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trlProps/ctrlProp1.xml" ContentType="application/vnd.ms-excel.controlproperties+xml"/>
  <Override PartName="/xl/comments1.xml" ContentType="application/vnd.openxmlformats-officedocument.spreadsheetml.comment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codeName="{26A90621-87C4-6C01-FD6A-EE6E7C140903}"/>
  <workbookPr codeName="ThisWorkbook" defaultThemeVersion="166925"/>
  <mc:AlternateContent xmlns:mc="http://schemas.openxmlformats.org/markup-compatibility/2006">
    <mc:Choice Requires="x15">
      <x15ac:absPath xmlns:x15ac="http://schemas.microsoft.com/office/spreadsheetml/2010/11/ac" url="https://ramau.sharepoint.com/sites/Marketing/Shared Documents/Marketing Team Use/2026_Design Team Files/Brighten/Rebrand/Brighten Servicing Calculators/BrightQ/"/>
    </mc:Choice>
  </mc:AlternateContent>
  <xr:revisionPtr revIDLastSave="854" documentId="8_{B2BE2C7D-768A-4777-8110-FB210E5AB464}" xr6:coauthVersionLast="47" xr6:coauthVersionMax="47" xr10:uidLastSave="{AD4E674D-9BE8-4B25-9194-6B13D17EE580}"/>
  <workbookProtection workbookAlgorithmName="SHA-512" workbookHashValue="v3aTWXfpEcBys/zYuWQTXiHIFNnMdps1qSvv8OMuRpJUUvOA0TigmvTGfwp1crnNS6+A/AIOomvwZZhttYG8vA==" workbookSaltValue="U0+5Q7O5cBEUFienM+jsrw==" workbookSpinCount="100000" lockStructure="1"/>
  <bookViews>
    <workbookView xWindow="38290" yWindow="-110" windowWidth="38620" windowHeight="21100" xr2:uid="{15BB9F3A-FD20-4D70-BA1C-C47D53ABAB37}"/>
  </bookViews>
  <sheets>
    <sheet name="Servicing Calculator" sheetId="34" r:id="rId1"/>
    <sheet name="Property Information" sheetId="45" r:id="rId2"/>
    <sheet name="SE Income Calculator" sheetId="35" r:id="rId3"/>
    <sheet name="GL&amp;EE TOOL" sheetId="4" r:id="rId4"/>
    <sheet name="BAS Calculator" sheetId="29" r:id="rId5"/>
    <sheet name="Bridging Caculator" sheetId="42" r:id="rId6"/>
    <sheet name="Perpetual Stats(HEM)" sheetId="40" state="hidden" r:id="rId7"/>
    <sheet name="Servicing Calculator (LMI Loan)" sheetId="44" state="hidden" r:id="rId8"/>
    <sheet name="Brighten postcode(HEM)" sheetId="41" state="hidden" r:id="rId9"/>
    <sheet name="Postcode Tables" sheetId="43" state="hidden" r:id="rId10"/>
  </sheets>
  <definedNames>
    <definedName name="_xlnm._FilterDatabase" localSheetId="9" hidden="1">'Postcode Tables'!$A$7:$H$9405</definedName>
    <definedName name="_NSW1couple">'Brighten postcode(HEM)'!$M$6:$X$13</definedName>
    <definedName name="_NSW1single">'Brighten postcode(HEM)'!$Z$6:$AK$13</definedName>
    <definedName name="_NSW2couple">'Brighten postcode(HEM)'!$M$20:$X$27</definedName>
    <definedName name="_NSW2single">'Brighten postcode(HEM)'!$Z$20:$AK$27</definedName>
    <definedName name="_QLD1couple">'Brighten postcode(HEM)'!$M$62:$X$69</definedName>
    <definedName name="_QLD1single">'Brighten postcode(HEM)'!$Z$62:$AK$69</definedName>
    <definedName name="_QLD2couple">'Brighten postcode(HEM)'!$M$76:$X$83</definedName>
    <definedName name="_QLD2single">'Brighten postcode(HEM)'!$Z$76:$AK$83</definedName>
    <definedName name="_RESTcouple">'Brighten postcode(HEM)'!$BN$6:$BY$13</definedName>
    <definedName name="_RESTsingle">'Brighten postcode(HEM)'!$CA$6:$CL$13</definedName>
    <definedName name="_SA1couple">'Brighten postcode(HEM)'!$AM$6:$AX$13</definedName>
    <definedName name="_SA1single">'Brighten postcode(HEM)'!$AZ$6:$BK$13</definedName>
    <definedName name="_SA2couple">'Brighten postcode(HEM)'!$AM$20:$AX$27</definedName>
    <definedName name="_SA2single">'Brighten postcode(HEM)'!$AZ$20:$BK$27</definedName>
    <definedName name="_TAS1couple">'Brighten postcode(HEM)'!$AM$62:$AX$69</definedName>
    <definedName name="_TAS1single">'Brighten postcode(HEM)'!$AZ$62:$BK$69</definedName>
    <definedName name="_TAS2couple">'Brighten postcode(HEM)'!$AM$76:$AX$83</definedName>
    <definedName name="_TAS2single">'Brighten postcode(HEM)'!$AZ$76:$BK$83</definedName>
    <definedName name="_VIC1couple">'Brighten postcode(HEM)'!$M$34:$X$41</definedName>
    <definedName name="_VIC1single">'Brighten postcode(HEM)'!$Z$34:$AK$41</definedName>
    <definedName name="_VIC2couple">'Brighten postcode(HEM)'!$M$48:$X$55</definedName>
    <definedName name="_VIC2single">'Brighten postcode(HEM)'!$Z$48:$AK$55</definedName>
    <definedName name="_WA1couple">'Brighten postcode(HEM)'!$AM$34:$AX$41</definedName>
    <definedName name="_WA1single">'Brighten postcode(HEM)'!$AZ$34:$BK$41</definedName>
    <definedName name="_WA2couple">'Brighten postcode(HEM)'!$AM$48:$AX$55</definedName>
    <definedName name="_WA2single">'Brighten postcode(HEM)'!$AZ$48:$BK$55</definedName>
    <definedName name="_xleta.AND" hidden="1" xlm="1">#NAME?</definedName>
    <definedName name="_xleta.CEILING" hidden="1" xlm="1">#NAME?</definedName>
    <definedName name="_xleta.IF" hidden="1" xlm="1">#NAME?</definedName>
    <definedName name="_xleta.IFNA" hidden="1" xlm="1">#NAME?</definedName>
    <definedName name="_xleta.MAX" hidden="1" xlm="1">#NAME?</definedName>
    <definedName name="_xleta.OR" hidden="1" xlm="1">#NAME?</definedName>
    <definedName name="_xleta.PMT" hidden="1" xlm="1">#NAME?</definedName>
    <definedName name="_xleta.PRODUCT" hidden="1" xlm="1">#NAME?</definedName>
    <definedName name="_xleta.SINGLE" hidden="1" xlm="1">#NAME?</definedName>
    <definedName name="ASGS_data">#REF!</definedName>
    <definedName name="ASGS_headers">#REF!</definedName>
    <definedName name="Construction" localSheetId="7">'Servicing Calculator (LMI Loan)'!$AV$2:$AV$4</definedName>
    <definedName name="Construction">'Servicing Calculator'!#REF!</definedName>
    <definedName name="Full">#REF!</definedName>
    <definedName name="Glossary">#REF!</definedName>
    <definedName name="Introduction">#REF!</definedName>
    <definedName name="LGA_data">#REF!</definedName>
    <definedName name="LGA_headers">#REF!</definedName>
    <definedName name="metadata">#REF!</definedName>
    <definedName name="RA_data">#REF!</definedName>
    <definedName name="RA_headers">#REF!</definedName>
    <definedName name="scope">#REF!</definedName>
    <definedName name="table1">#REF!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J38" i="34" l="1"/>
  <c r="AM38" i="34"/>
  <c r="AT7" i="34"/>
  <c r="AJ20" i="34"/>
  <c r="AJ19" i="34"/>
  <c r="AJ18" i="34"/>
  <c r="AK18" i="34" s="1"/>
  <c r="AJ17" i="34"/>
  <c r="AK17" i="34" s="1"/>
  <c r="AK19" i="34"/>
  <c r="AK20" i="34"/>
  <c r="AJ7" i="34"/>
  <c r="AK7" i="34" s="1"/>
  <c r="AP17" i="34"/>
  <c r="F46" i="42"/>
  <c r="E20" i="34"/>
  <c r="E54" i="34"/>
  <c r="E21" i="34"/>
  <c r="E22" i="34"/>
  <c r="E23" i="34"/>
  <c r="E24" i="34"/>
  <c r="E25" i="34"/>
  <c r="E26" i="34"/>
  <c r="E27" i="34"/>
  <c r="E28" i="34"/>
  <c r="E29" i="34"/>
  <c r="H18" i="41"/>
  <c r="I18" i="41"/>
  <c r="J18" i="41"/>
  <c r="G18" i="41"/>
  <c r="D9399" i="41"/>
  <c r="D9400" i="41"/>
  <c r="D9401" i="41"/>
  <c r="D9402" i="41"/>
  <c r="D9403" i="41"/>
  <c r="D9404" i="41"/>
  <c r="D9405" i="41"/>
  <c r="D9406" i="41"/>
  <c r="D9407" i="41"/>
  <c r="D9408" i="41"/>
  <c r="D9409" i="41"/>
  <c r="D9410" i="41"/>
  <c r="D9411" i="41"/>
  <c r="D9412" i="41"/>
  <c r="D9413" i="41"/>
  <c r="D9414" i="41"/>
  <c r="D9415" i="41"/>
  <c r="D9416" i="41"/>
  <c r="D9417" i="41"/>
  <c r="D9418" i="41"/>
  <c r="D9419" i="41"/>
  <c r="D9420" i="41"/>
  <c r="D9421" i="41"/>
  <c r="D9422" i="41"/>
  <c r="D9423" i="41"/>
  <c r="D9424" i="41"/>
  <c r="D9425" i="41"/>
  <c r="D9426" i="41"/>
  <c r="D9427" i="41"/>
  <c r="D9428" i="41"/>
  <c r="D9429" i="41"/>
  <c r="D9430" i="41"/>
  <c r="D9431" i="41"/>
  <c r="D9432" i="41"/>
  <c r="D9433" i="41"/>
  <c r="D9434" i="41"/>
  <c r="D9435" i="41"/>
  <c r="D9436" i="41"/>
  <c r="D9437" i="41"/>
  <c r="D9438" i="41"/>
  <c r="D9439" i="41"/>
  <c r="D9440" i="41"/>
  <c r="D9441" i="41"/>
  <c r="D9442" i="41"/>
  <c r="D9443" i="41"/>
  <c r="D9444" i="41"/>
  <c r="D9445" i="41"/>
  <c r="D9446" i="41"/>
  <c r="D9447" i="41"/>
  <c r="D9448" i="41"/>
  <c r="D9449" i="41"/>
  <c r="D9450" i="41"/>
  <c r="D9451" i="41"/>
  <c r="D9452" i="41"/>
  <c r="D9453" i="41"/>
  <c r="D9454" i="41"/>
  <c r="D9455" i="41"/>
  <c r="D9456" i="41"/>
  <c r="D9457" i="41"/>
  <c r="D9458" i="41"/>
  <c r="D9459" i="41"/>
  <c r="D9460" i="41"/>
  <c r="D9461" i="41"/>
  <c r="D9462" i="41"/>
  <c r="D9463" i="41"/>
  <c r="D9464" i="41"/>
  <c r="D9465" i="41"/>
  <c r="D9466" i="41"/>
  <c r="D9467" i="41"/>
  <c r="D9468" i="41"/>
  <c r="D9469" i="41"/>
  <c r="D9470" i="41"/>
  <c r="D9471" i="41"/>
  <c r="D9472" i="41"/>
  <c r="D9473" i="41"/>
  <c r="D9474" i="41"/>
  <c r="D9475" i="41"/>
  <c r="D9476" i="41"/>
  <c r="D9477" i="41"/>
  <c r="D9478" i="41"/>
  <c r="D9479" i="41"/>
  <c r="D9480" i="41"/>
  <c r="D9481" i="41"/>
  <c r="D9482" i="41"/>
  <c r="D9483" i="41"/>
  <c r="D9484" i="41"/>
  <c r="D9485" i="41"/>
  <c r="D9486" i="41"/>
  <c r="D9487" i="41"/>
  <c r="D9488" i="41"/>
  <c r="D9489" i="41"/>
  <c r="D9490" i="41"/>
  <c r="D9491" i="41"/>
  <c r="D9492" i="41"/>
  <c r="D9493" i="41"/>
  <c r="D9494" i="41"/>
  <c r="D9495" i="41"/>
  <c r="D9496" i="41"/>
  <c r="D9497" i="41"/>
  <c r="D9498" i="41"/>
  <c r="D9499" i="41"/>
  <c r="D9500" i="41"/>
  <c r="D9501" i="41"/>
  <c r="D9502" i="41"/>
  <c r="D9503" i="41"/>
  <c r="D9504" i="41"/>
  <c r="D9505" i="41"/>
  <c r="D9506" i="41"/>
  <c r="D9507" i="41"/>
  <c r="D9508" i="41"/>
  <c r="D9509" i="41"/>
  <c r="D9510" i="41"/>
  <c r="D9511" i="41"/>
  <c r="D9512" i="41"/>
  <c r="D9513" i="41"/>
  <c r="D9514" i="41"/>
  <c r="D9515" i="41"/>
  <c r="D9516" i="41"/>
  <c r="D9517" i="41"/>
  <c r="D9518" i="41"/>
  <c r="D9519" i="41"/>
  <c r="D9520" i="41"/>
  <c r="D9521" i="41"/>
  <c r="D9522" i="41"/>
  <c r="D9523" i="41"/>
  <c r="D9524" i="41"/>
  <c r="D9525" i="41"/>
  <c r="D9526" i="41"/>
  <c r="D9527" i="41"/>
  <c r="D9528" i="41"/>
  <c r="D9529" i="41"/>
  <c r="D9530" i="41"/>
  <c r="D9531" i="41"/>
  <c r="D9532" i="41"/>
  <c r="D9533" i="41"/>
  <c r="D9534" i="41"/>
  <c r="D9535" i="41"/>
  <c r="D9536" i="41"/>
  <c r="D9537" i="41"/>
  <c r="D9538" i="41"/>
  <c r="D9539" i="41"/>
  <c r="D9540" i="41"/>
  <c r="D9541" i="41"/>
  <c r="D9542" i="41"/>
  <c r="D9543" i="41"/>
  <c r="D9544" i="41"/>
  <c r="D9545" i="41"/>
  <c r="D9546" i="41"/>
  <c r="D9547" i="41"/>
  <c r="D9548" i="41"/>
  <c r="D9549" i="41"/>
  <c r="D9550" i="41"/>
  <c r="D9551" i="41"/>
  <c r="D9552" i="41"/>
  <c r="D9553" i="41"/>
  <c r="D9554" i="41"/>
  <c r="D9555" i="41"/>
  <c r="D9556" i="41"/>
  <c r="D9557" i="41"/>
  <c r="D9558" i="41"/>
  <c r="D9559" i="41"/>
  <c r="D9560" i="41"/>
  <c r="D9561" i="41"/>
  <c r="D9562" i="41"/>
  <c r="D9563" i="41"/>
  <c r="D9564" i="41"/>
  <c r="D9565" i="41"/>
  <c r="D9566" i="41"/>
  <c r="D9567" i="41"/>
  <c r="D9568" i="41"/>
  <c r="D9569" i="41"/>
  <c r="D9570" i="41"/>
  <c r="D9571" i="41"/>
  <c r="D9572" i="41"/>
  <c r="D9573" i="41"/>
  <c r="D9574" i="41"/>
  <c r="D9575" i="41"/>
  <c r="D9576" i="41"/>
  <c r="D9577" i="41"/>
  <c r="D9578" i="41"/>
  <c r="D9579" i="41"/>
  <c r="D9580" i="41"/>
  <c r="D9581" i="41"/>
  <c r="D9582" i="41"/>
  <c r="D9583" i="41"/>
  <c r="D9584" i="41"/>
  <c r="D9585" i="41"/>
  <c r="D9586" i="41"/>
  <c r="D9587" i="41"/>
  <c r="D9588" i="41"/>
  <c r="D9589" i="41"/>
  <c r="D9590" i="41"/>
  <c r="D9591" i="41"/>
  <c r="D9592" i="41"/>
  <c r="D9593" i="41"/>
  <c r="D9594" i="41"/>
  <c r="D9595" i="41"/>
  <c r="D9596" i="41"/>
  <c r="D9597" i="41"/>
  <c r="D9598" i="41"/>
  <c r="D9599" i="41"/>
  <c r="D9600" i="41"/>
  <c r="D9601" i="41"/>
  <c r="D9602" i="41"/>
  <c r="D9603" i="41"/>
  <c r="D9604" i="41"/>
  <c r="D9605" i="41"/>
  <c r="D9606" i="41"/>
  <c r="D9607" i="41"/>
  <c r="D9608" i="41"/>
  <c r="D9609" i="41"/>
  <c r="D9610" i="41"/>
  <c r="D9611" i="41"/>
  <c r="D9612" i="41"/>
  <c r="D9613" i="41"/>
  <c r="D9614" i="41"/>
  <c r="D9615" i="41"/>
  <c r="D9616" i="41"/>
  <c r="D9617" i="41"/>
  <c r="D9618" i="41"/>
  <c r="D9619" i="41"/>
  <c r="D9620" i="41"/>
  <c r="D9621" i="41"/>
  <c r="D9622" i="41"/>
  <c r="D9623" i="41"/>
  <c r="D9624" i="41"/>
  <c r="D9625" i="41"/>
  <c r="D9626" i="41"/>
  <c r="D9627" i="41"/>
  <c r="D9628" i="41"/>
  <c r="D9629" i="41"/>
  <c r="D9630" i="41"/>
  <c r="D9631" i="41"/>
  <c r="D9632" i="41"/>
  <c r="D9633" i="41"/>
  <c r="D9634" i="41"/>
  <c r="D9635" i="41"/>
  <c r="D9636" i="41"/>
  <c r="D9637" i="41"/>
  <c r="D9638" i="41"/>
  <c r="D9639" i="41"/>
  <c r="D9640" i="41"/>
  <c r="D9641" i="41"/>
  <c r="D9642" i="41"/>
  <c r="D9643" i="41"/>
  <c r="D9644" i="41"/>
  <c r="D9645" i="41"/>
  <c r="D9646" i="41"/>
  <c r="D9647" i="41"/>
  <c r="D9648" i="41"/>
  <c r="D9649" i="41"/>
  <c r="D9650" i="41"/>
  <c r="D9651" i="41"/>
  <c r="D9652" i="41"/>
  <c r="D9653" i="41"/>
  <c r="D9654" i="41"/>
  <c r="D9655" i="41"/>
  <c r="D9656" i="41"/>
  <c r="D9657" i="41"/>
  <c r="D9658" i="41"/>
  <c r="D9659" i="41"/>
  <c r="D9660" i="41"/>
  <c r="D9661" i="41"/>
  <c r="D9662" i="41"/>
  <c r="D9663" i="41"/>
  <c r="D9664" i="41"/>
  <c r="D9665" i="41"/>
  <c r="D9666" i="41"/>
  <c r="D9667" i="41"/>
  <c r="D9668" i="41"/>
  <c r="D9669" i="41"/>
  <c r="D9670" i="41"/>
  <c r="D9671" i="41"/>
  <c r="D9672" i="41"/>
  <c r="D9673" i="41"/>
  <c r="D9674" i="41"/>
  <c r="D9675" i="41"/>
  <c r="D9676" i="41"/>
  <c r="D9677" i="41"/>
  <c r="D9678" i="41"/>
  <c r="D9679" i="41"/>
  <c r="D9680" i="41"/>
  <c r="D9681" i="41"/>
  <c r="D9682" i="41"/>
  <c r="D9683" i="41"/>
  <c r="D9684" i="41"/>
  <c r="D9685" i="41"/>
  <c r="D9686" i="41"/>
  <c r="D9687" i="41"/>
  <c r="D9688" i="41"/>
  <c r="D9689" i="41"/>
  <c r="D9690" i="41"/>
  <c r="D9691" i="41"/>
  <c r="D9692" i="41"/>
  <c r="D9693" i="41"/>
  <c r="D9694" i="41"/>
  <c r="D9695" i="41"/>
  <c r="D9696" i="41"/>
  <c r="D9697" i="41"/>
  <c r="D9698" i="41"/>
  <c r="D9699" i="41"/>
  <c r="D9700" i="41"/>
  <c r="D9701" i="41"/>
  <c r="D9702" i="41"/>
  <c r="D9703" i="41"/>
  <c r="D9704" i="41"/>
  <c r="D9705" i="41"/>
  <c r="D9706" i="41"/>
  <c r="D9707" i="41"/>
  <c r="D9708" i="41"/>
  <c r="D9709" i="41"/>
  <c r="D9710" i="41"/>
  <c r="D9711" i="41"/>
  <c r="D9712" i="41"/>
  <c r="D9713" i="41"/>
  <c r="D9714" i="41"/>
  <c r="D9715" i="41"/>
  <c r="D9716" i="41"/>
  <c r="D9717" i="41"/>
  <c r="D9718" i="41"/>
  <c r="D9719" i="41"/>
  <c r="D9720" i="41"/>
  <c r="D9721" i="41"/>
  <c r="D9722" i="41"/>
  <c r="D9723" i="41"/>
  <c r="D9724" i="41"/>
  <c r="D9725" i="41"/>
  <c r="D9726" i="41"/>
  <c r="D9727" i="41"/>
  <c r="D9728" i="41"/>
  <c r="D9729" i="41"/>
  <c r="D9730" i="41"/>
  <c r="D9731" i="41"/>
  <c r="D9732" i="41"/>
  <c r="D9733" i="41"/>
  <c r="D9734" i="41"/>
  <c r="D9735" i="41"/>
  <c r="D9736" i="41"/>
  <c r="D9737" i="41"/>
  <c r="D9738" i="41"/>
  <c r="D9739" i="41"/>
  <c r="D9740" i="41"/>
  <c r="D9741" i="41"/>
  <c r="D9742" i="41"/>
  <c r="D9743" i="41"/>
  <c r="D9744" i="41"/>
  <c r="D9745" i="41"/>
  <c r="D9746" i="41"/>
  <c r="D9747" i="41"/>
  <c r="D9748" i="41"/>
  <c r="D9749" i="41"/>
  <c r="D9750" i="41"/>
  <c r="D9751" i="41"/>
  <c r="D9752" i="41"/>
  <c r="D9753" i="41"/>
  <c r="D9754" i="41"/>
  <c r="D9755" i="41"/>
  <c r="D9756" i="41"/>
  <c r="D9757" i="41"/>
  <c r="D9758" i="41"/>
  <c r="D9759" i="41"/>
  <c r="D9760" i="41"/>
  <c r="D9761" i="41"/>
  <c r="D9762" i="41"/>
  <c r="D9763" i="41"/>
  <c r="D9764" i="41"/>
  <c r="D9765" i="41"/>
  <c r="D9766" i="41"/>
  <c r="D9767" i="41"/>
  <c r="D9768" i="41"/>
  <c r="D9769" i="41"/>
  <c r="D9770" i="41"/>
  <c r="D9771" i="41"/>
  <c r="D9772" i="41"/>
  <c r="D9773" i="41"/>
  <c r="D9774" i="41"/>
  <c r="D9775" i="41"/>
  <c r="D9776" i="41"/>
  <c r="D9777" i="41"/>
  <c r="D9778" i="41"/>
  <c r="D9779" i="41"/>
  <c r="D9780" i="41"/>
  <c r="D9781" i="41"/>
  <c r="D9782" i="41"/>
  <c r="D9783" i="41"/>
  <c r="D9784" i="41"/>
  <c r="D9785" i="41"/>
  <c r="D9786" i="41"/>
  <c r="D9787" i="41"/>
  <c r="D9788" i="41"/>
  <c r="D9789" i="41"/>
  <c r="D9790" i="41"/>
  <c r="D9791" i="41"/>
  <c r="D9792" i="41"/>
  <c r="D9793" i="41"/>
  <c r="D9794" i="41"/>
  <c r="D9795" i="41"/>
  <c r="D9796" i="41"/>
  <c r="D9797" i="41"/>
  <c r="D9798" i="41"/>
  <c r="D9799" i="41"/>
  <c r="D9800" i="41"/>
  <c r="AT41" i="34"/>
  <c r="AT40" i="34"/>
  <c r="AT39" i="34"/>
  <c r="AT38" i="34"/>
  <c r="AJ41" i="34"/>
  <c r="N27" i="45" a="1"/>
  <c r="E55" i="34"/>
  <c r="E56" i="34"/>
  <c r="E57" i="34"/>
  <c r="E58" i="34"/>
  <c r="E59" i="34"/>
  <c r="E60" i="34"/>
  <c r="E61" i="34"/>
  <c r="E62" i="34"/>
  <c r="E63" i="34"/>
  <c r="C55" i="34"/>
  <c r="C56" i="34"/>
  <c r="C57" i="34"/>
  <c r="C58" i="34"/>
  <c r="C59" i="34"/>
  <c r="C60" i="34"/>
  <c r="C61" i="34"/>
  <c r="C62" i="34"/>
  <c r="C63" i="34"/>
  <c r="AJ102" i="34"/>
  <c r="AU8" i="34"/>
  <c r="AU9" i="34"/>
  <c r="AU10" i="34"/>
  <c r="AU11" i="34"/>
  <c r="AU12" i="34"/>
  <c r="AU13" i="34"/>
  <c r="AU14" i="34"/>
  <c r="AU15" i="34"/>
  <c r="AU16" i="34"/>
  <c r="AU7" i="34"/>
  <c r="AT8" i="34"/>
  <c r="AT9" i="34"/>
  <c r="AT10" i="34"/>
  <c r="AT11" i="34"/>
  <c r="AT12" i="34"/>
  <c r="AT13" i="34"/>
  <c r="AT14" i="34"/>
  <c r="AT15" i="34"/>
  <c r="AT16" i="34"/>
  <c r="K21" i="34"/>
  <c r="K22" i="34"/>
  <c r="K23" i="34"/>
  <c r="K24" i="34"/>
  <c r="K25" i="34"/>
  <c r="K26" i="34"/>
  <c r="K27" i="34"/>
  <c r="K28" i="34"/>
  <c r="K29" i="34"/>
  <c r="K20" i="34"/>
  <c r="AV38" i="34"/>
  <c r="AO39" i="34"/>
  <c r="AO38" i="34"/>
  <c r="AN38" i="34"/>
  <c r="AL38" i="34"/>
  <c r="AJ31" i="34"/>
  <c r="AJ29" i="34"/>
  <c r="AM11" i="34"/>
  <c r="AM12" i="34"/>
  <c r="AM13" i="34"/>
  <c r="AM14" i="34"/>
  <c r="AL14" i="34" s="1"/>
  <c r="AS14" i="34" s="1"/>
  <c r="AM15" i="34"/>
  <c r="AL15" i="34" s="1"/>
  <c r="AS15" i="34" s="1"/>
  <c r="AM16" i="34"/>
  <c r="AM10" i="34"/>
  <c r="AL10" i="34" s="1"/>
  <c r="AS10" i="34" s="1"/>
  <c r="AJ16" i="34"/>
  <c r="AK16" i="34" s="1"/>
  <c r="AJ11" i="34"/>
  <c r="AK11" i="34" s="1"/>
  <c r="AJ12" i="34"/>
  <c r="AK12" i="34" s="1"/>
  <c r="AJ13" i="34"/>
  <c r="AK13" i="34" s="1"/>
  <c r="AJ14" i="34"/>
  <c r="AK14" i="34" s="1"/>
  <c r="AJ15" i="34"/>
  <c r="AK15" i="34" s="1"/>
  <c r="AJ10" i="34"/>
  <c r="AK10" i="34" s="1"/>
  <c r="S21" i="34"/>
  <c r="S22" i="34"/>
  <c r="S23" i="34"/>
  <c r="S24" i="34"/>
  <c r="S25" i="34"/>
  <c r="S26" i="34"/>
  <c r="S27" i="34"/>
  <c r="S28" i="34"/>
  <c r="S29" i="34"/>
  <c r="AO41" i="34"/>
  <c r="AO40" i="34"/>
  <c r="AC6" i="45"/>
  <c r="AA6" i="45" s="1"/>
  <c r="AV40" i="34"/>
  <c r="AV39" i="34"/>
  <c r="AM41" i="34"/>
  <c r="AL41" i="34"/>
  <c r="AK38" i="34"/>
  <c r="AJ39" i="34"/>
  <c r="AC25" i="45"/>
  <c r="AA25" i="45" s="1"/>
  <c r="AB22" i="45"/>
  <c r="AB20" i="45"/>
  <c r="AC20" i="45"/>
  <c r="AJ21" i="34"/>
  <c r="AK21" i="34" s="1"/>
  <c r="AJ22" i="34"/>
  <c r="AK22" i="34" s="1"/>
  <c r="AJ23" i="34"/>
  <c r="AK23" i="34" s="1"/>
  <c r="AJ24" i="34"/>
  <c r="AK24" i="34" s="1"/>
  <c r="AJ25" i="34"/>
  <c r="AK25" i="34" s="1"/>
  <c r="AJ26" i="34"/>
  <c r="AK26" i="34" s="1"/>
  <c r="AJ8" i="34"/>
  <c r="AK8" i="34" s="1"/>
  <c r="AJ9" i="34"/>
  <c r="AK9" i="34" s="1"/>
  <c r="AP18" i="34"/>
  <c r="AM7" i="34"/>
  <c r="AC7" i="45"/>
  <c r="AC8" i="45"/>
  <c r="AC9" i="45"/>
  <c r="AC10" i="45"/>
  <c r="AC11" i="45"/>
  <c r="AC12" i="45"/>
  <c r="AC13" i="45"/>
  <c r="AC14" i="45"/>
  <c r="AC15" i="45"/>
  <c r="AC16" i="45"/>
  <c r="AC17" i="45"/>
  <c r="AC18" i="45"/>
  <c r="AC19" i="45"/>
  <c r="AC21" i="45"/>
  <c r="AC22" i="45"/>
  <c r="AC23" i="45"/>
  <c r="AC24" i="45"/>
  <c r="AB7" i="45"/>
  <c r="AB8" i="45"/>
  <c r="AB9" i="45"/>
  <c r="AB10" i="45"/>
  <c r="AB11" i="45"/>
  <c r="AB12" i="45"/>
  <c r="AB13" i="45"/>
  <c r="AB14" i="45"/>
  <c r="AB15" i="45"/>
  <c r="AB16" i="45"/>
  <c r="AB17" i="45"/>
  <c r="AB18" i="45"/>
  <c r="AB19" i="45"/>
  <c r="AB21" i="45"/>
  <c r="AB23" i="45"/>
  <c r="AB24" i="45"/>
  <c r="AB25" i="45"/>
  <c r="AJ73" i="34"/>
  <c r="AN91" i="34"/>
  <c r="AM102" i="34"/>
  <c r="AM97" i="34"/>
  <c r="AM98" i="34"/>
  <c r="AM99" i="34"/>
  <c r="AM100" i="34"/>
  <c r="AM101" i="34"/>
  <c r="AM93" i="34"/>
  <c r="AP21" i="34"/>
  <c r="AP22" i="34"/>
  <c r="AP23" i="34"/>
  <c r="AP24" i="34"/>
  <c r="AP25" i="34"/>
  <c r="AP26" i="34"/>
  <c r="O38" i="42"/>
  <c r="M32" i="42"/>
  <c r="F26" i="42"/>
  <c r="M33" i="42" s="1"/>
  <c r="H38" i="42"/>
  <c r="F12" i="42"/>
  <c r="F13" i="42" s="1"/>
  <c r="CE29" i="29"/>
  <c r="CU6" i="29"/>
  <c r="AQ21" i="29" s="1"/>
  <c r="CU14" i="29" s="1"/>
  <c r="AL11" i="29"/>
  <c r="B5" i="44"/>
  <c r="AE63" i="44"/>
  <c r="L11" i="44"/>
  <c r="L10" i="44"/>
  <c r="AM26" i="44"/>
  <c r="AO20" i="44"/>
  <c r="AO19" i="44"/>
  <c r="AO18" i="44"/>
  <c r="AO17" i="44"/>
  <c r="AM17" i="44"/>
  <c r="AN17" i="44" s="1"/>
  <c r="AM55" i="34"/>
  <c r="AL55" i="34"/>
  <c r="AJ55" i="34"/>
  <c r="AV41" i="34"/>
  <c r="L9" i="34"/>
  <c r="G8" i="34"/>
  <c r="G9" i="34"/>
  <c r="G10" i="34"/>
  <c r="G11" i="34"/>
  <c r="AH45" i="44"/>
  <c r="AG45" i="44"/>
  <c r="AF45" i="44"/>
  <c r="AE45" i="44"/>
  <c r="AE92" i="44"/>
  <c r="AE90" i="44"/>
  <c r="AE89" i="44"/>
  <c r="AE91" i="44" s="1"/>
  <c r="AH86" i="44"/>
  <c r="AH85" i="44"/>
  <c r="AH84" i="44"/>
  <c r="AH83" i="44"/>
  <c r="AI82" i="44"/>
  <c r="AI81" i="44"/>
  <c r="AI80" i="44"/>
  <c r="L50" i="44" a="1"/>
  <c r="I49" i="44"/>
  <c r="C49" i="44"/>
  <c r="I48" i="44"/>
  <c r="C48" i="44"/>
  <c r="I47" i="44"/>
  <c r="C47" i="44"/>
  <c r="I46" i="44"/>
  <c r="C46" i="44"/>
  <c r="AE33" i="44"/>
  <c r="AE70" i="44" s="1"/>
  <c r="AE31" i="44"/>
  <c r="AE69" i="44" s="1"/>
  <c r="AM29" i="44"/>
  <c r="AG29" i="44"/>
  <c r="AE29" i="44"/>
  <c r="AM28" i="44"/>
  <c r="AG28" i="44"/>
  <c r="AE28" i="44"/>
  <c r="AM27" i="44"/>
  <c r="AG27" i="44"/>
  <c r="AE27" i="44"/>
  <c r="L51" i="44"/>
  <c r="AG26" i="44"/>
  <c r="AE26" i="44"/>
  <c r="AE68" i="44" s="1"/>
  <c r="O21" i="44"/>
  <c r="M21" i="44"/>
  <c r="E21" i="44"/>
  <c r="AM20" i="44"/>
  <c r="AH20" i="44"/>
  <c r="AG20" i="44"/>
  <c r="AF20" i="44"/>
  <c r="AE20" i="44"/>
  <c r="O20" i="44"/>
  <c r="M20" i="44"/>
  <c r="E20" i="44"/>
  <c r="AX19" i="44"/>
  <c r="AX20" i="44" s="1"/>
  <c r="AX21" i="44" s="1"/>
  <c r="AM19" i="44"/>
  <c r="AH19" i="44"/>
  <c r="AG19" i="44"/>
  <c r="AF19" i="44"/>
  <c r="AE19" i="44"/>
  <c r="O19" i="44"/>
  <c r="M19" i="44"/>
  <c r="E19" i="44"/>
  <c r="AM18" i="44"/>
  <c r="AN18" i="44" s="1"/>
  <c r="AH18" i="44"/>
  <c r="AG18" i="44"/>
  <c r="AF18" i="44"/>
  <c r="AE18" i="44"/>
  <c r="O18" i="44"/>
  <c r="M18" i="44"/>
  <c r="E18" i="44"/>
  <c r="AH17" i="44"/>
  <c r="AG17" i="44"/>
  <c r="AF17" i="44"/>
  <c r="AE17" i="44"/>
  <c r="I11" i="44"/>
  <c r="G11" i="44"/>
  <c r="I10" i="44"/>
  <c r="G10" i="44"/>
  <c r="AP9" i="44"/>
  <c r="AO9" i="44"/>
  <c r="AJ9" i="44"/>
  <c r="AF9" i="44"/>
  <c r="L9" i="44"/>
  <c r="I9" i="44"/>
  <c r="G9" i="44"/>
  <c r="AP8" i="44"/>
  <c r="AO8" i="44"/>
  <c r="AJ8" i="44"/>
  <c r="AF8" i="44"/>
  <c r="AG8" i="44" s="1"/>
  <c r="AH8" i="44" s="1"/>
  <c r="AE8" i="44"/>
  <c r="L8" i="44"/>
  <c r="G8" i="44"/>
  <c r="AP7" i="44"/>
  <c r="AO7" i="44"/>
  <c r="AJ7" i="44"/>
  <c r="AF7" i="44"/>
  <c r="AG7" i="44" s="1"/>
  <c r="AH7" i="44" s="1"/>
  <c r="AE7" i="44"/>
  <c r="AP6" i="44"/>
  <c r="AO6" i="44"/>
  <c r="AJ6" i="44" s="1"/>
  <c r="AF6" i="44"/>
  <c r="L11" i="43" a="1"/>
  <c r="J9405" i="43"/>
  <c r="J9404" i="43"/>
  <c r="J9403" i="43"/>
  <c r="J9402" i="43"/>
  <c r="J9401" i="43"/>
  <c r="J9400" i="43"/>
  <c r="J9399" i="43"/>
  <c r="J9398" i="43"/>
  <c r="J9397" i="43"/>
  <c r="J9396" i="43"/>
  <c r="J9395" i="43"/>
  <c r="J9394" i="43"/>
  <c r="J9393" i="43"/>
  <c r="J9392" i="43"/>
  <c r="J9391" i="43"/>
  <c r="J9390" i="43"/>
  <c r="J9389" i="43"/>
  <c r="J9388" i="43"/>
  <c r="J9387" i="43"/>
  <c r="J9386" i="43"/>
  <c r="J9385" i="43"/>
  <c r="J9384" i="43"/>
  <c r="J9383" i="43"/>
  <c r="J9382" i="43"/>
  <c r="J9381" i="43"/>
  <c r="J9380" i="43"/>
  <c r="J9379" i="43"/>
  <c r="J9378" i="43"/>
  <c r="J9377" i="43"/>
  <c r="J9376" i="43"/>
  <c r="J9375" i="43"/>
  <c r="J9374" i="43"/>
  <c r="J9373" i="43"/>
  <c r="J9372" i="43"/>
  <c r="J9371" i="43"/>
  <c r="J9370" i="43"/>
  <c r="J9369" i="43"/>
  <c r="J9368" i="43"/>
  <c r="J9367" i="43"/>
  <c r="J9366" i="43"/>
  <c r="J9365" i="43"/>
  <c r="J9364" i="43"/>
  <c r="J9363" i="43"/>
  <c r="J9362" i="43"/>
  <c r="J9361" i="43"/>
  <c r="J9360" i="43"/>
  <c r="J9359" i="43"/>
  <c r="J9358" i="43"/>
  <c r="J9357" i="43"/>
  <c r="J9356" i="43"/>
  <c r="J9355" i="43"/>
  <c r="J9354" i="43"/>
  <c r="J9353" i="43"/>
  <c r="J9352" i="43"/>
  <c r="J9351" i="43"/>
  <c r="J9350" i="43"/>
  <c r="J9349" i="43"/>
  <c r="J9348" i="43"/>
  <c r="J9347" i="43"/>
  <c r="J9346" i="43"/>
  <c r="J9345" i="43"/>
  <c r="J9344" i="43"/>
  <c r="J9343" i="43"/>
  <c r="J9342" i="43"/>
  <c r="J9341" i="43"/>
  <c r="J9340" i="43"/>
  <c r="J9339" i="43"/>
  <c r="J9338" i="43"/>
  <c r="J9337" i="43"/>
  <c r="J9336" i="43"/>
  <c r="J9335" i="43"/>
  <c r="J9334" i="43"/>
  <c r="J9333" i="43"/>
  <c r="J9332" i="43"/>
  <c r="J9331" i="43"/>
  <c r="J9330" i="43"/>
  <c r="J9329" i="43"/>
  <c r="J9328" i="43"/>
  <c r="J9327" i="43"/>
  <c r="J9326" i="43"/>
  <c r="J9325" i="43"/>
  <c r="J9324" i="43"/>
  <c r="J9323" i="43"/>
  <c r="J9322" i="43"/>
  <c r="J9321" i="43"/>
  <c r="J9320" i="43"/>
  <c r="J9319" i="43"/>
  <c r="J9318" i="43"/>
  <c r="J9317" i="43"/>
  <c r="J9316" i="43"/>
  <c r="J9315" i="43"/>
  <c r="J9314" i="43"/>
  <c r="J9313" i="43"/>
  <c r="J9312" i="43"/>
  <c r="J9311" i="43"/>
  <c r="J9310" i="43"/>
  <c r="J9309" i="43"/>
  <c r="J9308" i="43"/>
  <c r="J9307" i="43"/>
  <c r="J9306" i="43"/>
  <c r="J9305" i="43"/>
  <c r="J9304" i="43"/>
  <c r="J9303" i="43"/>
  <c r="J9302" i="43"/>
  <c r="J9301" i="43"/>
  <c r="J9300" i="43"/>
  <c r="J9299" i="43"/>
  <c r="J9298" i="43"/>
  <c r="J9297" i="43"/>
  <c r="J9296" i="43"/>
  <c r="J9295" i="43"/>
  <c r="J9294" i="43"/>
  <c r="J9293" i="43"/>
  <c r="J9292" i="43"/>
  <c r="J9291" i="43"/>
  <c r="J9290" i="43"/>
  <c r="J9289" i="43"/>
  <c r="J9288" i="43"/>
  <c r="J9287" i="43"/>
  <c r="J9286" i="43"/>
  <c r="J9285" i="43"/>
  <c r="J9284" i="43"/>
  <c r="J9283" i="43"/>
  <c r="J9282" i="43"/>
  <c r="J9281" i="43"/>
  <c r="J9280" i="43"/>
  <c r="J9279" i="43"/>
  <c r="J9278" i="43"/>
  <c r="J9277" i="43"/>
  <c r="J9276" i="43"/>
  <c r="J9275" i="43"/>
  <c r="J9274" i="43"/>
  <c r="J9273" i="43"/>
  <c r="J9272" i="43"/>
  <c r="J9271" i="43"/>
  <c r="J9270" i="43"/>
  <c r="J9269" i="43"/>
  <c r="J9268" i="43"/>
  <c r="J9267" i="43"/>
  <c r="J9266" i="43"/>
  <c r="J9265" i="43"/>
  <c r="J9264" i="43"/>
  <c r="J9263" i="43"/>
  <c r="J9262" i="43"/>
  <c r="J9261" i="43"/>
  <c r="J9260" i="43"/>
  <c r="J9259" i="43"/>
  <c r="J9258" i="43"/>
  <c r="J9257" i="43"/>
  <c r="J9256" i="43"/>
  <c r="J9255" i="43"/>
  <c r="J9254" i="43"/>
  <c r="J9253" i="43"/>
  <c r="J9252" i="43"/>
  <c r="J9251" i="43"/>
  <c r="J9250" i="43"/>
  <c r="J9249" i="43"/>
  <c r="J9248" i="43"/>
  <c r="J9247" i="43"/>
  <c r="J9246" i="43"/>
  <c r="J9245" i="43"/>
  <c r="J9244" i="43"/>
  <c r="J9243" i="43"/>
  <c r="J9242" i="43"/>
  <c r="J9241" i="43"/>
  <c r="J9240" i="43"/>
  <c r="J9239" i="43"/>
  <c r="J9238" i="43"/>
  <c r="J9237" i="43"/>
  <c r="J9236" i="43"/>
  <c r="J9235" i="43"/>
  <c r="J9234" i="43"/>
  <c r="J9233" i="43"/>
  <c r="J9232" i="43"/>
  <c r="J9231" i="43"/>
  <c r="J9230" i="43"/>
  <c r="J9229" i="43"/>
  <c r="J9228" i="43"/>
  <c r="J9227" i="43"/>
  <c r="J9226" i="43"/>
  <c r="J9225" i="43"/>
  <c r="J9224" i="43"/>
  <c r="J9223" i="43"/>
  <c r="J9222" i="43"/>
  <c r="J9221" i="43"/>
  <c r="J9220" i="43"/>
  <c r="J9219" i="43"/>
  <c r="J9218" i="43"/>
  <c r="J9217" i="43"/>
  <c r="J9216" i="43"/>
  <c r="J9215" i="43"/>
  <c r="J9214" i="43"/>
  <c r="J9213" i="43"/>
  <c r="J9212" i="43"/>
  <c r="J9211" i="43"/>
  <c r="J9210" i="43"/>
  <c r="J9209" i="43"/>
  <c r="J9208" i="43"/>
  <c r="J9207" i="43"/>
  <c r="J9206" i="43"/>
  <c r="J9205" i="43"/>
  <c r="J9204" i="43"/>
  <c r="J9203" i="43"/>
  <c r="J9202" i="43"/>
  <c r="J9201" i="43"/>
  <c r="J9200" i="43"/>
  <c r="J9199" i="43"/>
  <c r="J9198" i="43"/>
  <c r="J9197" i="43"/>
  <c r="J9196" i="43"/>
  <c r="J9195" i="43"/>
  <c r="J9194" i="43"/>
  <c r="J9193" i="43"/>
  <c r="J9192" i="43"/>
  <c r="J9191" i="43"/>
  <c r="J9190" i="43"/>
  <c r="J9189" i="43"/>
  <c r="J9188" i="43"/>
  <c r="J9187" i="43"/>
  <c r="J9186" i="43"/>
  <c r="J9185" i="43"/>
  <c r="J9184" i="43"/>
  <c r="J9183" i="43"/>
  <c r="J9182" i="43"/>
  <c r="J9181" i="43"/>
  <c r="J9180" i="43"/>
  <c r="J9179" i="43"/>
  <c r="J9178" i="43"/>
  <c r="J9177" i="43"/>
  <c r="J9176" i="43"/>
  <c r="J9175" i="43"/>
  <c r="J9174" i="43"/>
  <c r="J9173" i="43"/>
  <c r="J9172" i="43"/>
  <c r="J9171" i="43"/>
  <c r="J9170" i="43"/>
  <c r="J9169" i="43"/>
  <c r="J9168" i="43"/>
  <c r="J9167" i="43"/>
  <c r="J9166" i="43"/>
  <c r="J9165" i="43"/>
  <c r="J9164" i="43"/>
  <c r="J9163" i="43"/>
  <c r="J9162" i="43"/>
  <c r="J9161" i="43"/>
  <c r="J9160" i="43"/>
  <c r="J9159" i="43"/>
  <c r="J9158" i="43"/>
  <c r="J9157" i="43"/>
  <c r="J9156" i="43"/>
  <c r="J9155" i="43"/>
  <c r="J9154" i="43"/>
  <c r="J9153" i="43"/>
  <c r="J9152" i="43"/>
  <c r="J9151" i="43"/>
  <c r="J9150" i="43"/>
  <c r="J9149" i="43"/>
  <c r="J9148" i="43"/>
  <c r="J9147" i="43"/>
  <c r="J9146" i="43"/>
  <c r="J9145" i="43"/>
  <c r="J9144" i="43"/>
  <c r="J9143" i="43"/>
  <c r="J9142" i="43"/>
  <c r="J9141" i="43"/>
  <c r="J9140" i="43"/>
  <c r="J9139" i="43"/>
  <c r="J9138" i="43"/>
  <c r="J9137" i="43"/>
  <c r="J9136" i="43"/>
  <c r="J9135" i="43"/>
  <c r="J9134" i="43"/>
  <c r="J9133" i="43"/>
  <c r="J9132" i="43"/>
  <c r="J9131" i="43"/>
  <c r="J9130" i="43"/>
  <c r="J9129" i="43"/>
  <c r="J9128" i="43"/>
  <c r="J9127" i="43"/>
  <c r="J9126" i="43"/>
  <c r="J9125" i="43"/>
  <c r="J9124" i="43"/>
  <c r="J9123" i="43"/>
  <c r="J9122" i="43"/>
  <c r="J9121" i="43"/>
  <c r="J9120" i="43"/>
  <c r="J9119" i="43"/>
  <c r="J9118" i="43"/>
  <c r="J9117" i="43"/>
  <c r="J9116" i="43"/>
  <c r="J9115" i="43"/>
  <c r="J9114" i="43"/>
  <c r="J9113" i="43"/>
  <c r="J9112" i="43"/>
  <c r="J9111" i="43"/>
  <c r="J9110" i="43"/>
  <c r="J9109" i="43"/>
  <c r="J9108" i="43"/>
  <c r="J9107" i="43"/>
  <c r="J9106" i="43"/>
  <c r="J9105" i="43"/>
  <c r="J9104" i="43"/>
  <c r="J9103" i="43"/>
  <c r="J9102" i="43"/>
  <c r="J9101" i="43"/>
  <c r="J9100" i="43"/>
  <c r="J9099" i="43"/>
  <c r="J9098" i="43"/>
  <c r="J9097" i="43"/>
  <c r="J9096" i="43"/>
  <c r="J9095" i="43"/>
  <c r="J9094" i="43"/>
  <c r="J9093" i="43"/>
  <c r="J9092" i="43"/>
  <c r="J9091" i="43"/>
  <c r="J9090" i="43"/>
  <c r="J9089" i="43"/>
  <c r="J9088" i="43"/>
  <c r="J9087" i="43"/>
  <c r="J9086" i="43"/>
  <c r="J9085" i="43"/>
  <c r="J9084" i="43"/>
  <c r="J9083" i="43"/>
  <c r="J9082" i="43"/>
  <c r="J9081" i="43"/>
  <c r="J9080" i="43"/>
  <c r="J9079" i="43"/>
  <c r="J9078" i="43"/>
  <c r="J9077" i="43"/>
  <c r="J9076" i="43"/>
  <c r="J9075" i="43"/>
  <c r="J9074" i="43"/>
  <c r="J9073" i="43"/>
  <c r="J9072" i="43"/>
  <c r="J9071" i="43"/>
  <c r="J9070" i="43"/>
  <c r="J9069" i="43"/>
  <c r="J9068" i="43"/>
  <c r="J9067" i="43"/>
  <c r="J9066" i="43"/>
  <c r="J9065" i="43"/>
  <c r="J9064" i="43"/>
  <c r="J9063" i="43"/>
  <c r="J9062" i="43"/>
  <c r="J9061" i="43"/>
  <c r="J9060" i="43"/>
  <c r="J9059" i="43"/>
  <c r="J9058" i="43"/>
  <c r="J9057" i="43"/>
  <c r="J9056" i="43"/>
  <c r="J9055" i="43"/>
  <c r="J9054" i="43"/>
  <c r="J9053" i="43"/>
  <c r="J9052" i="43"/>
  <c r="J9051" i="43"/>
  <c r="J9050" i="43"/>
  <c r="J9049" i="43"/>
  <c r="J9048" i="43"/>
  <c r="J9047" i="43"/>
  <c r="J9046" i="43"/>
  <c r="J9045" i="43"/>
  <c r="J9044" i="43"/>
  <c r="J9043" i="43"/>
  <c r="J9042" i="43"/>
  <c r="J9041" i="43"/>
  <c r="J9040" i="43"/>
  <c r="J9039" i="43"/>
  <c r="J9038" i="43"/>
  <c r="J9037" i="43"/>
  <c r="J9036" i="43"/>
  <c r="J9035" i="43"/>
  <c r="J9034" i="43"/>
  <c r="J9033" i="43"/>
  <c r="J9032" i="43"/>
  <c r="J9031" i="43"/>
  <c r="J9030" i="43"/>
  <c r="J9029" i="43"/>
  <c r="J9028" i="43"/>
  <c r="J9027" i="43"/>
  <c r="J9026" i="43"/>
  <c r="J9025" i="43"/>
  <c r="J9024" i="43"/>
  <c r="J9023" i="43"/>
  <c r="J9022" i="43"/>
  <c r="J9021" i="43"/>
  <c r="J9020" i="43"/>
  <c r="J9019" i="43"/>
  <c r="J9018" i="43"/>
  <c r="J9017" i="43"/>
  <c r="J9016" i="43"/>
  <c r="J9015" i="43"/>
  <c r="J9014" i="43"/>
  <c r="J9013" i="43"/>
  <c r="J9012" i="43"/>
  <c r="J9011" i="43"/>
  <c r="J9010" i="43"/>
  <c r="J9009" i="43"/>
  <c r="J9008" i="43"/>
  <c r="J9007" i="43"/>
  <c r="J9006" i="43"/>
  <c r="J9005" i="43"/>
  <c r="J9004" i="43"/>
  <c r="J9003" i="43"/>
  <c r="J9002" i="43"/>
  <c r="J9001" i="43"/>
  <c r="J9000" i="43"/>
  <c r="J8999" i="43"/>
  <c r="J8998" i="43"/>
  <c r="J8997" i="43"/>
  <c r="J8996" i="43"/>
  <c r="J8995" i="43"/>
  <c r="J8994" i="43"/>
  <c r="J8993" i="43"/>
  <c r="J8992" i="43"/>
  <c r="J8991" i="43"/>
  <c r="J8990" i="43"/>
  <c r="J8989" i="43"/>
  <c r="J8988" i="43"/>
  <c r="J8987" i="43"/>
  <c r="J8986" i="43"/>
  <c r="J8985" i="43"/>
  <c r="J8984" i="43"/>
  <c r="J8983" i="43"/>
  <c r="J8982" i="43"/>
  <c r="J8981" i="43"/>
  <c r="J8980" i="43"/>
  <c r="J8979" i="43"/>
  <c r="J8978" i="43"/>
  <c r="J8977" i="43"/>
  <c r="J8976" i="43"/>
  <c r="J8975" i="43"/>
  <c r="J8974" i="43"/>
  <c r="J8973" i="43"/>
  <c r="J8972" i="43"/>
  <c r="J8971" i="43"/>
  <c r="J8970" i="43"/>
  <c r="J8969" i="43"/>
  <c r="J8968" i="43"/>
  <c r="J8967" i="43"/>
  <c r="J8966" i="43"/>
  <c r="J8965" i="43"/>
  <c r="J8964" i="43"/>
  <c r="J8963" i="43"/>
  <c r="J8962" i="43"/>
  <c r="J8961" i="43"/>
  <c r="J8960" i="43"/>
  <c r="J8959" i="43"/>
  <c r="J8958" i="43"/>
  <c r="J8957" i="43"/>
  <c r="J8956" i="43"/>
  <c r="J8955" i="43"/>
  <c r="J8954" i="43"/>
  <c r="J8953" i="43"/>
  <c r="J8952" i="43"/>
  <c r="J8951" i="43"/>
  <c r="J8950" i="43"/>
  <c r="J8949" i="43"/>
  <c r="J8948" i="43"/>
  <c r="J8947" i="43"/>
  <c r="J8946" i="43"/>
  <c r="J8945" i="43"/>
  <c r="J8944" i="43"/>
  <c r="J8943" i="43"/>
  <c r="J8942" i="43"/>
  <c r="J8941" i="43"/>
  <c r="J8940" i="43"/>
  <c r="J8939" i="43"/>
  <c r="J8938" i="43"/>
  <c r="J8937" i="43"/>
  <c r="J8936" i="43"/>
  <c r="J8935" i="43"/>
  <c r="J8934" i="43"/>
  <c r="J8933" i="43"/>
  <c r="J8932" i="43"/>
  <c r="J8931" i="43"/>
  <c r="J8930" i="43"/>
  <c r="J8929" i="43"/>
  <c r="J8928" i="43"/>
  <c r="J8927" i="43"/>
  <c r="J8926" i="43"/>
  <c r="J8925" i="43"/>
  <c r="J8924" i="43"/>
  <c r="J8923" i="43"/>
  <c r="J8922" i="43"/>
  <c r="J8921" i="43"/>
  <c r="J8920" i="43"/>
  <c r="J8919" i="43"/>
  <c r="J8918" i="43"/>
  <c r="J8917" i="43"/>
  <c r="J8916" i="43"/>
  <c r="J8915" i="43"/>
  <c r="J8914" i="43"/>
  <c r="J8913" i="43"/>
  <c r="J8912" i="43"/>
  <c r="J8911" i="43"/>
  <c r="J8910" i="43"/>
  <c r="J8909" i="43"/>
  <c r="J8908" i="43"/>
  <c r="J8907" i="43"/>
  <c r="J8906" i="43"/>
  <c r="J8905" i="43"/>
  <c r="J8904" i="43"/>
  <c r="J8903" i="43"/>
  <c r="J8902" i="43"/>
  <c r="J8901" i="43"/>
  <c r="J8900" i="43"/>
  <c r="J8899" i="43"/>
  <c r="J8898" i="43"/>
  <c r="J8897" i="43"/>
  <c r="J8896" i="43"/>
  <c r="J8895" i="43"/>
  <c r="J8894" i="43"/>
  <c r="J8893" i="43"/>
  <c r="J8892" i="43"/>
  <c r="J8891" i="43"/>
  <c r="J8890" i="43"/>
  <c r="J8889" i="43"/>
  <c r="J8888" i="43"/>
  <c r="J8887" i="43"/>
  <c r="J8886" i="43"/>
  <c r="J8885" i="43"/>
  <c r="J8884" i="43"/>
  <c r="J8883" i="43"/>
  <c r="J8882" i="43"/>
  <c r="J8881" i="43"/>
  <c r="J8880" i="43"/>
  <c r="J8879" i="43"/>
  <c r="J8878" i="43"/>
  <c r="J8877" i="43"/>
  <c r="J8876" i="43"/>
  <c r="J8875" i="43"/>
  <c r="J8874" i="43"/>
  <c r="J8873" i="43"/>
  <c r="J8872" i="43"/>
  <c r="J8871" i="43"/>
  <c r="J8870" i="43"/>
  <c r="J8869" i="43"/>
  <c r="J8868" i="43"/>
  <c r="J8867" i="43"/>
  <c r="J8866" i="43"/>
  <c r="J8865" i="43"/>
  <c r="J8864" i="43"/>
  <c r="J8863" i="43"/>
  <c r="J8862" i="43"/>
  <c r="J8861" i="43"/>
  <c r="J8860" i="43"/>
  <c r="J8859" i="43"/>
  <c r="J8858" i="43"/>
  <c r="J8857" i="43"/>
  <c r="J8856" i="43"/>
  <c r="J8855" i="43"/>
  <c r="J8854" i="43"/>
  <c r="J8853" i="43"/>
  <c r="J8852" i="43"/>
  <c r="J8851" i="43"/>
  <c r="J8850" i="43"/>
  <c r="J8849" i="43"/>
  <c r="J8848" i="43"/>
  <c r="J8847" i="43"/>
  <c r="J8846" i="43"/>
  <c r="J8845" i="43"/>
  <c r="J8844" i="43"/>
  <c r="J8843" i="43"/>
  <c r="J8842" i="43"/>
  <c r="J8841" i="43"/>
  <c r="J8840" i="43"/>
  <c r="J8839" i="43"/>
  <c r="J8838" i="43"/>
  <c r="J8837" i="43"/>
  <c r="J8836" i="43"/>
  <c r="J8835" i="43"/>
  <c r="J8834" i="43"/>
  <c r="J8833" i="43"/>
  <c r="J8832" i="43"/>
  <c r="J8831" i="43"/>
  <c r="J8830" i="43"/>
  <c r="J8829" i="43"/>
  <c r="J8828" i="43"/>
  <c r="J8827" i="43"/>
  <c r="J8826" i="43"/>
  <c r="J8825" i="43"/>
  <c r="J8824" i="43"/>
  <c r="J8823" i="43"/>
  <c r="J8822" i="43"/>
  <c r="J8821" i="43"/>
  <c r="J8820" i="43"/>
  <c r="J8819" i="43"/>
  <c r="J8818" i="43"/>
  <c r="J8817" i="43"/>
  <c r="J8816" i="43"/>
  <c r="J8815" i="43"/>
  <c r="J8814" i="43"/>
  <c r="J8813" i="43"/>
  <c r="J8812" i="43"/>
  <c r="J8811" i="43"/>
  <c r="J8810" i="43"/>
  <c r="J8809" i="43"/>
  <c r="J8808" i="43"/>
  <c r="J8807" i="43"/>
  <c r="J8806" i="43"/>
  <c r="J8805" i="43"/>
  <c r="J8804" i="43"/>
  <c r="J8803" i="43"/>
  <c r="J8802" i="43"/>
  <c r="J8801" i="43"/>
  <c r="J8800" i="43"/>
  <c r="J8799" i="43"/>
  <c r="J8798" i="43"/>
  <c r="J8797" i="43"/>
  <c r="J8796" i="43"/>
  <c r="J8795" i="43"/>
  <c r="J8794" i="43"/>
  <c r="J8793" i="43"/>
  <c r="J8792" i="43"/>
  <c r="J8791" i="43"/>
  <c r="J8790" i="43"/>
  <c r="J8789" i="43"/>
  <c r="J8788" i="43"/>
  <c r="J8787" i="43"/>
  <c r="J8786" i="43"/>
  <c r="J8785" i="43"/>
  <c r="J8784" i="43"/>
  <c r="J8783" i="43"/>
  <c r="J8782" i="43"/>
  <c r="J8781" i="43"/>
  <c r="J8780" i="43"/>
  <c r="J8779" i="43"/>
  <c r="J8778" i="43"/>
  <c r="J8777" i="43"/>
  <c r="J8776" i="43"/>
  <c r="J8775" i="43"/>
  <c r="J8774" i="43"/>
  <c r="J8773" i="43"/>
  <c r="J8772" i="43"/>
  <c r="J8771" i="43"/>
  <c r="J8770" i="43"/>
  <c r="J8769" i="43"/>
  <c r="J8768" i="43"/>
  <c r="J8767" i="43"/>
  <c r="J8766" i="43"/>
  <c r="J8765" i="43"/>
  <c r="J8764" i="43"/>
  <c r="J8763" i="43"/>
  <c r="J8762" i="43"/>
  <c r="J8761" i="43"/>
  <c r="J8760" i="43"/>
  <c r="J8759" i="43"/>
  <c r="J8758" i="43"/>
  <c r="J8757" i="43"/>
  <c r="J8756" i="43"/>
  <c r="J8755" i="43"/>
  <c r="J8754" i="43"/>
  <c r="J8753" i="43"/>
  <c r="J8752" i="43"/>
  <c r="J8751" i="43"/>
  <c r="J8750" i="43"/>
  <c r="J8749" i="43"/>
  <c r="J8748" i="43"/>
  <c r="J8747" i="43"/>
  <c r="J8746" i="43"/>
  <c r="J8745" i="43"/>
  <c r="J8744" i="43"/>
  <c r="J8743" i="43"/>
  <c r="J8742" i="43"/>
  <c r="J8741" i="43"/>
  <c r="J8740" i="43"/>
  <c r="J8739" i="43"/>
  <c r="J8738" i="43"/>
  <c r="J8737" i="43"/>
  <c r="J8736" i="43"/>
  <c r="J8735" i="43"/>
  <c r="J8734" i="43"/>
  <c r="J8733" i="43"/>
  <c r="J8732" i="43"/>
  <c r="J8731" i="43"/>
  <c r="J8730" i="43"/>
  <c r="J8729" i="43"/>
  <c r="J8728" i="43"/>
  <c r="J8727" i="43"/>
  <c r="J8726" i="43"/>
  <c r="J8725" i="43"/>
  <c r="J8724" i="43"/>
  <c r="J8723" i="43"/>
  <c r="J8722" i="43"/>
  <c r="J8721" i="43"/>
  <c r="J8720" i="43"/>
  <c r="J8719" i="43"/>
  <c r="J8718" i="43"/>
  <c r="J8717" i="43"/>
  <c r="J8716" i="43"/>
  <c r="J8715" i="43"/>
  <c r="J8714" i="43"/>
  <c r="J8713" i="43"/>
  <c r="J8712" i="43"/>
  <c r="J8711" i="43"/>
  <c r="J8710" i="43"/>
  <c r="J8709" i="43"/>
  <c r="J8708" i="43"/>
  <c r="J8707" i="43"/>
  <c r="J8706" i="43"/>
  <c r="J8705" i="43"/>
  <c r="J8704" i="43"/>
  <c r="J8703" i="43"/>
  <c r="J8702" i="43"/>
  <c r="J8701" i="43"/>
  <c r="J8700" i="43"/>
  <c r="J8699" i="43"/>
  <c r="J8698" i="43"/>
  <c r="J8697" i="43"/>
  <c r="J8696" i="43"/>
  <c r="J8695" i="43"/>
  <c r="J8694" i="43"/>
  <c r="J8693" i="43"/>
  <c r="J8692" i="43"/>
  <c r="J8691" i="43"/>
  <c r="J8690" i="43"/>
  <c r="J8689" i="43"/>
  <c r="J8688" i="43"/>
  <c r="J8687" i="43"/>
  <c r="J8686" i="43"/>
  <c r="J8685" i="43"/>
  <c r="J8684" i="43"/>
  <c r="J8683" i="43"/>
  <c r="J8682" i="43"/>
  <c r="J8681" i="43"/>
  <c r="J8680" i="43"/>
  <c r="J8679" i="43"/>
  <c r="J8678" i="43"/>
  <c r="J8677" i="43"/>
  <c r="J8676" i="43"/>
  <c r="J8675" i="43"/>
  <c r="J8674" i="43"/>
  <c r="J8673" i="43"/>
  <c r="J8672" i="43"/>
  <c r="J8671" i="43"/>
  <c r="J8670" i="43"/>
  <c r="J8669" i="43"/>
  <c r="J8668" i="43"/>
  <c r="J8667" i="43"/>
  <c r="J8666" i="43"/>
  <c r="J8665" i="43"/>
  <c r="J8664" i="43"/>
  <c r="J8663" i="43"/>
  <c r="J8662" i="43"/>
  <c r="J8661" i="43"/>
  <c r="J8660" i="43"/>
  <c r="J8659" i="43"/>
  <c r="J8658" i="43"/>
  <c r="J8657" i="43"/>
  <c r="J8656" i="43"/>
  <c r="J8655" i="43"/>
  <c r="J8654" i="43"/>
  <c r="J8653" i="43"/>
  <c r="J8652" i="43"/>
  <c r="J8651" i="43"/>
  <c r="J8650" i="43"/>
  <c r="J8649" i="43"/>
  <c r="J8648" i="43"/>
  <c r="J8647" i="43"/>
  <c r="J8646" i="43"/>
  <c r="J8645" i="43"/>
  <c r="J8644" i="43"/>
  <c r="J8643" i="43"/>
  <c r="J8642" i="43"/>
  <c r="J8641" i="43"/>
  <c r="J8640" i="43"/>
  <c r="J8639" i="43"/>
  <c r="J8638" i="43"/>
  <c r="J8637" i="43"/>
  <c r="J8636" i="43"/>
  <c r="J8635" i="43"/>
  <c r="J8634" i="43"/>
  <c r="J8633" i="43"/>
  <c r="J8632" i="43"/>
  <c r="J8631" i="43"/>
  <c r="J8630" i="43"/>
  <c r="J8629" i="43"/>
  <c r="J8628" i="43"/>
  <c r="J8627" i="43"/>
  <c r="J8626" i="43"/>
  <c r="J8625" i="43"/>
  <c r="J8624" i="43"/>
  <c r="J8623" i="43"/>
  <c r="J8622" i="43"/>
  <c r="J8621" i="43"/>
  <c r="J8620" i="43"/>
  <c r="J8619" i="43"/>
  <c r="J8618" i="43"/>
  <c r="J8617" i="43"/>
  <c r="J8616" i="43"/>
  <c r="J8615" i="43"/>
  <c r="J8614" i="43"/>
  <c r="J8613" i="43"/>
  <c r="J8612" i="43"/>
  <c r="J8611" i="43"/>
  <c r="J8610" i="43"/>
  <c r="J8609" i="43"/>
  <c r="J8608" i="43"/>
  <c r="J8607" i="43"/>
  <c r="J8606" i="43"/>
  <c r="J8605" i="43"/>
  <c r="J8604" i="43"/>
  <c r="J8603" i="43"/>
  <c r="J8602" i="43"/>
  <c r="J8601" i="43"/>
  <c r="J8600" i="43"/>
  <c r="J8599" i="43"/>
  <c r="J8598" i="43"/>
  <c r="J8597" i="43"/>
  <c r="J8596" i="43"/>
  <c r="J8595" i="43"/>
  <c r="J8594" i="43"/>
  <c r="J8593" i="43"/>
  <c r="J8592" i="43"/>
  <c r="J8591" i="43"/>
  <c r="J8590" i="43"/>
  <c r="J8589" i="43"/>
  <c r="J8588" i="43"/>
  <c r="J8587" i="43"/>
  <c r="J8586" i="43"/>
  <c r="J8585" i="43"/>
  <c r="J8584" i="43"/>
  <c r="J8583" i="43"/>
  <c r="J8582" i="43"/>
  <c r="J8581" i="43"/>
  <c r="J8580" i="43"/>
  <c r="J8579" i="43"/>
  <c r="J8578" i="43"/>
  <c r="J8577" i="43"/>
  <c r="J8576" i="43"/>
  <c r="J8575" i="43"/>
  <c r="J8574" i="43"/>
  <c r="J8573" i="43"/>
  <c r="J8572" i="43"/>
  <c r="J8571" i="43"/>
  <c r="J8570" i="43"/>
  <c r="J8569" i="43"/>
  <c r="J8568" i="43"/>
  <c r="J8567" i="43"/>
  <c r="J8566" i="43"/>
  <c r="J8565" i="43"/>
  <c r="J8564" i="43"/>
  <c r="J8563" i="43"/>
  <c r="J8562" i="43"/>
  <c r="J8561" i="43"/>
  <c r="J8560" i="43"/>
  <c r="J8559" i="43"/>
  <c r="J8558" i="43"/>
  <c r="J8557" i="43"/>
  <c r="J8556" i="43"/>
  <c r="J8555" i="43"/>
  <c r="J8554" i="43"/>
  <c r="J8553" i="43"/>
  <c r="J8552" i="43"/>
  <c r="J8551" i="43"/>
  <c r="J8550" i="43"/>
  <c r="J8549" i="43"/>
  <c r="J8548" i="43"/>
  <c r="J8547" i="43"/>
  <c r="J8546" i="43"/>
  <c r="J8545" i="43"/>
  <c r="J8544" i="43"/>
  <c r="J8543" i="43"/>
  <c r="J8542" i="43"/>
  <c r="J8541" i="43"/>
  <c r="J8540" i="43"/>
  <c r="J8539" i="43"/>
  <c r="J8538" i="43"/>
  <c r="J8537" i="43"/>
  <c r="J8536" i="43"/>
  <c r="J8535" i="43"/>
  <c r="J8534" i="43"/>
  <c r="J8533" i="43"/>
  <c r="J8532" i="43"/>
  <c r="J8531" i="43"/>
  <c r="J8530" i="43"/>
  <c r="J8529" i="43"/>
  <c r="J8528" i="43"/>
  <c r="J8527" i="43"/>
  <c r="J8526" i="43"/>
  <c r="J8525" i="43"/>
  <c r="J8524" i="43"/>
  <c r="J8523" i="43"/>
  <c r="J8522" i="43"/>
  <c r="J8521" i="43"/>
  <c r="J8520" i="43"/>
  <c r="J8519" i="43"/>
  <c r="J8518" i="43"/>
  <c r="J8517" i="43"/>
  <c r="J8516" i="43"/>
  <c r="J8515" i="43"/>
  <c r="J8514" i="43"/>
  <c r="J8513" i="43"/>
  <c r="J8512" i="43"/>
  <c r="J8511" i="43"/>
  <c r="J8510" i="43"/>
  <c r="J8509" i="43"/>
  <c r="J8508" i="43"/>
  <c r="J8507" i="43"/>
  <c r="J8506" i="43"/>
  <c r="J8505" i="43"/>
  <c r="J8504" i="43"/>
  <c r="J8503" i="43"/>
  <c r="J8502" i="43"/>
  <c r="J8501" i="43"/>
  <c r="J8500" i="43"/>
  <c r="J8499" i="43"/>
  <c r="J8498" i="43"/>
  <c r="J8497" i="43"/>
  <c r="J8496" i="43"/>
  <c r="J8495" i="43"/>
  <c r="J8494" i="43"/>
  <c r="J8493" i="43"/>
  <c r="J8492" i="43"/>
  <c r="J8491" i="43"/>
  <c r="J8490" i="43"/>
  <c r="J8489" i="43"/>
  <c r="J8488" i="43"/>
  <c r="J8487" i="43"/>
  <c r="J8486" i="43"/>
  <c r="J8485" i="43"/>
  <c r="J8484" i="43"/>
  <c r="J8483" i="43"/>
  <c r="J8482" i="43"/>
  <c r="J8481" i="43"/>
  <c r="J8480" i="43"/>
  <c r="J8479" i="43"/>
  <c r="J8478" i="43"/>
  <c r="J8477" i="43"/>
  <c r="J8476" i="43"/>
  <c r="J8475" i="43"/>
  <c r="J8474" i="43"/>
  <c r="J8473" i="43"/>
  <c r="J8472" i="43"/>
  <c r="J8471" i="43"/>
  <c r="J8470" i="43"/>
  <c r="J8469" i="43"/>
  <c r="J8468" i="43"/>
  <c r="J8467" i="43"/>
  <c r="J8466" i="43"/>
  <c r="J8465" i="43"/>
  <c r="J8464" i="43"/>
  <c r="J8463" i="43"/>
  <c r="J8462" i="43"/>
  <c r="J8461" i="43"/>
  <c r="J8460" i="43"/>
  <c r="J8459" i="43"/>
  <c r="J8458" i="43"/>
  <c r="J8457" i="43"/>
  <c r="J8456" i="43"/>
  <c r="J8455" i="43"/>
  <c r="J8454" i="43"/>
  <c r="J8453" i="43"/>
  <c r="J8452" i="43"/>
  <c r="J8451" i="43"/>
  <c r="J8450" i="43"/>
  <c r="J8449" i="43"/>
  <c r="J8448" i="43"/>
  <c r="J8447" i="43"/>
  <c r="J8446" i="43"/>
  <c r="J8445" i="43"/>
  <c r="J8444" i="43"/>
  <c r="J8443" i="43"/>
  <c r="J8442" i="43"/>
  <c r="J8441" i="43"/>
  <c r="J8440" i="43"/>
  <c r="J8439" i="43"/>
  <c r="J8438" i="43"/>
  <c r="J8437" i="43"/>
  <c r="J8436" i="43"/>
  <c r="J8435" i="43"/>
  <c r="J8434" i="43"/>
  <c r="J8433" i="43"/>
  <c r="J8432" i="43"/>
  <c r="J8431" i="43"/>
  <c r="J8430" i="43"/>
  <c r="J8429" i="43"/>
  <c r="J8428" i="43"/>
  <c r="J8427" i="43"/>
  <c r="J8426" i="43"/>
  <c r="J8425" i="43"/>
  <c r="J8424" i="43"/>
  <c r="J8423" i="43"/>
  <c r="J8422" i="43"/>
  <c r="J8421" i="43"/>
  <c r="J8420" i="43"/>
  <c r="J8419" i="43"/>
  <c r="J8418" i="43"/>
  <c r="J8417" i="43"/>
  <c r="J8416" i="43"/>
  <c r="J8415" i="43"/>
  <c r="J8414" i="43"/>
  <c r="J8413" i="43"/>
  <c r="J8412" i="43"/>
  <c r="J8411" i="43"/>
  <c r="J8410" i="43"/>
  <c r="J8409" i="43"/>
  <c r="J8408" i="43"/>
  <c r="J8407" i="43"/>
  <c r="J8406" i="43"/>
  <c r="J8405" i="43"/>
  <c r="J8404" i="43"/>
  <c r="J8403" i="43"/>
  <c r="J8402" i="43"/>
  <c r="J8401" i="43"/>
  <c r="J8400" i="43"/>
  <c r="J8399" i="43"/>
  <c r="J8398" i="43"/>
  <c r="J8397" i="43"/>
  <c r="J8396" i="43"/>
  <c r="J8395" i="43"/>
  <c r="J8394" i="43"/>
  <c r="J8393" i="43"/>
  <c r="J8392" i="43"/>
  <c r="J8391" i="43"/>
  <c r="J8390" i="43"/>
  <c r="J8389" i="43"/>
  <c r="J8388" i="43"/>
  <c r="J8387" i="43"/>
  <c r="J8386" i="43"/>
  <c r="J8385" i="43"/>
  <c r="J8384" i="43"/>
  <c r="J8383" i="43"/>
  <c r="J8382" i="43"/>
  <c r="J8381" i="43"/>
  <c r="J8380" i="43"/>
  <c r="J8379" i="43"/>
  <c r="J8378" i="43"/>
  <c r="J8377" i="43"/>
  <c r="J8376" i="43"/>
  <c r="J8375" i="43"/>
  <c r="J8374" i="43"/>
  <c r="J8373" i="43"/>
  <c r="J8372" i="43"/>
  <c r="J8371" i="43"/>
  <c r="J8370" i="43"/>
  <c r="J8369" i="43"/>
  <c r="J8368" i="43"/>
  <c r="J8367" i="43"/>
  <c r="J8366" i="43"/>
  <c r="J8365" i="43"/>
  <c r="J8364" i="43"/>
  <c r="J8363" i="43"/>
  <c r="J8362" i="43"/>
  <c r="J8361" i="43"/>
  <c r="J8360" i="43"/>
  <c r="J8359" i="43"/>
  <c r="J8358" i="43"/>
  <c r="J8357" i="43"/>
  <c r="J8356" i="43"/>
  <c r="J8355" i="43"/>
  <c r="J8354" i="43"/>
  <c r="J8353" i="43"/>
  <c r="J8352" i="43"/>
  <c r="J8351" i="43"/>
  <c r="J8350" i="43"/>
  <c r="J8349" i="43"/>
  <c r="J8348" i="43"/>
  <c r="J8347" i="43"/>
  <c r="J8346" i="43"/>
  <c r="J8345" i="43"/>
  <c r="J8344" i="43"/>
  <c r="J8343" i="43"/>
  <c r="J8342" i="43"/>
  <c r="J8341" i="43"/>
  <c r="J8340" i="43"/>
  <c r="J8339" i="43"/>
  <c r="J8338" i="43"/>
  <c r="J8337" i="43"/>
  <c r="J8336" i="43"/>
  <c r="J8335" i="43"/>
  <c r="J8334" i="43"/>
  <c r="J8333" i="43"/>
  <c r="J8332" i="43"/>
  <c r="J8331" i="43"/>
  <c r="J8330" i="43"/>
  <c r="J8329" i="43"/>
  <c r="J8328" i="43"/>
  <c r="J8327" i="43"/>
  <c r="J8326" i="43"/>
  <c r="J8325" i="43"/>
  <c r="J8324" i="43"/>
  <c r="J8323" i="43"/>
  <c r="J8322" i="43"/>
  <c r="J8321" i="43"/>
  <c r="J8320" i="43"/>
  <c r="J8319" i="43"/>
  <c r="J8318" i="43"/>
  <c r="J8317" i="43"/>
  <c r="J8316" i="43"/>
  <c r="J8315" i="43"/>
  <c r="J8314" i="43"/>
  <c r="J8313" i="43"/>
  <c r="J8312" i="43"/>
  <c r="J8311" i="43"/>
  <c r="J8310" i="43"/>
  <c r="J8309" i="43"/>
  <c r="J8308" i="43"/>
  <c r="J8307" i="43"/>
  <c r="J8306" i="43"/>
  <c r="J8305" i="43"/>
  <c r="J8304" i="43"/>
  <c r="J8303" i="43"/>
  <c r="J8302" i="43"/>
  <c r="J8301" i="43"/>
  <c r="J8300" i="43"/>
  <c r="J8299" i="43"/>
  <c r="J8298" i="43"/>
  <c r="J8297" i="43"/>
  <c r="J8296" i="43"/>
  <c r="J8295" i="43"/>
  <c r="J8294" i="43"/>
  <c r="J8293" i="43"/>
  <c r="J8292" i="43"/>
  <c r="J8291" i="43"/>
  <c r="J8290" i="43"/>
  <c r="J8289" i="43"/>
  <c r="J8288" i="43"/>
  <c r="J8287" i="43"/>
  <c r="J8286" i="43"/>
  <c r="J8285" i="43"/>
  <c r="J8284" i="43"/>
  <c r="J8283" i="43"/>
  <c r="J8282" i="43"/>
  <c r="J8281" i="43"/>
  <c r="J8280" i="43"/>
  <c r="J8279" i="43"/>
  <c r="J8278" i="43"/>
  <c r="J8277" i="43"/>
  <c r="J8276" i="43"/>
  <c r="J8275" i="43"/>
  <c r="J8274" i="43"/>
  <c r="J8273" i="43"/>
  <c r="J8272" i="43"/>
  <c r="J8271" i="43"/>
  <c r="J8270" i="43"/>
  <c r="J8269" i="43"/>
  <c r="J8268" i="43"/>
  <c r="J8267" i="43"/>
  <c r="J8266" i="43"/>
  <c r="J8265" i="43"/>
  <c r="J8264" i="43"/>
  <c r="J8263" i="43"/>
  <c r="J8262" i="43"/>
  <c r="J8261" i="43"/>
  <c r="J8260" i="43"/>
  <c r="J8259" i="43"/>
  <c r="J8258" i="43"/>
  <c r="J8257" i="43"/>
  <c r="J8256" i="43"/>
  <c r="J8255" i="43"/>
  <c r="J8254" i="43"/>
  <c r="J8253" i="43"/>
  <c r="J8252" i="43"/>
  <c r="J8251" i="43"/>
  <c r="J8250" i="43"/>
  <c r="J8249" i="43"/>
  <c r="J8248" i="43"/>
  <c r="J8247" i="43"/>
  <c r="J8246" i="43"/>
  <c r="J8245" i="43"/>
  <c r="J8244" i="43"/>
  <c r="J8243" i="43"/>
  <c r="J8242" i="43"/>
  <c r="J8241" i="43"/>
  <c r="J8240" i="43"/>
  <c r="J8239" i="43"/>
  <c r="J8238" i="43"/>
  <c r="J8237" i="43"/>
  <c r="J8236" i="43"/>
  <c r="J8235" i="43"/>
  <c r="J8234" i="43"/>
  <c r="J8233" i="43"/>
  <c r="J8232" i="43"/>
  <c r="J8231" i="43"/>
  <c r="J8230" i="43"/>
  <c r="J8229" i="43"/>
  <c r="J8228" i="43"/>
  <c r="J8227" i="43"/>
  <c r="J8226" i="43"/>
  <c r="J8225" i="43"/>
  <c r="J8224" i="43"/>
  <c r="J8223" i="43"/>
  <c r="J8222" i="43"/>
  <c r="J8221" i="43"/>
  <c r="J8220" i="43"/>
  <c r="J8219" i="43"/>
  <c r="J8218" i="43"/>
  <c r="J8217" i="43"/>
  <c r="J8216" i="43"/>
  <c r="J8215" i="43"/>
  <c r="J8214" i="43"/>
  <c r="J8213" i="43"/>
  <c r="J8212" i="43"/>
  <c r="J8211" i="43"/>
  <c r="J8210" i="43"/>
  <c r="J8209" i="43"/>
  <c r="J8208" i="43"/>
  <c r="J8207" i="43"/>
  <c r="J8206" i="43"/>
  <c r="J8205" i="43"/>
  <c r="J8204" i="43"/>
  <c r="J8203" i="43"/>
  <c r="J8202" i="43"/>
  <c r="J8201" i="43"/>
  <c r="J8200" i="43"/>
  <c r="J8199" i="43"/>
  <c r="J8198" i="43"/>
  <c r="J8197" i="43"/>
  <c r="J8196" i="43"/>
  <c r="J8195" i="43"/>
  <c r="J8194" i="43"/>
  <c r="J8193" i="43"/>
  <c r="J8192" i="43"/>
  <c r="J8191" i="43"/>
  <c r="J8190" i="43"/>
  <c r="J8189" i="43"/>
  <c r="J8188" i="43"/>
  <c r="J8187" i="43"/>
  <c r="J8186" i="43"/>
  <c r="J8185" i="43"/>
  <c r="J8184" i="43"/>
  <c r="J8183" i="43"/>
  <c r="J8182" i="43"/>
  <c r="J8181" i="43"/>
  <c r="J8180" i="43"/>
  <c r="J8179" i="43"/>
  <c r="J8178" i="43"/>
  <c r="J8177" i="43"/>
  <c r="J8176" i="43"/>
  <c r="J8175" i="43"/>
  <c r="J8174" i="43"/>
  <c r="J8173" i="43"/>
  <c r="J8172" i="43"/>
  <c r="J8171" i="43"/>
  <c r="J8170" i="43"/>
  <c r="J8169" i="43"/>
  <c r="J8168" i="43"/>
  <c r="J8167" i="43"/>
  <c r="J8166" i="43"/>
  <c r="J8165" i="43"/>
  <c r="J8164" i="43"/>
  <c r="J8163" i="43"/>
  <c r="J8162" i="43"/>
  <c r="J8161" i="43"/>
  <c r="J8160" i="43"/>
  <c r="J8159" i="43"/>
  <c r="J8158" i="43"/>
  <c r="J8157" i="43"/>
  <c r="J8156" i="43"/>
  <c r="J8155" i="43"/>
  <c r="J8154" i="43"/>
  <c r="J8153" i="43"/>
  <c r="J8152" i="43"/>
  <c r="J8151" i="43"/>
  <c r="J8150" i="43"/>
  <c r="J8149" i="43"/>
  <c r="J8148" i="43"/>
  <c r="J8147" i="43"/>
  <c r="J8146" i="43"/>
  <c r="J8145" i="43"/>
  <c r="J8144" i="43"/>
  <c r="J8143" i="43"/>
  <c r="J8142" i="43"/>
  <c r="J8141" i="43"/>
  <c r="J8140" i="43"/>
  <c r="J8139" i="43"/>
  <c r="J8138" i="43"/>
  <c r="J8137" i="43"/>
  <c r="J8136" i="43"/>
  <c r="J8135" i="43"/>
  <c r="J8134" i="43"/>
  <c r="J8133" i="43"/>
  <c r="J8132" i="43"/>
  <c r="J8131" i="43"/>
  <c r="J8130" i="43"/>
  <c r="J8129" i="43"/>
  <c r="J8128" i="43"/>
  <c r="J8127" i="43"/>
  <c r="J8126" i="43"/>
  <c r="J8125" i="43"/>
  <c r="J8124" i="43"/>
  <c r="J8123" i="43"/>
  <c r="J8122" i="43"/>
  <c r="J8121" i="43"/>
  <c r="J8120" i="43"/>
  <c r="J8119" i="43"/>
  <c r="J8118" i="43"/>
  <c r="J8117" i="43"/>
  <c r="J8116" i="43"/>
  <c r="J8115" i="43"/>
  <c r="J8114" i="43"/>
  <c r="J8113" i="43"/>
  <c r="J8112" i="43"/>
  <c r="J8111" i="43"/>
  <c r="J8110" i="43"/>
  <c r="J8109" i="43"/>
  <c r="J8108" i="43"/>
  <c r="J8107" i="43"/>
  <c r="J8106" i="43"/>
  <c r="J8105" i="43"/>
  <c r="J8104" i="43"/>
  <c r="J8103" i="43"/>
  <c r="J8102" i="43"/>
  <c r="J8101" i="43"/>
  <c r="J8100" i="43"/>
  <c r="J8099" i="43"/>
  <c r="J8098" i="43"/>
  <c r="J8097" i="43"/>
  <c r="J8096" i="43"/>
  <c r="J8095" i="43"/>
  <c r="J8094" i="43"/>
  <c r="J8093" i="43"/>
  <c r="J8092" i="43"/>
  <c r="J8091" i="43"/>
  <c r="J8090" i="43"/>
  <c r="J8089" i="43"/>
  <c r="J8088" i="43"/>
  <c r="J8087" i="43"/>
  <c r="J8086" i="43"/>
  <c r="J8085" i="43"/>
  <c r="J8084" i="43"/>
  <c r="J8083" i="43"/>
  <c r="J8082" i="43"/>
  <c r="J8081" i="43"/>
  <c r="J8080" i="43"/>
  <c r="J8079" i="43"/>
  <c r="J8078" i="43"/>
  <c r="J8077" i="43"/>
  <c r="J8076" i="43"/>
  <c r="J8075" i="43"/>
  <c r="J8074" i="43"/>
  <c r="J8073" i="43"/>
  <c r="J8072" i="43"/>
  <c r="J8071" i="43"/>
  <c r="J8070" i="43"/>
  <c r="J8069" i="43"/>
  <c r="J8068" i="43"/>
  <c r="J8067" i="43"/>
  <c r="J8066" i="43"/>
  <c r="J8065" i="43"/>
  <c r="J8064" i="43"/>
  <c r="J8063" i="43"/>
  <c r="J8062" i="43"/>
  <c r="J8061" i="43"/>
  <c r="J8060" i="43"/>
  <c r="J8059" i="43"/>
  <c r="J8058" i="43"/>
  <c r="J8057" i="43"/>
  <c r="J8056" i="43"/>
  <c r="J8055" i="43"/>
  <c r="J8054" i="43"/>
  <c r="J8053" i="43"/>
  <c r="J8052" i="43"/>
  <c r="J8051" i="43"/>
  <c r="J8050" i="43"/>
  <c r="J8049" i="43"/>
  <c r="J8048" i="43"/>
  <c r="J8047" i="43"/>
  <c r="J8046" i="43"/>
  <c r="J8045" i="43"/>
  <c r="J8044" i="43"/>
  <c r="J8043" i="43"/>
  <c r="J8042" i="43"/>
  <c r="J8041" i="43"/>
  <c r="J8040" i="43"/>
  <c r="J8039" i="43"/>
  <c r="J8038" i="43"/>
  <c r="J8037" i="43"/>
  <c r="J8036" i="43"/>
  <c r="J8035" i="43"/>
  <c r="J8034" i="43"/>
  <c r="J8033" i="43"/>
  <c r="J8032" i="43"/>
  <c r="J8031" i="43"/>
  <c r="J8030" i="43"/>
  <c r="J8029" i="43"/>
  <c r="J8028" i="43"/>
  <c r="J8027" i="43"/>
  <c r="J8026" i="43"/>
  <c r="J8025" i="43"/>
  <c r="J8024" i="43"/>
  <c r="J8023" i="43"/>
  <c r="J8022" i="43"/>
  <c r="J8021" i="43"/>
  <c r="J8020" i="43"/>
  <c r="J8019" i="43"/>
  <c r="J8018" i="43"/>
  <c r="J8017" i="43"/>
  <c r="J8016" i="43"/>
  <c r="J8015" i="43"/>
  <c r="J8014" i="43"/>
  <c r="J8013" i="43"/>
  <c r="J8012" i="43"/>
  <c r="J8011" i="43"/>
  <c r="J8010" i="43"/>
  <c r="J8009" i="43"/>
  <c r="J8008" i="43"/>
  <c r="J8007" i="43"/>
  <c r="J8006" i="43"/>
  <c r="J8005" i="43"/>
  <c r="J8004" i="43"/>
  <c r="J8003" i="43"/>
  <c r="J8002" i="43"/>
  <c r="J8001" i="43"/>
  <c r="J8000" i="43"/>
  <c r="J7999" i="43"/>
  <c r="J7998" i="43"/>
  <c r="J7997" i="43"/>
  <c r="J7996" i="43"/>
  <c r="J7995" i="43"/>
  <c r="J7994" i="43"/>
  <c r="J7993" i="43"/>
  <c r="J7992" i="43"/>
  <c r="J7991" i="43"/>
  <c r="J7990" i="43"/>
  <c r="J7989" i="43"/>
  <c r="J7988" i="43"/>
  <c r="J7987" i="43"/>
  <c r="J7986" i="43"/>
  <c r="J7985" i="43"/>
  <c r="J7984" i="43"/>
  <c r="J7983" i="43"/>
  <c r="J7982" i="43"/>
  <c r="J7981" i="43"/>
  <c r="J7980" i="43"/>
  <c r="J7979" i="43"/>
  <c r="J7978" i="43"/>
  <c r="J7977" i="43"/>
  <c r="J7976" i="43"/>
  <c r="J7975" i="43"/>
  <c r="J7974" i="43"/>
  <c r="J7973" i="43"/>
  <c r="J7972" i="43"/>
  <c r="J7971" i="43"/>
  <c r="J7970" i="43"/>
  <c r="J7969" i="43"/>
  <c r="J7968" i="43"/>
  <c r="J7967" i="43"/>
  <c r="J7966" i="43"/>
  <c r="J7965" i="43"/>
  <c r="J7964" i="43"/>
  <c r="J7963" i="43"/>
  <c r="J7962" i="43"/>
  <c r="J7961" i="43"/>
  <c r="J7960" i="43"/>
  <c r="J7959" i="43"/>
  <c r="J7958" i="43"/>
  <c r="J7957" i="43"/>
  <c r="J7956" i="43"/>
  <c r="J7955" i="43"/>
  <c r="J7954" i="43"/>
  <c r="J7953" i="43"/>
  <c r="J7952" i="43"/>
  <c r="J7951" i="43"/>
  <c r="J7950" i="43"/>
  <c r="J7949" i="43"/>
  <c r="J7948" i="43"/>
  <c r="J7947" i="43"/>
  <c r="J7946" i="43"/>
  <c r="J7945" i="43"/>
  <c r="J7944" i="43"/>
  <c r="J7943" i="43"/>
  <c r="J7942" i="43"/>
  <c r="J7941" i="43"/>
  <c r="J7940" i="43"/>
  <c r="J7939" i="43"/>
  <c r="J7938" i="43"/>
  <c r="J7937" i="43"/>
  <c r="J7936" i="43"/>
  <c r="J7935" i="43"/>
  <c r="J7934" i="43"/>
  <c r="J7933" i="43"/>
  <c r="J7932" i="43"/>
  <c r="J7931" i="43"/>
  <c r="J7930" i="43"/>
  <c r="J7929" i="43"/>
  <c r="J7928" i="43"/>
  <c r="J7927" i="43"/>
  <c r="J7926" i="43"/>
  <c r="J7925" i="43"/>
  <c r="J7924" i="43"/>
  <c r="J7923" i="43"/>
  <c r="J7922" i="43"/>
  <c r="J7921" i="43"/>
  <c r="J7920" i="43"/>
  <c r="J7919" i="43"/>
  <c r="J7918" i="43"/>
  <c r="J7917" i="43"/>
  <c r="J7916" i="43"/>
  <c r="J7915" i="43"/>
  <c r="J7914" i="43"/>
  <c r="J7913" i="43"/>
  <c r="J7912" i="43"/>
  <c r="J7911" i="43"/>
  <c r="J7910" i="43"/>
  <c r="J7909" i="43"/>
  <c r="J7908" i="43"/>
  <c r="J7907" i="43"/>
  <c r="J7906" i="43"/>
  <c r="J7905" i="43"/>
  <c r="J7904" i="43"/>
  <c r="J7903" i="43"/>
  <c r="J7902" i="43"/>
  <c r="J7901" i="43"/>
  <c r="J7900" i="43"/>
  <c r="J7899" i="43"/>
  <c r="J7898" i="43"/>
  <c r="J7897" i="43"/>
  <c r="J7896" i="43"/>
  <c r="J7895" i="43"/>
  <c r="J7894" i="43"/>
  <c r="J7893" i="43"/>
  <c r="J7892" i="43"/>
  <c r="J7891" i="43"/>
  <c r="J7890" i="43"/>
  <c r="J7889" i="43"/>
  <c r="J7888" i="43"/>
  <c r="J7887" i="43"/>
  <c r="J7886" i="43"/>
  <c r="J7885" i="43"/>
  <c r="J7884" i="43"/>
  <c r="J7883" i="43"/>
  <c r="J7882" i="43"/>
  <c r="J7881" i="43"/>
  <c r="J7880" i="43"/>
  <c r="J7879" i="43"/>
  <c r="J7878" i="43"/>
  <c r="J7877" i="43"/>
  <c r="J7876" i="43"/>
  <c r="J7875" i="43"/>
  <c r="J7874" i="43"/>
  <c r="J7873" i="43"/>
  <c r="J7872" i="43"/>
  <c r="J7871" i="43"/>
  <c r="J7870" i="43"/>
  <c r="J7869" i="43"/>
  <c r="J7868" i="43"/>
  <c r="J7867" i="43"/>
  <c r="J7866" i="43"/>
  <c r="J7865" i="43"/>
  <c r="J7864" i="43"/>
  <c r="J7863" i="43"/>
  <c r="J7862" i="43"/>
  <c r="J7861" i="43"/>
  <c r="J7860" i="43"/>
  <c r="J7859" i="43"/>
  <c r="J7858" i="43"/>
  <c r="J7857" i="43"/>
  <c r="J7856" i="43"/>
  <c r="J7855" i="43"/>
  <c r="J7854" i="43"/>
  <c r="J7853" i="43"/>
  <c r="J7852" i="43"/>
  <c r="J7851" i="43"/>
  <c r="J7850" i="43"/>
  <c r="J7849" i="43"/>
  <c r="J7848" i="43"/>
  <c r="J7847" i="43"/>
  <c r="J7846" i="43"/>
  <c r="J7845" i="43"/>
  <c r="J7844" i="43"/>
  <c r="J7843" i="43"/>
  <c r="J7842" i="43"/>
  <c r="J7841" i="43"/>
  <c r="J7840" i="43"/>
  <c r="J7839" i="43"/>
  <c r="J7838" i="43"/>
  <c r="J7837" i="43"/>
  <c r="J7836" i="43"/>
  <c r="J7835" i="43"/>
  <c r="J7834" i="43"/>
  <c r="J7833" i="43"/>
  <c r="J7832" i="43"/>
  <c r="J7831" i="43"/>
  <c r="J7830" i="43"/>
  <c r="J7829" i="43"/>
  <c r="J7828" i="43"/>
  <c r="J7827" i="43"/>
  <c r="J7826" i="43"/>
  <c r="J7825" i="43"/>
  <c r="J7824" i="43"/>
  <c r="J7823" i="43"/>
  <c r="J7822" i="43"/>
  <c r="J7821" i="43"/>
  <c r="J7820" i="43"/>
  <c r="J7819" i="43"/>
  <c r="J7818" i="43"/>
  <c r="J7817" i="43"/>
  <c r="J7816" i="43"/>
  <c r="J7815" i="43"/>
  <c r="J7814" i="43"/>
  <c r="J7813" i="43"/>
  <c r="J7812" i="43"/>
  <c r="J7811" i="43"/>
  <c r="J7810" i="43"/>
  <c r="J7809" i="43"/>
  <c r="J7808" i="43"/>
  <c r="J7807" i="43"/>
  <c r="J7806" i="43"/>
  <c r="J7805" i="43"/>
  <c r="J7804" i="43"/>
  <c r="J7803" i="43"/>
  <c r="J7802" i="43"/>
  <c r="J7801" i="43"/>
  <c r="J7800" i="43"/>
  <c r="J7799" i="43"/>
  <c r="J7798" i="43"/>
  <c r="J7797" i="43"/>
  <c r="J7796" i="43"/>
  <c r="J7795" i="43"/>
  <c r="J7794" i="43"/>
  <c r="J7793" i="43"/>
  <c r="J7792" i="43"/>
  <c r="J7791" i="43"/>
  <c r="J7790" i="43"/>
  <c r="J7789" i="43"/>
  <c r="J7788" i="43"/>
  <c r="J7787" i="43"/>
  <c r="J7786" i="43"/>
  <c r="J7785" i="43"/>
  <c r="J7784" i="43"/>
  <c r="J7783" i="43"/>
  <c r="J7782" i="43"/>
  <c r="J7781" i="43"/>
  <c r="J7780" i="43"/>
  <c r="J7779" i="43"/>
  <c r="J7778" i="43"/>
  <c r="J7777" i="43"/>
  <c r="J7776" i="43"/>
  <c r="J7775" i="43"/>
  <c r="J7774" i="43"/>
  <c r="J7773" i="43"/>
  <c r="J7772" i="43"/>
  <c r="J7771" i="43"/>
  <c r="J7770" i="43"/>
  <c r="J7769" i="43"/>
  <c r="J7768" i="43"/>
  <c r="J7767" i="43"/>
  <c r="J7766" i="43"/>
  <c r="J7765" i="43"/>
  <c r="J7764" i="43"/>
  <c r="J7763" i="43"/>
  <c r="J7762" i="43"/>
  <c r="J7761" i="43"/>
  <c r="J7760" i="43"/>
  <c r="J7759" i="43"/>
  <c r="J7758" i="43"/>
  <c r="J7757" i="43"/>
  <c r="J7756" i="43"/>
  <c r="J7755" i="43"/>
  <c r="J7754" i="43"/>
  <c r="J7753" i="43"/>
  <c r="J7752" i="43"/>
  <c r="J7751" i="43"/>
  <c r="J7750" i="43"/>
  <c r="J7749" i="43"/>
  <c r="J7748" i="43"/>
  <c r="J7747" i="43"/>
  <c r="J7746" i="43"/>
  <c r="J7745" i="43"/>
  <c r="J7744" i="43"/>
  <c r="J7743" i="43"/>
  <c r="J7742" i="43"/>
  <c r="J7741" i="43"/>
  <c r="J7740" i="43"/>
  <c r="J7739" i="43"/>
  <c r="J7738" i="43"/>
  <c r="J7737" i="43"/>
  <c r="J7736" i="43"/>
  <c r="J7735" i="43"/>
  <c r="J7734" i="43"/>
  <c r="J7733" i="43"/>
  <c r="J7732" i="43"/>
  <c r="J7731" i="43"/>
  <c r="J7730" i="43"/>
  <c r="J7729" i="43"/>
  <c r="J7728" i="43"/>
  <c r="J7727" i="43"/>
  <c r="J7726" i="43"/>
  <c r="J7725" i="43"/>
  <c r="J7724" i="43"/>
  <c r="J7723" i="43"/>
  <c r="J7722" i="43"/>
  <c r="J7721" i="43"/>
  <c r="J7720" i="43"/>
  <c r="J7719" i="43"/>
  <c r="J7718" i="43"/>
  <c r="J7717" i="43"/>
  <c r="J7716" i="43"/>
  <c r="J7715" i="43"/>
  <c r="J7714" i="43"/>
  <c r="J7713" i="43"/>
  <c r="J7712" i="43"/>
  <c r="J7711" i="43"/>
  <c r="J7710" i="43"/>
  <c r="J7709" i="43"/>
  <c r="J7708" i="43"/>
  <c r="J7707" i="43"/>
  <c r="J7706" i="43"/>
  <c r="J7705" i="43"/>
  <c r="J7704" i="43"/>
  <c r="J7703" i="43"/>
  <c r="J7702" i="43"/>
  <c r="J7701" i="43"/>
  <c r="J7700" i="43"/>
  <c r="J7699" i="43"/>
  <c r="J7698" i="43"/>
  <c r="J7697" i="43"/>
  <c r="J7696" i="43"/>
  <c r="J7695" i="43"/>
  <c r="J7694" i="43"/>
  <c r="J7693" i="43"/>
  <c r="J7692" i="43"/>
  <c r="J7691" i="43"/>
  <c r="J7690" i="43"/>
  <c r="J7689" i="43"/>
  <c r="J7688" i="43"/>
  <c r="J7687" i="43"/>
  <c r="J7686" i="43"/>
  <c r="J7685" i="43"/>
  <c r="J7684" i="43"/>
  <c r="J7683" i="43"/>
  <c r="J7682" i="43"/>
  <c r="J7681" i="43"/>
  <c r="J7680" i="43"/>
  <c r="J7679" i="43"/>
  <c r="J7678" i="43"/>
  <c r="J7677" i="43"/>
  <c r="J7676" i="43"/>
  <c r="J7675" i="43"/>
  <c r="J7674" i="43"/>
  <c r="J7673" i="43"/>
  <c r="J7672" i="43"/>
  <c r="J7671" i="43"/>
  <c r="J7670" i="43"/>
  <c r="J7669" i="43"/>
  <c r="J7668" i="43"/>
  <c r="J7667" i="43"/>
  <c r="J7666" i="43"/>
  <c r="J7665" i="43"/>
  <c r="J7664" i="43"/>
  <c r="J7663" i="43"/>
  <c r="J7662" i="43"/>
  <c r="J7661" i="43"/>
  <c r="J7660" i="43"/>
  <c r="J7659" i="43"/>
  <c r="J7658" i="43"/>
  <c r="J7657" i="43"/>
  <c r="J7656" i="43"/>
  <c r="J7655" i="43"/>
  <c r="J7654" i="43"/>
  <c r="J7653" i="43"/>
  <c r="J7652" i="43"/>
  <c r="J7651" i="43"/>
  <c r="J7650" i="43"/>
  <c r="J7649" i="43"/>
  <c r="J7648" i="43"/>
  <c r="J7647" i="43"/>
  <c r="J7646" i="43"/>
  <c r="J7645" i="43"/>
  <c r="J7644" i="43"/>
  <c r="J7643" i="43"/>
  <c r="J7642" i="43"/>
  <c r="J7641" i="43"/>
  <c r="J7640" i="43"/>
  <c r="J7639" i="43"/>
  <c r="J7638" i="43"/>
  <c r="J7637" i="43"/>
  <c r="J7636" i="43"/>
  <c r="J7635" i="43"/>
  <c r="J7634" i="43"/>
  <c r="J7633" i="43"/>
  <c r="J7632" i="43"/>
  <c r="J7631" i="43"/>
  <c r="J7630" i="43"/>
  <c r="J7629" i="43"/>
  <c r="J7628" i="43"/>
  <c r="J7627" i="43"/>
  <c r="J7626" i="43"/>
  <c r="J7625" i="43"/>
  <c r="J7624" i="43"/>
  <c r="J7623" i="43"/>
  <c r="J7622" i="43"/>
  <c r="J7621" i="43"/>
  <c r="J7620" i="43"/>
  <c r="J7619" i="43"/>
  <c r="J7618" i="43"/>
  <c r="J7617" i="43"/>
  <c r="J7616" i="43"/>
  <c r="J7615" i="43"/>
  <c r="J7614" i="43"/>
  <c r="J7613" i="43"/>
  <c r="J7612" i="43"/>
  <c r="J7611" i="43"/>
  <c r="J7610" i="43"/>
  <c r="J7609" i="43"/>
  <c r="J7608" i="43"/>
  <c r="J7607" i="43"/>
  <c r="J7606" i="43"/>
  <c r="J7605" i="43"/>
  <c r="J7604" i="43"/>
  <c r="J7603" i="43"/>
  <c r="J7602" i="43"/>
  <c r="J7601" i="43"/>
  <c r="J7600" i="43"/>
  <c r="J7599" i="43"/>
  <c r="J7598" i="43"/>
  <c r="J7597" i="43"/>
  <c r="J7596" i="43"/>
  <c r="J7595" i="43"/>
  <c r="J7594" i="43"/>
  <c r="J7593" i="43"/>
  <c r="J7592" i="43"/>
  <c r="J7591" i="43"/>
  <c r="J7590" i="43"/>
  <c r="J7589" i="43"/>
  <c r="J7588" i="43"/>
  <c r="J7587" i="43"/>
  <c r="J7586" i="43"/>
  <c r="J7585" i="43"/>
  <c r="J7584" i="43"/>
  <c r="J7583" i="43"/>
  <c r="J7582" i="43"/>
  <c r="J7581" i="43"/>
  <c r="J7580" i="43"/>
  <c r="J7579" i="43"/>
  <c r="J7578" i="43"/>
  <c r="J7577" i="43"/>
  <c r="J7576" i="43"/>
  <c r="J7575" i="43"/>
  <c r="J7574" i="43"/>
  <c r="J7573" i="43"/>
  <c r="J7572" i="43"/>
  <c r="J7571" i="43"/>
  <c r="J7570" i="43"/>
  <c r="J7569" i="43"/>
  <c r="J7568" i="43"/>
  <c r="J7567" i="43"/>
  <c r="J7566" i="43"/>
  <c r="J7565" i="43"/>
  <c r="J7564" i="43"/>
  <c r="J7563" i="43"/>
  <c r="J7562" i="43"/>
  <c r="J7561" i="43"/>
  <c r="J7560" i="43"/>
  <c r="J7559" i="43"/>
  <c r="J7558" i="43"/>
  <c r="J7557" i="43"/>
  <c r="J7556" i="43"/>
  <c r="J7555" i="43"/>
  <c r="J7554" i="43"/>
  <c r="J7553" i="43"/>
  <c r="J7552" i="43"/>
  <c r="J7551" i="43"/>
  <c r="J7550" i="43"/>
  <c r="J7549" i="43"/>
  <c r="J7548" i="43"/>
  <c r="J7547" i="43"/>
  <c r="J7546" i="43"/>
  <c r="J7545" i="43"/>
  <c r="J7544" i="43"/>
  <c r="J7543" i="43"/>
  <c r="J7542" i="43"/>
  <c r="J7541" i="43"/>
  <c r="J7540" i="43"/>
  <c r="J7539" i="43"/>
  <c r="J7538" i="43"/>
  <c r="J7537" i="43"/>
  <c r="J7536" i="43"/>
  <c r="J7535" i="43"/>
  <c r="J7534" i="43"/>
  <c r="J7533" i="43"/>
  <c r="J7532" i="43"/>
  <c r="J7531" i="43"/>
  <c r="J7530" i="43"/>
  <c r="J7529" i="43"/>
  <c r="J7528" i="43"/>
  <c r="J7527" i="43"/>
  <c r="J7526" i="43"/>
  <c r="J7525" i="43"/>
  <c r="J7524" i="43"/>
  <c r="J7523" i="43"/>
  <c r="J7522" i="43"/>
  <c r="J7521" i="43"/>
  <c r="J7520" i="43"/>
  <c r="J7519" i="43"/>
  <c r="J7518" i="43"/>
  <c r="J7517" i="43"/>
  <c r="J7516" i="43"/>
  <c r="J7515" i="43"/>
  <c r="J7514" i="43"/>
  <c r="J7513" i="43"/>
  <c r="J7512" i="43"/>
  <c r="J7511" i="43"/>
  <c r="J7510" i="43"/>
  <c r="J7509" i="43"/>
  <c r="J7508" i="43"/>
  <c r="J7507" i="43"/>
  <c r="J7506" i="43"/>
  <c r="J7505" i="43"/>
  <c r="J7504" i="43"/>
  <c r="J7503" i="43"/>
  <c r="J7502" i="43"/>
  <c r="J7501" i="43"/>
  <c r="J7500" i="43"/>
  <c r="J7499" i="43"/>
  <c r="J7498" i="43"/>
  <c r="J7497" i="43"/>
  <c r="J7496" i="43"/>
  <c r="J7495" i="43"/>
  <c r="J7494" i="43"/>
  <c r="J7493" i="43"/>
  <c r="J7492" i="43"/>
  <c r="J7491" i="43"/>
  <c r="J7490" i="43"/>
  <c r="J7489" i="43"/>
  <c r="J7488" i="43"/>
  <c r="J7487" i="43"/>
  <c r="J7486" i="43"/>
  <c r="J7485" i="43"/>
  <c r="J7484" i="43"/>
  <c r="J7483" i="43"/>
  <c r="J7482" i="43"/>
  <c r="J7481" i="43"/>
  <c r="J7480" i="43"/>
  <c r="J7479" i="43"/>
  <c r="J7478" i="43"/>
  <c r="J7477" i="43"/>
  <c r="J7476" i="43"/>
  <c r="J7475" i="43"/>
  <c r="J7474" i="43"/>
  <c r="J7473" i="43"/>
  <c r="J7472" i="43"/>
  <c r="J7471" i="43"/>
  <c r="J7470" i="43"/>
  <c r="J7469" i="43"/>
  <c r="J7468" i="43"/>
  <c r="J7467" i="43"/>
  <c r="J7466" i="43"/>
  <c r="J7465" i="43"/>
  <c r="J7464" i="43"/>
  <c r="J7463" i="43"/>
  <c r="J7462" i="43"/>
  <c r="J7461" i="43"/>
  <c r="J7460" i="43"/>
  <c r="J7459" i="43"/>
  <c r="J7458" i="43"/>
  <c r="J7457" i="43"/>
  <c r="J7456" i="43"/>
  <c r="J7455" i="43"/>
  <c r="J7454" i="43"/>
  <c r="J7453" i="43"/>
  <c r="J7452" i="43"/>
  <c r="J7451" i="43"/>
  <c r="J7450" i="43"/>
  <c r="J7449" i="43"/>
  <c r="J7448" i="43"/>
  <c r="J7447" i="43"/>
  <c r="J7446" i="43"/>
  <c r="J7445" i="43"/>
  <c r="J7444" i="43"/>
  <c r="J7443" i="43"/>
  <c r="J7442" i="43"/>
  <c r="J7441" i="43"/>
  <c r="J7440" i="43"/>
  <c r="J7439" i="43"/>
  <c r="J7438" i="43"/>
  <c r="J7437" i="43"/>
  <c r="J7436" i="43"/>
  <c r="J7435" i="43"/>
  <c r="J7434" i="43"/>
  <c r="J7433" i="43"/>
  <c r="J7432" i="43"/>
  <c r="J7431" i="43"/>
  <c r="J7430" i="43"/>
  <c r="J7429" i="43"/>
  <c r="J7428" i="43"/>
  <c r="J7427" i="43"/>
  <c r="J7426" i="43"/>
  <c r="J7425" i="43"/>
  <c r="J7424" i="43"/>
  <c r="J7423" i="43"/>
  <c r="J7422" i="43"/>
  <c r="J7421" i="43"/>
  <c r="J7420" i="43"/>
  <c r="J7419" i="43"/>
  <c r="J7418" i="43"/>
  <c r="J7417" i="43"/>
  <c r="J7416" i="43"/>
  <c r="J7415" i="43"/>
  <c r="J7414" i="43"/>
  <c r="J7413" i="43"/>
  <c r="J7412" i="43"/>
  <c r="J7411" i="43"/>
  <c r="J7410" i="43"/>
  <c r="J7409" i="43"/>
  <c r="J7408" i="43"/>
  <c r="J7407" i="43"/>
  <c r="J7406" i="43"/>
  <c r="J7405" i="43"/>
  <c r="J7404" i="43"/>
  <c r="J7403" i="43"/>
  <c r="J7402" i="43"/>
  <c r="J7401" i="43"/>
  <c r="J7400" i="43"/>
  <c r="J7399" i="43"/>
  <c r="J7398" i="43"/>
  <c r="J7397" i="43"/>
  <c r="J7396" i="43"/>
  <c r="J7395" i="43"/>
  <c r="J7394" i="43"/>
  <c r="J7393" i="43"/>
  <c r="J7392" i="43"/>
  <c r="J7391" i="43"/>
  <c r="J7390" i="43"/>
  <c r="J7389" i="43"/>
  <c r="J7388" i="43"/>
  <c r="J7387" i="43"/>
  <c r="J7386" i="43"/>
  <c r="J7385" i="43"/>
  <c r="J7384" i="43"/>
  <c r="J7383" i="43"/>
  <c r="J7382" i="43"/>
  <c r="J7381" i="43"/>
  <c r="J7380" i="43"/>
  <c r="J7379" i="43"/>
  <c r="J7378" i="43"/>
  <c r="J7377" i="43"/>
  <c r="J7376" i="43"/>
  <c r="J7375" i="43"/>
  <c r="J7374" i="43"/>
  <c r="J7373" i="43"/>
  <c r="J7372" i="43"/>
  <c r="J7371" i="43"/>
  <c r="J7370" i="43"/>
  <c r="J7369" i="43"/>
  <c r="J7368" i="43"/>
  <c r="J7367" i="43"/>
  <c r="J7366" i="43"/>
  <c r="J7365" i="43"/>
  <c r="J7364" i="43"/>
  <c r="J7363" i="43"/>
  <c r="J7362" i="43"/>
  <c r="J7361" i="43"/>
  <c r="J7360" i="43"/>
  <c r="J7359" i="43"/>
  <c r="J7358" i="43"/>
  <c r="J7357" i="43"/>
  <c r="J7356" i="43"/>
  <c r="J7355" i="43"/>
  <c r="J7354" i="43"/>
  <c r="J7353" i="43"/>
  <c r="J7352" i="43"/>
  <c r="J7351" i="43"/>
  <c r="J7350" i="43"/>
  <c r="J7349" i="43"/>
  <c r="J7348" i="43"/>
  <c r="J7347" i="43"/>
  <c r="J7346" i="43"/>
  <c r="J7345" i="43"/>
  <c r="J7344" i="43"/>
  <c r="J7343" i="43"/>
  <c r="J7342" i="43"/>
  <c r="J7341" i="43"/>
  <c r="J7340" i="43"/>
  <c r="J7339" i="43"/>
  <c r="J7338" i="43"/>
  <c r="J7337" i="43"/>
  <c r="J7336" i="43"/>
  <c r="J7335" i="43"/>
  <c r="J7334" i="43"/>
  <c r="J7333" i="43"/>
  <c r="J7332" i="43"/>
  <c r="J7331" i="43"/>
  <c r="J7330" i="43"/>
  <c r="J7329" i="43"/>
  <c r="J7328" i="43"/>
  <c r="J7327" i="43"/>
  <c r="J7326" i="43"/>
  <c r="J7325" i="43"/>
  <c r="J7324" i="43"/>
  <c r="J7323" i="43"/>
  <c r="J7322" i="43"/>
  <c r="J7321" i="43"/>
  <c r="J7320" i="43"/>
  <c r="J7319" i="43"/>
  <c r="J7318" i="43"/>
  <c r="J7317" i="43"/>
  <c r="J7316" i="43"/>
  <c r="J7315" i="43"/>
  <c r="J7314" i="43"/>
  <c r="J7313" i="43"/>
  <c r="J7312" i="43"/>
  <c r="J7311" i="43"/>
  <c r="J7310" i="43"/>
  <c r="J7309" i="43"/>
  <c r="J7308" i="43"/>
  <c r="J7307" i="43"/>
  <c r="J7306" i="43"/>
  <c r="J7305" i="43"/>
  <c r="J7304" i="43"/>
  <c r="J7303" i="43"/>
  <c r="J7302" i="43"/>
  <c r="J7301" i="43"/>
  <c r="J7300" i="43"/>
  <c r="J7299" i="43"/>
  <c r="J7298" i="43"/>
  <c r="J7297" i="43"/>
  <c r="J7296" i="43"/>
  <c r="J7295" i="43"/>
  <c r="J7294" i="43"/>
  <c r="J7293" i="43"/>
  <c r="J7292" i="43"/>
  <c r="J7291" i="43"/>
  <c r="J7290" i="43"/>
  <c r="J7289" i="43"/>
  <c r="J7288" i="43"/>
  <c r="J7287" i="43"/>
  <c r="J7286" i="43"/>
  <c r="J7285" i="43"/>
  <c r="J7284" i="43"/>
  <c r="J7283" i="43"/>
  <c r="J7282" i="43"/>
  <c r="J7281" i="43"/>
  <c r="J7280" i="43"/>
  <c r="J7279" i="43"/>
  <c r="J7278" i="43"/>
  <c r="J7277" i="43"/>
  <c r="J7276" i="43"/>
  <c r="J7275" i="43"/>
  <c r="J7274" i="43"/>
  <c r="J7273" i="43"/>
  <c r="J7272" i="43"/>
  <c r="J7271" i="43"/>
  <c r="J7270" i="43"/>
  <c r="J7269" i="43"/>
  <c r="J7268" i="43"/>
  <c r="J7267" i="43"/>
  <c r="J7266" i="43"/>
  <c r="J7265" i="43"/>
  <c r="J7264" i="43"/>
  <c r="J7263" i="43"/>
  <c r="J7262" i="43"/>
  <c r="J7261" i="43"/>
  <c r="J7260" i="43"/>
  <c r="J7259" i="43"/>
  <c r="J7258" i="43"/>
  <c r="J7257" i="43"/>
  <c r="J7256" i="43"/>
  <c r="J7255" i="43"/>
  <c r="J7254" i="43"/>
  <c r="J7253" i="43"/>
  <c r="J7252" i="43"/>
  <c r="J7251" i="43"/>
  <c r="J7250" i="43"/>
  <c r="J7249" i="43"/>
  <c r="J7248" i="43"/>
  <c r="J7247" i="43"/>
  <c r="J7246" i="43"/>
  <c r="J7245" i="43"/>
  <c r="J7244" i="43"/>
  <c r="J7243" i="43"/>
  <c r="J7242" i="43"/>
  <c r="J7241" i="43"/>
  <c r="J7240" i="43"/>
  <c r="J7239" i="43"/>
  <c r="J7238" i="43"/>
  <c r="J7237" i="43"/>
  <c r="J7236" i="43"/>
  <c r="J7235" i="43"/>
  <c r="J7234" i="43"/>
  <c r="J7233" i="43"/>
  <c r="J7232" i="43"/>
  <c r="J7231" i="43"/>
  <c r="J7230" i="43"/>
  <c r="J7229" i="43"/>
  <c r="J7228" i="43"/>
  <c r="J7227" i="43"/>
  <c r="J7226" i="43"/>
  <c r="J7225" i="43"/>
  <c r="J7224" i="43"/>
  <c r="J7223" i="43"/>
  <c r="J7222" i="43"/>
  <c r="J7221" i="43"/>
  <c r="J7220" i="43"/>
  <c r="J7219" i="43"/>
  <c r="J7218" i="43"/>
  <c r="J7217" i="43"/>
  <c r="J7216" i="43"/>
  <c r="J7215" i="43"/>
  <c r="J7214" i="43"/>
  <c r="J7213" i="43"/>
  <c r="J7212" i="43"/>
  <c r="J7211" i="43"/>
  <c r="J7210" i="43"/>
  <c r="J7209" i="43"/>
  <c r="J7208" i="43"/>
  <c r="J7207" i="43"/>
  <c r="J7206" i="43"/>
  <c r="J7205" i="43"/>
  <c r="J7204" i="43"/>
  <c r="J7203" i="43"/>
  <c r="J7202" i="43"/>
  <c r="J7201" i="43"/>
  <c r="J7200" i="43"/>
  <c r="J7199" i="43"/>
  <c r="J7198" i="43"/>
  <c r="J7197" i="43"/>
  <c r="J7196" i="43"/>
  <c r="J7195" i="43"/>
  <c r="J7194" i="43"/>
  <c r="J7193" i="43"/>
  <c r="J7192" i="43"/>
  <c r="J7191" i="43"/>
  <c r="J7190" i="43"/>
  <c r="J7189" i="43"/>
  <c r="J7188" i="43"/>
  <c r="J7187" i="43"/>
  <c r="J7186" i="43"/>
  <c r="J7185" i="43"/>
  <c r="J7184" i="43"/>
  <c r="J7183" i="43"/>
  <c r="J7182" i="43"/>
  <c r="J7181" i="43"/>
  <c r="J7180" i="43"/>
  <c r="J7179" i="43"/>
  <c r="J7178" i="43"/>
  <c r="J7177" i="43"/>
  <c r="J7176" i="43"/>
  <c r="J7175" i="43"/>
  <c r="J7174" i="43"/>
  <c r="J7173" i="43"/>
  <c r="J7172" i="43"/>
  <c r="J7171" i="43"/>
  <c r="J7170" i="43"/>
  <c r="J7169" i="43"/>
  <c r="J7168" i="43"/>
  <c r="J7167" i="43"/>
  <c r="J7166" i="43"/>
  <c r="J7165" i="43"/>
  <c r="J7164" i="43"/>
  <c r="J7163" i="43"/>
  <c r="J7162" i="43"/>
  <c r="J7161" i="43"/>
  <c r="J7160" i="43"/>
  <c r="J7159" i="43"/>
  <c r="J7158" i="43"/>
  <c r="J7157" i="43"/>
  <c r="J7156" i="43"/>
  <c r="J7155" i="43"/>
  <c r="J7154" i="43"/>
  <c r="J7153" i="43"/>
  <c r="J7152" i="43"/>
  <c r="J7151" i="43"/>
  <c r="J7150" i="43"/>
  <c r="J7149" i="43"/>
  <c r="J7148" i="43"/>
  <c r="J7147" i="43"/>
  <c r="J7146" i="43"/>
  <c r="J7145" i="43"/>
  <c r="J7144" i="43"/>
  <c r="J7143" i="43"/>
  <c r="J7142" i="43"/>
  <c r="J7141" i="43"/>
  <c r="J7140" i="43"/>
  <c r="J7139" i="43"/>
  <c r="J7138" i="43"/>
  <c r="J7137" i="43"/>
  <c r="J7136" i="43"/>
  <c r="J7135" i="43"/>
  <c r="J7134" i="43"/>
  <c r="J7133" i="43"/>
  <c r="J7132" i="43"/>
  <c r="J7131" i="43"/>
  <c r="J7130" i="43"/>
  <c r="J7129" i="43"/>
  <c r="J7128" i="43"/>
  <c r="J7127" i="43"/>
  <c r="J7126" i="43"/>
  <c r="J7125" i="43"/>
  <c r="J7124" i="43"/>
  <c r="J7123" i="43"/>
  <c r="J7122" i="43"/>
  <c r="J7121" i="43"/>
  <c r="J7120" i="43"/>
  <c r="J7119" i="43"/>
  <c r="J7118" i="43"/>
  <c r="J7117" i="43"/>
  <c r="J7116" i="43"/>
  <c r="J7115" i="43"/>
  <c r="J7114" i="43"/>
  <c r="J7113" i="43"/>
  <c r="J7112" i="43"/>
  <c r="J7111" i="43"/>
  <c r="J7110" i="43"/>
  <c r="J7109" i="43"/>
  <c r="J7108" i="43"/>
  <c r="J7107" i="43"/>
  <c r="J7106" i="43"/>
  <c r="J7105" i="43"/>
  <c r="J7104" i="43"/>
  <c r="J7103" i="43"/>
  <c r="J7102" i="43"/>
  <c r="J7101" i="43"/>
  <c r="J7100" i="43"/>
  <c r="J7099" i="43"/>
  <c r="J7098" i="43"/>
  <c r="J7097" i="43"/>
  <c r="J7096" i="43"/>
  <c r="J7095" i="43"/>
  <c r="J7094" i="43"/>
  <c r="J7093" i="43"/>
  <c r="J7092" i="43"/>
  <c r="J7091" i="43"/>
  <c r="J7090" i="43"/>
  <c r="J7089" i="43"/>
  <c r="J7088" i="43"/>
  <c r="J7087" i="43"/>
  <c r="J7086" i="43"/>
  <c r="J7085" i="43"/>
  <c r="J7084" i="43"/>
  <c r="J7083" i="43"/>
  <c r="J7082" i="43"/>
  <c r="J7081" i="43"/>
  <c r="J7080" i="43"/>
  <c r="J7079" i="43"/>
  <c r="J7078" i="43"/>
  <c r="J7077" i="43"/>
  <c r="J7076" i="43"/>
  <c r="J7075" i="43"/>
  <c r="J7074" i="43"/>
  <c r="J7073" i="43"/>
  <c r="J7072" i="43"/>
  <c r="J7071" i="43"/>
  <c r="J7070" i="43"/>
  <c r="J7069" i="43"/>
  <c r="J7068" i="43"/>
  <c r="J7067" i="43"/>
  <c r="J7066" i="43"/>
  <c r="J7065" i="43"/>
  <c r="J7064" i="43"/>
  <c r="J7063" i="43"/>
  <c r="J7062" i="43"/>
  <c r="J7061" i="43"/>
  <c r="J7060" i="43"/>
  <c r="J7059" i="43"/>
  <c r="J7058" i="43"/>
  <c r="J7057" i="43"/>
  <c r="J7056" i="43"/>
  <c r="J7055" i="43"/>
  <c r="J7054" i="43"/>
  <c r="J7053" i="43"/>
  <c r="J7052" i="43"/>
  <c r="J7051" i="43"/>
  <c r="J7050" i="43"/>
  <c r="J7049" i="43"/>
  <c r="J7048" i="43"/>
  <c r="J7047" i="43"/>
  <c r="J7046" i="43"/>
  <c r="J7045" i="43"/>
  <c r="J7044" i="43"/>
  <c r="J7043" i="43"/>
  <c r="J7042" i="43"/>
  <c r="J7041" i="43"/>
  <c r="J7040" i="43"/>
  <c r="J7039" i="43"/>
  <c r="J7038" i="43"/>
  <c r="J7037" i="43"/>
  <c r="J7036" i="43"/>
  <c r="J7035" i="43"/>
  <c r="J7034" i="43"/>
  <c r="J7033" i="43"/>
  <c r="J7032" i="43"/>
  <c r="J7031" i="43"/>
  <c r="J7030" i="43"/>
  <c r="J7029" i="43"/>
  <c r="J7028" i="43"/>
  <c r="J7027" i="43"/>
  <c r="J7026" i="43"/>
  <c r="J7025" i="43"/>
  <c r="J7024" i="43"/>
  <c r="J7023" i="43"/>
  <c r="J7022" i="43"/>
  <c r="J7021" i="43"/>
  <c r="J7020" i="43"/>
  <c r="J7019" i="43"/>
  <c r="J7018" i="43"/>
  <c r="J7017" i="43"/>
  <c r="J7016" i="43"/>
  <c r="J7015" i="43"/>
  <c r="J7014" i="43"/>
  <c r="J7013" i="43"/>
  <c r="J7012" i="43"/>
  <c r="J7011" i="43"/>
  <c r="J7010" i="43"/>
  <c r="J7009" i="43"/>
  <c r="J7008" i="43"/>
  <c r="J7007" i="43"/>
  <c r="J7006" i="43"/>
  <c r="J7005" i="43"/>
  <c r="J7004" i="43"/>
  <c r="J7003" i="43"/>
  <c r="J7002" i="43"/>
  <c r="J7001" i="43"/>
  <c r="J7000" i="43"/>
  <c r="J6999" i="43"/>
  <c r="J6998" i="43"/>
  <c r="J6997" i="43"/>
  <c r="J6996" i="43"/>
  <c r="J6995" i="43"/>
  <c r="J6994" i="43"/>
  <c r="J6993" i="43"/>
  <c r="J6992" i="43"/>
  <c r="J6991" i="43"/>
  <c r="J6990" i="43"/>
  <c r="J6989" i="43"/>
  <c r="J6988" i="43"/>
  <c r="J6987" i="43"/>
  <c r="J6986" i="43"/>
  <c r="J6985" i="43"/>
  <c r="J6984" i="43"/>
  <c r="J6983" i="43"/>
  <c r="J6982" i="43"/>
  <c r="J6981" i="43"/>
  <c r="J6980" i="43"/>
  <c r="J6979" i="43"/>
  <c r="J6978" i="43"/>
  <c r="J6977" i="43"/>
  <c r="J6976" i="43"/>
  <c r="J6975" i="43"/>
  <c r="J6974" i="43"/>
  <c r="J6973" i="43"/>
  <c r="J6972" i="43"/>
  <c r="J6971" i="43"/>
  <c r="J6970" i="43"/>
  <c r="J6969" i="43"/>
  <c r="J6968" i="43"/>
  <c r="J6967" i="43"/>
  <c r="J6966" i="43"/>
  <c r="J6965" i="43"/>
  <c r="J6964" i="43"/>
  <c r="J6963" i="43"/>
  <c r="J6962" i="43"/>
  <c r="J6961" i="43"/>
  <c r="J6960" i="43"/>
  <c r="J6959" i="43"/>
  <c r="J6958" i="43"/>
  <c r="J6957" i="43"/>
  <c r="J6956" i="43"/>
  <c r="J6955" i="43"/>
  <c r="J6954" i="43"/>
  <c r="J6953" i="43"/>
  <c r="J6952" i="43"/>
  <c r="J6951" i="43"/>
  <c r="J6950" i="43"/>
  <c r="J6949" i="43"/>
  <c r="J6948" i="43"/>
  <c r="J6947" i="43"/>
  <c r="J6946" i="43"/>
  <c r="J6945" i="43"/>
  <c r="J6944" i="43"/>
  <c r="J6943" i="43"/>
  <c r="J6942" i="43"/>
  <c r="J6941" i="43"/>
  <c r="J6940" i="43"/>
  <c r="J6939" i="43"/>
  <c r="J6938" i="43"/>
  <c r="J6937" i="43"/>
  <c r="J6936" i="43"/>
  <c r="J6935" i="43"/>
  <c r="J6934" i="43"/>
  <c r="J6933" i="43"/>
  <c r="J6932" i="43"/>
  <c r="J6931" i="43"/>
  <c r="J6930" i="43"/>
  <c r="J6929" i="43"/>
  <c r="J6928" i="43"/>
  <c r="J6927" i="43"/>
  <c r="J6926" i="43"/>
  <c r="J6925" i="43"/>
  <c r="J6924" i="43"/>
  <c r="J6923" i="43"/>
  <c r="J6922" i="43"/>
  <c r="J6921" i="43"/>
  <c r="J6920" i="43"/>
  <c r="J6919" i="43"/>
  <c r="J6918" i="43"/>
  <c r="J6917" i="43"/>
  <c r="J6916" i="43"/>
  <c r="J6915" i="43"/>
  <c r="J6914" i="43"/>
  <c r="J6913" i="43"/>
  <c r="J6912" i="43"/>
  <c r="J6911" i="43"/>
  <c r="J6910" i="43"/>
  <c r="J6909" i="43"/>
  <c r="J6908" i="43"/>
  <c r="J6907" i="43"/>
  <c r="J6906" i="43"/>
  <c r="J6905" i="43"/>
  <c r="J6904" i="43"/>
  <c r="J6903" i="43"/>
  <c r="J6902" i="43"/>
  <c r="J6901" i="43"/>
  <c r="J6900" i="43"/>
  <c r="J6899" i="43"/>
  <c r="J6898" i="43"/>
  <c r="J6897" i="43"/>
  <c r="J6896" i="43"/>
  <c r="J6895" i="43"/>
  <c r="J6894" i="43"/>
  <c r="J6893" i="43"/>
  <c r="J6892" i="43"/>
  <c r="J6891" i="43"/>
  <c r="J6890" i="43"/>
  <c r="J6889" i="43"/>
  <c r="J6888" i="43"/>
  <c r="J6887" i="43"/>
  <c r="J6886" i="43"/>
  <c r="J6885" i="43"/>
  <c r="J6884" i="43"/>
  <c r="J6883" i="43"/>
  <c r="J6882" i="43"/>
  <c r="J6881" i="43"/>
  <c r="J6880" i="43"/>
  <c r="J6879" i="43"/>
  <c r="J6878" i="43"/>
  <c r="J6877" i="43"/>
  <c r="J6876" i="43"/>
  <c r="J6875" i="43"/>
  <c r="J6874" i="43"/>
  <c r="J6873" i="43"/>
  <c r="J6872" i="43"/>
  <c r="J6871" i="43"/>
  <c r="J6870" i="43"/>
  <c r="J6869" i="43"/>
  <c r="J6868" i="43"/>
  <c r="J6867" i="43"/>
  <c r="J6866" i="43"/>
  <c r="J6865" i="43"/>
  <c r="J6864" i="43"/>
  <c r="J6863" i="43"/>
  <c r="J6862" i="43"/>
  <c r="J6861" i="43"/>
  <c r="J6860" i="43"/>
  <c r="J6859" i="43"/>
  <c r="J6858" i="43"/>
  <c r="J6857" i="43"/>
  <c r="J6856" i="43"/>
  <c r="J6855" i="43"/>
  <c r="J6854" i="43"/>
  <c r="J6853" i="43"/>
  <c r="J6852" i="43"/>
  <c r="J6851" i="43"/>
  <c r="J6850" i="43"/>
  <c r="J6849" i="43"/>
  <c r="J6848" i="43"/>
  <c r="J6847" i="43"/>
  <c r="J6846" i="43"/>
  <c r="J6845" i="43"/>
  <c r="J6844" i="43"/>
  <c r="J6843" i="43"/>
  <c r="J6842" i="43"/>
  <c r="J6841" i="43"/>
  <c r="J6840" i="43"/>
  <c r="J6839" i="43"/>
  <c r="J6838" i="43"/>
  <c r="J6837" i="43"/>
  <c r="J6836" i="43"/>
  <c r="J6835" i="43"/>
  <c r="J6834" i="43"/>
  <c r="J6833" i="43"/>
  <c r="J6832" i="43"/>
  <c r="J6831" i="43"/>
  <c r="J6830" i="43"/>
  <c r="J6829" i="43"/>
  <c r="J6828" i="43"/>
  <c r="J6827" i="43"/>
  <c r="J6826" i="43"/>
  <c r="J6825" i="43"/>
  <c r="J6824" i="43"/>
  <c r="J6823" i="43"/>
  <c r="J6822" i="43"/>
  <c r="J6821" i="43"/>
  <c r="J6820" i="43"/>
  <c r="J6819" i="43"/>
  <c r="J6818" i="43"/>
  <c r="J6817" i="43"/>
  <c r="J6816" i="43"/>
  <c r="J6815" i="43"/>
  <c r="J6814" i="43"/>
  <c r="J6813" i="43"/>
  <c r="J6812" i="43"/>
  <c r="J6811" i="43"/>
  <c r="J6810" i="43"/>
  <c r="J6809" i="43"/>
  <c r="J6808" i="43"/>
  <c r="J6807" i="43"/>
  <c r="J6806" i="43"/>
  <c r="J6805" i="43"/>
  <c r="J6804" i="43"/>
  <c r="J6803" i="43"/>
  <c r="J6802" i="43"/>
  <c r="J6801" i="43"/>
  <c r="J6800" i="43"/>
  <c r="J6799" i="43"/>
  <c r="J6798" i="43"/>
  <c r="J6797" i="43"/>
  <c r="J6796" i="43"/>
  <c r="J6795" i="43"/>
  <c r="J6794" i="43"/>
  <c r="J6793" i="43"/>
  <c r="J6792" i="43"/>
  <c r="J6791" i="43"/>
  <c r="J6790" i="43"/>
  <c r="J6789" i="43"/>
  <c r="J6788" i="43"/>
  <c r="J6787" i="43"/>
  <c r="J6786" i="43"/>
  <c r="J6785" i="43"/>
  <c r="J6784" i="43"/>
  <c r="J6783" i="43"/>
  <c r="J6782" i="43"/>
  <c r="J6781" i="43"/>
  <c r="J6780" i="43"/>
  <c r="J6779" i="43"/>
  <c r="J6778" i="43"/>
  <c r="J6777" i="43"/>
  <c r="J6776" i="43"/>
  <c r="J6775" i="43"/>
  <c r="J6774" i="43"/>
  <c r="J6773" i="43"/>
  <c r="J6772" i="43"/>
  <c r="J6771" i="43"/>
  <c r="J6770" i="43"/>
  <c r="J6769" i="43"/>
  <c r="J6768" i="43"/>
  <c r="J6767" i="43"/>
  <c r="J6766" i="43"/>
  <c r="J6765" i="43"/>
  <c r="J6764" i="43"/>
  <c r="J6763" i="43"/>
  <c r="J6762" i="43"/>
  <c r="J6761" i="43"/>
  <c r="J6760" i="43"/>
  <c r="J6759" i="43"/>
  <c r="J6758" i="43"/>
  <c r="J6757" i="43"/>
  <c r="J6756" i="43"/>
  <c r="J6755" i="43"/>
  <c r="J6754" i="43"/>
  <c r="J6753" i="43"/>
  <c r="J6752" i="43"/>
  <c r="J6751" i="43"/>
  <c r="J6750" i="43"/>
  <c r="J6749" i="43"/>
  <c r="J6748" i="43"/>
  <c r="J6747" i="43"/>
  <c r="J6746" i="43"/>
  <c r="J6745" i="43"/>
  <c r="J6744" i="43"/>
  <c r="J6743" i="43"/>
  <c r="J6742" i="43"/>
  <c r="J6741" i="43"/>
  <c r="J6740" i="43"/>
  <c r="J6739" i="43"/>
  <c r="J6738" i="43"/>
  <c r="J6737" i="43"/>
  <c r="J6736" i="43"/>
  <c r="J6735" i="43"/>
  <c r="J6734" i="43"/>
  <c r="J6733" i="43"/>
  <c r="J6732" i="43"/>
  <c r="J6731" i="43"/>
  <c r="J6730" i="43"/>
  <c r="J6729" i="43"/>
  <c r="J6728" i="43"/>
  <c r="J6727" i="43"/>
  <c r="J6726" i="43"/>
  <c r="J6725" i="43"/>
  <c r="J6724" i="43"/>
  <c r="J6723" i="43"/>
  <c r="J6722" i="43"/>
  <c r="J6721" i="43"/>
  <c r="J6720" i="43"/>
  <c r="J6719" i="43"/>
  <c r="J6718" i="43"/>
  <c r="J6717" i="43"/>
  <c r="J6716" i="43"/>
  <c r="J6715" i="43"/>
  <c r="J6714" i="43"/>
  <c r="J6713" i="43"/>
  <c r="J6712" i="43"/>
  <c r="J6711" i="43"/>
  <c r="J6710" i="43"/>
  <c r="J6709" i="43"/>
  <c r="J6708" i="43"/>
  <c r="J6707" i="43"/>
  <c r="J6706" i="43"/>
  <c r="J6705" i="43"/>
  <c r="J6704" i="43"/>
  <c r="J6703" i="43"/>
  <c r="J6702" i="43"/>
  <c r="J6701" i="43"/>
  <c r="J6700" i="43"/>
  <c r="J6699" i="43"/>
  <c r="J6698" i="43"/>
  <c r="J6697" i="43"/>
  <c r="J6696" i="43"/>
  <c r="J6695" i="43"/>
  <c r="J6694" i="43"/>
  <c r="J6693" i="43"/>
  <c r="J6692" i="43"/>
  <c r="J6691" i="43"/>
  <c r="J6690" i="43"/>
  <c r="J6689" i="43"/>
  <c r="J6688" i="43"/>
  <c r="J6687" i="43"/>
  <c r="J6686" i="43"/>
  <c r="J6685" i="43"/>
  <c r="J6684" i="43"/>
  <c r="J6683" i="43"/>
  <c r="J6682" i="43"/>
  <c r="J6681" i="43"/>
  <c r="J6680" i="43"/>
  <c r="J6679" i="43"/>
  <c r="J6678" i="43"/>
  <c r="J6677" i="43"/>
  <c r="J6676" i="43"/>
  <c r="J6675" i="43"/>
  <c r="J6674" i="43"/>
  <c r="J6673" i="43"/>
  <c r="J6672" i="43"/>
  <c r="J6671" i="43"/>
  <c r="J6670" i="43"/>
  <c r="J6669" i="43"/>
  <c r="J6668" i="43"/>
  <c r="J6667" i="43"/>
  <c r="J6666" i="43"/>
  <c r="J6665" i="43"/>
  <c r="J6664" i="43"/>
  <c r="J6663" i="43"/>
  <c r="J6662" i="43"/>
  <c r="J6661" i="43"/>
  <c r="J6660" i="43"/>
  <c r="J6659" i="43"/>
  <c r="J6658" i="43"/>
  <c r="J6657" i="43"/>
  <c r="J6656" i="43"/>
  <c r="J6655" i="43"/>
  <c r="J6654" i="43"/>
  <c r="J6653" i="43"/>
  <c r="J6652" i="43"/>
  <c r="J6651" i="43"/>
  <c r="J6650" i="43"/>
  <c r="J6649" i="43"/>
  <c r="J6648" i="43"/>
  <c r="J6647" i="43"/>
  <c r="J6646" i="43"/>
  <c r="J6645" i="43"/>
  <c r="J6644" i="43"/>
  <c r="J6643" i="43"/>
  <c r="J6642" i="43"/>
  <c r="J6641" i="43"/>
  <c r="J6640" i="43"/>
  <c r="J6639" i="43"/>
  <c r="J6638" i="43"/>
  <c r="J6637" i="43"/>
  <c r="J6636" i="43"/>
  <c r="J6635" i="43"/>
  <c r="J6634" i="43"/>
  <c r="J6633" i="43"/>
  <c r="J6632" i="43"/>
  <c r="J6631" i="43"/>
  <c r="J6630" i="43"/>
  <c r="J6629" i="43"/>
  <c r="J6628" i="43"/>
  <c r="J6627" i="43"/>
  <c r="J6626" i="43"/>
  <c r="J6625" i="43"/>
  <c r="J6624" i="43"/>
  <c r="J6623" i="43"/>
  <c r="J6622" i="43"/>
  <c r="J6621" i="43"/>
  <c r="J6620" i="43"/>
  <c r="J6619" i="43"/>
  <c r="J6618" i="43"/>
  <c r="J6617" i="43"/>
  <c r="J6616" i="43"/>
  <c r="J6615" i="43"/>
  <c r="J6614" i="43"/>
  <c r="J6613" i="43"/>
  <c r="J6612" i="43"/>
  <c r="J6611" i="43"/>
  <c r="J6610" i="43"/>
  <c r="J6609" i="43"/>
  <c r="J6608" i="43"/>
  <c r="J6607" i="43"/>
  <c r="J6606" i="43"/>
  <c r="J6605" i="43"/>
  <c r="J6604" i="43"/>
  <c r="J6603" i="43"/>
  <c r="J6602" i="43"/>
  <c r="J6601" i="43"/>
  <c r="J6600" i="43"/>
  <c r="J6599" i="43"/>
  <c r="J6598" i="43"/>
  <c r="J6597" i="43"/>
  <c r="J6596" i="43"/>
  <c r="J6595" i="43"/>
  <c r="J6594" i="43"/>
  <c r="J6593" i="43"/>
  <c r="J6592" i="43"/>
  <c r="J6591" i="43"/>
  <c r="J6590" i="43"/>
  <c r="J6589" i="43"/>
  <c r="J6588" i="43"/>
  <c r="J6587" i="43"/>
  <c r="J6586" i="43"/>
  <c r="J6585" i="43"/>
  <c r="J6584" i="43"/>
  <c r="J6583" i="43"/>
  <c r="J6582" i="43"/>
  <c r="J6581" i="43"/>
  <c r="J6580" i="43"/>
  <c r="J6579" i="43"/>
  <c r="J6578" i="43"/>
  <c r="J6577" i="43"/>
  <c r="J6576" i="43"/>
  <c r="J6575" i="43"/>
  <c r="J6574" i="43"/>
  <c r="J6573" i="43"/>
  <c r="J6572" i="43"/>
  <c r="J6571" i="43"/>
  <c r="J6570" i="43"/>
  <c r="J6569" i="43"/>
  <c r="J6568" i="43"/>
  <c r="J6567" i="43"/>
  <c r="J6566" i="43"/>
  <c r="J6565" i="43"/>
  <c r="J6564" i="43"/>
  <c r="J6563" i="43"/>
  <c r="J6562" i="43"/>
  <c r="J6561" i="43"/>
  <c r="J6560" i="43"/>
  <c r="J6559" i="43"/>
  <c r="J6558" i="43"/>
  <c r="J6557" i="43"/>
  <c r="J6556" i="43"/>
  <c r="J6555" i="43"/>
  <c r="J6554" i="43"/>
  <c r="J6553" i="43"/>
  <c r="J6552" i="43"/>
  <c r="J6551" i="43"/>
  <c r="J6550" i="43"/>
  <c r="J6549" i="43"/>
  <c r="J6548" i="43"/>
  <c r="J6547" i="43"/>
  <c r="J6546" i="43"/>
  <c r="J6545" i="43"/>
  <c r="J6544" i="43"/>
  <c r="J6543" i="43"/>
  <c r="J6542" i="43"/>
  <c r="J6541" i="43"/>
  <c r="J6540" i="43"/>
  <c r="J6539" i="43"/>
  <c r="J6538" i="43"/>
  <c r="J6537" i="43"/>
  <c r="J6536" i="43"/>
  <c r="J6535" i="43"/>
  <c r="J6534" i="43"/>
  <c r="J6533" i="43"/>
  <c r="J6532" i="43"/>
  <c r="J6531" i="43"/>
  <c r="J6530" i="43"/>
  <c r="J6529" i="43"/>
  <c r="J6528" i="43"/>
  <c r="J6527" i="43"/>
  <c r="J6526" i="43"/>
  <c r="J6525" i="43"/>
  <c r="J6524" i="43"/>
  <c r="J6523" i="43"/>
  <c r="J6522" i="43"/>
  <c r="J6521" i="43"/>
  <c r="J6520" i="43"/>
  <c r="J6519" i="43"/>
  <c r="J6518" i="43"/>
  <c r="J6517" i="43"/>
  <c r="J6516" i="43"/>
  <c r="J6515" i="43"/>
  <c r="J6514" i="43"/>
  <c r="J6513" i="43"/>
  <c r="J6512" i="43"/>
  <c r="J6511" i="43"/>
  <c r="J6510" i="43"/>
  <c r="J6509" i="43"/>
  <c r="J6508" i="43"/>
  <c r="J6507" i="43"/>
  <c r="J6506" i="43"/>
  <c r="J6505" i="43"/>
  <c r="J6504" i="43"/>
  <c r="J6503" i="43"/>
  <c r="J6502" i="43"/>
  <c r="J6501" i="43"/>
  <c r="J6500" i="43"/>
  <c r="J6499" i="43"/>
  <c r="J6498" i="43"/>
  <c r="J6497" i="43"/>
  <c r="J6496" i="43"/>
  <c r="J6495" i="43"/>
  <c r="J6494" i="43"/>
  <c r="J6493" i="43"/>
  <c r="J6492" i="43"/>
  <c r="J6491" i="43"/>
  <c r="J6490" i="43"/>
  <c r="J6489" i="43"/>
  <c r="J6488" i="43"/>
  <c r="J6487" i="43"/>
  <c r="J6486" i="43"/>
  <c r="J6485" i="43"/>
  <c r="J6484" i="43"/>
  <c r="J6483" i="43"/>
  <c r="J6482" i="43"/>
  <c r="J6481" i="43"/>
  <c r="J6480" i="43"/>
  <c r="J6479" i="43"/>
  <c r="J6478" i="43"/>
  <c r="J6477" i="43"/>
  <c r="J6476" i="43"/>
  <c r="J6475" i="43"/>
  <c r="J6474" i="43"/>
  <c r="J6473" i="43"/>
  <c r="J6472" i="43"/>
  <c r="J6471" i="43"/>
  <c r="J6470" i="43"/>
  <c r="J6469" i="43"/>
  <c r="J6468" i="43"/>
  <c r="J6467" i="43"/>
  <c r="J6466" i="43"/>
  <c r="J6465" i="43"/>
  <c r="J6464" i="43"/>
  <c r="J6463" i="43"/>
  <c r="J6462" i="43"/>
  <c r="J6461" i="43"/>
  <c r="J6460" i="43"/>
  <c r="J6459" i="43"/>
  <c r="J6458" i="43"/>
  <c r="J6457" i="43"/>
  <c r="J6456" i="43"/>
  <c r="J6455" i="43"/>
  <c r="J6454" i="43"/>
  <c r="J6453" i="43"/>
  <c r="J6452" i="43"/>
  <c r="J6451" i="43"/>
  <c r="J6450" i="43"/>
  <c r="J6449" i="43"/>
  <c r="J6448" i="43"/>
  <c r="J6447" i="43"/>
  <c r="J6446" i="43"/>
  <c r="J6445" i="43"/>
  <c r="J6444" i="43"/>
  <c r="J6443" i="43"/>
  <c r="J6442" i="43"/>
  <c r="J6441" i="43"/>
  <c r="J6440" i="43"/>
  <c r="J6439" i="43"/>
  <c r="J6438" i="43"/>
  <c r="J6437" i="43"/>
  <c r="J6436" i="43"/>
  <c r="J6435" i="43"/>
  <c r="J6434" i="43"/>
  <c r="J6433" i="43"/>
  <c r="J6432" i="43"/>
  <c r="J6431" i="43"/>
  <c r="J6430" i="43"/>
  <c r="J6429" i="43"/>
  <c r="J6428" i="43"/>
  <c r="J6427" i="43"/>
  <c r="J6426" i="43"/>
  <c r="J6425" i="43"/>
  <c r="J6424" i="43"/>
  <c r="J6423" i="43"/>
  <c r="J6422" i="43"/>
  <c r="J6421" i="43"/>
  <c r="J6420" i="43"/>
  <c r="J6419" i="43"/>
  <c r="J6418" i="43"/>
  <c r="J6417" i="43"/>
  <c r="J6416" i="43"/>
  <c r="J6415" i="43"/>
  <c r="J6414" i="43"/>
  <c r="J6413" i="43"/>
  <c r="J6412" i="43"/>
  <c r="J6411" i="43"/>
  <c r="J6410" i="43"/>
  <c r="J6409" i="43"/>
  <c r="J6408" i="43"/>
  <c r="J6407" i="43"/>
  <c r="J6406" i="43"/>
  <c r="J6405" i="43"/>
  <c r="J6404" i="43"/>
  <c r="J6403" i="43"/>
  <c r="J6402" i="43"/>
  <c r="J6401" i="43"/>
  <c r="J6400" i="43"/>
  <c r="J6399" i="43"/>
  <c r="J6398" i="43"/>
  <c r="J6397" i="43"/>
  <c r="J6396" i="43"/>
  <c r="J6395" i="43"/>
  <c r="J6394" i="43"/>
  <c r="J6393" i="43"/>
  <c r="J6392" i="43"/>
  <c r="J6391" i="43"/>
  <c r="J6390" i="43"/>
  <c r="J6389" i="43"/>
  <c r="J6388" i="43"/>
  <c r="J6387" i="43"/>
  <c r="J6386" i="43"/>
  <c r="J6385" i="43"/>
  <c r="J6384" i="43"/>
  <c r="J6383" i="43"/>
  <c r="J6382" i="43"/>
  <c r="J6381" i="43"/>
  <c r="J6380" i="43"/>
  <c r="J6379" i="43"/>
  <c r="J6378" i="43"/>
  <c r="J6377" i="43"/>
  <c r="J6376" i="43"/>
  <c r="J6375" i="43"/>
  <c r="J6374" i="43"/>
  <c r="J6373" i="43"/>
  <c r="J6372" i="43"/>
  <c r="J6371" i="43"/>
  <c r="J6370" i="43"/>
  <c r="J6369" i="43"/>
  <c r="J6368" i="43"/>
  <c r="J6367" i="43"/>
  <c r="J6366" i="43"/>
  <c r="J6365" i="43"/>
  <c r="J6364" i="43"/>
  <c r="J6363" i="43"/>
  <c r="J6362" i="43"/>
  <c r="J6361" i="43"/>
  <c r="J6360" i="43"/>
  <c r="J6359" i="43"/>
  <c r="J6358" i="43"/>
  <c r="J6357" i="43"/>
  <c r="J6356" i="43"/>
  <c r="J6355" i="43"/>
  <c r="J6354" i="43"/>
  <c r="J6353" i="43"/>
  <c r="J6352" i="43"/>
  <c r="J6351" i="43"/>
  <c r="J6350" i="43"/>
  <c r="J6349" i="43"/>
  <c r="J6348" i="43"/>
  <c r="J6347" i="43"/>
  <c r="J6346" i="43"/>
  <c r="J6345" i="43"/>
  <c r="J6344" i="43"/>
  <c r="J6343" i="43"/>
  <c r="J6342" i="43"/>
  <c r="J6341" i="43"/>
  <c r="J6340" i="43"/>
  <c r="J6339" i="43"/>
  <c r="J6338" i="43"/>
  <c r="J6337" i="43"/>
  <c r="J6336" i="43"/>
  <c r="J6335" i="43"/>
  <c r="J6334" i="43"/>
  <c r="J6333" i="43"/>
  <c r="J6332" i="43"/>
  <c r="J6331" i="43"/>
  <c r="J6330" i="43"/>
  <c r="J6329" i="43"/>
  <c r="J6328" i="43"/>
  <c r="J6327" i="43"/>
  <c r="J6326" i="43"/>
  <c r="J6325" i="43"/>
  <c r="J6324" i="43"/>
  <c r="J6323" i="43"/>
  <c r="J6322" i="43"/>
  <c r="J6321" i="43"/>
  <c r="J6320" i="43"/>
  <c r="J6319" i="43"/>
  <c r="J6318" i="43"/>
  <c r="J6317" i="43"/>
  <c r="J6316" i="43"/>
  <c r="J6315" i="43"/>
  <c r="J6314" i="43"/>
  <c r="J6313" i="43"/>
  <c r="J6312" i="43"/>
  <c r="J6311" i="43"/>
  <c r="J6310" i="43"/>
  <c r="J6309" i="43"/>
  <c r="J6308" i="43"/>
  <c r="J6307" i="43"/>
  <c r="J6306" i="43"/>
  <c r="J6305" i="43"/>
  <c r="J6304" i="43"/>
  <c r="J6303" i="43"/>
  <c r="J6302" i="43"/>
  <c r="J6301" i="43"/>
  <c r="J6300" i="43"/>
  <c r="J6299" i="43"/>
  <c r="J6298" i="43"/>
  <c r="J6297" i="43"/>
  <c r="J6296" i="43"/>
  <c r="J6295" i="43"/>
  <c r="J6294" i="43"/>
  <c r="J6293" i="43"/>
  <c r="J6292" i="43"/>
  <c r="J6291" i="43"/>
  <c r="J6290" i="43"/>
  <c r="J6289" i="43"/>
  <c r="J6288" i="43"/>
  <c r="J6287" i="43"/>
  <c r="J6286" i="43"/>
  <c r="J6285" i="43"/>
  <c r="J6284" i="43"/>
  <c r="J6283" i="43"/>
  <c r="J6282" i="43"/>
  <c r="J6281" i="43"/>
  <c r="J6280" i="43"/>
  <c r="J6279" i="43"/>
  <c r="J6278" i="43"/>
  <c r="J6277" i="43"/>
  <c r="J6276" i="43"/>
  <c r="J6275" i="43"/>
  <c r="J6274" i="43"/>
  <c r="J6273" i="43"/>
  <c r="J6272" i="43"/>
  <c r="J6271" i="43"/>
  <c r="J6270" i="43"/>
  <c r="J6269" i="43"/>
  <c r="J6268" i="43"/>
  <c r="J6267" i="43"/>
  <c r="J6266" i="43"/>
  <c r="J6265" i="43"/>
  <c r="J6264" i="43"/>
  <c r="J6263" i="43"/>
  <c r="J6262" i="43"/>
  <c r="J6261" i="43"/>
  <c r="J6260" i="43"/>
  <c r="J6259" i="43"/>
  <c r="J6258" i="43"/>
  <c r="J6257" i="43"/>
  <c r="J6256" i="43"/>
  <c r="J6255" i="43"/>
  <c r="J6254" i="43"/>
  <c r="J6253" i="43"/>
  <c r="J6252" i="43"/>
  <c r="J6251" i="43"/>
  <c r="J6250" i="43"/>
  <c r="J6249" i="43"/>
  <c r="J6248" i="43"/>
  <c r="J6247" i="43"/>
  <c r="J6246" i="43"/>
  <c r="J6245" i="43"/>
  <c r="J6244" i="43"/>
  <c r="J6243" i="43"/>
  <c r="J6242" i="43"/>
  <c r="J6241" i="43"/>
  <c r="J6240" i="43"/>
  <c r="J6239" i="43"/>
  <c r="J6238" i="43"/>
  <c r="J6237" i="43"/>
  <c r="J6236" i="43"/>
  <c r="J6235" i="43"/>
  <c r="J6234" i="43"/>
  <c r="J6233" i="43"/>
  <c r="J6232" i="43"/>
  <c r="J6231" i="43"/>
  <c r="J6230" i="43"/>
  <c r="J6229" i="43"/>
  <c r="J6228" i="43"/>
  <c r="J6227" i="43"/>
  <c r="J6226" i="43"/>
  <c r="J6225" i="43"/>
  <c r="J6224" i="43"/>
  <c r="J6223" i="43"/>
  <c r="J6222" i="43"/>
  <c r="J6221" i="43"/>
  <c r="J6220" i="43"/>
  <c r="J6219" i="43"/>
  <c r="J6218" i="43"/>
  <c r="J6217" i="43"/>
  <c r="J6216" i="43"/>
  <c r="J6215" i="43"/>
  <c r="J6214" i="43"/>
  <c r="J6213" i="43"/>
  <c r="J6212" i="43"/>
  <c r="J6211" i="43"/>
  <c r="J6210" i="43"/>
  <c r="J6209" i="43"/>
  <c r="J6208" i="43"/>
  <c r="J6207" i="43"/>
  <c r="J6206" i="43"/>
  <c r="J6205" i="43"/>
  <c r="J6204" i="43"/>
  <c r="J6203" i="43"/>
  <c r="J6202" i="43"/>
  <c r="J6201" i="43"/>
  <c r="J6200" i="43"/>
  <c r="J6199" i="43"/>
  <c r="J6198" i="43"/>
  <c r="J6197" i="43"/>
  <c r="J6196" i="43"/>
  <c r="J6195" i="43"/>
  <c r="J6194" i="43"/>
  <c r="J6193" i="43"/>
  <c r="J6192" i="43"/>
  <c r="J6191" i="43"/>
  <c r="J6190" i="43"/>
  <c r="J6189" i="43"/>
  <c r="J6188" i="43"/>
  <c r="J6187" i="43"/>
  <c r="J6186" i="43"/>
  <c r="J6185" i="43"/>
  <c r="J6184" i="43"/>
  <c r="J6183" i="43"/>
  <c r="J6182" i="43"/>
  <c r="J6181" i="43"/>
  <c r="J6180" i="43"/>
  <c r="J6179" i="43"/>
  <c r="J6178" i="43"/>
  <c r="J6177" i="43"/>
  <c r="J6176" i="43"/>
  <c r="J6175" i="43"/>
  <c r="J6174" i="43"/>
  <c r="J6173" i="43"/>
  <c r="J6172" i="43"/>
  <c r="J6171" i="43"/>
  <c r="J6170" i="43"/>
  <c r="J6169" i="43"/>
  <c r="J6168" i="43"/>
  <c r="J6167" i="43"/>
  <c r="J6166" i="43"/>
  <c r="J6165" i="43"/>
  <c r="J6164" i="43"/>
  <c r="J6163" i="43"/>
  <c r="J6162" i="43"/>
  <c r="J6161" i="43"/>
  <c r="J6160" i="43"/>
  <c r="J6159" i="43"/>
  <c r="J6158" i="43"/>
  <c r="J6157" i="43"/>
  <c r="J6156" i="43"/>
  <c r="J6155" i="43"/>
  <c r="J6154" i="43"/>
  <c r="J6153" i="43"/>
  <c r="J6152" i="43"/>
  <c r="J6151" i="43"/>
  <c r="J6150" i="43"/>
  <c r="J6149" i="43"/>
  <c r="J6148" i="43"/>
  <c r="J6147" i="43"/>
  <c r="J6146" i="43"/>
  <c r="J6145" i="43"/>
  <c r="J6144" i="43"/>
  <c r="J6143" i="43"/>
  <c r="J6142" i="43"/>
  <c r="J6141" i="43"/>
  <c r="J6140" i="43"/>
  <c r="J6139" i="43"/>
  <c r="J6138" i="43"/>
  <c r="J6137" i="43"/>
  <c r="J6136" i="43"/>
  <c r="J6135" i="43"/>
  <c r="J6134" i="43"/>
  <c r="J6133" i="43"/>
  <c r="J6132" i="43"/>
  <c r="J6131" i="43"/>
  <c r="J6130" i="43"/>
  <c r="J6129" i="43"/>
  <c r="J6128" i="43"/>
  <c r="J6127" i="43"/>
  <c r="J6126" i="43"/>
  <c r="J6125" i="43"/>
  <c r="J6124" i="43"/>
  <c r="J6123" i="43"/>
  <c r="J6122" i="43"/>
  <c r="J6121" i="43"/>
  <c r="J6120" i="43"/>
  <c r="J6119" i="43"/>
  <c r="J6118" i="43"/>
  <c r="J6117" i="43"/>
  <c r="J6116" i="43"/>
  <c r="J6115" i="43"/>
  <c r="J6114" i="43"/>
  <c r="J6113" i="43"/>
  <c r="J6112" i="43"/>
  <c r="J6111" i="43"/>
  <c r="J6110" i="43"/>
  <c r="J6109" i="43"/>
  <c r="J6108" i="43"/>
  <c r="J6107" i="43"/>
  <c r="J6106" i="43"/>
  <c r="J6105" i="43"/>
  <c r="J6104" i="43"/>
  <c r="J6103" i="43"/>
  <c r="J6102" i="43"/>
  <c r="J6101" i="43"/>
  <c r="J6100" i="43"/>
  <c r="J6099" i="43"/>
  <c r="J6098" i="43"/>
  <c r="J6097" i="43"/>
  <c r="J6096" i="43"/>
  <c r="J6095" i="43"/>
  <c r="J6094" i="43"/>
  <c r="J6093" i="43"/>
  <c r="J6092" i="43"/>
  <c r="J6091" i="43"/>
  <c r="J6090" i="43"/>
  <c r="J6089" i="43"/>
  <c r="J6088" i="43"/>
  <c r="J6087" i="43"/>
  <c r="J6086" i="43"/>
  <c r="J6085" i="43"/>
  <c r="J6084" i="43"/>
  <c r="J6083" i="43"/>
  <c r="J6082" i="43"/>
  <c r="J6081" i="43"/>
  <c r="J6080" i="43"/>
  <c r="J6079" i="43"/>
  <c r="J6078" i="43"/>
  <c r="J6077" i="43"/>
  <c r="J6076" i="43"/>
  <c r="J6075" i="43"/>
  <c r="J6074" i="43"/>
  <c r="J6073" i="43"/>
  <c r="J6072" i="43"/>
  <c r="J6071" i="43"/>
  <c r="J6070" i="43"/>
  <c r="J6069" i="43"/>
  <c r="J6068" i="43"/>
  <c r="J6067" i="43"/>
  <c r="J6066" i="43"/>
  <c r="J6065" i="43"/>
  <c r="J6064" i="43"/>
  <c r="J6063" i="43"/>
  <c r="J6062" i="43"/>
  <c r="J6061" i="43"/>
  <c r="J6060" i="43"/>
  <c r="J6059" i="43"/>
  <c r="J6058" i="43"/>
  <c r="J6057" i="43"/>
  <c r="J6056" i="43"/>
  <c r="J6055" i="43"/>
  <c r="J6054" i="43"/>
  <c r="J6053" i="43"/>
  <c r="J6052" i="43"/>
  <c r="J6051" i="43"/>
  <c r="J6050" i="43"/>
  <c r="J6049" i="43"/>
  <c r="J6048" i="43"/>
  <c r="J6047" i="43"/>
  <c r="J6046" i="43"/>
  <c r="J6045" i="43"/>
  <c r="J6044" i="43"/>
  <c r="J6043" i="43"/>
  <c r="J6042" i="43"/>
  <c r="J6041" i="43"/>
  <c r="J6040" i="43"/>
  <c r="J6039" i="43"/>
  <c r="J6038" i="43"/>
  <c r="J6037" i="43"/>
  <c r="J6036" i="43"/>
  <c r="J6035" i="43"/>
  <c r="J6034" i="43"/>
  <c r="J6033" i="43"/>
  <c r="J6032" i="43"/>
  <c r="J6031" i="43"/>
  <c r="J6030" i="43"/>
  <c r="J6029" i="43"/>
  <c r="J6028" i="43"/>
  <c r="J6027" i="43"/>
  <c r="J6026" i="43"/>
  <c r="J6025" i="43"/>
  <c r="J6024" i="43"/>
  <c r="J6023" i="43"/>
  <c r="J6022" i="43"/>
  <c r="J6021" i="43"/>
  <c r="J6020" i="43"/>
  <c r="J6019" i="43"/>
  <c r="J6018" i="43"/>
  <c r="J6017" i="43"/>
  <c r="J6016" i="43"/>
  <c r="J6015" i="43"/>
  <c r="J6014" i="43"/>
  <c r="J6013" i="43"/>
  <c r="J6012" i="43"/>
  <c r="J6011" i="43"/>
  <c r="J6010" i="43"/>
  <c r="J6009" i="43"/>
  <c r="J6008" i="43"/>
  <c r="J6007" i="43"/>
  <c r="J6006" i="43"/>
  <c r="J6005" i="43"/>
  <c r="J6004" i="43"/>
  <c r="J6003" i="43"/>
  <c r="J6002" i="43"/>
  <c r="J6001" i="43"/>
  <c r="J6000" i="43"/>
  <c r="J5999" i="43"/>
  <c r="J5998" i="43"/>
  <c r="J5997" i="43"/>
  <c r="J5996" i="43"/>
  <c r="J5995" i="43"/>
  <c r="J5994" i="43"/>
  <c r="J5993" i="43"/>
  <c r="J5992" i="43"/>
  <c r="J5991" i="43"/>
  <c r="J5990" i="43"/>
  <c r="J5989" i="43"/>
  <c r="J5988" i="43"/>
  <c r="J5987" i="43"/>
  <c r="J5986" i="43"/>
  <c r="J5985" i="43"/>
  <c r="J5984" i="43"/>
  <c r="J5983" i="43"/>
  <c r="J5982" i="43"/>
  <c r="J5981" i="43"/>
  <c r="J5980" i="43"/>
  <c r="J5979" i="43"/>
  <c r="J5978" i="43"/>
  <c r="J5977" i="43"/>
  <c r="J5976" i="43"/>
  <c r="J5975" i="43"/>
  <c r="J5974" i="43"/>
  <c r="J5973" i="43"/>
  <c r="J5972" i="43"/>
  <c r="J5971" i="43"/>
  <c r="J5970" i="43"/>
  <c r="J5969" i="43"/>
  <c r="J5968" i="43"/>
  <c r="J5967" i="43"/>
  <c r="J5966" i="43"/>
  <c r="J5965" i="43"/>
  <c r="J5964" i="43"/>
  <c r="J5963" i="43"/>
  <c r="J5962" i="43"/>
  <c r="J5961" i="43"/>
  <c r="J5960" i="43"/>
  <c r="J5959" i="43"/>
  <c r="J5958" i="43"/>
  <c r="J5957" i="43"/>
  <c r="J5956" i="43"/>
  <c r="J5955" i="43"/>
  <c r="J5954" i="43"/>
  <c r="J5953" i="43"/>
  <c r="J5952" i="43"/>
  <c r="J5951" i="43"/>
  <c r="J5950" i="43"/>
  <c r="J5949" i="43"/>
  <c r="J5948" i="43"/>
  <c r="J5947" i="43"/>
  <c r="J5946" i="43"/>
  <c r="J5945" i="43"/>
  <c r="J5944" i="43"/>
  <c r="J5943" i="43"/>
  <c r="J5942" i="43"/>
  <c r="J5941" i="43"/>
  <c r="J5940" i="43"/>
  <c r="J5939" i="43"/>
  <c r="J5938" i="43"/>
  <c r="J5937" i="43"/>
  <c r="J5936" i="43"/>
  <c r="J5935" i="43"/>
  <c r="J5934" i="43"/>
  <c r="J5933" i="43"/>
  <c r="J5932" i="43"/>
  <c r="J5931" i="43"/>
  <c r="J5930" i="43"/>
  <c r="J5929" i="43"/>
  <c r="J5928" i="43"/>
  <c r="J5927" i="43"/>
  <c r="J5926" i="43"/>
  <c r="J5925" i="43"/>
  <c r="J5924" i="43"/>
  <c r="J5923" i="43"/>
  <c r="J5922" i="43"/>
  <c r="J5921" i="43"/>
  <c r="J5920" i="43"/>
  <c r="J5919" i="43"/>
  <c r="J5918" i="43"/>
  <c r="J5917" i="43"/>
  <c r="J5916" i="43"/>
  <c r="J5915" i="43"/>
  <c r="J5914" i="43"/>
  <c r="J5913" i="43"/>
  <c r="J5912" i="43"/>
  <c r="J5911" i="43"/>
  <c r="J5910" i="43"/>
  <c r="J5909" i="43"/>
  <c r="J5908" i="43"/>
  <c r="J5907" i="43"/>
  <c r="J5906" i="43"/>
  <c r="J5905" i="43"/>
  <c r="J5904" i="43"/>
  <c r="J5903" i="43"/>
  <c r="J5902" i="43"/>
  <c r="J5901" i="43"/>
  <c r="J5900" i="43"/>
  <c r="J5899" i="43"/>
  <c r="J5898" i="43"/>
  <c r="J5897" i="43"/>
  <c r="J5896" i="43"/>
  <c r="J5895" i="43"/>
  <c r="J5894" i="43"/>
  <c r="J5893" i="43"/>
  <c r="J5892" i="43"/>
  <c r="J5891" i="43"/>
  <c r="J5890" i="43"/>
  <c r="J5889" i="43"/>
  <c r="J5888" i="43"/>
  <c r="J5887" i="43"/>
  <c r="J5886" i="43"/>
  <c r="J5885" i="43"/>
  <c r="J5884" i="43"/>
  <c r="J5883" i="43"/>
  <c r="J5882" i="43"/>
  <c r="J5881" i="43"/>
  <c r="J5880" i="43"/>
  <c r="J5879" i="43"/>
  <c r="J5878" i="43"/>
  <c r="J5877" i="43"/>
  <c r="J5876" i="43"/>
  <c r="J5875" i="43"/>
  <c r="J5874" i="43"/>
  <c r="J5873" i="43"/>
  <c r="J5872" i="43"/>
  <c r="J5871" i="43"/>
  <c r="J5870" i="43"/>
  <c r="J5869" i="43"/>
  <c r="J5868" i="43"/>
  <c r="J5867" i="43"/>
  <c r="J5866" i="43"/>
  <c r="J5865" i="43"/>
  <c r="J5864" i="43"/>
  <c r="J5863" i="43"/>
  <c r="J5862" i="43"/>
  <c r="J5861" i="43"/>
  <c r="J5860" i="43"/>
  <c r="J5859" i="43"/>
  <c r="J5858" i="43"/>
  <c r="J5857" i="43"/>
  <c r="J5856" i="43"/>
  <c r="J5855" i="43"/>
  <c r="J5854" i="43"/>
  <c r="J5853" i="43"/>
  <c r="J5852" i="43"/>
  <c r="J5851" i="43"/>
  <c r="J5850" i="43"/>
  <c r="J5849" i="43"/>
  <c r="J5848" i="43"/>
  <c r="J5847" i="43"/>
  <c r="J5846" i="43"/>
  <c r="J5845" i="43"/>
  <c r="J5844" i="43"/>
  <c r="J5843" i="43"/>
  <c r="J5842" i="43"/>
  <c r="J5841" i="43"/>
  <c r="J5840" i="43"/>
  <c r="J5839" i="43"/>
  <c r="J5838" i="43"/>
  <c r="J5837" i="43"/>
  <c r="J5836" i="43"/>
  <c r="J5835" i="43"/>
  <c r="J5834" i="43"/>
  <c r="J5833" i="43"/>
  <c r="J5832" i="43"/>
  <c r="J5831" i="43"/>
  <c r="J5830" i="43"/>
  <c r="J5829" i="43"/>
  <c r="J5828" i="43"/>
  <c r="J5827" i="43"/>
  <c r="J5826" i="43"/>
  <c r="J5825" i="43"/>
  <c r="J5824" i="43"/>
  <c r="J5823" i="43"/>
  <c r="J5822" i="43"/>
  <c r="J5821" i="43"/>
  <c r="J5820" i="43"/>
  <c r="J5819" i="43"/>
  <c r="J5818" i="43"/>
  <c r="J5817" i="43"/>
  <c r="J5816" i="43"/>
  <c r="J5815" i="43"/>
  <c r="J5814" i="43"/>
  <c r="J5813" i="43"/>
  <c r="J5812" i="43"/>
  <c r="J5811" i="43"/>
  <c r="J5810" i="43"/>
  <c r="J5809" i="43"/>
  <c r="J5808" i="43"/>
  <c r="J5807" i="43"/>
  <c r="J5806" i="43"/>
  <c r="J5805" i="43"/>
  <c r="J5804" i="43"/>
  <c r="J5803" i="43"/>
  <c r="J5802" i="43"/>
  <c r="J5801" i="43"/>
  <c r="J5800" i="43"/>
  <c r="J5799" i="43"/>
  <c r="J5798" i="43"/>
  <c r="J5797" i="43"/>
  <c r="J5796" i="43"/>
  <c r="J5795" i="43"/>
  <c r="J5794" i="43"/>
  <c r="J5793" i="43"/>
  <c r="J5792" i="43"/>
  <c r="J5791" i="43"/>
  <c r="J5790" i="43"/>
  <c r="J5789" i="43"/>
  <c r="J5788" i="43"/>
  <c r="J5787" i="43"/>
  <c r="J5786" i="43"/>
  <c r="J5785" i="43"/>
  <c r="J5784" i="43"/>
  <c r="J5783" i="43"/>
  <c r="J5782" i="43"/>
  <c r="J5781" i="43"/>
  <c r="J5780" i="43"/>
  <c r="J5779" i="43"/>
  <c r="J5778" i="43"/>
  <c r="J5777" i="43"/>
  <c r="J5776" i="43"/>
  <c r="J5775" i="43"/>
  <c r="J5774" i="43"/>
  <c r="J5773" i="43"/>
  <c r="J5772" i="43"/>
  <c r="J5771" i="43"/>
  <c r="J5770" i="43"/>
  <c r="J5769" i="43"/>
  <c r="J5768" i="43"/>
  <c r="J5767" i="43"/>
  <c r="J5766" i="43"/>
  <c r="J5765" i="43"/>
  <c r="J5764" i="43"/>
  <c r="J5763" i="43"/>
  <c r="J5762" i="43"/>
  <c r="J5761" i="43"/>
  <c r="J5760" i="43"/>
  <c r="J5759" i="43"/>
  <c r="J5758" i="43"/>
  <c r="J5757" i="43"/>
  <c r="J5756" i="43"/>
  <c r="J5755" i="43"/>
  <c r="J5754" i="43"/>
  <c r="J5753" i="43"/>
  <c r="J5752" i="43"/>
  <c r="J5751" i="43"/>
  <c r="J5750" i="43"/>
  <c r="J5749" i="43"/>
  <c r="J5748" i="43"/>
  <c r="J5747" i="43"/>
  <c r="J5746" i="43"/>
  <c r="J5745" i="43"/>
  <c r="J5744" i="43"/>
  <c r="J5743" i="43"/>
  <c r="J5742" i="43"/>
  <c r="J5741" i="43"/>
  <c r="J5740" i="43"/>
  <c r="J5739" i="43"/>
  <c r="J5738" i="43"/>
  <c r="J5737" i="43"/>
  <c r="J5736" i="43"/>
  <c r="J5735" i="43"/>
  <c r="J5734" i="43"/>
  <c r="J5733" i="43"/>
  <c r="J5732" i="43"/>
  <c r="J5731" i="43"/>
  <c r="J5730" i="43"/>
  <c r="J5729" i="43"/>
  <c r="J5728" i="43"/>
  <c r="J5727" i="43"/>
  <c r="J5726" i="43"/>
  <c r="J5725" i="43"/>
  <c r="J5724" i="43"/>
  <c r="J5723" i="43"/>
  <c r="J5722" i="43"/>
  <c r="J5721" i="43"/>
  <c r="J5720" i="43"/>
  <c r="J5719" i="43"/>
  <c r="J5718" i="43"/>
  <c r="J5717" i="43"/>
  <c r="J5716" i="43"/>
  <c r="J5715" i="43"/>
  <c r="J5714" i="43"/>
  <c r="J5713" i="43"/>
  <c r="J5712" i="43"/>
  <c r="J5711" i="43"/>
  <c r="J5710" i="43"/>
  <c r="J5709" i="43"/>
  <c r="J5708" i="43"/>
  <c r="J5707" i="43"/>
  <c r="J5706" i="43"/>
  <c r="J5705" i="43"/>
  <c r="J5704" i="43"/>
  <c r="J5703" i="43"/>
  <c r="J5702" i="43"/>
  <c r="J5701" i="43"/>
  <c r="J5700" i="43"/>
  <c r="J5699" i="43"/>
  <c r="J5698" i="43"/>
  <c r="J5697" i="43"/>
  <c r="J5696" i="43"/>
  <c r="J5695" i="43"/>
  <c r="J5694" i="43"/>
  <c r="J5693" i="43"/>
  <c r="J5692" i="43"/>
  <c r="J5691" i="43"/>
  <c r="J5690" i="43"/>
  <c r="J5689" i="43"/>
  <c r="J5688" i="43"/>
  <c r="J5687" i="43"/>
  <c r="J5686" i="43"/>
  <c r="J5685" i="43"/>
  <c r="J5684" i="43"/>
  <c r="J5683" i="43"/>
  <c r="J5682" i="43"/>
  <c r="J5681" i="43"/>
  <c r="J5680" i="43"/>
  <c r="J5679" i="43"/>
  <c r="J5678" i="43"/>
  <c r="J5677" i="43"/>
  <c r="J5676" i="43"/>
  <c r="J5675" i="43"/>
  <c r="J5674" i="43"/>
  <c r="J5673" i="43"/>
  <c r="J5672" i="43"/>
  <c r="J5671" i="43"/>
  <c r="J5670" i="43"/>
  <c r="J5669" i="43"/>
  <c r="J5668" i="43"/>
  <c r="J5667" i="43"/>
  <c r="J5666" i="43"/>
  <c r="J5665" i="43"/>
  <c r="J5664" i="43"/>
  <c r="J5663" i="43"/>
  <c r="J5662" i="43"/>
  <c r="J5661" i="43"/>
  <c r="J5660" i="43"/>
  <c r="J5659" i="43"/>
  <c r="J5658" i="43"/>
  <c r="J5657" i="43"/>
  <c r="J5656" i="43"/>
  <c r="J5655" i="43"/>
  <c r="J5654" i="43"/>
  <c r="J5653" i="43"/>
  <c r="J5652" i="43"/>
  <c r="J5651" i="43"/>
  <c r="J5650" i="43"/>
  <c r="J5649" i="43"/>
  <c r="J5648" i="43"/>
  <c r="J5647" i="43"/>
  <c r="J5646" i="43"/>
  <c r="J5645" i="43"/>
  <c r="J5644" i="43"/>
  <c r="J5643" i="43"/>
  <c r="J5642" i="43"/>
  <c r="J5641" i="43"/>
  <c r="J5640" i="43"/>
  <c r="J5639" i="43"/>
  <c r="J5638" i="43"/>
  <c r="J5637" i="43"/>
  <c r="J5636" i="43"/>
  <c r="J5635" i="43"/>
  <c r="J5634" i="43"/>
  <c r="J5633" i="43"/>
  <c r="J5632" i="43"/>
  <c r="J5631" i="43"/>
  <c r="J5630" i="43"/>
  <c r="J5629" i="43"/>
  <c r="J5628" i="43"/>
  <c r="J5627" i="43"/>
  <c r="J5626" i="43"/>
  <c r="J5625" i="43"/>
  <c r="J5624" i="43"/>
  <c r="J5623" i="43"/>
  <c r="J5622" i="43"/>
  <c r="J5621" i="43"/>
  <c r="J5620" i="43"/>
  <c r="J5619" i="43"/>
  <c r="J5618" i="43"/>
  <c r="J5617" i="43"/>
  <c r="J5616" i="43"/>
  <c r="J5615" i="43"/>
  <c r="J5614" i="43"/>
  <c r="J5613" i="43"/>
  <c r="J5612" i="43"/>
  <c r="J5611" i="43"/>
  <c r="J5610" i="43"/>
  <c r="J5609" i="43"/>
  <c r="J5608" i="43"/>
  <c r="J5607" i="43"/>
  <c r="J5606" i="43"/>
  <c r="J5605" i="43"/>
  <c r="J5604" i="43"/>
  <c r="J5603" i="43"/>
  <c r="J5602" i="43"/>
  <c r="J5601" i="43"/>
  <c r="J5600" i="43"/>
  <c r="J5599" i="43"/>
  <c r="J5598" i="43"/>
  <c r="J5597" i="43"/>
  <c r="J5596" i="43"/>
  <c r="J5595" i="43"/>
  <c r="J5594" i="43"/>
  <c r="J5593" i="43"/>
  <c r="J5592" i="43"/>
  <c r="J5591" i="43"/>
  <c r="J5590" i="43"/>
  <c r="J5589" i="43"/>
  <c r="J5588" i="43"/>
  <c r="J5587" i="43"/>
  <c r="J5586" i="43"/>
  <c r="J5585" i="43"/>
  <c r="J5584" i="43"/>
  <c r="J5583" i="43"/>
  <c r="J5582" i="43"/>
  <c r="J5581" i="43"/>
  <c r="J5580" i="43"/>
  <c r="J5579" i="43"/>
  <c r="J5578" i="43"/>
  <c r="J5577" i="43"/>
  <c r="J5576" i="43"/>
  <c r="J5575" i="43"/>
  <c r="J5574" i="43"/>
  <c r="J5573" i="43"/>
  <c r="J5572" i="43"/>
  <c r="J5571" i="43"/>
  <c r="J5570" i="43"/>
  <c r="J5569" i="43"/>
  <c r="J5568" i="43"/>
  <c r="J5567" i="43"/>
  <c r="J5566" i="43"/>
  <c r="J5565" i="43"/>
  <c r="J5564" i="43"/>
  <c r="J5563" i="43"/>
  <c r="J5562" i="43"/>
  <c r="J5561" i="43"/>
  <c r="J5560" i="43"/>
  <c r="J5559" i="43"/>
  <c r="J5558" i="43"/>
  <c r="J5557" i="43"/>
  <c r="J5556" i="43"/>
  <c r="J5555" i="43"/>
  <c r="J5554" i="43"/>
  <c r="J5553" i="43"/>
  <c r="J5552" i="43"/>
  <c r="J5551" i="43"/>
  <c r="J5550" i="43"/>
  <c r="J5549" i="43"/>
  <c r="J5548" i="43"/>
  <c r="J5547" i="43"/>
  <c r="J5546" i="43"/>
  <c r="J5545" i="43"/>
  <c r="J5544" i="43"/>
  <c r="J5543" i="43"/>
  <c r="J5542" i="43"/>
  <c r="J5541" i="43"/>
  <c r="J5540" i="43"/>
  <c r="J5539" i="43"/>
  <c r="J5538" i="43"/>
  <c r="J5537" i="43"/>
  <c r="J5536" i="43"/>
  <c r="J5535" i="43"/>
  <c r="J5534" i="43"/>
  <c r="J5533" i="43"/>
  <c r="J5532" i="43"/>
  <c r="J5531" i="43"/>
  <c r="J5530" i="43"/>
  <c r="J5529" i="43"/>
  <c r="J5528" i="43"/>
  <c r="J5527" i="43"/>
  <c r="J5526" i="43"/>
  <c r="J5525" i="43"/>
  <c r="J5524" i="43"/>
  <c r="J5523" i="43"/>
  <c r="J5522" i="43"/>
  <c r="J5521" i="43"/>
  <c r="J5520" i="43"/>
  <c r="J5519" i="43"/>
  <c r="J5518" i="43"/>
  <c r="J5517" i="43"/>
  <c r="J5516" i="43"/>
  <c r="J5515" i="43"/>
  <c r="J5514" i="43"/>
  <c r="J5513" i="43"/>
  <c r="J5512" i="43"/>
  <c r="J5511" i="43"/>
  <c r="J5510" i="43"/>
  <c r="J5509" i="43"/>
  <c r="J5508" i="43"/>
  <c r="J5507" i="43"/>
  <c r="J5506" i="43"/>
  <c r="J5505" i="43"/>
  <c r="J5504" i="43"/>
  <c r="J5503" i="43"/>
  <c r="J5502" i="43"/>
  <c r="J5501" i="43"/>
  <c r="J5500" i="43"/>
  <c r="J5499" i="43"/>
  <c r="J5498" i="43"/>
  <c r="J5497" i="43"/>
  <c r="J5496" i="43"/>
  <c r="J5495" i="43"/>
  <c r="J5494" i="43"/>
  <c r="J5493" i="43"/>
  <c r="J5492" i="43"/>
  <c r="J5491" i="43"/>
  <c r="J5490" i="43"/>
  <c r="J5489" i="43"/>
  <c r="J5488" i="43"/>
  <c r="J5487" i="43"/>
  <c r="J5486" i="43"/>
  <c r="J5485" i="43"/>
  <c r="J5484" i="43"/>
  <c r="J5483" i="43"/>
  <c r="J5482" i="43"/>
  <c r="J5481" i="43"/>
  <c r="J5480" i="43"/>
  <c r="J5479" i="43"/>
  <c r="J5478" i="43"/>
  <c r="J5477" i="43"/>
  <c r="J5476" i="43"/>
  <c r="J5475" i="43"/>
  <c r="J5474" i="43"/>
  <c r="J5473" i="43"/>
  <c r="J5472" i="43"/>
  <c r="J5471" i="43"/>
  <c r="J5470" i="43"/>
  <c r="J5469" i="43"/>
  <c r="J5468" i="43"/>
  <c r="J5467" i="43"/>
  <c r="J5466" i="43"/>
  <c r="J5465" i="43"/>
  <c r="J5464" i="43"/>
  <c r="J5463" i="43"/>
  <c r="J5462" i="43"/>
  <c r="J5461" i="43"/>
  <c r="J5460" i="43"/>
  <c r="J5459" i="43"/>
  <c r="J5458" i="43"/>
  <c r="J5457" i="43"/>
  <c r="J5456" i="43"/>
  <c r="J5455" i="43"/>
  <c r="J5454" i="43"/>
  <c r="J5453" i="43"/>
  <c r="J5452" i="43"/>
  <c r="J5451" i="43"/>
  <c r="J5450" i="43"/>
  <c r="J5449" i="43"/>
  <c r="J5448" i="43"/>
  <c r="J5447" i="43"/>
  <c r="J5446" i="43"/>
  <c r="J5445" i="43"/>
  <c r="J5444" i="43"/>
  <c r="J5443" i="43"/>
  <c r="J5442" i="43"/>
  <c r="J5441" i="43"/>
  <c r="J5440" i="43"/>
  <c r="J5439" i="43"/>
  <c r="J5438" i="43"/>
  <c r="J5437" i="43"/>
  <c r="J5436" i="43"/>
  <c r="J5435" i="43"/>
  <c r="J5434" i="43"/>
  <c r="J5433" i="43"/>
  <c r="J5432" i="43"/>
  <c r="J5431" i="43"/>
  <c r="J5430" i="43"/>
  <c r="J5429" i="43"/>
  <c r="J5428" i="43"/>
  <c r="J5427" i="43"/>
  <c r="J5426" i="43"/>
  <c r="J5425" i="43"/>
  <c r="J5424" i="43"/>
  <c r="J5423" i="43"/>
  <c r="J5422" i="43"/>
  <c r="J5421" i="43"/>
  <c r="J5420" i="43"/>
  <c r="J5419" i="43"/>
  <c r="J5418" i="43"/>
  <c r="J5417" i="43"/>
  <c r="J5416" i="43"/>
  <c r="J5415" i="43"/>
  <c r="J5414" i="43"/>
  <c r="J5413" i="43"/>
  <c r="J5412" i="43"/>
  <c r="J5411" i="43"/>
  <c r="J5410" i="43"/>
  <c r="J5409" i="43"/>
  <c r="J5408" i="43"/>
  <c r="J5407" i="43"/>
  <c r="J5406" i="43"/>
  <c r="J5405" i="43"/>
  <c r="J5404" i="43"/>
  <c r="J5403" i="43"/>
  <c r="J5402" i="43"/>
  <c r="J5401" i="43"/>
  <c r="J5400" i="43"/>
  <c r="J5399" i="43"/>
  <c r="J5398" i="43"/>
  <c r="J5397" i="43"/>
  <c r="J5396" i="43"/>
  <c r="J5395" i="43"/>
  <c r="J5394" i="43"/>
  <c r="J5393" i="43"/>
  <c r="J5392" i="43"/>
  <c r="J5391" i="43"/>
  <c r="J5390" i="43"/>
  <c r="J5389" i="43"/>
  <c r="J5388" i="43"/>
  <c r="J5387" i="43"/>
  <c r="J5386" i="43"/>
  <c r="J5385" i="43"/>
  <c r="J5384" i="43"/>
  <c r="J5383" i="43"/>
  <c r="J5382" i="43"/>
  <c r="J5381" i="43"/>
  <c r="J5380" i="43"/>
  <c r="J5379" i="43"/>
  <c r="J5378" i="43"/>
  <c r="J5377" i="43"/>
  <c r="J5376" i="43"/>
  <c r="J5375" i="43"/>
  <c r="J5374" i="43"/>
  <c r="J5373" i="43"/>
  <c r="J5372" i="43"/>
  <c r="J5371" i="43"/>
  <c r="J5370" i="43"/>
  <c r="J5369" i="43"/>
  <c r="J5368" i="43"/>
  <c r="J5367" i="43"/>
  <c r="J5366" i="43"/>
  <c r="J5365" i="43"/>
  <c r="J5364" i="43"/>
  <c r="J5363" i="43"/>
  <c r="J5362" i="43"/>
  <c r="J5361" i="43"/>
  <c r="J5360" i="43"/>
  <c r="J5359" i="43"/>
  <c r="J5358" i="43"/>
  <c r="J5357" i="43"/>
  <c r="J5356" i="43"/>
  <c r="J5355" i="43"/>
  <c r="J5354" i="43"/>
  <c r="J5353" i="43"/>
  <c r="J5352" i="43"/>
  <c r="J5351" i="43"/>
  <c r="J5350" i="43"/>
  <c r="J5349" i="43"/>
  <c r="J5348" i="43"/>
  <c r="J5347" i="43"/>
  <c r="J5346" i="43"/>
  <c r="J5345" i="43"/>
  <c r="J5344" i="43"/>
  <c r="J5343" i="43"/>
  <c r="J5342" i="43"/>
  <c r="J5341" i="43"/>
  <c r="J5340" i="43"/>
  <c r="J5339" i="43"/>
  <c r="J5338" i="43"/>
  <c r="J5337" i="43"/>
  <c r="J5336" i="43"/>
  <c r="J5335" i="43"/>
  <c r="J5334" i="43"/>
  <c r="J5333" i="43"/>
  <c r="J5332" i="43"/>
  <c r="J5331" i="43"/>
  <c r="J5330" i="43"/>
  <c r="J5329" i="43"/>
  <c r="J5328" i="43"/>
  <c r="J5327" i="43"/>
  <c r="J5326" i="43"/>
  <c r="J5325" i="43"/>
  <c r="J5324" i="43"/>
  <c r="J5323" i="43"/>
  <c r="J5322" i="43"/>
  <c r="J5321" i="43"/>
  <c r="J5320" i="43"/>
  <c r="J5319" i="43"/>
  <c r="J5318" i="43"/>
  <c r="J5317" i="43"/>
  <c r="J5316" i="43"/>
  <c r="J5315" i="43"/>
  <c r="J5314" i="43"/>
  <c r="J5313" i="43"/>
  <c r="J5312" i="43"/>
  <c r="J5311" i="43"/>
  <c r="J5310" i="43"/>
  <c r="J5309" i="43"/>
  <c r="J5308" i="43"/>
  <c r="J5307" i="43"/>
  <c r="J5306" i="43"/>
  <c r="J5305" i="43"/>
  <c r="J5304" i="43"/>
  <c r="J5303" i="43"/>
  <c r="J5302" i="43"/>
  <c r="J5301" i="43"/>
  <c r="J5300" i="43"/>
  <c r="J5299" i="43"/>
  <c r="J5298" i="43"/>
  <c r="J5297" i="43"/>
  <c r="J5296" i="43"/>
  <c r="J5295" i="43"/>
  <c r="J5294" i="43"/>
  <c r="J5293" i="43"/>
  <c r="J5292" i="43"/>
  <c r="J5291" i="43"/>
  <c r="J5290" i="43"/>
  <c r="J5289" i="43"/>
  <c r="J5288" i="43"/>
  <c r="J5287" i="43"/>
  <c r="J5286" i="43"/>
  <c r="J5285" i="43"/>
  <c r="J5284" i="43"/>
  <c r="J5283" i="43"/>
  <c r="J5282" i="43"/>
  <c r="J5281" i="43"/>
  <c r="J5280" i="43"/>
  <c r="J5279" i="43"/>
  <c r="J5278" i="43"/>
  <c r="J5277" i="43"/>
  <c r="J5276" i="43"/>
  <c r="J5275" i="43"/>
  <c r="J5274" i="43"/>
  <c r="J5273" i="43"/>
  <c r="J5272" i="43"/>
  <c r="J5271" i="43"/>
  <c r="J5270" i="43"/>
  <c r="J5269" i="43"/>
  <c r="J5268" i="43"/>
  <c r="J5267" i="43"/>
  <c r="J5266" i="43"/>
  <c r="J5265" i="43"/>
  <c r="J5264" i="43"/>
  <c r="J5263" i="43"/>
  <c r="J5262" i="43"/>
  <c r="J5261" i="43"/>
  <c r="J5260" i="43"/>
  <c r="J5259" i="43"/>
  <c r="J5258" i="43"/>
  <c r="J5257" i="43"/>
  <c r="J5256" i="43"/>
  <c r="J5255" i="43"/>
  <c r="J5254" i="43"/>
  <c r="J5253" i="43"/>
  <c r="J5252" i="43"/>
  <c r="J5251" i="43"/>
  <c r="J5250" i="43"/>
  <c r="J5249" i="43"/>
  <c r="J5248" i="43"/>
  <c r="J5247" i="43"/>
  <c r="J5246" i="43"/>
  <c r="J5245" i="43"/>
  <c r="J5244" i="43"/>
  <c r="J5243" i="43"/>
  <c r="J5242" i="43"/>
  <c r="J5241" i="43"/>
  <c r="J5240" i="43"/>
  <c r="J5239" i="43"/>
  <c r="J5238" i="43"/>
  <c r="J5237" i="43"/>
  <c r="J5236" i="43"/>
  <c r="J5235" i="43"/>
  <c r="J5234" i="43"/>
  <c r="J5233" i="43"/>
  <c r="J5232" i="43"/>
  <c r="J5231" i="43"/>
  <c r="J5230" i="43"/>
  <c r="J5229" i="43"/>
  <c r="J5228" i="43"/>
  <c r="J5227" i="43"/>
  <c r="J5226" i="43"/>
  <c r="J5225" i="43"/>
  <c r="J5224" i="43"/>
  <c r="J5223" i="43"/>
  <c r="J5222" i="43"/>
  <c r="J5221" i="43"/>
  <c r="J5220" i="43"/>
  <c r="J5219" i="43"/>
  <c r="J5218" i="43"/>
  <c r="J5217" i="43"/>
  <c r="J5216" i="43"/>
  <c r="J5215" i="43"/>
  <c r="J5214" i="43"/>
  <c r="J5213" i="43"/>
  <c r="J5212" i="43"/>
  <c r="J5211" i="43"/>
  <c r="J5210" i="43"/>
  <c r="J5209" i="43"/>
  <c r="J5208" i="43"/>
  <c r="J5207" i="43"/>
  <c r="J5206" i="43"/>
  <c r="J5205" i="43"/>
  <c r="J5204" i="43"/>
  <c r="J5203" i="43"/>
  <c r="J5202" i="43"/>
  <c r="J5201" i="43"/>
  <c r="J5200" i="43"/>
  <c r="J5199" i="43"/>
  <c r="J5198" i="43"/>
  <c r="J5197" i="43"/>
  <c r="J5196" i="43"/>
  <c r="J5195" i="43"/>
  <c r="J5194" i="43"/>
  <c r="J5193" i="43"/>
  <c r="J5192" i="43"/>
  <c r="J5191" i="43"/>
  <c r="J5190" i="43"/>
  <c r="J5189" i="43"/>
  <c r="J5188" i="43"/>
  <c r="J5187" i="43"/>
  <c r="J5186" i="43"/>
  <c r="J5185" i="43"/>
  <c r="J5184" i="43"/>
  <c r="J5183" i="43"/>
  <c r="J5182" i="43"/>
  <c r="J5181" i="43"/>
  <c r="J5180" i="43"/>
  <c r="J5179" i="43"/>
  <c r="J5178" i="43"/>
  <c r="J5177" i="43"/>
  <c r="J5176" i="43"/>
  <c r="J5175" i="43"/>
  <c r="J5174" i="43"/>
  <c r="J5173" i="43"/>
  <c r="J5172" i="43"/>
  <c r="J5171" i="43"/>
  <c r="J5170" i="43"/>
  <c r="J5169" i="43"/>
  <c r="J5168" i="43"/>
  <c r="J5167" i="43"/>
  <c r="J5166" i="43"/>
  <c r="J5165" i="43"/>
  <c r="J5164" i="43"/>
  <c r="J5163" i="43"/>
  <c r="J5162" i="43"/>
  <c r="J5161" i="43"/>
  <c r="J5160" i="43"/>
  <c r="J5159" i="43"/>
  <c r="J5158" i="43"/>
  <c r="J5157" i="43"/>
  <c r="J5156" i="43"/>
  <c r="J5155" i="43"/>
  <c r="J5154" i="43"/>
  <c r="J5153" i="43"/>
  <c r="J5152" i="43"/>
  <c r="J5151" i="43"/>
  <c r="J5150" i="43"/>
  <c r="J5149" i="43"/>
  <c r="J5148" i="43"/>
  <c r="J5147" i="43"/>
  <c r="J5146" i="43"/>
  <c r="J5145" i="43"/>
  <c r="J5144" i="43"/>
  <c r="J5143" i="43"/>
  <c r="J5142" i="43"/>
  <c r="J5141" i="43"/>
  <c r="J5140" i="43"/>
  <c r="J5139" i="43"/>
  <c r="J5138" i="43"/>
  <c r="J5137" i="43"/>
  <c r="J5136" i="43"/>
  <c r="J5135" i="43"/>
  <c r="J5134" i="43"/>
  <c r="J5133" i="43"/>
  <c r="J5132" i="43"/>
  <c r="J5131" i="43"/>
  <c r="J5130" i="43"/>
  <c r="J5129" i="43"/>
  <c r="J5128" i="43"/>
  <c r="J5127" i="43"/>
  <c r="J5126" i="43"/>
  <c r="J5125" i="43"/>
  <c r="J5124" i="43"/>
  <c r="J5123" i="43"/>
  <c r="J5122" i="43"/>
  <c r="J5121" i="43"/>
  <c r="J5120" i="43"/>
  <c r="J5119" i="43"/>
  <c r="J5118" i="43"/>
  <c r="J5117" i="43"/>
  <c r="J5116" i="43"/>
  <c r="J5115" i="43"/>
  <c r="J5114" i="43"/>
  <c r="J5113" i="43"/>
  <c r="J5112" i="43"/>
  <c r="J5111" i="43"/>
  <c r="J5110" i="43"/>
  <c r="J5109" i="43"/>
  <c r="J5108" i="43"/>
  <c r="J5107" i="43"/>
  <c r="J5106" i="43"/>
  <c r="J5105" i="43"/>
  <c r="J5104" i="43"/>
  <c r="J5103" i="43"/>
  <c r="J5102" i="43"/>
  <c r="J5101" i="43"/>
  <c r="J5100" i="43"/>
  <c r="J5099" i="43"/>
  <c r="J5098" i="43"/>
  <c r="J5097" i="43"/>
  <c r="J5096" i="43"/>
  <c r="J5095" i="43"/>
  <c r="J5094" i="43"/>
  <c r="J5093" i="43"/>
  <c r="J5092" i="43"/>
  <c r="J5091" i="43"/>
  <c r="J5090" i="43"/>
  <c r="J5089" i="43"/>
  <c r="J5088" i="43"/>
  <c r="J5087" i="43"/>
  <c r="J5086" i="43"/>
  <c r="J5085" i="43"/>
  <c r="J5084" i="43"/>
  <c r="J5083" i="43"/>
  <c r="J5082" i="43"/>
  <c r="J5081" i="43"/>
  <c r="J5080" i="43"/>
  <c r="J5079" i="43"/>
  <c r="J5078" i="43"/>
  <c r="J5077" i="43"/>
  <c r="J5076" i="43"/>
  <c r="J5075" i="43"/>
  <c r="J5074" i="43"/>
  <c r="J5073" i="43"/>
  <c r="J5072" i="43"/>
  <c r="J5071" i="43"/>
  <c r="J5070" i="43"/>
  <c r="J5069" i="43"/>
  <c r="J5068" i="43"/>
  <c r="J5067" i="43"/>
  <c r="J5066" i="43"/>
  <c r="J5065" i="43"/>
  <c r="J5064" i="43"/>
  <c r="J5063" i="43"/>
  <c r="J5062" i="43"/>
  <c r="J5061" i="43"/>
  <c r="J5060" i="43"/>
  <c r="J5059" i="43"/>
  <c r="J5058" i="43"/>
  <c r="J5057" i="43"/>
  <c r="J5056" i="43"/>
  <c r="J5055" i="43"/>
  <c r="J5054" i="43"/>
  <c r="J5053" i="43"/>
  <c r="J5052" i="43"/>
  <c r="J5051" i="43"/>
  <c r="J5050" i="43"/>
  <c r="J5049" i="43"/>
  <c r="J5048" i="43"/>
  <c r="J5047" i="43"/>
  <c r="J5046" i="43"/>
  <c r="J5045" i="43"/>
  <c r="J5044" i="43"/>
  <c r="J5043" i="43"/>
  <c r="J5042" i="43"/>
  <c r="J5041" i="43"/>
  <c r="J5040" i="43"/>
  <c r="J5039" i="43"/>
  <c r="J5038" i="43"/>
  <c r="J5037" i="43"/>
  <c r="J5036" i="43"/>
  <c r="J5035" i="43"/>
  <c r="J5034" i="43"/>
  <c r="J5033" i="43"/>
  <c r="J5032" i="43"/>
  <c r="J5031" i="43"/>
  <c r="J5030" i="43"/>
  <c r="J5029" i="43"/>
  <c r="J5028" i="43"/>
  <c r="J5027" i="43"/>
  <c r="J5026" i="43"/>
  <c r="J5025" i="43"/>
  <c r="J5024" i="43"/>
  <c r="J5023" i="43"/>
  <c r="J5022" i="43"/>
  <c r="J5021" i="43"/>
  <c r="J5020" i="43"/>
  <c r="J5019" i="43"/>
  <c r="J5018" i="43"/>
  <c r="J5017" i="43"/>
  <c r="J5016" i="43"/>
  <c r="J5015" i="43"/>
  <c r="J5014" i="43"/>
  <c r="J5013" i="43"/>
  <c r="J5012" i="43"/>
  <c r="J5011" i="43"/>
  <c r="J5010" i="43"/>
  <c r="J5009" i="43"/>
  <c r="J5008" i="43"/>
  <c r="J5007" i="43"/>
  <c r="J5006" i="43"/>
  <c r="J5005" i="43"/>
  <c r="J5004" i="43"/>
  <c r="J5003" i="43"/>
  <c r="J5002" i="43"/>
  <c r="J5001" i="43"/>
  <c r="J5000" i="43"/>
  <c r="J4999" i="43"/>
  <c r="J4998" i="43"/>
  <c r="J4997" i="43"/>
  <c r="J4996" i="43"/>
  <c r="J4995" i="43"/>
  <c r="J4994" i="43"/>
  <c r="J4993" i="43"/>
  <c r="J4992" i="43"/>
  <c r="J4991" i="43"/>
  <c r="J4990" i="43"/>
  <c r="J4989" i="43"/>
  <c r="J4988" i="43"/>
  <c r="J4987" i="43"/>
  <c r="J4986" i="43"/>
  <c r="J4985" i="43"/>
  <c r="J4984" i="43"/>
  <c r="J4983" i="43"/>
  <c r="J4982" i="43"/>
  <c r="J4981" i="43"/>
  <c r="J4980" i="43"/>
  <c r="J4979" i="43"/>
  <c r="J4978" i="43"/>
  <c r="J4977" i="43"/>
  <c r="J4976" i="43"/>
  <c r="J4975" i="43"/>
  <c r="J4974" i="43"/>
  <c r="J4973" i="43"/>
  <c r="J4972" i="43"/>
  <c r="J4971" i="43"/>
  <c r="J4970" i="43"/>
  <c r="J4969" i="43"/>
  <c r="J4968" i="43"/>
  <c r="J4967" i="43"/>
  <c r="J4966" i="43"/>
  <c r="J4965" i="43"/>
  <c r="J4964" i="43"/>
  <c r="J4963" i="43"/>
  <c r="J4962" i="43"/>
  <c r="J4961" i="43"/>
  <c r="J4960" i="43"/>
  <c r="J4959" i="43"/>
  <c r="J4958" i="43"/>
  <c r="J4957" i="43"/>
  <c r="J4956" i="43"/>
  <c r="J4955" i="43"/>
  <c r="J4954" i="43"/>
  <c r="J4953" i="43"/>
  <c r="J4952" i="43"/>
  <c r="J4951" i="43"/>
  <c r="J4950" i="43"/>
  <c r="J4949" i="43"/>
  <c r="J4948" i="43"/>
  <c r="J4947" i="43"/>
  <c r="J4946" i="43"/>
  <c r="J4945" i="43"/>
  <c r="J4944" i="43"/>
  <c r="J4943" i="43"/>
  <c r="J4942" i="43"/>
  <c r="J4941" i="43"/>
  <c r="J4940" i="43"/>
  <c r="J4939" i="43"/>
  <c r="J4938" i="43"/>
  <c r="J4937" i="43"/>
  <c r="J4936" i="43"/>
  <c r="J4935" i="43"/>
  <c r="J4934" i="43"/>
  <c r="J4933" i="43"/>
  <c r="J4932" i="43"/>
  <c r="J4931" i="43"/>
  <c r="J4930" i="43"/>
  <c r="J4929" i="43"/>
  <c r="J4928" i="43"/>
  <c r="J4927" i="43"/>
  <c r="J4926" i="43"/>
  <c r="J4925" i="43"/>
  <c r="J4924" i="43"/>
  <c r="J4923" i="43"/>
  <c r="J4922" i="43"/>
  <c r="J4921" i="43"/>
  <c r="J4920" i="43"/>
  <c r="J4919" i="43"/>
  <c r="J4918" i="43"/>
  <c r="J4917" i="43"/>
  <c r="J4916" i="43"/>
  <c r="J4915" i="43"/>
  <c r="J4914" i="43"/>
  <c r="J4913" i="43"/>
  <c r="J4912" i="43"/>
  <c r="J4911" i="43"/>
  <c r="J4910" i="43"/>
  <c r="J4909" i="43"/>
  <c r="J4908" i="43"/>
  <c r="J4907" i="43"/>
  <c r="J4906" i="43"/>
  <c r="J4905" i="43"/>
  <c r="J4904" i="43"/>
  <c r="J4903" i="43"/>
  <c r="J4902" i="43"/>
  <c r="J4901" i="43"/>
  <c r="J4900" i="43"/>
  <c r="J4899" i="43"/>
  <c r="J4898" i="43"/>
  <c r="J4897" i="43"/>
  <c r="J4896" i="43"/>
  <c r="J4895" i="43"/>
  <c r="J4894" i="43"/>
  <c r="J4893" i="43"/>
  <c r="J4892" i="43"/>
  <c r="J4891" i="43"/>
  <c r="J4890" i="43"/>
  <c r="J4889" i="43"/>
  <c r="J4888" i="43"/>
  <c r="J4887" i="43"/>
  <c r="J4886" i="43"/>
  <c r="J4885" i="43"/>
  <c r="J4884" i="43"/>
  <c r="J4883" i="43"/>
  <c r="J4882" i="43"/>
  <c r="J4881" i="43"/>
  <c r="J4880" i="43"/>
  <c r="J4879" i="43"/>
  <c r="J4878" i="43"/>
  <c r="J4877" i="43"/>
  <c r="J4876" i="43"/>
  <c r="J4875" i="43"/>
  <c r="J4874" i="43"/>
  <c r="J4873" i="43"/>
  <c r="J4872" i="43"/>
  <c r="J4871" i="43"/>
  <c r="J4870" i="43"/>
  <c r="J4869" i="43"/>
  <c r="J4868" i="43"/>
  <c r="J4867" i="43"/>
  <c r="J4866" i="43"/>
  <c r="J4865" i="43"/>
  <c r="J4864" i="43"/>
  <c r="J4863" i="43"/>
  <c r="J4862" i="43"/>
  <c r="J4861" i="43"/>
  <c r="J4860" i="43"/>
  <c r="J4859" i="43"/>
  <c r="J4858" i="43"/>
  <c r="J4857" i="43"/>
  <c r="J4856" i="43"/>
  <c r="J4855" i="43"/>
  <c r="J4854" i="43"/>
  <c r="J4853" i="43"/>
  <c r="J4852" i="43"/>
  <c r="J4851" i="43"/>
  <c r="J4850" i="43"/>
  <c r="J4849" i="43"/>
  <c r="J4848" i="43"/>
  <c r="J4847" i="43"/>
  <c r="J4846" i="43"/>
  <c r="J4845" i="43"/>
  <c r="J4844" i="43"/>
  <c r="J4843" i="43"/>
  <c r="J4842" i="43"/>
  <c r="J4841" i="43"/>
  <c r="J4840" i="43"/>
  <c r="J4839" i="43"/>
  <c r="J4838" i="43"/>
  <c r="J4837" i="43"/>
  <c r="J4836" i="43"/>
  <c r="J4835" i="43"/>
  <c r="J4834" i="43"/>
  <c r="J4833" i="43"/>
  <c r="J4832" i="43"/>
  <c r="J4831" i="43"/>
  <c r="J4830" i="43"/>
  <c r="J4829" i="43"/>
  <c r="J4828" i="43"/>
  <c r="J4827" i="43"/>
  <c r="J4826" i="43"/>
  <c r="J4825" i="43"/>
  <c r="J4824" i="43"/>
  <c r="J4823" i="43"/>
  <c r="J4822" i="43"/>
  <c r="J4821" i="43"/>
  <c r="J4820" i="43"/>
  <c r="J4819" i="43"/>
  <c r="J4818" i="43"/>
  <c r="J4817" i="43"/>
  <c r="J4816" i="43"/>
  <c r="J4815" i="43"/>
  <c r="J4814" i="43"/>
  <c r="J4813" i="43"/>
  <c r="J4812" i="43"/>
  <c r="J4811" i="43"/>
  <c r="J4810" i="43"/>
  <c r="J4809" i="43"/>
  <c r="J4808" i="43"/>
  <c r="J4807" i="43"/>
  <c r="J4806" i="43"/>
  <c r="J4805" i="43"/>
  <c r="J4804" i="43"/>
  <c r="J4803" i="43"/>
  <c r="J4802" i="43"/>
  <c r="J4801" i="43"/>
  <c r="J4800" i="43"/>
  <c r="J4799" i="43"/>
  <c r="J4798" i="43"/>
  <c r="J4797" i="43"/>
  <c r="J4796" i="43"/>
  <c r="J4795" i="43"/>
  <c r="J4794" i="43"/>
  <c r="J4793" i="43"/>
  <c r="J4792" i="43"/>
  <c r="J4791" i="43"/>
  <c r="J4790" i="43"/>
  <c r="J4789" i="43"/>
  <c r="J4788" i="43"/>
  <c r="J4787" i="43"/>
  <c r="J4786" i="43"/>
  <c r="J4785" i="43"/>
  <c r="J4784" i="43"/>
  <c r="J4783" i="43"/>
  <c r="J4782" i="43"/>
  <c r="J4781" i="43"/>
  <c r="J4780" i="43"/>
  <c r="J4779" i="43"/>
  <c r="J4778" i="43"/>
  <c r="J4777" i="43"/>
  <c r="J4776" i="43"/>
  <c r="J4775" i="43"/>
  <c r="J4774" i="43"/>
  <c r="J4773" i="43"/>
  <c r="J4772" i="43"/>
  <c r="J4771" i="43"/>
  <c r="J4770" i="43"/>
  <c r="J4769" i="43"/>
  <c r="J4768" i="43"/>
  <c r="J4767" i="43"/>
  <c r="J4766" i="43"/>
  <c r="J4765" i="43"/>
  <c r="J4764" i="43"/>
  <c r="J4763" i="43"/>
  <c r="J4762" i="43"/>
  <c r="J4761" i="43"/>
  <c r="J4760" i="43"/>
  <c r="J4759" i="43"/>
  <c r="J4758" i="43"/>
  <c r="J4757" i="43"/>
  <c r="J4756" i="43"/>
  <c r="J4755" i="43"/>
  <c r="J4754" i="43"/>
  <c r="J4753" i="43"/>
  <c r="J4752" i="43"/>
  <c r="J4751" i="43"/>
  <c r="J4750" i="43"/>
  <c r="J4749" i="43"/>
  <c r="J4748" i="43"/>
  <c r="J4747" i="43"/>
  <c r="J4746" i="43"/>
  <c r="J4745" i="43"/>
  <c r="J4744" i="43"/>
  <c r="J4743" i="43"/>
  <c r="J4742" i="43"/>
  <c r="J4741" i="43"/>
  <c r="J4740" i="43"/>
  <c r="J4739" i="43"/>
  <c r="J4738" i="43"/>
  <c r="J4737" i="43"/>
  <c r="J4736" i="43"/>
  <c r="J4735" i="43"/>
  <c r="J4734" i="43"/>
  <c r="J4733" i="43"/>
  <c r="J4732" i="43"/>
  <c r="J4731" i="43"/>
  <c r="J4730" i="43"/>
  <c r="J4729" i="43"/>
  <c r="J4728" i="43"/>
  <c r="J4727" i="43"/>
  <c r="J4726" i="43"/>
  <c r="J4725" i="43"/>
  <c r="J4724" i="43"/>
  <c r="J4723" i="43"/>
  <c r="J4722" i="43"/>
  <c r="J4721" i="43"/>
  <c r="J4720" i="43"/>
  <c r="J4719" i="43"/>
  <c r="J4718" i="43"/>
  <c r="J4717" i="43"/>
  <c r="J4716" i="43"/>
  <c r="J4715" i="43"/>
  <c r="J4714" i="43"/>
  <c r="J4713" i="43"/>
  <c r="J4712" i="43"/>
  <c r="J4711" i="43"/>
  <c r="J4710" i="43"/>
  <c r="J4709" i="43"/>
  <c r="J4708" i="43"/>
  <c r="J4707" i="43"/>
  <c r="J4706" i="43"/>
  <c r="J4705" i="43"/>
  <c r="J4704" i="43"/>
  <c r="J4703" i="43"/>
  <c r="J4702" i="43"/>
  <c r="J4701" i="43"/>
  <c r="J4700" i="43"/>
  <c r="J4699" i="43"/>
  <c r="J4698" i="43"/>
  <c r="J4697" i="43"/>
  <c r="J4696" i="43"/>
  <c r="J4695" i="43"/>
  <c r="J4694" i="43"/>
  <c r="J4693" i="43"/>
  <c r="J4692" i="43"/>
  <c r="J4691" i="43"/>
  <c r="J4690" i="43"/>
  <c r="J4689" i="43"/>
  <c r="J4688" i="43"/>
  <c r="J4687" i="43"/>
  <c r="J4686" i="43"/>
  <c r="J4685" i="43"/>
  <c r="J4684" i="43"/>
  <c r="J4683" i="43"/>
  <c r="J4682" i="43"/>
  <c r="J4681" i="43"/>
  <c r="J4680" i="43"/>
  <c r="J4679" i="43"/>
  <c r="J4678" i="43"/>
  <c r="J4677" i="43"/>
  <c r="J4676" i="43"/>
  <c r="J4675" i="43"/>
  <c r="J4674" i="43"/>
  <c r="J4673" i="43"/>
  <c r="J4672" i="43"/>
  <c r="J4671" i="43"/>
  <c r="J4670" i="43"/>
  <c r="J4669" i="43"/>
  <c r="J4668" i="43"/>
  <c r="J4667" i="43"/>
  <c r="J4666" i="43"/>
  <c r="J4665" i="43"/>
  <c r="J4664" i="43"/>
  <c r="J4663" i="43"/>
  <c r="J4662" i="43"/>
  <c r="J4661" i="43"/>
  <c r="J4660" i="43"/>
  <c r="J4659" i="43"/>
  <c r="J4658" i="43"/>
  <c r="J4657" i="43"/>
  <c r="J4656" i="43"/>
  <c r="J4655" i="43"/>
  <c r="J4654" i="43"/>
  <c r="J4653" i="43"/>
  <c r="J4652" i="43"/>
  <c r="J4651" i="43"/>
  <c r="J4650" i="43"/>
  <c r="J4649" i="43"/>
  <c r="J4648" i="43"/>
  <c r="J4647" i="43"/>
  <c r="J4646" i="43"/>
  <c r="J4645" i="43"/>
  <c r="J4644" i="43"/>
  <c r="J4643" i="43"/>
  <c r="J4642" i="43"/>
  <c r="J4641" i="43"/>
  <c r="J4640" i="43"/>
  <c r="J4639" i="43"/>
  <c r="J4638" i="43"/>
  <c r="J4637" i="43"/>
  <c r="J4636" i="43"/>
  <c r="J4635" i="43"/>
  <c r="J4634" i="43"/>
  <c r="J4633" i="43"/>
  <c r="J4632" i="43"/>
  <c r="J4631" i="43"/>
  <c r="J4630" i="43"/>
  <c r="J4629" i="43"/>
  <c r="J4628" i="43"/>
  <c r="J4627" i="43"/>
  <c r="J4626" i="43"/>
  <c r="J4625" i="43"/>
  <c r="J4624" i="43"/>
  <c r="J4623" i="43"/>
  <c r="J4622" i="43"/>
  <c r="J4621" i="43"/>
  <c r="J4620" i="43"/>
  <c r="J4619" i="43"/>
  <c r="J4618" i="43"/>
  <c r="J4617" i="43"/>
  <c r="J4616" i="43"/>
  <c r="J4615" i="43"/>
  <c r="J4614" i="43"/>
  <c r="J4613" i="43"/>
  <c r="J4612" i="43"/>
  <c r="J4611" i="43"/>
  <c r="J4610" i="43"/>
  <c r="J4609" i="43"/>
  <c r="J4608" i="43"/>
  <c r="J4607" i="43"/>
  <c r="J4606" i="43"/>
  <c r="J4605" i="43"/>
  <c r="J4604" i="43"/>
  <c r="J4603" i="43"/>
  <c r="J4602" i="43"/>
  <c r="J4601" i="43"/>
  <c r="J4600" i="43"/>
  <c r="J4599" i="43"/>
  <c r="J4598" i="43"/>
  <c r="J4597" i="43"/>
  <c r="J4596" i="43"/>
  <c r="J4595" i="43"/>
  <c r="J4594" i="43"/>
  <c r="J4593" i="43"/>
  <c r="J4592" i="43"/>
  <c r="J4591" i="43"/>
  <c r="J4590" i="43"/>
  <c r="J4589" i="43"/>
  <c r="J4588" i="43"/>
  <c r="J4587" i="43"/>
  <c r="J4586" i="43"/>
  <c r="J4585" i="43"/>
  <c r="J4584" i="43"/>
  <c r="J4583" i="43"/>
  <c r="J4582" i="43"/>
  <c r="J4581" i="43"/>
  <c r="J4580" i="43"/>
  <c r="J4579" i="43"/>
  <c r="J4578" i="43"/>
  <c r="J4577" i="43"/>
  <c r="J4576" i="43"/>
  <c r="J4575" i="43"/>
  <c r="J4574" i="43"/>
  <c r="J4573" i="43"/>
  <c r="J4572" i="43"/>
  <c r="J4571" i="43"/>
  <c r="J4570" i="43"/>
  <c r="J4569" i="43"/>
  <c r="J4568" i="43"/>
  <c r="J4567" i="43"/>
  <c r="J4566" i="43"/>
  <c r="J4565" i="43"/>
  <c r="J4564" i="43"/>
  <c r="J4563" i="43"/>
  <c r="J4562" i="43"/>
  <c r="J4561" i="43"/>
  <c r="J4560" i="43"/>
  <c r="J4559" i="43"/>
  <c r="J4558" i="43"/>
  <c r="J4557" i="43"/>
  <c r="J4556" i="43"/>
  <c r="J4555" i="43"/>
  <c r="J4554" i="43"/>
  <c r="J4553" i="43"/>
  <c r="J4552" i="43"/>
  <c r="J4551" i="43"/>
  <c r="J4550" i="43"/>
  <c r="J4549" i="43"/>
  <c r="J4548" i="43"/>
  <c r="J4547" i="43"/>
  <c r="J4546" i="43"/>
  <c r="J4545" i="43"/>
  <c r="J4544" i="43"/>
  <c r="J4543" i="43"/>
  <c r="J4542" i="43"/>
  <c r="J4541" i="43"/>
  <c r="J4540" i="43"/>
  <c r="J4539" i="43"/>
  <c r="J4538" i="43"/>
  <c r="J4537" i="43"/>
  <c r="J4536" i="43"/>
  <c r="J4535" i="43"/>
  <c r="J4534" i="43"/>
  <c r="J4533" i="43"/>
  <c r="J4532" i="43"/>
  <c r="J4531" i="43"/>
  <c r="J4530" i="43"/>
  <c r="J4529" i="43"/>
  <c r="J4528" i="43"/>
  <c r="J4527" i="43"/>
  <c r="J4526" i="43"/>
  <c r="J4525" i="43"/>
  <c r="J4524" i="43"/>
  <c r="J4523" i="43"/>
  <c r="J4522" i="43"/>
  <c r="J4521" i="43"/>
  <c r="J4520" i="43"/>
  <c r="J4519" i="43"/>
  <c r="J4518" i="43"/>
  <c r="J4517" i="43"/>
  <c r="J4516" i="43"/>
  <c r="J4515" i="43"/>
  <c r="J4514" i="43"/>
  <c r="J4513" i="43"/>
  <c r="J4512" i="43"/>
  <c r="J4511" i="43"/>
  <c r="J4510" i="43"/>
  <c r="J4509" i="43"/>
  <c r="J4508" i="43"/>
  <c r="J4507" i="43"/>
  <c r="J4506" i="43"/>
  <c r="J4505" i="43"/>
  <c r="J4504" i="43"/>
  <c r="J4503" i="43"/>
  <c r="J4502" i="43"/>
  <c r="J4501" i="43"/>
  <c r="J4500" i="43"/>
  <c r="J4499" i="43"/>
  <c r="J4498" i="43"/>
  <c r="J4497" i="43"/>
  <c r="J4496" i="43"/>
  <c r="J4495" i="43"/>
  <c r="J4494" i="43"/>
  <c r="J4493" i="43"/>
  <c r="J4492" i="43"/>
  <c r="J4491" i="43"/>
  <c r="J4490" i="43"/>
  <c r="J4489" i="43"/>
  <c r="J4488" i="43"/>
  <c r="J4487" i="43"/>
  <c r="J4486" i="43"/>
  <c r="J4485" i="43"/>
  <c r="J4484" i="43"/>
  <c r="J4483" i="43"/>
  <c r="J4482" i="43"/>
  <c r="J4481" i="43"/>
  <c r="J4480" i="43"/>
  <c r="J4479" i="43"/>
  <c r="J4478" i="43"/>
  <c r="J4477" i="43"/>
  <c r="J4476" i="43"/>
  <c r="J4475" i="43"/>
  <c r="J4474" i="43"/>
  <c r="J4473" i="43"/>
  <c r="J4472" i="43"/>
  <c r="J4471" i="43"/>
  <c r="J4470" i="43"/>
  <c r="J4469" i="43"/>
  <c r="J4468" i="43"/>
  <c r="J4467" i="43"/>
  <c r="J4466" i="43"/>
  <c r="J4465" i="43"/>
  <c r="J4464" i="43"/>
  <c r="J4463" i="43"/>
  <c r="J4462" i="43"/>
  <c r="J4461" i="43"/>
  <c r="J4460" i="43"/>
  <c r="J4459" i="43"/>
  <c r="J4458" i="43"/>
  <c r="J4457" i="43"/>
  <c r="J4456" i="43"/>
  <c r="J4455" i="43"/>
  <c r="J4454" i="43"/>
  <c r="J4453" i="43"/>
  <c r="J4452" i="43"/>
  <c r="J4451" i="43"/>
  <c r="J4450" i="43"/>
  <c r="J4449" i="43"/>
  <c r="J4448" i="43"/>
  <c r="J4447" i="43"/>
  <c r="J4446" i="43"/>
  <c r="J4445" i="43"/>
  <c r="J4444" i="43"/>
  <c r="J4443" i="43"/>
  <c r="J4442" i="43"/>
  <c r="J4441" i="43"/>
  <c r="J4440" i="43"/>
  <c r="J4439" i="43"/>
  <c r="J4438" i="43"/>
  <c r="J4437" i="43"/>
  <c r="J4436" i="43"/>
  <c r="J4435" i="43"/>
  <c r="J4434" i="43"/>
  <c r="J4433" i="43"/>
  <c r="J4432" i="43"/>
  <c r="J4431" i="43"/>
  <c r="J4430" i="43"/>
  <c r="J4429" i="43"/>
  <c r="J4428" i="43"/>
  <c r="J4427" i="43"/>
  <c r="J4426" i="43"/>
  <c r="J4425" i="43"/>
  <c r="J4424" i="43"/>
  <c r="J4423" i="43"/>
  <c r="J4422" i="43"/>
  <c r="J4421" i="43"/>
  <c r="J4420" i="43"/>
  <c r="J4419" i="43"/>
  <c r="J4418" i="43"/>
  <c r="J4417" i="43"/>
  <c r="J4416" i="43"/>
  <c r="J4415" i="43"/>
  <c r="J4414" i="43"/>
  <c r="J4413" i="43"/>
  <c r="J4412" i="43"/>
  <c r="J4411" i="43"/>
  <c r="J4410" i="43"/>
  <c r="J4409" i="43"/>
  <c r="J4408" i="43"/>
  <c r="J4407" i="43"/>
  <c r="J4406" i="43"/>
  <c r="J4405" i="43"/>
  <c r="J4404" i="43"/>
  <c r="J4403" i="43"/>
  <c r="J4402" i="43"/>
  <c r="J4401" i="43"/>
  <c r="J4400" i="43"/>
  <c r="J4399" i="43"/>
  <c r="J4398" i="43"/>
  <c r="J4397" i="43"/>
  <c r="J4396" i="43"/>
  <c r="J4395" i="43"/>
  <c r="J4394" i="43"/>
  <c r="J4393" i="43"/>
  <c r="J4392" i="43"/>
  <c r="J4391" i="43"/>
  <c r="J4390" i="43"/>
  <c r="J4389" i="43"/>
  <c r="J4388" i="43"/>
  <c r="J4387" i="43"/>
  <c r="J4386" i="43"/>
  <c r="J4385" i="43"/>
  <c r="J4384" i="43"/>
  <c r="J4383" i="43"/>
  <c r="J4382" i="43"/>
  <c r="J4381" i="43"/>
  <c r="J4380" i="43"/>
  <c r="J4379" i="43"/>
  <c r="J4378" i="43"/>
  <c r="J4377" i="43"/>
  <c r="J4376" i="43"/>
  <c r="J4375" i="43"/>
  <c r="J4374" i="43"/>
  <c r="J4373" i="43"/>
  <c r="J4372" i="43"/>
  <c r="J4371" i="43"/>
  <c r="J4370" i="43"/>
  <c r="J4369" i="43"/>
  <c r="J4368" i="43"/>
  <c r="J4367" i="43"/>
  <c r="J4366" i="43"/>
  <c r="J4365" i="43"/>
  <c r="J4364" i="43"/>
  <c r="J4363" i="43"/>
  <c r="J4362" i="43"/>
  <c r="J4361" i="43"/>
  <c r="J4360" i="43"/>
  <c r="J4359" i="43"/>
  <c r="J4358" i="43"/>
  <c r="J4357" i="43"/>
  <c r="J4356" i="43"/>
  <c r="J4355" i="43"/>
  <c r="J4354" i="43"/>
  <c r="J4353" i="43"/>
  <c r="J4352" i="43"/>
  <c r="J4351" i="43"/>
  <c r="J4350" i="43"/>
  <c r="J4349" i="43"/>
  <c r="J4348" i="43"/>
  <c r="J4347" i="43"/>
  <c r="J4346" i="43"/>
  <c r="J4345" i="43"/>
  <c r="J4344" i="43"/>
  <c r="J4343" i="43"/>
  <c r="J4342" i="43"/>
  <c r="J4341" i="43"/>
  <c r="J4340" i="43"/>
  <c r="J4339" i="43"/>
  <c r="J4338" i="43"/>
  <c r="J4337" i="43"/>
  <c r="J4336" i="43"/>
  <c r="J4335" i="43"/>
  <c r="J4334" i="43"/>
  <c r="J4333" i="43"/>
  <c r="J4332" i="43"/>
  <c r="J4331" i="43"/>
  <c r="J4330" i="43"/>
  <c r="J4329" i="43"/>
  <c r="J4328" i="43"/>
  <c r="J4327" i="43"/>
  <c r="J4326" i="43"/>
  <c r="J4325" i="43"/>
  <c r="J4324" i="43"/>
  <c r="J4323" i="43"/>
  <c r="J4322" i="43"/>
  <c r="J4321" i="43"/>
  <c r="J4320" i="43"/>
  <c r="J4319" i="43"/>
  <c r="J4318" i="43"/>
  <c r="J4317" i="43"/>
  <c r="J4316" i="43"/>
  <c r="J4315" i="43"/>
  <c r="J4314" i="43"/>
  <c r="J4313" i="43"/>
  <c r="J4312" i="43"/>
  <c r="J4311" i="43"/>
  <c r="J4310" i="43"/>
  <c r="J4309" i="43"/>
  <c r="J4308" i="43"/>
  <c r="J4307" i="43"/>
  <c r="J4306" i="43"/>
  <c r="J4305" i="43"/>
  <c r="J4304" i="43"/>
  <c r="J4303" i="43"/>
  <c r="J4302" i="43"/>
  <c r="J4301" i="43"/>
  <c r="J4300" i="43"/>
  <c r="J4299" i="43"/>
  <c r="J4298" i="43"/>
  <c r="J4297" i="43"/>
  <c r="J4296" i="43"/>
  <c r="J4295" i="43"/>
  <c r="J4294" i="43"/>
  <c r="J4293" i="43"/>
  <c r="J4292" i="43"/>
  <c r="J4291" i="43"/>
  <c r="J4290" i="43"/>
  <c r="J4289" i="43"/>
  <c r="J4288" i="43"/>
  <c r="J4287" i="43"/>
  <c r="J4286" i="43"/>
  <c r="J4285" i="43"/>
  <c r="J4284" i="43"/>
  <c r="J4283" i="43"/>
  <c r="J4282" i="43"/>
  <c r="J4281" i="43"/>
  <c r="J4280" i="43"/>
  <c r="J4279" i="43"/>
  <c r="J4278" i="43"/>
  <c r="J4277" i="43"/>
  <c r="J4276" i="43"/>
  <c r="J4275" i="43"/>
  <c r="J4274" i="43"/>
  <c r="J4273" i="43"/>
  <c r="J4272" i="43"/>
  <c r="J4271" i="43"/>
  <c r="J4270" i="43"/>
  <c r="J4269" i="43"/>
  <c r="J4268" i="43"/>
  <c r="J4267" i="43"/>
  <c r="J4266" i="43"/>
  <c r="J4265" i="43"/>
  <c r="J4264" i="43"/>
  <c r="J4263" i="43"/>
  <c r="J4262" i="43"/>
  <c r="J4261" i="43"/>
  <c r="J4260" i="43"/>
  <c r="J4259" i="43"/>
  <c r="J4258" i="43"/>
  <c r="J4257" i="43"/>
  <c r="J4256" i="43"/>
  <c r="J4255" i="43"/>
  <c r="J4254" i="43"/>
  <c r="J4253" i="43"/>
  <c r="J4252" i="43"/>
  <c r="J4251" i="43"/>
  <c r="J4250" i="43"/>
  <c r="J4249" i="43"/>
  <c r="J4248" i="43"/>
  <c r="J4247" i="43"/>
  <c r="J4246" i="43"/>
  <c r="J4245" i="43"/>
  <c r="J4244" i="43"/>
  <c r="J4243" i="43"/>
  <c r="J4242" i="43"/>
  <c r="J4241" i="43"/>
  <c r="J4240" i="43"/>
  <c r="J4239" i="43"/>
  <c r="J4238" i="43"/>
  <c r="J4237" i="43"/>
  <c r="J4236" i="43"/>
  <c r="J4235" i="43"/>
  <c r="J4234" i="43"/>
  <c r="J4233" i="43"/>
  <c r="J4232" i="43"/>
  <c r="J4231" i="43"/>
  <c r="J4230" i="43"/>
  <c r="J4229" i="43"/>
  <c r="J4228" i="43"/>
  <c r="J4227" i="43"/>
  <c r="J4226" i="43"/>
  <c r="J4225" i="43"/>
  <c r="J4224" i="43"/>
  <c r="J4223" i="43"/>
  <c r="J4222" i="43"/>
  <c r="J4221" i="43"/>
  <c r="J4220" i="43"/>
  <c r="J4219" i="43"/>
  <c r="J4218" i="43"/>
  <c r="J4217" i="43"/>
  <c r="J4216" i="43"/>
  <c r="J4215" i="43"/>
  <c r="J4214" i="43"/>
  <c r="J4213" i="43"/>
  <c r="J4212" i="43"/>
  <c r="J4211" i="43"/>
  <c r="J4210" i="43"/>
  <c r="J4209" i="43"/>
  <c r="J4208" i="43"/>
  <c r="J4207" i="43"/>
  <c r="J4206" i="43"/>
  <c r="J4205" i="43"/>
  <c r="J4204" i="43"/>
  <c r="J4203" i="43"/>
  <c r="J4202" i="43"/>
  <c r="J4201" i="43"/>
  <c r="J4200" i="43"/>
  <c r="J4199" i="43"/>
  <c r="J4198" i="43"/>
  <c r="J4197" i="43"/>
  <c r="J4196" i="43"/>
  <c r="J4195" i="43"/>
  <c r="J4194" i="43"/>
  <c r="J4193" i="43"/>
  <c r="J4192" i="43"/>
  <c r="J4191" i="43"/>
  <c r="J4190" i="43"/>
  <c r="J4189" i="43"/>
  <c r="J4188" i="43"/>
  <c r="J4187" i="43"/>
  <c r="J4186" i="43"/>
  <c r="J4185" i="43"/>
  <c r="J4184" i="43"/>
  <c r="J4183" i="43"/>
  <c r="J4182" i="43"/>
  <c r="J4181" i="43"/>
  <c r="J4180" i="43"/>
  <c r="J4179" i="43"/>
  <c r="J4178" i="43"/>
  <c r="J4177" i="43"/>
  <c r="J4176" i="43"/>
  <c r="J4175" i="43"/>
  <c r="J4174" i="43"/>
  <c r="J4173" i="43"/>
  <c r="J4172" i="43"/>
  <c r="J4171" i="43"/>
  <c r="J4170" i="43"/>
  <c r="J4169" i="43"/>
  <c r="J4168" i="43"/>
  <c r="J4167" i="43"/>
  <c r="J4166" i="43"/>
  <c r="J4165" i="43"/>
  <c r="J4164" i="43"/>
  <c r="J4163" i="43"/>
  <c r="J4162" i="43"/>
  <c r="J4161" i="43"/>
  <c r="J4160" i="43"/>
  <c r="J4159" i="43"/>
  <c r="J4158" i="43"/>
  <c r="J4157" i="43"/>
  <c r="J4156" i="43"/>
  <c r="J4155" i="43"/>
  <c r="J4154" i="43"/>
  <c r="J4153" i="43"/>
  <c r="J4152" i="43"/>
  <c r="J4151" i="43"/>
  <c r="J4150" i="43"/>
  <c r="J4149" i="43"/>
  <c r="J4148" i="43"/>
  <c r="J4147" i="43"/>
  <c r="J4146" i="43"/>
  <c r="J4145" i="43"/>
  <c r="J4144" i="43"/>
  <c r="J4143" i="43"/>
  <c r="J4142" i="43"/>
  <c r="J4141" i="43"/>
  <c r="J4140" i="43"/>
  <c r="J4139" i="43"/>
  <c r="J4138" i="43"/>
  <c r="J4137" i="43"/>
  <c r="J4136" i="43"/>
  <c r="J4135" i="43"/>
  <c r="J4134" i="43"/>
  <c r="J4133" i="43"/>
  <c r="J4132" i="43"/>
  <c r="J4131" i="43"/>
  <c r="J4130" i="43"/>
  <c r="J4129" i="43"/>
  <c r="J4128" i="43"/>
  <c r="J4127" i="43"/>
  <c r="J4126" i="43"/>
  <c r="J4125" i="43"/>
  <c r="J4124" i="43"/>
  <c r="J4123" i="43"/>
  <c r="J4122" i="43"/>
  <c r="J4121" i="43"/>
  <c r="J4120" i="43"/>
  <c r="J4119" i="43"/>
  <c r="J4118" i="43"/>
  <c r="J4117" i="43"/>
  <c r="J4116" i="43"/>
  <c r="J4115" i="43"/>
  <c r="J4114" i="43"/>
  <c r="J4113" i="43"/>
  <c r="J4112" i="43"/>
  <c r="J4111" i="43"/>
  <c r="J4110" i="43"/>
  <c r="J4109" i="43"/>
  <c r="J4108" i="43"/>
  <c r="J4107" i="43"/>
  <c r="J4106" i="43"/>
  <c r="J4105" i="43"/>
  <c r="J4104" i="43"/>
  <c r="J4103" i="43"/>
  <c r="J4102" i="43"/>
  <c r="J4101" i="43"/>
  <c r="J4100" i="43"/>
  <c r="J4099" i="43"/>
  <c r="J4098" i="43"/>
  <c r="J4097" i="43"/>
  <c r="J4096" i="43"/>
  <c r="J4095" i="43"/>
  <c r="J4094" i="43"/>
  <c r="J4093" i="43"/>
  <c r="J4092" i="43"/>
  <c r="J4091" i="43"/>
  <c r="J4090" i="43"/>
  <c r="J4089" i="43"/>
  <c r="J4088" i="43"/>
  <c r="J4087" i="43"/>
  <c r="J4086" i="43"/>
  <c r="J4085" i="43"/>
  <c r="J4084" i="43"/>
  <c r="J4083" i="43"/>
  <c r="J4082" i="43"/>
  <c r="J4081" i="43"/>
  <c r="J4080" i="43"/>
  <c r="J4079" i="43"/>
  <c r="J4078" i="43"/>
  <c r="J4077" i="43"/>
  <c r="J4076" i="43"/>
  <c r="J4075" i="43"/>
  <c r="J4074" i="43"/>
  <c r="J4073" i="43"/>
  <c r="J4072" i="43"/>
  <c r="J4071" i="43"/>
  <c r="J4070" i="43"/>
  <c r="J4069" i="43"/>
  <c r="J4068" i="43"/>
  <c r="J4067" i="43"/>
  <c r="J4066" i="43"/>
  <c r="J4065" i="43"/>
  <c r="J4064" i="43"/>
  <c r="J4063" i="43"/>
  <c r="J4062" i="43"/>
  <c r="J4061" i="43"/>
  <c r="J4060" i="43"/>
  <c r="J4059" i="43"/>
  <c r="J4058" i="43"/>
  <c r="J4057" i="43"/>
  <c r="J4056" i="43"/>
  <c r="J4055" i="43"/>
  <c r="J4054" i="43"/>
  <c r="J4053" i="43"/>
  <c r="J4052" i="43"/>
  <c r="J4051" i="43"/>
  <c r="J4050" i="43"/>
  <c r="J4049" i="43"/>
  <c r="J4048" i="43"/>
  <c r="J4047" i="43"/>
  <c r="J4046" i="43"/>
  <c r="J4045" i="43"/>
  <c r="J4044" i="43"/>
  <c r="J4043" i="43"/>
  <c r="J4042" i="43"/>
  <c r="J4041" i="43"/>
  <c r="J4040" i="43"/>
  <c r="J4039" i="43"/>
  <c r="J4038" i="43"/>
  <c r="J4037" i="43"/>
  <c r="J4036" i="43"/>
  <c r="J4035" i="43"/>
  <c r="J4034" i="43"/>
  <c r="J4033" i="43"/>
  <c r="J4032" i="43"/>
  <c r="J4031" i="43"/>
  <c r="J4030" i="43"/>
  <c r="J4029" i="43"/>
  <c r="J4028" i="43"/>
  <c r="J4027" i="43"/>
  <c r="J4026" i="43"/>
  <c r="J4025" i="43"/>
  <c r="J4024" i="43"/>
  <c r="J4023" i="43"/>
  <c r="J4022" i="43"/>
  <c r="J4021" i="43"/>
  <c r="J4020" i="43"/>
  <c r="J4019" i="43"/>
  <c r="J4018" i="43"/>
  <c r="J4017" i="43"/>
  <c r="J4016" i="43"/>
  <c r="J4015" i="43"/>
  <c r="J4014" i="43"/>
  <c r="J4013" i="43"/>
  <c r="J4012" i="43"/>
  <c r="J4011" i="43"/>
  <c r="J4010" i="43"/>
  <c r="J4009" i="43"/>
  <c r="J4008" i="43"/>
  <c r="J4007" i="43"/>
  <c r="J4006" i="43"/>
  <c r="J4005" i="43"/>
  <c r="J4004" i="43"/>
  <c r="J4003" i="43"/>
  <c r="J4002" i="43"/>
  <c r="J4001" i="43"/>
  <c r="J4000" i="43"/>
  <c r="J3999" i="43"/>
  <c r="J3998" i="43"/>
  <c r="J3997" i="43"/>
  <c r="J3996" i="43"/>
  <c r="J3995" i="43"/>
  <c r="J3994" i="43"/>
  <c r="J3993" i="43"/>
  <c r="J3992" i="43"/>
  <c r="J3991" i="43"/>
  <c r="J3990" i="43"/>
  <c r="J3989" i="43"/>
  <c r="J3988" i="43"/>
  <c r="J3987" i="43"/>
  <c r="J3986" i="43"/>
  <c r="J3985" i="43"/>
  <c r="J3984" i="43"/>
  <c r="J3983" i="43"/>
  <c r="J3982" i="43"/>
  <c r="J3981" i="43"/>
  <c r="J3980" i="43"/>
  <c r="J3979" i="43"/>
  <c r="J3978" i="43"/>
  <c r="J3977" i="43"/>
  <c r="J3976" i="43"/>
  <c r="J3975" i="43"/>
  <c r="J3974" i="43"/>
  <c r="J3973" i="43"/>
  <c r="J3972" i="43"/>
  <c r="J3971" i="43"/>
  <c r="J3970" i="43"/>
  <c r="J3969" i="43"/>
  <c r="J3968" i="43"/>
  <c r="J3967" i="43"/>
  <c r="J3966" i="43"/>
  <c r="J3965" i="43"/>
  <c r="J3964" i="43"/>
  <c r="J3963" i="43"/>
  <c r="J3962" i="43"/>
  <c r="J3961" i="43"/>
  <c r="J3960" i="43"/>
  <c r="J3959" i="43"/>
  <c r="J3958" i="43"/>
  <c r="J3957" i="43"/>
  <c r="J3956" i="43"/>
  <c r="J3955" i="43"/>
  <c r="J3954" i="43"/>
  <c r="J3953" i="43"/>
  <c r="J3952" i="43"/>
  <c r="J3951" i="43"/>
  <c r="J3950" i="43"/>
  <c r="J3949" i="43"/>
  <c r="J3948" i="43"/>
  <c r="J3947" i="43"/>
  <c r="J3946" i="43"/>
  <c r="J3945" i="43"/>
  <c r="J3944" i="43"/>
  <c r="J3943" i="43"/>
  <c r="J3942" i="43"/>
  <c r="J3941" i="43"/>
  <c r="J3940" i="43"/>
  <c r="J3939" i="43"/>
  <c r="J3938" i="43"/>
  <c r="J3937" i="43"/>
  <c r="J3936" i="43"/>
  <c r="J3935" i="43"/>
  <c r="J3934" i="43"/>
  <c r="J3933" i="43"/>
  <c r="J3932" i="43"/>
  <c r="J3931" i="43"/>
  <c r="J3930" i="43"/>
  <c r="J3929" i="43"/>
  <c r="J3928" i="43"/>
  <c r="J3927" i="43"/>
  <c r="J3926" i="43"/>
  <c r="J3925" i="43"/>
  <c r="J3924" i="43"/>
  <c r="J3923" i="43"/>
  <c r="J3922" i="43"/>
  <c r="J3921" i="43"/>
  <c r="J3920" i="43"/>
  <c r="J3919" i="43"/>
  <c r="J3918" i="43"/>
  <c r="J3917" i="43"/>
  <c r="J3916" i="43"/>
  <c r="J3915" i="43"/>
  <c r="J3914" i="43"/>
  <c r="J3913" i="43"/>
  <c r="J3912" i="43"/>
  <c r="J3911" i="43"/>
  <c r="J3910" i="43"/>
  <c r="J3909" i="43"/>
  <c r="J3908" i="43"/>
  <c r="J3907" i="43"/>
  <c r="J3906" i="43"/>
  <c r="J3905" i="43"/>
  <c r="J3904" i="43"/>
  <c r="J3903" i="43"/>
  <c r="J3902" i="43"/>
  <c r="J3901" i="43"/>
  <c r="J3900" i="43"/>
  <c r="J3899" i="43"/>
  <c r="J3898" i="43"/>
  <c r="J3897" i="43"/>
  <c r="J3896" i="43"/>
  <c r="J3895" i="43"/>
  <c r="J3894" i="43"/>
  <c r="J3893" i="43"/>
  <c r="J3892" i="43"/>
  <c r="J3891" i="43"/>
  <c r="J3890" i="43"/>
  <c r="J3889" i="43"/>
  <c r="J3888" i="43"/>
  <c r="J3887" i="43"/>
  <c r="J3886" i="43"/>
  <c r="J3885" i="43"/>
  <c r="J3884" i="43"/>
  <c r="J3883" i="43"/>
  <c r="J3882" i="43"/>
  <c r="J3881" i="43"/>
  <c r="J3880" i="43"/>
  <c r="J3879" i="43"/>
  <c r="J3878" i="43"/>
  <c r="J3877" i="43"/>
  <c r="J3876" i="43"/>
  <c r="J3875" i="43"/>
  <c r="J3874" i="43"/>
  <c r="J3873" i="43"/>
  <c r="J3872" i="43"/>
  <c r="J3871" i="43"/>
  <c r="J3870" i="43"/>
  <c r="J3869" i="43"/>
  <c r="J3868" i="43"/>
  <c r="J3867" i="43"/>
  <c r="J3866" i="43"/>
  <c r="J3865" i="43"/>
  <c r="J3864" i="43"/>
  <c r="J3863" i="43"/>
  <c r="J3862" i="43"/>
  <c r="J3861" i="43"/>
  <c r="J3860" i="43"/>
  <c r="J3859" i="43"/>
  <c r="J3858" i="43"/>
  <c r="J3857" i="43"/>
  <c r="J3856" i="43"/>
  <c r="J3855" i="43"/>
  <c r="J3854" i="43"/>
  <c r="J3853" i="43"/>
  <c r="J3852" i="43"/>
  <c r="J3851" i="43"/>
  <c r="J3850" i="43"/>
  <c r="J3849" i="43"/>
  <c r="J3848" i="43"/>
  <c r="J3847" i="43"/>
  <c r="J3846" i="43"/>
  <c r="J3845" i="43"/>
  <c r="J3844" i="43"/>
  <c r="J3843" i="43"/>
  <c r="J3842" i="43"/>
  <c r="J3841" i="43"/>
  <c r="J3840" i="43"/>
  <c r="J3839" i="43"/>
  <c r="J3838" i="43"/>
  <c r="J3837" i="43"/>
  <c r="J3836" i="43"/>
  <c r="J3835" i="43"/>
  <c r="J3834" i="43"/>
  <c r="J3833" i="43"/>
  <c r="J3832" i="43"/>
  <c r="J3831" i="43"/>
  <c r="J3830" i="43"/>
  <c r="J3829" i="43"/>
  <c r="J3828" i="43"/>
  <c r="J3827" i="43"/>
  <c r="J3826" i="43"/>
  <c r="J3825" i="43"/>
  <c r="J3824" i="43"/>
  <c r="J3823" i="43"/>
  <c r="J3822" i="43"/>
  <c r="J3821" i="43"/>
  <c r="J3820" i="43"/>
  <c r="J3819" i="43"/>
  <c r="J3818" i="43"/>
  <c r="J3817" i="43"/>
  <c r="J3816" i="43"/>
  <c r="J3815" i="43"/>
  <c r="J3814" i="43"/>
  <c r="J3813" i="43"/>
  <c r="J3812" i="43"/>
  <c r="J3811" i="43"/>
  <c r="J3810" i="43"/>
  <c r="J3809" i="43"/>
  <c r="J3808" i="43"/>
  <c r="J3807" i="43"/>
  <c r="J3806" i="43"/>
  <c r="J3805" i="43"/>
  <c r="J3804" i="43"/>
  <c r="J3803" i="43"/>
  <c r="J3802" i="43"/>
  <c r="J3801" i="43"/>
  <c r="J3800" i="43"/>
  <c r="J3799" i="43"/>
  <c r="J3798" i="43"/>
  <c r="J3797" i="43"/>
  <c r="J3796" i="43"/>
  <c r="J3795" i="43"/>
  <c r="J3794" i="43"/>
  <c r="J3793" i="43"/>
  <c r="J3792" i="43"/>
  <c r="J3791" i="43"/>
  <c r="J3790" i="43"/>
  <c r="J3789" i="43"/>
  <c r="J3788" i="43"/>
  <c r="J3787" i="43"/>
  <c r="J3786" i="43"/>
  <c r="J3785" i="43"/>
  <c r="J3784" i="43"/>
  <c r="J3783" i="43"/>
  <c r="J3782" i="43"/>
  <c r="J3781" i="43"/>
  <c r="J3780" i="43"/>
  <c r="J3779" i="43"/>
  <c r="J3778" i="43"/>
  <c r="J3777" i="43"/>
  <c r="J3776" i="43"/>
  <c r="J3775" i="43"/>
  <c r="J3774" i="43"/>
  <c r="J3773" i="43"/>
  <c r="J3772" i="43"/>
  <c r="J3771" i="43"/>
  <c r="J3770" i="43"/>
  <c r="J3769" i="43"/>
  <c r="J3768" i="43"/>
  <c r="J3767" i="43"/>
  <c r="J3766" i="43"/>
  <c r="J3765" i="43"/>
  <c r="J3764" i="43"/>
  <c r="J3763" i="43"/>
  <c r="J3762" i="43"/>
  <c r="J3761" i="43"/>
  <c r="J3760" i="43"/>
  <c r="J3759" i="43"/>
  <c r="J3758" i="43"/>
  <c r="J3757" i="43"/>
  <c r="J3756" i="43"/>
  <c r="J3755" i="43"/>
  <c r="J3754" i="43"/>
  <c r="J3753" i="43"/>
  <c r="J3752" i="43"/>
  <c r="J3751" i="43"/>
  <c r="J3750" i="43"/>
  <c r="J3749" i="43"/>
  <c r="J3748" i="43"/>
  <c r="J3747" i="43"/>
  <c r="J3746" i="43"/>
  <c r="J3745" i="43"/>
  <c r="J3744" i="43"/>
  <c r="J3743" i="43"/>
  <c r="J3742" i="43"/>
  <c r="J3741" i="43"/>
  <c r="J3740" i="43"/>
  <c r="J3739" i="43"/>
  <c r="J3738" i="43"/>
  <c r="J3737" i="43"/>
  <c r="J3736" i="43"/>
  <c r="J3735" i="43"/>
  <c r="J3734" i="43"/>
  <c r="J3733" i="43"/>
  <c r="J3732" i="43"/>
  <c r="J3731" i="43"/>
  <c r="J3730" i="43"/>
  <c r="J3729" i="43"/>
  <c r="J3728" i="43"/>
  <c r="J3727" i="43"/>
  <c r="J3726" i="43"/>
  <c r="J3725" i="43"/>
  <c r="J3724" i="43"/>
  <c r="J3723" i="43"/>
  <c r="J3722" i="43"/>
  <c r="J3721" i="43"/>
  <c r="J3720" i="43"/>
  <c r="J3719" i="43"/>
  <c r="J3718" i="43"/>
  <c r="J3717" i="43"/>
  <c r="J3716" i="43"/>
  <c r="J3715" i="43"/>
  <c r="J3714" i="43"/>
  <c r="J3713" i="43"/>
  <c r="J3712" i="43"/>
  <c r="J3711" i="43"/>
  <c r="J3710" i="43"/>
  <c r="J3709" i="43"/>
  <c r="J3708" i="43"/>
  <c r="J3707" i="43"/>
  <c r="J3706" i="43"/>
  <c r="J3705" i="43"/>
  <c r="J3704" i="43"/>
  <c r="J3703" i="43"/>
  <c r="J3702" i="43"/>
  <c r="J3701" i="43"/>
  <c r="J3700" i="43"/>
  <c r="J3699" i="43"/>
  <c r="J3698" i="43"/>
  <c r="J3697" i="43"/>
  <c r="J3696" i="43"/>
  <c r="J3695" i="43"/>
  <c r="J3694" i="43"/>
  <c r="J3693" i="43"/>
  <c r="J3692" i="43"/>
  <c r="J3691" i="43"/>
  <c r="J3690" i="43"/>
  <c r="J3689" i="43"/>
  <c r="J3688" i="43"/>
  <c r="J3687" i="43"/>
  <c r="J3686" i="43"/>
  <c r="J3685" i="43"/>
  <c r="J3684" i="43"/>
  <c r="J3683" i="43"/>
  <c r="J3682" i="43"/>
  <c r="J3681" i="43"/>
  <c r="J3680" i="43"/>
  <c r="J3679" i="43"/>
  <c r="J3678" i="43"/>
  <c r="J3677" i="43"/>
  <c r="J3676" i="43"/>
  <c r="J3675" i="43"/>
  <c r="J3674" i="43"/>
  <c r="J3673" i="43"/>
  <c r="J3672" i="43"/>
  <c r="J3671" i="43"/>
  <c r="J3670" i="43"/>
  <c r="J3669" i="43"/>
  <c r="J3668" i="43"/>
  <c r="J3667" i="43"/>
  <c r="J3666" i="43"/>
  <c r="J3665" i="43"/>
  <c r="J3664" i="43"/>
  <c r="J3663" i="43"/>
  <c r="J3662" i="43"/>
  <c r="J3661" i="43"/>
  <c r="J3660" i="43"/>
  <c r="J3659" i="43"/>
  <c r="J3658" i="43"/>
  <c r="J3657" i="43"/>
  <c r="J3656" i="43"/>
  <c r="J3655" i="43"/>
  <c r="J3654" i="43"/>
  <c r="J3653" i="43"/>
  <c r="J3652" i="43"/>
  <c r="J3651" i="43"/>
  <c r="J3650" i="43"/>
  <c r="J3649" i="43"/>
  <c r="J3648" i="43"/>
  <c r="J3647" i="43"/>
  <c r="J3646" i="43"/>
  <c r="J3645" i="43"/>
  <c r="J3644" i="43"/>
  <c r="J3643" i="43"/>
  <c r="J3642" i="43"/>
  <c r="J3641" i="43"/>
  <c r="J3640" i="43"/>
  <c r="J3639" i="43"/>
  <c r="J3638" i="43"/>
  <c r="J3637" i="43"/>
  <c r="J3636" i="43"/>
  <c r="J3635" i="43"/>
  <c r="J3634" i="43"/>
  <c r="J3633" i="43"/>
  <c r="J3632" i="43"/>
  <c r="J3631" i="43"/>
  <c r="J3630" i="43"/>
  <c r="J3629" i="43"/>
  <c r="J3628" i="43"/>
  <c r="J3627" i="43"/>
  <c r="J3626" i="43"/>
  <c r="J3625" i="43"/>
  <c r="J3624" i="43"/>
  <c r="J3623" i="43"/>
  <c r="J3622" i="43"/>
  <c r="J3621" i="43"/>
  <c r="J3620" i="43"/>
  <c r="J3619" i="43"/>
  <c r="J3618" i="43"/>
  <c r="J3617" i="43"/>
  <c r="J3616" i="43"/>
  <c r="J3615" i="43"/>
  <c r="J3614" i="43"/>
  <c r="J3613" i="43"/>
  <c r="J3612" i="43"/>
  <c r="J3611" i="43"/>
  <c r="J3610" i="43"/>
  <c r="J3609" i="43"/>
  <c r="J3608" i="43"/>
  <c r="J3607" i="43"/>
  <c r="J3606" i="43"/>
  <c r="J3605" i="43"/>
  <c r="J3604" i="43"/>
  <c r="J3603" i="43"/>
  <c r="J3602" i="43"/>
  <c r="J3601" i="43"/>
  <c r="J3600" i="43"/>
  <c r="J3599" i="43"/>
  <c r="J3598" i="43"/>
  <c r="J3597" i="43"/>
  <c r="J3596" i="43"/>
  <c r="J3595" i="43"/>
  <c r="J3594" i="43"/>
  <c r="J3593" i="43"/>
  <c r="J3592" i="43"/>
  <c r="J3591" i="43"/>
  <c r="J3590" i="43"/>
  <c r="J3589" i="43"/>
  <c r="J3588" i="43"/>
  <c r="J3587" i="43"/>
  <c r="J3586" i="43"/>
  <c r="J3585" i="43"/>
  <c r="J3584" i="43"/>
  <c r="J3583" i="43"/>
  <c r="J3582" i="43"/>
  <c r="J3581" i="43"/>
  <c r="J3580" i="43"/>
  <c r="J3579" i="43"/>
  <c r="J3578" i="43"/>
  <c r="J3577" i="43"/>
  <c r="J3576" i="43"/>
  <c r="J3575" i="43"/>
  <c r="J3574" i="43"/>
  <c r="J3573" i="43"/>
  <c r="J3572" i="43"/>
  <c r="J3571" i="43"/>
  <c r="J3570" i="43"/>
  <c r="J3569" i="43"/>
  <c r="J3568" i="43"/>
  <c r="J3567" i="43"/>
  <c r="J3566" i="43"/>
  <c r="J3565" i="43"/>
  <c r="J3564" i="43"/>
  <c r="J3563" i="43"/>
  <c r="J3562" i="43"/>
  <c r="J3561" i="43"/>
  <c r="J3560" i="43"/>
  <c r="J3559" i="43"/>
  <c r="J3558" i="43"/>
  <c r="J3557" i="43"/>
  <c r="J3556" i="43"/>
  <c r="J3555" i="43"/>
  <c r="J3554" i="43"/>
  <c r="J3553" i="43"/>
  <c r="J3552" i="43"/>
  <c r="J3551" i="43"/>
  <c r="J3550" i="43"/>
  <c r="J3549" i="43"/>
  <c r="J3548" i="43"/>
  <c r="J3547" i="43"/>
  <c r="J3546" i="43"/>
  <c r="J3545" i="43"/>
  <c r="J3544" i="43"/>
  <c r="J3543" i="43"/>
  <c r="J3542" i="43"/>
  <c r="J3541" i="43"/>
  <c r="J3540" i="43"/>
  <c r="J3539" i="43"/>
  <c r="J3538" i="43"/>
  <c r="J3537" i="43"/>
  <c r="J3536" i="43"/>
  <c r="J3535" i="43"/>
  <c r="J3534" i="43"/>
  <c r="J3533" i="43"/>
  <c r="J3532" i="43"/>
  <c r="J3531" i="43"/>
  <c r="J3530" i="43"/>
  <c r="J3529" i="43"/>
  <c r="J3528" i="43"/>
  <c r="J3527" i="43"/>
  <c r="J3526" i="43"/>
  <c r="J3525" i="43"/>
  <c r="J3524" i="43"/>
  <c r="J3523" i="43"/>
  <c r="J3522" i="43"/>
  <c r="J3521" i="43"/>
  <c r="J3520" i="43"/>
  <c r="J3519" i="43"/>
  <c r="J3518" i="43"/>
  <c r="J3517" i="43"/>
  <c r="J3516" i="43"/>
  <c r="J3515" i="43"/>
  <c r="J3514" i="43"/>
  <c r="J3513" i="43"/>
  <c r="J3512" i="43"/>
  <c r="J3511" i="43"/>
  <c r="J3510" i="43"/>
  <c r="J3509" i="43"/>
  <c r="J3508" i="43"/>
  <c r="J3507" i="43"/>
  <c r="J3506" i="43"/>
  <c r="J3505" i="43"/>
  <c r="J3504" i="43"/>
  <c r="J3503" i="43"/>
  <c r="J3502" i="43"/>
  <c r="J3501" i="43"/>
  <c r="J3500" i="43"/>
  <c r="J3499" i="43"/>
  <c r="J3498" i="43"/>
  <c r="J3497" i="43"/>
  <c r="J3496" i="43"/>
  <c r="J3495" i="43"/>
  <c r="J3494" i="43"/>
  <c r="J3493" i="43"/>
  <c r="J3492" i="43"/>
  <c r="J3491" i="43"/>
  <c r="J3490" i="43"/>
  <c r="J3489" i="43"/>
  <c r="J3488" i="43"/>
  <c r="J3487" i="43"/>
  <c r="J3486" i="43"/>
  <c r="J3485" i="43"/>
  <c r="J3484" i="43"/>
  <c r="J3483" i="43"/>
  <c r="J3482" i="43"/>
  <c r="J3481" i="43"/>
  <c r="J3480" i="43"/>
  <c r="J3479" i="43"/>
  <c r="J3478" i="43"/>
  <c r="J3477" i="43"/>
  <c r="J3476" i="43"/>
  <c r="J3475" i="43"/>
  <c r="J3474" i="43"/>
  <c r="J3473" i="43"/>
  <c r="J3472" i="43"/>
  <c r="J3471" i="43"/>
  <c r="J3470" i="43"/>
  <c r="J3469" i="43"/>
  <c r="J3468" i="43"/>
  <c r="J3467" i="43"/>
  <c r="J3466" i="43"/>
  <c r="J3465" i="43"/>
  <c r="J3464" i="43"/>
  <c r="J3463" i="43"/>
  <c r="J3462" i="43"/>
  <c r="J3461" i="43"/>
  <c r="J3460" i="43"/>
  <c r="J3459" i="43"/>
  <c r="J3458" i="43"/>
  <c r="J3457" i="43"/>
  <c r="J3456" i="43"/>
  <c r="J3455" i="43"/>
  <c r="J3454" i="43"/>
  <c r="J3453" i="43"/>
  <c r="J3452" i="43"/>
  <c r="J3451" i="43"/>
  <c r="J3450" i="43"/>
  <c r="J3449" i="43"/>
  <c r="J3448" i="43"/>
  <c r="J3447" i="43"/>
  <c r="J3446" i="43"/>
  <c r="J3445" i="43"/>
  <c r="J3444" i="43"/>
  <c r="J3443" i="43"/>
  <c r="J3442" i="43"/>
  <c r="J3441" i="43"/>
  <c r="J3440" i="43"/>
  <c r="J3439" i="43"/>
  <c r="J3438" i="43"/>
  <c r="J3437" i="43"/>
  <c r="J3436" i="43"/>
  <c r="J3435" i="43"/>
  <c r="J3434" i="43"/>
  <c r="J3433" i="43"/>
  <c r="J3432" i="43"/>
  <c r="J3431" i="43"/>
  <c r="J3430" i="43"/>
  <c r="J3429" i="43"/>
  <c r="J3428" i="43"/>
  <c r="J3427" i="43"/>
  <c r="J3426" i="43"/>
  <c r="J3425" i="43"/>
  <c r="J3424" i="43"/>
  <c r="J3423" i="43"/>
  <c r="J3422" i="43"/>
  <c r="J3421" i="43"/>
  <c r="J3420" i="43"/>
  <c r="J3419" i="43"/>
  <c r="J3418" i="43"/>
  <c r="J3417" i="43"/>
  <c r="J3416" i="43"/>
  <c r="J3415" i="43"/>
  <c r="J3414" i="43"/>
  <c r="J3413" i="43"/>
  <c r="J3412" i="43"/>
  <c r="J3411" i="43"/>
  <c r="J3410" i="43"/>
  <c r="J3409" i="43"/>
  <c r="J3408" i="43"/>
  <c r="J3407" i="43"/>
  <c r="J3406" i="43"/>
  <c r="J3405" i="43"/>
  <c r="J3404" i="43"/>
  <c r="J3403" i="43"/>
  <c r="J3402" i="43"/>
  <c r="J3401" i="43"/>
  <c r="J3400" i="43"/>
  <c r="J3399" i="43"/>
  <c r="J3398" i="43"/>
  <c r="J3397" i="43"/>
  <c r="J3396" i="43"/>
  <c r="J3395" i="43"/>
  <c r="J3394" i="43"/>
  <c r="J3393" i="43"/>
  <c r="J3392" i="43"/>
  <c r="J3391" i="43"/>
  <c r="J3390" i="43"/>
  <c r="J3389" i="43"/>
  <c r="J3388" i="43"/>
  <c r="J3387" i="43"/>
  <c r="J3386" i="43"/>
  <c r="J3385" i="43"/>
  <c r="J3384" i="43"/>
  <c r="J3383" i="43"/>
  <c r="J3382" i="43"/>
  <c r="J3381" i="43"/>
  <c r="J3380" i="43"/>
  <c r="J3379" i="43"/>
  <c r="J3378" i="43"/>
  <c r="J3377" i="43"/>
  <c r="J3376" i="43"/>
  <c r="J3375" i="43"/>
  <c r="J3374" i="43"/>
  <c r="J3373" i="43"/>
  <c r="J3372" i="43"/>
  <c r="J3371" i="43"/>
  <c r="J3370" i="43"/>
  <c r="J3369" i="43"/>
  <c r="J3368" i="43"/>
  <c r="J3367" i="43"/>
  <c r="J3366" i="43"/>
  <c r="J3365" i="43"/>
  <c r="J3364" i="43"/>
  <c r="J3363" i="43"/>
  <c r="J3362" i="43"/>
  <c r="J3361" i="43"/>
  <c r="J3360" i="43"/>
  <c r="J3359" i="43"/>
  <c r="J3358" i="43"/>
  <c r="J3357" i="43"/>
  <c r="J3356" i="43"/>
  <c r="J3355" i="43"/>
  <c r="J3354" i="43"/>
  <c r="J3353" i="43"/>
  <c r="J3352" i="43"/>
  <c r="J3351" i="43"/>
  <c r="J3350" i="43"/>
  <c r="J3349" i="43"/>
  <c r="J3348" i="43"/>
  <c r="J3347" i="43"/>
  <c r="J3346" i="43"/>
  <c r="J3345" i="43"/>
  <c r="J3344" i="43"/>
  <c r="J3343" i="43"/>
  <c r="J3342" i="43"/>
  <c r="J3341" i="43"/>
  <c r="J3340" i="43"/>
  <c r="J3339" i="43"/>
  <c r="J3338" i="43"/>
  <c r="J3337" i="43"/>
  <c r="J3336" i="43"/>
  <c r="J3335" i="43"/>
  <c r="J3334" i="43"/>
  <c r="J3333" i="43"/>
  <c r="J3332" i="43"/>
  <c r="J3331" i="43"/>
  <c r="J3330" i="43"/>
  <c r="J3329" i="43"/>
  <c r="J3328" i="43"/>
  <c r="J3327" i="43"/>
  <c r="J3326" i="43"/>
  <c r="J3325" i="43"/>
  <c r="J3324" i="43"/>
  <c r="J3323" i="43"/>
  <c r="J3322" i="43"/>
  <c r="J3321" i="43"/>
  <c r="J3320" i="43"/>
  <c r="J3319" i="43"/>
  <c r="J3318" i="43"/>
  <c r="J3317" i="43"/>
  <c r="J3316" i="43"/>
  <c r="J3315" i="43"/>
  <c r="J3314" i="43"/>
  <c r="J3313" i="43"/>
  <c r="J3312" i="43"/>
  <c r="J3311" i="43"/>
  <c r="J3310" i="43"/>
  <c r="J3309" i="43"/>
  <c r="J3308" i="43"/>
  <c r="J3307" i="43"/>
  <c r="J3306" i="43"/>
  <c r="J3305" i="43"/>
  <c r="J3304" i="43"/>
  <c r="J3303" i="43"/>
  <c r="J3302" i="43"/>
  <c r="J3301" i="43"/>
  <c r="J3300" i="43"/>
  <c r="J3299" i="43"/>
  <c r="J3298" i="43"/>
  <c r="J3297" i="43"/>
  <c r="J3296" i="43"/>
  <c r="J3295" i="43"/>
  <c r="J3294" i="43"/>
  <c r="J3293" i="43"/>
  <c r="J3292" i="43"/>
  <c r="J3291" i="43"/>
  <c r="J3290" i="43"/>
  <c r="J3289" i="43"/>
  <c r="J3288" i="43"/>
  <c r="J3287" i="43"/>
  <c r="J3286" i="43"/>
  <c r="J3285" i="43"/>
  <c r="J3284" i="43"/>
  <c r="J3283" i="43"/>
  <c r="J3282" i="43"/>
  <c r="J3281" i="43"/>
  <c r="J3280" i="43"/>
  <c r="J3279" i="43"/>
  <c r="J3278" i="43"/>
  <c r="J3277" i="43"/>
  <c r="J3276" i="43"/>
  <c r="J3275" i="43"/>
  <c r="J3274" i="43"/>
  <c r="J3273" i="43"/>
  <c r="J3272" i="43"/>
  <c r="J3271" i="43"/>
  <c r="J3270" i="43"/>
  <c r="J3269" i="43"/>
  <c r="J3268" i="43"/>
  <c r="J3267" i="43"/>
  <c r="J3266" i="43"/>
  <c r="J3265" i="43"/>
  <c r="J3264" i="43"/>
  <c r="J3263" i="43"/>
  <c r="J3262" i="43"/>
  <c r="J3261" i="43"/>
  <c r="J3260" i="43"/>
  <c r="J3259" i="43"/>
  <c r="J3258" i="43"/>
  <c r="J3257" i="43"/>
  <c r="J3256" i="43"/>
  <c r="J3255" i="43"/>
  <c r="J3254" i="43"/>
  <c r="J3253" i="43"/>
  <c r="J3252" i="43"/>
  <c r="J3251" i="43"/>
  <c r="J3250" i="43"/>
  <c r="J3249" i="43"/>
  <c r="J3248" i="43"/>
  <c r="J3247" i="43"/>
  <c r="J3246" i="43"/>
  <c r="J3245" i="43"/>
  <c r="J3244" i="43"/>
  <c r="J3243" i="43"/>
  <c r="J3242" i="43"/>
  <c r="J3241" i="43"/>
  <c r="J3240" i="43"/>
  <c r="J3239" i="43"/>
  <c r="J3238" i="43"/>
  <c r="J3237" i="43"/>
  <c r="J3236" i="43"/>
  <c r="J3235" i="43"/>
  <c r="J3234" i="43"/>
  <c r="J3233" i="43"/>
  <c r="J3232" i="43"/>
  <c r="J3231" i="43"/>
  <c r="J3230" i="43"/>
  <c r="J3229" i="43"/>
  <c r="J3228" i="43"/>
  <c r="J3227" i="43"/>
  <c r="J3226" i="43"/>
  <c r="J3225" i="43"/>
  <c r="J3224" i="43"/>
  <c r="J3223" i="43"/>
  <c r="J3222" i="43"/>
  <c r="J3221" i="43"/>
  <c r="J3220" i="43"/>
  <c r="J3219" i="43"/>
  <c r="J3218" i="43"/>
  <c r="J3217" i="43"/>
  <c r="J3216" i="43"/>
  <c r="J3215" i="43"/>
  <c r="J3214" i="43"/>
  <c r="J3213" i="43"/>
  <c r="J3212" i="43"/>
  <c r="J3211" i="43"/>
  <c r="J3210" i="43"/>
  <c r="J3209" i="43"/>
  <c r="J3208" i="43"/>
  <c r="J3207" i="43"/>
  <c r="J3206" i="43"/>
  <c r="J3205" i="43"/>
  <c r="J3204" i="43"/>
  <c r="J3203" i="43"/>
  <c r="J3202" i="43"/>
  <c r="J3201" i="43"/>
  <c r="J3200" i="43"/>
  <c r="J3199" i="43"/>
  <c r="J3198" i="43"/>
  <c r="J3197" i="43"/>
  <c r="J3196" i="43"/>
  <c r="J3195" i="43"/>
  <c r="J3194" i="43"/>
  <c r="J3193" i="43"/>
  <c r="J3192" i="43"/>
  <c r="J3191" i="43"/>
  <c r="J3190" i="43"/>
  <c r="J3189" i="43"/>
  <c r="J3188" i="43"/>
  <c r="J3187" i="43"/>
  <c r="J3186" i="43"/>
  <c r="J3185" i="43"/>
  <c r="J3184" i="43"/>
  <c r="J3183" i="43"/>
  <c r="J3182" i="43"/>
  <c r="J3181" i="43"/>
  <c r="J3180" i="43"/>
  <c r="J3179" i="43"/>
  <c r="J3178" i="43"/>
  <c r="J3177" i="43"/>
  <c r="J3176" i="43"/>
  <c r="J3175" i="43"/>
  <c r="J3174" i="43"/>
  <c r="J3173" i="43"/>
  <c r="J3172" i="43"/>
  <c r="J3171" i="43"/>
  <c r="J3170" i="43"/>
  <c r="J3169" i="43"/>
  <c r="J3168" i="43"/>
  <c r="J3167" i="43"/>
  <c r="J3166" i="43"/>
  <c r="J3165" i="43"/>
  <c r="J3164" i="43"/>
  <c r="J3163" i="43"/>
  <c r="J3162" i="43"/>
  <c r="J3161" i="43"/>
  <c r="J3160" i="43"/>
  <c r="J3159" i="43"/>
  <c r="J3158" i="43"/>
  <c r="J3157" i="43"/>
  <c r="J3156" i="43"/>
  <c r="J3155" i="43"/>
  <c r="J3154" i="43"/>
  <c r="J3153" i="43"/>
  <c r="J3152" i="43"/>
  <c r="J3151" i="43"/>
  <c r="J3150" i="43"/>
  <c r="J3149" i="43"/>
  <c r="J3148" i="43"/>
  <c r="J3147" i="43"/>
  <c r="J3146" i="43"/>
  <c r="J3145" i="43"/>
  <c r="J3144" i="43"/>
  <c r="J3143" i="43"/>
  <c r="J3142" i="43"/>
  <c r="J3141" i="43"/>
  <c r="J3140" i="43"/>
  <c r="J3139" i="43"/>
  <c r="J3138" i="43"/>
  <c r="J3137" i="43"/>
  <c r="J3136" i="43"/>
  <c r="J3135" i="43"/>
  <c r="J3134" i="43"/>
  <c r="J3133" i="43"/>
  <c r="J3132" i="43"/>
  <c r="J3131" i="43"/>
  <c r="J3130" i="43"/>
  <c r="J3129" i="43"/>
  <c r="J3128" i="43"/>
  <c r="J3127" i="43"/>
  <c r="J3126" i="43"/>
  <c r="J3125" i="43"/>
  <c r="J3124" i="43"/>
  <c r="J3123" i="43"/>
  <c r="J3122" i="43"/>
  <c r="J3121" i="43"/>
  <c r="J3120" i="43"/>
  <c r="J3119" i="43"/>
  <c r="J3118" i="43"/>
  <c r="J3117" i="43"/>
  <c r="J3116" i="43"/>
  <c r="J3115" i="43"/>
  <c r="J3114" i="43"/>
  <c r="J3113" i="43"/>
  <c r="J3112" i="43"/>
  <c r="J3111" i="43"/>
  <c r="J3110" i="43"/>
  <c r="J3109" i="43"/>
  <c r="J3108" i="43"/>
  <c r="J3107" i="43"/>
  <c r="J3106" i="43"/>
  <c r="J3105" i="43"/>
  <c r="J3104" i="43"/>
  <c r="J3103" i="43"/>
  <c r="J3102" i="43"/>
  <c r="J3101" i="43"/>
  <c r="J3100" i="43"/>
  <c r="J3099" i="43"/>
  <c r="J3098" i="43"/>
  <c r="J3097" i="43"/>
  <c r="J3096" i="43"/>
  <c r="J3095" i="43"/>
  <c r="J3094" i="43"/>
  <c r="J3093" i="43"/>
  <c r="J3092" i="43"/>
  <c r="J3091" i="43"/>
  <c r="J3090" i="43"/>
  <c r="J3089" i="43"/>
  <c r="J3088" i="43"/>
  <c r="J3087" i="43"/>
  <c r="J3086" i="43"/>
  <c r="J3085" i="43"/>
  <c r="J3084" i="43"/>
  <c r="J3083" i="43"/>
  <c r="J3082" i="43"/>
  <c r="J3081" i="43"/>
  <c r="J3080" i="43"/>
  <c r="J3079" i="43"/>
  <c r="J3078" i="43"/>
  <c r="J3077" i="43"/>
  <c r="J3076" i="43"/>
  <c r="J3075" i="43"/>
  <c r="J3074" i="43"/>
  <c r="J3073" i="43"/>
  <c r="J3072" i="43"/>
  <c r="J3071" i="43"/>
  <c r="J3070" i="43"/>
  <c r="J3069" i="43"/>
  <c r="J3068" i="43"/>
  <c r="J3067" i="43"/>
  <c r="J3066" i="43"/>
  <c r="J3065" i="43"/>
  <c r="J3064" i="43"/>
  <c r="J3063" i="43"/>
  <c r="J3062" i="43"/>
  <c r="J3061" i="43"/>
  <c r="J3060" i="43"/>
  <c r="J3059" i="43"/>
  <c r="J3058" i="43"/>
  <c r="J3057" i="43"/>
  <c r="J3056" i="43"/>
  <c r="J3055" i="43"/>
  <c r="J3054" i="43"/>
  <c r="J3053" i="43"/>
  <c r="J3052" i="43"/>
  <c r="J3051" i="43"/>
  <c r="J3050" i="43"/>
  <c r="J3049" i="43"/>
  <c r="J3048" i="43"/>
  <c r="J3047" i="43"/>
  <c r="J3046" i="43"/>
  <c r="J3045" i="43"/>
  <c r="J3044" i="43"/>
  <c r="J3043" i="43"/>
  <c r="J3042" i="43"/>
  <c r="J3041" i="43"/>
  <c r="J3040" i="43"/>
  <c r="J3039" i="43"/>
  <c r="J3038" i="43"/>
  <c r="J3037" i="43"/>
  <c r="J3036" i="43"/>
  <c r="J3035" i="43"/>
  <c r="J3034" i="43"/>
  <c r="J3033" i="43"/>
  <c r="J3032" i="43"/>
  <c r="J3031" i="43"/>
  <c r="J3030" i="43"/>
  <c r="J3029" i="43"/>
  <c r="J3028" i="43"/>
  <c r="J3027" i="43"/>
  <c r="J3026" i="43"/>
  <c r="J3025" i="43"/>
  <c r="J3024" i="43"/>
  <c r="J3023" i="43"/>
  <c r="J3022" i="43"/>
  <c r="J3021" i="43"/>
  <c r="J3020" i="43"/>
  <c r="J3019" i="43"/>
  <c r="J3018" i="43"/>
  <c r="J3017" i="43"/>
  <c r="J3016" i="43"/>
  <c r="J3015" i="43"/>
  <c r="J3014" i="43"/>
  <c r="J3013" i="43"/>
  <c r="J3012" i="43"/>
  <c r="J3011" i="43"/>
  <c r="J3010" i="43"/>
  <c r="J3009" i="43"/>
  <c r="J3008" i="43"/>
  <c r="J3007" i="43"/>
  <c r="J3006" i="43"/>
  <c r="J3005" i="43"/>
  <c r="J3004" i="43"/>
  <c r="J3003" i="43"/>
  <c r="J3002" i="43"/>
  <c r="J3001" i="43"/>
  <c r="J3000" i="43"/>
  <c r="J2999" i="43"/>
  <c r="J2998" i="43"/>
  <c r="J2997" i="43"/>
  <c r="J2996" i="43"/>
  <c r="J2995" i="43"/>
  <c r="J2994" i="43"/>
  <c r="J2993" i="43"/>
  <c r="J2992" i="43"/>
  <c r="J2991" i="43"/>
  <c r="J2990" i="43"/>
  <c r="J2989" i="43"/>
  <c r="J2988" i="43"/>
  <c r="J2987" i="43"/>
  <c r="J2986" i="43"/>
  <c r="J2985" i="43"/>
  <c r="J2984" i="43"/>
  <c r="J2983" i="43"/>
  <c r="J2982" i="43"/>
  <c r="J2981" i="43"/>
  <c r="J2980" i="43"/>
  <c r="J2979" i="43"/>
  <c r="J2978" i="43"/>
  <c r="J2977" i="43"/>
  <c r="J2976" i="43"/>
  <c r="J2975" i="43"/>
  <c r="J2974" i="43"/>
  <c r="J2973" i="43"/>
  <c r="J2972" i="43"/>
  <c r="J2971" i="43"/>
  <c r="J2970" i="43"/>
  <c r="J2969" i="43"/>
  <c r="J2968" i="43"/>
  <c r="J2967" i="43"/>
  <c r="J2966" i="43"/>
  <c r="J2965" i="43"/>
  <c r="J2964" i="43"/>
  <c r="J2963" i="43"/>
  <c r="J2962" i="43"/>
  <c r="J2961" i="43"/>
  <c r="J2960" i="43"/>
  <c r="J2959" i="43"/>
  <c r="J2958" i="43"/>
  <c r="J2957" i="43"/>
  <c r="J2956" i="43"/>
  <c r="J2955" i="43"/>
  <c r="J2954" i="43"/>
  <c r="J2953" i="43"/>
  <c r="J2952" i="43"/>
  <c r="J2951" i="43"/>
  <c r="J2950" i="43"/>
  <c r="J2949" i="43"/>
  <c r="J2948" i="43"/>
  <c r="J2947" i="43"/>
  <c r="J2946" i="43"/>
  <c r="J2945" i="43"/>
  <c r="J2944" i="43"/>
  <c r="J2943" i="43"/>
  <c r="J2942" i="43"/>
  <c r="J2941" i="43"/>
  <c r="J2940" i="43"/>
  <c r="J2939" i="43"/>
  <c r="J2938" i="43"/>
  <c r="J2937" i="43"/>
  <c r="J2936" i="43"/>
  <c r="J2935" i="43"/>
  <c r="J2934" i="43"/>
  <c r="J2933" i="43"/>
  <c r="J2932" i="43"/>
  <c r="J2931" i="43"/>
  <c r="J2930" i="43"/>
  <c r="J2929" i="43"/>
  <c r="J2928" i="43"/>
  <c r="J2927" i="43"/>
  <c r="J2926" i="43"/>
  <c r="J2925" i="43"/>
  <c r="J2924" i="43"/>
  <c r="J2923" i="43"/>
  <c r="J2922" i="43"/>
  <c r="J2921" i="43"/>
  <c r="J2920" i="43"/>
  <c r="J2919" i="43"/>
  <c r="J2918" i="43"/>
  <c r="J2917" i="43"/>
  <c r="J2916" i="43"/>
  <c r="J2915" i="43"/>
  <c r="J2914" i="43"/>
  <c r="J2913" i="43"/>
  <c r="J2912" i="43"/>
  <c r="J2911" i="43"/>
  <c r="J2910" i="43"/>
  <c r="J2909" i="43"/>
  <c r="J2908" i="43"/>
  <c r="J2907" i="43"/>
  <c r="J2906" i="43"/>
  <c r="J2905" i="43"/>
  <c r="J2904" i="43"/>
  <c r="J2903" i="43"/>
  <c r="J2902" i="43"/>
  <c r="J2901" i="43"/>
  <c r="J2900" i="43"/>
  <c r="J2899" i="43"/>
  <c r="J2898" i="43"/>
  <c r="J2897" i="43"/>
  <c r="J2896" i="43"/>
  <c r="J2895" i="43"/>
  <c r="J2894" i="43"/>
  <c r="J2893" i="43"/>
  <c r="J2892" i="43"/>
  <c r="J2891" i="43"/>
  <c r="J2890" i="43"/>
  <c r="J2889" i="43"/>
  <c r="J2888" i="43"/>
  <c r="J2887" i="43"/>
  <c r="J2886" i="43"/>
  <c r="J2885" i="43"/>
  <c r="J2884" i="43"/>
  <c r="J2883" i="43"/>
  <c r="J2882" i="43"/>
  <c r="J2881" i="43"/>
  <c r="J2880" i="43"/>
  <c r="J2879" i="43"/>
  <c r="J2878" i="43"/>
  <c r="J2877" i="43"/>
  <c r="J2876" i="43"/>
  <c r="J2875" i="43"/>
  <c r="J2874" i="43"/>
  <c r="J2873" i="43"/>
  <c r="J2872" i="43"/>
  <c r="J2871" i="43"/>
  <c r="J2870" i="43"/>
  <c r="J2869" i="43"/>
  <c r="J2868" i="43"/>
  <c r="J2867" i="43"/>
  <c r="J2866" i="43"/>
  <c r="J2865" i="43"/>
  <c r="J2864" i="43"/>
  <c r="J2863" i="43"/>
  <c r="J2862" i="43"/>
  <c r="J2861" i="43"/>
  <c r="J2860" i="43"/>
  <c r="J2859" i="43"/>
  <c r="J2858" i="43"/>
  <c r="J2857" i="43"/>
  <c r="J2856" i="43"/>
  <c r="J2855" i="43"/>
  <c r="J2854" i="43"/>
  <c r="J2853" i="43"/>
  <c r="J2852" i="43"/>
  <c r="J2851" i="43"/>
  <c r="J2850" i="43"/>
  <c r="J2849" i="43"/>
  <c r="J2848" i="43"/>
  <c r="J2847" i="43"/>
  <c r="J2846" i="43"/>
  <c r="J2845" i="43"/>
  <c r="J2844" i="43"/>
  <c r="J2843" i="43"/>
  <c r="J2842" i="43"/>
  <c r="J2841" i="43"/>
  <c r="J2840" i="43"/>
  <c r="J2839" i="43"/>
  <c r="J2838" i="43"/>
  <c r="J2837" i="43"/>
  <c r="J2836" i="43"/>
  <c r="J2835" i="43"/>
  <c r="J2834" i="43"/>
  <c r="J2833" i="43"/>
  <c r="J2832" i="43"/>
  <c r="J2831" i="43"/>
  <c r="J2830" i="43"/>
  <c r="J2829" i="43"/>
  <c r="J2828" i="43"/>
  <c r="J2827" i="43"/>
  <c r="J2826" i="43"/>
  <c r="J2825" i="43"/>
  <c r="J2824" i="43"/>
  <c r="J2823" i="43"/>
  <c r="J2822" i="43"/>
  <c r="J2821" i="43"/>
  <c r="J2820" i="43"/>
  <c r="J2819" i="43"/>
  <c r="J2818" i="43"/>
  <c r="J2817" i="43"/>
  <c r="J2816" i="43"/>
  <c r="J2815" i="43"/>
  <c r="J2814" i="43"/>
  <c r="J2813" i="43"/>
  <c r="J2812" i="43"/>
  <c r="J2811" i="43"/>
  <c r="J2810" i="43"/>
  <c r="J2809" i="43"/>
  <c r="J2808" i="43"/>
  <c r="J2807" i="43"/>
  <c r="J2806" i="43"/>
  <c r="J2805" i="43"/>
  <c r="J2804" i="43"/>
  <c r="J2803" i="43"/>
  <c r="J2802" i="43"/>
  <c r="J2801" i="43"/>
  <c r="J2800" i="43"/>
  <c r="J2799" i="43"/>
  <c r="J2798" i="43"/>
  <c r="J2797" i="43"/>
  <c r="J2796" i="43"/>
  <c r="J2795" i="43"/>
  <c r="J2794" i="43"/>
  <c r="J2793" i="43"/>
  <c r="J2792" i="43"/>
  <c r="J2791" i="43"/>
  <c r="J2790" i="43"/>
  <c r="J2789" i="43"/>
  <c r="J2788" i="43"/>
  <c r="J2787" i="43"/>
  <c r="J2786" i="43"/>
  <c r="J2785" i="43"/>
  <c r="J2784" i="43"/>
  <c r="J2783" i="43"/>
  <c r="J2782" i="43"/>
  <c r="J2781" i="43"/>
  <c r="J2780" i="43"/>
  <c r="J2779" i="43"/>
  <c r="J2778" i="43"/>
  <c r="J2777" i="43"/>
  <c r="J2776" i="43"/>
  <c r="J2775" i="43"/>
  <c r="J2774" i="43"/>
  <c r="J2773" i="43"/>
  <c r="J2772" i="43"/>
  <c r="J2771" i="43"/>
  <c r="J2770" i="43"/>
  <c r="J2769" i="43"/>
  <c r="J2768" i="43"/>
  <c r="J2767" i="43"/>
  <c r="J2766" i="43"/>
  <c r="J2765" i="43"/>
  <c r="J2764" i="43"/>
  <c r="J2763" i="43"/>
  <c r="J2762" i="43"/>
  <c r="J2761" i="43"/>
  <c r="J2760" i="43"/>
  <c r="J2759" i="43"/>
  <c r="J2758" i="43"/>
  <c r="J2757" i="43"/>
  <c r="J2756" i="43"/>
  <c r="J2755" i="43"/>
  <c r="J2754" i="43"/>
  <c r="J2753" i="43"/>
  <c r="J2752" i="43"/>
  <c r="J2751" i="43"/>
  <c r="J2750" i="43"/>
  <c r="J2749" i="43"/>
  <c r="J2748" i="43"/>
  <c r="J2747" i="43"/>
  <c r="J2746" i="43"/>
  <c r="J2745" i="43"/>
  <c r="J2744" i="43"/>
  <c r="J2743" i="43"/>
  <c r="J2742" i="43"/>
  <c r="J2741" i="43"/>
  <c r="J2740" i="43"/>
  <c r="J2739" i="43"/>
  <c r="J2738" i="43"/>
  <c r="J2737" i="43"/>
  <c r="J2736" i="43"/>
  <c r="J2735" i="43"/>
  <c r="J2734" i="43"/>
  <c r="J2733" i="43"/>
  <c r="J2732" i="43"/>
  <c r="J2731" i="43"/>
  <c r="J2730" i="43"/>
  <c r="J2729" i="43"/>
  <c r="J2728" i="43"/>
  <c r="J2727" i="43"/>
  <c r="J2726" i="43"/>
  <c r="J2725" i="43"/>
  <c r="J2724" i="43"/>
  <c r="J2723" i="43"/>
  <c r="J2722" i="43"/>
  <c r="J2721" i="43"/>
  <c r="J2720" i="43"/>
  <c r="J2719" i="43"/>
  <c r="J2718" i="43"/>
  <c r="J2717" i="43"/>
  <c r="J2716" i="43"/>
  <c r="J2715" i="43"/>
  <c r="J2714" i="43"/>
  <c r="J2713" i="43"/>
  <c r="J2712" i="43"/>
  <c r="J2711" i="43"/>
  <c r="J2710" i="43"/>
  <c r="J2709" i="43"/>
  <c r="J2708" i="43"/>
  <c r="J2707" i="43"/>
  <c r="J2706" i="43"/>
  <c r="J2705" i="43"/>
  <c r="J2704" i="43"/>
  <c r="J2703" i="43"/>
  <c r="J2702" i="43"/>
  <c r="J2701" i="43"/>
  <c r="J2700" i="43"/>
  <c r="J2699" i="43"/>
  <c r="J2698" i="43"/>
  <c r="J2697" i="43"/>
  <c r="J2696" i="43"/>
  <c r="J2695" i="43"/>
  <c r="J2694" i="43"/>
  <c r="J2693" i="43"/>
  <c r="J2692" i="43"/>
  <c r="J2691" i="43"/>
  <c r="J2690" i="43"/>
  <c r="J2689" i="43"/>
  <c r="J2688" i="43"/>
  <c r="J2687" i="43"/>
  <c r="J2686" i="43"/>
  <c r="J2685" i="43"/>
  <c r="J2684" i="43"/>
  <c r="J2683" i="43"/>
  <c r="J2682" i="43"/>
  <c r="J2681" i="43"/>
  <c r="J2680" i="43"/>
  <c r="J2679" i="43"/>
  <c r="J2678" i="43"/>
  <c r="J2677" i="43"/>
  <c r="J2676" i="43"/>
  <c r="J2675" i="43"/>
  <c r="J2674" i="43"/>
  <c r="J2673" i="43"/>
  <c r="J2672" i="43"/>
  <c r="J2671" i="43"/>
  <c r="J2670" i="43"/>
  <c r="J2669" i="43"/>
  <c r="J2668" i="43"/>
  <c r="J2667" i="43"/>
  <c r="J2666" i="43"/>
  <c r="J2665" i="43"/>
  <c r="J2664" i="43"/>
  <c r="J2663" i="43"/>
  <c r="J2662" i="43"/>
  <c r="J2661" i="43"/>
  <c r="J2660" i="43"/>
  <c r="J2659" i="43"/>
  <c r="J2658" i="43"/>
  <c r="J2657" i="43"/>
  <c r="J2656" i="43"/>
  <c r="J2655" i="43"/>
  <c r="J2654" i="43"/>
  <c r="J2653" i="43"/>
  <c r="J2652" i="43"/>
  <c r="J2651" i="43"/>
  <c r="J2650" i="43"/>
  <c r="J2649" i="43"/>
  <c r="J2648" i="43"/>
  <c r="J2647" i="43"/>
  <c r="J2646" i="43"/>
  <c r="J2645" i="43"/>
  <c r="J2644" i="43"/>
  <c r="J2643" i="43"/>
  <c r="J2642" i="43"/>
  <c r="J2641" i="43"/>
  <c r="J2640" i="43"/>
  <c r="J2639" i="43"/>
  <c r="J2638" i="43"/>
  <c r="J2637" i="43"/>
  <c r="J2636" i="43"/>
  <c r="J2635" i="43"/>
  <c r="J2634" i="43"/>
  <c r="J2633" i="43"/>
  <c r="J2632" i="43"/>
  <c r="J2631" i="43"/>
  <c r="J2630" i="43"/>
  <c r="J2629" i="43"/>
  <c r="J2628" i="43"/>
  <c r="J2627" i="43"/>
  <c r="J2626" i="43"/>
  <c r="J2625" i="43"/>
  <c r="J2624" i="43"/>
  <c r="J2623" i="43"/>
  <c r="J2622" i="43"/>
  <c r="J2621" i="43"/>
  <c r="J2620" i="43"/>
  <c r="J2619" i="43"/>
  <c r="J2618" i="43"/>
  <c r="J2617" i="43"/>
  <c r="J2616" i="43"/>
  <c r="J2615" i="43"/>
  <c r="J2614" i="43"/>
  <c r="J2613" i="43"/>
  <c r="J2612" i="43"/>
  <c r="J2611" i="43"/>
  <c r="J2610" i="43"/>
  <c r="J2609" i="43"/>
  <c r="J2608" i="43"/>
  <c r="J2607" i="43"/>
  <c r="J2606" i="43"/>
  <c r="J2605" i="43"/>
  <c r="J2604" i="43"/>
  <c r="J2603" i="43"/>
  <c r="J2602" i="43"/>
  <c r="J2601" i="43"/>
  <c r="J2600" i="43"/>
  <c r="J2599" i="43"/>
  <c r="J2598" i="43"/>
  <c r="J2597" i="43"/>
  <c r="J2596" i="43"/>
  <c r="J2595" i="43"/>
  <c r="J2594" i="43"/>
  <c r="J2593" i="43"/>
  <c r="J2592" i="43"/>
  <c r="J2591" i="43"/>
  <c r="J2590" i="43"/>
  <c r="J2589" i="43"/>
  <c r="J2588" i="43"/>
  <c r="J2587" i="43"/>
  <c r="J2586" i="43"/>
  <c r="J2585" i="43"/>
  <c r="J2584" i="43"/>
  <c r="J2583" i="43"/>
  <c r="J2582" i="43"/>
  <c r="J2581" i="43"/>
  <c r="J2580" i="43"/>
  <c r="J2579" i="43"/>
  <c r="J2578" i="43"/>
  <c r="J2577" i="43"/>
  <c r="J2576" i="43"/>
  <c r="J2575" i="43"/>
  <c r="J2574" i="43"/>
  <c r="J2573" i="43"/>
  <c r="J2572" i="43"/>
  <c r="J2571" i="43"/>
  <c r="J2570" i="43"/>
  <c r="J2569" i="43"/>
  <c r="J2568" i="43"/>
  <c r="J2567" i="43"/>
  <c r="J2566" i="43"/>
  <c r="J2565" i="43"/>
  <c r="J2564" i="43"/>
  <c r="J2563" i="43"/>
  <c r="J2562" i="43"/>
  <c r="J2561" i="43"/>
  <c r="J2560" i="43"/>
  <c r="J2559" i="43"/>
  <c r="J2558" i="43"/>
  <c r="J2557" i="43"/>
  <c r="J2556" i="43"/>
  <c r="J2555" i="43"/>
  <c r="J2554" i="43"/>
  <c r="J2553" i="43"/>
  <c r="J2552" i="43"/>
  <c r="J2551" i="43"/>
  <c r="J2550" i="43"/>
  <c r="J2549" i="43"/>
  <c r="J2548" i="43"/>
  <c r="J2547" i="43"/>
  <c r="J2546" i="43"/>
  <c r="J2545" i="43"/>
  <c r="J2544" i="43"/>
  <c r="J2543" i="43"/>
  <c r="J2542" i="43"/>
  <c r="J2541" i="43"/>
  <c r="J2540" i="43"/>
  <c r="J2539" i="43"/>
  <c r="J2538" i="43"/>
  <c r="J2537" i="43"/>
  <c r="J2536" i="43"/>
  <c r="J2535" i="43"/>
  <c r="J2534" i="43"/>
  <c r="J2533" i="43"/>
  <c r="J2532" i="43"/>
  <c r="J2531" i="43"/>
  <c r="J2530" i="43"/>
  <c r="J2529" i="43"/>
  <c r="J2528" i="43"/>
  <c r="J2527" i="43"/>
  <c r="J2526" i="43"/>
  <c r="J2525" i="43"/>
  <c r="J2524" i="43"/>
  <c r="J2523" i="43"/>
  <c r="J2522" i="43"/>
  <c r="J2521" i="43"/>
  <c r="J2520" i="43"/>
  <c r="J2519" i="43"/>
  <c r="J2518" i="43"/>
  <c r="J2517" i="43"/>
  <c r="J2516" i="43"/>
  <c r="J2515" i="43"/>
  <c r="J2514" i="43"/>
  <c r="J2513" i="43"/>
  <c r="J2512" i="43"/>
  <c r="J2511" i="43"/>
  <c r="J2510" i="43"/>
  <c r="J2509" i="43"/>
  <c r="J2508" i="43"/>
  <c r="J2507" i="43"/>
  <c r="J2506" i="43"/>
  <c r="J2505" i="43"/>
  <c r="J2504" i="43"/>
  <c r="J2503" i="43"/>
  <c r="J2502" i="43"/>
  <c r="J2501" i="43"/>
  <c r="J2500" i="43"/>
  <c r="J2499" i="43"/>
  <c r="J2498" i="43"/>
  <c r="J2497" i="43"/>
  <c r="J2496" i="43"/>
  <c r="J2495" i="43"/>
  <c r="J2494" i="43"/>
  <c r="J2493" i="43"/>
  <c r="J2492" i="43"/>
  <c r="J2491" i="43"/>
  <c r="J2490" i="43"/>
  <c r="J2489" i="43"/>
  <c r="J2488" i="43"/>
  <c r="J2487" i="43"/>
  <c r="J2486" i="43"/>
  <c r="J2485" i="43"/>
  <c r="J2484" i="43"/>
  <c r="J2483" i="43"/>
  <c r="J2482" i="43"/>
  <c r="J2481" i="43"/>
  <c r="J2480" i="43"/>
  <c r="J2479" i="43"/>
  <c r="J2478" i="43"/>
  <c r="J2477" i="43"/>
  <c r="J2476" i="43"/>
  <c r="J2475" i="43"/>
  <c r="J2474" i="43"/>
  <c r="J2473" i="43"/>
  <c r="J2472" i="43"/>
  <c r="J2471" i="43"/>
  <c r="J2470" i="43"/>
  <c r="J2469" i="43"/>
  <c r="J2468" i="43"/>
  <c r="J2467" i="43"/>
  <c r="J2466" i="43"/>
  <c r="J2465" i="43"/>
  <c r="J2464" i="43"/>
  <c r="J2463" i="43"/>
  <c r="J2462" i="43"/>
  <c r="J2461" i="43"/>
  <c r="J2460" i="43"/>
  <c r="J2459" i="43"/>
  <c r="J2458" i="43"/>
  <c r="J2457" i="43"/>
  <c r="J2456" i="43"/>
  <c r="J2455" i="43"/>
  <c r="J2454" i="43"/>
  <c r="J2453" i="43"/>
  <c r="J2452" i="43"/>
  <c r="J2451" i="43"/>
  <c r="J2450" i="43"/>
  <c r="J2449" i="43"/>
  <c r="J2448" i="43"/>
  <c r="J2447" i="43"/>
  <c r="J2446" i="43"/>
  <c r="J2445" i="43"/>
  <c r="J2444" i="43"/>
  <c r="J2443" i="43"/>
  <c r="J2442" i="43"/>
  <c r="J2441" i="43"/>
  <c r="J2440" i="43"/>
  <c r="J2439" i="43"/>
  <c r="J2438" i="43"/>
  <c r="J2437" i="43"/>
  <c r="J2436" i="43"/>
  <c r="J2435" i="43"/>
  <c r="J2434" i="43"/>
  <c r="J2433" i="43"/>
  <c r="J2432" i="43"/>
  <c r="J2431" i="43"/>
  <c r="J2430" i="43"/>
  <c r="J2429" i="43"/>
  <c r="J2428" i="43"/>
  <c r="J2427" i="43"/>
  <c r="J2426" i="43"/>
  <c r="J2425" i="43"/>
  <c r="J2424" i="43"/>
  <c r="J2423" i="43"/>
  <c r="J2422" i="43"/>
  <c r="J2421" i="43"/>
  <c r="J2420" i="43"/>
  <c r="J2419" i="43"/>
  <c r="J2418" i="43"/>
  <c r="J2417" i="43"/>
  <c r="J2416" i="43"/>
  <c r="J2415" i="43"/>
  <c r="J2414" i="43"/>
  <c r="J2413" i="43"/>
  <c r="J2412" i="43"/>
  <c r="J2411" i="43"/>
  <c r="J2410" i="43"/>
  <c r="J2409" i="43"/>
  <c r="J2408" i="43"/>
  <c r="J2407" i="43"/>
  <c r="J2406" i="43"/>
  <c r="J2405" i="43"/>
  <c r="J2404" i="43"/>
  <c r="J2403" i="43"/>
  <c r="J2402" i="43"/>
  <c r="J2401" i="43"/>
  <c r="J2400" i="43"/>
  <c r="J2399" i="43"/>
  <c r="J2398" i="43"/>
  <c r="J2397" i="43"/>
  <c r="J2396" i="43"/>
  <c r="J2395" i="43"/>
  <c r="J2394" i="43"/>
  <c r="J2393" i="43"/>
  <c r="J2392" i="43"/>
  <c r="J2391" i="43"/>
  <c r="J2390" i="43"/>
  <c r="J2389" i="43"/>
  <c r="J2388" i="43"/>
  <c r="J2387" i="43"/>
  <c r="J2386" i="43"/>
  <c r="J2385" i="43"/>
  <c r="J2384" i="43"/>
  <c r="J2383" i="43"/>
  <c r="J2382" i="43"/>
  <c r="J2381" i="43"/>
  <c r="J2380" i="43"/>
  <c r="J2379" i="43"/>
  <c r="J2378" i="43"/>
  <c r="J2377" i="43"/>
  <c r="J2376" i="43"/>
  <c r="J2375" i="43"/>
  <c r="J2374" i="43"/>
  <c r="J2373" i="43"/>
  <c r="J2372" i="43"/>
  <c r="J2371" i="43"/>
  <c r="J2370" i="43"/>
  <c r="J2369" i="43"/>
  <c r="J2368" i="43"/>
  <c r="J2367" i="43"/>
  <c r="J2366" i="43"/>
  <c r="J2365" i="43"/>
  <c r="J2364" i="43"/>
  <c r="J2363" i="43"/>
  <c r="J2362" i="43"/>
  <c r="J2361" i="43"/>
  <c r="J2360" i="43"/>
  <c r="J2359" i="43"/>
  <c r="J2358" i="43"/>
  <c r="J2357" i="43"/>
  <c r="J2356" i="43"/>
  <c r="J2355" i="43"/>
  <c r="J2354" i="43"/>
  <c r="J2353" i="43"/>
  <c r="J2352" i="43"/>
  <c r="J2351" i="43"/>
  <c r="J2350" i="43"/>
  <c r="J2349" i="43"/>
  <c r="J2348" i="43"/>
  <c r="J2347" i="43"/>
  <c r="J2346" i="43"/>
  <c r="J2345" i="43"/>
  <c r="J2344" i="43"/>
  <c r="J2343" i="43"/>
  <c r="J2342" i="43"/>
  <c r="J2341" i="43"/>
  <c r="J2340" i="43"/>
  <c r="J2339" i="43"/>
  <c r="J2338" i="43"/>
  <c r="J2337" i="43"/>
  <c r="J2336" i="43"/>
  <c r="J2335" i="43"/>
  <c r="J2334" i="43"/>
  <c r="J2333" i="43"/>
  <c r="J2332" i="43"/>
  <c r="J2331" i="43"/>
  <c r="J2330" i="43"/>
  <c r="J2329" i="43"/>
  <c r="J2328" i="43"/>
  <c r="J2327" i="43"/>
  <c r="J2326" i="43"/>
  <c r="J2325" i="43"/>
  <c r="J2324" i="43"/>
  <c r="J2323" i="43"/>
  <c r="J2322" i="43"/>
  <c r="J2321" i="43"/>
  <c r="J2320" i="43"/>
  <c r="J2319" i="43"/>
  <c r="J2318" i="43"/>
  <c r="J2317" i="43"/>
  <c r="J2316" i="43"/>
  <c r="J2315" i="43"/>
  <c r="J2314" i="43"/>
  <c r="J2313" i="43"/>
  <c r="J2312" i="43"/>
  <c r="J2311" i="43"/>
  <c r="J2310" i="43"/>
  <c r="J2309" i="43"/>
  <c r="J2308" i="43"/>
  <c r="J2307" i="43"/>
  <c r="J2306" i="43"/>
  <c r="J2305" i="43"/>
  <c r="J2304" i="43"/>
  <c r="J2303" i="43"/>
  <c r="J2302" i="43"/>
  <c r="J2301" i="43"/>
  <c r="J2300" i="43"/>
  <c r="J2299" i="43"/>
  <c r="J2298" i="43"/>
  <c r="J2297" i="43"/>
  <c r="J2296" i="43"/>
  <c r="J2295" i="43"/>
  <c r="J2294" i="43"/>
  <c r="J2293" i="43"/>
  <c r="J2292" i="43"/>
  <c r="J2291" i="43"/>
  <c r="J2290" i="43"/>
  <c r="J2289" i="43"/>
  <c r="J2288" i="43"/>
  <c r="J2287" i="43"/>
  <c r="J2286" i="43"/>
  <c r="J2285" i="43"/>
  <c r="J2284" i="43"/>
  <c r="J2283" i="43"/>
  <c r="J2282" i="43"/>
  <c r="J2281" i="43"/>
  <c r="J2280" i="43"/>
  <c r="J2279" i="43"/>
  <c r="J2278" i="43"/>
  <c r="J2277" i="43"/>
  <c r="J2276" i="43"/>
  <c r="J2275" i="43"/>
  <c r="J2274" i="43"/>
  <c r="J2273" i="43"/>
  <c r="J2272" i="43"/>
  <c r="J2271" i="43"/>
  <c r="J2270" i="43"/>
  <c r="J2269" i="43"/>
  <c r="J2268" i="43"/>
  <c r="J2267" i="43"/>
  <c r="J2266" i="43"/>
  <c r="J2265" i="43"/>
  <c r="J2264" i="43"/>
  <c r="J2263" i="43"/>
  <c r="J2262" i="43"/>
  <c r="J2261" i="43"/>
  <c r="J2260" i="43"/>
  <c r="J2259" i="43"/>
  <c r="J2258" i="43"/>
  <c r="J2257" i="43"/>
  <c r="J2256" i="43"/>
  <c r="J2255" i="43"/>
  <c r="J2254" i="43"/>
  <c r="J2253" i="43"/>
  <c r="J2252" i="43"/>
  <c r="J2251" i="43"/>
  <c r="J2250" i="43"/>
  <c r="J2249" i="43"/>
  <c r="J2248" i="43"/>
  <c r="J2247" i="43"/>
  <c r="J2246" i="43"/>
  <c r="J2245" i="43"/>
  <c r="J2244" i="43"/>
  <c r="J2243" i="43"/>
  <c r="J2242" i="43"/>
  <c r="J2241" i="43"/>
  <c r="J2240" i="43"/>
  <c r="J2239" i="43"/>
  <c r="J2238" i="43"/>
  <c r="J2237" i="43"/>
  <c r="J2236" i="43"/>
  <c r="J2235" i="43"/>
  <c r="J2234" i="43"/>
  <c r="J2233" i="43"/>
  <c r="J2232" i="43"/>
  <c r="J2231" i="43"/>
  <c r="J2230" i="43"/>
  <c r="J2229" i="43"/>
  <c r="J2228" i="43"/>
  <c r="J2227" i="43"/>
  <c r="J2226" i="43"/>
  <c r="J2225" i="43"/>
  <c r="J2224" i="43"/>
  <c r="J2223" i="43"/>
  <c r="J2222" i="43"/>
  <c r="J2221" i="43"/>
  <c r="J2220" i="43"/>
  <c r="J2219" i="43"/>
  <c r="J2218" i="43"/>
  <c r="J2217" i="43"/>
  <c r="J2216" i="43"/>
  <c r="J2215" i="43"/>
  <c r="J2214" i="43"/>
  <c r="J2213" i="43"/>
  <c r="J2212" i="43"/>
  <c r="J2211" i="43"/>
  <c r="J2210" i="43"/>
  <c r="J2209" i="43"/>
  <c r="J2208" i="43"/>
  <c r="J2207" i="43"/>
  <c r="J2206" i="43"/>
  <c r="J2205" i="43"/>
  <c r="J2204" i="43"/>
  <c r="J2203" i="43"/>
  <c r="J2202" i="43"/>
  <c r="J2201" i="43"/>
  <c r="J2200" i="43"/>
  <c r="J2199" i="43"/>
  <c r="J2198" i="43"/>
  <c r="J2197" i="43"/>
  <c r="J2196" i="43"/>
  <c r="J2195" i="43"/>
  <c r="J2194" i="43"/>
  <c r="J2193" i="43"/>
  <c r="J2192" i="43"/>
  <c r="J2191" i="43"/>
  <c r="J2190" i="43"/>
  <c r="J2189" i="43"/>
  <c r="J2188" i="43"/>
  <c r="J2187" i="43"/>
  <c r="J2186" i="43"/>
  <c r="J2185" i="43"/>
  <c r="J2184" i="43"/>
  <c r="J2183" i="43"/>
  <c r="J2182" i="43"/>
  <c r="J2181" i="43"/>
  <c r="J2180" i="43"/>
  <c r="J2179" i="43"/>
  <c r="J2178" i="43"/>
  <c r="J2177" i="43"/>
  <c r="J2176" i="43"/>
  <c r="J2175" i="43"/>
  <c r="J2174" i="43"/>
  <c r="J2173" i="43"/>
  <c r="J2172" i="43"/>
  <c r="J2171" i="43"/>
  <c r="J2170" i="43"/>
  <c r="J2169" i="43"/>
  <c r="J2168" i="43"/>
  <c r="J2167" i="43"/>
  <c r="J2166" i="43"/>
  <c r="J2165" i="43"/>
  <c r="J2164" i="43"/>
  <c r="J2163" i="43"/>
  <c r="J2162" i="43"/>
  <c r="J2161" i="43"/>
  <c r="J2160" i="43"/>
  <c r="J2159" i="43"/>
  <c r="J2158" i="43"/>
  <c r="J2157" i="43"/>
  <c r="J2156" i="43"/>
  <c r="J2155" i="43"/>
  <c r="J2154" i="43"/>
  <c r="J2153" i="43"/>
  <c r="J2152" i="43"/>
  <c r="J2151" i="43"/>
  <c r="J2150" i="43"/>
  <c r="J2149" i="43"/>
  <c r="J2148" i="43"/>
  <c r="J2147" i="43"/>
  <c r="J2146" i="43"/>
  <c r="J2145" i="43"/>
  <c r="J2144" i="43"/>
  <c r="J2143" i="43"/>
  <c r="J2142" i="43"/>
  <c r="J2141" i="43"/>
  <c r="J2140" i="43"/>
  <c r="J2139" i="43"/>
  <c r="J2138" i="43"/>
  <c r="J2137" i="43"/>
  <c r="J2136" i="43"/>
  <c r="J2135" i="43"/>
  <c r="J2134" i="43"/>
  <c r="J2133" i="43"/>
  <c r="J2132" i="43"/>
  <c r="J2131" i="43"/>
  <c r="J2130" i="43"/>
  <c r="J2129" i="43"/>
  <c r="J2128" i="43"/>
  <c r="J2127" i="43"/>
  <c r="J2126" i="43"/>
  <c r="J2125" i="43"/>
  <c r="J2124" i="43"/>
  <c r="J2123" i="43"/>
  <c r="J2122" i="43"/>
  <c r="J2121" i="43"/>
  <c r="J2120" i="43"/>
  <c r="J2119" i="43"/>
  <c r="J2118" i="43"/>
  <c r="J2117" i="43"/>
  <c r="J2116" i="43"/>
  <c r="J2115" i="43"/>
  <c r="J2114" i="43"/>
  <c r="J2113" i="43"/>
  <c r="J2112" i="43"/>
  <c r="J2111" i="43"/>
  <c r="J2110" i="43"/>
  <c r="J2109" i="43"/>
  <c r="J2108" i="43"/>
  <c r="J2107" i="43"/>
  <c r="J2106" i="43"/>
  <c r="J2105" i="43"/>
  <c r="J2104" i="43"/>
  <c r="J2103" i="43"/>
  <c r="J2102" i="43"/>
  <c r="J2101" i="43"/>
  <c r="J2100" i="43"/>
  <c r="J2099" i="43"/>
  <c r="J2098" i="43"/>
  <c r="J2097" i="43"/>
  <c r="J2096" i="43"/>
  <c r="J2095" i="43"/>
  <c r="J2094" i="43"/>
  <c r="J2093" i="43"/>
  <c r="J2092" i="43"/>
  <c r="J2091" i="43"/>
  <c r="J2090" i="43"/>
  <c r="J2089" i="43"/>
  <c r="J2088" i="43"/>
  <c r="J2087" i="43"/>
  <c r="J2086" i="43"/>
  <c r="J2085" i="43"/>
  <c r="J2084" i="43"/>
  <c r="J2083" i="43"/>
  <c r="J2082" i="43"/>
  <c r="J2081" i="43"/>
  <c r="J2080" i="43"/>
  <c r="J2079" i="43"/>
  <c r="J2078" i="43"/>
  <c r="J2077" i="43"/>
  <c r="J2076" i="43"/>
  <c r="J2075" i="43"/>
  <c r="J2074" i="43"/>
  <c r="J2073" i="43"/>
  <c r="J2072" i="43"/>
  <c r="J2071" i="43"/>
  <c r="J2070" i="43"/>
  <c r="J2069" i="43"/>
  <c r="J2068" i="43"/>
  <c r="J2067" i="43"/>
  <c r="J2066" i="43"/>
  <c r="J2065" i="43"/>
  <c r="J2064" i="43"/>
  <c r="J2063" i="43"/>
  <c r="J2062" i="43"/>
  <c r="J2061" i="43"/>
  <c r="J2060" i="43"/>
  <c r="J2059" i="43"/>
  <c r="J2058" i="43"/>
  <c r="J2057" i="43"/>
  <c r="J2056" i="43"/>
  <c r="J2055" i="43"/>
  <c r="J2054" i="43"/>
  <c r="J2053" i="43"/>
  <c r="J2052" i="43"/>
  <c r="J2051" i="43"/>
  <c r="J2050" i="43"/>
  <c r="J2049" i="43"/>
  <c r="J2048" i="43"/>
  <c r="J2047" i="43"/>
  <c r="J2046" i="43"/>
  <c r="J2045" i="43"/>
  <c r="J2044" i="43"/>
  <c r="J2043" i="43"/>
  <c r="J2042" i="43"/>
  <c r="J2041" i="43"/>
  <c r="J2040" i="43"/>
  <c r="J2039" i="43"/>
  <c r="J2038" i="43"/>
  <c r="J2037" i="43"/>
  <c r="J2036" i="43"/>
  <c r="J2035" i="43"/>
  <c r="J2034" i="43"/>
  <c r="J2033" i="43"/>
  <c r="J2032" i="43"/>
  <c r="J2031" i="43"/>
  <c r="J2030" i="43"/>
  <c r="J2029" i="43"/>
  <c r="J2028" i="43"/>
  <c r="J2027" i="43"/>
  <c r="J2026" i="43"/>
  <c r="J2025" i="43"/>
  <c r="J2024" i="43"/>
  <c r="J2023" i="43"/>
  <c r="J2022" i="43"/>
  <c r="J2021" i="43"/>
  <c r="J2020" i="43"/>
  <c r="J2019" i="43"/>
  <c r="J2018" i="43"/>
  <c r="J2017" i="43"/>
  <c r="J2016" i="43"/>
  <c r="J2015" i="43"/>
  <c r="J2014" i="43"/>
  <c r="J2013" i="43"/>
  <c r="J2012" i="43"/>
  <c r="J2011" i="43"/>
  <c r="J2010" i="43"/>
  <c r="J2009" i="43"/>
  <c r="J2008" i="43"/>
  <c r="J2007" i="43"/>
  <c r="J2006" i="43"/>
  <c r="J2005" i="43"/>
  <c r="J2004" i="43"/>
  <c r="J2003" i="43"/>
  <c r="J2002" i="43"/>
  <c r="J2001" i="43"/>
  <c r="J2000" i="43"/>
  <c r="J1999" i="43"/>
  <c r="J1998" i="43"/>
  <c r="J1997" i="43"/>
  <c r="J1996" i="43"/>
  <c r="J1995" i="43"/>
  <c r="J1994" i="43"/>
  <c r="J1993" i="43"/>
  <c r="J1992" i="43"/>
  <c r="J1991" i="43"/>
  <c r="J1990" i="43"/>
  <c r="J1989" i="43"/>
  <c r="J1988" i="43"/>
  <c r="J1987" i="43"/>
  <c r="J1986" i="43"/>
  <c r="J1985" i="43"/>
  <c r="J1984" i="43"/>
  <c r="J1983" i="43"/>
  <c r="J1982" i="43"/>
  <c r="J1981" i="43"/>
  <c r="J1980" i="43"/>
  <c r="J1979" i="43"/>
  <c r="J1978" i="43"/>
  <c r="J1977" i="43"/>
  <c r="J1976" i="43"/>
  <c r="J1975" i="43"/>
  <c r="J1974" i="43"/>
  <c r="J1973" i="43"/>
  <c r="J1972" i="43"/>
  <c r="J1971" i="43"/>
  <c r="J1970" i="43"/>
  <c r="J1969" i="43"/>
  <c r="J1968" i="43"/>
  <c r="J1967" i="43"/>
  <c r="J1966" i="43"/>
  <c r="J1965" i="43"/>
  <c r="J1964" i="43"/>
  <c r="J1963" i="43"/>
  <c r="J1962" i="43"/>
  <c r="J1961" i="43"/>
  <c r="J1960" i="43"/>
  <c r="J1959" i="43"/>
  <c r="J1958" i="43"/>
  <c r="J1957" i="43"/>
  <c r="J1956" i="43"/>
  <c r="J1955" i="43"/>
  <c r="J1954" i="43"/>
  <c r="J1953" i="43"/>
  <c r="J1952" i="43"/>
  <c r="J1951" i="43"/>
  <c r="J1950" i="43"/>
  <c r="J1949" i="43"/>
  <c r="J1948" i="43"/>
  <c r="J1947" i="43"/>
  <c r="J1946" i="43"/>
  <c r="J1945" i="43"/>
  <c r="J1944" i="43"/>
  <c r="J1943" i="43"/>
  <c r="J1942" i="43"/>
  <c r="J1941" i="43"/>
  <c r="J1940" i="43"/>
  <c r="J1939" i="43"/>
  <c r="J1938" i="43"/>
  <c r="J1937" i="43"/>
  <c r="J1936" i="43"/>
  <c r="J1935" i="43"/>
  <c r="J1934" i="43"/>
  <c r="J1933" i="43"/>
  <c r="J1932" i="43"/>
  <c r="J1931" i="43"/>
  <c r="J1930" i="43"/>
  <c r="J1929" i="43"/>
  <c r="J1928" i="43"/>
  <c r="J1927" i="43"/>
  <c r="J1926" i="43"/>
  <c r="J1925" i="43"/>
  <c r="J1924" i="43"/>
  <c r="J1923" i="43"/>
  <c r="J1922" i="43"/>
  <c r="J1921" i="43"/>
  <c r="J1920" i="43"/>
  <c r="J1919" i="43"/>
  <c r="J1918" i="43"/>
  <c r="J1917" i="43"/>
  <c r="J1916" i="43"/>
  <c r="J1915" i="43"/>
  <c r="J1914" i="43"/>
  <c r="J1913" i="43"/>
  <c r="J1912" i="43"/>
  <c r="J1911" i="43"/>
  <c r="J1910" i="43"/>
  <c r="J1909" i="43"/>
  <c r="J1908" i="43"/>
  <c r="J1907" i="43"/>
  <c r="J1906" i="43"/>
  <c r="J1905" i="43"/>
  <c r="J1904" i="43"/>
  <c r="J1903" i="43"/>
  <c r="J1902" i="43"/>
  <c r="J1901" i="43"/>
  <c r="J1900" i="43"/>
  <c r="J1899" i="43"/>
  <c r="J1898" i="43"/>
  <c r="J1897" i="43"/>
  <c r="J1896" i="43"/>
  <c r="J1895" i="43"/>
  <c r="J1894" i="43"/>
  <c r="J1893" i="43"/>
  <c r="J1892" i="43"/>
  <c r="J1891" i="43"/>
  <c r="J1890" i="43"/>
  <c r="J1889" i="43"/>
  <c r="J1888" i="43"/>
  <c r="J1887" i="43"/>
  <c r="J1886" i="43"/>
  <c r="J1885" i="43"/>
  <c r="J1884" i="43"/>
  <c r="J1883" i="43"/>
  <c r="J1882" i="43"/>
  <c r="J1881" i="43"/>
  <c r="J1880" i="43"/>
  <c r="J1879" i="43"/>
  <c r="J1878" i="43"/>
  <c r="J1877" i="43"/>
  <c r="J1876" i="43"/>
  <c r="J1875" i="43"/>
  <c r="J1874" i="43"/>
  <c r="J1873" i="43"/>
  <c r="J1872" i="43"/>
  <c r="J1871" i="43"/>
  <c r="J1870" i="43"/>
  <c r="J1869" i="43"/>
  <c r="J1868" i="43"/>
  <c r="J1867" i="43"/>
  <c r="J1866" i="43"/>
  <c r="J1865" i="43"/>
  <c r="J1864" i="43"/>
  <c r="J1863" i="43"/>
  <c r="J1862" i="43"/>
  <c r="J1861" i="43"/>
  <c r="J1860" i="43"/>
  <c r="J1859" i="43"/>
  <c r="J1858" i="43"/>
  <c r="J1857" i="43"/>
  <c r="J1856" i="43"/>
  <c r="J1855" i="43"/>
  <c r="J1854" i="43"/>
  <c r="J1853" i="43"/>
  <c r="J1852" i="43"/>
  <c r="J1851" i="43"/>
  <c r="J1850" i="43"/>
  <c r="J1849" i="43"/>
  <c r="J1848" i="43"/>
  <c r="J1847" i="43"/>
  <c r="J1846" i="43"/>
  <c r="J1845" i="43"/>
  <c r="J1844" i="43"/>
  <c r="J1843" i="43"/>
  <c r="J1842" i="43"/>
  <c r="J1841" i="43"/>
  <c r="J1840" i="43"/>
  <c r="J1839" i="43"/>
  <c r="J1838" i="43"/>
  <c r="J1837" i="43"/>
  <c r="J1836" i="43"/>
  <c r="J1835" i="43"/>
  <c r="J1834" i="43"/>
  <c r="J1833" i="43"/>
  <c r="J1832" i="43"/>
  <c r="J1831" i="43"/>
  <c r="J1830" i="43"/>
  <c r="J1829" i="43"/>
  <c r="J1828" i="43"/>
  <c r="J1827" i="43"/>
  <c r="J1826" i="43"/>
  <c r="J1825" i="43"/>
  <c r="J1824" i="43"/>
  <c r="J1823" i="43"/>
  <c r="J1822" i="43"/>
  <c r="J1821" i="43"/>
  <c r="J1820" i="43"/>
  <c r="J1819" i="43"/>
  <c r="J1818" i="43"/>
  <c r="J1817" i="43"/>
  <c r="J1816" i="43"/>
  <c r="J1815" i="43"/>
  <c r="J1814" i="43"/>
  <c r="J1813" i="43"/>
  <c r="J1812" i="43"/>
  <c r="J1811" i="43"/>
  <c r="J1810" i="43"/>
  <c r="J1809" i="43"/>
  <c r="J1808" i="43"/>
  <c r="J1807" i="43"/>
  <c r="J1806" i="43"/>
  <c r="J1805" i="43"/>
  <c r="J1804" i="43"/>
  <c r="J1803" i="43"/>
  <c r="J1802" i="43"/>
  <c r="J1801" i="43"/>
  <c r="J1800" i="43"/>
  <c r="J1799" i="43"/>
  <c r="J1798" i="43"/>
  <c r="J1797" i="43"/>
  <c r="J1796" i="43"/>
  <c r="J1795" i="43"/>
  <c r="J1794" i="43"/>
  <c r="J1793" i="43"/>
  <c r="J1792" i="43"/>
  <c r="J1791" i="43"/>
  <c r="J1790" i="43"/>
  <c r="J1789" i="43"/>
  <c r="J1788" i="43"/>
  <c r="J1787" i="43"/>
  <c r="J1786" i="43"/>
  <c r="J1785" i="43"/>
  <c r="J1784" i="43"/>
  <c r="J1783" i="43"/>
  <c r="J1782" i="43"/>
  <c r="J1781" i="43"/>
  <c r="J1780" i="43"/>
  <c r="J1779" i="43"/>
  <c r="J1778" i="43"/>
  <c r="J1777" i="43"/>
  <c r="J1776" i="43"/>
  <c r="J1775" i="43"/>
  <c r="J1774" i="43"/>
  <c r="J1773" i="43"/>
  <c r="J1772" i="43"/>
  <c r="J1771" i="43"/>
  <c r="J1770" i="43"/>
  <c r="J1769" i="43"/>
  <c r="J1768" i="43"/>
  <c r="J1767" i="43"/>
  <c r="J1766" i="43"/>
  <c r="J1765" i="43"/>
  <c r="J1764" i="43"/>
  <c r="J1763" i="43"/>
  <c r="J1762" i="43"/>
  <c r="J1761" i="43"/>
  <c r="J1760" i="43"/>
  <c r="J1759" i="43"/>
  <c r="J1758" i="43"/>
  <c r="J1757" i="43"/>
  <c r="J1756" i="43"/>
  <c r="J1755" i="43"/>
  <c r="J1754" i="43"/>
  <c r="J1753" i="43"/>
  <c r="J1752" i="43"/>
  <c r="J1751" i="43"/>
  <c r="J1750" i="43"/>
  <c r="J1749" i="43"/>
  <c r="J1748" i="43"/>
  <c r="J1747" i="43"/>
  <c r="J1746" i="43"/>
  <c r="J1745" i="43"/>
  <c r="J1744" i="43"/>
  <c r="J1743" i="43"/>
  <c r="J1742" i="43"/>
  <c r="J1741" i="43"/>
  <c r="J1740" i="43"/>
  <c r="J1739" i="43"/>
  <c r="J1738" i="43"/>
  <c r="J1737" i="43"/>
  <c r="J1736" i="43"/>
  <c r="J1735" i="43"/>
  <c r="J1734" i="43"/>
  <c r="J1733" i="43"/>
  <c r="J1732" i="43"/>
  <c r="J1731" i="43"/>
  <c r="J1730" i="43"/>
  <c r="J1729" i="43"/>
  <c r="J1728" i="43"/>
  <c r="J1727" i="43"/>
  <c r="J1726" i="43"/>
  <c r="J1725" i="43"/>
  <c r="J1724" i="43"/>
  <c r="J1723" i="43"/>
  <c r="J1722" i="43"/>
  <c r="J1721" i="43"/>
  <c r="J1720" i="43"/>
  <c r="J1719" i="43"/>
  <c r="J1718" i="43"/>
  <c r="J1717" i="43"/>
  <c r="J1716" i="43"/>
  <c r="J1715" i="43"/>
  <c r="J1714" i="43"/>
  <c r="J1713" i="43"/>
  <c r="J1712" i="43"/>
  <c r="J1711" i="43"/>
  <c r="J1710" i="43"/>
  <c r="J1709" i="43"/>
  <c r="J1708" i="43"/>
  <c r="J1707" i="43"/>
  <c r="J1706" i="43"/>
  <c r="J1705" i="43"/>
  <c r="J1704" i="43"/>
  <c r="J1703" i="43"/>
  <c r="J1702" i="43"/>
  <c r="J1701" i="43"/>
  <c r="J1700" i="43"/>
  <c r="J1699" i="43"/>
  <c r="J1698" i="43"/>
  <c r="J1697" i="43"/>
  <c r="J1696" i="43"/>
  <c r="J1695" i="43"/>
  <c r="J1694" i="43"/>
  <c r="J1693" i="43"/>
  <c r="J1692" i="43"/>
  <c r="J1691" i="43"/>
  <c r="J1690" i="43"/>
  <c r="J1689" i="43"/>
  <c r="J1688" i="43"/>
  <c r="J1687" i="43"/>
  <c r="J1686" i="43"/>
  <c r="J1685" i="43"/>
  <c r="J1684" i="43"/>
  <c r="J1683" i="43"/>
  <c r="J1682" i="43"/>
  <c r="J1681" i="43"/>
  <c r="J1680" i="43"/>
  <c r="J1679" i="43"/>
  <c r="J1678" i="43"/>
  <c r="J1677" i="43"/>
  <c r="J1676" i="43"/>
  <c r="J1675" i="43"/>
  <c r="J1674" i="43"/>
  <c r="J1673" i="43"/>
  <c r="J1672" i="43"/>
  <c r="J1671" i="43"/>
  <c r="J1670" i="43"/>
  <c r="J1669" i="43"/>
  <c r="J1668" i="43"/>
  <c r="J1667" i="43"/>
  <c r="J1666" i="43"/>
  <c r="J1665" i="43"/>
  <c r="J1664" i="43"/>
  <c r="J1663" i="43"/>
  <c r="J1662" i="43"/>
  <c r="J1661" i="43"/>
  <c r="J1660" i="43"/>
  <c r="J1659" i="43"/>
  <c r="J1658" i="43"/>
  <c r="J1657" i="43"/>
  <c r="J1656" i="43"/>
  <c r="J1655" i="43"/>
  <c r="J1654" i="43"/>
  <c r="J1653" i="43"/>
  <c r="J1652" i="43"/>
  <c r="J1651" i="43"/>
  <c r="J1650" i="43"/>
  <c r="J1649" i="43"/>
  <c r="J1648" i="43"/>
  <c r="J1647" i="43"/>
  <c r="J1646" i="43"/>
  <c r="J1645" i="43"/>
  <c r="J1644" i="43"/>
  <c r="J1643" i="43"/>
  <c r="J1642" i="43"/>
  <c r="J1641" i="43"/>
  <c r="J1640" i="43"/>
  <c r="J1639" i="43"/>
  <c r="J1638" i="43"/>
  <c r="J1637" i="43"/>
  <c r="J1636" i="43"/>
  <c r="J1635" i="43"/>
  <c r="J1634" i="43"/>
  <c r="J1633" i="43"/>
  <c r="J1632" i="43"/>
  <c r="J1631" i="43"/>
  <c r="J1630" i="43"/>
  <c r="J1629" i="43"/>
  <c r="J1628" i="43"/>
  <c r="J1627" i="43"/>
  <c r="J1626" i="43"/>
  <c r="J1625" i="43"/>
  <c r="J1624" i="43"/>
  <c r="J1623" i="43"/>
  <c r="J1622" i="43"/>
  <c r="J1621" i="43"/>
  <c r="J1620" i="43"/>
  <c r="J1619" i="43"/>
  <c r="J1618" i="43"/>
  <c r="J1617" i="43"/>
  <c r="J1616" i="43"/>
  <c r="J1615" i="43"/>
  <c r="J1614" i="43"/>
  <c r="J1613" i="43"/>
  <c r="J1612" i="43"/>
  <c r="J1611" i="43"/>
  <c r="J1610" i="43"/>
  <c r="J1609" i="43"/>
  <c r="J1608" i="43"/>
  <c r="J1607" i="43"/>
  <c r="J1606" i="43"/>
  <c r="J1605" i="43"/>
  <c r="J1604" i="43"/>
  <c r="J1603" i="43"/>
  <c r="J1602" i="43"/>
  <c r="J1601" i="43"/>
  <c r="J1600" i="43"/>
  <c r="J1599" i="43"/>
  <c r="J1598" i="43"/>
  <c r="J1597" i="43"/>
  <c r="J1596" i="43"/>
  <c r="J1595" i="43"/>
  <c r="J1594" i="43"/>
  <c r="J1593" i="43"/>
  <c r="J1592" i="43"/>
  <c r="J1591" i="43"/>
  <c r="J1590" i="43"/>
  <c r="J1589" i="43"/>
  <c r="J1588" i="43"/>
  <c r="J1587" i="43"/>
  <c r="J1586" i="43"/>
  <c r="J1585" i="43"/>
  <c r="J1584" i="43"/>
  <c r="J1583" i="43"/>
  <c r="J1582" i="43"/>
  <c r="J1581" i="43"/>
  <c r="J1580" i="43"/>
  <c r="J1579" i="43"/>
  <c r="J1578" i="43"/>
  <c r="J1577" i="43"/>
  <c r="J1576" i="43"/>
  <c r="J1575" i="43"/>
  <c r="J1574" i="43"/>
  <c r="J1573" i="43"/>
  <c r="J1572" i="43"/>
  <c r="J1571" i="43"/>
  <c r="J1570" i="43"/>
  <c r="J1569" i="43"/>
  <c r="J1568" i="43"/>
  <c r="J1567" i="43"/>
  <c r="J1566" i="43"/>
  <c r="J1565" i="43"/>
  <c r="J1564" i="43"/>
  <c r="J1563" i="43"/>
  <c r="J1562" i="43"/>
  <c r="J1561" i="43"/>
  <c r="J1560" i="43"/>
  <c r="J1559" i="43"/>
  <c r="J1558" i="43"/>
  <c r="J1557" i="43"/>
  <c r="J1556" i="43"/>
  <c r="J1555" i="43"/>
  <c r="J1554" i="43"/>
  <c r="J1553" i="43"/>
  <c r="J1552" i="43"/>
  <c r="J1551" i="43"/>
  <c r="J1550" i="43"/>
  <c r="J1549" i="43"/>
  <c r="J1548" i="43"/>
  <c r="J1547" i="43"/>
  <c r="J1546" i="43"/>
  <c r="J1545" i="43"/>
  <c r="J1544" i="43"/>
  <c r="J1543" i="43"/>
  <c r="J1542" i="43"/>
  <c r="J1541" i="43"/>
  <c r="J1540" i="43"/>
  <c r="J1539" i="43"/>
  <c r="J1538" i="43"/>
  <c r="J1537" i="43"/>
  <c r="J1536" i="43"/>
  <c r="J1535" i="43"/>
  <c r="J1534" i="43"/>
  <c r="J1533" i="43"/>
  <c r="J1532" i="43"/>
  <c r="J1531" i="43"/>
  <c r="J1530" i="43"/>
  <c r="J1529" i="43"/>
  <c r="J1528" i="43"/>
  <c r="J1527" i="43"/>
  <c r="J1526" i="43"/>
  <c r="J1525" i="43"/>
  <c r="J1524" i="43"/>
  <c r="J1523" i="43"/>
  <c r="J1522" i="43"/>
  <c r="J1521" i="43"/>
  <c r="J1520" i="43"/>
  <c r="J1519" i="43"/>
  <c r="J1518" i="43"/>
  <c r="J1517" i="43"/>
  <c r="J1516" i="43"/>
  <c r="J1515" i="43"/>
  <c r="J1514" i="43"/>
  <c r="J1513" i="43"/>
  <c r="J1512" i="43"/>
  <c r="J1511" i="43"/>
  <c r="J1510" i="43"/>
  <c r="J1509" i="43"/>
  <c r="J1508" i="43"/>
  <c r="J1507" i="43"/>
  <c r="J1506" i="43"/>
  <c r="J1505" i="43"/>
  <c r="J1504" i="43"/>
  <c r="J1503" i="43"/>
  <c r="J1502" i="43"/>
  <c r="J1501" i="43"/>
  <c r="J1500" i="43"/>
  <c r="J1499" i="43"/>
  <c r="J1498" i="43"/>
  <c r="J1497" i="43"/>
  <c r="J1496" i="43"/>
  <c r="J1495" i="43"/>
  <c r="J1494" i="43"/>
  <c r="J1493" i="43"/>
  <c r="J1492" i="43"/>
  <c r="J1491" i="43"/>
  <c r="J1490" i="43"/>
  <c r="J1489" i="43"/>
  <c r="J1488" i="43"/>
  <c r="J1487" i="43"/>
  <c r="J1486" i="43"/>
  <c r="J1485" i="43"/>
  <c r="J1484" i="43"/>
  <c r="J1483" i="43"/>
  <c r="J1482" i="43"/>
  <c r="J1481" i="43"/>
  <c r="J1480" i="43"/>
  <c r="J1479" i="43"/>
  <c r="J1478" i="43"/>
  <c r="J1477" i="43"/>
  <c r="J1476" i="43"/>
  <c r="J1475" i="43"/>
  <c r="J1474" i="43"/>
  <c r="J1473" i="43"/>
  <c r="J1472" i="43"/>
  <c r="J1471" i="43"/>
  <c r="J1470" i="43"/>
  <c r="J1469" i="43"/>
  <c r="J1468" i="43"/>
  <c r="J1467" i="43"/>
  <c r="J1466" i="43"/>
  <c r="J1465" i="43"/>
  <c r="J1464" i="43"/>
  <c r="J1463" i="43"/>
  <c r="J1462" i="43"/>
  <c r="J1461" i="43"/>
  <c r="J1460" i="43"/>
  <c r="J1459" i="43"/>
  <c r="J1458" i="43"/>
  <c r="J1457" i="43"/>
  <c r="J1456" i="43"/>
  <c r="J1455" i="43"/>
  <c r="J1454" i="43"/>
  <c r="J1453" i="43"/>
  <c r="J1452" i="43"/>
  <c r="J1451" i="43"/>
  <c r="J1450" i="43"/>
  <c r="J1449" i="43"/>
  <c r="J1448" i="43"/>
  <c r="J1447" i="43"/>
  <c r="J1446" i="43"/>
  <c r="J1445" i="43"/>
  <c r="J1444" i="43"/>
  <c r="J1443" i="43"/>
  <c r="J1442" i="43"/>
  <c r="J1441" i="43"/>
  <c r="J1440" i="43"/>
  <c r="J1439" i="43"/>
  <c r="J1438" i="43"/>
  <c r="J1437" i="43"/>
  <c r="J1436" i="43"/>
  <c r="J1435" i="43"/>
  <c r="J1434" i="43"/>
  <c r="J1433" i="43"/>
  <c r="J1432" i="43"/>
  <c r="J1431" i="43"/>
  <c r="J1430" i="43"/>
  <c r="J1429" i="43"/>
  <c r="J1428" i="43"/>
  <c r="J1427" i="43"/>
  <c r="J1426" i="43"/>
  <c r="J1425" i="43"/>
  <c r="J1424" i="43"/>
  <c r="J1423" i="43"/>
  <c r="J1422" i="43"/>
  <c r="J1421" i="43"/>
  <c r="J1420" i="43"/>
  <c r="J1419" i="43"/>
  <c r="J1418" i="43"/>
  <c r="J1417" i="43"/>
  <c r="J1416" i="43"/>
  <c r="J1415" i="43"/>
  <c r="J1414" i="43"/>
  <c r="J1413" i="43"/>
  <c r="J1412" i="43"/>
  <c r="J1411" i="43"/>
  <c r="J1410" i="43"/>
  <c r="J1409" i="43"/>
  <c r="J1408" i="43"/>
  <c r="J1407" i="43"/>
  <c r="J1406" i="43"/>
  <c r="J1405" i="43"/>
  <c r="J1404" i="43"/>
  <c r="J1403" i="43"/>
  <c r="J1402" i="43"/>
  <c r="J1401" i="43"/>
  <c r="J1400" i="43"/>
  <c r="J1399" i="43"/>
  <c r="J1398" i="43"/>
  <c r="J1397" i="43"/>
  <c r="J1396" i="43"/>
  <c r="J1395" i="43"/>
  <c r="J1394" i="43"/>
  <c r="J1393" i="43"/>
  <c r="J1392" i="43"/>
  <c r="J1391" i="43"/>
  <c r="J1390" i="43"/>
  <c r="J1389" i="43"/>
  <c r="J1388" i="43"/>
  <c r="J1387" i="43"/>
  <c r="J1386" i="43"/>
  <c r="J1385" i="43"/>
  <c r="J1384" i="43"/>
  <c r="J1383" i="43"/>
  <c r="J1382" i="43"/>
  <c r="J1381" i="43"/>
  <c r="J1380" i="43"/>
  <c r="J1379" i="43"/>
  <c r="J1378" i="43"/>
  <c r="J1377" i="43"/>
  <c r="J1376" i="43"/>
  <c r="J1375" i="43"/>
  <c r="J1374" i="43"/>
  <c r="J1373" i="43"/>
  <c r="J1372" i="43"/>
  <c r="J1371" i="43"/>
  <c r="J1370" i="43"/>
  <c r="J1369" i="43"/>
  <c r="J1368" i="43"/>
  <c r="J1367" i="43"/>
  <c r="J1366" i="43"/>
  <c r="J1365" i="43"/>
  <c r="J1364" i="43"/>
  <c r="J1363" i="43"/>
  <c r="J1362" i="43"/>
  <c r="J1361" i="43"/>
  <c r="J1360" i="43"/>
  <c r="J1359" i="43"/>
  <c r="J1358" i="43"/>
  <c r="J1357" i="43"/>
  <c r="J1356" i="43"/>
  <c r="J1355" i="43"/>
  <c r="J1354" i="43"/>
  <c r="J1353" i="43"/>
  <c r="J1352" i="43"/>
  <c r="J1351" i="43"/>
  <c r="J1350" i="43"/>
  <c r="J1349" i="43"/>
  <c r="J1348" i="43"/>
  <c r="J1347" i="43"/>
  <c r="J1346" i="43"/>
  <c r="J1345" i="43"/>
  <c r="J1344" i="43"/>
  <c r="J1343" i="43"/>
  <c r="J1342" i="43"/>
  <c r="J1341" i="43"/>
  <c r="J1340" i="43"/>
  <c r="J1339" i="43"/>
  <c r="J1338" i="43"/>
  <c r="J1337" i="43"/>
  <c r="J1336" i="43"/>
  <c r="J1335" i="43"/>
  <c r="J1334" i="43"/>
  <c r="J1333" i="43"/>
  <c r="J1332" i="43"/>
  <c r="J1331" i="43"/>
  <c r="J1330" i="43"/>
  <c r="J1329" i="43"/>
  <c r="J1328" i="43"/>
  <c r="J1327" i="43"/>
  <c r="J1326" i="43"/>
  <c r="J1325" i="43"/>
  <c r="J1324" i="43"/>
  <c r="J1323" i="43"/>
  <c r="J1322" i="43"/>
  <c r="J1321" i="43"/>
  <c r="J1320" i="43"/>
  <c r="J1319" i="43"/>
  <c r="J1318" i="43"/>
  <c r="J1317" i="43"/>
  <c r="J1316" i="43"/>
  <c r="J1315" i="43"/>
  <c r="J1314" i="43"/>
  <c r="J1313" i="43"/>
  <c r="J1312" i="43"/>
  <c r="J1311" i="43"/>
  <c r="J1310" i="43"/>
  <c r="J1309" i="43"/>
  <c r="J1308" i="43"/>
  <c r="J1307" i="43"/>
  <c r="J1306" i="43"/>
  <c r="J1305" i="43"/>
  <c r="J1304" i="43"/>
  <c r="J1303" i="43"/>
  <c r="J1302" i="43"/>
  <c r="J1301" i="43"/>
  <c r="J1300" i="43"/>
  <c r="J1299" i="43"/>
  <c r="J1298" i="43"/>
  <c r="J1297" i="43"/>
  <c r="J1296" i="43"/>
  <c r="J1295" i="43"/>
  <c r="J1294" i="43"/>
  <c r="J1293" i="43"/>
  <c r="J1292" i="43"/>
  <c r="J1291" i="43"/>
  <c r="J1290" i="43"/>
  <c r="J1289" i="43"/>
  <c r="J1288" i="43"/>
  <c r="J1287" i="43"/>
  <c r="J1286" i="43"/>
  <c r="J1285" i="43"/>
  <c r="J1284" i="43"/>
  <c r="J1283" i="43"/>
  <c r="J1282" i="43"/>
  <c r="J1281" i="43"/>
  <c r="J1280" i="43"/>
  <c r="J1279" i="43"/>
  <c r="J1278" i="43"/>
  <c r="J1277" i="43"/>
  <c r="J1276" i="43"/>
  <c r="J1275" i="43"/>
  <c r="J1274" i="43"/>
  <c r="J1273" i="43"/>
  <c r="J1272" i="43"/>
  <c r="J1271" i="43"/>
  <c r="J1270" i="43"/>
  <c r="J1269" i="43"/>
  <c r="J1268" i="43"/>
  <c r="J1267" i="43"/>
  <c r="J1266" i="43"/>
  <c r="J1265" i="43"/>
  <c r="J1264" i="43"/>
  <c r="J1263" i="43"/>
  <c r="J1262" i="43"/>
  <c r="J1261" i="43"/>
  <c r="J1260" i="43"/>
  <c r="J1259" i="43"/>
  <c r="J1258" i="43"/>
  <c r="J1257" i="43"/>
  <c r="J1256" i="43"/>
  <c r="J1255" i="43"/>
  <c r="J1254" i="43"/>
  <c r="J1253" i="43"/>
  <c r="J1252" i="43"/>
  <c r="J1251" i="43"/>
  <c r="J1250" i="43"/>
  <c r="J1249" i="43"/>
  <c r="J1248" i="43"/>
  <c r="J1247" i="43"/>
  <c r="J1246" i="43"/>
  <c r="J1245" i="43"/>
  <c r="J1244" i="43"/>
  <c r="J1243" i="43"/>
  <c r="J1242" i="43"/>
  <c r="J1241" i="43"/>
  <c r="J1240" i="43"/>
  <c r="J1239" i="43"/>
  <c r="J1238" i="43"/>
  <c r="J1237" i="43"/>
  <c r="J1236" i="43"/>
  <c r="J1235" i="43"/>
  <c r="J1234" i="43"/>
  <c r="J1233" i="43"/>
  <c r="J1232" i="43"/>
  <c r="J1231" i="43"/>
  <c r="J1230" i="43"/>
  <c r="J1229" i="43"/>
  <c r="J1228" i="43"/>
  <c r="J1227" i="43"/>
  <c r="J1226" i="43"/>
  <c r="J1225" i="43"/>
  <c r="J1224" i="43"/>
  <c r="J1223" i="43"/>
  <c r="J1222" i="43"/>
  <c r="J1221" i="43"/>
  <c r="J1220" i="43"/>
  <c r="J1219" i="43"/>
  <c r="J1218" i="43"/>
  <c r="J1217" i="43"/>
  <c r="J1216" i="43"/>
  <c r="J1215" i="43"/>
  <c r="J1214" i="43"/>
  <c r="J1213" i="43"/>
  <c r="J1212" i="43"/>
  <c r="J1211" i="43"/>
  <c r="J1210" i="43"/>
  <c r="J1209" i="43"/>
  <c r="J1208" i="43"/>
  <c r="J1207" i="43"/>
  <c r="J1206" i="43"/>
  <c r="J1205" i="43"/>
  <c r="J1204" i="43"/>
  <c r="J1203" i="43"/>
  <c r="J1202" i="43"/>
  <c r="J1201" i="43"/>
  <c r="J1200" i="43"/>
  <c r="J1199" i="43"/>
  <c r="J1198" i="43"/>
  <c r="J1197" i="43"/>
  <c r="J1196" i="43"/>
  <c r="J1195" i="43"/>
  <c r="J1194" i="43"/>
  <c r="J1193" i="43"/>
  <c r="J1192" i="43"/>
  <c r="J1191" i="43"/>
  <c r="J1190" i="43"/>
  <c r="J1189" i="43"/>
  <c r="J1188" i="43"/>
  <c r="J1187" i="43"/>
  <c r="J1186" i="43"/>
  <c r="J1185" i="43"/>
  <c r="J1184" i="43"/>
  <c r="J1183" i="43"/>
  <c r="J1182" i="43"/>
  <c r="J1181" i="43"/>
  <c r="J1180" i="43"/>
  <c r="J1179" i="43"/>
  <c r="J1178" i="43"/>
  <c r="J1177" i="43"/>
  <c r="J1176" i="43"/>
  <c r="J1175" i="43"/>
  <c r="J1174" i="43"/>
  <c r="J1173" i="43"/>
  <c r="J1172" i="43"/>
  <c r="J1171" i="43"/>
  <c r="J1170" i="43"/>
  <c r="J1169" i="43"/>
  <c r="J1168" i="43"/>
  <c r="J1167" i="43"/>
  <c r="J1166" i="43"/>
  <c r="J1165" i="43"/>
  <c r="J1164" i="43"/>
  <c r="J1163" i="43"/>
  <c r="J1162" i="43"/>
  <c r="J1161" i="43"/>
  <c r="J1160" i="43"/>
  <c r="J1159" i="43"/>
  <c r="J1158" i="43"/>
  <c r="J1157" i="43"/>
  <c r="J1156" i="43"/>
  <c r="J1155" i="43"/>
  <c r="J1154" i="43"/>
  <c r="J1153" i="43"/>
  <c r="J1152" i="43"/>
  <c r="J1151" i="43"/>
  <c r="J1150" i="43"/>
  <c r="J1149" i="43"/>
  <c r="J1148" i="43"/>
  <c r="J1147" i="43"/>
  <c r="J1146" i="43"/>
  <c r="J1145" i="43"/>
  <c r="J1144" i="43"/>
  <c r="J1143" i="43"/>
  <c r="J1142" i="43"/>
  <c r="J1141" i="43"/>
  <c r="J1140" i="43"/>
  <c r="J1139" i="43"/>
  <c r="J1138" i="43"/>
  <c r="J1137" i="43"/>
  <c r="J1136" i="43"/>
  <c r="J1135" i="43"/>
  <c r="J1134" i="43"/>
  <c r="J1133" i="43"/>
  <c r="J1132" i="43"/>
  <c r="J1131" i="43"/>
  <c r="J1130" i="43"/>
  <c r="J1129" i="43"/>
  <c r="J1128" i="43"/>
  <c r="J1127" i="43"/>
  <c r="J1126" i="43"/>
  <c r="J1125" i="43"/>
  <c r="J1124" i="43"/>
  <c r="J1123" i="43"/>
  <c r="J1122" i="43"/>
  <c r="J1121" i="43"/>
  <c r="J1120" i="43"/>
  <c r="J1119" i="43"/>
  <c r="J1118" i="43"/>
  <c r="J1117" i="43"/>
  <c r="J1116" i="43"/>
  <c r="J1115" i="43"/>
  <c r="J1114" i="43"/>
  <c r="J1113" i="43"/>
  <c r="J1112" i="43"/>
  <c r="J1111" i="43"/>
  <c r="J1110" i="43"/>
  <c r="J1109" i="43"/>
  <c r="J1108" i="43"/>
  <c r="J1107" i="43"/>
  <c r="J1106" i="43"/>
  <c r="J1105" i="43"/>
  <c r="J1104" i="43"/>
  <c r="J1103" i="43"/>
  <c r="J1102" i="43"/>
  <c r="J1101" i="43"/>
  <c r="J1100" i="43"/>
  <c r="J1099" i="43"/>
  <c r="J1098" i="43"/>
  <c r="J1097" i="43"/>
  <c r="J1096" i="43"/>
  <c r="J1095" i="43"/>
  <c r="J1094" i="43"/>
  <c r="J1093" i="43"/>
  <c r="J1092" i="43"/>
  <c r="J1091" i="43"/>
  <c r="J1090" i="43"/>
  <c r="J1089" i="43"/>
  <c r="J1088" i="43"/>
  <c r="J1087" i="43"/>
  <c r="J1086" i="43"/>
  <c r="J1085" i="43"/>
  <c r="J1084" i="43"/>
  <c r="J1083" i="43"/>
  <c r="J1082" i="43"/>
  <c r="J1081" i="43"/>
  <c r="J1080" i="43"/>
  <c r="J1079" i="43"/>
  <c r="J1078" i="43"/>
  <c r="J1077" i="43"/>
  <c r="J1076" i="43"/>
  <c r="J1075" i="43"/>
  <c r="J1074" i="43"/>
  <c r="J1073" i="43"/>
  <c r="J1072" i="43"/>
  <c r="J1071" i="43"/>
  <c r="J1070" i="43"/>
  <c r="J1069" i="43"/>
  <c r="J1068" i="43"/>
  <c r="J1067" i="43"/>
  <c r="J1066" i="43"/>
  <c r="J1065" i="43"/>
  <c r="J1064" i="43"/>
  <c r="J1063" i="43"/>
  <c r="J1062" i="43"/>
  <c r="J1061" i="43"/>
  <c r="J1060" i="43"/>
  <c r="J1059" i="43"/>
  <c r="J1058" i="43"/>
  <c r="J1057" i="43"/>
  <c r="J1056" i="43"/>
  <c r="J1055" i="43"/>
  <c r="J1054" i="43"/>
  <c r="J1053" i="43"/>
  <c r="J1052" i="43"/>
  <c r="J1051" i="43"/>
  <c r="J1050" i="43"/>
  <c r="J1049" i="43"/>
  <c r="J1048" i="43"/>
  <c r="J1047" i="43"/>
  <c r="J1046" i="43"/>
  <c r="J1045" i="43"/>
  <c r="J1044" i="43"/>
  <c r="J1043" i="43"/>
  <c r="J1042" i="43"/>
  <c r="J1041" i="43"/>
  <c r="J1040" i="43"/>
  <c r="J1039" i="43"/>
  <c r="J1038" i="43"/>
  <c r="J1037" i="43"/>
  <c r="J1036" i="43"/>
  <c r="J1035" i="43"/>
  <c r="J1034" i="43"/>
  <c r="J1033" i="43"/>
  <c r="J1032" i="43"/>
  <c r="J1031" i="43"/>
  <c r="J1030" i="43"/>
  <c r="J1029" i="43"/>
  <c r="J1028" i="43"/>
  <c r="J1027" i="43"/>
  <c r="J1026" i="43"/>
  <c r="J1025" i="43"/>
  <c r="J1024" i="43"/>
  <c r="J1023" i="43"/>
  <c r="J1022" i="43"/>
  <c r="J1021" i="43"/>
  <c r="J1020" i="43"/>
  <c r="J1019" i="43"/>
  <c r="J1018" i="43"/>
  <c r="J1017" i="43"/>
  <c r="J1016" i="43"/>
  <c r="J1015" i="43"/>
  <c r="J1014" i="43"/>
  <c r="J1013" i="43"/>
  <c r="J1012" i="43"/>
  <c r="J1011" i="43"/>
  <c r="J1010" i="43"/>
  <c r="J1009" i="43"/>
  <c r="J1008" i="43"/>
  <c r="J1007" i="43"/>
  <c r="J1006" i="43"/>
  <c r="J1005" i="43"/>
  <c r="J1004" i="43"/>
  <c r="J1003" i="43"/>
  <c r="J1002" i="43"/>
  <c r="J1001" i="43"/>
  <c r="J1000" i="43"/>
  <c r="J999" i="43"/>
  <c r="J998" i="43"/>
  <c r="J997" i="43"/>
  <c r="J996" i="43"/>
  <c r="J995" i="43"/>
  <c r="J994" i="43"/>
  <c r="J993" i="43"/>
  <c r="J992" i="43"/>
  <c r="J991" i="43"/>
  <c r="J990" i="43"/>
  <c r="J989" i="43"/>
  <c r="J988" i="43"/>
  <c r="J987" i="43"/>
  <c r="J986" i="43"/>
  <c r="J985" i="43"/>
  <c r="J984" i="43"/>
  <c r="J983" i="43"/>
  <c r="J982" i="43"/>
  <c r="J981" i="43"/>
  <c r="J980" i="43"/>
  <c r="J979" i="43"/>
  <c r="J978" i="43"/>
  <c r="J977" i="43"/>
  <c r="J976" i="43"/>
  <c r="J975" i="43"/>
  <c r="J974" i="43"/>
  <c r="J973" i="43"/>
  <c r="J972" i="43"/>
  <c r="J971" i="43"/>
  <c r="J970" i="43"/>
  <c r="J969" i="43"/>
  <c r="J968" i="43"/>
  <c r="J967" i="43"/>
  <c r="J966" i="43"/>
  <c r="J965" i="43"/>
  <c r="J964" i="43"/>
  <c r="J963" i="43"/>
  <c r="J962" i="43"/>
  <c r="J961" i="43"/>
  <c r="J960" i="43"/>
  <c r="J959" i="43"/>
  <c r="J958" i="43"/>
  <c r="J957" i="43"/>
  <c r="J956" i="43"/>
  <c r="J955" i="43"/>
  <c r="J954" i="43"/>
  <c r="J953" i="43"/>
  <c r="J952" i="43"/>
  <c r="J951" i="43"/>
  <c r="J950" i="43"/>
  <c r="J949" i="43"/>
  <c r="J948" i="43"/>
  <c r="J947" i="43"/>
  <c r="J946" i="43"/>
  <c r="J945" i="43"/>
  <c r="J944" i="43"/>
  <c r="J943" i="43"/>
  <c r="J942" i="43"/>
  <c r="J941" i="43"/>
  <c r="J940" i="43"/>
  <c r="J939" i="43"/>
  <c r="J938" i="43"/>
  <c r="J937" i="43"/>
  <c r="J936" i="43"/>
  <c r="J935" i="43"/>
  <c r="J934" i="43"/>
  <c r="J933" i="43"/>
  <c r="J932" i="43"/>
  <c r="J931" i="43"/>
  <c r="J930" i="43"/>
  <c r="J929" i="43"/>
  <c r="J928" i="43"/>
  <c r="J927" i="43"/>
  <c r="J926" i="43"/>
  <c r="J925" i="43"/>
  <c r="J924" i="43"/>
  <c r="J923" i="43"/>
  <c r="J922" i="43"/>
  <c r="J921" i="43"/>
  <c r="J920" i="43"/>
  <c r="J919" i="43"/>
  <c r="J918" i="43"/>
  <c r="J917" i="43"/>
  <c r="J916" i="43"/>
  <c r="J915" i="43"/>
  <c r="J914" i="43"/>
  <c r="J913" i="43"/>
  <c r="J912" i="43"/>
  <c r="J911" i="43"/>
  <c r="J910" i="43"/>
  <c r="J909" i="43"/>
  <c r="J908" i="43"/>
  <c r="J907" i="43"/>
  <c r="J906" i="43"/>
  <c r="J905" i="43"/>
  <c r="J904" i="43"/>
  <c r="J903" i="43"/>
  <c r="J902" i="43"/>
  <c r="J901" i="43"/>
  <c r="J900" i="43"/>
  <c r="J899" i="43"/>
  <c r="J898" i="43"/>
  <c r="J897" i="43"/>
  <c r="J896" i="43"/>
  <c r="J895" i="43"/>
  <c r="J894" i="43"/>
  <c r="J893" i="43"/>
  <c r="J892" i="43"/>
  <c r="J891" i="43"/>
  <c r="J890" i="43"/>
  <c r="J889" i="43"/>
  <c r="J888" i="43"/>
  <c r="J887" i="43"/>
  <c r="J886" i="43"/>
  <c r="J885" i="43"/>
  <c r="J884" i="43"/>
  <c r="J883" i="43"/>
  <c r="J882" i="43"/>
  <c r="J881" i="43"/>
  <c r="J880" i="43"/>
  <c r="J879" i="43"/>
  <c r="J878" i="43"/>
  <c r="J877" i="43"/>
  <c r="J876" i="43"/>
  <c r="J875" i="43"/>
  <c r="J874" i="43"/>
  <c r="J873" i="43"/>
  <c r="J872" i="43"/>
  <c r="J871" i="43"/>
  <c r="J870" i="43"/>
  <c r="J869" i="43"/>
  <c r="J868" i="43"/>
  <c r="J867" i="43"/>
  <c r="J866" i="43"/>
  <c r="J865" i="43"/>
  <c r="J864" i="43"/>
  <c r="J863" i="43"/>
  <c r="J862" i="43"/>
  <c r="J861" i="43"/>
  <c r="J860" i="43"/>
  <c r="J859" i="43"/>
  <c r="J858" i="43"/>
  <c r="J857" i="43"/>
  <c r="J856" i="43"/>
  <c r="J855" i="43"/>
  <c r="J854" i="43"/>
  <c r="J853" i="43"/>
  <c r="J852" i="43"/>
  <c r="J851" i="43"/>
  <c r="J850" i="43"/>
  <c r="J849" i="43"/>
  <c r="J848" i="43"/>
  <c r="J847" i="43"/>
  <c r="J846" i="43"/>
  <c r="J845" i="43"/>
  <c r="J844" i="43"/>
  <c r="J843" i="43"/>
  <c r="J842" i="43"/>
  <c r="J841" i="43"/>
  <c r="J840" i="43"/>
  <c r="J839" i="43"/>
  <c r="J838" i="43"/>
  <c r="J837" i="43"/>
  <c r="J836" i="43"/>
  <c r="J835" i="43"/>
  <c r="J834" i="43"/>
  <c r="J833" i="43"/>
  <c r="J832" i="43"/>
  <c r="J831" i="43"/>
  <c r="J830" i="43"/>
  <c r="J829" i="43"/>
  <c r="J828" i="43"/>
  <c r="J827" i="43"/>
  <c r="J826" i="43"/>
  <c r="J825" i="43"/>
  <c r="J824" i="43"/>
  <c r="J823" i="43"/>
  <c r="J822" i="43"/>
  <c r="J821" i="43"/>
  <c r="J820" i="43"/>
  <c r="J819" i="43"/>
  <c r="J818" i="43"/>
  <c r="J817" i="43"/>
  <c r="J816" i="43"/>
  <c r="J815" i="43"/>
  <c r="J814" i="43"/>
  <c r="J813" i="43"/>
  <c r="J812" i="43"/>
  <c r="J811" i="43"/>
  <c r="J810" i="43"/>
  <c r="J809" i="43"/>
  <c r="J808" i="43"/>
  <c r="J807" i="43"/>
  <c r="J806" i="43"/>
  <c r="J805" i="43"/>
  <c r="J804" i="43"/>
  <c r="J803" i="43"/>
  <c r="J802" i="43"/>
  <c r="J801" i="43"/>
  <c r="J800" i="43"/>
  <c r="J799" i="43"/>
  <c r="J798" i="43"/>
  <c r="J797" i="43"/>
  <c r="J796" i="43"/>
  <c r="J795" i="43"/>
  <c r="J794" i="43"/>
  <c r="J793" i="43"/>
  <c r="J792" i="43"/>
  <c r="J791" i="43"/>
  <c r="J790" i="43"/>
  <c r="J789" i="43"/>
  <c r="J788" i="43"/>
  <c r="J787" i="43"/>
  <c r="J786" i="43"/>
  <c r="J785" i="43"/>
  <c r="J784" i="43"/>
  <c r="J783" i="43"/>
  <c r="J782" i="43"/>
  <c r="J781" i="43"/>
  <c r="J780" i="43"/>
  <c r="J779" i="43"/>
  <c r="J778" i="43"/>
  <c r="J777" i="43"/>
  <c r="J776" i="43"/>
  <c r="J775" i="43"/>
  <c r="J774" i="43"/>
  <c r="J773" i="43"/>
  <c r="J772" i="43"/>
  <c r="J771" i="43"/>
  <c r="J770" i="43"/>
  <c r="J769" i="43"/>
  <c r="J768" i="43"/>
  <c r="J767" i="43"/>
  <c r="J766" i="43"/>
  <c r="J765" i="43"/>
  <c r="J764" i="43"/>
  <c r="J763" i="43"/>
  <c r="J762" i="43"/>
  <c r="J761" i="43"/>
  <c r="J760" i="43"/>
  <c r="J759" i="43"/>
  <c r="J758" i="43"/>
  <c r="J757" i="43"/>
  <c r="J756" i="43"/>
  <c r="J755" i="43"/>
  <c r="J754" i="43"/>
  <c r="J753" i="43"/>
  <c r="J752" i="43"/>
  <c r="J751" i="43"/>
  <c r="J750" i="43"/>
  <c r="J749" i="43"/>
  <c r="J748" i="43"/>
  <c r="J747" i="43"/>
  <c r="J746" i="43"/>
  <c r="J745" i="43"/>
  <c r="J744" i="43"/>
  <c r="J743" i="43"/>
  <c r="J742" i="43"/>
  <c r="J741" i="43"/>
  <c r="J740" i="43"/>
  <c r="J739" i="43"/>
  <c r="J738" i="43"/>
  <c r="J737" i="43"/>
  <c r="J736" i="43"/>
  <c r="J735" i="43"/>
  <c r="J734" i="43"/>
  <c r="J733" i="43"/>
  <c r="J732" i="43"/>
  <c r="J731" i="43"/>
  <c r="J730" i="43"/>
  <c r="J729" i="43"/>
  <c r="J728" i="43"/>
  <c r="J727" i="43"/>
  <c r="J726" i="43"/>
  <c r="J725" i="43"/>
  <c r="J724" i="43"/>
  <c r="J723" i="43"/>
  <c r="J722" i="43"/>
  <c r="J721" i="43"/>
  <c r="J720" i="43"/>
  <c r="J719" i="43"/>
  <c r="J718" i="43"/>
  <c r="J717" i="43"/>
  <c r="J716" i="43"/>
  <c r="J715" i="43"/>
  <c r="J714" i="43"/>
  <c r="J713" i="43"/>
  <c r="J712" i="43"/>
  <c r="J711" i="43"/>
  <c r="J710" i="43"/>
  <c r="J709" i="43"/>
  <c r="J708" i="43"/>
  <c r="J707" i="43"/>
  <c r="J706" i="43"/>
  <c r="J705" i="43"/>
  <c r="J704" i="43"/>
  <c r="J703" i="43"/>
  <c r="J702" i="43"/>
  <c r="J701" i="43"/>
  <c r="J700" i="43"/>
  <c r="J699" i="43"/>
  <c r="J698" i="43"/>
  <c r="J697" i="43"/>
  <c r="J696" i="43"/>
  <c r="J695" i="43"/>
  <c r="J694" i="43"/>
  <c r="J693" i="43"/>
  <c r="J692" i="43"/>
  <c r="J691" i="43"/>
  <c r="J690" i="43"/>
  <c r="J689" i="43"/>
  <c r="J688" i="43"/>
  <c r="J687" i="43"/>
  <c r="J686" i="43"/>
  <c r="J685" i="43"/>
  <c r="J684" i="43"/>
  <c r="J683" i="43"/>
  <c r="J682" i="43"/>
  <c r="J681" i="43"/>
  <c r="J680" i="43"/>
  <c r="J679" i="43"/>
  <c r="J678" i="43"/>
  <c r="J677" i="43"/>
  <c r="J676" i="43"/>
  <c r="J675" i="43"/>
  <c r="J674" i="43"/>
  <c r="J673" i="43"/>
  <c r="J672" i="43"/>
  <c r="J671" i="43"/>
  <c r="J670" i="43"/>
  <c r="J669" i="43"/>
  <c r="J668" i="43"/>
  <c r="J667" i="43"/>
  <c r="J666" i="43"/>
  <c r="J665" i="43"/>
  <c r="J664" i="43"/>
  <c r="J663" i="43"/>
  <c r="J662" i="43"/>
  <c r="J661" i="43"/>
  <c r="J660" i="43"/>
  <c r="J659" i="43"/>
  <c r="J658" i="43"/>
  <c r="J657" i="43"/>
  <c r="J656" i="43"/>
  <c r="J655" i="43"/>
  <c r="J654" i="43"/>
  <c r="J653" i="43"/>
  <c r="J652" i="43"/>
  <c r="J651" i="43"/>
  <c r="J650" i="43"/>
  <c r="J649" i="43"/>
  <c r="J648" i="43"/>
  <c r="J647" i="43"/>
  <c r="J646" i="43"/>
  <c r="J645" i="43"/>
  <c r="J644" i="43"/>
  <c r="J643" i="43"/>
  <c r="J642" i="43"/>
  <c r="J641" i="43"/>
  <c r="J640" i="43"/>
  <c r="J639" i="43"/>
  <c r="J638" i="43"/>
  <c r="J637" i="43"/>
  <c r="J636" i="43"/>
  <c r="J635" i="43"/>
  <c r="J634" i="43"/>
  <c r="J633" i="43"/>
  <c r="J632" i="43"/>
  <c r="J631" i="43"/>
  <c r="J630" i="43"/>
  <c r="J629" i="43"/>
  <c r="J628" i="43"/>
  <c r="J627" i="43"/>
  <c r="J626" i="43"/>
  <c r="J625" i="43"/>
  <c r="J624" i="43"/>
  <c r="J623" i="43"/>
  <c r="J622" i="43"/>
  <c r="J621" i="43"/>
  <c r="J620" i="43"/>
  <c r="J619" i="43"/>
  <c r="J618" i="43"/>
  <c r="J617" i="43"/>
  <c r="J616" i="43"/>
  <c r="J615" i="43"/>
  <c r="J614" i="43"/>
  <c r="J613" i="43"/>
  <c r="J612" i="43"/>
  <c r="J611" i="43"/>
  <c r="J610" i="43"/>
  <c r="J609" i="43"/>
  <c r="J608" i="43"/>
  <c r="J607" i="43"/>
  <c r="J606" i="43"/>
  <c r="J605" i="43"/>
  <c r="J604" i="43"/>
  <c r="J603" i="43"/>
  <c r="J602" i="43"/>
  <c r="J601" i="43"/>
  <c r="J600" i="43"/>
  <c r="J599" i="43"/>
  <c r="J598" i="43"/>
  <c r="J597" i="43"/>
  <c r="J596" i="43"/>
  <c r="J595" i="43"/>
  <c r="J594" i="43"/>
  <c r="J593" i="43"/>
  <c r="J592" i="43"/>
  <c r="J591" i="43"/>
  <c r="J590" i="43"/>
  <c r="J589" i="43"/>
  <c r="J588" i="43"/>
  <c r="J587" i="43"/>
  <c r="J586" i="43"/>
  <c r="J585" i="43"/>
  <c r="J584" i="43"/>
  <c r="J583" i="43"/>
  <c r="J582" i="43"/>
  <c r="J581" i="43"/>
  <c r="J580" i="43"/>
  <c r="J579" i="43"/>
  <c r="J578" i="43"/>
  <c r="J577" i="43"/>
  <c r="J576" i="43"/>
  <c r="J575" i="43"/>
  <c r="J574" i="43"/>
  <c r="J573" i="43"/>
  <c r="J572" i="43"/>
  <c r="J571" i="43"/>
  <c r="J570" i="43"/>
  <c r="J569" i="43"/>
  <c r="J568" i="43"/>
  <c r="J567" i="43"/>
  <c r="J566" i="43"/>
  <c r="J565" i="43"/>
  <c r="J564" i="43"/>
  <c r="J563" i="43"/>
  <c r="J562" i="43"/>
  <c r="J561" i="43"/>
  <c r="J560" i="43"/>
  <c r="J559" i="43"/>
  <c r="J558" i="43"/>
  <c r="J557" i="43"/>
  <c r="J556" i="43"/>
  <c r="J555" i="43"/>
  <c r="J554" i="43"/>
  <c r="J553" i="43"/>
  <c r="J552" i="43"/>
  <c r="J551" i="43"/>
  <c r="J550" i="43"/>
  <c r="J549" i="43"/>
  <c r="J548" i="43"/>
  <c r="J547" i="43"/>
  <c r="J546" i="43"/>
  <c r="J545" i="43"/>
  <c r="J544" i="43"/>
  <c r="J543" i="43"/>
  <c r="J542" i="43"/>
  <c r="J541" i="43"/>
  <c r="J540" i="43"/>
  <c r="J539" i="43"/>
  <c r="J538" i="43"/>
  <c r="J537" i="43"/>
  <c r="J536" i="43"/>
  <c r="J535" i="43"/>
  <c r="J534" i="43"/>
  <c r="J533" i="43"/>
  <c r="J532" i="43"/>
  <c r="J531" i="43"/>
  <c r="J530" i="43"/>
  <c r="J529" i="43"/>
  <c r="J528" i="43"/>
  <c r="J527" i="43"/>
  <c r="J526" i="43"/>
  <c r="J525" i="43"/>
  <c r="J524" i="43"/>
  <c r="J523" i="43"/>
  <c r="J522" i="43"/>
  <c r="J521" i="43"/>
  <c r="J520" i="43"/>
  <c r="J519" i="43"/>
  <c r="J518" i="43"/>
  <c r="J517" i="43"/>
  <c r="J516" i="43"/>
  <c r="J515" i="43"/>
  <c r="J514" i="43"/>
  <c r="J513" i="43"/>
  <c r="J512" i="43"/>
  <c r="J511" i="43"/>
  <c r="J510" i="43"/>
  <c r="J509" i="43"/>
  <c r="J508" i="43"/>
  <c r="J507" i="43"/>
  <c r="J506" i="43"/>
  <c r="J505" i="43"/>
  <c r="J504" i="43"/>
  <c r="J503" i="43"/>
  <c r="J502" i="43"/>
  <c r="J501" i="43"/>
  <c r="J500" i="43"/>
  <c r="J499" i="43"/>
  <c r="J498" i="43"/>
  <c r="J497" i="43"/>
  <c r="J496" i="43"/>
  <c r="J495" i="43"/>
  <c r="J494" i="43"/>
  <c r="J493" i="43"/>
  <c r="J492" i="43"/>
  <c r="J491" i="43"/>
  <c r="J490" i="43"/>
  <c r="J489" i="43"/>
  <c r="J488" i="43"/>
  <c r="J487" i="43"/>
  <c r="J486" i="43"/>
  <c r="J485" i="43"/>
  <c r="J484" i="43"/>
  <c r="J483" i="43"/>
  <c r="J482" i="43"/>
  <c r="J481" i="43"/>
  <c r="J480" i="43"/>
  <c r="J479" i="43"/>
  <c r="J478" i="43"/>
  <c r="J477" i="43"/>
  <c r="J476" i="43"/>
  <c r="J475" i="43"/>
  <c r="J474" i="43"/>
  <c r="J473" i="43"/>
  <c r="J472" i="43"/>
  <c r="J471" i="43"/>
  <c r="J470" i="43"/>
  <c r="J469" i="43"/>
  <c r="J468" i="43"/>
  <c r="J467" i="43"/>
  <c r="J466" i="43"/>
  <c r="J465" i="43"/>
  <c r="J464" i="43"/>
  <c r="J463" i="43"/>
  <c r="J462" i="43"/>
  <c r="J461" i="43"/>
  <c r="J460" i="43"/>
  <c r="J459" i="43"/>
  <c r="J458" i="43"/>
  <c r="J457" i="43"/>
  <c r="J456" i="43"/>
  <c r="J455" i="43"/>
  <c r="J454" i="43"/>
  <c r="J453" i="43"/>
  <c r="J452" i="43"/>
  <c r="J451" i="43"/>
  <c r="J450" i="43"/>
  <c r="J449" i="43"/>
  <c r="J448" i="43"/>
  <c r="J447" i="43"/>
  <c r="J446" i="43"/>
  <c r="J445" i="43"/>
  <c r="J444" i="43"/>
  <c r="J443" i="43"/>
  <c r="J442" i="43"/>
  <c r="J441" i="43"/>
  <c r="J440" i="43"/>
  <c r="J439" i="43"/>
  <c r="J438" i="43"/>
  <c r="J437" i="43"/>
  <c r="J436" i="43"/>
  <c r="J435" i="43"/>
  <c r="J434" i="43"/>
  <c r="J433" i="43"/>
  <c r="J432" i="43"/>
  <c r="J431" i="43"/>
  <c r="J430" i="43"/>
  <c r="J429" i="43"/>
  <c r="J428" i="43"/>
  <c r="J427" i="43"/>
  <c r="J426" i="43"/>
  <c r="J425" i="43"/>
  <c r="J424" i="43"/>
  <c r="J423" i="43"/>
  <c r="J422" i="43"/>
  <c r="J421" i="43"/>
  <c r="J420" i="43"/>
  <c r="J419" i="43"/>
  <c r="J418" i="43"/>
  <c r="J417" i="43"/>
  <c r="J416" i="43"/>
  <c r="J415" i="43"/>
  <c r="J414" i="43"/>
  <c r="J413" i="43"/>
  <c r="J412" i="43"/>
  <c r="J411" i="43"/>
  <c r="J410" i="43"/>
  <c r="J409" i="43"/>
  <c r="J408" i="43"/>
  <c r="J407" i="43"/>
  <c r="J406" i="43"/>
  <c r="J405" i="43"/>
  <c r="J404" i="43"/>
  <c r="J403" i="43"/>
  <c r="J402" i="43"/>
  <c r="J401" i="43"/>
  <c r="J400" i="43"/>
  <c r="J399" i="43"/>
  <c r="J398" i="43"/>
  <c r="J397" i="43"/>
  <c r="J396" i="43"/>
  <c r="J395" i="43"/>
  <c r="J394" i="43"/>
  <c r="J393" i="43"/>
  <c r="J392" i="43"/>
  <c r="J391" i="43"/>
  <c r="J390" i="43"/>
  <c r="J389" i="43"/>
  <c r="J388" i="43"/>
  <c r="J387" i="43"/>
  <c r="J386" i="43"/>
  <c r="J385" i="43"/>
  <c r="J384" i="43"/>
  <c r="J383" i="43"/>
  <c r="J382" i="43"/>
  <c r="J381" i="43"/>
  <c r="J380" i="43"/>
  <c r="J379" i="43"/>
  <c r="J378" i="43"/>
  <c r="J377" i="43"/>
  <c r="J376" i="43"/>
  <c r="J375" i="43"/>
  <c r="J374" i="43"/>
  <c r="J373" i="43"/>
  <c r="J372" i="43"/>
  <c r="J371" i="43"/>
  <c r="J370" i="43"/>
  <c r="J369" i="43"/>
  <c r="J368" i="43"/>
  <c r="J367" i="43"/>
  <c r="J366" i="43"/>
  <c r="J365" i="43"/>
  <c r="J364" i="43"/>
  <c r="J363" i="43"/>
  <c r="J362" i="43"/>
  <c r="J361" i="43"/>
  <c r="J360" i="43"/>
  <c r="J359" i="43"/>
  <c r="J358" i="43"/>
  <c r="J357" i="43"/>
  <c r="J356" i="43"/>
  <c r="J355" i="43"/>
  <c r="J354" i="43"/>
  <c r="J353" i="43"/>
  <c r="J352" i="43"/>
  <c r="J351" i="43"/>
  <c r="J350" i="43"/>
  <c r="J349" i="43"/>
  <c r="J348" i="43"/>
  <c r="J347" i="43"/>
  <c r="J346" i="43"/>
  <c r="J345" i="43"/>
  <c r="J344" i="43"/>
  <c r="J343" i="43"/>
  <c r="J342" i="43"/>
  <c r="J341" i="43"/>
  <c r="J340" i="43"/>
  <c r="J339" i="43"/>
  <c r="J338" i="43"/>
  <c r="J337" i="43"/>
  <c r="J336" i="43"/>
  <c r="J335" i="43"/>
  <c r="J334" i="43"/>
  <c r="J333" i="43"/>
  <c r="J332" i="43"/>
  <c r="J331" i="43"/>
  <c r="J330" i="43"/>
  <c r="J329" i="43"/>
  <c r="J328" i="43"/>
  <c r="J327" i="43"/>
  <c r="J326" i="43"/>
  <c r="J325" i="43"/>
  <c r="J324" i="43"/>
  <c r="J323" i="43"/>
  <c r="J322" i="43"/>
  <c r="J321" i="43"/>
  <c r="J320" i="43"/>
  <c r="J319" i="43"/>
  <c r="J318" i="43"/>
  <c r="J317" i="43"/>
  <c r="J316" i="43"/>
  <c r="J315" i="43"/>
  <c r="J314" i="43"/>
  <c r="J313" i="43"/>
  <c r="J312" i="43"/>
  <c r="J311" i="43"/>
  <c r="J310" i="43"/>
  <c r="J309" i="43"/>
  <c r="J308" i="43"/>
  <c r="J307" i="43"/>
  <c r="J306" i="43"/>
  <c r="J305" i="43"/>
  <c r="J304" i="43"/>
  <c r="J303" i="43"/>
  <c r="J302" i="43"/>
  <c r="J301" i="43"/>
  <c r="J300" i="43"/>
  <c r="J299" i="43"/>
  <c r="J298" i="43"/>
  <c r="J297" i="43"/>
  <c r="J296" i="43"/>
  <c r="J295" i="43"/>
  <c r="J294" i="43"/>
  <c r="J293" i="43"/>
  <c r="J292" i="43"/>
  <c r="J291" i="43"/>
  <c r="J290" i="43"/>
  <c r="J289" i="43"/>
  <c r="J288" i="43"/>
  <c r="J287" i="43"/>
  <c r="J286" i="43"/>
  <c r="J285" i="43"/>
  <c r="J284" i="43"/>
  <c r="J283" i="43"/>
  <c r="J282" i="43"/>
  <c r="J281" i="43"/>
  <c r="J280" i="43"/>
  <c r="J279" i="43"/>
  <c r="J278" i="43"/>
  <c r="J277" i="43"/>
  <c r="J276" i="43"/>
  <c r="J275" i="43"/>
  <c r="J274" i="43"/>
  <c r="J273" i="43"/>
  <c r="J272" i="43"/>
  <c r="J271" i="43"/>
  <c r="J270" i="43"/>
  <c r="J269" i="43"/>
  <c r="J268" i="43"/>
  <c r="J267" i="43"/>
  <c r="J266" i="43"/>
  <c r="J265" i="43"/>
  <c r="J264" i="43"/>
  <c r="J263" i="43"/>
  <c r="J262" i="43"/>
  <c r="J261" i="43"/>
  <c r="J260" i="43"/>
  <c r="J259" i="43"/>
  <c r="J258" i="43"/>
  <c r="J257" i="43"/>
  <c r="J256" i="43"/>
  <c r="J255" i="43"/>
  <c r="J254" i="43"/>
  <c r="J253" i="43"/>
  <c r="J252" i="43"/>
  <c r="J251" i="43"/>
  <c r="J250" i="43"/>
  <c r="J249" i="43"/>
  <c r="J248" i="43"/>
  <c r="J247" i="43"/>
  <c r="J246" i="43"/>
  <c r="J245" i="43"/>
  <c r="J244" i="43"/>
  <c r="J243" i="43"/>
  <c r="J242" i="43"/>
  <c r="J241" i="43"/>
  <c r="J240" i="43"/>
  <c r="J239" i="43"/>
  <c r="J238" i="43"/>
  <c r="J237" i="43"/>
  <c r="J236" i="43"/>
  <c r="J235" i="43"/>
  <c r="J234" i="43"/>
  <c r="J233" i="43"/>
  <c r="J232" i="43"/>
  <c r="J231" i="43"/>
  <c r="J230" i="43"/>
  <c r="J229" i="43"/>
  <c r="J228" i="43"/>
  <c r="J227" i="43"/>
  <c r="J226" i="43"/>
  <c r="J225" i="43"/>
  <c r="J224" i="43"/>
  <c r="J223" i="43"/>
  <c r="J222" i="43"/>
  <c r="J221" i="43"/>
  <c r="J220" i="43"/>
  <c r="J219" i="43"/>
  <c r="J218" i="43"/>
  <c r="J217" i="43"/>
  <c r="J216" i="43"/>
  <c r="J215" i="43"/>
  <c r="J214" i="43"/>
  <c r="J213" i="43"/>
  <c r="J212" i="43"/>
  <c r="J211" i="43"/>
  <c r="J210" i="43"/>
  <c r="J209" i="43"/>
  <c r="J208" i="43"/>
  <c r="J207" i="43"/>
  <c r="J206" i="43"/>
  <c r="J205" i="43"/>
  <c r="J204" i="43"/>
  <c r="J203" i="43"/>
  <c r="J202" i="43"/>
  <c r="J201" i="43"/>
  <c r="J200" i="43"/>
  <c r="J199" i="43"/>
  <c r="J198" i="43"/>
  <c r="J197" i="43"/>
  <c r="J196" i="43"/>
  <c r="J195" i="43"/>
  <c r="J194" i="43"/>
  <c r="J193" i="43"/>
  <c r="J192" i="43"/>
  <c r="J191" i="43"/>
  <c r="J190" i="43"/>
  <c r="J189" i="43"/>
  <c r="J188" i="43"/>
  <c r="J187" i="43"/>
  <c r="J186" i="43"/>
  <c r="J185" i="43"/>
  <c r="J184" i="43"/>
  <c r="J183" i="43"/>
  <c r="J182" i="43"/>
  <c r="J181" i="43"/>
  <c r="J180" i="43"/>
  <c r="J179" i="43"/>
  <c r="J178" i="43"/>
  <c r="J177" i="43"/>
  <c r="J176" i="43"/>
  <c r="J175" i="43"/>
  <c r="J174" i="43"/>
  <c r="J173" i="43"/>
  <c r="J172" i="43"/>
  <c r="J171" i="43"/>
  <c r="J170" i="43"/>
  <c r="J169" i="43"/>
  <c r="J168" i="43"/>
  <c r="J167" i="43"/>
  <c r="J166" i="43"/>
  <c r="J165" i="43"/>
  <c r="J164" i="43"/>
  <c r="K2" i="43" s="1"/>
  <c r="J163" i="43"/>
  <c r="J162" i="43"/>
  <c r="J161" i="43"/>
  <c r="J160" i="43"/>
  <c r="J159" i="43"/>
  <c r="J158" i="43"/>
  <c r="J157" i="43"/>
  <c r="J156" i="43"/>
  <c r="J155" i="43"/>
  <c r="J154" i="43"/>
  <c r="J153" i="43"/>
  <c r="J152" i="43"/>
  <c r="J151" i="43"/>
  <c r="J150" i="43"/>
  <c r="J149" i="43"/>
  <c r="J148" i="43"/>
  <c r="J147" i="43"/>
  <c r="J146" i="43"/>
  <c r="J145" i="43"/>
  <c r="J144" i="43"/>
  <c r="J143" i="43"/>
  <c r="J142" i="43"/>
  <c r="J141" i="43"/>
  <c r="J140" i="43"/>
  <c r="J139" i="43"/>
  <c r="J138" i="43"/>
  <c r="J137" i="43"/>
  <c r="J136" i="43"/>
  <c r="J135" i="43"/>
  <c r="J134" i="43"/>
  <c r="J133" i="43"/>
  <c r="J132" i="43"/>
  <c r="J131" i="43"/>
  <c r="J130" i="43"/>
  <c r="J129" i="43"/>
  <c r="J128" i="43"/>
  <c r="J127" i="43"/>
  <c r="J126" i="43"/>
  <c r="J125" i="43"/>
  <c r="J124" i="43"/>
  <c r="J123" i="43"/>
  <c r="J122" i="43"/>
  <c r="J121" i="43"/>
  <c r="J120" i="43"/>
  <c r="J119" i="43"/>
  <c r="J118" i="43"/>
  <c r="J117" i="43"/>
  <c r="J116" i="43"/>
  <c r="J115" i="43"/>
  <c r="J114" i="43"/>
  <c r="J113" i="43"/>
  <c r="J112" i="43"/>
  <c r="J111" i="43"/>
  <c r="J110" i="43"/>
  <c r="J109" i="43"/>
  <c r="J108" i="43"/>
  <c r="J107" i="43"/>
  <c r="J106" i="43"/>
  <c r="J105" i="43"/>
  <c r="J104" i="43"/>
  <c r="J103" i="43"/>
  <c r="J102" i="43"/>
  <c r="J101" i="43"/>
  <c r="J100" i="43"/>
  <c r="J99" i="43"/>
  <c r="J98" i="43"/>
  <c r="J97" i="43"/>
  <c r="J96" i="43"/>
  <c r="J95" i="43"/>
  <c r="J94" i="43"/>
  <c r="J93" i="43"/>
  <c r="J92" i="43"/>
  <c r="J91" i="43"/>
  <c r="J90" i="43"/>
  <c r="J89" i="43"/>
  <c r="J88" i="43"/>
  <c r="J87" i="43"/>
  <c r="J86" i="43"/>
  <c r="J85" i="43"/>
  <c r="J84" i="43"/>
  <c r="J83" i="43"/>
  <c r="J82" i="43"/>
  <c r="J81" i="43"/>
  <c r="J80" i="43"/>
  <c r="J79" i="43"/>
  <c r="J78" i="43"/>
  <c r="J77" i="43"/>
  <c r="J76" i="43"/>
  <c r="J75" i="43"/>
  <c r="J74" i="43"/>
  <c r="J73" i="43"/>
  <c r="J72" i="43"/>
  <c r="J71" i="43"/>
  <c r="J70" i="43"/>
  <c r="J69" i="43"/>
  <c r="J68" i="43"/>
  <c r="J67" i="43"/>
  <c r="J66" i="43"/>
  <c r="J65" i="43"/>
  <c r="J64" i="43"/>
  <c r="J63" i="43"/>
  <c r="J62" i="43"/>
  <c r="J61" i="43"/>
  <c r="J60" i="43"/>
  <c r="J59" i="43"/>
  <c r="J58" i="43"/>
  <c r="J57" i="43"/>
  <c r="J56" i="43"/>
  <c r="J55" i="43"/>
  <c r="J54" i="43"/>
  <c r="J53" i="43"/>
  <c r="J52" i="43"/>
  <c r="J51" i="43"/>
  <c r="J50" i="43"/>
  <c r="J49" i="43"/>
  <c r="J48" i="43"/>
  <c r="J47" i="43"/>
  <c r="J46" i="43"/>
  <c r="J45" i="43"/>
  <c r="J44" i="43"/>
  <c r="J43" i="43"/>
  <c r="J42" i="43"/>
  <c r="J41" i="43"/>
  <c r="J40" i="43"/>
  <c r="J39" i="43"/>
  <c r="J38" i="43"/>
  <c r="J37" i="43"/>
  <c r="J36" i="43"/>
  <c r="J35" i="43"/>
  <c r="J34" i="43"/>
  <c r="J33" i="43"/>
  <c r="J32" i="43"/>
  <c r="J31" i="43"/>
  <c r="J30" i="43"/>
  <c r="J29" i="43"/>
  <c r="J28" i="43"/>
  <c r="J27" i="43"/>
  <c r="J26" i="43"/>
  <c r="J25" i="43"/>
  <c r="J24" i="43"/>
  <c r="J23" i="43"/>
  <c r="J22" i="43"/>
  <c r="J21" i="43"/>
  <c r="J20" i="43"/>
  <c r="J19" i="43"/>
  <c r="J18" i="43"/>
  <c r="J17" i="43"/>
  <c r="J16" i="43"/>
  <c r="J15" i="43"/>
  <c r="J14" i="43"/>
  <c r="J13" i="43"/>
  <c r="J12" i="43"/>
  <c r="J11" i="43"/>
  <c r="J10" i="43"/>
  <c r="J9" i="43"/>
  <c r="J8" i="43"/>
  <c r="L8" i="34"/>
  <c r="I10" i="34"/>
  <c r="I11" i="34"/>
  <c r="I9" i="34"/>
  <c r="E8" i="4"/>
  <c r="F27" i="4"/>
  <c r="H27" i="4"/>
  <c r="F59" i="44" s="1"/>
  <c r="AF36" i="44" s="1"/>
  <c r="F28" i="4"/>
  <c r="AM40" i="34"/>
  <c r="AN39" i="34"/>
  <c r="AL39" i="34"/>
  <c r="AM39" i="34"/>
  <c r="AL40" i="34"/>
  <c r="AN40" i="34"/>
  <c r="AN41" i="34"/>
  <c r="AM8" i="34"/>
  <c r="AL8" i="34" s="1"/>
  <c r="AP19" i="34"/>
  <c r="E7" i="4"/>
  <c r="G7" i="4"/>
  <c r="AJ100" i="34"/>
  <c r="BI19" i="34"/>
  <c r="BI20" i="34" s="1"/>
  <c r="BI21" i="34" s="1"/>
  <c r="AM9" i="34"/>
  <c r="D9398" i="41"/>
  <c r="D9397" i="41"/>
  <c r="D9396" i="41"/>
  <c r="D9395" i="41"/>
  <c r="D9394" i="41"/>
  <c r="D9393" i="41"/>
  <c r="D9392" i="41"/>
  <c r="D9391" i="41"/>
  <c r="D9390" i="41"/>
  <c r="D9389" i="41"/>
  <c r="D9388" i="41"/>
  <c r="D9387" i="41"/>
  <c r="D9386" i="41"/>
  <c r="D9385" i="41"/>
  <c r="D9384" i="41"/>
  <c r="D9383" i="41"/>
  <c r="D9382" i="41"/>
  <c r="D9381" i="41"/>
  <c r="D9380" i="41"/>
  <c r="D9379" i="41"/>
  <c r="D9378" i="41"/>
  <c r="D9377" i="41"/>
  <c r="D9376" i="41"/>
  <c r="D9375" i="41"/>
  <c r="D9374" i="41"/>
  <c r="D9373" i="41"/>
  <c r="D9372" i="41"/>
  <c r="D9371" i="41"/>
  <c r="D9370" i="41"/>
  <c r="D9369" i="41"/>
  <c r="D9368" i="41"/>
  <c r="D9367" i="41"/>
  <c r="D9366" i="41"/>
  <c r="D9365" i="41"/>
  <c r="D9364" i="41"/>
  <c r="D9363" i="41"/>
  <c r="D9362" i="41"/>
  <c r="D9361" i="41"/>
  <c r="D9360" i="41"/>
  <c r="D9359" i="41"/>
  <c r="D9358" i="41"/>
  <c r="D9357" i="41"/>
  <c r="D9356" i="41"/>
  <c r="D9355" i="41"/>
  <c r="D9354" i="41"/>
  <c r="D9353" i="41"/>
  <c r="D9352" i="41"/>
  <c r="D9351" i="41"/>
  <c r="D9350" i="41"/>
  <c r="D9349" i="41"/>
  <c r="D9348" i="41"/>
  <c r="D9347" i="41"/>
  <c r="D9346" i="41"/>
  <c r="D9345" i="41"/>
  <c r="D9344" i="41"/>
  <c r="D9343" i="41"/>
  <c r="D9342" i="41"/>
  <c r="D9341" i="41"/>
  <c r="D9340" i="41"/>
  <c r="D9339" i="41"/>
  <c r="D9338" i="41"/>
  <c r="D9337" i="41"/>
  <c r="D9336" i="41"/>
  <c r="D9335" i="41"/>
  <c r="D9334" i="41"/>
  <c r="D9333" i="41"/>
  <c r="D9332" i="41"/>
  <c r="D9331" i="41"/>
  <c r="D9330" i="41"/>
  <c r="D9329" i="41"/>
  <c r="D9328" i="41"/>
  <c r="D9327" i="41"/>
  <c r="D9326" i="41"/>
  <c r="D9325" i="41"/>
  <c r="D9324" i="41"/>
  <c r="D9323" i="41"/>
  <c r="D9322" i="41"/>
  <c r="D9321" i="41"/>
  <c r="D9320" i="41"/>
  <c r="D9319" i="41"/>
  <c r="D9318" i="41"/>
  <c r="D9317" i="41"/>
  <c r="D9316" i="41"/>
  <c r="D9315" i="41"/>
  <c r="D9314" i="41"/>
  <c r="D9313" i="41"/>
  <c r="D9312" i="41"/>
  <c r="D9311" i="41"/>
  <c r="D9310" i="41"/>
  <c r="D9309" i="41"/>
  <c r="D9308" i="41"/>
  <c r="D9307" i="41"/>
  <c r="D9306" i="41"/>
  <c r="D9305" i="41"/>
  <c r="D9304" i="41"/>
  <c r="D9303" i="41"/>
  <c r="D9302" i="41"/>
  <c r="D9301" i="41"/>
  <c r="D9300" i="41"/>
  <c r="D9299" i="41"/>
  <c r="D9298" i="41"/>
  <c r="D9297" i="41"/>
  <c r="D9296" i="41"/>
  <c r="D9295" i="41"/>
  <c r="D9294" i="41"/>
  <c r="D9293" i="41"/>
  <c r="D9292" i="41"/>
  <c r="D9291" i="41"/>
  <c r="D9290" i="41"/>
  <c r="D9289" i="41"/>
  <c r="D9288" i="41"/>
  <c r="D9287" i="41"/>
  <c r="D9286" i="41"/>
  <c r="D9285" i="41"/>
  <c r="D9284" i="41"/>
  <c r="D9283" i="41"/>
  <c r="D9282" i="41"/>
  <c r="D9281" i="41"/>
  <c r="D9280" i="41"/>
  <c r="D9279" i="41"/>
  <c r="D9278" i="41"/>
  <c r="D9277" i="41"/>
  <c r="D9276" i="41"/>
  <c r="D9275" i="41"/>
  <c r="D9274" i="41"/>
  <c r="D9273" i="41"/>
  <c r="D9272" i="41"/>
  <c r="D9271" i="41"/>
  <c r="D9270" i="41"/>
  <c r="D9269" i="41"/>
  <c r="D9268" i="41"/>
  <c r="D9267" i="41"/>
  <c r="D9266" i="41"/>
  <c r="D9265" i="41"/>
  <c r="D9264" i="41"/>
  <c r="D9263" i="41"/>
  <c r="D9262" i="41"/>
  <c r="D9261" i="41"/>
  <c r="D9260" i="41"/>
  <c r="D9259" i="41"/>
  <c r="D9258" i="41"/>
  <c r="D9257" i="41"/>
  <c r="D9256" i="41"/>
  <c r="D9255" i="41"/>
  <c r="D9254" i="41"/>
  <c r="D9253" i="41"/>
  <c r="D9252" i="41"/>
  <c r="D9251" i="41"/>
  <c r="D9250" i="41"/>
  <c r="D9249" i="41"/>
  <c r="D9248" i="41"/>
  <c r="D9247" i="41"/>
  <c r="D9246" i="41"/>
  <c r="D9245" i="41"/>
  <c r="D9244" i="41"/>
  <c r="D9243" i="41"/>
  <c r="D9242" i="41"/>
  <c r="D9241" i="41"/>
  <c r="D9240" i="41"/>
  <c r="D9239" i="41"/>
  <c r="D9238" i="41"/>
  <c r="D9237" i="41"/>
  <c r="D9236" i="41"/>
  <c r="D9235" i="41"/>
  <c r="D9234" i="41"/>
  <c r="D9233" i="41"/>
  <c r="D9232" i="41"/>
  <c r="D9231" i="41"/>
  <c r="D9230" i="41"/>
  <c r="D9229" i="41"/>
  <c r="D9228" i="41"/>
  <c r="D9227" i="41"/>
  <c r="D9226" i="41"/>
  <c r="D9225" i="41"/>
  <c r="D9224" i="41"/>
  <c r="D9223" i="41"/>
  <c r="D9222" i="41"/>
  <c r="D9221" i="41"/>
  <c r="D9220" i="41"/>
  <c r="D9219" i="41"/>
  <c r="D9218" i="41"/>
  <c r="D9217" i="41"/>
  <c r="D9216" i="41"/>
  <c r="D9215" i="41"/>
  <c r="D9214" i="41"/>
  <c r="D9213" i="41"/>
  <c r="D9212" i="41"/>
  <c r="D9211" i="41"/>
  <c r="D9210" i="41"/>
  <c r="D9209" i="41"/>
  <c r="D9208" i="41"/>
  <c r="D9207" i="41"/>
  <c r="D9206" i="41"/>
  <c r="D9205" i="41"/>
  <c r="D9204" i="41"/>
  <c r="D9203" i="41"/>
  <c r="D9202" i="41"/>
  <c r="D9201" i="41"/>
  <c r="D9200" i="41"/>
  <c r="D9199" i="41"/>
  <c r="D9198" i="41"/>
  <c r="D9197" i="41"/>
  <c r="D9196" i="41"/>
  <c r="D9195" i="41"/>
  <c r="D9194" i="41"/>
  <c r="D9193" i="41"/>
  <c r="D9192" i="41"/>
  <c r="D9191" i="41"/>
  <c r="D9190" i="41"/>
  <c r="D9189" i="41"/>
  <c r="D9188" i="41"/>
  <c r="D9187" i="41"/>
  <c r="D9186" i="41"/>
  <c r="D9185" i="41"/>
  <c r="D9184" i="41"/>
  <c r="D9183" i="41"/>
  <c r="D9182" i="41"/>
  <c r="D9181" i="41"/>
  <c r="D9180" i="41"/>
  <c r="D9179" i="41"/>
  <c r="D9178" i="41"/>
  <c r="D9177" i="41"/>
  <c r="D9176" i="41"/>
  <c r="D9175" i="41"/>
  <c r="D9174" i="41"/>
  <c r="D9173" i="41"/>
  <c r="D9172" i="41"/>
  <c r="D9171" i="41"/>
  <c r="D9170" i="41"/>
  <c r="D9169" i="41"/>
  <c r="D9168" i="41"/>
  <c r="D9167" i="41"/>
  <c r="D9166" i="41"/>
  <c r="D9165" i="41"/>
  <c r="D9164" i="41"/>
  <c r="D9163" i="41"/>
  <c r="D9162" i="41"/>
  <c r="D9161" i="41"/>
  <c r="D9160" i="41"/>
  <c r="D9159" i="41"/>
  <c r="D9158" i="41"/>
  <c r="D9157" i="41"/>
  <c r="D9156" i="41"/>
  <c r="D9155" i="41"/>
  <c r="D9154" i="41"/>
  <c r="D9153" i="41"/>
  <c r="D9152" i="41"/>
  <c r="D9151" i="41"/>
  <c r="D9150" i="41"/>
  <c r="D9149" i="41"/>
  <c r="D9148" i="41"/>
  <c r="D9147" i="41"/>
  <c r="D9146" i="41"/>
  <c r="D9145" i="41"/>
  <c r="D9144" i="41"/>
  <c r="D9143" i="41"/>
  <c r="D9142" i="41"/>
  <c r="D9141" i="41"/>
  <c r="D9140" i="41"/>
  <c r="D9139" i="41"/>
  <c r="D9138" i="41"/>
  <c r="D9137" i="41"/>
  <c r="D9136" i="41"/>
  <c r="D9135" i="41"/>
  <c r="D9134" i="41"/>
  <c r="D9133" i="41"/>
  <c r="D9132" i="41"/>
  <c r="D9131" i="41"/>
  <c r="D9130" i="41"/>
  <c r="D9129" i="41"/>
  <c r="D9128" i="41"/>
  <c r="D9127" i="41"/>
  <c r="D9126" i="41"/>
  <c r="D9125" i="41"/>
  <c r="D9124" i="41"/>
  <c r="D9123" i="41"/>
  <c r="D9122" i="41"/>
  <c r="D9121" i="41"/>
  <c r="D9120" i="41"/>
  <c r="D9119" i="41"/>
  <c r="D9118" i="41"/>
  <c r="D9117" i="41"/>
  <c r="D9116" i="41"/>
  <c r="D9115" i="41"/>
  <c r="D9114" i="41"/>
  <c r="D9113" i="41"/>
  <c r="D9112" i="41"/>
  <c r="D9111" i="41"/>
  <c r="D9110" i="41"/>
  <c r="D9109" i="41"/>
  <c r="D9108" i="41"/>
  <c r="D9107" i="41"/>
  <c r="D9106" i="41"/>
  <c r="D9105" i="41"/>
  <c r="D9104" i="41"/>
  <c r="D9103" i="41"/>
  <c r="D9102" i="41"/>
  <c r="D9101" i="41"/>
  <c r="D9100" i="41"/>
  <c r="D9099" i="41"/>
  <c r="D9098" i="41"/>
  <c r="D9097" i="41"/>
  <c r="D9096" i="41"/>
  <c r="D9095" i="41"/>
  <c r="D9094" i="41"/>
  <c r="D9093" i="41"/>
  <c r="D9092" i="41"/>
  <c r="D9091" i="41"/>
  <c r="D9090" i="41"/>
  <c r="D9089" i="41"/>
  <c r="D9088" i="41"/>
  <c r="D9087" i="41"/>
  <c r="D9086" i="41"/>
  <c r="D9085" i="41"/>
  <c r="D9084" i="41"/>
  <c r="D9083" i="41"/>
  <c r="D9082" i="41"/>
  <c r="D9081" i="41"/>
  <c r="D9080" i="41"/>
  <c r="D9079" i="41"/>
  <c r="D9078" i="41"/>
  <c r="D9077" i="41"/>
  <c r="D9076" i="41"/>
  <c r="D9075" i="41"/>
  <c r="D9074" i="41"/>
  <c r="D9073" i="41"/>
  <c r="D9072" i="41"/>
  <c r="D9071" i="41"/>
  <c r="D9070" i="41"/>
  <c r="D9069" i="41"/>
  <c r="D9068" i="41"/>
  <c r="D9067" i="41"/>
  <c r="D9066" i="41"/>
  <c r="D9065" i="41"/>
  <c r="D9064" i="41"/>
  <c r="D9063" i="41"/>
  <c r="D9062" i="41"/>
  <c r="D9061" i="41"/>
  <c r="D9060" i="41"/>
  <c r="D9059" i="41"/>
  <c r="D9058" i="41"/>
  <c r="D9057" i="41"/>
  <c r="D9056" i="41"/>
  <c r="D9055" i="41"/>
  <c r="D9054" i="41"/>
  <c r="D9053" i="41"/>
  <c r="D9052" i="41"/>
  <c r="D9051" i="41"/>
  <c r="D9050" i="41"/>
  <c r="D9049" i="41"/>
  <c r="D9048" i="41"/>
  <c r="D9047" i="41"/>
  <c r="D9046" i="41"/>
  <c r="D9045" i="41"/>
  <c r="D9044" i="41"/>
  <c r="D9043" i="41"/>
  <c r="D9042" i="41"/>
  <c r="D9041" i="41"/>
  <c r="D9040" i="41"/>
  <c r="D9039" i="41"/>
  <c r="D9038" i="41"/>
  <c r="D9037" i="41"/>
  <c r="D9036" i="41"/>
  <c r="D9035" i="41"/>
  <c r="D9034" i="41"/>
  <c r="D9033" i="41"/>
  <c r="D9032" i="41"/>
  <c r="D9031" i="41"/>
  <c r="D9030" i="41"/>
  <c r="D9029" i="41"/>
  <c r="D9028" i="41"/>
  <c r="D9027" i="41"/>
  <c r="D9026" i="41"/>
  <c r="D9025" i="41"/>
  <c r="D9024" i="41"/>
  <c r="D9023" i="41"/>
  <c r="D9022" i="41"/>
  <c r="D9021" i="41"/>
  <c r="D9020" i="41"/>
  <c r="D9019" i="41"/>
  <c r="D9018" i="41"/>
  <c r="D9017" i="41"/>
  <c r="D9016" i="41"/>
  <c r="D9015" i="41"/>
  <c r="D9014" i="41"/>
  <c r="D9013" i="41"/>
  <c r="D9012" i="41"/>
  <c r="D9011" i="41"/>
  <c r="D9010" i="41"/>
  <c r="D9009" i="41"/>
  <c r="D9008" i="41"/>
  <c r="D9007" i="41"/>
  <c r="D9006" i="41"/>
  <c r="D9005" i="41"/>
  <c r="D9004" i="41"/>
  <c r="D9003" i="41"/>
  <c r="D9002" i="41"/>
  <c r="D9001" i="41"/>
  <c r="D9000" i="41"/>
  <c r="D8999" i="41"/>
  <c r="D8998" i="41"/>
  <c r="D8997" i="41"/>
  <c r="D8996" i="41"/>
  <c r="D8995" i="41"/>
  <c r="D8994" i="41"/>
  <c r="D8993" i="41"/>
  <c r="D8992" i="41"/>
  <c r="D8991" i="41"/>
  <c r="D8990" i="41"/>
  <c r="D8989" i="41"/>
  <c r="D8988" i="41"/>
  <c r="D8987" i="41"/>
  <c r="D8986" i="41"/>
  <c r="D8985" i="41"/>
  <c r="D8984" i="41"/>
  <c r="D8983" i="41"/>
  <c r="D8982" i="41"/>
  <c r="D8981" i="41"/>
  <c r="D8980" i="41"/>
  <c r="D8979" i="41"/>
  <c r="D8978" i="41"/>
  <c r="D8977" i="41"/>
  <c r="D8976" i="41"/>
  <c r="D8975" i="41"/>
  <c r="D8974" i="41"/>
  <c r="D8973" i="41"/>
  <c r="D8972" i="41"/>
  <c r="D8971" i="41"/>
  <c r="D8970" i="41"/>
  <c r="D8969" i="41"/>
  <c r="D8968" i="41"/>
  <c r="D8967" i="41"/>
  <c r="D8966" i="41"/>
  <c r="D8965" i="41"/>
  <c r="D8964" i="41"/>
  <c r="D8963" i="41"/>
  <c r="D8962" i="41"/>
  <c r="D8961" i="41"/>
  <c r="D8960" i="41"/>
  <c r="D8959" i="41"/>
  <c r="D8958" i="41"/>
  <c r="D8957" i="41"/>
  <c r="D8956" i="41"/>
  <c r="D8955" i="41"/>
  <c r="D8954" i="41"/>
  <c r="D8953" i="41"/>
  <c r="D8952" i="41"/>
  <c r="D8951" i="41"/>
  <c r="D8950" i="41"/>
  <c r="D8949" i="41"/>
  <c r="D8948" i="41"/>
  <c r="D8947" i="41"/>
  <c r="D8946" i="41"/>
  <c r="D8945" i="41"/>
  <c r="D8944" i="41"/>
  <c r="D8943" i="41"/>
  <c r="D8942" i="41"/>
  <c r="D8941" i="41"/>
  <c r="D8940" i="41"/>
  <c r="D8939" i="41"/>
  <c r="D8938" i="41"/>
  <c r="D8937" i="41"/>
  <c r="D8936" i="41"/>
  <c r="D8935" i="41"/>
  <c r="D8934" i="41"/>
  <c r="D8933" i="41"/>
  <c r="D8932" i="41"/>
  <c r="D8931" i="41"/>
  <c r="D8930" i="41"/>
  <c r="D8929" i="41"/>
  <c r="D8928" i="41"/>
  <c r="D8927" i="41"/>
  <c r="D8926" i="41"/>
  <c r="D8925" i="41"/>
  <c r="D8924" i="41"/>
  <c r="D8923" i="41"/>
  <c r="D8922" i="41"/>
  <c r="D8921" i="41"/>
  <c r="D8920" i="41"/>
  <c r="D8919" i="41"/>
  <c r="D8918" i="41"/>
  <c r="D8917" i="41"/>
  <c r="D8916" i="41"/>
  <c r="D8915" i="41"/>
  <c r="D8914" i="41"/>
  <c r="D8913" i="41"/>
  <c r="D8912" i="41"/>
  <c r="D8911" i="41"/>
  <c r="D8910" i="41"/>
  <c r="D8909" i="41"/>
  <c r="D8908" i="41"/>
  <c r="D8907" i="41"/>
  <c r="D8906" i="41"/>
  <c r="D8905" i="41"/>
  <c r="D8904" i="41"/>
  <c r="D8903" i="41"/>
  <c r="D8902" i="41"/>
  <c r="D8901" i="41"/>
  <c r="D8900" i="41"/>
  <c r="D8899" i="41"/>
  <c r="D8898" i="41"/>
  <c r="D8897" i="41"/>
  <c r="D8896" i="41"/>
  <c r="D8895" i="41"/>
  <c r="D8894" i="41"/>
  <c r="D8893" i="41"/>
  <c r="D8892" i="41"/>
  <c r="D8891" i="41"/>
  <c r="D8890" i="41"/>
  <c r="D8889" i="41"/>
  <c r="D8888" i="41"/>
  <c r="D8887" i="41"/>
  <c r="D8886" i="41"/>
  <c r="D8885" i="41"/>
  <c r="D8884" i="41"/>
  <c r="D8883" i="41"/>
  <c r="D8882" i="41"/>
  <c r="D8881" i="41"/>
  <c r="D8880" i="41"/>
  <c r="D8879" i="41"/>
  <c r="D8878" i="41"/>
  <c r="D8877" i="41"/>
  <c r="D8876" i="41"/>
  <c r="D8875" i="41"/>
  <c r="D8874" i="41"/>
  <c r="D8873" i="41"/>
  <c r="D8872" i="41"/>
  <c r="D8871" i="41"/>
  <c r="D8870" i="41"/>
  <c r="D8869" i="41"/>
  <c r="D8868" i="41"/>
  <c r="D8867" i="41"/>
  <c r="D8866" i="41"/>
  <c r="D8865" i="41"/>
  <c r="D8864" i="41"/>
  <c r="D8863" i="41"/>
  <c r="D8862" i="41"/>
  <c r="D8861" i="41"/>
  <c r="D8860" i="41"/>
  <c r="D8859" i="41"/>
  <c r="D8858" i="41"/>
  <c r="D8857" i="41"/>
  <c r="D8856" i="41"/>
  <c r="D8855" i="41"/>
  <c r="D8854" i="41"/>
  <c r="D8853" i="41"/>
  <c r="D8852" i="41"/>
  <c r="D8851" i="41"/>
  <c r="D8850" i="41"/>
  <c r="D8849" i="41"/>
  <c r="D8848" i="41"/>
  <c r="D8847" i="41"/>
  <c r="D8846" i="41"/>
  <c r="D8845" i="41"/>
  <c r="D8844" i="41"/>
  <c r="D8843" i="41"/>
  <c r="D8842" i="41"/>
  <c r="D8841" i="41"/>
  <c r="D8840" i="41"/>
  <c r="D8839" i="41"/>
  <c r="D8838" i="41"/>
  <c r="D8837" i="41"/>
  <c r="D8836" i="41"/>
  <c r="D8835" i="41"/>
  <c r="D8834" i="41"/>
  <c r="D8833" i="41"/>
  <c r="D8832" i="41"/>
  <c r="D8831" i="41"/>
  <c r="D8830" i="41"/>
  <c r="D8829" i="41"/>
  <c r="D8828" i="41"/>
  <c r="D8827" i="41"/>
  <c r="D8826" i="41"/>
  <c r="D8825" i="41"/>
  <c r="D8824" i="41"/>
  <c r="D8823" i="41"/>
  <c r="D8822" i="41"/>
  <c r="D8821" i="41"/>
  <c r="D8820" i="41"/>
  <c r="D8819" i="41"/>
  <c r="D8818" i="41"/>
  <c r="D8817" i="41"/>
  <c r="D8816" i="41"/>
  <c r="D8815" i="41"/>
  <c r="D8814" i="41"/>
  <c r="D8813" i="41"/>
  <c r="D8812" i="41"/>
  <c r="D8811" i="41"/>
  <c r="D8810" i="41"/>
  <c r="D8809" i="41"/>
  <c r="D8808" i="41"/>
  <c r="D8807" i="41"/>
  <c r="D8806" i="41"/>
  <c r="D8805" i="41"/>
  <c r="D8804" i="41"/>
  <c r="D8803" i="41"/>
  <c r="D8802" i="41"/>
  <c r="D8801" i="41"/>
  <c r="D8800" i="41"/>
  <c r="D8799" i="41"/>
  <c r="D8798" i="41"/>
  <c r="D8797" i="41"/>
  <c r="D8796" i="41"/>
  <c r="D8795" i="41"/>
  <c r="D8794" i="41"/>
  <c r="D8793" i="41"/>
  <c r="D8792" i="41"/>
  <c r="D8791" i="41"/>
  <c r="D8790" i="41"/>
  <c r="D8789" i="41"/>
  <c r="D8788" i="41"/>
  <c r="D8787" i="41"/>
  <c r="D8786" i="41"/>
  <c r="D8785" i="41"/>
  <c r="D8784" i="41"/>
  <c r="D8783" i="41"/>
  <c r="D8782" i="41"/>
  <c r="D8781" i="41"/>
  <c r="D8780" i="41"/>
  <c r="D8779" i="41"/>
  <c r="D8778" i="41"/>
  <c r="D8777" i="41"/>
  <c r="D8776" i="41"/>
  <c r="D8775" i="41"/>
  <c r="D8774" i="41"/>
  <c r="D8773" i="41"/>
  <c r="D8772" i="41"/>
  <c r="D8771" i="41"/>
  <c r="D8770" i="41"/>
  <c r="D8769" i="41"/>
  <c r="D8768" i="41"/>
  <c r="D8767" i="41"/>
  <c r="D8766" i="41"/>
  <c r="D8765" i="41"/>
  <c r="D8764" i="41"/>
  <c r="D8763" i="41"/>
  <c r="D8762" i="41"/>
  <c r="D8761" i="41"/>
  <c r="D8760" i="41"/>
  <c r="D8759" i="41"/>
  <c r="D8758" i="41"/>
  <c r="D8757" i="41"/>
  <c r="D8756" i="41"/>
  <c r="D8755" i="41"/>
  <c r="D8754" i="41"/>
  <c r="D8753" i="41"/>
  <c r="D8752" i="41"/>
  <c r="D8751" i="41"/>
  <c r="D8750" i="41"/>
  <c r="D8749" i="41"/>
  <c r="D8748" i="41"/>
  <c r="D8747" i="41"/>
  <c r="D8746" i="41"/>
  <c r="D8745" i="41"/>
  <c r="D8744" i="41"/>
  <c r="D8743" i="41"/>
  <c r="D8742" i="41"/>
  <c r="D8741" i="41"/>
  <c r="D8740" i="41"/>
  <c r="D8739" i="41"/>
  <c r="D8738" i="41"/>
  <c r="D8737" i="41"/>
  <c r="D8736" i="41"/>
  <c r="D8735" i="41"/>
  <c r="D8734" i="41"/>
  <c r="D8733" i="41"/>
  <c r="D8732" i="41"/>
  <c r="D8731" i="41"/>
  <c r="D8730" i="41"/>
  <c r="D8729" i="41"/>
  <c r="D8728" i="41"/>
  <c r="D8727" i="41"/>
  <c r="D8726" i="41"/>
  <c r="D8725" i="41"/>
  <c r="D8724" i="41"/>
  <c r="D8723" i="41"/>
  <c r="D8722" i="41"/>
  <c r="D8721" i="41"/>
  <c r="D8720" i="41"/>
  <c r="D8719" i="41"/>
  <c r="D8718" i="41"/>
  <c r="D8717" i="41"/>
  <c r="D8716" i="41"/>
  <c r="D8715" i="41"/>
  <c r="D8714" i="41"/>
  <c r="D8713" i="41"/>
  <c r="D8712" i="41"/>
  <c r="D8711" i="41"/>
  <c r="D8710" i="41"/>
  <c r="D8709" i="41"/>
  <c r="D8708" i="41"/>
  <c r="D8707" i="41"/>
  <c r="D8706" i="41"/>
  <c r="D8705" i="41"/>
  <c r="D8704" i="41"/>
  <c r="D8703" i="41"/>
  <c r="D8702" i="41"/>
  <c r="D8701" i="41"/>
  <c r="D8700" i="41"/>
  <c r="D8699" i="41"/>
  <c r="D8698" i="41"/>
  <c r="D8697" i="41"/>
  <c r="D8696" i="41"/>
  <c r="D8695" i="41"/>
  <c r="D8694" i="41"/>
  <c r="D8693" i="41"/>
  <c r="D8692" i="41"/>
  <c r="D8691" i="41"/>
  <c r="D8690" i="41"/>
  <c r="D8689" i="41"/>
  <c r="D8688" i="41"/>
  <c r="D8687" i="41"/>
  <c r="D8686" i="41"/>
  <c r="D8685" i="41"/>
  <c r="D8684" i="41"/>
  <c r="D8683" i="41"/>
  <c r="D8682" i="41"/>
  <c r="D8681" i="41"/>
  <c r="D8680" i="41"/>
  <c r="D8679" i="41"/>
  <c r="D8678" i="41"/>
  <c r="D8677" i="41"/>
  <c r="D8676" i="41"/>
  <c r="D8675" i="41"/>
  <c r="D8674" i="41"/>
  <c r="D8673" i="41"/>
  <c r="D8672" i="41"/>
  <c r="D8671" i="41"/>
  <c r="D8670" i="41"/>
  <c r="D8669" i="41"/>
  <c r="D8668" i="41"/>
  <c r="D8667" i="41"/>
  <c r="D8666" i="41"/>
  <c r="D8665" i="41"/>
  <c r="D8664" i="41"/>
  <c r="D8663" i="41"/>
  <c r="D8662" i="41"/>
  <c r="D8661" i="41"/>
  <c r="D8660" i="41"/>
  <c r="D8659" i="41"/>
  <c r="D8658" i="41"/>
  <c r="D8657" i="41"/>
  <c r="D8656" i="41"/>
  <c r="D8655" i="41"/>
  <c r="D8654" i="41"/>
  <c r="D8653" i="41"/>
  <c r="D8652" i="41"/>
  <c r="D8651" i="41"/>
  <c r="D8650" i="41"/>
  <c r="D8649" i="41"/>
  <c r="D8648" i="41"/>
  <c r="D8647" i="41"/>
  <c r="D8646" i="41"/>
  <c r="D8645" i="41"/>
  <c r="D8644" i="41"/>
  <c r="D8643" i="41"/>
  <c r="D8642" i="41"/>
  <c r="D8641" i="41"/>
  <c r="D8640" i="41"/>
  <c r="D8639" i="41"/>
  <c r="D8638" i="41"/>
  <c r="D8637" i="41"/>
  <c r="D8636" i="41"/>
  <c r="D8635" i="41"/>
  <c r="D8634" i="41"/>
  <c r="D8633" i="41"/>
  <c r="D8632" i="41"/>
  <c r="D8631" i="41"/>
  <c r="D8630" i="41"/>
  <c r="D8629" i="41"/>
  <c r="D8628" i="41"/>
  <c r="D8627" i="41"/>
  <c r="D8626" i="41"/>
  <c r="D8625" i="41"/>
  <c r="D8624" i="41"/>
  <c r="D8623" i="41"/>
  <c r="D8622" i="41"/>
  <c r="D8621" i="41"/>
  <c r="D8620" i="41"/>
  <c r="D8619" i="41"/>
  <c r="D8618" i="41"/>
  <c r="D8617" i="41"/>
  <c r="D8616" i="41"/>
  <c r="D8615" i="41"/>
  <c r="D8614" i="41"/>
  <c r="D8613" i="41"/>
  <c r="D8612" i="41"/>
  <c r="D8611" i="41"/>
  <c r="D8610" i="41"/>
  <c r="D8609" i="41"/>
  <c r="D8608" i="41"/>
  <c r="D8607" i="41"/>
  <c r="D8606" i="41"/>
  <c r="D8605" i="41"/>
  <c r="D8604" i="41"/>
  <c r="D8603" i="41"/>
  <c r="D8602" i="41"/>
  <c r="D8601" i="41"/>
  <c r="D8600" i="41"/>
  <c r="D8599" i="41"/>
  <c r="D8598" i="41"/>
  <c r="D8597" i="41"/>
  <c r="D8596" i="41"/>
  <c r="D8595" i="41"/>
  <c r="D8594" i="41"/>
  <c r="D8593" i="41"/>
  <c r="D8592" i="41"/>
  <c r="D8591" i="41"/>
  <c r="D8590" i="41"/>
  <c r="D8589" i="41"/>
  <c r="D8588" i="41"/>
  <c r="D8587" i="41"/>
  <c r="D8586" i="41"/>
  <c r="D8585" i="41"/>
  <c r="D8584" i="41"/>
  <c r="D8583" i="41"/>
  <c r="D8582" i="41"/>
  <c r="D8581" i="41"/>
  <c r="D8580" i="41"/>
  <c r="D8579" i="41"/>
  <c r="D8578" i="41"/>
  <c r="D8577" i="41"/>
  <c r="D8576" i="41"/>
  <c r="D8575" i="41"/>
  <c r="D8574" i="41"/>
  <c r="D8573" i="41"/>
  <c r="D8572" i="41"/>
  <c r="D8571" i="41"/>
  <c r="D8570" i="41"/>
  <c r="D8569" i="41"/>
  <c r="D8568" i="41"/>
  <c r="D8567" i="41"/>
  <c r="D8566" i="41"/>
  <c r="D8565" i="41"/>
  <c r="D8564" i="41"/>
  <c r="D8563" i="41"/>
  <c r="D8562" i="41"/>
  <c r="D8561" i="41"/>
  <c r="D8560" i="41"/>
  <c r="D8559" i="41"/>
  <c r="D8558" i="41"/>
  <c r="D8557" i="41"/>
  <c r="D8556" i="41"/>
  <c r="D8555" i="41"/>
  <c r="D8554" i="41"/>
  <c r="D8553" i="41"/>
  <c r="D8552" i="41"/>
  <c r="D8551" i="41"/>
  <c r="D8550" i="41"/>
  <c r="D8549" i="41"/>
  <c r="D8548" i="41"/>
  <c r="D8547" i="41"/>
  <c r="D8546" i="41"/>
  <c r="D8545" i="41"/>
  <c r="D8544" i="41"/>
  <c r="D8543" i="41"/>
  <c r="D8542" i="41"/>
  <c r="D8541" i="41"/>
  <c r="D8540" i="41"/>
  <c r="D8539" i="41"/>
  <c r="D8538" i="41"/>
  <c r="D8537" i="41"/>
  <c r="D8536" i="41"/>
  <c r="D8535" i="41"/>
  <c r="D8534" i="41"/>
  <c r="D8533" i="41"/>
  <c r="D8532" i="41"/>
  <c r="D8531" i="41"/>
  <c r="D8530" i="41"/>
  <c r="D8529" i="41"/>
  <c r="D8528" i="41"/>
  <c r="D8527" i="41"/>
  <c r="D8526" i="41"/>
  <c r="D8525" i="41"/>
  <c r="D8524" i="41"/>
  <c r="D8523" i="41"/>
  <c r="D8522" i="41"/>
  <c r="D8521" i="41"/>
  <c r="D8520" i="41"/>
  <c r="D8519" i="41"/>
  <c r="D8518" i="41"/>
  <c r="D8517" i="41"/>
  <c r="D8516" i="41"/>
  <c r="D8515" i="41"/>
  <c r="D8514" i="41"/>
  <c r="D8513" i="41"/>
  <c r="D8512" i="41"/>
  <c r="D8511" i="41"/>
  <c r="D8510" i="41"/>
  <c r="D8509" i="41"/>
  <c r="D8508" i="41"/>
  <c r="D8507" i="41"/>
  <c r="D8506" i="41"/>
  <c r="D8505" i="41"/>
  <c r="D8504" i="41"/>
  <c r="D8503" i="41"/>
  <c r="D8502" i="41"/>
  <c r="D8501" i="41"/>
  <c r="D8500" i="41"/>
  <c r="D8499" i="41"/>
  <c r="D8498" i="41"/>
  <c r="D8497" i="41"/>
  <c r="D8496" i="41"/>
  <c r="D8495" i="41"/>
  <c r="D8494" i="41"/>
  <c r="D8493" i="41"/>
  <c r="D8492" i="41"/>
  <c r="D8491" i="41"/>
  <c r="D8490" i="41"/>
  <c r="D8489" i="41"/>
  <c r="D8488" i="41"/>
  <c r="D8487" i="41"/>
  <c r="D8486" i="41"/>
  <c r="D8485" i="41"/>
  <c r="D8484" i="41"/>
  <c r="D8483" i="41"/>
  <c r="D8482" i="41"/>
  <c r="D8481" i="41"/>
  <c r="D8480" i="41"/>
  <c r="D8479" i="41"/>
  <c r="D8478" i="41"/>
  <c r="D8477" i="41"/>
  <c r="D8476" i="41"/>
  <c r="D8475" i="41"/>
  <c r="D8474" i="41"/>
  <c r="D8473" i="41"/>
  <c r="D8472" i="41"/>
  <c r="D8471" i="41"/>
  <c r="D8470" i="41"/>
  <c r="D8469" i="41"/>
  <c r="D8468" i="41"/>
  <c r="D8467" i="41"/>
  <c r="D8466" i="41"/>
  <c r="D8465" i="41"/>
  <c r="D8464" i="41"/>
  <c r="D8463" i="41"/>
  <c r="D8462" i="41"/>
  <c r="D8461" i="41"/>
  <c r="D8460" i="41"/>
  <c r="D8459" i="41"/>
  <c r="D8458" i="41"/>
  <c r="D8457" i="41"/>
  <c r="D8456" i="41"/>
  <c r="D8455" i="41"/>
  <c r="D8454" i="41"/>
  <c r="D8453" i="41"/>
  <c r="D8452" i="41"/>
  <c r="D8451" i="41"/>
  <c r="D8450" i="41"/>
  <c r="D8449" i="41"/>
  <c r="D8448" i="41"/>
  <c r="D8447" i="41"/>
  <c r="D8446" i="41"/>
  <c r="D8445" i="41"/>
  <c r="D8444" i="41"/>
  <c r="D8443" i="41"/>
  <c r="D8442" i="41"/>
  <c r="D8441" i="41"/>
  <c r="D8440" i="41"/>
  <c r="D8439" i="41"/>
  <c r="D8438" i="41"/>
  <c r="D8437" i="41"/>
  <c r="D8436" i="41"/>
  <c r="D8435" i="41"/>
  <c r="D8434" i="41"/>
  <c r="D8433" i="41"/>
  <c r="D8432" i="41"/>
  <c r="D8431" i="41"/>
  <c r="D8430" i="41"/>
  <c r="D8429" i="41"/>
  <c r="D8428" i="41"/>
  <c r="D8427" i="41"/>
  <c r="D8426" i="41"/>
  <c r="D8425" i="41"/>
  <c r="D8424" i="41"/>
  <c r="D8423" i="41"/>
  <c r="D8422" i="41"/>
  <c r="D8421" i="41"/>
  <c r="D8420" i="41"/>
  <c r="D8419" i="41"/>
  <c r="D8418" i="41"/>
  <c r="D8417" i="41"/>
  <c r="D8416" i="41"/>
  <c r="D8415" i="41"/>
  <c r="D8414" i="41"/>
  <c r="D8413" i="41"/>
  <c r="D8412" i="41"/>
  <c r="D8411" i="41"/>
  <c r="D8410" i="41"/>
  <c r="D8409" i="41"/>
  <c r="D8408" i="41"/>
  <c r="D8407" i="41"/>
  <c r="D8406" i="41"/>
  <c r="D8405" i="41"/>
  <c r="D8404" i="41"/>
  <c r="D8403" i="41"/>
  <c r="D8402" i="41"/>
  <c r="D8401" i="41"/>
  <c r="D8400" i="41"/>
  <c r="D8399" i="41"/>
  <c r="D8398" i="41"/>
  <c r="D8397" i="41"/>
  <c r="D8396" i="41"/>
  <c r="D8395" i="41"/>
  <c r="D8394" i="41"/>
  <c r="D8393" i="41"/>
  <c r="D8392" i="41"/>
  <c r="D8391" i="41"/>
  <c r="D8390" i="41"/>
  <c r="D8389" i="41"/>
  <c r="D8388" i="41"/>
  <c r="D8387" i="41"/>
  <c r="D8386" i="41"/>
  <c r="D8385" i="41"/>
  <c r="D8384" i="41"/>
  <c r="D8383" i="41"/>
  <c r="D8382" i="41"/>
  <c r="D8381" i="41"/>
  <c r="D8380" i="41"/>
  <c r="D8379" i="41"/>
  <c r="D8378" i="41"/>
  <c r="D8377" i="41"/>
  <c r="D8376" i="41"/>
  <c r="D8375" i="41"/>
  <c r="D8374" i="41"/>
  <c r="D8373" i="41"/>
  <c r="D8372" i="41"/>
  <c r="D8371" i="41"/>
  <c r="D8370" i="41"/>
  <c r="D8369" i="41"/>
  <c r="D8368" i="41"/>
  <c r="D8367" i="41"/>
  <c r="D8366" i="41"/>
  <c r="D8365" i="41"/>
  <c r="D8364" i="41"/>
  <c r="D8363" i="41"/>
  <c r="D8362" i="41"/>
  <c r="D8361" i="41"/>
  <c r="D8360" i="41"/>
  <c r="D8359" i="41"/>
  <c r="D8358" i="41"/>
  <c r="D8357" i="41"/>
  <c r="D8356" i="41"/>
  <c r="D8355" i="41"/>
  <c r="D8354" i="41"/>
  <c r="D8353" i="41"/>
  <c r="D8352" i="41"/>
  <c r="D8351" i="41"/>
  <c r="D8350" i="41"/>
  <c r="D8349" i="41"/>
  <c r="D8348" i="41"/>
  <c r="D8347" i="41"/>
  <c r="D8346" i="41"/>
  <c r="D8345" i="41"/>
  <c r="D8344" i="41"/>
  <c r="D8343" i="41"/>
  <c r="D8342" i="41"/>
  <c r="D8341" i="41"/>
  <c r="D8340" i="41"/>
  <c r="D8339" i="41"/>
  <c r="D8338" i="41"/>
  <c r="D8337" i="41"/>
  <c r="D8336" i="41"/>
  <c r="D8335" i="41"/>
  <c r="D8334" i="41"/>
  <c r="D8333" i="41"/>
  <c r="D8332" i="41"/>
  <c r="D8331" i="41"/>
  <c r="D8330" i="41"/>
  <c r="D8329" i="41"/>
  <c r="D8328" i="41"/>
  <c r="D8327" i="41"/>
  <c r="D8326" i="41"/>
  <c r="D8325" i="41"/>
  <c r="D8324" i="41"/>
  <c r="D8323" i="41"/>
  <c r="D8322" i="41"/>
  <c r="D8321" i="41"/>
  <c r="D8320" i="41"/>
  <c r="D8319" i="41"/>
  <c r="D8318" i="41"/>
  <c r="D8317" i="41"/>
  <c r="D8316" i="41"/>
  <c r="D8315" i="41"/>
  <c r="D8314" i="41"/>
  <c r="D8313" i="41"/>
  <c r="D8312" i="41"/>
  <c r="D8311" i="41"/>
  <c r="D8310" i="41"/>
  <c r="D8309" i="41"/>
  <c r="D8308" i="41"/>
  <c r="D8307" i="41"/>
  <c r="D8306" i="41"/>
  <c r="D8305" i="41"/>
  <c r="D8304" i="41"/>
  <c r="D8303" i="41"/>
  <c r="D8302" i="41"/>
  <c r="D8301" i="41"/>
  <c r="D8300" i="41"/>
  <c r="D8299" i="41"/>
  <c r="D8298" i="41"/>
  <c r="D8297" i="41"/>
  <c r="D8296" i="41"/>
  <c r="D8295" i="41"/>
  <c r="D8294" i="41"/>
  <c r="D8293" i="41"/>
  <c r="D8292" i="41"/>
  <c r="D8291" i="41"/>
  <c r="D8290" i="41"/>
  <c r="D8289" i="41"/>
  <c r="D8288" i="41"/>
  <c r="D8287" i="41"/>
  <c r="D8286" i="41"/>
  <c r="D8285" i="41"/>
  <c r="D8284" i="41"/>
  <c r="D8283" i="41"/>
  <c r="D8282" i="41"/>
  <c r="D8281" i="41"/>
  <c r="D8280" i="41"/>
  <c r="D8279" i="41"/>
  <c r="D8278" i="41"/>
  <c r="D8277" i="41"/>
  <c r="D8276" i="41"/>
  <c r="D8275" i="41"/>
  <c r="D8274" i="41"/>
  <c r="D8273" i="41"/>
  <c r="D8272" i="41"/>
  <c r="D8271" i="41"/>
  <c r="D8270" i="41"/>
  <c r="D8269" i="41"/>
  <c r="D8268" i="41"/>
  <c r="D8267" i="41"/>
  <c r="D8266" i="41"/>
  <c r="D8265" i="41"/>
  <c r="D8264" i="41"/>
  <c r="D8263" i="41"/>
  <c r="D8262" i="41"/>
  <c r="D8261" i="41"/>
  <c r="D8260" i="41"/>
  <c r="D8259" i="41"/>
  <c r="D8258" i="41"/>
  <c r="D8257" i="41"/>
  <c r="D8256" i="41"/>
  <c r="D8255" i="41"/>
  <c r="D8254" i="41"/>
  <c r="D8253" i="41"/>
  <c r="D8252" i="41"/>
  <c r="D8251" i="41"/>
  <c r="D8250" i="41"/>
  <c r="D8249" i="41"/>
  <c r="D8248" i="41"/>
  <c r="D8247" i="41"/>
  <c r="D8246" i="41"/>
  <c r="D8245" i="41"/>
  <c r="D8244" i="41"/>
  <c r="D8243" i="41"/>
  <c r="D8242" i="41"/>
  <c r="D8241" i="41"/>
  <c r="D8240" i="41"/>
  <c r="D8239" i="41"/>
  <c r="D8238" i="41"/>
  <c r="D8237" i="41"/>
  <c r="D8236" i="41"/>
  <c r="D8235" i="41"/>
  <c r="D8234" i="41"/>
  <c r="D8233" i="41"/>
  <c r="D8232" i="41"/>
  <c r="D8231" i="41"/>
  <c r="D8230" i="41"/>
  <c r="D8229" i="41"/>
  <c r="D8228" i="41"/>
  <c r="D8227" i="41"/>
  <c r="D8226" i="41"/>
  <c r="D8225" i="41"/>
  <c r="D8224" i="41"/>
  <c r="D8223" i="41"/>
  <c r="D8222" i="41"/>
  <c r="D8221" i="41"/>
  <c r="D8220" i="41"/>
  <c r="D8219" i="41"/>
  <c r="D8218" i="41"/>
  <c r="D8217" i="41"/>
  <c r="D8216" i="41"/>
  <c r="D8215" i="41"/>
  <c r="D8214" i="41"/>
  <c r="D8213" i="41"/>
  <c r="D8212" i="41"/>
  <c r="D8211" i="41"/>
  <c r="D8210" i="41"/>
  <c r="D8209" i="41"/>
  <c r="D8208" i="41"/>
  <c r="D8207" i="41"/>
  <c r="D8206" i="41"/>
  <c r="D8205" i="41"/>
  <c r="D8204" i="41"/>
  <c r="D8203" i="41"/>
  <c r="D8202" i="41"/>
  <c r="D8201" i="41"/>
  <c r="D8200" i="41"/>
  <c r="D8199" i="41"/>
  <c r="D8198" i="41"/>
  <c r="D8197" i="41"/>
  <c r="D8196" i="41"/>
  <c r="D8195" i="41"/>
  <c r="D8194" i="41"/>
  <c r="D8193" i="41"/>
  <c r="D8192" i="41"/>
  <c r="D8191" i="41"/>
  <c r="D8190" i="41"/>
  <c r="D8189" i="41"/>
  <c r="D8188" i="41"/>
  <c r="D8187" i="41"/>
  <c r="D8186" i="41"/>
  <c r="D8185" i="41"/>
  <c r="D8184" i="41"/>
  <c r="D8183" i="41"/>
  <c r="D8182" i="41"/>
  <c r="D8181" i="41"/>
  <c r="D8180" i="41"/>
  <c r="D8179" i="41"/>
  <c r="D8178" i="41"/>
  <c r="D8177" i="41"/>
  <c r="D8176" i="41"/>
  <c r="D8175" i="41"/>
  <c r="D8174" i="41"/>
  <c r="D8173" i="41"/>
  <c r="D8172" i="41"/>
  <c r="D8171" i="41"/>
  <c r="D8170" i="41"/>
  <c r="D8169" i="41"/>
  <c r="D8168" i="41"/>
  <c r="D8167" i="41"/>
  <c r="D8166" i="41"/>
  <c r="D8165" i="41"/>
  <c r="D8164" i="41"/>
  <c r="D8163" i="41"/>
  <c r="D8162" i="41"/>
  <c r="D8161" i="41"/>
  <c r="D8160" i="41"/>
  <c r="D8159" i="41"/>
  <c r="D8158" i="41"/>
  <c r="D8157" i="41"/>
  <c r="D8156" i="41"/>
  <c r="D8155" i="41"/>
  <c r="D8154" i="41"/>
  <c r="D8153" i="41"/>
  <c r="D8152" i="41"/>
  <c r="D8151" i="41"/>
  <c r="D8150" i="41"/>
  <c r="D8149" i="41"/>
  <c r="D8148" i="41"/>
  <c r="D8147" i="41"/>
  <c r="D8146" i="41"/>
  <c r="D8145" i="41"/>
  <c r="D8144" i="41"/>
  <c r="D8143" i="41"/>
  <c r="D8142" i="41"/>
  <c r="D8141" i="41"/>
  <c r="D8140" i="41"/>
  <c r="D8139" i="41"/>
  <c r="D8138" i="41"/>
  <c r="D8137" i="41"/>
  <c r="D8136" i="41"/>
  <c r="D8135" i="41"/>
  <c r="D8134" i="41"/>
  <c r="D8133" i="41"/>
  <c r="D8132" i="41"/>
  <c r="D8131" i="41"/>
  <c r="D8130" i="41"/>
  <c r="D8129" i="41"/>
  <c r="D8128" i="41"/>
  <c r="D8127" i="41"/>
  <c r="D8126" i="41"/>
  <c r="D8125" i="41"/>
  <c r="D8124" i="41"/>
  <c r="D8123" i="41"/>
  <c r="D8122" i="41"/>
  <c r="D8121" i="41"/>
  <c r="D8120" i="41"/>
  <c r="D8119" i="41"/>
  <c r="D8118" i="41"/>
  <c r="D8117" i="41"/>
  <c r="D8116" i="41"/>
  <c r="D8115" i="41"/>
  <c r="D8114" i="41"/>
  <c r="D8113" i="41"/>
  <c r="D8112" i="41"/>
  <c r="D8111" i="41"/>
  <c r="D8110" i="41"/>
  <c r="D8109" i="41"/>
  <c r="D8108" i="41"/>
  <c r="D8107" i="41"/>
  <c r="D8106" i="41"/>
  <c r="D8105" i="41"/>
  <c r="D8104" i="41"/>
  <c r="D8103" i="41"/>
  <c r="D8102" i="41"/>
  <c r="D8101" i="41"/>
  <c r="D8100" i="41"/>
  <c r="D8099" i="41"/>
  <c r="D8098" i="41"/>
  <c r="D8097" i="41"/>
  <c r="D8096" i="41"/>
  <c r="D8095" i="41"/>
  <c r="D8094" i="41"/>
  <c r="D8093" i="41"/>
  <c r="D8092" i="41"/>
  <c r="D8091" i="41"/>
  <c r="D8090" i="41"/>
  <c r="D8089" i="41"/>
  <c r="D8088" i="41"/>
  <c r="D8087" i="41"/>
  <c r="D8086" i="41"/>
  <c r="D8085" i="41"/>
  <c r="D8084" i="41"/>
  <c r="D8083" i="41"/>
  <c r="D8082" i="41"/>
  <c r="D8081" i="41"/>
  <c r="D8080" i="41"/>
  <c r="D8079" i="41"/>
  <c r="D8078" i="41"/>
  <c r="D8077" i="41"/>
  <c r="D8076" i="41"/>
  <c r="D8075" i="41"/>
  <c r="D8074" i="41"/>
  <c r="D8073" i="41"/>
  <c r="D8072" i="41"/>
  <c r="D8071" i="41"/>
  <c r="D8070" i="41"/>
  <c r="D8069" i="41"/>
  <c r="D8068" i="41"/>
  <c r="D8067" i="41"/>
  <c r="D8066" i="41"/>
  <c r="D8065" i="41"/>
  <c r="D8064" i="41"/>
  <c r="D8063" i="41"/>
  <c r="D8062" i="41"/>
  <c r="D8061" i="41"/>
  <c r="D8060" i="41"/>
  <c r="D8059" i="41"/>
  <c r="D8058" i="41"/>
  <c r="D8057" i="41"/>
  <c r="D8056" i="41"/>
  <c r="D8055" i="41"/>
  <c r="D8054" i="41"/>
  <c r="D8053" i="41"/>
  <c r="D8052" i="41"/>
  <c r="D8051" i="41"/>
  <c r="D8050" i="41"/>
  <c r="D8049" i="41"/>
  <c r="D8048" i="41"/>
  <c r="D8047" i="41"/>
  <c r="D8046" i="41"/>
  <c r="D8045" i="41"/>
  <c r="D8044" i="41"/>
  <c r="D8043" i="41"/>
  <c r="D8042" i="41"/>
  <c r="D8041" i="41"/>
  <c r="D8040" i="41"/>
  <c r="D8039" i="41"/>
  <c r="D8038" i="41"/>
  <c r="D8037" i="41"/>
  <c r="D8036" i="41"/>
  <c r="D8035" i="41"/>
  <c r="D8034" i="41"/>
  <c r="D8033" i="41"/>
  <c r="D8032" i="41"/>
  <c r="D8031" i="41"/>
  <c r="D8030" i="41"/>
  <c r="D8029" i="41"/>
  <c r="D8028" i="41"/>
  <c r="D8027" i="41"/>
  <c r="D8026" i="41"/>
  <c r="D8025" i="41"/>
  <c r="D8024" i="41"/>
  <c r="D8023" i="41"/>
  <c r="D8022" i="41"/>
  <c r="D8021" i="41"/>
  <c r="D8020" i="41"/>
  <c r="D8019" i="41"/>
  <c r="D8018" i="41"/>
  <c r="D8017" i="41"/>
  <c r="D8016" i="41"/>
  <c r="D8015" i="41"/>
  <c r="D8014" i="41"/>
  <c r="D8013" i="41"/>
  <c r="D8012" i="41"/>
  <c r="D8011" i="41"/>
  <c r="D8010" i="41"/>
  <c r="D8009" i="41"/>
  <c r="D8008" i="41"/>
  <c r="D8007" i="41"/>
  <c r="D8006" i="41"/>
  <c r="D8005" i="41"/>
  <c r="D8004" i="41"/>
  <c r="D8003" i="41"/>
  <c r="D8002" i="41"/>
  <c r="D8001" i="41"/>
  <c r="D8000" i="41"/>
  <c r="D7999" i="41"/>
  <c r="D7998" i="41"/>
  <c r="D7997" i="41"/>
  <c r="D7996" i="41"/>
  <c r="D7995" i="41"/>
  <c r="D7994" i="41"/>
  <c r="D7993" i="41"/>
  <c r="D7992" i="41"/>
  <c r="D7991" i="41"/>
  <c r="D7990" i="41"/>
  <c r="D7989" i="41"/>
  <c r="D7988" i="41"/>
  <c r="D7987" i="41"/>
  <c r="D7986" i="41"/>
  <c r="D7985" i="41"/>
  <c r="D7984" i="41"/>
  <c r="D7983" i="41"/>
  <c r="D7982" i="41"/>
  <c r="D7981" i="41"/>
  <c r="D7980" i="41"/>
  <c r="D7979" i="41"/>
  <c r="D7978" i="41"/>
  <c r="D7977" i="41"/>
  <c r="D7976" i="41"/>
  <c r="D7975" i="41"/>
  <c r="D7974" i="41"/>
  <c r="D7973" i="41"/>
  <c r="D7972" i="41"/>
  <c r="D7971" i="41"/>
  <c r="D7970" i="41"/>
  <c r="D7969" i="41"/>
  <c r="D7968" i="41"/>
  <c r="D7967" i="41"/>
  <c r="D7966" i="41"/>
  <c r="D7965" i="41"/>
  <c r="D7964" i="41"/>
  <c r="D7963" i="41"/>
  <c r="D7962" i="41"/>
  <c r="D7961" i="41"/>
  <c r="D7960" i="41"/>
  <c r="D7959" i="41"/>
  <c r="D7958" i="41"/>
  <c r="D7957" i="41"/>
  <c r="D7956" i="41"/>
  <c r="D7955" i="41"/>
  <c r="D7954" i="41"/>
  <c r="D7953" i="41"/>
  <c r="D7952" i="41"/>
  <c r="D7951" i="41"/>
  <c r="D7950" i="41"/>
  <c r="D7949" i="41"/>
  <c r="D7948" i="41"/>
  <c r="D7947" i="41"/>
  <c r="D7946" i="41"/>
  <c r="D7945" i="41"/>
  <c r="D7944" i="41"/>
  <c r="D7943" i="41"/>
  <c r="D7942" i="41"/>
  <c r="D7941" i="41"/>
  <c r="D7940" i="41"/>
  <c r="D7939" i="41"/>
  <c r="D7938" i="41"/>
  <c r="D7937" i="41"/>
  <c r="D7936" i="41"/>
  <c r="D7935" i="41"/>
  <c r="D7934" i="41"/>
  <c r="D7933" i="41"/>
  <c r="D7932" i="41"/>
  <c r="D7931" i="41"/>
  <c r="D7930" i="41"/>
  <c r="D7929" i="41"/>
  <c r="D7928" i="41"/>
  <c r="D7927" i="41"/>
  <c r="D7926" i="41"/>
  <c r="D7925" i="41"/>
  <c r="D7924" i="41"/>
  <c r="D7923" i="41"/>
  <c r="D7922" i="41"/>
  <c r="D7921" i="41"/>
  <c r="D7920" i="41"/>
  <c r="D7919" i="41"/>
  <c r="D7918" i="41"/>
  <c r="D7917" i="41"/>
  <c r="D7916" i="41"/>
  <c r="D7915" i="41"/>
  <c r="D7914" i="41"/>
  <c r="D7913" i="41"/>
  <c r="D7912" i="41"/>
  <c r="D7911" i="41"/>
  <c r="D7910" i="41"/>
  <c r="D7909" i="41"/>
  <c r="D7908" i="41"/>
  <c r="D7907" i="41"/>
  <c r="D7906" i="41"/>
  <c r="D7905" i="41"/>
  <c r="D7904" i="41"/>
  <c r="D7903" i="41"/>
  <c r="D7902" i="41"/>
  <c r="D7901" i="41"/>
  <c r="D7900" i="41"/>
  <c r="D7899" i="41"/>
  <c r="D7898" i="41"/>
  <c r="D7897" i="41"/>
  <c r="D7896" i="41"/>
  <c r="D7895" i="41"/>
  <c r="D7894" i="41"/>
  <c r="D7893" i="41"/>
  <c r="D7892" i="41"/>
  <c r="D7891" i="41"/>
  <c r="D7890" i="41"/>
  <c r="D7889" i="41"/>
  <c r="D7888" i="41"/>
  <c r="D7887" i="41"/>
  <c r="D7886" i="41"/>
  <c r="D7885" i="41"/>
  <c r="D7884" i="41"/>
  <c r="D7883" i="41"/>
  <c r="D7882" i="41"/>
  <c r="D7881" i="41"/>
  <c r="D7880" i="41"/>
  <c r="D7879" i="41"/>
  <c r="D7878" i="41"/>
  <c r="D7877" i="41"/>
  <c r="D7876" i="41"/>
  <c r="D7875" i="41"/>
  <c r="D7874" i="41"/>
  <c r="D7873" i="41"/>
  <c r="D7872" i="41"/>
  <c r="D7871" i="41"/>
  <c r="D7870" i="41"/>
  <c r="D7869" i="41"/>
  <c r="D7868" i="41"/>
  <c r="D7867" i="41"/>
  <c r="D7866" i="41"/>
  <c r="D7865" i="41"/>
  <c r="D7864" i="41"/>
  <c r="D7863" i="41"/>
  <c r="D7862" i="41"/>
  <c r="D7861" i="41"/>
  <c r="D7860" i="41"/>
  <c r="D7859" i="41"/>
  <c r="D7858" i="41"/>
  <c r="D7857" i="41"/>
  <c r="D7856" i="41"/>
  <c r="D7855" i="41"/>
  <c r="D7854" i="41"/>
  <c r="D7853" i="41"/>
  <c r="D7852" i="41"/>
  <c r="D7851" i="41"/>
  <c r="D7850" i="41"/>
  <c r="D7849" i="41"/>
  <c r="D7848" i="41"/>
  <c r="D7847" i="41"/>
  <c r="D7846" i="41"/>
  <c r="D7845" i="41"/>
  <c r="D7844" i="41"/>
  <c r="D7843" i="41"/>
  <c r="D7842" i="41"/>
  <c r="D7841" i="41"/>
  <c r="D7840" i="41"/>
  <c r="D7839" i="41"/>
  <c r="D7838" i="41"/>
  <c r="D7837" i="41"/>
  <c r="D7836" i="41"/>
  <c r="D7835" i="41"/>
  <c r="D7834" i="41"/>
  <c r="D7833" i="41"/>
  <c r="D7832" i="41"/>
  <c r="D7831" i="41"/>
  <c r="D7830" i="41"/>
  <c r="D7829" i="41"/>
  <c r="D7828" i="41"/>
  <c r="D7827" i="41"/>
  <c r="D7826" i="41"/>
  <c r="D7825" i="41"/>
  <c r="D7824" i="41"/>
  <c r="D7823" i="41"/>
  <c r="D7822" i="41"/>
  <c r="D7821" i="41"/>
  <c r="D7820" i="41"/>
  <c r="D7819" i="41"/>
  <c r="D7818" i="41"/>
  <c r="D7817" i="41"/>
  <c r="D7816" i="41"/>
  <c r="D7815" i="41"/>
  <c r="D7814" i="41"/>
  <c r="D7813" i="41"/>
  <c r="D7812" i="41"/>
  <c r="D7811" i="41"/>
  <c r="D7810" i="41"/>
  <c r="D7809" i="41"/>
  <c r="D7808" i="41"/>
  <c r="D7807" i="41"/>
  <c r="D7806" i="41"/>
  <c r="D7805" i="41"/>
  <c r="D7804" i="41"/>
  <c r="D7803" i="41"/>
  <c r="D7802" i="41"/>
  <c r="D7801" i="41"/>
  <c r="D7800" i="41"/>
  <c r="D7799" i="41"/>
  <c r="D7798" i="41"/>
  <c r="D7797" i="41"/>
  <c r="D7796" i="41"/>
  <c r="D7795" i="41"/>
  <c r="D7794" i="41"/>
  <c r="D7793" i="41"/>
  <c r="D7792" i="41"/>
  <c r="D7791" i="41"/>
  <c r="D7790" i="41"/>
  <c r="D7789" i="41"/>
  <c r="D7788" i="41"/>
  <c r="D7787" i="41"/>
  <c r="D7786" i="41"/>
  <c r="D7785" i="41"/>
  <c r="D7784" i="41"/>
  <c r="D7783" i="41"/>
  <c r="D7782" i="41"/>
  <c r="D7781" i="41"/>
  <c r="D7780" i="41"/>
  <c r="D7779" i="41"/>
  <c r="D7778" i="41"/>
  <c r="D7777" i="41"/>
  <c r="D7776" i="41"/>
  <c r="D7775" i="41"/>
  <c r="D7774" i="41"/>
  <c r="D7773" i="41"/>
  <c r="D7772" i="41"/>
  <c r="D7771" i="41"/>
  <c r="D7770" i="41"/>
  <c r="D7769" i="41"/>
  <c r="D7768" i="41"/>
  <c r="D7767" i="41"/>
  <c r="D7766" i="41"/>
  <c r="D7765" i="41"/>
  <c r="D7764" i="41"/>
  <c r="D7763" i="41"/>
  <c r="D7762" i="41"/>
  <c r="D7761" i="41"/>
  <c r="D7760" i="41"/>
  <c r="D7759" i="41"/>
  <c r="D7758" i="41"/>
  <c r="D7757" i="41"/>
  <c r="D7756" i="41"/>
  <c r="D7755" i="41"/>
  <c r="D7754" i="41"/>
  <c r="D7753" i="41"/>
  <c r="D7752" i="41"/>
  <c r="D7751" i="41"/>
  <c r="D7750" i="41"/>
  <c r="D7749" i="41"/>
  <c r="D7748" i="41"/>
  <c r="D7747" i="41"/>
  <c r="D7746" i="41"/>
  <c r="D7745" i="41"/>
  <c r="D7744" i="41"/>
  <c r="D7743" i="41"/>
  <c r="D7742" i="41"/>
  <c r="D7741" i="41"/>
  <c r="D7740" i="41"/>
  <c r="D7739" i="41"/>
  <c r="D7738" i="41"/>
  <c r="D7737" i="41"/>
  <c r="D7736" i="41"/>
  <c r="D7735" i="41"/>
  <c r="D7734" i="41"/>
  <c r="D7733" i="41"/>
  <c r="D7732" i="41"/>
  <c r="D7731" i="41"/>
  <c r="D7730" i="41"/>
  <c r="D7729" i="41"/>
  <c r="D7728" i="41"/>
  <c r="D7727" i="41"/>
  <c r="D7726" i="41"/>
  <c r="D7725" i="41"/>
  <c r="D7724" i="41"/>
  <c r="D7723" i="41"/>
  <c r="D7722" i="41"/>
  <c r="D7721" i="41"/>
  <c r="D7720" i="41"/>
  <c r="D7719" i="41"/>
  <c r="D7718" i="41"/>
  <c r="D7717" i="41"/>
  <c r="D7716" i="41"/>
  <c r="D7715" i="41"/>
  <c r="D7714" i="41"/>
  <c r="D7713" i="41"/>
  <c r="D7712" i="41"/>
  <c r="D7711" i="41"/>
  <c r="D7710" i="41"/>
  <c r="D7709" i="41"/>
  <c r="D7708" i="41"/>
  <c r="D7707" i="41"/>
  <c r="D7706" i="41"/>
  <c r="D7705" i="41"/>
  <c r="D7704" i="41"/>
  <c r="D7703" i="41"/>
  <c r="D7702" i="41"/>
  <c r="D7701" i="41"/>
  <c r="D7700" i="41"/>
  <c r="D7699" i="41"/>
  <c r="D7698" i="41"/>
  <c r="D7697" i="41"/>
  <c r="D7696" i="41"/>
  <c r="D7695" i="41"/>
  <c r="D7694" i="41"/>
  <c r="D7693" i="41"/>
  <c r="D7692" i="41"/>
  <c r="D7691" i="41"/>
  <c r="D7690" i="41"/>
  <c r="D7689" i="41"/>
  <c r="D7688" i="41"/>
  <c r="D7687" i="41"/>
  <c r="D7686" i="41"/>
  <c r="D7685" i="41"/>
  <c r="D7684" i="41"/>
  <c r="D7683" i="41"/>
  <c r="D7682" i="41"/>
  <c r="D7681" i="41"/>
  <c r="D7680" i="41"/>
  <c r="D7679" i="41"/>
  <c r="D7678" i="41"/>
  <c r="D7677" i="41"/>
  <c r="D7676" i="41"/>
  <c r="D7675" i="41"/>
  <c r="D7674" i="41"/>
  <c r="D7673" i="41"/>
  <c r="D7672" i="41"/>
  <c r="D7671" i="41"/>
  <c r="D7670" i="41"/>
  <c r="D7669" i="41"/>
  <c r="D7668" i="41"/>
  <c r="D7667" i="41"/>
  <c r="D7666" i="41"/>
  <c r="D7665" i="41"/>
  <c r="D7664" i="41"/>
  <c r="D7663" i="41"/>
  <c r="D7662" i="41"/>
  <c r="D7661" i="41"/>
  <c r="D7660" i="41"/>
  <c r="D7659" i="41"/>
  <c r="D7658" i="41"/>
  <c r="D7657" i="41"/>
  <c r="D7656" i="41"/>
  <c r="D7655" i="41"/>
  <c r="D7654" i="41"/>
  <c r="D7653" i="41"/>
  <c r="D7652" i="41"/>
  <c r="D7651" i="41"/>
  <c r="D7650" i="41"/>
  <c r="D7649" i="41"/>
  <c r="D7648" i="41"/>
  <c r="D7647" i="41"/>
  <c r="D7646" i="41"/>
  <c r="D7645" i="41"/>
  <c r="D7644" i="41"/>
  <c r="D7643" i="41"/>
  <c r="D7642" i="41"/>
  <c r="D7641" i="41"/>
  <c r="D7640" i="41"/>
  <c r="D7639" i="41"/>
  <c r="D7638" i="41"/>
  <c r="D7637" i="41"/>
  <c r="D7636" i="41"/>
  <c r="D7635" i="41"/>
  <c r="D7634" i="41"/>
  <c r="D7633" i="41"/>
  <c r="D7632" i="41"/>
  <c r="D7631" i="41"/>
  <c r="D7630" i="41"/>
  <c r="D7629" i="41"/>
  <c r="D7628" i="41"/>
  <c r="D7627" i="41"/>
  <c r="D7626" i="41"/>
  <c r="D7625" i="41"/>
  <c r="D7624" i="41"/>
  <c r="D7623" i="41"/>
  <c r="D7622" i="41"/>
  <c r="D7621" i="41"/>
  <c r="D7620" i="41"/>
  <c r="D7619" i="41"/>
  <c r="D7618" i="41"/>
  <c r="D7617" i="41"/>
  <c r="D7616" i="41"/>
  <c r="D7615" i="41"/>
  <c r="D7614" i="41"/>
  <c r="D7613" i="41"/>
  <c r="D7612" i="41"/>
  <c r="D7611" i="41"/>
  <c r="D7610" i="41"/>
  <c r="D7609" i="41"/>
  <c r="D7608" i="41"/>
  <c r="D7607" i="41"/>
  <c r="D7606" i="41"/>
  <c r="D7605" i="41"/>
  <c r="D7604" i="41"/>
  <c r="D7603" i="41"/>
  <c r="D7602" i="41"/>
  <c r="D7601" i="41"/>
  <c r="D7600" i="41"/>
  <c r="D7599" i="41"/>
  <c r="D7598" i="41"/>
  <c r="D7597" i="41"/>
  <c r="D7596" i="41"/>
  <c r="D7595" i="41"/>
  <c r="D7594" i="41"/>
  <c r="D7593" i="41"/>
  <c r="D7592" i="41"/>
  <c r="D7591" i="41"/>
  <c r="D7590" i="41"/>
  <c r="D7589" i="41"/>
  <c r="D7588" i="41"/>
  <c r="D7587" i="41"/>
  <c r="D7586" i="41"/>
  <c r="D7585" i="41"/>
  <c r="D7584" i="41"/>
  <c r="D7583" i="41"/>
  <c r="D7582" i="41"/>
  <c r="D7581" i="41"/>
  <c r="D7580" i="41"/>
  <c r="D7579" i="41"/>
  <c r="D7578" i="41"/>
  <c r="D7577" i="41"/>
  <c r="D7576" i="41"/>
  <c r="D7575" i="41"/>
  <c r="D7574" i="41"/>
  <c r="D7573" i="41"/>
  <c r="D7572" i="41"/>
  <c r="D7571" i="41"/>
  <c r="D7570" i="41"/>
  <c r="D7569" i="41"/>
  <c r="D7568" i="41"/>
  <c r="D7567" i="41"/>
  <c r="D7566" i="41"/>
  <c r="D7565" i="41"/>
  <c r="D7564" i="41"/>
  <c r="D7563" i="41"/>
  <c r="D7562" i="41"/>
  <c r="D7561" i="41"/>
  <c r="D7560" i="41"/>
  <c r="D7559" i="41"/>
  <c r="D7558" i="41"/>
  <c r="D7557" i="41"/>
  <c r="D7556" i="41"/>
  <c r="D7555" i="41"/>
  <c r="D7554" i="41"/>
  <c r="D7553" i="41"/>
  <c r="D7552" i="41"/>
  <c r="D7551" i="41"/>
  <c r="D7550" i="41"/>
  <c r="D7549" i="41"/>
  <c r="D7548" i="41"/>
  <c r="D7547" i="41"/>
  <c r="D7546" i="41"/>
  <c r="D7545" i="41"/>
  <c r="D7544" i="41"/>
  <c r="D7543" i="41"/>
  <c r="D7542" i="41"/>
  <c r="D7541" i="41"/>
  <c r="D7540" i="41"/>
  <c r="D7539" i="41"/>
  <c r="D7538" i="41"/>
  <c r="D7537" i="41"/>
  <c r="D7536" i="41"/>
  <c r="D7535" i="41"/>
  <c r="D7534" i="41"/>
  <c r="D7533" i="41"/>
  <c r="D7532" i="41"/>
  <c r="D7531" i="41"/>
  <c r="D7530" i="41"/>
  <c r="D7529" i="41"/>
  <c r="D7528" i="41"/>
  <c r="D7527" i="41"/>
  <c r="D7526" i="41"/>
  <c r="D7525" i="41"/>
  <c r="D7524" i="41"/>
  <c r="D7523" i="41"/>
  <c r="D7522" i="41"/>
  <c r="D7521" i="41"/>
  <c r="D7520" i="41"/>
  <c r="D7519" i="41"/>
  <c r="D7518" i="41"/>
  <c r="D7517" i="41"/>
  <c r="D7516" i="41"/>
  <c r="D7515" i="41"/>
  <c r="D7514" i="41"/>
  <c r="D7513" i="41"/>
  <c r="D7512" i="41"/>
  <c r="D7511" i="41"/>
  <c r="D7510" i="41"/>
  <c r="D7509" i="41"/>
  <c r="D7508" i="41"/>
  <c r="D7507" i="41"/>
  <c r="D7506" i="41"/>
  <c r="D7505" i="41"/>
  <c r="D7504" i="41"/>
  <c r="D7503" i="41"/>
  <c r="D7502" i="41"/>
  <c r="D7501" i="41"/>
  <c r="D7500" i="41"/>
  <c r="D7499" i="41"/>
  <c r="D7498" i="41"/>
  <c r="D7497" i="41"/>
  <c r="D7496" i="41"/>
  <c r="D7495" i="41"/>
  <c r="D7494" i="41"/>
  <c r="D7493" i="41"/>
  <c r="D7492" i="41"/>
  <c r="D7491" i="41"/>
  <c r="D7490" i="41"/>
  <c r="D7489" i="41"/>
  <c r="D7488" i="41"/>
  <c r="D7487" i="41"/>
  <c r="D7486" i="41"/>
  <c r="D7485" i="41"/>
  <c r="D7484" i="41"/>
  <c r="D7483" i="41"/>
  <c r="D7482" i="41"/>
  <c r="D7481" i="41"/>
  <c r="D7480" i="41"/>
  <c r="D7479" i="41"/>
  <c r="D7478" i="41"/>
  <c r="D7477" i="41"/>
  <c r="D7476" i="41"/>
  <c r="D7475" i="41"/>
  <c r="D7474" i="41"/>
  <c r="D7473" i="41"/>
  <c r="D7472" i="41"/>
  <c r="D7471" i="41"/>
  <c r="D7470" i="41"/>
  <c r="D7469" i="41"/>
  <c r="D7468" i="41"/>
  <c r="D7467" i="41"/>
  <c r="D7466" i="41"/>
  <c r="D7465" i="41"/>
  <c r="D7464" i="41"/>
  <c r="D7463" i="41"/>
  <c r="D7462" i="41"/>
  <c r="D7461" i="41"/>
  <c r="D7460" i="41"/>
  <c r="D7459" i="41"/>
  <c r="D7458" i="41"/>
  <c r="D7457" i="41"/>
  <c r="D7456" i="41"/>
  <c r="D7455" i="41"/>
  <c r="D7454" i="41"/>
  <c r="D7453" i="41"/>
  <c r="D7452" i="41"/>
  <c r="D7451" i="41"/>
  <c r="D7450" i="41"/>
  <c r="D7449" i="41"/>
  <c r="D7448" i="41"/>
  <c r="D7447" i="41"/>
  <c r="D7446" i="41"/>
  <c r="D7445" i="41"/>
  <c r="D7444" i="41"/>
  <c r="D7443" i="41"/>
  <c r="D7442" i="41"/>
  <c r="D7441" i="41"/>
  <c r="D7440" i="41"/>
  <c r="D7439" i="41"/>
  <c r="D7438" i="41"/>
  <c r="D7437" i="41"/>
  <c r="D7436" i="41"/>
  <c r="D7435" i="41"/>
  <c r="D7434" i="41"/>
  <c r="D7433" i="41"/>
  <c r="D7432" i="41"/>
  <c r="D7431" i="41"/>
  <c r="D7430" i="41"/>
  <c r="D7429" i="41"/>
  <c r="D7428" i="41"/>
  <c r="D7427" i="41"/>
  <c r="D7426" i="41"/>
  <c r="D7425" i="41"/>
  <c r="D7424" i="41"/>
  <c r="D7423" i="41"/>
  <c r="D7422" i="41"/>
  <c r="D7421" i="41"/>
  <c r="D7420" i="41"/>
  <c r="D7419" i="41"/>
  <c r="D7418" i="41"/>
  <c r="D7417" i="41"/>
  <c r="D7416" i="41"/>
  <c r="D7415" i="41"/>
  <c r="D7414" i="41"/>
  <c r="D7413" i="41"/>
  <c r="D7412" i="41"/>
  <c r="D7411" i="41"/>
  <c r="D7410" i="41"/>
  <c r="D7409" i="41"/>
  <c r="D7408" i="41"/>
  <c r="D7407" i="41"/>
  <c r="D7406" i="41"/>
  <c r="D7405" i="41"/>
  <c r="D7404" i="41"/>
  <c r="D7403" i="41"/>
  <c r="D7402" i="41"/>
  <c r="D7401" i="41"/>
  <c r="D7400" i="41"/>
  <c r="D7399" i="41"/>
  <c r="D7398" i="41"/>
  <c r="D7397" i="41"/>
  <c r="D7396" i="41"/>
  <c r="D7395" i="41"/>
  <c r="D7394" i="41"/>
  <c r="D7393" i="41"/>
  <c r="D7392" i="41"/>
  <c r="D7391" i="41"/>
  <c r="D7390" i="41"/>
  <c r="D7389" i="41"/>
  <c r="D7388" i="41"/>
  <c r="D7387" i="41"/>
  <c r="D7386" i="41"/>
  <c r="D7385" i="41"/>
  <c r="D7384" i="41"/>
  <c r="D7383" i="41"/>
  <c r="D7382" i="41"/>
  <c r="D7381" i="41"/>
  <c r="D7380" i="41"/>
  <c r="D7379" i="41"/>
  <c r="D7378" i="41"/>
  <c r="D7377" i="41"/>
  <c r="D7376" i="41"/>
  <c r="D7375" i="41"/>
  <c r="D7374" i="41"/>
  <c r="D7373" i="41"/>
  <c r="D7372" i="41"/>
  <c r="D7371" i="41"/>
  <c r="D7370" i="41"/>
  <c r="D7369" i="41"/>
  <c r="D7368" i="41"/>
  <c r="D7367" i="41"/>
  <c r="D7366" i="41"/>
  <c r="D7365" i="41"/>
  <c r="D7364" i="41"/>
  <c r="D7363" i="41"/>
  <c r="D7362" i="41"/>
  <c r="D7361" i="41"/>
  <c r="D7360" i="41"/>
  <c r="D7359" i="41"/>
  <c r="D7358" i="41"/>
  <c r="D7357" i="41"/>
  <c r="D7356" i="41"/>
  <c r="D7355" i="41"/>
  <c r="D7354" i="41"/>
  <c r="D7353" i="41"/>
  <c r="D7352" i="41"/>
  <c r="D7351" i="41"/>
  <c r="D7350" i="41"/>
  <c r="D7349" i="41"/>
  <c r="D7348" i="41"/>
  <c r="D7347" i="41"/>
  <c r="D7346" i="41"/>
  <c r="D7345" i="41"/>
  <c r="D7344" i="41"/>
  <c r="D7343" i="41"/>
  <c r="D7342" i="41"/>
  <c r="D7341" i="41"/>
  <c r="D7340" i="41"/>
  <c r="D7339" i="41"/>
  <c r="D7338" i="41"/>
  <c r="D7337" i="41"/>
  <c r="D7336" i="41"/>
  <c r="D7335" i="41"/>
  <c r="D7334" i="41"/>
  <c r="D7333" i="41"/>
  <c r="D7332" i="41"/>
  <c r="D7331" i="41"/>
  <c r="D7330" i="41"/>
  <c r="D7329" i="41"/>
  <c r="D7328" i="41"/>
  <c r="D7327" i="41"/>
  <c r="D7326" i="41"/>
  <c r="D7325" i="41"/>
  <c r="D7324" i="41"/>
  <c r="D7323" i="41"/>
  <c r="D7322" i="41"/>
  <c r="D7321" i="41"/>
  <c r="D7320" i="41"/>
  <c r="D7319" i="41"/>
  <c r="D7318" i="41"/>
  <c r="D7317" i="41"/>
  <c r="D7316" i="41"/>
  <c r="D7315" i="41"/>
  <c r="D7314" i="41"/>
  <c r="D7313" i="41"/>
  <c r="D7312" i="41"/>
  <c r="D7311" i="41"/>
  <c r="D7310" i="41"/>
  <c r="D7309" i="41"/>
  <c r="D7308" i="41"/>
  <c r="D7307" i="41"/>
  <c r="D7306" i="41"/>
  <c r="D7305" i="41"/>
  <c r="D7304" i="41"/>
  <c r="D7303" i="41"/>
  <c r="D7302" i="41"/>
  <c r="D7301" i="41"/>
  <c r="D7300" i="41"/>
  <c r="D7299" i="41"/>
  <c r="D7298" i="41"/>
  <c r="D7297" i="41"/>
  <c r="D7296" i="41"/>
  <c r="D7295" i="41"/>
  <c r="D7294" i="41"/>
  <c r="D7293" i="41"/>
  <c r="D7292" i="41"/>
  <c r="D7291" i="41"/>
  <c r="D7290" i="41"/>
  <c r="D7289" i="41"/>
  <c r="D7288" i="41"/>
  <c r="D7287" i="41"/>
  <c r="D7286" i="41"/>
  <c r="D7285" i="41"/>
  <c r="D7284" i="41"/>
  <c r="D7283" i="41"/>
  <c r="D7282" i="41"/>
  <c r="D7281" i="41"/>
  <c r="D7280" i="41"/>
  <c r="D7279" i="41"/>
  <c r="D7278" i="41"/>
  <c r="D7277" i="41"/>
  <c r="D7276" i="41"/>
  <c r="D7275" i="41"/>
  <c r="D7274" i="41"/>
  <c r="D7273" i="41"/>
  <c r="D7272" i="41"/>
  <c r="D7271" i="41"/>
  <c r="D7270" i="41"/>
  <c r="D7269" i="41"/>
  <c r="D7268" i="41"/>
  <c r="D7267" i="41"/>
  <c r="D7266" i="41"/>
  <c r="D7265" i="41"/>
  <c r="D7264" i="41"/>
  <c r="D7263" i="41"/>
  <c r="D7262" i="41"/>
  <c r="D7261" i="41"/>
  <c r="D7260" i="41"/>
  <c r="D7259" i="41"/>
  <c r="D7258" i="41"/>
  <c r="D7257" i="41"/>
  <c r="D7256" i="41"/>
  <c r="D7255" i="41"/>
  <c r="D7254" i="41"/>
  <c r="D7253" i="41"/>
  <c r="D7252" i="41"/>
  <c r="D7251" i="41"/>
  <c r="D7250" i="41"/>
  <c r="D7249" i="41"/>
  <c r="D7248" i="41"/>
  <c r="D7247" i="41"/>
  <c r="D7246" i="41"/>
  <c r="D7245" i="41"/>
  <c r="D7244" i="41"/>
  <c r="D7243" i="41"/>
  <c r="D7242" i="41"/>
  <c r="D7241" i="41"/>
  <c r="D7240" i="41"/>
  <c r="D7239" i="41"/>
  <c r="D7238" i="41"/>
  <c r="D7237" i="41"/>
  <c r="D7236" i="41"/>
  <c r="D7235" i="41"/>
  <c r="D7234" i="41"/>
  <c r="D7233" i="41"/>
  <c r="D7232" i="41"/>
  <c r="D7231" i="41"/>
  <c r="D7230" i="41"/>
  <c r="D7229" i="41"/>
  <c r="D7228" i="41"/>
  <c r="D7227" i="41"/>
  <c r="D7226" i="41"/>
  <c r="D7225" i="41"/>
  <c r="D7224" i="41"/>
  <c r="D7223" i="41"/>
  <c r="D7222" i="41"/>
  <c r="D7221" i="41"/>
  <c r="D7220" i="41"/>
  <c r="D7219" i="41"/>
  <c r="D7218" i="41"/>
  <c r="D7217" i="41"/>
  <c r="D7216" i="41"/>
  <c r="D7215" i="41"/>
  <c r="D7214" i="41"/>
  <c r="D7213" i="41"/>
  <c r="D7212" i="41"/>
  <c r="D7211" i="41"/>
  <c r="D7210" i="41"/>
  <c r="D7209" i="41"/>
  <c r="D7208" i="41"/>
  <c r="D7207" i="41"/>
  <c r="D7206" i="41"/>
  <c r="D7205" i="41"/>
  <c r="D7204" i="41"/>
  <c r="D7203" i="41"/>
  <c r="D7202" i="41"/>
  <c r="D7201" i="41"/>
  <c r="D7200" i="41"/>
  <c r="D7199" i="41"/>
  <c r="D7198" i="41"/>
  <c r="D7197" i="41"/>
  <c r="D7196" i="41"/>
  <c r="D7195" i="41"/>
  <c r="D7194" i="41"/>
  <c r="D7193" i="41"/>
  <c r="D7192" i="41"/>
  <c r="D7191" i="41"/>
  <c r="D7190" i="41"/>
  <c r="D7189" i="41"/>
  <c r="D7188" i="41"/>
  <c r="D7187" i="41"/>
  <c r="D7186" i="41"/>
  <c r="D7185" i="41"/>
  <c r="D7184" i="41"/>
  <c r="D7183" i="41"/>
  <c r="D7182" i="41"/>
  <c r="D7181" i="41"/>
  <c r="D7180" i="41"/>
  <c r="D7179" i="41"/>
  <c r="D7178" i="41"/>
  <c r="D7177" i="41"/>
  <c r="D7176" i="41"/>
  <c r="D7175" i="41"/>
  <c r="D7174" i="41"/>
  <c r="D7173" i="41"/>
  <c r="D7172" i="41"/>
  <c r="D7171" i="41"/>
  <c r="D7170" i="41"/>
  <c r="D7169" i="41"/>
  <c r="D7168" i="41"/>
  <c r="D7167" i="41"/>
  <c r="D7166" i="41"/>
  <c r="D7165" i="41"/>
  <c r="D7164" i="41"/>
  <c r="D7163" i="41"/>
  <c r="D7162" i="41"/>
  <c r="D7161" i="41"/>
  <c r="D7160" i="41"/>
  <c r="D7159" i="41"/>
  <c r="D7158" i="41"/>
  <c r="D7157" i="41"/>
  <c r="D7156" i="41"/>
  <c r="D7155" i="41"/>
  <c r="D7154" i="41"/>
  <c r="D7153" i="41"/>
  <c r="D7152" i="41"/>
  <c r="D7151" i="41"/>
  <c r="D7150" i="41"/>
  <c r="D7149" i="41"/>
  <c r="D7148" i="41"/>
  <c r="D7147" i="41"/>
  <c r="D7146" i="41"/>
  <c r="D7145" i="41"/>
  <c r="D7144" i="41"/>
  <c r="D7143" i="41"/>
  <c r="D7142" i="41"/>
  <c r="D7141" i="41"/>
  <c r="D7140" i="41"/>
  <c r="D7139" i="41"/>
  <c r="D7138" i="41"/>
  <c r="D7137" i="41"/>
  <c r="D7136" i="41"/>
  <c r="D7135" i="41"/>
  <c r="D7134" i="41"/>
  <c r="D7133" i="41"/>
  <c r="D7132" i="41"/>
  <c r="D7131" i="41"/>
  <c r="D7130" i="41"/>
  <c r="D7129" i="41"/>
  <c r="D7128" i="41"/>
  <c r="D7127" i="41"/>
  <c r="D7126" i="41"/>
  <c r="D7125" i="41"/>
  <c r="D7124" i="41"/>
  <c r="D7123" i="41"/>
  <c r="D7122" i="41"/>
  <c r="D7121" i="41"/>
  <c r="D7120" i="41"/>
  <c r="D7119" i="41"/>
  <c r="D7118" i="41"/>
  <c r="D7117" i="41"/>
  <c r="D7116" i="41"/>
  <c r="D7115" i="41"/>
  <c r="D7114" i="41"/>
  <c r="D7113" i="41"/>
  <c r="D7112" i="41"/>
  <c r="D7111" i="41"/>
  <c r="D7110" i="41"/>
  <c r="D7109" i="41"/>
  <c r="D7108" i="41"/>
  <c r="D7107" i="41"/>
  <c r="D7106" i="41"/>
  <c r="D7105" i="41"/>
  <c r="D7104" i="41"/>
  <c r="D7103" i="41"/>
  <c r="D7102" i="41"/>
  <c r="D7101" i="41"/>
  <c r="D7100" i="41"/>
  <c r="D7099" i="41"/>
  <c r="D7098" i="41"/>
  <c r="D7097" i="41"/>
  <c r="D7096" i="41"/>
  <c r="D7095" i="41"/>
  <c r="D7094" i="41"/>
  <c r="D7093" i="41"/>
  <c r="D7092" i="41"/>
  <c r="D7091" i="41"/>
  <c r="D7090" i="41"/>
  <c r="D7089" i="41"/>
  <c r="D7088" i="41"/>
  <c r="D7087" i="41"/>
  <c r="D7086" i="41"/>
  <c r="D7085" i="41"/>
  <c r="D7084" i="41"/>
  <c r="D7083" i="41"/>
  <c r="D7082" i="41"/>
  <c r="D7081" i="41"/>
  <c r="D7080" i="41"/>
  <c r="D7079" i="41"/>
  <c r="D7078" i="41"/>
  <c r="D7077" i="41"/>
  <c r="D7076" i="41"/>
  <c r="D7075" i="41"/>
  <c r="D7074" i="41"/>
  <c r="D7073" i="41"/>
  <c r="D7072" i="41"/>
  <c r="D7071" i="41"/>
  <c r="D7070" i="41"/>
  <c r="D7069" i="41"/>
  <c r="D7068" i="41"/>
  <c r="D7067" i="41"/>
  <c r="D7066" i="41"/>
  <c r="D7065" i="41"/>
  <c r="D7064" i="41"/>
  <c r="D7063" i="41"/>
  <c r="D7062" i="41"/>
  <c r="D7061" i="41"/>
  <c r="D7060" i="41"/>
  <c r="D7059" i="41"/>
  <c r="D7058" i="41"/>
  <c r="D7057" i="41"/>
  <c r="D7056" i="41"/>
  <c r="D7055" i="41"/>
  <c r="D7054" i="41"/>
  <c r="D7053" i="41"/>
  <c r="D7052" i="41"/>
  <c r="D7051" i="41"/>
  <c r="D7050" i="41"/>
  <c r="D7049" i="41"/>
  <c r="D7048" i="41"/>
  <c r="D7047" i="41"/>
  <c r="D7046" i="41"/>
  <c r="D7045" i="41"/>
  <c r="D7044" i="41"/>
  <c r="D7043" i="41"/>
  <c r="D7042" i="41"/>
  <c r="D7041" i="41"/>
  <c r="D7040" i="41"/>
  <c r="D7039" i="41"/>
  <c r="D7038" i="41"/>
  <c r="D7037" i="41"/>
  <c r="D7036" i="41"/>
  <c r="D7035" i="41"/>
  <c r="D7034" i="41"/>
  <c r="D7033" i="41"/>
  <c r="D7032" i="41"/>
  <c r="D7031" i="41"/>
  <c r="D7030" i="41"/>
  <c r="D7029" i="41"/>
  <c r="D7028" i="41"/>
  <c r="D7027" i="41"/>
  <c r="D7026" i="41"/>
  <c r="D7025" i="41"/>
  <c r="D7024" i="41"/>
  <c r="D7023" i="41"/>
  <c r="D7022" i="41"/>
  <c r="D7021" i="41"/>
  <c r="D7020" i="41"/>
  <c r="D7019" i="41"/>
  <c r="D7018" i="41"/>
  <c r="D7017" i="41"/>
  <c r="D7016" i="41"/>
  <c r="D7015" i="41"/>
  <c r="D7014" i="41"/>
  <c r="D7013" i="41"/>
  <c r="D7012" i="41"/>
  <c r="D7011" i="41"/>
  <c r="D7010" i="41"/>
  <c r="D7009" i="41"/>
  <c r="D7008" i="41"/>
  <c r="D7007" i="41"/>
  <c r="D7006" i="41"/>
  <c r="D7005" i="41"/>
  <c r="D7004" i="41"/>
  <c r="D7003" i="41"/>
  <c r="D7002" i="41"/>
  <c r="D7001" i="41"/>
  <c r="D7000" i="41"/>
  <c r="D6999" i="41"/>
  <c r="D6998" i="41"/>
  <c r="D6997" i="41"/>
  <c r="D6996" i="41"/>
  <c r="D6995" i="41"/>
  <c r="D6994" i="41"/>
  <c r="D6993" i="41"/>
  <c r="D6992" i="41"/>
  <c r="D6991" i="41"/>
  <c r="D6990" i="41"/>
  <c r="D6989" i="41"/>
  <c r="D6988" i="41"/>
  <c r="D6987" i="41"/>
  <c r="D6986" i="41"/>
  <c r="D6985" i="41"/>
  <c r="D6984" i="41"/>
  <c r="D6983" i="41"/>
  <c r="D6982" i="41"/>
  <c r="D6981" i="41"/>
  <c r="D6980" i="41"/>
  <c r="D6979" i="41"/>
  <c r="D6978" i="41"/>
  <c r="D6977" i="41"/>
  <c r="D6976" i="41"/>
  <c r="D6975" i="41"/>
  <c r="D6974" i="41"/>
  <c r="D6973" i="41"/>
  <c r="D6972" i="41"/>
  <c r="D6971" i="41"/>
  <c r="D6970" i="41"/>
  <c r="D6969" i="41"/>
  <c r="D6968" i="41"/>
  <c r="D6967" i="41"/>
  <c r="D6966" i="41"/>
  <c r="D6965" i="41"/>
  <c r="D6964" i="41"/>
  <c r="D6963" i="41"/>
  <c r="D6962" i="41"/>
  <c r="D6961" i="41"/>
  <c r="D6960" i="41"/>
  <c r="D6959" i="41"/>
  <c r="D6958" i="41"/>
  <c r="D6957" i="41"/>
  <c r="D6956" i="41"/>
  <c r="D6955" i="41"/>
  <c r="D6954" i="41"/>
  <c r="D6953" i="41"/>
  <c r="D6952" i="41"/>
  <c r="D6951" i="41"/>
  <c r="D6950" i="41"/>
  <c r="D6949" i="41"/>
  <c r="D6948" i="41"/>
  <c r="D6947" i="41"/>
  <c r="D6946" i="41"/>
  <c r="D6945" i="41"/>
  <c r="D6944" i="41"/>
  <c r="D6943" i="41"/>
  <c r="D6942" i="41"/>
  <c r="D6941" i="41"/>
  <c r="D6940" i="41"/>
  <c r="D6939" i="41"/>
  <c r="D6938" i="41"/>
  <c r="D6937" i="41"/>
  <c r="D6936" i="41"/>
  <c r="D6935" i="41"/>
  <c r="D6934" i="41"/>
  <c r="D6933" i="41"/>
  <c r="D6932" i="41"/>
  <c r="D6931" i="41"/>
  <c r="D6930" i="41"/>
  <c r="D6929" i="41"/>
  <c r="D6928" i="41"/>
  <c r="D6927" i="41"/>
  <c r="D6926" i="41"/>
  <c r="D6925" i="41"/>
  <c r="D6924" i="41"/>
  <c r="D6923" i="41"/>
  <c r="D6922" i="41"/>
  <c r="D6921" i="41"/>
  <c r="D6920" i="41"/>
  <c r="D6919" i="41"/>
  <c r="D6918" i="41"/>
  <c r="D6917" i="41"/>
  <c r="D6916" i="41"/>
  <c r="D6915" i="41"/>
  <c r="D6914" i="41"/>
  <c r="D6913" i="41"/>
  <c r="D6912" i="41"/>
  <c r="D6911" i="41"/>
  <c r="D6910" i="41"/>
  <c r="D6909" i="41"/>
  <c r="D6908" i="41"/>
  <c r="D6907" i="41"/>
  <c r="D6906" i="41"/>
  <c r="D6905" i="41"/>
  <c r="D6904" i="41"/>
  <c r="D6903" i="41"/>
  <c r="D6902" i="41"/>
  <c r="D6901" i="41"/>
  <c r="D6900" i="41"/>
  <c r="D6899" i="41"/>
  <c r="D6898" i="41"/>
  <c r="D6897" i="41"/>
  <c r="D6896" i="41"/>
  <c r="D6895" i="41"/>
  <c r="D6894" i="41"/>
  <c r="D6893" i="41"/>
  <c r="D6892" i="41"/>
  <c r="D6891" i="41"/>
  <c r="D6890" i="41"/>
  <c r="D6889" i="41"/>
  <c r="D6888" i="41"/>
  <c r="D6887" i="41"/>
  <c r="D6886" i="41"/>
  <c r="D6885" i="41"/>
  <c r="D6884" i="41"/>
  <c r="D6883" i="41"/>
  <c r="D6882" i="41"/>
  <c r="D6881" i="41"/>
  <c r="D6880" i="41"/>
  <c r="D6879" i="41"/>
  <c r="D6878" i="41"/>
  <c r="D6877" i="41"/>
  <c r="D6876" i="41"/>
  <c r="D6875" i="41"/>
  <c r="D6874" i="41"/>
  <c r="D6873" i="41"/>
  <c r="D6872" i="41"/>
  <c r="D6871" i="41"/>
  <c r="D6870" i="41"/>
  <c r="D6869" i="41"/>
  <c r="D6868" i="41"/>
  <c r="D6867" i="41"/>
  <c r="D6866" i="41"/>
  <c r="D6865" i="41"/>
  <c r="D6864" i="41"/>
  <c r="D6863" i="41"/>
  <c r="D6862" i="41"/>
  <c r="D6861" i="41"/>
  <c r="D6860" i="41"/>
  <c r="D6859" i="41"/>
  <c r="D6858" i="41"/>
  <c r="D6857" i="41"/>
  <c r="D6856" i="41"/>
  <c r="D6855" i="41"/>
  <c r="D6854" i="41"/>
  <c r="D6853" i="41"/>
  <c r="D6852" i="41"/>
  <c r="D6851" i="41"/>
  <c r="D6850" i="41"/>
  <c r="D6849" i="41"/>
  <c r="D6848" i="41"/>
  <c r="D6847" i="41"/>
  <c r="D6846" i="41"/>
  <c r="D6845" i="41"/>
  <c r="D6844" i="41"/>
  <c r="D6843" i="41"/>
  <c r="D6842" i="41"/>
  <c r="D6841" i="41"/>
  <c r="D6840" i="41"/>
  <c r="D6839" i="41"/>
  <c r="D6838" i="41"/>
  <c r="D6837" i="41"/>
  <c r="D6836" i="41"/>
  <c r="D6835" i="41"/>
  <c r="D6834" i="41"/>
  <c r="D6833" i="41"/>
  <c r="D6832" i="41"/>
  <c r="D6831" i="41"/>
  <c r="D6830" i="41"/>
  <c r="D6829" i="41"/>
  <c r="D6828" i="41"/>
  <c r="D6827" i="41"/>
  <c r="D6826" i="41"/>
  <c r="D6825" i="41"/>
  <c r="D6824" i="41"/>
  <c r="D6823" i="41"/>
  <c r="D6822" i="41"/>
  <c r="D6821" i="41"/>
  <c r="D6820" i="41"/>
  <c r="D6819" i="41"/>
  <c r="D6818" i="41"/>
  <c r="D6817" i="41"/>
  <c r="D6816" i="41"/>
  <c r="D6815" i="41"/>
  <c r="D6814" i="41"/>
  <c r="D6813" i="41"/>
  <c r="D6812" i="41"/>
  <c r="D6811" i="41"/>
  <c r="D6810" i="41"/>
  <c r="D6809" i="41"/>
  <c r="D6808" i="41"/>
  <c r="D6807" i="41"/>
  <c r="D6806" i="41"/>
  <c r="D6805" i="41"/>
  <c r="D6804" i="41"/>
  <c r="D6803" i="41"/>
  <c r="D6802" i="41"/>
  <c r="D6801" i="41"/>
  <c r="D6800" i="41"/>
  <c r="D6799" i="41"/>
  <c r="D6798" i="41"/>
  <c r="D6797" i="41"/>
  <c r="D6796" i="41"/>
  <c r="D6795" i="41"/>
  <c r="D6794" i="41"/>
  <c r="D6793" i="41"/>
  <c r="D6792" i="41"/>
  <c r="D6791" i="41"/>
  <c r="D6790" i="41"/>
  <c r="D6789" i="41"/>
  <c r="D6788" i="41"/>
  <c r="D6787" i="41"/>
  <c r="D6786" i="41"/>
  <c r="D6785" i="41"/>
  <c r="D6784" i="41"/>
  <c r="D6783" i="41"/>
  <c r="D6782" i="41"/>
  <c r="D6781" i="41"/>
  <c r="D6780" i="41"/>
  <c r="D6779" i="41"/>
  <c r="D6778" i="41"/>
  <c r="D6777" i="41"/>
  <c r="D6776" i="41"/>
  <c r="D6775" i="41"/>
  <c r="D6774" i="41"/>
  <c r="D6773" i="41"/>
  <c r="D6772" i="41"/>
  <c r="D6771" i="41"/>
  <c r="D6770" i="41"/>
  <c r="D6769" i="41"/>
  <c r="D6768" i="41"/>
  <c r="D6767" i="41"/>
  <c r="D6766" i="41"/>
  <c r="D6765" i="41"/>
  <c r="D6764" i="41"/>
  <c r="D6763" i="41"/>
  <c r="D6762" i="41"/>
  <c r="D6761" i="41"/>
  <c r="D6760" i="41"/>
  <c r="D6759" i="41"/>
  <c r="D6758" i="41"/>
  <c r="D6757" i="41"/>
  <c r="D6756" i="41"/>
  <c r="D6755" i="41"/>
  <c r="D6754" i="41"/>
  <c r="D6753" i="41"/>
  <c r="D6752" i="41"/>
  <c r="D6751" i="41"/>
  <c r="D6750" i="41"/>
  <c r="D6749" i="41"/>
  <c r="D6748" i="41"/>
  <c r="D6747" i="41"/>
  <c r="D6746" i="41"/>
  <c r="D6745" i="41"/>
  <c r="D6744" i="41"/>
  <c r="D6743" i="41"/>
  <c r="D6742" i="41"/>
  <c r="D6741" i="41"/>
  <c r="D6740" i="41"/>
  <c r="D6739" i="41"/>
  <c r="D6738" i="41"/>
  <c r="D6737" i="41"/>
  <c r="D6736" i="41"/>
  <c r="D6735" i="41"/>
  <c r="D6734" i="41"/>
  <c r="D6733" i="41"/>
  <c r="D6732" i="41"/>
  <c r="D6731" i="41"/>
  <c r="D6730" i="41"/>
  <c r="D6729" i="41"/>
  <c r="D6728" i="41"/>
  <c r="D6727" i="41"/>
  <c r="D6726" i="41"/>
  <c r="D6725" i="41"/>
  <c r="D6724" i="41"/>
  <c r="D6723" i="41"/>
  <c r="D6722" i="41"/>
  <c r="D6721" i="41"/>
  <c r="D6720" i="41"/>
  <c r="D6719" i="41"/>
  <c r="D6718" i="41"/>
  <c r="D6717" i="41"/>
  <c r="D6716" i="41"/>
  <c r="D6715" i="41"/>
  <c r="D6714" i="41"/>
  <c r="D6713" i="41"/>
  <c r="D6712" i="41"/>
  <c r="D6711" i="41"/>
  <c r="D6710" i="41"/>
  <c r="D6709" i="41"/>
  <c r="D6708" i="41"/>
  <c r="D6707" i="41"/>
  <c r="D6706" i="41"/>
  <c r="D6705" i="41"/>
  <c r="D6704" i="41"/>
  <c r="D6703" i="41"/>
  <c r="D6702" i="41"/>
  <c r="D6701" i="41"/>
  <c r="D6700" i="41"/>
  <c r="D6699" i="41"/>
  <c r="D6698" i="41"/>
  <c r="D6697" i="41"/>
  <c r="D6696" i="41"/>
  <c r="D6695" i="41"/>
  <c r="D6694" i="41"/>
  <c r="D6693" i="41"/>
  <c r="D6692" i="41"/>
  <c r="D6691" i="41"/>
  <c r="D6690" i="41"/>
  <c r="D6689" i="41"/>
  <c r="D6688" i="41"/>
  <c r="D6687" i="41"/>
  <c r="D6686" i="41"/>
  <c r="D6685" i="41"/>
  <c r="D6684" i="41"/>
  <c r="D6683" i="41"/>
  <c r="D6682" i="41"/>
  <c r="D6681" i="41"/>
  <c r="D6680" i="41"/>
  <c r="D6679" i="41"/>
  <c r="D6678" i="41"/>
  <c r="D6677" i="41"/>
  <c r="D6676" i="41"/>
  <c r="D6675" i="41"/>
  <c r="D6674" i="41"/>
  <c r="D6673" i="41"/>
  <c r="D6672" i="41"/>
  <c r="D6671" i="41"/>
  <c r="D6670" i="41"/>
  <c r="D6669" i="41"/>
  <c r="D6668" i="41"/>
  <c r="D6667" i="41"/>
  <c r="D6666" i="41"/>
  <c r="D6665" i="41"/>
  <c r="D6664" i="41"/>
  <c r="D6663" i="41"/>
  <c r="D6662" i="41"/>
  <c r="D6661" i="41"/>
  <c r="D6660" i="41"/>
  <c r="D6659" i="41"/>
  <c r="D6658" i="41"/>
  <c r="D6657" i="41"/>
  <c r="D6656" i="41"/>
  <c r="D6655" i="41"/>
  <c r="D6654" i="41"/>
  <c r="D6653" i="41"/>
  <c r="D6652" i="41"/>
  <c r="D6651" i="41"/>
  <c r="D6650" i="41"/>
  <c r="D6649" i="41"/>
  <c r="D6648" i="41"/>
  <c r="D6647" i="41"/>
  <c r="D6646" i="41"/>
  <c r="D6645" i="41"/>
  <c r="D6644" i="41"/>
  <c r="D6643" i="41"/>
  <c r="D6642" i="41"/>
  <c r="D6641" i="41"/>
  <c r="D6640" i="41"/>
  <c r="D6639" i="41"/>
  <c r="D6638" i="41"/>
  <c r="D6637" i="41"/>
  <c r="D6636" i="41"/>
  <c r="D6635" i="41"/>
  <c r="D6634" i="41"/>
  <c r="D6633" i="41"/>
  <c r="D6632" i="41"/>
  <c r="D6631" i="41"/>
  <c r="D6630" i="41"/>
  <c r="D6629" i="41"/>
  <c r="D6628" i="41"/>
  <c r="D6627" i="41"/>
  <c r="D6626" i="41"/>
  <c r="D6625" i="41"/>
  <c r="D6624" i="41"/>
  <c r="D6623" i="41"/>
  <c r="D6622" i="41"/>
  <c r="D6621" i="41"/>
  <c r="D6620" i="41"/>
  <c r="D6619" i="41"/>
  <c r="D6618" i="41"/>
  <c r="D6617" i="41"/>
  <c r="D6616" i="41"/>
  <c r="D6615" i="41"/>
  <c r="D6614" i="41"/>
  <c r="D6613" i="41"/>
  <c r="D6612" i="41"/>
  <c r="D6611" i="41"/>
  <c r="D6610" i="41"/>
  <c r="D6609" i="41"/>
  <c r="D6608" i="41"/>
  <c r="D6607" i="41"/>
  <c r="D6606" i="41"/>
  <c r="D6605" i="41"/>
  <c r="D6604" i="41"/>
  <c r="D6603" i="41"/>
  <c r="D6602" i="41"/>
  <c r="D6601" i="41"/>
  <c r="D6600" i="41"/>
  <c r="D6599" i="41"/>
  <c r="D6598" i="41"/>
  <c r="D6597" i="41"/>
  <c r="D6596" i="41"/>
  <c r="D6595" i="41"/>
  <c r="D6594" i="41"/>
  <c r="D6593" i="41"/>
  <c r="D6592" i="41"/>
  <c r="D6591" i="41"/>
  <c r="D6590" i="41"/>
  <c r="D6589" i="41"/>
  <c r="D6588" i="41"/>
  <c r="D6587" i="41"/>
  <c r="D6586" i="41"/>
  <c r="D6585" i="41"/>
  <c r="D6584" i="41"/>
  <c r="D6583" i="41"/>
  <c r="D6582" i="41"/>
  <c r="D6581" i="41"/>
  <c r="D6580" i="41"/>
  <c r="D6579" i="41"/>
  <c r="D6578" i="41"/>
  <c r="D6577" i="41"/>
  <c r="D6576" i="41"/>
  <c r="D6575" i="41"/>
  <c r="D6574" i="41"/>
  <c r="D6573" i="41"/>
  <c r="D6572" i="41"/>
  <c r="D6571" i="41"/>
  <c r="D6570" i="41"/>
  <c r="D6569" i="41"/>
  <c r="D6568" i="41"/>
  <c r="D6567" i="41"/>
  <c r="D6566" i="41"/>
  <c r="D6565" i="41"/>
  <c r="D6564" i="41"/>
  <c r="D6563" i="41"/>
  <c r="D6562" i="41"/>
  <c r="D6561" i="41"/>
  <c r="D6560" i="41"/>
  <c r="D6559" i="41"/>
  <c r="D6558" i="41"/>
  <c r="D6557" i="41"/>
  <c r="D6556" i="41"/>
  <c r="D6555" i="41"/>
  <c r="D6554" i="41"/>
  <c r="D6553" i="41"/>
  <c r="D6552" i="41"/>
  <c r="D6551" i="41"/>
  <c r="D6550" i="41"/>
  <c r="D6549" i="41"/>
  <c r="D6548" i="41"/>
  <c r="D6547" i="41"/>
  <c r="D6546" i="41"/>
  <c r="D6545" i="41"/>
  <c r="D6544" i="41"/>
  <c r="D6543" i="41"/>
  <c r="D6542" i="41"/>
  <c r="D6541" i="41"/>
  <c r="D6540" i="41"/>
  <c r="D6539" i="41"/>
  <c r="D6538" i="41"/>
  <c r="D6537" i="41"/>
  <c r="D6536" i="41"/>
  <c r="D6535" i="41"/>
  <c r="D6534" i="41"/>
  <c r="D6533" i="41"/>
  <c r="D6532" i="41"/>
  <c r="D6531" i="41"/>
  <c r="D6530" i="41"/>
  <c r="D6529" i="41"/>
  <c r="D6528" i="41"/>
  <c r="D6527" i="41"/>
  <c r="D6526" i="41"/>
  <c r="D6525" i="41"/>
  <c r="D6524" i="41"/>
  <c r="D6523" i="41"/>
  <c r="D6522" i="41"/>
  <c r="D6521" i="41"/>
  <c r="D6520" i="41"/>
  <c r="D6519" i="41"/>
  <c r="D6518" i="41"/>
  <c r="D6517" i="41"/>
  <c r="D6516" i="41"/>
  <c r="D6515" i="41"/>
  <c r="D6514" i="41"/>
  <c r="D6513" i="41"/>
  <c r="D6512" i="41"/>
  <c r="D6511" i="41"/>
  <c r="D6510" i="41"/>
  <c r="D6509" i="41"/>
  <c r="D6508" i="41"/>
  <c r="D6507" i="41"/>
  <c r="D6506" i="41"/>
  <c r="D6505" i="41"/>
  <c r="D6504" i="41"/>
  <c r="D6503" i="41"/>
  <c r="D6502" i="41"/>
  <c r="D6501" i="41"/>
  <c r="D6500" i="41"/>
  <c r="D6499" i="41"/>
  <c r="D6498" i="41"/>
  <c r="D6497" i="41"/>
  <c r="D6496" i="41"/>
  <c r="D6495" i="41"/>
  <c r="D6494" i="41"/>
  <c r="D6493" i="41"/>
  <c r="D6492" i="41"/>
  <c r="D6491" i="41"/>
  <c r="D6490" i="41"/>
  <c r="D6489" i="41"/>
  <c r="D6488" i="41"/>
  <c r="D6487" i="41"/>
  <c r="D6486" i="41"/>
  <c r="D6485" i="41"/>
  <c r="D6484" i="41"/>
  <c r="D6483" i="41"/>
  <c r="D6482" i="41"/>
  <c r="D6481" i="41"/>
  <c r="D6480" i="41"/>
  <c r="D6479" i="41"/>
  <c r="D6478" i="41"/>
  <c r="D6477" i="41"/>
  <c r="D6476" i="41"/>
  <c r="D6475" i="41"/>
  <c r="D6474" i="41"/>
  <c r="D6473" i="41"/>
  <c r="D6472" i="41"/>
  <c r="D6471" i="41"/>
  <c r="D6470" i="41"/>
  <c r="D6469" i="41"/>
  <c r="D6468" i="41"/>
  <c r="D6467" i="41"/>
  <c r="D6466" i="41"/>
  <c r="D6465" i="41"/>
  <c r="D6464" i="41"/>
  <c r="D6463" i="41"/>
  <c r="D6462" i="41"/>
  <c r="D6461" i="41"/>
  <c r="D6460" i="41"/>
  <c r="D6459" i="41"/>
  <c r="D6458" i="41"/>
  <c r="D6457" i="41"/>
  <c r="D6456" i="41"/>
  <c r="D6455" i="41"/>
  <c r="D6454" i="41"/>
  <c r="D6453" i="41"/>
  <c r="D6452" i="41"/>
  <c r="D6451" i="41"/>
  <c r="D6450" i="41"/>
  <c r="D6449" i="41"/>
  <c r="D6448" i="41"/>
  <c r="D6447" i="41"/>
  <c r="D6446" i="41"/>
  <c r="D6445" i="41"/>
  <c r="D6444" i="41"/>
  <c r="D6443" i="41"/>
  <c r="D6442" i="41"/>
  <c r="D6441" i="41"/>
  <c r="D6440" i="41"/>
  <c r="D6439" i="41"/>
  <c r="D6438" i="41"/>
  <c r="D6437" i="41"/>
  <c r="D6436" i="41"/>
  <c r="D6435" i="41"/>
  <c r="D6434" i="41"/>
  <c r="D6433" i="41"/>
  <c r="D6432" i="41"/>
  <c r="D6431" i="41"/>
  <c r="D6430" i="41"/>
  <c r="D6429" i="41"/>
  <c r="D6428" i="41"/>
  <c r="D6427" i="41"/>
  <c r="D6426" i="41"/>
  <c r="D6425" i="41"/>
  <c r="D6424" i="41"/>
  <c r="D6423" i="41"/>
  <c r="D6422" i="41"/>
  <c r="D6421" i="41"/>
  <c r="D6420" i="41"/>
  <c r="D6419" i="41"/>
  <c r="D6418" i="41"/>
  <c r="D6417" i="41"/>
  <c r="D6416" i="41"/>
  <c r="D6415" i="41"/>
  <c r="D6414" i="41"/>
  <c r="D6413" i="41"/>
  <c r="D6412" i="41"/>
  <c r="D6411" i="41"/>
  <c r="D6410" i="41"/>
  <c r="D6409" i="41"/>
  <c r="D6408" i="41"/>
  <c r="D6407" i="41"/>
  <c r="D6406" i="41"/>
  <c r="D6405" i="41"/>
  <c r="D6404" i="41"/>
  <c r="D6403" i="41"/>
  <c r="D6402" i="41"/>
  <c r="D6401" i="41"/>
  <c r="D6400" i="41"/>
  <c r="D6399" i="41"/>
  <c r="D6398" i="41"/>
  <c r="D6397" i="41"/>
  <c r="D6396" i="41"/>
  <c r="D6395" i="41"/>
  <c r="D6394" i="41"/>
  <c r="D6393" i="41"/>
  <c r="D6392" i="41"/>
  <c r="D6391" i="41"/>
  <c r="D6390" i="41"/>
  <c r="D6389" i="41"/>
  <c r="D6388" i="41"/>
  <c r="D6387" i="41"/>
  <c r="D6386" i="41"/>
  <c r="D6385" i="41"/>
  <c r="D6384" i="41"/>
  <c r="D6383" i="41"/>
  <c r="D6382" i="41"/>
  <c r="D6381" i="41"/>
  <c r="D6380" i="41"/>
  <c r="D6379" i="41"/>
  <c r="D6378" i="41"/>
  <c r="D6377" i="41"/>
  <c r="D6376" i="41"/>
  <c r="D6375" i="41"/>
  <c r="D6374" i="41"/>
  <c r="D6373" i="41"/>
  <c r="D6372" i="41"/>
  <c r="D6371" i="41"/>
  <c r="D6370" i="41"/>
  <c r="D6369" i="41"/>
  <c r="D6368" i="41"/>
  <c r="D6367" i="41"/>
  <c r="D6366" i="41"/>
  <c r="D6365" i="41"/>
  <c r="D6364" i="41"/>
  <c r="D6363" i="41"/>
  <c r="D6362" i="41"/>
  <c r="D6361" i="41"/>
  <c r="D6360" i="41"/>
  <c r="D6359" i="41"/>
  <c r="D6358" i="41"/>
  <c r="D6357" i="41"/>
  <c r="D6356" i="41"/>
  <c r="D6355" i="41"/>
  <c r="D6354" i="41"/>
  <c r="D6353" i="41"/>
  <c r="D6352" i="41"/>
  <c r="D6351" i="41"/>
  <c r="D6350" i="41"/>
  <c r="D6349" i="41"/>
  <c r="D6348" i="41"/>
  <c r="D6347" i="41"/>
  <c r="D6346" i="41"/>
  <c r="D6345" i="41"/>
  <c r="D6344" i="41"/>
  <c r="D6343" i="41"/>
  <c r="D6342" i="41"/>
  <c r="D6341" i="41"/>
  <c r="D6340" i="41"/>
  <c r="D6339" i="41"/>
  <c r="D6338" i="41"/>
  <c r="D6337" i="41"/>
  <c r="D6336" i="41"/>
  <c r="D6335" i="41"/>
  <c r="D6334" i="41"/>
  <c r="D6333" i="41"/>
  <c r="D6332" i="41"/>
  <c r="D6331" i="41"/>
  <c r="D6330" i="41"/>
  <c r="D6329" i="41"/>
  <c r="D6328" i="41"/>
  <c r="D6327" i="41"/>
  <c r="D6326" i="41"/>
  <c r="D6325" i="41"/>
  <c r="D6324" i="41"/>
  <c r="D6323" i="41"/>
  <c r="D6322" i="41"/>
  <c r="D6321" i="41"/>
  <c r="D6320" i="41"/>
  <c r="D6319" i="41"/>
  <c r="D6318" i="41"/>
  <c r="D6317" i="41"/>
  <c r="D6316" i="41"/>
  <c r="D6315" i="41"/>
  <c r="D6314" i="41"/>
  <c r="D6313" i="41"/>
  <c r="D6312" i="41"/>
  <c r="D6311" i="41"/>
  <c r="D6310" i="41"/>
  <c r="D6309" i="41"/>
  <c r="D6308" i="41"/>
  <c r="D6307" i="41"/>
  <c r="D6306" i="41"/>
  <c r="D6305" i="41"/>
  <c r="D6304" i="41"/>
  <c r="D6303" i="41"/>
  <c r="D6302" i="41"/>
  <c r="D6301" i="41"/>
  <c r="D6300" i="41"/>
  <c r="D6299" i="41"/>
  <c r="D6298" i="41"/>
  <c r="D6297" i="41"/>
  <c r="D6296" i="41"/>
  <c r="D6295" i="41"/>
  <c r="D6294" i="41"/>
  <c r="D6293" i="41"/>
  <c r="D6292" i="41"/>
  <c r="D6291" i="41"/>
  <c r="D6290" i="41"/>
  <c r="D6289" i="41"/>
  <c r="D6288" i="41"/>
  <c r="D6287" i="41"/>
  <c r="D6286" i="41"/>
  <c r="D6285" i="41"/>
  <c r="D6284" i="41"/>
  <c r="D6283" i="41"/>
  <c r="D6282" i="41"/>
  <c r="D6281" i="41"/>
  <c r="D6280" i="41"/>
  <c r="D6279" i="41"/>
  <c r="D6278" i="41"/>
  <c r="D6277" i="41"/>
  <c r="D6276" i="41"/>
  <c r="D6275" i="41"/>
  <c r="D6274" i="41"/>
  <c r="D6273" i="41"/>
  <c r="D6272" i="41"/>
  <c r="D6271" i="41"/>
  <c r="D6270" i="41"/>
  <c r="D6269" i="41"/>
  <c r="D6268" i="41"/>
  <c r="D6267" i="41"/>
  <c r="D6266" i="41"/>
  <c r="D6265" i="41"/>
  <c r="D6264" i="41"/>
  <c r="D6263" i="41"/>
  <c r="D6262" i="41"/>
  <c r="D6261" i="41"/>
  <c r="D6260" i="41"/>
  <c r="D6259" i="41"/>
  <c r="D6258" i="41"/>
  <c r="D6257" i="41"/>
  <c r="D6256" i="41"/>
  <c r="D6255" i="41"/>
  <c r="D6254" i="41"/>
  <c r="D6253" i="41"/>
  <c r="D6252" i="41"/>
  <c r="D6251" i="41"/>
  <c r="D6250" i="41"/>
  <c r="D6249" i="41"/>
  <c r="D6248" i="41"/>
  <c r="D6247" i="41"/>
  <c r="D6246" i="41"/>
  <c r="D6245" i="41"/>
  <c r="D6244" i="41"/>
  <c r="D6243" i="41"/>
  <c r="D6242" i="41"/>
  <c r="D6241" i="41"/>
  <c r="D6240" i="41"/>
  <c r="D6239" i="41"/>
  <c r="D6238" i="41"/>
  <c r="D6237" i="41"/>
  <c r="D6236" i="41"/>
  <c r="D6235" i="41"/>
  <c r="D6234" i="41"/>
  <c r="D6233" i="41"/>
  <c r="D6232" i="41"/>
  <c r="D6231" i="41"/>
  <c r="D6230" i="41"/>
  <c r="D6229" i="41"/>
  <c r="D6228" i="41"/>
  <c r="D6227" i="41"/>
  <c r="D6226" i="41"/>
  <c r="D6225" i="41"/>
  <c r="D6224" i="41"/>
  <c r="D6223" i="41"/>
  <c r="D6222" i="41"/>
  <c r="D6221" i="41"/>
  <c r="D6220" i="41"/>
  <c r="D6219" i="41"/>
  <c r="D6218" i="41"/>
  <c r="D6217" i="41"/>
  <c r="D6216" i="41"/>
  <c r="D6215" i="41"/>
  <c r="D6214" i="41"/>
  <c r="D6213" i="41"/>
  <c r="D6212" i="41"/>
  <c r="D6211" i="41"/>
  <c r="D6210" i="41"/>
  <c r="D6209" i="41"/>
  <c r="D6208" i="41"/>
  <c r="D6207" i="41"/>
  <c r="D6206" i="41"/>
  <c r="D6205" i="41"/>
  <c r="D6204" i="41"/>
  <c r="D6203" i="41"/>
  <c r="D6202" i="41"/>
  <c r="D6201" i="41"/>
  <c r="D6200" i="41"/>
  <c r="D6199" i="41"/>
  <c r="D6198" i="41"/>
  <c r="D6197" i="41"/>
  <c r="D6196" i="41"/>
  <c r="D6195" i="41"/>
  <c r="D6194" i="41"/>
  <c r="D6193" i="41"/>
  <c r="D6192" i="41"/>
  <c r="D6191" i="41"/>
  <c r="D6190" i="41"/>
  <c r="D6189" i="41"/>
  <c r="D6188" i="41"/>
  <c r="D6187" i="41"/>
  <c r="D6186" i="41"/>
  <c r="D6185" i="41"/>
  <c r="D6184" i="41"/>
  <c r="D6183" i="41"/>
  <c r="D6182" i="41"/>
  <c r="D6181" i="41"/>
  <c r="D6180" i="41"/>
  <c r="D6179" i="41"/>
  <c r="D6178" i="41"/>
  <c r="D6177" i="41"/>
  <c r="D6176" i="41"/>
  <c r="D6175" i="41"/>
  <c r="D6174" i="41"/>
  <c r="D6173" i="41"/>
  <c r="D6172" i="41"/>
  <c r="D6171" i="41"/>
  <c r="D6170" i="41"/>
  <c r="D6169" i="41"/>
  <c r="D6168" i="41"/>
  <c r="D6167" i="41"/>
  <c r="D6166" i="41"/>
  <c r="D6165" i="41"/>
  <c r="D6164" i="41"/>
  <c r="D6163" i="41"/>
  <c r="D6162" i="41"/>
  <c r="D6161" i="41"/>
  <c r="D6160" i="41"/>
  <c r="D6159" i="41"/>
  <c r="D6158" i="41"/>
  <c r="D6157" i="41"/>
  <c r="D6156" i="41"/>
  <c r="D6155" i="41"/>
  <c r="D6154" i="41"/>
  <c r="D6153" i="41"/>
  <c r="D6152" i="41"/>
  <c r="D6151" i="41"/>
  <c r="D6150" i="41"/>
  <c r="D6149" i="41"/>
  <c r="D6148" i="41"/>
  <c r="D6147" i="41"/>
  <c r="D6146" i="41"/>
  <c r="D6145" i="41"/>
  <c r="D6144" i="41"/>
  <c r="D6143" i="41"/>
  <c r="D6142" i="41"/>
  <c r="D6141" i="41"/>
  <c r="D6140" i="41"/>
  <c r="D6139" i="41"/>
  <c r="D6138" i="41"/>
  <c r="D6137" i="41"/>
  <c r="D6136" i="41"/>
  <c r="D6135" i="41"/>
  <c r="D6134" i="41"/>
  <c r="D6133" i="41"/>
  <c r="D6132" i="41"/>
  <c r="D6131" i="41"/>
  <c r="D6130" i="41"/>
  <c r="D6129" i="41"/>
  <c r="D6128" i="41"/>
  <c r="D6127" i="41"/>
  <c r="D6126" i="41"/>
  <c r="D6125" i="41"/>
  <c r="D6124" i="41"/>
  <c r="D6123" i="41"/>
  <c r="D6122" i="41"/>
  <c r="D6121" i="41"/>
  <c r="D6120" i="41"/>
  <c r="D6119" i="41"/>
  <c r="D6118" i="41"/>
  <c r="D6117" i="41"/>
  <c r="D6116" i="41"/>
  <c r="D6115" i="41"/>
  <c r="D6114" i="41"/>
  <c r="D6113" i="41"/>
  <c r="D6112" i="41"/>
  <c r="D6111" i="41"/>
  <c r="D6110" i="41"/>
  <c r="D6109" i="41"/>
  <c r="D6108" i="41"/>
  <c r="D6107" i="41"/>
  <c r="D6106" i="41"/>
  <c r="D6105" i="41"/>
  <c r="D6104" i="41"/>
  <c r="D6103" i="41"/>
  <c r="D6102" i="41"/>
  <c r="D6101" i="41"/>
  <c r="D6100" i="41"/>
  <c r="D6099" i="41"/>
  <c r="D6098" i="41"/>
  <c r="D6097" i="41"/>
  <c r="D6096" i="41"/>
  <c r="D6095" i="41"/>
  <c r="D6094" i="41"/>
  <c r="D6093" i="41"/>
  <c r="D6092" i="41"/>
  <c r="D6091" i="41"/>
  <c r="D6090" i="41"/>
  <c r="D6089" i="41"/>
  <c r="D6088" i="41"/>
  <c r="D6087" i="41"/>
  <c r="D6086" i="41"/>
  <c r="D6085" i="41"/>
  <c r="D6084" i="41"/>
  <c r="D6083" i="41"/>
  <c r="D6082" i="41"/>
  <c r="D6081" i="41"/>
  <c r="D6080" i="41"/>
  <c r="D6079" i="41"/>
  <c r="D6078" i="41"/>
  <c r="D6077" i="41"/>
  <c r="D6076" i="41"/>
  <c r="D6075" i="41"/>
  <c r="D6074" i="41"/>
  <c r="D6073" i="41"/>
  <c r="D6072" i="41"/>
  <c r="D6071" i="41"/>
  <c r="D6070" i="41"/>
  <c r="D6069" i="41"/>
  <c r="D6068" i="41"/>
  <c r="D6067" i="41"/>
  <c r="D6066" i="41"/>
  <c r="D6065" i="41"/>
  <c r="D6064" i="41"/>
  <c r="D6063" i="41"/>
  <c r="D6062" i="41"/>
  <c r="D6061" i="41"/>
  <c r="D6060" i="41"/>
  <c r="D6059" i="41"/>
  <c r="D6058" i="41"/>
  <c r="D6057" i="41"/>
  <c r="D6056" i="41"/>
  <c r="D6055" i="41"/>
  <c r="D6054" i="41"/>
  <c r="D6053" i="41"/>
  <c r="D6052" i="41"/>
  <c r="D6051" i="41"/>
  <c r="D6050" i="41"/>
  <c r="D6049" i="41"/>
  <c r="D6048" i="41"/>
  <c r="D6047" i="41"/>
  <c r="D6046" i="41"/>
  <c r="D6045" i="41"/>
  <c r="D6044" i="41"/>
  <c r="D6043" i="41"/>
  <c r="D6042" i="41"/>
  <c r="D6041" i="41"/>
  <c r="D6040" i="41"/>
  <c r="D6039" i="41"/>
  <c r="D6038" i="41"/>
  <c r="D6037" i="41"/>
  <c r="D6036" i="41"/>
  <c r="D6035" i="41"/>
  <c r="D6034" i="41"/>
  <c r="D6033" i="41"/>
  <c r="D6032" i="41"/>
  <c r="D6031" i="41"/>
  <c r="D6030" i="41"/>
  <c r="D6029" i="41"/>
  <c r="D6028" i="41"/>
  <c r="D6027" i="41"/>
  <c r="D6026" i="41"/>
  <c r="D6025" i="41"/>
  <c r="D6024" i="41"/>
  <c r="D6023" i="41"/>
  <c r="D6022" i="41"/>
  <c r="D6021" i="41"/>
  <c r="D6020" i="41"/>
  <c r="D6019" i="41"/>
  <c r="D6018" i="41"/>
  <c r="D6017" i="41"/>
  <c r="D6016" i="41"/>
  <c r="D6015" i="41"/>
  <c r="D6014" i="41"/>
  <c r="D6013" i="41"/>
  <c r="D6012" i="41"/>
  <c r="D6011" i="41"/>
  <c r="D6010" i="41"/>
  <c r="D6009" i="41"/>
  <c r="D6008" i="41"/>
  <c r="D6007" i="41"/>
  <c r="D6006" i="41"/>
  <c r="D6005" i="41"/>
  <c r="D6004" i="41"/>
  <c r="D6003" i="41"/>
  <c r="D6002" i="41"/>
  <c r="D6001" i="41"/>
  <c r="D6000" i="41"/>
  <c r="D5999" i="41"/>
  <c r="D5998" i="41"/>
  <c r="D5997" i="41"/>
  <c r="D5996" i="41"/>
  <c r="D5995" i="41"/>
  <c r="D5994" i="41"/>
  <c r="D5993" i="41"/>
  <c r="D5992" i="41"/>
  <c r="D5991" i="41"/>
  <c r="D5990" i="41"/>
  <c r="D5989" i="41"/>
  <c r="D5988" i="41"/>
  <c r="D5987" i="41"/>
  <c r="D5986" i="41"/>
  <c r="D5985" i="41"/>
  <c r="D5984" i="41"/>
  <c r="D5983" i="41"/>
  <c r="D5982" i="41"/>
  <c r="D5981" i="41"/>
  <c r="D5980" i="41"/>
  <c r="D5979" i="41"/>
  <c r="D5978" i="41"/>
  <c r="D5977" i="41"/>
  <c r="D5976" i="41"/>
  <c r="D5975" i="41"/>
  <c r="D5974" i="41"/>
  <c r="D5973" i="41"/>
  <c r="D5972" i="41"/>
  <c r="D5971" i="41"/>
  <c r="D5970" i="41"/>
  <c r="D5969" i="41"/>
  <c r="D5968" i="41"/>
  <c r="D5967" i="41"/>
  <c r="D5966" i="41"/>
  <c r="D5965" i="41"/>
  <c r="D5964" i="41"/>
  <c r="D5963" i="41"/>
  <c r="D5962" i="41"/>
  <c r="D5961" i="41"/>
  <c r="D5960" i="41"/>
  <c r="D5959" i="41"/>
  <c r="D5958" i="41"/>
  <c r="D5957" i="41"/>
  <c r="D5956" i="41"/>
  <c r="D5955" i="41"/>
  <c r="D5954" i="41"/>
  <c r="D5953" i="41"/>
  <c r="D5952" i="41"/>
  <c r="D5951" i="41"/>
  <c r="D5950" i="41"/>
  <c r="D5949" i="41"/>
  <c r="D5948" i="41"/>
  <c r="D5947" i="41"/>
  <c r="D5946" i="41"/>
  <c r="D5945" i="41"/>
  <c r="D5944" i="41"/>
  <c r="D5943" i="41"/>
  <c r="D5942" i="41"/>
  <c r="D5941" i="41"/>
  <c r="D5940" i="41"/>
  <c r="D5939" i="41"/>
  <c r="D5938" i="41"/>
  <c r="D5937" i="41"/>
  <c r="D5936" i="41"/>
  <c r="D5935" i="41"/>
  <c r="D5934" i="41"/>
  <c r="D5933" i="41"/>
  <c r="D5932" i="41"/>
  <c r="D5931" i="41"/>
  <c r="D5930" i="41"/>
  <c r="D5929" i="41"/>
  <c r="D5928" i="41"/>
  <c r="D5927" i="41"/>
  <c r="D5926" i="41"/>
  <c r="D5925" i="41"/>
  <c r="D5924" i="41"/>
  <c r="D5923" i="41"/>
  <c r="D5922" i="41"/>
  <c r="D5921" i="41"/>
  <c r="D5920" i="41"/>
  <c r="D5919" i="41"/>
  <c r="D5918" i="41"/>
  <c r="D5917" i="41"/>
  <c r="D5916" i="41"/>
  <c r="D5915" i="41"/>
  <c r="D5914" i="41"/>
  <c r="D5913" i="41"/>
  <c r="D5912" i="41"/>
  <c r="D5911" i="41"/>
  <c r="D5910" i="41"/>
  <c r="D5909" i="41"/>
  <c r="D5908" i="41"/>
  <c r="D5907" i="41"/>
  <c r="D5906" i="41"/>
  <c r="D5905" i="41"/>
  <c r="D5904" i="41"/>
  <c r="D5903" i="41"/>
  <c r="D5902" i="41"/>
  <c r="D5901" i="41"/>
  <c r="D5900" i="41"/>
  <c r="D5899" i="41"/>
  <c r="D5898" i="41"/>
  <c r="D5897" i="41"/>
  <c r="D5896" i="41"/>
  <c r="D5895" i="41"/>
  <c r="D5894" i="41"/>
  <c r="D5893" i="41"/>
  <c r="D5892" i="41"/>
  <c r="D5891" i="41"/>
  <c r="D5890" i="41"/>
  <c r="D5889" i="41"/>
  <c r="D5888" i="41"/>
  <c r="D5887" i="41"/>
  <c r="D5886" i="41"/>
  <c r="D5885" i="41"/>
  <c r="D5884" i="41"/>
  <c r="D5883" i="41"/>
  <c r="D5882" i="41"/>
  <c r="D5881" i="41"/>
  <c r="D5880" i="41"/>
  <c r="D5879" i="41"/>
  <c r="D5878" i="41"/>
  <c r="D5877" i="41"/>
  <c r="D5876" i="41"/>
  <c r="D5875" i="41"/>
  <c r="D5874" i="41"/>
  <c r="D5873" i="41"/>
  <c r="D5872" i="41"/>
  <c r="D5871" i="41"/>
  <c r="D5870" i="41"/>
  <c r="D5869" i="41"/>
  <c r="D5868" i="41"/>
  <c r="D5867" i="41"/>
  <c r="D5866" i="41"/>
  <c r="D5865" i="41"/>
  <c r="D5864" i="41"/>
  <c r="D5863" i="41"/>
  <c r="D5862" i="41"/>
  <c r="D5861" i="41"/>
  <c r="D5860" i="41"/>
  <c r="D5859" i="41"/>
  <c r="D5858" i="41"/>
  <c r="D5857" i="41"/>
  <c r="D5856" i="41"/>
  <c r="D5855" i="41"/>
  <c r="D5854" i="41"/>
  <c r="D5853" i="41"/>
  <c r="D5852" i="41"/>
  <c r="D5851" i="41"/>
  <c r="D5850" i="41"/>
  <c r="D5849" i="41"/>
  <c r="D5848" i="41"/>
  <c r="D5847" i="41"/>
  <c r="D5846" i="41"/>
  <c r="D5845" i="41"/>
  <c r="D5844" i="41"/>
  <c r="D5843" i="41"/>
  <c r="D5842" i="41"/>
  <c r="D5841" i="41"/>
  <c r="D5840" i="41"/>
  <c r="D5839" i="41"/>
  <c r="D5838" i="41"/>
  <c r="D5837" i="41"/>
  <c r="D5836" i="41"/>
  <c r="D5835" i="41"/>
  <c r="D5834" i="41"/>
  <c r="D5833" i="41"/>
  <c r="D5832" i="41"/>
  <c r="D5831" i="41"/>
  <c r="D5830" i="41"/>
  <c r="D5829" i="41"/>
  <c r="D5828" i="41"/>
  <c r="D5827" i="41"/>
  <c r="D5826" i="41"/>
  <c r="D5825" i="41"/>
  <c r="D5824" i="41"/>
  <c r="D5823" i="41"/>
  <c r="D5822" i="41"/>
  <c r="D5821" i="41"/>
  <c r="D5820" i="41"/>
  <c r="D5819" i="41"/>
  <c r="D5818" i="41"/>
  <c r="D5817" i="41"/>
  <c r="D5816" i="41"/>
  <c r="D5815" i="41"/>
  <c r="D5814" i="41"/>
  <c r="D5813" i="41"/>
  <c r="D5812" i="41"/>
  <c r="D5811" i="41"/>
  <c r="D5810" i="41"/>
  <c r="D5809" i="41"/>
  <c r="D5808" i="41"/>
  <c r="D5807" i="41"/>
  <c r="D5806" i="41"/>
  <c r="D5805" i="41"/>
  <c r="D5804" i="41"/>
  <c r="D5803" i="41"/>
  <c r="D5802" i="41"/>
  <c r="D5801" i="41"/>
  <c r="D5800" i="41"/>
  <c r="D5799" i="41"/>
  <c r="D5798" i="41"/>
  <c r="D5797" i="41"/>
  <c r="D5796" i="41"/>
  <c r="D5795" i="41"/>
  <c r="D5794" i="41"/>
  <c r="D5793" i="41"/>
  <c r="D5792" i="41"/>
  <c r="D5791" i="41"/>
  <c r="D5790" i="41"/>
  <c r="D5789" i="41"/>
  <c r="D5788" i="41"/>
  <c r="D5787" i="41"/>
  <c r="D5786" i="41"/>
  <c r="D5785" i="41"/>
  <c r="D5784" i="41"/>
  <c r="D5783" i="41"/>
  <c r="D5782" i="41"/>
  <c r="D5781" i="41"/>
  <c r="D5780" i="41"/>
  <c r="D5779" i="41"/>
  <c r="D5778" i="41"/>
  <c r="D5777" i="41"/>
  <c r="D5776" i="41"/>
  <c r="D5775" i="41"/>
  <c r="D5774" i="41"/>
  <c r="D5773" i="41"/>
  <c r="D5772" i="41"/>
  <c r="D5771" i="41"/>
  <c r="D5770" i="41"/>
  <c r="D5769" i="41"/>
  <c r="D5768" i="41"/>
  <c r="D5767" i="41"/>
  <c r="D5766" i="41"/>
  <c r="D5765" i="41"/>
  <c r="D5764" i="41"/>
  <c r="D5763" i="41"/>
  <c r="D5762" i="41"/>
  <c r="D5761" i="41"/>
  <c r="D5760" i="41"/>
  <c r="D5759" i="41"/>
  <c r="D5758" i="41"/>
  <c r="D5757" i="41"/>
  <c r="D5756" i="41"/>
  <c r="D5755" i="41"/>
  <c r="D5754" i="41"/>
  <c r="D5753" i="41"/>
  <c r="D5752" i="41"/>
  <c r="D5751" i="41"/>
  <c r="D5750" i="41"/>
  <c r="D5749" i="41"/>
  <c r="D5748" i="41"/>
  <c r="D5747" i="41"/>
  <c r="D5746" i="41"/>
  <c r="D5745" i="41"/>
  <c r="D5744" i="41"/>
  <c r="D5743" i="41"/>
  <c r="D5742" i="41"/>
  <c r="D5741" i="41"/>
  <c r="D5740" i="41"/>
  <c r="D5739" i="41"/>
  <c r="D5738" i="41"/>
  <c r="D5737" i="41"/>
  <c r="D5736" i="41"/>
  <c r="D5735" i="41"/>
  <c r="D5734" i="41"/>
  <c r="D5733" i="41"/>
  <c r="D5732" i="41"/>
  <c r="D5731" i="41"/>
  <c r="D5730" i="41"/>
  <c r="D5729" i="41"/>
  <c r="D5728" i="41"/>
  <c r="D5727" i="41"/>
  <c r="D5726" i="41"/>
  <c r="D5725" i="41"/>
  <c r="D5724" i="41"/>
  <c r="D5723" i="41"/>
  <c r="D5722" i="41"/>
  <c r="D5721" i="41"/>
  <c r="D5720" i="41"/>
  <c r="D5719" i="41"/>
  <c r="D5718" i="41"/>
  <c r="D5717" i="41"/>
  <c r="D5716" i="41"/>
  <c r="D5715" i="41"/>
  <c r="D5714" i="41"/>
  <c r="D5713" i="41"/>
  <c r="D5712" i="41"/>
  <c r="D5711" i="41"/>
  <c r="D5710" i="41"/>
  <c r="D5709" i="41"/>
  <c r="D5708" i="41"/>
  <c r="D5707" i="41"/>
  <c r="D5706" i="41"/>
  <c r="D5705" i="41"/>
  <c r="D5704" i="41"/>
  <c r="D5703" i="41"/>
  <c r="D5702" i="41"/>
  <c r="D5701" i="41"/>
  <c r="D5700" i="41"/>
  <c r="D5699" i="41"/>
  <c r="D5698" i="41"/>
  <c r="D5697" i="41"/>
  <c r="D5696" i="41"/>
  <c r="D5695" i="41"/>
  <c r="D5694" i="41"/>
  <c r="D5693" i="41"/>
  <c r="D5692" i="41"/>
  <c r="D5691" i="41"/>
  <c r="D5690" i="41"/>
  <c r="D5689" i="41"/>
  <c r="D5688" i="41"/>
  <c r="D5687" i="41"/>
  <c r="D5686" i="41"/>
  <c r="D5685" i="41"/>
  <c r="D5684" i="41"/>
  <c r="D5683" i="41"/>
  <c r="D5682" i="41"/>
  <c r="D5681" i="41"/>
  <c r="D5680" i="41"/>
  <c r="D5679" i="41"/>
  <c r="D5678" i="41"/>
  <c r="D5677" i="41"/>
  <c r="D5676" i="41"/>
  <c r="D5675" i="41"/>
  <c r="D5674" i="41"/>
  <c r="D5673" i="41"/>
  <c r="D5672" i="41"/>
  <c r="D5671" i="41"/>
  <c r="D5670" i="41"/>
  <c r="D5669" i="41"/>
  <c r="D5668" i="41"/>
  <c r="D5667" i="41"/>
  <c r="D5666" i="41"/>
  <c r="D5665" i="41"/>
  <c r="D5664" i="41"/>
  <c r="D5663" i="41"/>
  <c r="D5662" i="41"/>
  <c r="D5661" i="41"/>
  <c r="D5660" i="41"/>
  <c r="D5659" i="41"/>
  <c r="D5658" i="41"/>
  <c r="D5657" i="41"/>
  <c r="D5656" i="41"/>
  <c r="D5655" i="41"/>
  <c r="D5654" i="41"/>
  <c r="D5653" i="41"/>
  <c r="D5652" i="41"/>
  <c r="D5651" i="41"/>
  <c r="D5650" i="41"/>
  <c r="D5649" i="41"/>
  <c r="D5648" i="41"/>
  <c r="D5647" i="41"/>
  <c r="D5646" i="41"/>
  <c r="D5645" i="41"/>
  <c r="D5644" i="41"/>
  <c r="D5643" i="41"/>
  <c r="D5642" i="41"/>
  <c r="D5641" i="41"/>
  <c r="D5640" i="41"/>
  <c r="D5639" i="41"/>
  <c r="D5638" i="41"/>
  <c r="D5637" i="41"/>
  <c r="D5636" i="41"/>
  <c r="D5635" i="41"/>
  <c r="D5634" i="41"/>
  <c r="D5633" i="41"/>
  <c r="D5632" i="41"/>
  <c r="D5631" i="41"/>
  <c r="D5630" i="41"/>
  <c r="D5629" i="41"/>
  <c r="D5628" i="41"/>
  <c r="D5627" i="41"/>
  <c r="D5626" i="41"/>
  <c r="D5625" i="41"/>
  <c r="D5624" i="41"/>
  <c r="D5623" i="41"/>
  <c r="D5622" i="41"/>
  <c r="D5621" i="41"/>
  <c r="D5620" i="41"/>
  <c r="D5619" i="41"/>
  <c r="D5618" i="41"/>
  <c r="D5617" i="41"/>
  <c r="D5616" i="41"/>
  <c r="D5615" i="41"/>
  <c r="D5614" i="41"/>
  <c r="D5613" i="41"/>
  <c r="D5612" i="41"/>
  <c r="D5611" i="41"/>
  <c r="D5610" i="41"/>
  <c r="D5609" i="41"/>
  <c r="D5608" i="41"/>
  <c r="D5607" i="41"/>
  <c r="D5606" i="41"/>
  <c r="D5605" i="41"/>
  <c r="D5604" i="41"/>
  <c r="D5603" i="41"/>
  <c r="D5602" i="41"/>
  <c r="D5601" i="41"/>
  <c r="D5600" i="41"/>
  <c r="D5599" i="41"/>
  <c r="D5598" i="41"/>
  <c r="D5597" i="41"/>
  <c r="D5596" i="41"/>
  <c r="D5595" i="41"/>
  <c r="D5594" i="41"/>
  <c r="D5593" i="41"/>
  <c r="D5592" i="41"/>
  <c r="D5591" i="41"/>
  <c r="D5590" i="41"/>
  <c r="D5589" i="41"/>
  <c r="D5588" i="41"/>
  <c r="D5587" i="41"/>
  <c r="D5586" i="41"/>
  <c r="D5585" i="41"/>
  <c r="D5584" i="41"/>
  <c r="D5583" i="41"/>
  <c r="D5582" i="41"/>
  <c r="D5581" i="41"/>
  <c r="D5580" i="41"/>
  <c r="D5579" i="41"/>
  <c r="D5578" i="41"/>
  <c r="D5577" i="41"/>
  <c r="D5576" i="41"/>
  <c r="D5575" i="41"/>
  <c r="D5574" i="41"/>
  <c r="D5573" i="41"/>
  <c r="D5572" i="41"/>
  <c r="D5571" i="41"/>
  <c r="D5570" i="41"/>
  <c r="D5569" i="41"/>
  <c r="D5568" i="41"/>
  <c r="D5567" i="41"/>
  <c r="D5566" i="41"/>
  <c r="D5565" i="41"/>
  <c r="D5564" i="41"/>
  <c r="D5563" i="41"/>
  <c r="D5562" i="41"/>
  <c r="D5561" i="41"/>
  <c r="D5560" i="41"/>
  <c r="D5559" i="41"/>
  <c r="D5558" i="41"/>
  <c r="D5557" i="41"/>
  <c r="D5556" i="41"/>
  <c r="D5555" i="41"/>
  <c r="D5554" i="41"/>
  <c r="D5553" i="41"/>
  <c r="D5552" i="41"/>
  <c r="D5551" i="41"/>
  <c r="D5550" i="41"/>
  <c r="D5549" i="41"/>
  <c r="D5548" i="41"/>
  <c r="D5547" i="41"/>
  <c r="D5546" i="41"/>
  <c r="D5545" i="41"/>
  <c r="D5544" i="41"/>
  <c r="D5543" i="41"/>
  <c r="D5542" i="41"/>
  <c r="D5541" i="41"/>
  <c r="D5540" i="41"/>
  <c r="D5539" i="41"/>
  <c r="D5538" i="41"/>
  <c r="D5537" i="41"/>
  <c r="D5536" i="41"/>
  <c r="D5535" i="41"/>
  <c r="D5534" i="41"/>
  <c r="D5533" i="41"/>
  <c r="D5532" i="41"/>
  <c r="D5531" i="41"/>
  <c r="D5530" i="41"/>
  <c r="D5529" i="41"/>
  <c r="D5528" i="41"/>
  <c r="D5527" i="41"/>
  <c r="D5526" i="41"/>
  <c r="D5525" i="41"/>
  <c r="D5524" i="41"/>
  <c r="D5523" i="41"/>
  <c r="D5522" i="41"/>
  <c r="D5521" i="41"/>
  <c r="D5520" i="41"/>
  <c r="D5519" i="41"/>
  <c r="D5518" i="41"/>
  <c r="D5517" i="41"/>
  <c r="D5516" i="41"/>
  <c r="D5515" i="41"/>
  <c r="D5514" i="41"/>
  <c r="D5513" i="41"/>
  <c r="D5512" i="41"/>
  <c r="D5511" i="41"/>
  <c r="D5510" i="41"/>
  <c r="D5509" i="41"/>
  <c r="D5508" i="41"/>
  <c r="D5507" i="41"/>
  <c r="D5506" i="41"/>
  <c r="D5505" i="41"/>
  <c r="D5504" i="41"/>
  <c r="D5503" i="41"/>
  <c r="D5502" i="41"/>
  <c r="D5501" i="41"/>
  <c r="D5500" i="41"/>
  <c r="D5499" i="41"/>
  <c r="D5498" i="41"/>
  <c r="D5497" i="41"/>
  <c r="D5496" i="41"/>
  <c r="D5495" i="41"/>
  <c r="D5494" i="41"/>
  <c r="D5493" i="41"/>
  <c r="D5492" i="41"/>
  <c r="D5491" i="41"/>
  <c r="D5490" i="41"/>
  <c r="D5489" i="41"/>
  <c r="D5488" i="41"/>
  <c r="D5487" i="41"/>
  <c r="D5486" i="41"/>
  <c r="D5485" i="41"/>
  <c r="D5484" i="41"/>
  <c r="D5483" i="41"/>
  <c r="D5482" i="41"/>
  <c r="D5481" i="41"/>
  <c r="D5480" i="41"/>
  <c r="D5479" i="41"/>
  <c r="D5478" i="41"/>
  <c r="D5477" i="41"/>
  <c r="D5476" i="41"/>
  <c r="D5475" i="41"/>
  <c r="D5474" i="41"/>
  <c r="D5473" i="41"/>
  <c r="D5472" i="41"/>
  <c r="D5471" i="41"/>
  <c r="D5470" i="41"/>
  <c r="D5469" i="41"/>
  <c r="D5468" i="41"/>
  <c r="D5467" i="41"/>
  <c r="D5466" i="41"/>
  <c r="D5465" i="41"/>
  <c r="D5464" i="41"/>
  <c r="D5463" i="41"/>
  <c r="D5462" i="41"/>
  <c r="D5461" i="41"/>
  <c r="D5460" i="41"/>
  <c r="D5459" i="41"/>
  <c r="D5458" i="41"/>
  <c r="D5457" i="41"/>
  <c r="D5456" i="41"/>
  <c r="D5455" i="41"/>
  <c r="D5454" i="41"/>
  <c r="D5453" i="41"/>
  <c r="D5452" i="41"/>
  <c r="D5451" i="41"/>
  <c r="D5450" i="41"/>
  <c r="D5449" i="41"/>
  <c r="D5448" i="41"/>
  <c r="D5447" i="41"/>
  <c r="D5446" i="41"/>
  <c r="D5445" i="41"/>
  <c r="D5444" i="41"/>
  <c r="D5443" i="41"/>
  <c r="D5442" i="41"/>
  <c r="D5441" i="41"/>
  <c r="D5440" i="41"/>
  <c r="D5439" i="41"/>
  <c r="D5438" i="41"/>
  <c r="D5437" i="41"/>
  <c r="D5436" i="41"/>
  <c r="D5435" i="41"/>
  <c r="D5434" i="41"/>
  <c r="D5433" i="41"/>
  <c r="D5432" i="41"/>
  <c r="D5431" i="41"/>
  <c r="D5430" i="41"/>
  <c r="D5429" i="41"/>
  <c r="D5428" i="41"/>
  <c r="D5427" i="41"/>
  <c r="D5426" i="41"/>
  <c r="D5425" i="41"/>
  <c r="D5424" i="41"/>
  <c r="D5423" i="41"/>
  <c r="D5422" i="41"/>
  <c r="D5421" i="41"/>
  <c r="D5420" i="41"/>
  <c r="D5419" i="41"/>
  <c r="D5418" i="41"/>
  <c r="D5417" i="41"/>
  <c r="D5416" i="41"/>
  <c r="D5415" i="41"/>
  <c r="D5414" i="41"/>
  <c r="D5413" i="41"/>
  <c r="D5412" i="41"/>
  <c r="D5411" i="41"/>
  <c r="D5410" i="41"/>
  <c r="D5409" i="41"/>
  <c r="D5408" i="41"/>
  <c r="D5407" i="41"/>
  <c r="D5406" i="41"/>
  <c r="D5405" i="41"/>
  <c r="D5404" i="41"/>
  <c r="D5403" i="41"/>
  <c r="D5402" i="41"/>
  <c r="D5401" i="41"/>
  <c r="D5400" i="41"/>
  <c r="D5399" i="41"/>
  <c r="D5398" i="41"/>
  <c r="D5397" i="41"/>
  <c r="D5396" i="41"/>
  <c r="D5395" i="41"/>
  <c r="D5394" i="41"/>
  <c r="D5393" i="41"/>
  <c r="D5392" i="41"/>
  <c r="D5391" i="41"/>
  <c r="D5390" i="41"/>
  <c r="D5389" i="41"/>
  <c r="D5388" i="41"/>
  <c r="D5387" i="41"/>
  <c r="D5386" i="41"/>
  <c r="D5385" i="41"/>
  <c r="D5384" i="41"/>
  <c r="D5383" i="41"/>
  <c r="D5382" i="41"/>
  <c r="D5381" i="41"/>
  <c r="D5380" i="41"/>
  <c r="D5379" i="41"/>
  <c r="D5378" i="41"/>
  <c r="D5377" i="41"/>
  <c r="D5376" i="41"/>
  <c r="D5375" i="41"/>
  <c r="D5374" i="41"/>
  <c r="D5373" i="41"/>
  <c r="D5372" i="41"/>
  <c r="D5371" i="41"/>
  <c r="D5370" i="41"/>
  <c r="D5369" i="41"/>
  <c r="D5368" i="41"/>
  <c r="D5367" i="41"/>
  <c r="D5366" i="41"/>
  <c r="D5365" i="41"/>
  <c r="D5364" i="41"/>
  <c r="D5363" i="41"/>
  <c r="D5362" i="41"/>
  <c r="D5361" i="41"/>
  <c r="D5360" i="41"/>
  <c r="D5359" i="41"/>
  <c r="D5358" i="41"/>
  <c r="D5357" i="41"/>
  <c r="D5356" i="41"/>
  <c r="D5355" i="41"/>
  <c r="D5354" i="41"/>
  <c r="D5353" i="41"/>
  <c r="D5352" i="41"/>
  <c r="D5351" i="41"/>
  <c r="D5350" i="41"/>
  <c r="D5349" i="41"/>
  <c r="D5348" i="41"/>
  <c r="D5347" i="41"/>
  <c r="D5346" i="41"/>
  <c r="D5345" i="41"/>
  <c r="D5344" i="41"/>
  <c r="D5343" i="41"/>
  <c r="D5342" i="41"/>
  <c r="D5341" i="41"/>
  <c r="D5340" i="41"/>
  <c r="D5339" i="41"/>
  <c r="D5338" i="41"/>
  <c r="D5337" i="41"/>
  <c r="D5336" i="41"/>
  <c r="D5335" i="41"/>
  <c r="D5334" i="41"/>
  <c r="D5333" i="41"/>
  <c r="D5332" i="41"/>
  <c r="D5331" i="41"/>
  <c r="D5330" i="41"/>
  <c r="D5329" i="41"/>
  <c r="D5328" i="41"/>
  <c r="D5327" i="41"/>
  <c r="D5326" i="41"/>
  <c r="D5325" i="41"/>
  <c r="D5324" i="41"/>
  <c r="D5323" i="41"/>
  <c r="D5322" i="41"/>
  <c r="D5321" i="41"/>
  <c r="D5320" i="41"/>
  <c r="D5319" i="41"/>
  <c r="D5318" i="41"/>
  <c r="D5317" i="41"/>
  <c r="D5316" i="41"/>
  <c r="D5315" i="41"/>
  <c r="D5314" i="41"/>
  <c r="D5313" i="41"/>
  <c r="D5312" i="41"/>
  <c r="D5311" i="41"/>
  <c r="D5310" i="41"/>
  <c r="D5309" i="41"/>
  <c r="D5308" i="41"/>
  <c r="D5307" i="41"/>
  <c r="D5306" i="41"/>
  <c r="D5305" i="41"/>
  <c r="D5304" i="41"/>
  <c r="D5303" i="41"/>
  <c r="D5302" i="41"/>
  <c r="D5301" i="41"/>
  <c r="D5300" i="41"/>
  <c r="D5299" i="41"/>
  <c r="D5298" i="41"/>
  <c r="D5297" i="41"/>
  <c r="D5296" i="41"/>
  <c r="D5295" i="41"/>
  <c r="D5294" i="41"/>
  <c r="D5293" i="41"/>
  <c r="D5292" i="41"/>
  <c r="D5291" i="41"/>
  <c r="D5290" i="41"/>
  <c r="D5289" i="41"/>
  <c r="D5288" i="41"/>
  <c r="D5287" i="41"/>
  <c r="D5286" i="41"/>
  <c r="D5285" i="41"/>
  <c r="D5284" i="41"/>
  <c r="D5283" i="41"/>
  <c r="D5282" i="41"/>
  <c r="D5281" i="41"/>
  <c r="D5280" i="41"/>
  <c r="D5279" i="41"/>
  <c r="D5278" i="41"/>
  <c r="D5277" i="41"/>
  <c r="D5276" i="41"/>
  <c r="D5275" i="41"/>
  <c r="D5274" i="41"/>
  <c r="D5273" i="41"/>
  <c r="D5272" i="41"/>
  <c r="D5271" i="41"/>
  <c r="D5270" i="41"/>
  <c r="D5269" i="41"/>
  <c r="D5268" i="41"/>
  <c r="D5267" i="41"/>
  <c r="D5266" i="41"/>
  <c r="D5265" i="41"/>
  <c r="D5264" i="41"/>
  <c r="D5263" i="41"/>
  <c r="D5262" i="41"/>
  <c r="D5261" i="41"/>
  <c r="D5260" i="41"/>
  <c r="D5259" i="41"/>
  <c r="D5258" i="41"/>
  <c r="D5257" i="41"/>
  <c r="D5256" i="41"/>
  <c r="D5255" i="41"/>
  <c r="D5254" i="41"/>
  <c r="D5253" i="41"/>
  <c r="D5252" i="41"/>
  <c r="D5251" i="41"/>
  <c r="D5250" i="41"/>
  <c r="D5249" i="41"/>
  <c r="D5248" i="41"/>
  <c r="D5247" i="41"/>
  <c r="D5246" i="41"/>
  <c r="D5245" i="41"/>
  <c r="D5244" i="41"/>
  <c r="D5243" i="41"/>
  <c r="D5242" i="41"/>
  <c r="D5241" i="41"/>
  <c r="D5240" i="41"/>
  <c r="D5239" i="41"/>
  <c r="D5238" i="41"/>
  <c r="D5237" i="41"/>
  <c r="D5236" i="41"/>
  <c r="D5235" i="41"/>
  <c r="D5234" i="41"/>
  <c r="D5233" i="41"/>
  <c r="D5232" i="41"/>
  <c r="D5231" i="41"/>
  <c r="D5230" i="41"/>
  <c r="D5229" i="41"/>
  <c r="D5228" i="41"/>
  <c r="D5227" i="41"/>
  <c r="D5226" i="41"/>
  <c r="D5225" i="41"/>
  <c r="D5224" i="41"/>
  <c r="D5223" i="41"/>
  <c r="D5222" i="41"/>
  <c r="D5221" i="41"/>
  <c r="D5220" i="41"/>
  <c r="D5219" i="41"/>
  <c r="D5218" i="41"/>
  <c r="D5217" i="41"/>
  <c r="D5216" i="41"/>
  <c r="D5215" i="41"/>
  <c r="D5214" i="41"/>
  <c r="D5213" i="41"/>
  <c r="D5212" i="41"/>
  <c r="D5211" i="41"/>
  <c r="D5210" i="41"/>
  <c r="D5209" i="41"/>
  <c r="D5208" i="41"/>
  <c r="D5207" i="41"/>
  <c r="D5206" i="41"/>
  <c r="D5205" i="41"/>
  <c r="D5204" i="41"/>
  <c r="D5203" i="41"/>
  <c r="D5202" i="41"/>
  <c r="D5201" i="41"/>
  <c r="D5200" i="41"/>
  <c r="D5199" i="41"/>
  <c r="D5198" i="41"/>
  <c r="D5197" i="41"/>
  <c r="D5196" i="41"/>
  <c r="D5195" i="41"/>
  <c r="D5194" i="41"/>
  <c r="D5193" i="41"/>
  <c r="D5192" i="41"/>
  <c r="D5191" i="41"/>
  <c r="D5190" i="41"/>
  <c r="D5189" i="41"/>
  <c r="D5188" i="41"/>
  <c r="D5187" i="41"/>
  <c r="D5186" i="41"/>
  <c r="D5185" i="41"/>
  <c r="D5184" i="41"/>
  <c r="D5183" i="41"/>
  <c r="D5182" i="41"/>
  <c r="D5181" i="41"/>
  <c r="D5180" i="41"/>
  <c r="D5179" i="41"/>
  <c r="D5178" i="41"/>
  <c r="D5177" i="41"/>
  <c r="D5176" i="41"/>
  <c r="D5175" i="41"/>
  <c r="D5174" i="41"/>
  <c r="D5173" i="41"/>
  <c r="D5172" i="41"/>
  <c r="D5171" i="41"/>
  <c r="D5170" i="41"/>
  <c r="D5169" i="41"/>
  <c r="D5168" i="41"/>
  <c r="D5167" i="41"/>
  <c r="D5166" i="41"/>
  <c r="D5165" i="41"/>
  <c r="D5164" i="41"/>
  <c r="D5163" i="41"/>
  <c r="D5162" i="41"/>
  <c r="D5161" i="41"/>
  <c r="D5160" i="41"/>
  <c r="D5159" i="41"/>
  <c r="D5158" i="41"/>
  <c r="D5157" i="41"/>
  <c r="D5156" i="41"/>
  <c r="D5155" i="41"/>
  <c r="D5154" i="41"/>
  <c r="D5153" i="41"/>
  <c r="D5152" i="41"/>
  <c r="D5151" i="41"/>
  <c r="D5150" i="41"/>
  <c r="D5149" i="41"/>
  <c r="D5148" i="41"/>
  <c r="D5147" i="41"/>
  <c r="D5146" i="41"/>
  <c r="D5145" i="41"/>
  <c r="D5144" i="41"/>
  <c r="D5143" i="41"/>
  <c r="D5142" i="41"/>
  <c r="D5141" i="41"/>
  <c r="D5140" i="41"/>
  <c r="D5139" i="41"/>
  <c r="D5138" i="41"/>
  <c r="D5137" i="41"/>
  <c r="D5136" i="41"/>
  <c r="D5135" i="41"/>
  <c r="D5134" i="41"/>
  <c r="D5133" i="41"/>
  <c r="D5132" i="41"/>
  <c r="D5131" i="41"/>
  <c r="D5130" i="41"/>
  <c r="D5129" i="41"/>
  <c r="D5128" i="41"/>
  <c r="D5127" i="41"/>
  <c r="D5126" i="41"/>
  <c r="D5125" i="41"/>
  <c r="D5124" i="41"/>
  <c r="D5123" i="41"/>
  <c r="D5122" i="41"/>
  <c r="D5121" i="41"/>
  <c r="D5120" i="41"/>
  <c r="D5119" i="41"/>
  <c r="D5118" i="41"/>
  <c r="D5117" i="41"/>
  <c r="D5116" i="41"/>
  <c r="D5115" i="41"/>
  <c r="D5114" i="41"/>
  <c r="D5113" i="41"/>
  <c r="D5112" i="41"/>
  <c r="D5111" i="41"/>
  <c r="D5110" i="41"/>
  <c r="D5109" i="41"/>
  <c r="D5108" i="41"/>
  <c r="D5107" i="41"/>
  <c r="D5106" i="41"/>
  <c r="D5105" i="41"/>
  <c r="D5104" i="41"/>
  <c r="D5103" i="41"/>
  <c r="D5102" i="41"/>
  <c r="D5101" i="41"/>
  <c r="D5100" i="41"/>
  <c r="D5099" i="41"/>
  <c r="D5098" i="41"/>
  <c r="D5097" i="41"/>
  <c r="D5096" i="41"/>
  <c r="D5095" i="41"/>
  <c r="D5094" i="41"/>
  <c r="D5093" i="41"/>
  <c r="D5092" i="41"/>
  <c r="D5091" i="41"/>
  <c r="D5090" i="41"/>
  <c r="D5089" i="41"/>
  <c r="D5088" i="41"/>
  <c r="D5087" i="41"/>
  <c r="D5086" i="41"/>
  <c r="D5085" i="41"/>
  <c r="D5084" i="41"/>
  <c r="D5083" i="41"/>
  <c r="D5082" i="41"/>
  <c r="D5081" i="41"/>
  <c r="D5080" i="41"/>
  <c r="D5079" i="41"/>
  <c r="D5078" i="41"/>
  <c r="D5077" i="41"/>
  <c r="D5076" i="41"/>
  <c r="D5075" i="41"/>
  <c r="D5074" i="41"/>
  <c r="D5073" i="41"/>
  <c r="D5072" i="41"/>
  <c r="D5071" i="41"/>
  <c r="D5070" i="41"/>
  <c r="D5069" i="41"/>
  <c r="D5068" i="41"/>
  <c r="D5067" i="41"/>
  <c r="D5066" i="41"/>
  <c r="D5065" i="41"/>
  <c r="D5064" i="41"/>
  <c r="D5063" i="41"/>
  <c r="D5062" i="41"/>
  <c r="D5061" i="41"/>
  <c r="D5060" i="41"/>
  <c r="D5059" i="41"/>
  <c r="D5058" i="41"/>
  <c r="D5057" i="41"/>
  <c r="D5056" i="41"/>
  <c r="D5055" i="41"/>
  <c r="D5054" i="41"/>
  <c r="D5053" i="41"/>
  <c r="D5052" i="41"/>
  <c r="D5051" i="41"/>
  <c r="D5050" i="41"/>
  <c r="D5049" i="41"/>
  <c r="D5048" i="41"/>
  <c r="D5047" i="41"/>
  <c r="D5046" i="41"/>
  <c r="D5045" i="41"/>
  <c r="D5044" i="41"/>
  <c r="D5043" i="41"/>
  <c r="D5042" i="41"/>
  <c r="D5041" i="41"/>
  <c r="D5040" i="41"/>
  <c r="D5039" i="41"/>
  <c r="D5038" i="41"/>
  <c r="D5037" i="41"/>
  <c r="D5036" i="41"/>
  <c r="D5035" i="41"/>
  <c r="D5034" i="41"/>
  <c r="D5033" i="41"/>
  <c r="D5032" i="41"/>
  <c r="D5031" i="41"/>
  <c r="D5030" i="41"/>
  <c r="D5029" i="41"/>
  <c r="D5028" i="41"/>
  <c r="D5027" i="41"/>
  <c r="D5026" i="41"/>
  <c r="D5025" i="41"/>
  <c r="D5024" i="41"/>
  <c r="D5023" i="41"/>
  <c r="D5022" i="41"/>
  <c r="D5021" i="41"/>
  <c r="D5020" i="41"/>
  <c r="D5019" i="41"/>
  <c r="D5018" i="41"/>
  <c r="D5017" i="41"/>
  <c r="D5016" i="41"/>
  <c r="D5015" i="41"/>
  <c r="D5014" i="41"/>
  <c r="D5013" i="41"/>
  <c r="D5012" i="41"/>
  <c r="D5011" i="41"/>
  <c r="D5010" i="41"/>
  <c r="D5009" i="41"/>
  <c r="D5008" i="41"/>
  <c r="D5007" i="41"/>
  <c r="D5006" i="41"/>
  <c r="D5005" i="41"/>
  <c r="D5004" i="41"/>
  <c r="D5003" i="41"/>
  <c r="D5002" i="41"/>
  <c r="D5001" i="41"/>
  <c r="D5000" i="41"/>
  <c r="D4999" i="41"/>
  <c r="D4998" i="41"/>
  <c r="D4997" i="41"/>
  <c r="D4996" i="41"/>
  <c r="D4995" i="41"/>
  <c r="D4994" i="41"/>
  <c r="D4993" i="41"/>
  <c r="D4992" i="41"/>
  <c r="D4991" i="41"/>
  <c r="D4990" i="41"/>
  <c r="D4989" i="41"/>
  <c r="D4988" i="41"/>
  <c r="D4987" i="41"/>
  <c r="D4986" i="41"/>
  <c r="D4985" i="41"/>
  <c r="D4984" i="41"/>
  <c r="D4983" i="41"/>
  <c r="D4982" i="41"/>
  <c r="D4981" i="41"/>
  <c r="D4980" i="41"/>
  <c r="D4979" i="41"/>
  <c r="D4978" i="41"/>
  <c r="D4977" i="41"/>
  <c r="D4976" i="41"/>
  <c r="D4975" i="41"/>
  <c r="D4974" i="41"/>
  <c r="D4973" i="41"/>
  <c r="D4972" i="41"/>
  <c r="D4971" i="41"/>
  <c r="D4970" i="41"/>
  <c r="D4969" i="41"/>
  <c r="D4968" i="41"/>
  <c r="D4967" i="41"/>
  <c r="D4966" i="41"/>
  <c r="D4965" i="41"/>
  <c r="D4964" i="41"/>
  <c r="D4963" i="41"/>
  <c r="D4962" i="41"/>
  <c r="D4961" i="41"/>
  <c r="D4960" i="41"/>
  <c r="D4959" i="41"/>
  <c r="D4958" i="41"/>
  <c r="D4957" i="41"/>
  <c r="D4956" i="41"/>
  <c r="D4955" i="41"/>
  <c r="D4954" i="41"/>
  <c r="D4953" i="41"/>
  <c r="D4952" i="41"/>
  <c r="D4951" i="41"/>
  <c r="D4950" i="41"/>
  <c r="D4949" i="41"/>
  <c r="D4948" i="41"/>
  <c r="D4947" i="41"/>
  <c r="D4946" i="41"/>
  <c r="D4945" i="41"/>
  <c r="D4944" i="41"/>
  <c r="D4943" i="41"/>
  <c r="D4942" i="41"/>
  <c r="D4941" i="41"/>
  <c r="D4940" i="41"/>
  <c r="D4939" i="41"/>
  <c r="D4938" i="41"/>
  <c r="D4937" i="41"/>
  <c r="D4936" i="41"/>
  <c r="D4935" i="41"/>
  <c r="D4934" i="41"/>
  <c r="D4933" i="41"/>
  <c r="D4932" i="41"/>
  <c r="D4931" i="41"/>
  <c r="D4930" i="41"/>
  <c r="D4929" i="41"/>
  <c r="D4928" i="41"/>
  <c r="D4927" i="41"/>
  <c r="D4926" i="41"/>
  <c r="D4925" i="41"/>
  <c r="D4924" i="41"/>
  <c r="D4923" i="41"/>
  <c r="D4922" i="41"/>
  <c r="D4921" i="41"/>
  <c r="D4920" i="41"/>
  <c r="D4919" i="41"/>
  <c r="D4918" i="41"/>
  <c r="D4917" i="41"/>
  <c r="D4916" i="41"/>
  <c r="D4915" i="41"/>
  <c r="D4914" i="41"/>
  <c r="D4913" i="41"/>
  <c r="D4912" i="41"/>
  <c r="D4911" i="41"/>
  <c r="D4910" i="41"/>
  <c r="D4909" i="41"/>
  <c r="D4908" i="41"/>
  <c r="D4907" i="41"/>
  <c r="D4906" i="41"/>
  <c r="D4905" i="41"/>
  <c r="D4904" i="41"/>
  <c r="D4903" i="41"/>
  <c r="D4902" i="41"/>
  <c r="D4901" i="41"/>
  <c r="D4900" i="41"/>
  <c r="D4899" i="41"/>
  <c r="D4898" i="41"/>
  <c r="D4897" i="41"/>
  <c r="D4896" i="41"/>
  <c r="D4895" i="41"/>
  <c r="D4894" i="41"/>
  <c r="D4893" i="41"/>
  <c r="D4892" i="41"/>
  <c r="D4891" i="41"/>
  <c r="D4890" i="41"/>
  <c r="D4889" i="41"/>
  <c r="D4888" i="41"/>
  <c r="D4887" i="41"/>
  <c r="D4886" i="41"/>
  <c r="D4885" i="41"/>
  <c r="D4884" i="41"/>
  <c r="D4883" i="41"/>
  <c r="D4882" i="41"/>
  <c r="D4881" i="41"/>
  <c r="D4880" i="41"/>
  <c r="D4879" i="41"/>
  <c r="D4878" i="41"/>
  <c r="D4877" i="41"/>
  <c r="D4876" i="41"/>
  <c r="D4875" i="41"/>
  <c r="D4874" i="41"/>
  <c r="D4873" i="41"/>
  <c r="D4872" i="41"/>
  <c r="D4871" i="41"/>
  <c r="D4870" i="41"/>
  <c r="D4869" i="41"/>
  <c r="D4868" i="41"/>
  <c r="D4867" i="41"/>
  <c r="D4866" i="41"/>
  <c r="D4865" i="41"/>
  <c r="D4864" i="41"/>
  <c r="D4863" i="41"/>
  <c r="D4862" i="41"/>
  <c r="D4861" i="41"/>
  <c r="D4860" i="41"/>
  <c r="D4859" i="41"/>
  <c r="D4858" i="41"/>
  <c r="D4857" i="41"/>
  <c r="D4856" i="41"/>
  <c r="D4855" i="41"/>
  <c r="D4854" i="41"/>
  <c r="D4853" i="41"/>
  <c r="D4852" i="41"/>
  <c r="D4851" i="41"/>
  <c r="D4850" i="41"/>
  <c r="D4849" i="41"/>
  <c r="D4848" i="41"/>
  <c r="D4847" i="41"/>
  <c r="D4846" i="41"/>
  <c r="D4845" i="41"/>
  <c r="D4844" i="41"/>
  <c r="D4843" i="41"/>
  <c r="D4842" i="41"/>
  <c r="D4841" i="41"/>
  <c r="D4840" i="41"/>
  <c r="D4839" i="41"/>
  <c r="D4838" i="41"/>
  <c r="D4837" i="41"/>
  <c r="D4836" i="41"/>
  <c r="D4835" i="41"/>
  <c r="D4834" i="41"/>
  <c r="D4833" i="41"/>
  <c r="D4832" i="41"/>
  <c r="D4831" i="41"/>
  <c r="D4830" i="41"/>
  <c r="D4829" i="41"/>
  <c r="D4828" i="41"/>
  <c r="D4827" i="41"/>
  <c r="D4826" i="41"/>
  <c r="D4825" i="41"/>
  <c r="D4824" i="41"/>
  <c r="D4823" i="41"/>
  <c r="D4822" i="41"/>
  <c r="D4821" i="41"/>
  <c r="D4820" i="41"/>
  <c r="D4819" i="41"/>
  <c r="D4818" i="41"/>
  <c r="D4817" i="41"/>
  <c r="D4816" i="41"/>
  <c r="D4815" i="41"/>
  <c r="D4814" i="41"/>
  <c r="D4813" i="41"/>
  <c r="D4812" i="41"/>
  <c r="D4811" i="41"/>
  <c r="D4810" i="41"/>
  <c r="D4809" i="41"/>
  <c r="D4808" i="41"/>
  <c r="D4807" i="41"/>
  <c r="D4806" i="41"/>
  <c r="D4805" i="41"/>
  <c r="D4804" i="41"/>
  <c r="D4803" i="41"/>
  <c r="D4802" i="41"/>
  <c r="D4801" i="41"/>
  <c r="D4800" i="41"/>
  <c r="D4799" i="41"/>
  <c r="D4798" i="41"/>
  <c r="D4797" i="41"/>
  <c r="D4796" i="41"/>
  <c r="D4795" i="41"/>
  <c r="D4794" i="41"/>
  <c r="D4793" i="41"/>
  <c r="D4792" i="41"/>
  <c r="D4791" i="41"/>
  <c r="D4790" i="41"/>
  <c r="D4789" i="41"/>
  <c r="D4788" i="41"/>
  <c r="D4787" i="41"/>
  <c r="D4786" i="41"/>
  <c r="D4785" i="41"/>
  <c r="D4784" i="41"/>
  <c r="D4783" i="41"/>
  <c r="D4782" i="41"/>
  <c r="D4781" i="41"/>
  <c r="D4780" i="41"/>
  <c r="D4779" i="41"/>
  <c r="D4778" i="41"/>
  <c r="D4777" i="41"/>
  <c r="D4776" i="41"/>
  <c r="D4775" i="41"/>
  <c r="D4774" i="41"/>
  <c r="D4773" i="41"/>
  <c r="D4772" i="41"/>
  <c r="D4771" i="41"/>
  <c r="D4770" i="41"/>
  <c r="D4769" i="41"/>
  <c r="D4768" i="41"/>
  <c r="D4767" i="41"/>
  <c r="D4766" i="41"/>
  <c r="D4765" i="41"/>
  <c r="D4764" i="41"/>
  <c r="D4763" i="41"/>
  <c r="D4762" i="41"/>
  <c r="D4761" i="41"/>
  <c r="D4760" i="41"/>
  <c r="D4759" i="41"/>
  <c r="D4758" i="41"/>
  <c r="D4757" i="41"/>
  <c r="D4756" i="41"/>
  <c r="D4755" i="41"/>
  <c r="D4754" i="41"/>
  <c r="D4753" i="41"/>
  <c r="D4752" i="41"/>
  <c r="D4751" i="41"/>
  <c r="D4750" i="41"/>
  <c r="D4749" i="41"/>
  <c r="D4748" i="41"/>
  <c r="D4747" i="41"/>
  <c r="D4746" i="41"/>
  <c r="D4745" i="41"/>
  <c r="D4744" i="41"/>
  <c r="D4743" i="41"/>
  <c r="D4742" i="41"/>
  <c r="D4741" i="41"/>
  <c r="D4740" i="41"/>
  <c r="D4739" i="41"/>
  <c r="D4738" i="41"/>
  <c r="D4737" i="41"/>
  <c r="D4736" i="41"/>
  <c r="D4735" i="41"/>
  <c r="D4734" i="41"/>
  <c r="D4733" i="41"/>
  <c r="D4732" i="41"/>
  <c r="D4731" i="41"/>
  <c r="D4730" i="41"/>
  <c r="D4729" i="41"/>
  <c r="D4728" i="41"/>
  <c r="D4727" i="41"/>
  <c r="D4726" i="41"/>
  <c r="D4725" i="41"/>
  <c r="D4724" i="41"/>
  <c r="D4723" i="41"/>
  <c r="D4722" i="41"/>
  <c r="D4721" i="41"/>
  <c r="D4720" i="41"/>
  <c r="D4719" i="41"/>
  <c r="D4718" i="41"/>
  <c r="D4717" i="41"/>
  <c r="D4716" i="41"/>
  <c r="D4715" i="41"/>
  <c r="D4714" i="41"/>
  <c r="D4713" i="41"/>
  <c r="D4712" i="41"/>
  <c r="D4711" i="41"/>
  <c r="D4710" i="41"/>
  <c r="D4709" i="41"/>
  <c r="D4708" i="41"/>
  <c r="D4707" i="41"/>
  <c r="D4706" i="41"/>
  <c r="D4705" i="41"/>
  <c r="D4704" i="41"/>
  <c r="D4703" i="41"/>
  <c r="D4702" i="41"/>
  <c r="D4701" i="41"/>
  <c r="D4700" i="41"/>
  <c r="D4699" i="41"/>
  <c r="D4698" i="41"/>
  <c r="D4697" i="41"/>
  <c r="D4696" i="41"/>
  <c r="D4695" i="41"/>
  <c r="D4694" i="41"/>
  <c r="D4693" i="41"/>
  <c r="D4692" i="41"/>
  <c r="D4691" i="41"/>
  <c r="D4690" i="41"/>
  <c r="D4689" i="41"/>
  <c r="D4688" i="41"/>
  <c r="D4687" i="41"/>
  <c r="D4686" i="41"/>
  <c r="D4685" i="41"/>
  <c r="D4684" i="41"/>
  <c r="D4683" i="41"/>
  <c r="D4682" i="41"/>
  <c r="D4681" i="41"/>
  <c r="D4680" i="41"/>
  <c r="D4679" i="41"/>
  <c r="D4678" i="41"/>
  <c r="D4677" i="41"/>
  <c r="D4676" i="41"/>
  <c r="D4675" i="41"/>
  <c r="D4674" i="41"/>
  <c r="D4673" i="41"/>
  <c r="D4672" i="41"/>
  <c r="D4671" i="41"/>
  <c r="D4670" i="41"/>
  <c r="D4669" i="41"/>
  <c r="D4668" i="41"/>
  <c r="D4667" i="41"/>
  <c r="D4666" i="41"/>
  <c r="D4665" i="41"/>
  <c r="D4664" i="41"/>
  <c r="D4663" i="41"/>
  <c r="D4662" i="41"/>
  <c r="D4661" i="41"/>
  <c r="D4660" i="41"/>
  <c r="D4659" i="41"/>
  <c r="D4658" i="41"/>
  <c r="D4657" i="41"/>
  <c r="D4656" i="41"/>
  <c r="D4655" i="41"/>
  <c r="D4654" i="41"/>
  <c r="D4653" i="41"/>
  <c r="D4652" i="41"/>
  <c r="D4651" i="41"/>
  <c r="D4650" i="41"/>
  <c r="D4649" i="41"/>
  <c r="D4648" i="41"/>
  <c r="D4647" i="41"/>
  <c r="D4646" i="41"/>
  <c r="D4645" i="41"/>
  <c r="D4644" i="41"/>
  <c r="D4643" i="41"/>
  <c r="D4642" i="41"/>
  <c r="D4641" i="41"/>
  <c r="D4640" i="41"/>
  <c r="D4639" i="41"/>
  <c r="D4638" i="41"/>
  <c r="D4637" i="41"/>
  <c r="D4636" i="41"/>
  <c r="D4635" i="41"/>
  <c r="D4634" i="41"/>
  <c r="D4633" i="41"/>
  <c r="D4632" i="41"/>
  <c r="D4631" i="41"/>
  <c r="D4630" i="41"/>
  <c r="D4629" i="41"/>
  <c r="D4628" i="41"/>
  <c r="D4627" i="41"/>
  <c r="D4626" i="41"/>
  <c r="D4625" i="41"/>
  <c r="D4624" i="41"/>
  <c r="D4623" i="41"/>
  <c r="D4622" i="41"/>
  <c r="D4621" i="41"/>
  <c r="D4620" i="41"/>
  <c r="D4619" i="41"/>
  <c r="D4618" i="41"/>
  <c r="D4617" i="41"/>
  <c r="D4616" i="41"/>
  <c r="D4615" i="41"/>
  <c r="D4614" i="41"/>
  <c r="D4613" i="41"/>
  <c r="D4612" i="41"/>
  <c r="D4611" i="41"/>
  <c r="D4610" i="41"/>
  <c r="D4609" i="41"/>
  <c r="D4608" i="41"/>
  <c r="D4607" i="41"/>
  <c r="D4606" i="41"/>
  <c r="D4605" i="41"/>
  <c r="D4604" i="41"/>
  <c r="D4603" i="41"/>
  <c r="D4602" i="41"/>
  <c r="D4601" i="41"/>
  <c r="D4600" i="41"/>
  <c r="D4599" i="41"/>
  <c r="D4598" i="41"/>
  <c r="D4597" i="41"/>
  <c r="D4596" i="41"/>
  <c r="D4595" i="41"/>
  <c r="D4594" i="41"/>
  <c r="D4593" i="41"/>
  <c r="D4592" i="41"/>
  <c r="D4591" i="41"/>
  <c r="D4590" i="41"/>
  <c r="D4589" i="41"/>
  <c r="D4588" i="41"/>
  <c r="D4587" i="41"/>
  <c r="D4586" i="41"/>
  <c r="D4585" i="41"/>
  <c r="D4584" i="41"/>
  <c r="D4583" i="41"/>
  <c r="D4582" i="41"/>
  <c r="D4581" i="41"/>
  <c r="D4580" i="41"/>
  <c r="D4579" i="41"/>
  <c r="D4578" i="41"/>
  <c r="D4577" i="41"/>
  <c r="D4576" i="41"/>
  <c r="D4575" i="41"/>
  <c r="D4574" i="41"/>
  <c r="D4573" i="41"/>
  <c r="D4572" i="41"/>
  <c r="D4571" i="41"/>
  <c r="D4570" i="41"/>
  <c r="D4569" i="41"/>
  <c r="D4568" i="41"/>
  <c r="D4567" i="41"/>
  <c r="D4566" i="41"/>
  <c r="D4565" i="41"/>
  <c r="D4564" i="41"/>
  <c r="D4563" i="41"/>
  <c r="D4562" i="41"/>
  <c r="D4561" i="41"/>
  <c r="D4560" i="41"/>
  <c r="D4559" i="41"/>
  <c r="D4558" i="41"/>
  <c r="D4557" i="41"/>
  <c r="D4556" i="41"/>
  <c r="D4555" i="41"/>
  <c r="D4554" i="41"/>
  <c r="D4553" i="41"/>
  <c r="D4552" i="41"/>
  <c r="D4551" i="41"/>
  <c r="D4550" i="41"/>
  <c r="D4549" i="41"/>
  <c r="D4548" i="41"/>
  <c r="D4547" i="41"/>
  <c r="D4546" i="41"/>
  <c r="D4545" i="41"/>
  <c r="D4544" i="41"/>
  <c r="D4543" i="41"/>
  <c r="D4542" i="41"/>
  <c r="D4541" i="41"/>
  <c r="D4540" i="41"/>
  <c r="D4539" i="41"/>
  <c r="D4538" i="41"/>
  <c r="D4537" i="41"/>
  <c r="D4536" i="41"/>
  <c r="D4535" i="41"/>
  <c r="D4534" i="41"/>
  <c r="D4533" i="41"/>
  <c r="D4532" i="41"/>
  <c r="D4531" i="41"/>
  <c r="D4530" i="41"/>
  <c r="D4529" i="41"/>
  <c r="D4528" i="41"/>
  <c r="D4527" i="41"/>
  <c r="D4526" i="41"/>
  <c r="D4525" i="41"/>
  <c r="D4524" i="41"/>
  <c r="D4523" i="41"/>
  <c r="D4522" i="41"/>
  <c r="D4521" i="41"/>
  <c r="D4520" i="41"/>
  <c r="D4519" i="41"/>
  <c r="D4518" i="41"/>
  <c r="D4517" i="41"/>
  <c r="D4516" i="41"/>
  <c r="D4515" i="41"/>
  <c r="D4514" i="41"/>
  <c r="D4513" i="41"/>
  <c r="D4512" i="41"/>
  <c r="D4511" i="41"/>
  <c r="D4510" i="41"/>
  <c r="D4509" i="41"/>
  <c r="D4508" i="41"/>
  <c r="D4507" i="41"/>
  <c r="D4506" i="41"/>
  <c r="D4505" i="41"/>
  <c r="D4504" i="41"/>
  <c r="D4503" i="41"/>
  <c r="D4502" i="41"/>
  <c r="D4501" i="41"/>
  <c r="D4500" i="41"/>
  <c r="D4499" i="41"/>
  <c r="D4498" i="41"/>
  <c r="D4497" i="41"/>
  <c r="D4496" i="41"/>
  <c r="D4495" i="41"/>
  <c r="D4494" i="41"/>
  <c r="D4493" i="41"/>
  <c r="D4492" i="41"/>
  <c r="D4491" i="41"/>
  <c r="D4490" i="41"/>
  <c r="D4489" i="41"/>
  <c r="D4488" i="41"/>
  <c r="D4487" i="41"/>
  <c r="D4486" i="41"/>
  <c r="D4485" i="41"/>
  <c r="D4484" i="41"/>
  <c r="D4483" i="41"/>
  <c r="D4482" i="41"/>
  <c r="D4481" i="41"/>
  <c r="D4480" i="41"/>
  <c r="D4479" i="41"/>
  <c r="D4478" i="41"/>
  <c r="D4477" i="41"/>
  <c r="D4476" i="41"/>
  <c r="D4475" i="41"/>
  <c r="D4474" i="41"/>
  <c r="D4473" i="41"/>
  <c r="D4472" i="41"/>
  <c r="D4471" i="41"/>
  <c r="D4470" i="41"/>
  <c r="D4469" i="41"/>
  <c r="D4468" i="41"/>
  <c r="D4467" i="41"/>
  <c r="D4466" i="41"/>
  <c r="D4465" i="41"/>
  <c r="D4464" i="41"/>
  <c r="D4463" i="41"/>
  <c r="D4462" i="41"/>
  <c r="D4461" i="41"/>
  <c r="D4460" i="41"/>
  <c r="D4459" i="41"/>
  <c r="D4458" i="41"/>
  <c r="D4457" i="41"/>
  <c r="D4456" i="41"/>
  <c r="D4455" i="41"/>
  <c r="D4454" i="41"/>
  <c r="D4453" i="41"/>
  <c r="D4452" i="41"/>
  <c r="D4451" i="41"/>
  <c r="D4450" i="41"/>
  <c r="D4449" i="41"/>
  <c r="D4448" i="41"/>
  <c r="D4447" i="41"/>
  <c r="D4446" i="41"/>
  <c r="D4445" i="41"/>
  <c r="D4444" i="41"/>
  <c r="D4443" i="41"/>
  <c r="D4442" i="41"/>
  <c r="D4441" i="41"/>
  <c r="D4440" i="41"/>
  <c r="D4439" i="41"/>
  <c r="D4438" i="41"/>
  <c r="D4437" i="41"/>
  <c r="D4436" i="41"/>
  <c r="D4435" i="41"/>
  <c r="D4434" i="41"/>
  <c r="D4433" i="41"/>
  <c r="D4432" i="41"/>
  <c r="D4431" i="41"/>
  <c r="D4430" i="41"/>
  <c r="D4429" i="41"/>
  <c r="D4428" i="41"/>
  <c r="D4427" i="41"/>
  <c r="D4426" i="41"/>
  <c r="D4425" i="41"/>
  <c r="D4424" i="41"/>
  <c r="D4423" i="41"/>
  <c r="D4422" i="41"/>
  <c r="D4421" i="41"/>
  <c r="D4420" i="41"/>
  <c r="D4419" i="41"/>
  <c r="D4418" i="41"/>
  <c r="D4417" i="41"/>
  <c r="D4416" i="41"/>
  <c r="D4415" i="41"/>
  <c r="D4414" i="41"/>
  <c r="D4413" i="41"/>
  <c r="D4412" i="41"/>
  <c r="D4411" i="41"/>
  <c r="D4410" i="41"/>
  <c r="D4409" i="41"/>
  <c r="D4408" i="41"/>
  <c r="D4407" i="41"/>
  <c r="D4406" i="41"/>
  <c r="D4405" i="41"/>
  <c r="D4404" i="41"/>
  <c r="D4403" i="41"/>
  <c r="D4402" i="41"/>
  <c r="D4401" i="41"/>
  <c r="D4400" i="41"/>
  <c r="D4399" i="41"/>
  <c r="D4398" i="41"/>
  <c r="D4397" i="41"/>
  <c r="D4396" i="41"/>
  <c r="D4395" i="41"/>
  <c r="D4394" i="41"/>
  <c r="D4393" i="41"/>
  <c r="D4392" i="41"/>
  <c r="D4391" i="41"/>
  <c r="D4390" i="41"/>
  <c r="D4389" i="41"/>
  <c r="D4388" i="41"/>
  <c r="D4387" i="41"/>
  <c r="D4386" i="41"/>
  <c r="D4385" i="41"/>
  <c r="D4384" i="41"/>
  <c r="D4383" i="41"/>
  <c r="D4382" i="41"/>
  <c r="D4381" i="41"/>
  <c r="D4380" i="41"/>
  <c r="D4379" i="41"/>
  <c r="D4378" i="41"/>
  <c r="D4377" i="41"/>
  <c r="D4376" i="41"/>
  <c r="D4375" i="41"/>
  <c r="D4374" i="41"/>
  <c r="D4373" i="41"/>
  <c r="D4372" i="41"/>
  <c r="D4371" i="41"/>
  <c r="D4370" i="41"/>
  <c r="D4369" i="41"/>
  <c r="D4368" i="41"/>
  <c r="D4367" i="41"/>
  <c r="D4366" i="41"/>
  <c r="D4365" i="41"/>
  <c r="D4364" i="41"/>
  <c r="D4363" i="41"/>
  <c r="D4362" i="41"/>
  <c r="D4361" i="41"/>
  <c r="D4360" i="41"/>
  <c r="D4359" i="41"/>
  <c r="D4358" i="41"/>
  <c r="D4357" i="41"/>
  <c r="D4356" i="41"/>
  <c r="D4355" i="41"/>
  <c r="D4354" i="41"/>
  <c r="D4353" i="41"/>
  <c r="D4352" i="41"/>
  <c r="D4351" i="41"/>
  <c r="D4350" i="41"/>
  <c r="D4349" i="41"/>
  <c r="D4348" i="41"/>
  <c r="D4347" i="41"/>
  <c r="D4346" i="41"/>
  <c r="D4345" i="41"/>
  <c r="D4344" i="41"/>
  <c r="D4343" i="41"/>
  <c r="D4342" i="41"/>
  <c r="D4341" i="41"/>
  <c r="D4340" i="41"/>
  <c r="D4339" i="41"/>
  <c r="D4338" i="41"/>
  <c r="D4337" i="41"/>
  <c r="D4336" i="41"/>
  <c r="D4335" i="41"/>
  <c r="D4334" i="41"/>
  <c r="D4333" i="41"/>
  <c r="D4332" i="41"/>
  <c r="D4331" i="41"/>
  <c r="D4330" i="41"/>
  <c r="D4329" i="41"/>
  <c r="D4328" i="41"/>
  <c r="D4327" i="41"/>
  <c r="D4326" i="41"/>
  <c r="D4325" i="41"/>
  <c r="D4324" i="41"/>
  <c r="D4323" i="41"/>
  <c r="D4322" i="41"/>
  <c r="D4321" i="41"/>
  <c r="D4320" i="41"/>
  <c r="D4319" i="41"/>
  <c r="D4318" i="41"/>
  <c r="D4317" i="41"/>
  <c r="D4316" i="41"/>
  <c r="D4315" i="41"/>
  <c r="D4314" i="41"/>
  <c r="D4313" i="41"/>
  <c r="D4312" i="41"/>
  <c r="D4311" i="41"/>
  <c r="D4310" i="41"/>
  <c r="D4309" i="41"/>
  <c r="D4308" i="41"/>
  <c r="D4307" i="41"/>
  <c r="D4306" i="41"/>
  <c r="D4305" i="41"/>
  <c r="D4304" i="41"/>
  <c r="D4303" i="41"/>
  <c r="D4302" i="41"/>
  <c r="D4301" i="41"/>
  <c r="D4300" i="41"/>
  <c r="D4299" i="41"/>
  <c r="D4298" i="41"/>
  <c r="D4297" i="41"/>
  <c r="D4296" i="41"/>
  <c r="D4295" i="41"/>
  <c r="D4294" i="41"/>
  <c r="D4293" i="41"/>
  <c r="D4292" i="41"/>
  <c r="D4291" i="41"/>
  <c r="D4290" i="41"/>
  <c r="D4289" i="41"/>
  <c r="D4288" i="41"/>
  <c r="D4287" i="41"/>
  <c r="D4286" i="41"/>
  <c r="D4285" i="41"/>
  <c r="D4284" i="41"/>
  <c r="D4283" i="41"/>
  <c r="D4282" i="41"/>
  <c r="D4281" i="41"/>
  <c r="D4280" i="41"/>
  <c r="D4279" i="41"/>
  <c r="D4278" i="41"/>
  <c r="D4277" i="41"/>
  <c r="D4276" i="41"/>
  <c r="D4275" i="41"/>
  <c r="D4274" i="41"/>
  <c r="D4273" i="41"/>
  <c r="D4272" i="41"/>
  <c r="D4271" i="41"/>
  <c r="D4270" i="41"/>
  <c r="D4269" i="41"/>
  <c r="D4268" i="41"/>
  <c r="D4267" i="41"/>
  <c r="D4266" i="41"/>
  <c r="D4265" i="41"/>
  <c r="D4264" i="41"/>
  <c r="D4263" i="41"/>
  <c r="D4262" i="41"/>
  <c r="D4261" i="41"/>
  <c r="D4260" i="41"/>
  <c r="D4259" i="41"/>
  <c r="D4258" i="41"/>
  <c r="D4257" i="41"/>
  <c r="D4256" i="41"/>
  <c r="D4255" i="41"/>
  <c r="D4254" i="41"/>
  <c r="D4253" i="41"/>
  <c r="D4252" i="41"/>
  <c r="D4251" i="41"/>
  <c r="D4250" i="41"/>
  <c r="D4249" i="41"/>
  <c r="D4248" i="41"/>
  <c r="D4247" i="41"/>
  <c r="D4246" i="41"/>
  <c r="D4245" i="41"/>
  <c r="D4244" i="41"/>
  <c r="D4243" i="41"/>
  <c r="D4242" i="41"/>
  <c r="D4241" i="41"/>
  <c r="D4240" i="41"/>
  <c r="D4239" i="41"/>
  <c r="D4238" i="41"/>
  <c r="D4237" i="41"/>
  <c r="D4236" i="41"/>
  <c r="D4235" i="41"/>
  <c r="D4234" i="41"/>
  <c r="D4233" i="41"/>
  <c r="D4232" i="41"/>
  <c r="D4231" i="41"/>
  <c r="D4230" i="41"/>
  <c r="D4229" i="41"/>
  <c r="D4228" i="41"/>
  <c r="D4227" i="41"/>
  <c r="D4226" i="41"/>
  <c r="D4225" i="41"/>
  <c r="D4224" i="41"/>
  <c r="D4223" i="41"/>
  <c r="D4222" i="41"/>
  <c r="D4221" i="41"/>
  <c r="D4220" i="41"/>
  <c r="D4219" i="41"/>
  <c r="D4218" i="41"/>
  <c r="D4217" i="41"/>
  <c r="D4216" i="41"/>
  <c r="D4215" i="41"/>
  <c r="D4214" i="41"/>
  <c r="D4213" i="41"/>
  <c r="D4212" i="41"/>
  <c r="D4211" i="41"/>
  <c r="D4210" i="41"/>
  <c r="D4209" i="41"/>
  <c r="D4208" i="41"/>
  <c r="D4207" i="41"/>
  <c r="D4206" i="41"/>
  <c r="D4205" i="41"/>
  <c r="D4204" i="41"/>
  <c r="D4203" i="41"/>
  <c r="D4202" i="41"/>
  <c r="D4201" i="41"/>
  <c r="D4200" i="41"/>
  <c r="D4199" i="41"/>
  <c r="D4198" i="41"/>
  <c r="D4197" i="41"/>
  <c r="D4196" i="41"/>
  <c r="D4195" i="41"/>
  <c r="D4194" i="41"/>
  <c r="D4193" i="41"/>
  <c r="D4192" i="41"/>
  <c r="D4191" i="41"/>
  <c r="D4190" i="41"/>
  <c r="D4189" i="41"/>
  <c r="D4188" i="41"/>
  <c r="D4187" i="41"/>
  <c r="D4186" i="41"/>
  <c r="D4185" i="41"/>
  <c r="D4184" i="41"/>
  <c r="D4183" i="41"/>
  <c r="D4182" i="41"/>
  <c r="D4181" i="41"/>
  <c r="D4180" i="41"/>
  <c r="D4179" i="41"/>
  <c r="D4178" i="41"/>
  <c r="D4177" i="41"/>
  <c r="D4176" i="41"/>
  <c r="D4175" i="41"/>
  <c r="D4174" i="41"/>
  <c r="D4173" i="41"/>
  <c r="D4172" i="41"/>
  <c r="D4171" i="41"/>
  <c r="D4170" i="41"/>
  <c r="D4169" i="41"/>
  <c r="D4168" i="41"/>
  <c r="D4167" i="41"/>
  <c r="D4166" i="41"/>
  <c r="D4165" i="41"/>
  <c r="D4164" i="41"/>
  <c r="D4163" i="41"/>
  <c r="D4162" i="41"/>
  <c r="D4161" i="41"/>
  <c r="D4160" i="41"/>
  <c r="D4159" i="41"/>
  <c r="D4158" i="41"/>
  <c r="D4157" i="41"/>
  <c r="D4156" i="41"/>
  <c r="D4155" i="41"/>
  <c r="D4154" i="41"/>
  <c r="D4153" i="41"/>
  <c r="D4152" i="41"/>
  <c r="D4151" i="41"/>
  <c r="D4150" i="41"/>
  <c r="D4149" i="41"/>
  <c r="D4148" i="41"/>
  <c r="D4147" i="41"/>
  <c r="D4146" i="41"/>
  <c r="D4145" i="41"/>
  <c r="D4144" i="41"/>
  <c r="D4143" i="41"/>
  <c r="D4142" i="41"/>
  <c r="D4141" i="41"/>
  <c r="D4140" i="41"/>
  <c r="D4139" i="41"/>
  <c r="D4138" i="41"/>
  <c r="D4137" i="41"/>
  <c r="D4136" i="41"/>
  <c r="D4135" i="41"/>
  <c r="D4134" i="41"/>
  <c r="D4133" i="41"/>
  <c r="D4132" i="41"/>
  <c r="D4131" i="41"/>
  <c r="D4130" i="41"/>
  <c r="D4129" i="41"/>
  <c r="D4128" i="41"/>
  <c r="D4127" i="41"/>
  <c r="D4126" i="41"/>
  <c r="D4125" i="41"/>
  <c r="D4124" i="41"/>
  <c r="D4123" i="41"/>
  <c r="D4122" i="41"/>
  <c r="D4121" i="41"/>
  <c r="D4120" i="41"/>
  <c r="D4119" i="41"/>
  <c r="D4118" i="41"/>
  <c r="D4117" i="41"/>
  <c r="D4116" i="41"/>
  <c r="D4115" i="41"/>
  <c r="D4114" i="41"/>
  <c r="D4113" i="41"/>
  <c r="D4112" i="41"/>
  <c r="D4111" i="41"/>
  <c r="D4110" i="41"/>
  <c r="D4109" i="41"/>
  <c r="D4108" i="41"/>
  <c r="D4107" i="41"/>
  <c r="D4106" i="41"/>
  <c r="D4105" i="41"/>
  <c r="D4104" i="41"/>
  <c r="D4103" i="41"/>
  <c r="D4102" i="41"/>
  <c r="D4101" i="41"/>
  <c r="D4100" i="41"/>
  <c r="D4099" i="41"/>
  <c r="D4098" i="41"/>
  <c r="D4097" i="41"/>
  <c r="D4096" i="41"/>
  <c r="D4095" i="41"/>
  <c r="D4094" i="41"/>
  <c r="D4093" i="41"/>
  <c r="D4092" i="41"/>
  <c r="D4091" i="41"/>
  <c r="D4090" i="41"/>
  <c r="D4089" i="41"/>
  <c r="D4088" i="41"/>
  <c r="D4087" i="41"/>
  <c r="D4086" i="41"/>
  <c r="D4085" i="41"/>
  <c r="D4084" i="41"/>
  <c r="D4083" i="41"/>
  <c r="D4082" i="41"/>
  <c r="D4081" i="41"/>
  <c r="D4080" i="41"/>
  <c r="D4079" i="41"/>
  <c r="D4078" i="41"/>
  <c r="D4077" i="41"/>
  <c r="D4076" i="41"/>
  <c r="D4075" i="41"/>
  <c r="D4074" i="41"/>
  <c r="D4073" i="41"/>
  <c r="D4072" i="41"/>
  <c r="D4071" i="41"/>
  <c r="D4070" i="41"/>
  <c r="D4069" i="41"/>
  <c r="D4068" i="41"/>
  <c r="D4067" i="41"/>
  <c r="D4066" i="41"/>
  <c r="D4065" i="41"/>
  <c r="D4064" i="41"/>
  <c r="D4063" i="41"/>
  <c r="D4062" i="41"/>
  <c r="D4061" i="41"/>
  <c r="D4060" i="41"/>
  <c r="D4059" i="41"/>
  <c r="D4058" i="41"/>
  <c r="D4057" i="41"/>
  <c r="D4056" i="41"/>
  <c r="D4055" i="41"/>
  <c r="D4054" i="41"/>
  <c r="D4053" i="41"/>
  <c r="D4052" i="41"/>
  <c r="D4051" i="41"/>
  <c r="D4050" i="41"/>
  <c r="D4049" i="41"/>
  <c r="D4048" i="41"/>
  <c r="D4047" i="41"/>
  <c r="D4046" i="41"/>
  <c r="D4045" i="41"/>
  <c r="D4044" i="41"/>
  <c r="D4043" i="41"/>
  <c r="D4042" i="41"/>
  <c r="D4041" i="41"/>
  <c r="D4040" i="41"/>
  <c r="D4039" i="41"/>
  <c r="D4038" i="41"/>
  <c r="D4037" i="41"/>
  <c r="D4036" i="41"/>
  <c r="D4035" i="41"/>
  <c r="D4034" i="41"/>
  <c r="D4033" i="41"/>
  <c r="D4032" i="41"/>
  <c r="D4031" i="41"/>
  <c r="D4030" i="41"/>
  <c r="D4029" i="41"/>
  <c r="D4028" i="41"/>
  <c r="D4027" i="41"/>
  <c r="D4026" i="41"/>
  <c r="D4025" i="41"/>
  <c r="D4024" i="41"/>
  <c r="D4023" i="41"/>
  <c r="D4022" i="41"/>
  <c r="D4021" i="41"/>
  <c r="D4020" i="41"/>
  <c r="D4019" i="41"/>
  <c r="D4018" i="41"/>
  <c r="D4017" i="41"/>
  <c r="D4016" i="41"/>
  <c r="D4015" i="41"/>
  <c r="D4014" i="41"/>
  <c r="D4013" i="41"/>
  <c r="D4012" i="41"/>
  <c r="D4011" i="41"/>
  <c r="D4010" i="41"/>
  <c r="D4009" i="41"/>
  <c r="D4008" i="41"/>
  <c r="D4007" i="41"/>
  <c r="D4006" i="41"/>
  <c r="D4005" i="41"/>
  <c r="D4004" i="41"/>
  <c r="D4003" i="41"/>
  <c r="D4002" i="41"/>
  <c r="D4001" i="41"/>
  <c r="D4000" i="41"/>
  <c r="D3999" i="41"/>
  <c r="D3998" i="41"/>
  <c r="D3997" i="41"/>
  <c r="D3996" i="41"/>
  <c r="D3995" i="41"/>
  <c r="D3994" i="41"/>
  <c r="D3993" i="41"/>
  <c r="D3992" i="41"/>
  <c r="D3991" i="41"/>
  <c r="D3990" i="41"/>
  <c r="D3989" i="41"/>
  <c r="D3988" i="41"/>
  <c r="D3987" i="41"/>
  <c r="D3986" i="41"/>
  <c r="D3985" i="41"/>
  <c r="D3984" i="41"/>
  <c r="D3983" i="41"/>
  <c r="D3982" i="41"/>
  <c r="D3981" i="41"/>
  <c r="D3980" i="41"/>
  <c r="D3979" i="41"/>
  <c r="D3978" i="41"/>
  <c r="D3977" i="41"/>
  <c r="D3976" i="41"/>
  <c r="D3975" i="41"/>
  <c r="D3974" i="41"/>
  <c r="D3973" i="41"/>
  <c r="D3972" i="41"/>
  <c r="D3971" i="41"/>
  <c r="D3970" i="41"/>
  <c r="D3969" i="41"/>
  <c r="D3968" i="41"/>
  <c r="D3967" i="41"/>
  <c r="D3966" i="41"/>
  <c r="D3965" i="41"/>
  <c r="D3964" i="41"/>
  <c r="D3963" i="41"/>
  <c r="D3962" i="41"/>
  <c r="D3961" i="41"/>
  <c r="D3960" i="41"/>
  <c r="D3959" i="41"/>
  <c r="D3958" i="41"/>
  <c r="D3957" i="41"/>
  <c r="D3956" i="41"/>
  <c r="D3955" i="41"/>
  <c r="D3954" i="41"/>
  <c r="D3953" i="41"/>
  <c r="D3952" i="41"/>
  <c r="D3951" i="41"/>
  <c r="D3950" i="41"/>
  <c r="D3949" i="41"/>
  <c r="D3948" i="41"/>
  <c r="D3947" i="41"/>
  <c r="D3946" i="41"/>
  <c r="D3945" i="41"/>
  <c r="D3944" i="41"/>
  <c r="D3943" i="41"/>
  <c r="D3942" i="41"/>
  <c r="D3941" i="41"/>
  <c r="D3940" i="41"/>
  <c r="D3939" i="41"/>
  <c r="D3938" i="41"/>
  <c r="D3937" i="41"/>
  <c r="D3936" i="41"/>
  <c r="D3935" i="41"/>
  <c r="D3934" i="41"/>
  <c r="D3933" i="41"/>
  <c r="D3932" i="41"/>
  <c r="D3931" i="41"/>
  <c r="D3930" i="41"/>
  <c r="D3929" i="41"/>
  <c r="D3928" i="41"/>
  <c r="D3927" i="41"/>
  <c r="D3926" i="41"/>
  <c r="D3925" i="41"/>
  <c r="D3924" i="41"/>
  <c r="D3923" i="41"/>
  <c r="D3922" i="41"/>
  <c r="D3921" i="41"/>
  <c r="D3920" i="41"/>
  <c r="D3919" i="41"/>
  <c r="D3918" i="41"/>
  <c r="D3917" i="41"/>
  <c r="D3916" i="41"/>
  <c r="D3915" i="41"/>
  <c r="D3914" i="41"/>
  <c r="D3913" i="41"/>
  <c r="D3912" i="41"/>
  <c r="D3911" i="41"/>
  <c r="D3910" i="41"/>
  <c r="D3909" i="41"/>
  <c r="D3908" i="41"/>
  <c r="D3907" i="41"/>
  <c r="D3906" i="41"/>
  <c r="D3905" i="41"/>
  <c r="D3904" i="41"/>
  <c r="D3903" i="41"/>
  <c r="D3902" i="41"/>
  <c r="D3901" i="41"/>
  <c r="D3900" i="41"/>
  <c r="D3899" i="41"/>
  <c r="D3898" i="41"/>
  <c r="D3897" i="41"/>
  <c r="D3896" i="41"/>
  <c r="D3895" i="41"/>
  <c r="D3894" i="41"/>
  <c r="D3893" i="41"/>
  <c r="D3892" i="41"/>
  <c r="D3891" i="41"/>
  <c r="D3890" i="41"/>
  <c r="D3889" i="41"/>
  <c r="D3888" i="41"/>
  <c r="D3887" i="41"/>
  <c r="D3886" i="41"/>
  <c r="D3885" i="41"/>
  <c r="D3884" i="41"/>
  <c r="D3883" i="41"/>
  <c r="D3882" i="41"/>
  <c r="D3881" i="41"/>
  <c r="D3880" i="41"/>
  <c r="D3879" i="41"/>
  <c r="D3878" i="41"/>
  <c r="D3877" i="41"/>
  <c r="D3876" i="41"/>
  <c r="D3875" i="41"/>
  <c r="D3874" i="41"/>
  <c r="D3873" i="41"/>
  <c r="D3872" i="41"/>
  <c r="D3871" i="41"/>
  <c r="D3870" i="41"/>
  <c r="D3869" i="41"/>
  <c r="D3868" i="41"/>
  <c r="D3867" i="41"/>
  <c r="D3866" i="41"/>
  <c r="D3865" i="41"/>
  <c r="D3864" i="41"/>
  <c r="D3863" i="41"/>
  <c r="D3862" i="41"/>
  <c r="D3861" i="41"/>
  <c r="D3860" i="41"/>
  <c r="D3859" i="41"/>
  <c r="D3858" i="41"/>
  <c r="D3857" i="41"/>
  <c r="D3856" i="41"/>
  <c r="D3855" i="41"/>
  <c r="D3854" i="41"/>
  <c r="D3853" i="41"/>
  <c r="D3852" i="41"/>
  <c r="D3851" i="41"/>
  <c r="D3850" i="41"/>
  <c r="D3849" i="41"/>
  <c r="D3848" i="41"/>
  <c r="D3847" i="41"/>
  <c r="D3846" i="41"/>
  <c r="D3845" i="41"/>
  <c r="D3844" i="41"/>
  <c r="D3843" i="41"/>
  <c r="D3842" i="41"/>
  <c r="D3841" i="41"/>
  <c r="D3840" i="41"/>
  <c r="D3839" i="41"/>
  <c r="D3838" i="41"/>
  <c r="D3837" i="41"/>
  <c r="D3836" i="41"/>
  <c r="D3835" i="41"/>
  <c r="D3834" i="41"/>
  <c r="D3833" i="41"/>
  <c r="D3832" i="41"/>
  <c r="D3831" i="41"/>
  <c r="D3830" i="41"/>
  <c r="D3829" i="41"/>
  <c r="D3828" i="41"/>
  <c r="D3827" i="41"/>
  <c r="D3826" i="41"/>
  <c r="D3825" i="41"/>
  <c r="D3824" i="41"/>
  <c r="D3823" i="41"/>
  <c r="D3822" i="41"/>
  <c r="D3821" i="41"/>
  <c r="D3820" i="41"/>
  <c r="D3819" i="41"/>
  <c r="D3818" i="41"/>
  <c r="D3817" i="41"/>
  <c r="D3816" i="41"/>
  <c r="D3815" i="41"/>
  <c r="D3814" i="41"/>
  <c r="D3813" i="41"/>
  <c r="D3812" i="41"/>
  <c r="D3811" i="41"/>
  <c r="D3810" i="41"/>
  <c r="D3809" i="41"/>
  <c r="D3808" i="41"/>
  <c r="D3807" i="41"/>
  <c r="D3806" i="41"/>
  <c r="D3805" i="41"/>
  <c r="D3804" i="41"/>
  <c r="D3803" i="41"/>
  <c r="D3802" i="41"/>
  <c r="D3801" i="41"/>
  <c r="D3800" i="41"/>
  <c r="D3799" i="41"/>
  <c r="D3798" i="41"/>
  <c r="D3797" i="41"/>
  <c r="D3796" i="41"/>
  <c r="D3795" i="41"/>
  <c r="D3794" i="41"/>
  <c r="D3793" i="41"/>
  <c r="D3792" i="41"/>
  <c r="D3791" i="41"/>
  <c r="D3790" i="41"/>
  <c r="D3789" i="41"/>
  <c r="D3788" i="41"/>
  <c r="D3787" i="41"/>
  <c r="D3786" i="41"/>
  <c r="D3785" i="41"/>
  <c r="D3784" i="41"/>
  <c r="D3783" i="41"/>
  <c r="D3782" i="41"/>
  <c r="D3781" i="41"/>
  <c r="D3780" i="41"/>
  <c r="D3779" i="41"/>
  <c r="D3778" i="41"/>
  <c r="D3777" i="41"/>
  <c r="D3776" i="41"/>
  <c r="D3775" i="41"/>
  <c r="D3774" i="41"/>
  <c r="D3773" i="41"/>
  <c r="D3772" i="41"/>
  <c r="D3771" i="41"/>
  <c r="D3770" i="41"/>
  <c r="D3769" i="41"/>
  <c r="D3768" i="41"/>
  <c r="D3767" i="41"/>
  <c r="D3766" i="41"/>
  <c r="D3765" i="41"/>
  <c r="D3764" i="41"/>
  <c r="D3763" i="41"/>
  <c r="D3762" i="41"/>
  <c r="D3761" i="41"/>
  <c r="D3760" i="41"/>
  <c r="D3759" i="41"/>
  <c r="D3758" i="41"/>
  <c r="D3757" i="41"/>
  <c r="D3756" i="41"/>
  <c r="D3755" i="41"/>
  <c r="D3754" i="41"/>
  <c r="D3753" i="41"/>
  <c r="D3752" i="41"/>
  <c r="D3751" i="41"/>
  <c r="D3750" i="41"/>
  <c r="D3749" i="41"/>
  <c r="D3748" i="41"/>
  <c r="D3747" i="41"/>
  <c r="D3746" i="41"/>
  <c r="D3745" i="41"/>
  <c r="D3744" i="41"/>
  <c r="D3743" i="41"/>
  <c r="D3742" i="41"/>
  <c r="D3741" i="41"/>
  <c r="D3740" i="41"/>
  <c r="D3739" i="41"/>
  <c r="D3738" i="41"/>
  <c r="D3737" i="41"/>
  <c r="D3736" i="41"/>
  <c r="D3735" i="41"/>
  <c r="D3734" i="41"/>
  <c r="D3733" i="41"/>
  <c r="D3732" i="41"/>
  <c r="D3731" i="41"/>
  <c r="D3730" i="41"/>
  <c r="D3729" i="41"/>
  <c r="D3728" i="41"/>
  <c r="D3727" i="41"/>
  <c r="D3726" i="41"/>
  <c r="D3725" i="41"/>
  <c r="D3724" i="41"/>
  <c r="D3723" i="41"/>
  <c r="D3722" i="41"/>
  <c r="D3721" i="41"/>
  <c r="D3720" i="41"/>
  <c r="D3719" i="41"/>
  <c r="D3718" i="41"/>
  <c r="D3717" i="41"/>
  <c r="D3716" i="41"/>
  <c r="D3715" i="41"/>
  <c r="D3714" i="41"/>
  <c r="D3713" i="41"/>
  <c r="D3712" i="41"/>
  <c r="D3711" i="41"/>
  <c r="D3710" i="41"/>
  <c r="D3709" i="41"/>
  <c r="D3708" i="41"/>
  <c r="D3707" i="41"/>
  <c r="D3706" i="41"/>
  <c r="D3705" i="41"/>
  <c r="D3704" i="41"/>
  <c r="D3703" i="41"/>
  <c r="D3702" i="41"/>
  <c r="D3701" i="41"/>
  <c r="D3700" i="41"/>
  <c r="D3699" i="41"/>
  <c r="D3698" i="41"/>
  <c r="D3697" i="41"/>
  <c r="D3696" i="41"/>
  <c r="D3695" i="41"/>
  <c r="D3694" i="41"/>
  <c r="D3693" i="41"/>
  <c r="D3692" i="41"/>
  <c r="D3691" i="41"/>
  <c r="D3690" i="41"/>
  <c r="D3689" i="41"/>
  <c r="D3688" i="41"/>
  <c r="D3687" i="41"/>
  <c r="D3686" i="41"/>
  <c r="D3685" i="41"/>
  <c r="D3684" i="41"/>
  <c r="D3683" i="41"/>
  <c r="D3682" i="41"/>
  <c r="D3681" i="41"/>
  <c r="D3680" i="41"/>
  <c r="D3679" i="41"/>
  <c r="D3678" i="41"/>
  <c r="D3677" i="41"/>
  <c r="D3676" i="41"/>
  <c r="D3675" i="41"/>
  <c r="D3674" i="41"/>
  <c r="D3673" i="41"/>
  <c r="D3672" i="41"/>
  <c r="D3671" i="41"/>
  <c r="D3670" i="41"/>
  <c r="D3669" i="41"/>
  <c r="D3668" i="41"/>
  <c r="D3667" i="41"/>
  <c r="D3666" i="41"/>
  <c r="D3665" i="41"/>
  <c r="D3664" i="41"/>
  <c r="D3663" i="41"/>
  <c r="D3662" i="41"/>
  <c r="D3661" i="41"/>
  <c r="D3660" i="41"/>
  <c r="D3659" i="41"/>
  <c r="D3658" i="41"/>
  <c r="D3657" i="41"/>
  <c r="D3656" i="41"/>
  <c r="D3655" i="41"/>
  <c r="D3654" i="41"/>
  <c r="D3653" i="41"/>
  <c r="D3652" i="41"/>
  <c r="D3651" i="41"/>
  <c r="D3650" i="41"/>
  <c r="D3649" i="41"/>
  <c r="D3648" i="41"/>
  <c r="D3647" i="41"/>
  <c r="D3646" i="41"/>
  <c r="D3645" i="41"/>
  <c r="D3644" i="41"/>
  <c r="D3643" i="41"/>
  <c r="D3642" i="41"/>
  <c r="D3641" i="41"/>
  <c r="D3640" i="41"/>
  <c r="D3639" i="41"/>
  <c r="D3638" i="41"/>
  <c r="D3637" i="41"/>
  <c r="D3636" i="41"/>
  <c r="D3635" i="41"/>
  <c r="D3634" i="41"/>
  <c r="D3633" i="41"/>
  <c r="D3632" i="41"/>
  <c r="D3631" i="41"/>
  <c r="D3630" i="41"/>
  <c r="D3629" i="41"/>
  <c r="D3628" i="41"/>
  <c r="D3627" i="41"/>
  <c r="D3626" i="41"/>
  <c r="D3625" i="41"/>
  <c r="D3624" i="41"/>
  <c r="D3623" i="41"/>
  <c r="D3622" i="41"/>
  <c r="D3621" i="41"/>
  <c r="D3620" i="41"/>
  <c r="D3619" i="41"/>
  <c r="D3618" i="41"/>
  <c r="D3617" i="41"/>
  <c r="D3616" i="41"/>
  <c r="D3615" i="41"/>
  <c r="D3614" i="41"/>
  <c r="D3613" i="41"/>
  <c r="D3612" i="41"/>
  <c r="D3611" i="41"/>
  <c r="D3610" i="41"/>
  <c r="D3609" i="41"/>
  <c r="D3608" i="41"/>
  <c r="D3607" i="41"/>
  <c r="D3606" i="41"/>
  <c r="D3605" i="41"/>
  <c r="D3604" i="41"/>
  <c r="D3603" i="41"/>
  <c r="D3602" i="41"/>
  <c r="D3601" i="41"/>
  <c r="D3600" i="41"/>
  <c r="D3599" i="41"/>
  <c r="D3598" i="41"/>
  <c r="D3597" i="41"/>
  <c r="D3596" i="41"/>
  <c r="D3595" i="41"/>
  <c r="D3594" i="41"/>
  <c r="D3593" i="41"/>
  <c r="D3592" i="41"/>
  <c r="D3591" i="41"/>
  <c r="D3590" i="41"/>
  <c r="D3589" i="41"/>
  <c r="D3588" i="41"/>
  <c r="D3587" i="41"/>
  <c r="D3586" i="41"/>
  <c r="D3585" i="41"/>
  <c r="D3584" i="41"/>
  <c r="D3583" i="41"/>
  <c r="D3582" i="41"/>
  <c r="D3581" i="41"/>
  <c r="D3580" i="41"/>
  <c r="D3579" i="41"/>
  <c r="D3578" i="41"/>
  <c r="D3577" i="41"/>
  <c r="D3576" i="41"/>
  <c r="D3575" i="41"/>
  <c r="D3574" i="41"/>
  <c r="D3573" i="41"/>
  <c r="D3572" i="41"/>
  <c r="D3571" i="41"/>
  <c r="D3570" i="41"/>
  <c r="D3569" i="41"/>
  <c r="D3568" i="41"/>
  <c r="D3567" i="41"/>
  <c r="D3566" i="41"/>
  <c r="D3565" i="41"/>
  <c r="D3564" i="41"/>
  <c r="D3563" i="41"/>
  <c r="D3562" i="41"/>
  <c r="D3561" i="41"/>
  <c r="D3560" i="41"/>
  <c r="D3559" i="41"/>
  <c r="D3558" i="41"/>
  <c r="D3557" i="41"/>
  <c r="D3556" i="41"/>
  <c r="D3555" i="41"/>
  <c r="D3554" i="41"/>
  <c r="D3553" i="41"/>
  <c r="D3552" i="41"/>
  <c r="D3551" i="41"/>
  <c r="D3550" i="41"/>
  <c r="D3549" i="41"/>
  <c r="D3548" i="41"/>
  <c r="D3547" i="41"/>
  <c r="D3546" i="41"/>
  <c r="D3545" i="41"/>
  <c r="D3544" i="41"/>
  <c r="D3543" i="41"/>
  <c r="D3542" i="41"/>
  <c r="D3541" i="41"/>
  <c r="D3540" i="41"/>
  <c r="D3539" i="41"/>
  <c r="D3538" i="41"/>
  <c r="D3537" i="41"/>
  <c r="D3536" i="41"/>
  <c r="D3535" i="41"/>
  <c r="D3534" i="41"/>
  <c r="D3533" i="41"/>
  <c r="D3532" i="41"/>
  <c r="D3531" i="41"/>
  <c r="D3530" i="41"/>
  <c r="D3529" i="41"/>
  <c r="D3528" i="41"/>
  <c r="D3527" i="41"/>
  <c r="D3526" i="41"/>
  <c r="D3525" i="41"/>
  <c r="D3524" i="41"/>
  <c r="D3523" i="41"/>
  <c r="D3522" i="41"/>
  <c r="D3521" i="41"/>
  <c r="D3520" i="41"/>
  <c r="D3519" i="41"/>
  <c r="D3518" i="41"/>
  <c r="D3517" i="41"/>
  <c r="D3516" i="41"/>
  <c r="D3515" i="41"/>
  <c r="D3514" i="41"/>
  <c r="D3513" i="41"/>
  <c r="D3512" i="41"/>
  <c r="D3511" i="41"/>
  <c r="D3510" i="41"/>
  <c r="D3509" i="41"/>
  <c r="D3508" i="41"/>
  <c r="D3507" i="41"/>
  <c r="D3506" i="41"/>
  <c r="D3505" i="41"/>
  <c r="D3504" i="41"/>
  <c r="D3503" i="41"/>
  <c r="D3502" i="41"/>
  <c r="D3501" i="41"/>
  <c r="D3500" i="41"/>
  <c r="D3499" i="41"/>
  <c r="D3498" i="41"/>
  <c r="D3497" i="41"/>
  <c r="D3496" i="41"/>
  <c r="D3495" i="41"/>
  <c r="D3494" i="41"/>
  <c r="D3493" i="41"/>
  <c r="D3492" i="41"/>
  <c r="D3491" i="41"/>
  <c r="D3490" i="41"/>
  <c r="D3489" i="41"/>
  <c r="D3488" i="41"/>
  <c r="D3487" i="41"/>
  <c r="D3486" i="41"/>
  <c r="D3485" i="41"/>
  <c r="D3484" i="41"/>
  <c r="D3483" i="41"/>
  <c r="D3482" i="41"/>
  <c r="D3481" i="41"/>
  <c r="D3480" i="41"/>
  <c r="D3479" i="41"/>
  <c r="D3478" i="41"/>
  <c r="D3477" i="41"/>
  <c r="D3476" i="41"/>
  <c r="D3475" i="41"/>
  <c r="D3474" i="41"/>
  <c r="D3473" i="41"/>
  <c r="D3472" i="41"/>
  <c r="D3471" i="41"/>
  <c r="D3470" i="41"/>
  <c r="D3469" i="41"/>
  <c r="D3468" i="41"/>
  <c r="D3467" i="41"/>
  <c r="D3466" i="41"/>
  <c r="D3465" i="41"/>
  <c r="D3464" i="41"/>
  <c r="D3463" i="41"/>
  <c r="D3462" i="41"/>
  <c r="D3461" i="41"/>
  <c r="D3460" i="41"/>
  <c r="D3459" i="41"/>
  <c r="D3458" i="41"/>
  <c r="D3457" i="41"/>
  <c r="D3456" i="41"/>
  <c r="D3455" i="41"/>
  <c r="D3454" i="41"/>
  <c r="D3453" i="41"/>
  <c r="D3452" i="41"/>
  <c r="D3451" i="41"/>
  <c r="D3450" i="41"/>
  <c r="D3449" i="41"/>
  <c r="D3448" i="41"/>
  <c r="D3447" i="41"/>
  <c r="D3446" i="41"/>
  <c r="D3445" i="41"/>
  <c r="D3444" i="41"/>
  <c r="D3443" i="41"/>
  <c r="D3442" i="41"/>
  <c r="D3441" i="41"/>
  <c r="D3440" i="41"/>
  <c r="D3439" i="41"/>
  <c r="D3438" i="41"/>
  <c r="D3437" i="41"/>
  <c r="D3436" i="41"/>
  <c r="D3435" i="41"/>
  <c r="D3434" i="41"/>
  <c r="D3433" i="41"/>
  <c r="D3432" i="41"/>
  <c r="D3431" i="41"/>
  <c r="D3430" i="41"/>
  <c r="D3429" i="41"/>
  <c r="D3428" i="41"/>
  <c r="D3427" i="41"/>
  <c r="D3426" i="41"/>
  <c r="D3425" i="41"/>
  <c r="D3424" i="41"/>
  <c r="D3423" i="41"/>
  <c r="D3422" i="41"/>
  <c r="D3421" i="41"/>
  <c r="D3420" i="41"/>
  <c r="D3419" i="41"/>
  <c r="D3418" i="41"/>
  <c r="D3417" i="41"/>
  <c r="D3416" i="41"/>
  <c r="D3415" i="41"/>
  <c r="D3414" i="41"/>
  <c r="D3413" i="41"/>
  <c r="D3412" i="41"/>
  <c r="D3411" i="41"/>
  <c r="D3410" i="41"/>
  <c r="D3409" i="41"/>
  <c r="D3408" i="41"/>
  <c r="D3407" i="41"/>
  <c r="D3406" i="41"/>
  <c r="D3405" i="41"/>
  <c r="D3404" i="41"/>
  <c r="D3403" i="41"/>
  <c r="D3402" i="41"/>
  <c r="D3401" i="41"/>
  <c r="D3400" i="41"/>
  <c r="D3399" i="41"/>
  <c r="D3398" i="41"/>
  <c r="D3397" i="41"/>
  <c r="D3396" i="41"/>
  <c r="D3395" i="41"/>
  <c r="D3394" i="41"/>
  <c r="D3393" i="41"/>
  <c r="D3392" i="41"/>
  <c r="D3391" i="41"/>
  <c r="D3390" i="41"/>
  <c r="D3389" i="41"/>
  <c r="D3388" i="41"/>
  <c r="D3387" i="41"/>
  <c r="D3386" i="41"/>
  <c r="D3385" i="41"/>
  <c r="D3384" i="41"/>
  <c r="D3383" i="41"/>
  <c r="D3382" i="41"/>
  <c r="D3381" i="41"/>
  <c r="D3380" i="41"/>
  <c r="D3379" i="41"/>
  <c r="D3378" i="41"/>
  <c r="D3377" i="41"/>
  <c r="D3376" i="41"/>
  <c r="D3375" i="41"/>
  <c r="D3374" i="41"/>
  <c r="D3373" i="41"/>
  <c r="D3372" i="41"/>
  <c r="D3371" i="41"/>
  <c r="D3370" i="41"/>
  <c r="D3369" i="41"/>
  <c r="D3368" i="41"/>
  <c r="D3367" i="41"/>
  <c r="D3366" i="41"/>
  <c r="D3365" i="41"/>
  <c r="D3364" i="41"/>
  <c r="D3363" i="41"/>
  <c r="D3362" i="41"/>
  <c r="D3361" i="41"/>
  <c r="D3360" i="41"/>
  <c r="D3359" i="41"/>
  <c r="D3358" i="41"/>
  <c r="D3357" i="41"/>
  <c r="D3356" i="41"/>
  <c r="D3355" i="41"/>
  <c r="D3354" i="41"/>
  <c r="D3353" i="41"/>
  <c r="D3352" i="41"/>
  <c r="D3351" i="41"/>
  <c r="D3350" i="41"/>
  <c r="D3349" i="41"/>
  <c r="D3348" i="41"/>
  <c r="D3347" i="41"/>
  <c r="D3346" i="41"/>
  <c r="D3345" i="41"/>
  <c r="D3344" i="41"/>
  <c r="D3343" i="41"/>
  <c r="D3342" i="41"/>
  <c r="D3341" i="41"/>
  <c r="D3340" i="41"/>
  <c r="D3339" i="41"/>
  <c r="D3338" i="41"/>
  <c r="D3337" i="41"/>
  <c r="D3336" i="41"/>
  <c r="D3335" i="41"/>
  <c r="D3334" i="41"/>
  <c r="D3333" i="41"/>
  <c r="D3332" i="41"/>
  <c r="D3331" i="41"/>
  <c r="D3330" i="41"/>
  <c r="D3329" i="41"/>
  <c r="D3328" i="41"/>
  <c r="D3327" i="41"/>
  <c r="D3326" i="41"/>
  <c r="D3325" i="41"/>
  <c r="D3324" i="41"/>
  <c r="D3323" i="41"/>
  <c r="D3322" i="41"/>
  <c r="D3321" i="41"/>
  <c r="D3320" i="41"/>
  <c r="D3319" i="41"/>
  <c r="D3318" i="41"/>
  <c r="D3317" i="41"/>
  <c r="D3316" i="41"/>
  <c r="D3315" i="41"/>
  <c r="D3314" i="41"/>
  <c r="D3313" i="41"/>
  <c r="D3312" i="41"/>
  <c r="D3311" i="41"/>
  <c r="D3310" i="41"/>
  <c r="D3309" i="41"/>
  <c r="D3308" i="41"/>
  <c r="D3307" i="41"/>
  <c r="D3306" i="41"/>
  <c r="D3305" i="41"/>
  <c r="D3304" i="41"/>
  <c r="D3303" i="41"/>
  <c r="D3302" i="41"/>
  <c r="D3301" i="41"/>
  <c r="D3300" i="41"/>
  <c r="D3299" i="41"/>
  <c r="D3298" i="41"/>
  <c r="D3297" i="41"/>
  <c r="D3296" i="41"/>
  <c r="D3295" i="41"/>
  <c r="D3294" i="41"/>
  <c r="D3293" i="41"/>
  <c r="D3292" i="41"/>
  <c r="D3291" i="41"/>
  <c r="D3290" i="41"/>
  <c r="D3289" i="41"/>
  <c r="D3288" i="41"/>
  <c r="D3287" i="41"/>
  <c r="D3286" i="41"/>
  <c r="D3285" i="41"/>
  <c r="D3284" i="41"/>
  <c r="D3283" i="41"/>
  <c r="D3282" i="41"/>
  <c r="D3281" i="41"/>
  <c r="D3280" i="41"/>
  <c r="D3279" i="41"/>
  <c r="D3278" i="41"/>
  <c r="D3277" i="41"/>
  <c r="D3276" i="41"/>
  <c r="D3275" i="41"/>
  <c r="D3274" i="41"/>
  <c r="D3273" i="41"/>
  <c r="D3272" i="41"/>
  <c r="D3271" i="41"/>
  <c r="D3270" i="41"/>
  <c r="D3269" i="41"/>
  <c r="D3268" i="41"/>
  <c r="D3267" i="41"/>
  <c r="D3266" i="41"/>
  <c r="D3265" i="41"/>
  <c r="D3264" i="41"/>
  <c r="D3263" i="41"/>
  <c r="D3262" i="41"/>
  <c r="D3261" i="41"/>
  <c r="D3260" i="41"/>
  <c r="D3259" i="41"/>
  <c r="D3258" i="41"/>
  <c r="D3257" i="41"/>
  <c r="D3256" i="41"/>
  <c r="D3255" i="41"/>
  <c r="D3254" i="41"/>
  <c r="D3253" i="41"/>
  <c r="D3252" i="41"/>
  <c r="D3251" i="41"/>
  <c r="D3250" i="41"/>
  <c r="D3249" i="41"/>
  <c r="D3248" i="41"/>
  <c r="D3247" i="41"/>
  <c r="D3246" i="41"/>
  <c r="D3245" i="41"/>
  <c r="D3244" i="41"/>
  <c r="D3243" i="41"/>
  <c r="D3242" i="41"/>
  <c r="D3241" i="41"/>
  <c r="D3240" i="41"/>
  <c r="D3239" i="41"/>
  <c r="D3238" i="41"/>
  <c r="D3237" i="41"/>
  <c r="D3236" i="41"/>
  <c r="D3235" i="41"/>
  <c r="D3234" i="41"/>
  <c r="D3233" i="41"/>
  <c r="D3232" i="41"/>
  <c r="D3231" i="41"/>
  <c r="D3230" i="41"/>
  <c r="D3229" i="41"/>
  <c r="D3228" i="41"/>
  <c r="D3227" i="41"/>
  <c r="D3226" i="41"/>
  <c r="D3225" i="41"/>
  <c r="D3224" i="41"/>
  <c r="D3223" i="41"/>
  <c r="D3222" i="41"/>
  <c r="D3221" i="41"/>
  <c r="D3220" i="41"/>
  <c r="D3219" i="41"/>
  <c r="D3218" i="41"/>
  <c r="D3217" i="41"/>
  <c r="D3216" i="41"/>
  <c r="D3215" i="41"/>
  <c r="D3214" i="41"/>
  <c r="D3213" i="41"/>
  <c r="D3212" i="41"/>
  <c r="D3211" i="41"/>
  <c r="D3210" i="41"/>
  <c r="D3209" i="41"/>
  <c r="D3208" i="41"/>
  <c r="D3207" i="41"/>
  <c r="D3206" i="41"/>
  <c r="D3205" i="41"/>
  <c r="D3204" i="41"/>
  <c r="D3203" i="41"/>
  <c r="D3202" i="41"/>
  <c r="D3201" i="41"/>
  <c r="D3200" i="41"/>
  <c r="D3199" i="41"/>
  <c r="D3198" i="41"/>
  <c r="D3197" i="41"/>
  <c r="D3196" i="41"/>
  <c r="D3195" i="41"/>
  <c r="D3194" i="41"/>
  <c r="D3193" i="41"/>
  <c r="D3192" i="41"/>
  <c r="D3191" i="41"/>
  <c r="D3190" i="41"/>
  <c r="D3189" i="41"/>
  <c r="D3188" i="41"/>
  <c r="D3187" i="41"/>
  <c r="D3186" i="41"/>
  <c r="D3185" i="41"/>
  <c r="D3184" i="41"/>
  <c r="D3183" i="41"/>
  <c r="D3182" i="41"/>
  <c r="D3181" i="41"/>
  <c r="D3180" i="41"/>
  <c r="D3179" i="41"/>
  <c r="D3178" i="41"/>
  <c r="D3177" i="41"/>
  <c r="D3176" i="41"/>
  <c r="D3175" i="41"/>
  <c r="D3174" i="41"/>
  <c r="D3173" i="41"/>
  <c r="D3172" i="41"/>
  <c r="D3171" i="41"/>
  <c r="D3170" i="41"/>
  <c r="D3169" i="41"/>
  <c r="D3168" i="41"/>
  <c r="D3167" i="41"/>
  <c r="D3166" i="41"/>
  <c r="D3165" i="41"/>
  <c r="D3164" i="41"/>
  <c r="D3163" i="41"/>
  <c r="D3162" i="41"/>
  <c r="D3161" i="41"/>
  <c r="D3160" i="41"/>
  <c r="D3159" i="41"/>
  <c r="D3158" i="41"/>
  <c r="D3157" i="41"/>
  <c r="D3156" i="41"/>
  <c r="D3155" i="41"/>
  <c r="D3154" i="41"/>
  <c r="D3153" i="41"/>
  <c r="D3152" i="41"/>
  <c r="D3151" i="41"/>
  <c r="D3150" i="41"/>
  <c r="D3149" i="41"/>
  <c r="D3148" i="41"/>
  <c r="D3147" i="41"/>
  <c r="D3146" i="41"/>
  <c r="D3145" i="41"/>
  <c r="D3144" i="41"/>
  <c r="D3143" i="41"/>
  <c r="D3142" i="41"/>
  <c r="D3141" i="41"/>
  <c r="D3140" i="41"/>
  <c r="D3139" i="41"/>
  <c r="D3138" i="41"/>
  <c r="D3137" i="41"/>
  <c r="D3136" i="41"/>
  <c r="D3135" i="41"/>
  <c r="D3134" i="41"/>
  <c r="D3133" i="41"/>
  <c r="D3132" i="41"/>
  <c r="D3131" i="41"/>
  <c r="D3130" i="41"/>
  <c r="D3129" i="41"/>
  <c r="D3128" i="41"/>
  <c r="D3127" i="41"/>
  <c r="D3126" i="41"/>
  <c r="D3125" i="41"/>
  <c r="D3124" i="41"/>
  <c r="D3123" i="41"/>
  <c r="D3122" i="41"/>
  <c r="D3121" i="41"/>
  <c r="D3120" i="41"/>
  <c r="D3119" i="41"/>
  <c r="D3118" i="41"/>
  <c r="D3117" i="41"/>
  <c r="D3116" i="41"/>
  <c r="D3115" i="41"/>
  <c r="D3114" i="41"/>
  <c r="D3113" i="41"/>
  <c r="D3112" i="41"/>
  <c r="D3111" i="41"/>
  <c r="D3110" i="41"/>
  <c r="D3109" i="41"/>
  <c r="D3108" i="41"/>
  <c r="D3107" i="41"/>
  <c r="D3106" i="41"/>
  <c r="D3105" i="41"/>
  <c r="D3104" i="41"/>
  <c r="D3103" i="41"/>
  <c r="D3102" i="41"/>
  <c r="D3101" i="41"/>
  <c r="D3100" i="41"/>
  <c r="D3099" i="41"/>
  <c r="D3098" i="41"/>
  <c r="D3097" i="41"/>
  <c r="D3096" i="41"/>
  <c r="D3095" i="41"/>
  <c r="D3094" i="41"/>
  <c r="D3093" i="41"/>
  <c r="D3092" i="41"/>
  <c r="D3091" i="41"/>
  <c r="D3090" i="41"/>
  <c r="D3089" i="41"/>
  <c r="D3088" i="41"/>
  <c r="D3087" i="41"/>
  <c r="D3086" i="41"/>
  <c r="D3085" i="41"/>
  <c r="D3084" i="41"/>
  <c r="D3083" i="41"/>
  <c r="D3082" i="41"/>
  <c r="D3081" i="41"/>
  <c r="D3080" i="41"/>
  <c r="D3079" i="41"/>
  <c r="D3078" i="41"/>
  <c r="D3077" i="41"/>
  <c r="D3076" i="41"/>
  <c r="D3075" i="41"/>
  <c r="D3074" i="41"/>
  <c r="D3073" i="41"/>
  <c r="D3072" i="41"/>
  <c r="D3071" i="41"/>
  <c r="D3070" i="41"/>
  <c r="D3069" i="41"/>
  <c r="D3068" i="41"/>
  <c r="D3067" i="41"/>
  <c r="D3066" i="41"/>
  <c r="D3065" i="41"/>
  <c r="D3064" i="41"/>
  <c r="D3063" i="41"/>
  <c r="D3062" i="41"/>
  <c r="D3061" i="41"/>
  <c r="D3060" i="41"/>
  <c r="D3059" i="41"/>
  <c r="D3058" i="41"/>
  <c r="D3057" i="41"/>
  <c r="D3056" i="41"/>
  <c r="D3055" i="41"/>
  <c r="D3054" i="41"/>
  <c r="D3053" i="41"/>
  <c r="D3052" i="41"/>
  <c r="D3051" i="41"/>
  <c r="D3050" i="41"/>
  <c r="D3049" i="41"/>
  <c r="D3048" i="41"/>
  <c r="D3047" i="41"/>
  <c r="D3046" i="41"/>
  <c r="D3045" i="41"/>
  <c r="D3044" i="41"/>
  <c r="D3043" i="41"/>
  <c r="D3042" i="41"/>
  <c r="D3041" i="41"/>
  <c r="D3040" i="41"/>
  <c r="D3039" i="41"/>
  <c r="D3038" i="41"/>
  <c r="D3037" i="41"/>
  <c r="D3036" i="41"/>
  <c r="D3035" i="41"/>
  <c r="D3034" i="41"/>
  <c r="D3033" i="41"/>
  <c r="D3032" i="41"/>
  <c r="D3031" i="41"/>
  <c r="D3030" i="41"/>
  <c r="D3029" i="41"/>
  <c r="D3028" i="41"/>
  <c r="D3027" i="41"/>
  <c r="D3026" i="41"/>
  <c r="D3025" i="41"/>
  <c r="D3024" i="41"/>
  <c r="D3023" i="41"/>
  <c r="D3022" i="41"/>
  <c r="D3021" i="41"/>
  <c r="D3020" i="41"/>
  <c r="D3019" i="41"/>
  <c r="D3018" i="41"/>
  <c r="D3017" i="41"/>
  <c r="D3016" i="41"/>
  <c r="D3015" i="41"/>
  <c r="D3014" i="41"/>
  <c r="D3013" i="41"/>
  <c r="D3012" i="41"/>
  <c r="D3011" i="41"/>
  <c r="D3010" i="41"/>
  <c r="D3009" i="41"/>
  <c r="D3008" i="41"/>
  <c r="D3007" i="41"/>
  <c r="D3006" i="41"/>
  <c r="D3005" i="41"/>
  <c r="D3004" i="41"/>
  <c r="D3003" i="41"/>
  <c r="D3002" i="41"/>
  <c r="D3001" i="41"/>
  <c r="D3000" i="41"/>
  <c r="D2999" i="41"/>
  <c r="D2998" i="41"/>
  <c r="D2997" i="41"/>
  <c r="D2996" i="41"/>
  <c r="D2995" i="41"/>
  <c r="D2994" i="41"/>
  <c r="D2993" i="41"/>
  <c r="D2992" i="41"/>
  <c r="D2991" i="41"/>
  <c r="D2990" i="41"/>
  <c r="D2989" i="41"/>
  <c r="D2988" i="41"/>
  <c r="D2987" i="41"/>
  <c r="D2986" i="41"/>
  <c r="D2985" i="41"/>
  <c r="D2984" i="41"/>
  <c r="D2983" i="41"/>
  <c r="D2982" i="41"/>
  <c r="D2981" i="41"/>
  <c r="D2980" i="41"/>
  <c r="D2979" i="41"/>
  <c r="D2978" i="41"/>
  <c r="D2977" i="41"/>
  <c r="D2976" i="41"/>
  <c r="D2975" i="41"/>
  <c r="D2974" i="41"/>
  <c r="D2973" i="41"/>
  <c r="D2972" i="41"/>
  <c r="D2971" i="41"/>
  <c r="D2970" i="41"/>
  <c r="D2969" i="41"/>
  <c r="D2968" i="41"/>
  <c r="D2967" i="41"/>
  <c r="D2966" i="41"/>
  <c r="D2965" i="41"/>
  <c r="D2964" i="41"/>
  <c r="D2963" i="41"/>
  <c r="D2962" i="41"/>
  <c r="D2961" i="41"/>
  <c r="D2960" i="41"/>
  <c r="D2959" i="41"/>
  <c r="D2958" i="41"/>
  <c r="D2957" i="41"/>
  <c r="D2956" i="41"/>
  <c r="D2955" i="41"/>
  <c r="D2954" i="41"/>
  <c r="D2953" i="41"/>
  <c r="D2952" i="41"/>
  <c r="D2951" i="41"/>
  <c r="D2950" i="41"/>
  <c r="D2949" i="41"/>
  <c r="D2948" i="41"/>
  <c r="D2947" i="41"/>
  <c r="D2946" i="41"/>
  <c r="D2945" i="41"/>
  <c r="D2944" i="41"/>
  <c r="D2943" i="41"/>
  <c r="D2942" i="41"/>
  <c r="D2941" i="41"/>
  <c r="D2940" i="41"/>
  <c r="D2939" i="41"/>
  <c r="D2938" i="41"/>
  <c r="D2937" i="41"/>
  <c r="D2936" i="41"/>
  <c r="D2935" i="41"/>
  <c r="D2934" i="41"/>
  <c r="D2933" i="41"/>
  <c r="D2932" i="41"/>
  <c r="D2931" i="41"/>
  <c r="D2930" i="41"/>
  <c r="D2929" i="41"/>
  <c r="D2928" i="41"/>
  <c r="D2927" i="41"/>
  <c r="D2926" i="41"/>
  <c r="D2925" i="41"/>
  <c r="D2924" i="41"/>
  <c r="D2923" i="41"/>
  <c r="D2922" i="41"/>
  <c r="D2921" i="41"/>
  <c r="D2920" i="41"/>
  <c r="D2919" i="41"/>
  <c r="D2918" i="41"/>
  <c r="D2917" i="41"/>
  <c r="D2916" i="41"/>
  <c r="D2915" i="41"/>
  <c r="D2914" i="41"/>
  <c r="D2913" i="41"/>
  <c r="D2912" i="41"/>
  <c r="D2911" i="41"/>
  <c r="D2910" i="41"/>
  <c r="D2909" i="41"/>
  <c r="D2908" i="41"/>
  <c r="D2907" i="41"/>
  <c r="D2906" i="41"/>
  <c r="D2905" i="41"/>
  <c r="D2904" i="41"/>
  <c r="D2903" i="41"/>
  <c r="D2902" i="41"/>
  <c r="D2901" i="41"/>
  <c r="D2900" i="41"/>
  <c r="D2899" i="41"/>
  <c r="D2898" i="41"/>
  <c r="D2897" i="41"/>
  <c r="D2896" i="41"/>
  <c r="D2895" i="41"/>
  <c r="D2894" i="41"/>
  <c r="D2893" i="41"/>
  <c r="D2892" i="41"/>
  <c r="D2891" i="41"/>
  <c r="D2890" i="41"/>
  <c r="D2889" i="41"/>
  <c r="D2888" i="41"/>
  <c r="D2887" i="41"/>
  <c r="D2886" i="41"/>
  <c r="D2885" i="41"/>
  <c r="D2884" i="41"/>
  <c r="D2883" i="41"/>
  <c r="D2882" i="41"/>
  <c r="D2881" i="41"/>
  <c r="D2880" i="41"/>
  <c r="D2879" i="41"/>
  <c r="D2878" i="41"/>
  <c r="D2877" i="41"/>
  <c r="D2876" i="41"/>
  <c r="D2875" i="41"/>
  <c r="D2874" i="41"/>
  <c r="D2873" i="41"/>
  <c r="D2872" i="41"/>
  <c r="D2871" i="41"/>
  <c r="D2870" i="41"/>
  <c r="D2869" i="41"/>
  <c r="D2868" i="41"/>
  <c r="D2867" i="41"/>
  <c r="D2866" i="41"/>
  <c r="D2865" i="41"/>
  <c r="D2864" i="41"/>
  <c r="D2863" i="41"/>
  <c r="D2862" i="41"/>
  <c r="D2861" i="41"/>
  <c r="D2860" i="41"/>
  <c r="D2859" i="41"/>
  <c r="D2858" i="41"/>
  <c r="D2857" i="41"/>
  <c r="D2856" i="41"/>
  <c r="D2855" i="41"/>
  <c r="D2854" i="41"/>
  <c r="D2853" i="41"/>
  <c r="D2852" i="41"/>
  <c r="D2851" i="41"/>
  <c r="D2850" i="41"/>
  <c r="D2849" i="41"/>
  <c r="D2848" i="41"/>
  <c r="D2847" i="41"/>
  <c r="D2846" i="41"/>
  <c r="D2845" i="41"/>
  <c r="D2844" i="41"/>
  <c r="D2843" i="41"/>
  <c r="D2842" i="41"/>
  <c r="D2841" i="41"/>
  <c r="D2840" i="41"/>
  <c r="D2839" i="41"/>
  <c r="D2838" i="41"/>
  <c r="D2837" i="41"/>
  <c r="D2836" i="41"/>
  <c r="D2835" i="41"/>
  <c r="D2834" i="41"/>
  <c r="D2833" i="41"/>
  <c r="D2832" i="41"/>
  <c r="D2831" i="41"/>
  <c r="D2830" i="41"/>
  <c r="D2829" i="41"/>
  <c r="D2828" i="41"/>
  <c r="D2827" i="41"/>
  <c r="D2826" i="41"/>
  <c r="D2825" i="41"/>
  <c r="D2824" i="41"/>
  <c r="D2823" i="41"/>
  <c r="D2822" i="41"/>
  <c r="D2821" i="41"/>
  <c r="D2820" i="41"/>
  <c r="D2819" i="41"/>
  <c r="D2818" i="41"/>
  <c r="D2817" i="41"/>
  <c r="D2816" i="41"/>
  <c r="D2815" i="41"/>
  <c r="D2814" i="41"/>
  <c r="D2813" i="41"/>
  <c r="D2812" i="41"/>
  <c r="D2811" i="41"/>
  <c r="D2810" i="41"/>
  <c r="D2809" i="41"/>
  <c r="D2808" i="41"/>
  <c r="D2807" i="41"/>
  <c r="D2806" i="41"/>
  <c r="D2805" i="41"/>
  <c r="D2804" i="41"/>
  <c r="D2803" i="41"/>
  <c r="D2802" i="41"/>
  <c r="D2801" i="41"/>
  <c r="D2800" i="41"/>
  <c r="D2799" i="41"/>
  <c r="D2798" i="41"/>
  <c r="D2797" i="41"/>
  <c r="D2796" i="41"/>
  <c r="D2795" i="41"/>
  <c r="D2794" i="41"/>
  <c r="D2793" i="41"/>
  <c r="D2792" i="41"/>
  <c r="D2791" i="41"/>
  <c r="D2790" i="41"/>
  <c r="D2789" i="41"/>
  <c r="D2788" i="41"/>
  <c r="D2787" i="41"/>
  <c r="D2786" i="41"/>
  <c r="D2785" i="41"/>
  <c r="D2784" i="41"/>
  <c r="D2783" i="41"/>
  <c r="D2782" i="41"/>
  <c r="D2781" i="41"/>
  <c r="D2780" i="41"/>
  <c r="D2779" i="41"/>
  <c r="D2778" i="41"/>
  <c r="D2777" i="41"/>
  <c r="D2776" i="41"/>
  <c r="D2775" i="41"/>
  <c r="D2774" i="41"/>
  <c r="D2773" i="41"/>
  <c r="D2772" i="41"/>
  <c r="D2771" i="41"/>
  <c r="D2770" i="41"/>
  <c r="D2769" i="41"/>
  <c r="D2768" i="41"/>
  <c r="D2767" i="41"/>
  <c r="D2766" i="41"/>
  <c r="D2765" i="41"/>
  <c r="D2764" i="41"/>
  <c r="D2763" i="41"/>
  <c r="D2762" i="41"/>
  <c r="D2761" i="41"/>
  <c r="D2760" i="41"/>
  <c r="D2759" i="41"/>
  <c r="D2758" i="41"/>
  <c r="D2757" i="41"/>
  <c r="D2756" i="41"/>
  <c r="D2755" i="41"/>
  <c r="D2754" i="41"/>
  <c r="D2753" i="41"/>
  <c r="D2752" i="41"/>
  <c r="D2751" i="41"/>
  <c r="D2750" i="41"/>
  <c r="D2749" i="41"/>
  <c r="D2748" i="41"/>
  <c r="D2747" i="41"/>
  <c r="D2746" i="41"/>
  <c r="D2745" i="41"/>
  <c r="D2744" i="41"/>
  <c r="D2743" i="41"/>
  <c r="D2742" i="41"/>
  <c r="D2741" i="41"/>
  <c r="D2740" i="41"/>
  <c r="D2739" i="41"/>
  <c r="D2738" i="41"/>
  <c r="D2737" i="41"/>
  <c r="D2736" i="41"/>
  <c r="D2735" i="41"/>
  <c r="D2734" i="41"/>
  <c r="D2733" i="41"/>
  <c r="D2732" i="41"/>
  <c r="D2731" i="41"/>
  <c r="D2730" i="41"/>
  <c r="D2729" i="41"/>
  <c r="D2728" i="41"/>
  <c r="D2727" i="41"/>
  <c r="D2726" i="41"/>
  <c r="D2725" i="41"/>
  <c r="D2724" i="41"/>
  <c r="D2723" i="41"/>
  <c r="D2722" i="41"/>
  <c r="D2721" i="41"/>
  <c r="D2720" i="41"/>
  <c r="D2719" i="41"/>
  <c r="D2718" i="41"/>
  <c r="D2717" i="41"/>
  <c r="D2716" i="41"/>
  <c r="D2715" i="41"/>
  <c r="D2714" i="41"/>
  <c r="D2713" i="41"/>
  <c r="D2712" i="41"/>
  <c r="D2711" i="41"/>
  <c r="D2710" i="41"/>
  <c r="D2709" i="41"/>
  <c r="D2708" i="41"/>
  <c r="D2707" i="41"/>
  <c r="D2706" i="41"/>
  <c r="D2705" i="41"/>
  <c r="D2704" i="41"/>
  <c r="D2703" i="41"/>
  <c r="D2702" i="41"/>
  <c r="D2701" i="41"/>
  <c r="D2700" i="41"/>
  <c r="D2699" i="41"/>
  <c r="D2698" i="41"/>
  <c r="D2697" i="41"/>
  <c r="D2696" i="41"/>
  <c r="D2695" i="41"/>
  <c r="D2694" i="41"/>
  <c r="D2693" i="41"/>
  <c r="D2692" i="41"/>
  <c r="D2691" i="41"/>
  <c r="D2690" i="41"/>
  <c r="D2689" i="41"/>
  <c r="D2688" i="41"/>
  <c r="D2687" i="41"/>
  <c r="D2686" i="41"/>
  <c r="D2685" i="41"/>
  <c r="D2684" i="41"/>
  <c r="D2683" i="41"/>
  <c r="D2682" i="41"/>
  <c r="D2681" i="41"/>
  <c r="D2680" i="41"/>
  <c r="D2679" i="41"/>
  <c r="D2678" i="41"/>
  <c r="D2677" i="41"/>
  <c r="D2676" i="41"/>
  <c r="D2675" i="41"/>
  <c r="D2674" i="41"/>
  <c r="D2673" i="41"/>
  <c r="D2672" i="41"/>
  <c r="D2671" i="41"/>
  <c r="D2670" i="41"/>
  <c r="D2669" i="41"/>
  <c r="D2668" i="41"/>
  <c r="D2667" i="41"/>
  <c r="D2666" i="41"/>
  <c r="D2665" i="41"/>
  <c r="D2664" i="41"/>
  <c r="D2663" i="41"/>
  <c r="D2662" i="41"/>
  <c r="D2661" i="41"/>
  <c r="D2660" i="41"/>
  <c r="D2659" i="41"/>
  <c r="D2658" i="41"/>
  <c r="D2657" i="41"/>
  <c r="D2656" i="41"/>
  <c r="D2655" i="41"/>
  <c r="D2654" i="41"/>
  <c r="D2653" i="41"/>
  <c r="D2652" i="41"/>
  <c r="D2651" i="41"/>
  <c r="D2650" i="41"/>
  <c r="D2649" i="41"/>
  <c r="D2648" i="41"/>
  <c r="D2647" i="41"/>
  <c r="D2646" i="41"/>
  <c r="D2645" i="41"/>
  <c r="D2644" i="41"/>
  <c r="D2643" i="41"/>
  <c r="D2642" i="41"/>
  <c r="D2641" i="41"/>
  <c r="D2640" i="41"/>
  <c r="D2639" i="41"/>
  <c r="D2638" i="41"/>
  <c r="D2637" i="41"/>
  <c r="D2636" i="41"/>
  <c r="D2635" i="41"/>
  <c r="D2634" i="41"/>
  <c r="D2633" i="41"/>
  <c r="D2632" i="41"/>
  <c r="D2631" i="41"/>
  <c r="D2630" i="41"/>
  <c r="D2629" i="41"/>
  <c r="D2628" i="41"/>
  <c r="D2627" i="41"/>
  <c r="D2626" i="41"/>
  <c r="D2625" i="41"/>
  <c r="D2624" i="41"/>
  <c r="D2623" i="41"/>
  <c r="D2622" i="41"/>
  <c r="D2621" i="41"/>
  <c r="D2620" i="41"/>
  <c r="D2619" i="41"/>
  <c r="D2618" i="41"/>
  <c r="D2617" i="41"/>
  <c r="D2616" i="41"/>
  <c r="D2615" i="41"/>
  <c r="D2614" i="41"/>
  <c r="D2613" i="41"/>
  <c r="D2612" i="41"/>
  <c r="D2611" i="41"/>
  <c r="D2610" i="41"/>
  <c r="D2609" i="41"/>
  <c r="D2608" i="41"/>
  <c r="D2607" i="41"/>
  <c r="D2606" i="41"/>
  <c r="D2605" i="41"/>
  <c r="D2604" i="41"/>
  <c r="D2603" i="41"/>
  <c r="D2602" i="41"/>
  <c r="D2601" i="41"/>
  <c r="D2600" i="41"/>
  <c r="D2599" i="41"/>
  <c r="D2598" i="41"/>
  <c r="D2597" i="41"/>
  <c r="D2596" i="41"/>
  <c r="D2595" i="41"/>
  <c r="D2594" i="41"/>
  <c r="D2593" i="41"/>
  <c r="D2592" i="41"/>
  <c r="D2591" i="41"/>
  <c r="D2590" i="41"/>
  <c r="D2589" i="41"/>
  <c r="D2588" i="41"/>
  <c r="D2587" i="41"/>
  <c r="D2586" i="41"/>
  <c r="D2585" i="41"/>
  <c r="D2584" i="41"/>
  <c r="D2583" i="41"/>
  <c r="D2582" i="41"/>
  <c r="D2581" i="41"/>
  <c r="D2580" i="41"/>
  <c r="D2579" i="41"/>
  <c r="D2578" i="41"/>
  <c r="D2577" i="41"/>
  <c r="D2576" i="41"/>
  <c r="D2575" i="41"/>
  <c r="D2574" i="41"/>
  <c r="D2573" i="41"/>
  <c r="D2572" i="41"/>
  <c r="D2571" i="41"/>
  <c r="D2570" i="41"/>
  <c r="D2569" i="41"/>
  <c r="D2568" i="41"/>
  <c r="D2567" i="41"/>
  <c r="D2566" i="41"/>
  <c r="D2565" i="41"/>
  <c r="D2564" i="41"/>
  <c r="D2563" i="41"/>
  <c r="D2562" i="41"/>
  <c r="D2561" i="41"/>
  <c r="D2560" i="41"/>
  <c r="D2559" i="41"/>
  <c r="D2558" i="41"/>
  <c r="D2557" i="41"/>
  <c r="D2556" i="41"/>
  <c r="D2555" i="41"/>
  <c r="D2554" i="41"/>
  <c r="D2553" i="41"/>
  <c r="D2552" i="41"/>
  <c r="D2551" i="41"/>
  <c r="D2550" i="41"/>
  <c r="D2549" i="41"/>
  <c r="D2548" i="41"/>
  <c r="D2547" i="41"/>
  <c r="D2546" i="41"/>
  <c r="D2545" i="41"/>
  <c r="D2544" i="41"/>
  <c r="D2543" i="41"/>
  <c r="D2542" i="41"/>
  <c r="D2541" i="41"/>
  <c r="D2540" i="41"/>
  <c r="D2539" i="41"/>
  <c r="D2538" i="41"/>
  <c r="D2537" i="41"/>
  <c r="D2536" i="41"/>
  <c r="D2535" i="41"/>
  <c r="D2534" i="41"/>
  <c r="D2533" i="41"/>
  <c r="D2532" i="41"/>
  <c r="D2531" i="41"/>
  <c r="D2530" i="41"/>
  <c r="D2529" i="41"/>
  <c r="D2528" i="41"/>
  <c r="D2527" i="41"/>
  <c r="D2526" i="41"/>
  <c r="D2525" i="41"/>
  <c r="D2524" i="41"/>
  <c r="D2523" i="41"/>
  <c r="D2522" i="41"/>
  <c r="D2521" i="41"/>
  <c r="D2520" i="41"/>
  <c r="D2519" i="41"/>
  <c r="D2518" i="41"/>
  <c r="D2517" i="41"/>
  <c r="D2516" i="41"/>
  <c r="D2515" i="41"/>
  <c r="D2514" i="41"/>
  <c r="D2513" i="41"/>
  <c r="D2512" i="41"/>
  <c r="D2511" i="41"/>
  <c r="D2510" i="41"/>
  <c r="D2509" i="41"/>
  <c r="D2508" i="41"/>
  <c r="D2507" i="41"/>
  <c r="D2506" i="41"/>
  <c r="D2505" i="41"/>
  <c r="D2504" i="41"/>
  <c r="D2503" i="41"/>
  <c r="D2502" i="41"/>
  <c r="D2501" i="41"/>
  <c r="D2500" i="41"/>
  <c r="D2499" i="41"/>
  <c r="D2498" i="41"/>
  <c r="D2497" i="41"/>
  <c r="D2496" i="41"/>
  <c r="D2495" i="41"/>
  <c r="D2494" i="41"/>
  <c r="D2493" i="41"/>
  <c r="D2492" i="41"/>
  <c r="D2491" i="41"/>
  <c r="D2490" i="41"/>
  <c r="D2489" i="41"/>
  <c r="D2488" i="41"/>
  <c r="D2487" i="41"/>
  <c r="D2486" i="41"/>
  <c r="D2485" i="41"/>
  <c r="D2484" i="41"/>
  <c r="D2483" i="41"/>
  <c r="D2482" i="41"/>
  <c r="D2481" i="41"/>
  <c r="D2480" i="41"/>
  <c r="D2479" i="41"/>
  <c r="D2478" i="41"/>
  <c r="D2477" i="41"/>
  <c r="D2476" i="41"/>
  <c r="D2475" i="41"/>
  <c r="D2474" i="41"/>
  <c r="D2473" i="41"/>
  <c r="D2472" i="41"/>
  <c r="D2471" i="41"/>
  <c r="D2470" i="41"/>
  <c r="D2469" i="41"/>
  <c r="D2468" i="41"/>
  <c r="D2467" i="41"/>
  <c r="D2466" i="41"/>
  <c r="D2465" i="41"/>
  <c r="D2464" i="41"/>
  <c r="D2463" i="41"/>
  <c r="D2462" i="41"/>
  <c r="D2461" i="41"/>
  <c r="D2460" i="41"/>
  <c r="D2459" i="41"/>
  <c r="D2458" i="41"/>
  <c r="D2457" i="41"/>
  <c r="D2456" i="41"/>
  <c r="D2455" i="41"/>
  <c r="D2454" i="41"/>
  <c r="D2453" i="41"/>
  <c r="D2452" i="41"/>
  <c r="D2451" i="41"/>
  <c r="D2450" i="41"/>
  <c r="D2449" i="41"/>
  <c r="D2448" i="41"/>
  <c r="D2447" i="41"/>
  <c r="D2446" i="41"/>
  <c r="D2445" i="41"/>
  <c r="D2444" i="41"/>
  <c r="D2443" i="41"/>
  <c r="D2442" i="41"/>
  <c r="D2441" i="41"/>
  <c r="D2440" i="41"/>
  <c r="D2439" i="41"/>
  <c r="D2438" i="41"/>
  <c r="D2437" i="41"/>
  <c r="D2436" i="41"/>
  <c r="D2435" i="41"/>
  <c r="D2434" i="41"/>
  <c r="D2433" i="41"/>
  <c r="D2432" i="41"/>
  <c r="D2431" i="41"/>
  <c r="D2430" i="41"/>
  <c r="D2429" i="41"/>
  <c r="D2428" i="41"/>
  <c r="D2427" i="41"/>
  <c r="D2426" i="41"/>
  <c r="D2425" i="41"/>
  <c r="D2424" i="41"/>
  <c r="D2423" i="41"/>
  <c r="D2422" i="41"/>
  <c r="D2421" i="41"/>
  <c r="D2420" i="41"/>
  <c r="D2419" i="41"/>
  <c r="D2418" i="41"/>
  <c r="D2417" i="41"/>
  <c r="D2416" i="41"/>
  <c r="D2415" i="41"/>
  <c r="D2414" i="41"/>
  <c r="D2413" i="41"/>
  <c r="D2412" i="41"/>
  <c r="D2411" i="41"/>
  <c r="D2410" i="41"/>
  <c r="D2409" i="41"/>
  <c r="D2408" i="41"/>
  <c r="D2407" i="41"/>
  <c r="D2406" i="41"/>
  <c r="D2405" i="41"/>
  <c r="D2404" i="41"/>
  <c r="D2403" i="41"/>
  <c r="D2402" i="41"/>
  <c r="D2401" i="41"/>
  <c r="D2400" i="41"/>
  <c r="D2399" i="41"/>
  <c r="D2398" i="41"/>
  <c r="D2397" i="41"/>
  <c r="D2396" i="41"/>
  <c r="D2395" i="41"/>
  <c r="D2394" i="41"/>
  <c r="D2393" i="41"/>
  <c r="D2392" i="41"/>
  <c r="D2391" i="41"/>
  <c r="D2390" i="41"/>
  <c r="D2389" i="41"/>
  <c r="D2388" i="41"/>
  <c r="D2387" i="41"/>
  <c r="D2386" i="41"/>
  <c r="D2385" i="41"/>
  <c r="D2384" i="41"/>
  <c r="D2383" i="41"/>
  <c r="D2382" i="41"/>
  <c r="D2381" i="41"/>
  <c r="D2380" i="41"/>
  <c r="D2379" i="41"/>
  <c r="D2378" i="41"/>
  <c r="D2377" i="41"/>
  <c r="D2376" i="41"/>
  <c r="D2375" i="41"/>
  <c r="D2374" i="41"/>
  <c r="D2373" i="41"/>
  <c r="D2372" i="41"/>
  <c r="D2371" i="41"/>
  <c r="D2370" i="41"/>
  <c r="D2369" i="41"/>
  <c r="D2368" i="41"/>
  <c r="D2367" i="41"/>
  <c r="D2366" i="41"/>
  <c r="D2365" i="41"/>
  <c r="D2364" i="41"/>
  <c r="D2363" i="41"/>
  <c r="D2362" i="41"/>
  <c r="D2361" i="41"/>
  <c r="D2360" i="41"/>
  <c r="D2359" i="41"/>
  <c r="D2358" i="41"/>
  <c r="D2357" i="41"/>
  <c r="D2356" i="41"/>
  <c r="D2355" i="41"/>
  <c r="D2354" i="41"/>
  <c r="D2353" i="41"/>
  <c r="D2352" i="41"/>
  <c r="D2351" i="41"/>
  <c r="D2350" i="41"/>
  <c r="D2349" i="41"/>
  <c r="D2348" i="41"/>
  <c r="D2347" i="41"/>
  <c r="D2346" i="41"/>
  <c r="D2345" i="41"/>
  <c r="D2344" i="41"/>
  <c r="D2343" i="41"/>
  <c r="D2342" i="41"/>
  <c r="D2341" i="41"/>
  <c r="D2340" i="41"/>
  <c r="D2339" i="41"/>
  <c r="D2338" i="41"/>
  <c r="D2337" i="41"/>
  <c r="D2336" i="41"/>
  <c r="D2335" i="41"/>
  <c r="D2334" i="41"/>
  <c r="D2333" i="41"/>
  <c r="D2332" i="41"/>
  <c r="D2331" i="41"/>
  <c r="D2330" i="41"/>
  <c r="D2329" i="41"/>
  <c r="D2328" i="41"/>
  <c r="D2327" i="41"/>
  <c r="D2326" i="41"/>
  <c r="D2325" i="41"/>
  <c r="D2324" i="41"/>
  <c r="D2323" i="41"/>
  <c r="D2322" i="41"/>
  <c r="D2321" i="41"/>
  <c r="D2320" i="41"/>
  <c r="D2319" i="41"/>
  <c r="D2318" i="41"/>
  <c r="D2317" i="41"/>
  <c r="D2316" i="41"/>
  <c r="D2315" i="41"/>
  <c r="D2314" i="41"/>
  <c r="D2313" i="41"/>
  <c r="D2312" i="41"/>
  <c r="D2311" i="41"/>
  <c r="D2310" i="41"/>
  <c r="D2309" i="41"/>
  <c r="D2308" i="41"/>
  <c r="D2307" i="41"/>
  <c r="D2306" i="41"/>
  <c r="D2305" i="41"/>
  <c r="D2304" i="41"/>
  <c r="D2303" i="41"/>
  <c r="D2302" i="41"/>
  <c r="D2301" i="41"/>
  <c r="D2300" i="41"/>
  <c r="D2299" i="41"/>
  <c r="D2298" i="41"/>
  <c r="D2297" i="41"/>
  <c r="D2296" i="41"/>
  <c r="D2295" i="41"/>
  <c r="D2294" i="41"/>
  <c r="D2293" i="41"/>
  <c r="D2292" i="41"/>
  <c r="D2291" i="41"/>
  <c r="D2290" i="41"/>
  <c r="D2289" i="41"/>
  <c r="D2288" i="41"/>
  <c r="D2287" i="41"/>
  <c r="D2286" i="41"/>
  <c r="D2285" i="41"/>
  <c r="D2284" i="41"/>
  <c r="D2283" i="41"/>
  <c r="D2282" i="41"/>
  <c r="D2281" i="41"/>
  <c r="D2280" i="41"/>
  <c r="D2279" i="41"/>
  <c r="D2278" i="41"/>
  <c r="D2277" i="41"/>
  <c r="D2276" i="41"/>
  <c r="D2275" i="41"/>
  <c r="D2274" i="41"/>
  <c r="D2273" i="41"/>
  <c r="D2272" i="41"/>
  <c r="D2271" i="41"/>
  <c r="D2270" i="41"/>
  <c r="D2269" i="41"/>
  <c r="D2268" i="41"/>
  <c r="D2267" i="41"/>
  <c r="D2266" i="41"/>
  <c r="D2265" i="41"/>
  <c r="D2264" i="41"/>
  <c r="D2263" i="41"/>
  <c r="D2262" i="41"/>
  <c r="D2261" i="41"/>
  <c r="D2260" i="41"/>
  <c r="D2259" i="41"/>
  <c r="D2258" i="41"/>
  <c r="D2257" i="41"/>
  <c r="D2256" i="41"/>
  <c r="D2255" i="41"/>
  <c r="D2254" i="41"/>
  <c r="D2253" i="41"/>
  <c r="D2252" i="41"/>
  <c r="D2251" i="41"/>
  <c r="D2250" i="41"/>
  <c r="D2249" i="41"/>
  <c r="D2248" i="41"/>
  <c r="D2247" i="41"/>
  <c r="D2246" i="41"/>
  <c r="D2245" i="41"/>
  <c r="D2244" i="41"/>
  <c r="D2243" i="41"/>
  <c r="D2242" i="41"/>
  <c r="D2241" i="41"/>
  <c r="D2240" i="41"/>
  <c r="D2239" i="41"/>
  <c r="D2238" i="41"/>
  <c r="D2237" i="41"/>
  <c r="D2236" i="41"/>
  <c r="D2235" i="41"/>
  <c r="D2234" i="41"/>
  <c r="D2233" i="41"/>
  <c r="D2232" i="41"/>
  <c r="D2231" i="41"/>
  <c r="D2230" i="41"/>
  <c r="D2229" i="41"/>
  <c r="D2228" i="41"/>
  <c r="D2227" i="41"/>
  <c r="D2226" i="41"/>
  <c r="D2225" i="41"/>
  <c r="D2224" i="41"/>
  <c r="D2223" i="41"/>
  <c r="D2222" i="41"/>
  <c r="D2221" i="41"/>
  <c r="D2220" i="41"/>
  <c r="D2219" i="41"/>
  <c r="D2218" i="41"/>
  <c r="D2217" i="41"/>
  <c r="D2216" i="41"/>
  <c r="D2215" i="41"/>
  <c r="D2214" i="41"/>
  <c r="D2213" i="41"/>
  <c r="D2212" i="41"/>
  <c r="D2211" i="41"/>
  <c r="D2210" i="41"/>
  <c r="D2209" i="41"/>
  <c r="D2208" i="41"/>
  <c r="D2207" i="41"/>
  <c r="D2206" i="41"/>
  <c r="D2205" i="41"/>
  <c r="D2204" i="41"/>
  <c r="D2203" i="41"/>
  <c r="D2202" i="41"/>
  <c r="D2201" i="41"/>
  <c r="D2200" i="41"/>
  <c r="D2199" i="41"/>
  <c r="D2198" i="41"/>
  <c r="D2197" i="41"/>
  <c r="D2196" i="41"/>
  <c r="D2195" i="41"/>
  <c r="D2194" i="41"/>
  <c r="D2193" i="41"/>
  <c r="D2192" i="41"/>
  <c r="D2191" i="41"/>
  <c r="D2190" i="41"/>
  <c r="D2189" i="41"/>
  <c r="D2188" i="41"/>
  <c r="D2187" i="41"/>
  <c r="D2186" i="41"/>
  <c r="D2185" i="41"/>
  <c r="D2184" i="41"/>
  <c r="D2183" i="41"/>
  <c r="D2182" i="41"/>
  <c r="D2181" i="41"/>
  <c r="D2180" i="41"/>
  <c r="D2179" i="41"/>
  <c r="D2178" i="41"/>
  <c r="D2177" i="41"/>
  <c r="D2176" i="41"/>
  <c r="D2175" i="41"/>
  <c r="D2174" i="41"/>
  <c r="D2173" i="41"/>
  <c r="D2172" i="41"/>
  <c r="D2171" i="41"/>
  <c r="D2170" i="41"/>
  <c r="D2169" i="41"/>
  <c r="D2168" i="41"/>
  <c r="D2167" i="41"/>
  <c r="D2166" i="41"/>
  <c r="D2165" i="41"/>
  <c r="D2164" i="41"/>
  <c r="D2163" i="41"/>
  <c r="D2162" i="41"/>
  <c r="D2161" i="41"/>
  <c r="D2160" i="41"/>
  <c r="D2159" i="41"/>
  <c r="D2158" i="41"/>
  <c r="D2157" i="41"/>
  <c r="D2156" i="41"/>
  <c r="D2155" i="41"/>
  <c r="D2154" i="41"/>
  <c r="D2153" i="41"/>
  <c r="D2152" i="41"/>
  <c r="D2151" i="41"/>
  <c r="D2150" i="41"/>
  <c r="D2149" i="41"/>
  <c r="D2148" i="41"/>
  <c r="D2147" i="41"/>
  <c r="D2146" i="41"/>
  <c r="D2145" i="41"/>
  <c r="D2144" i="41"/>
  <c r="D2143" i="41"/>
  <c r="D2142" i="41"/>
  <c r="D2141" i="41"/>
  <c r="D2140" i="41"/>
  <c r="D2139" i="41"/>
  <c r="D2138" i="41"/>
  <c r="D2137" i="41"/>
  <c r="D2136" i="41"/>
  <c r="D2135" i="41"/>
  <c r="D2134" i="41"/>
  <c r="D2133" i="41"/>
  <c r="D2132" i="41"/>
  <c r="D2131" i="41"/>
  <c r="D2130" i="41"/>
  <c r="D2129" i="41"/>
  <c r="D2128" i="41"/>
  <c r="D2127" i="41"/>
  <c r="D2126" i="41"/>
  <c r="D2125" i="41"/>
  <c r="D2124" i="41"/>
  <c r="D2123" i="41"/>
  <c r="D2122" i="41"/>
  <c r="D2121" i="41"/>
  <c r="D2120" i="41"/>
  <c r="D2119" i="41"/>
  <c r="D2118" i="41"/>
  <c r="D2117" i="41"/>
  <c r="D2116" i="41"/>
  <c r="D2115" i="41"/>
  <c r="D2114" i="41"/>
  <c r="D2113" i="41"/>
  <c r="D2112" i="41"/>
  <c r="D2111" i="41"/>
  <c r="D2110" i="41"/>
  <c r="D2109" i="41"/>
  <c r="D2108" i="41"/>
  <c r="D2107" i="41"/>
  <c r="D2106" i="41"/>
  <c r="D2105" i="41"/>
  <c r="D2104" i="41"/>
  <c r="D2103" i="41"/>
  <c r="D2102" i="41"/>
  <c r="D2101" i="41"/>
  <c r="D2100" i="41"/>
  <c r="D2099" i="41"/>
  <c r="D2098" i="41"/>
  <c r="D2097" i="41"/>
  <c r="D2096" i="41"/>
  <c r="D2095" i="41"/>
  <c r="D2094" i="41"/>
  <c r="D2093" i="41"/>
  <c r="D2092" i="41"/>
  <c r="D2091" i="41"/>
  <c r="D2090" i="41"/>
  <c r="D2089" i="41"/>
  <c r="D2088" i="41"/>
  <c r="D2087" i="41"/>
  <c r="D2086" i="41"/>
  <c r="D2085" i="41"/>
  <c r="D2084" i="41"/>
  <c r="D2083" i="41"/>
  <c r="D2082" i="41"/>
  <c r="D2081" i="41"/>
  <c r="D2080" i="41"/>
  <c r="D2079" i="41"/>
  <c r="D2078" i="41"/>
  <c r="D2077" i="41"/>
  <c r="D2076" i="41"/>
  <c r="D2075" i="41"/>
  <c r="D2074" i="41"/>
  <c r="D2073" i="41"/>
  <c r="D2072" i="41"/>
  <c r="D2071" i="41"/>
  <c r="D2070" i="41"/>
  <c r="D2069" i="41"/>
  <c r="D2068" i="41"/>
  <c r="D2067" i="41"/>
  <c r="D2066" i="41"/>
  <c r="D2065" i="41"/>
  <c r="D2064" i="41"/>
  <c r="D2063" i="41"/>
  <c r="D2062" i="41"/>
  <c r="D2061" i="41"/>
  <c r="D2060" i="41"/>
  <c r="D2059" i="41"/>
  <c r="D2058" i="41"/>
  <c r="D2057" i="41"/>
  <c r="D2056" i="41"/>
  <c r="D2055" i="41"/>
  <c r="D2054" i="41"/>
  <c r="D2053" i="41"/>
  <c r="D2052" i="41"/>
  <c r="D2051" i="41"/>
  <c r="D2050" i="41"/>
  <c r="D2049" i="41"/>
  <c r="D2048" i="41"/>
  <c r="D2047" i="41"/>
  <c r="D2046" i="41"/>
  <c r="D2045" i="41"/>
  <c r="D2044" i="41"/>
  <c r="D2043" i="41"/>
  <c r="D2042" i="41"/>
  <c r="D2041" i="41"/>
  <c r="D2040" i="41"/>
  <c r="D2039" i="41"/>
  <c r="D2038" i="41"/>
  <c r="D2037" i="41"/>
  <c r="D2036" i="41"/>
  <c r="D2035" i="41"/>
  <c r="D2034" i="41"/>
  <c r="D2033" i="41"/>
  <c r="D2032" i="41"/>
  <c r="D2031" i="41"/>
  <c r="D2030" i="41"/>
  <c r="D2029" i="41"/>
  <c r="D2028" i="41"/>
  <c r="D2027" i="41"/>
  <c r="D2026" i="41"/>
  <c r="D2025" i="41"/>
  <c r="D2024" i="41"/>
  <c r="D2023" i="41"/>
  <c r="D2022" i="41"/>
  <c r="D2021" i="41"/>
  <c r="D2020" i="41"/>
  <c r="D2019" i="41"/>
  <c r="D2018" i="41"/>
  <c r="D2017" i="41"/>
  <c r="D2016" i="41"/>
  <c r="D2015" i="41"/>
  <c r="D2014" i="41"/>
  <c r="D2013" i="41"/>
  <c r="D2012" i="41"/>
  <c r="D2011" i="41"/>
  <c r="D2010" i="41"/>
  <c r="D2009" i="41"/>
  <c r="D2008" i="41"/>
  <c r="D2007" i="41"/>
  <c r="D2006" i="41"/>
  <c r="D2005" i="41"/>
  <c r="D2004" i="41"/>
  <c r="D2003" i="41"/>
  <c r="D2002" i="41"/>
  <c r="D2001" i="41"/>
  <c r="D2000" i="41"/>
  <c r="D1999" i="41"/>
  <c r="D1998" i="41"/>
  <c r="D1997" i="41"/>
  <c r="D1996" i="41"/>
  <c r="D1995" i="41"/>
  <c r="D1994" i="41"/>
  <c r="D1993" i="41"/>
  <c r="D1992" i="41"/>
  <c r="D1991" i="41"/>
  <c r="D1990" i="41"/>
  <c r="D1989" i="41"/>
  <c r="D1988" i="41"/>
  <c r="D1987" i="41"/>
  <c r="D1986" i="41"/>
  <c r="D1985" i="41"/>
  <c r="D1984" i="41"/>
  <c r="D1983" i="41"/>
  <c r="D1982" i="41"/>
  <c r="D1981" i="41"/>
  <c r="D1980" i="41"/>
  <c r="D1979" i="41"/>
  <c r="D1978" i="41"/>
  <c r="D1977" i="41"/>
  <c r="D1976" i="41"/>
  <c r="D1975" i="41"/>
  <c r="D1974" i="41"/>
  <c r="D1973" i="41"/>
  <c r="D1972" i="41"/>
  <c r="D1971" i="41"/>
  <c r="D1970" i="41"/>
  <c r="D1969" i="41"/>
  <c r="D1968" i="41"/>
  <c r="D1967" i="41"/>
  <c r="D1966" i="41"/>
  <c r="D1965" i="41"/>
  <c r="D1964" i="41"/>
  <c r="D1963" i="41"/>
  <c r="D1962" i="41"/>
  <c r="D1961" i="41"/>
  <c r="D1960" i="41"/>
  <c r="D1959" i="41"/>
  <c r="D1958" i="41"/>
  <c r="D1957" i="41"/>
  <c r="D1956" i="41"/>
  <c r="D1955" i="41"/>
  <c r="D1954" i="41"/>
  <c r="D1953" i="41"/>
  <c r="D1952" i="41"/>
  <c r="D1951" i="41"/>
  <c r="D1950" i="41"/>
  <c r="D1949" i="41"/>
  <c r="D1948" i="41"/>
  <c r="D1947" i="41"/>
  <c r="D1946" i="41"/>
  <c r="D1945" i="41"/>
  <c r="D1944" i="41"/>
  <c r="D1943" i="41"/>
  <c r="D1942" i="41"/>
  <c r="D1941" i="41"/>
  <c r="D1940" i="41"/>
  <c r="D1939" i="41"/>
  <c r="D1938" i="41"/>
  <c r="D1937" i="41"/>
  <c r="D1936" i="41"/>
  <c r="D1935" i="41"/>
  <c r="D1934" i="41"/>
  <c r="D1933" i="41"/>
  <c r="D1932" i="41"/>
  <c r="D1931" i="41"/>
  <c r="D1930" i="41"/>
  <c r="D1929" i="41"/>
  <c r="D1928" i="41"/>
  <c r="D1927" i="41"/>
  <c r="D1926" i="41"/>
  <c r="D1925" i="41"/>
  <c r="D1924" i="41"/>
  <c r="D1923" i="41"/>
  <c r="D1922" i="41"/>
  <c r="D1921" i="41"/>
  <c r="D1920" i="41"/>
  <c r="D1919" i="41"/>
  <c r="D1918" i="41"/>
  <c r="D1917" i="41"/>
  <c r="D1916" i="41"/>
  <c r="D1915" i="41"/>
  <c r="D1914" i="41"/>
  <c r="D1913" i="41"/>
  <c r="D1912" i="41"/>
  <c r="D1911" i="41"/>
  <c r="D1910" i="41"/>
  <c r="D1909" i="41"/>
  <c r="D1908" i="41"/>
  <c r="D1907" i="41"/>
  <c r="D1906" i="41"/>
  <c r="D1905" i="41"/>
  <c r="D1904" i="41"/>
  <c r="D1903" i="41"/>
  <c r="D1902" i="41"/>
  <c r="D1901" i="41"/>
  <c r="D1900" i="41"/>
  <c r="D1899" i="41"/>
  <c r="D1898" i="41"/>
  <c r="D1897" i="41"/>
  <c r="D1896" i="41"/>
  <c r="D1895" i="41"/>
  <c r="D1894" i="41"/>
  <c r="D1893" i="41"/>
  <c r="D1892" i="41"/>
  <c r="D1891" i="41"/>
  <c r="D1890" i="41"/>
  <c r="D1889" i="41"/>
  <c r="D1888" i="41"/>
  <c r="D1887" i="41"/>
  <c r="D1886" i="41"/>
  <c r="D1885" i="41"/>
  <c r="D1884" i="41"/>
  <c r="D1883" i="41"/>
  <c r="D1882" i="41"/>
  <c r="D1881" i="41"/>
  <c r="D1880" i="41"/>
  <c r="D1879" i="41"/>
  <c r="D1878" i="41"/>
  <c r="D1877" i="41"/>
  <c r="D1876" i="41"/>
  <c r="D1875" i="41"/>
  <c r="D1874" i="41"/>
  <c r="D1873" i="41"/>
  <c r="D1872" i="41"/>
  <c r="D1871" i="41"/>
  <c r="D1870" i="41"/>
  <c r="D1869" i="41"/>
  <c r="D1868" i="41"/>
  <c r="D1867" i="41"/>
  <c r="D1866" i="41"/>
  <c r="D1865" i="41"/>
  <c r="D1864" i="41"/>
  <c r="D1863" i="41"/>
  <c r="D1862" i="41"/>
  <c r="D1861" i="41"/>
  <c r="D1860" i="41"/>
  <c r="D1859" i="41"/>
  <c r="D1858" i="41"/>
  <c r="D1857" i="41"/>
  <c r="D1856" i="41"/>
  <c r="D1855" i="41"/>
  <c r="D1854" i="41"/>
  <c r="D1853" i="41"/>
  <c r="D1852" i="41"/>
  <c r="D1851" i="41"/>
  <c r="D1850" i="41"/>
  <c r="D1849" i="41"/>
  <c r="D1848" i="41"/>
  <c r="D1847" i="41"/>
  <c r="D1846" i="41"/>
  <c r="D1845" i="41"/>
  <c r="D1844" i="41"/>
  <c r="D1843" i="41"/>
  <c r="D1842" i="41"/>
  <c r="D1841" i="41"/>
  <c r="D1840" i="41"/>
  <c r="D1839" i="41"/>
  <c r="D1838" i="41"/>
  <c r="D1837" i="41"/>
  <c r="D1836" i="41"/>
  <c r="D1835" i="41"/>
  <c r="D1834" i="41"/>
  <c r="D1833" i="41"/>
  <c r="D1832" i="41"/>
  <c r="D1831" i="41"/>
  <c r="D1830" i="41"/>
  <c r="D1829" i="41"/>
  <c r="D1828" i="41"/>
  <c r="D1827" i="41"/>
  <c r="D1826" i="41"/>
  <c r="D1825" i="41"/>
  <c r="D1824" i="41"/>
  <c r="D1823" i="41"/>
  <c r="D1822" i="41"/>
  <c r="D1821" i="41"/>
  <c r="D1820" i="41"/>
  <c r="D1819" i="41"/>
  <c r="D1818" i="41"/>
  <c r="D1817" i="41"/>
  <c r="D1816" i="41"/>
  <c r="D1815" i="41"/>
  <c r="D1814" i="41"/>
  <c r="D1813" i="41"/>
  <c r="D1812" i="41"/>
  <c r="D1811" i="41"/>
  <c r="D1810" i="41"/>
  <c r="D1809" i="41"/>
  <c r="D1808" i="41"/>
  <c r="D1807" i="41"/>
  <c r="D1806" i="41"/>
  <c r="D1805" i="41"/>
  <c r="D1804" i="41"/>
  <c r="D1803" i="41"/>
  <c r="D1802" i="41"/>
  <c r="D1801" i="41"/>
  <c r="D1800" i="41"/>
  <c r="D1799" i="41"/>
  <c r="D1798" i="41"/>
  <c r="D1797" i="41"/>
  <c r="D1796" i="41"/>
  <c r="D1795" i="41"/>
  <c r="D1794" i="41"/>
  <c r="D1793" i="41"/>
  <c r="D1792" i="41"/>
  <c r="D1791" i="41"/>
  <c r="D1790" i="41"/>
  <c r="D1789" i="41"/>
  <c r="D1788" i="41"/>
  <c r="D1787" i="41"/>
  <c r="D1786" i="41"/>
  <c r="D1785" i="41"/>
  <c r="D1784" i="41"/>
  <c r="D1783" i="41"/>
  <c r="D1782" i="41"/>
  <c r="D1781" i="41"/>
  <c r="D1780" i="41"/>
  <c r="D1779" i="41"/>
  <c r="D1778" i="41"/>
  <c r="D1777" i="41"/>
  <c r="D1776" i="41"/>
  <c r="D1775" i="41"/>
  <c r="D1774" i="41"/>
  <c r="D1773" i="41"/>
  <c r="D1772" i="41"/>
  <c r="D1771" i="41"/>
  <c r="D1770" i="41"/>
  <c r="D1769" i="41"/>
  <c r="D1768" i="41"/>
  <c r="D1767" i="41"/>
  <c r="D1766" i="41"/>
  <c r="D1765" i="41"/>
  <c r="D1764" i="41"/>
  <c r="D1763" i="41"/>
  <c r="D1762" i="41"/>
  <c r="D1761" i="41"/>
  <c r="D1760" i="41"/>
  <c r="D1759" i="41"/>
  <c r="D1758" i="41"/>
  <c r="D1757" i="41"/>
  <c r="D1756" i="41"/>
  <c r="D1755" i="41"/>
  <c r="D1754" i="41"/>
  <c r="D1753" i="41"/>
  <c r="D1752" i="41"/>
  <c r="D1751" i="41"/>
  <c r="D1750" i="41"/>
  <c r="D1749" i="41"/>
  <c r="D1748" i="41"/>
  <c r="D1747" i="41"/>
  <c r="D1746" i="41"/>
  <c r="D1745" i="41"/>
  <c r="D1744" i="41"/>
  <c r="D1743" i="41"/>
  <c r="D1742" i="41"/>
  <c r="D1741" i="41"/>
  <c r="D1740" i="41"/>
  <c r="D1739" i="41"/>
  <c r="D1738" i="41"/>
  <c r="D1737" i="41"/>
  <c r="D1736" i="41"/>
  <c r="D1735" i="41"/>
  <c r="D1734" i="41"/>
  <c r="D1733" i="41"/>
  <c r="D1732" i="41"/>
  <c r="D1731" i="41"/>
  <c r="D1730" i="41"/>
  <c r="D1729" i="41"/>
  <c r="D1728" i="41"/>
  <c r="D1727" i="41"/>
  <c r="D1726" i="41"/>
  <c r="D1725" i="41"/>
  <c r="D1724" i="41"/>
  <c r="D1723" i="41"/>
  <c r="D1722" i="41"/>
  <c r="D1721" i="41"/>
  <c r="D1720" i="41"/>
  <c r="D1719" i="41"/>
  <c r="D1718" i="41"/>
  <c r="D1717" i="41"/>
  <c r="D1716" i="41"/>
  <c r="D1715" i="41"/>
  <c r="D1714" i="41"/>
  <c r="D1713" i="41"/>
  <c r="D1712" i="41"/>
  <c r="D1711" i="41"/>
  <c r="D1710" i="41"/>
  <c r="D1709" i="41"/>
  <c r="D1708" i="41"/>
  <c r="D1707" i="41"/>
  <c r="D1706" i="41"/>
  <c r="D1705" i="41"/>
  <c r="D1704" i="41"/>
  <c r="D1703" i="41"/>
  <c r="D1702" i="41"/>
  <c r="D1701" i="41"/>
  <c r="D1700" i="41"/>
  <c r="D1699" i="41"/>
  <c r="D1698" i="41"/>
  <c r="D1697" i="41"/>
  <c r="D1696" i="41"/>
  <c r="D1695" i="41"/>
  <c r="D1694" i="41"/>
  <c r="D1693" i="41"/>
  <c r="D1692" i="41"/>
  <c r="D1691" i="41"/>
  <c r="D1690" i="41"/>
  <c r="D1689" i="41"/>
  <c r="D1688" i="41"/>
  <c r="D1687" i="41"/>
  <c r="D1686" i="41"/>
  <c r="D1685" i="41"/>
  <c r="D1684" i="41"/>
  <c r="D1683" i="41"/>
  <c r="D1682" i="41"/>
  <c r="D1681" i="41"/>
  <c r="D1680" i="41"/>
  <c r="D1679" i="41"/>
  <c r="D1678" i="41"/>
  <c r="D1677" i="41"/>
  <c r="D1676" i="41"/>
  <c r="D1675" i="41"/>
  <c r="D1674" i="41"/>
  <c r="D1673" i="41"/>
  <c r="D1672" i="41"/>
  <c r="D1671" i="41"/>
  <c r="D1670" i="41"/>
  <c r="D1669" i="41"/>
  <c r="D1668" i="41"/>
  <c r="D1667" i="41"/>
  <c r="D1666" i="41"/>
  <c r="D1665" i="41"/>
  <c r="D1664" i="41"/>
  <c r="D1663" i="41"/>
  <c r="D1662" i="41"/>
  <c r="D1661" i="41"/>
  <c r="D1660" i="41"/>
  <c r="D1659" i="41"/>
  <c r="D1658" i="41"/>
  <c r="D1657" i="41"/>
  <c r="D1656" i="41"/>
  <c r="D1655" i="41"/>
  <c r="D1654" i="41"/>
  <c r="D1653" i="41"/>
  <c r="D1652" i="41"/>
  <c r="D1651" i="41"/>
  <c r="D1650" i="41"/>
  <c r="D1649" i="41"/>
  <c r="D1648" i="41"/>
  <c r="D1647" i="41"/>
  <c r="D1646" i="41"/>
  <c r="D1645" i="41"/>
  <c r="D1644" i="41"/>
  <c r="D1643" i="41"/>
  <c r="D1642" i="41"/>
  <c r="D1641" i="41"/>
  <c r="D1640" i="41"/>
  <c r="D1639" i="41"/>
  <c r="D1638" i="41"/>
  <c r="D1637" i="41"/>
  <c r="D1636" i="41"/>
  <c r="D1635" i="41"/>
  <c r="D1634" i="41"/>
  <c r="D1633" i="41"/>
  <c r="D1632" i="41"/>
  <c r="D1631" i="41"/>
  <c r="D1630" i="41"/>
  <c r="D1629" i="41"/>
  <c r="D1628" i="41"/>
  <c r="D1627" i="41"/>
  <c r="D1626" i="41"/>
  <c r="D1625" i="41"/>
  <c r="D1624" i="41"/>
  <c r="D1623" i="41"/>
  <c r="D1622" i="41"/>
  <c r="D1621" i="41"/>
  <c r="D1620" i="41"/>
  <c r="D1619" i="41"/>
  <c r="D1618" i="41"/>
  <c r="D1617" i="41"/>
  <c r="D1616" i="41"/>
  <c r="D1615" i="41"/>
  <c r="D1614" i="41"/>
  <c r="D1613" i="41"/>
  <c r="D1612" i="41"/>
  <c r="D1611" i="41"/>
  <c r="D1610" i="41"/>
  <c r="D1609" i="41"/>
  <c r="D1608" i="41"/>
  <c r="D1607" i="41"/>
  <c r="D1606" i="41"/>
  <c r="D1605" i="41"/>
  <c r="D1604" i="41"/>
  <c r="D1603" i="41"/>
  <c r="D1602" i="41"/>
  <c r="D1601" i="41"/>
  <c r="D1600" i="41"/>
  <c r="D1599" i="41"/>
  <c r="D1598" i="41"/>
  <c r="D1597" i="41"/>
  <c r="D1596" i="41"/>
  <c r="D1595" i="41"/>
  <c r="D1594" i="41"/>
  <c r="D1593" i="41"/>
  <c r="D1592" i="41"/>
  <c r="D1591" i="41"/>
  <c r="D1590" i="41"/>
  <c r="D1589" i="41"/>
  <c r="D1588" i="41"/>
  <c r="D1587" i="41"/>
  <c r="D1586" i="41"/>
  <c r="D1585" i="41"/>
  <c r="D1584" i="41"/>
  <c r="D1583" i="41"/>
  <c r="D1582" i="41"/>
  <c r="D1581" i="41"/>
  <c r="D1580" i="41"/>
  <c r="D1579" i="41"/>
  <c r="D1578" i="41"/>
  <c r="D1577" i="41"/>
  <c r="D1576" i="41"/>
  <c r="D1575" i="41"/>
  <c r="D1574" i="41"/>
  <c r="D1573" i="41"/>
  <c r="D1572" i="41"/>
  <c r="D1571" i="41"/>
  <c r="D1570" i="41"/>
  <c r="D1569" i="41"/>
  <c r="D1568" i="41"/>
  <c r="D1567" i="41"/>
  <c r="D1566" i="41"/>
  <c r="D1565" i="41"/>
  <c r="D1564" i="41"/>
  <c r="D1563" i="41"/>
  <c r="D1562" i="41"/>
  <c r="D1561" i="41"/>
  <c r="D1560" i="41"/>
  <c r="D1559" i="41"/>
  <c r="D1558" i="41"/>
  <c r="D1557" i="41"/>
  <c r="D1556" i="41"/>
  <c r="D1555" i="41"/>
  <c r="D1554" i="41"/>
  <c r="D1553" i="41"/>
  <c r="D1552" i="41"/>
  <c r="D1551" i="41"/>
  <c r="D1550" i="41"/>
  <c r="D1549" i="41"/>
  <c r="D1548" i="41"/>
  <c r="D1547" i="41"/>
  <c r="D1546" i="41"/>
  <c r="D1545" i="41"/>
  <c r="D1544" i="41"/>
  <c r="D1543" i="41"/>
  <c r="D1542" i="41"/>
  <c r="D1541" i="41"/>
  <c r="D1540" i="41"/>
  <c r="D1539" i="41"/>
  <c r="D1538" i="41"/>
  <c r="D1537" i="41"/>
  <c r="D1536" i="41"/>
  <c r="D1535" i="41"/>
  <c r="D1534" i="41"/>
  <c r="D1533" i="41"/>
  <c r="D1532" i="41"/>
  <c r="D1531" i="41"/>
  <c r="D1530" i="41"/>
  <c r="D1529" i="41"/>
  <c r="D1528" i="41"/>
  <c r="D1527" i="41"/>
  <c r="D1526" i="41"/>
  <c r="D1525" i="41"/>
  <c r="D1524" i="41"/>
  <c r="D1523" i="41"/>
  <c r="D1522" i="41"/>
  <c r="D1521" i="41"/>
  <c r="D1520" i="41"/>
  <c r="D1519" i="41"/>
  <c r="D1518" i="41"/>
  <c r="D1517" i="41"/>
  <c r="D1516" i="41"/>
  <c r="D1515" i="41"/>
  <c r="D1514" i="41"/>
  <c r="D1513" i="41"/>
  <c r="D1512" i="41"/>
  <c r="D1511" i="41"/>
  <c r="D1510" i="41"/>
  <c r="D1509" i="41"/>
  <c r="D1508" i="41"/>
  <c r="D1507" i="41"/>
  <c r="D1506" i="41"/>
  <c r="D1505" i="41"/>
  <c r="D1504" i="41"/>
  <c r="D1503" i="41"/>
  <c r="D1502" i="41"/>
  <c r="D1501" i="41"/>
  <c r="D1500" i="41"/>
  <c r="D1499" i="41"/>
  <c r="D1498" i="41"/>
  <c r="D1497" i="41"/>
  <c r="D1496" i="41"/>
  <c r="D1495" i="41"/>
  <c r="D1494" i="41"/>
  <c r="D1493" i="41"/>
  <c r="D1492" i="41"/>
  <c r="D1491" i="41"/>
  <c r="D1490" i="41"/>
  <c r="D1489" i="41"/>
  <c r="D1488" i="41"/>
  <c r="D1487" i="41"/>
  <c r="D1486" i="41"/>
  <c r="D1485" i="41"/>
  <c r="D1484" i="41"/>
  <c r="D1483" i="41"/>
  <c r="D1482" i="41"/>
  <c r="D1481" i="41"/>
  <c r="D1480" i="41"/>
  <c r="D1479" i="41"/>
  <c r="D1478" i="41"/>
  <c r="D1477" i="41"/>
  <c r="D1476" i="41"/>
  <c r="D1475" i="41"/>
  <c r="D1474" i="41"/>
  <c r="D1473" i="41"/>
  <c r="D1472" i="41"/>
  <c r="D1471" i="41"/>
  <c r="D1470" i="41"/>
  <c r="D1469" i="41"/>
  <c r="D1468" i="41"/>
  <c r="D1467" i="41"/>
  <c r="D1466" i="41"/>
  <c r="D1465" i="41"/>
  <c r="D1464" i="41"/>
  <c r="D1463" i="41"/>
  <c r="D1462" i="41"/>
  <c r="D1461" i="41"/>
  <c r="D1460" i="41"/>
  <c r="D1459" i="41"/>
  <c r="D1458" i="41"/>
  <c r="D1457" i="41"/>
  <c r="D1456" i="41"/>
  <c r="D1455" i="41"/>
  <c r="D1454" i="41"/>
  <c r="D1453" i="41"/>
  <c r="D1452" i="41"/>
  <c r="D1451" i="41"/>
  <c r="D1450" i="41"/>
  <c r="D1449" i="41"/>
  <c r="D1448" i="41"/>
  <c r="D1447" i="41"/>
  <c r="D1446" i="41"/>
  <c r="D1445" i="41"/>
  <c r="D1444" i="41"/>
  <c r="D1443" i="41"/>
  <c r="D1442" i="41"/>
  <c r="D1441" i="41"/>
  <c r="D1440" i="41"/>
  <c r="D1439" i="41"/>
  <c r="D1438" i="41"/>
  <c r="D1437" i="41"/>
  <c r="D1436" i="41"/>
  <c r="D1435" i="41"/>
  <c r="D1434" i="41"/>
  <c r="D1433" i="41"/>
  <c r="D1432" i="41"/>
  <c r="D1431" i="41"/>
  <c r="D1430" i="41"/>
  <c r="D1429" i="41"/>
  <c r="D1428" i="41"/>
  <c r="D1427" i="41"/>
  <c r="D1426" i="41"/>
  <c r="D1425" i="41"/>
  <c r="D1424" i="41"/>
  <c r="D1423" i="41"/>
  <c r="D1422" i="41"/>
  <c r="D1421" i="41"/>
  <c r="D1420" i="41"/>
  <c r="D1419" i="41"/>
  <c r="D1418" i="41"/>
  <c r="D1417" i="41"/>
  <c r="D1416" i="41"/>
  <c r="D1415" i="41"/>
  <c r="D1414" i="41"/>
  <c r="D1413" i="41"/>
  <c r="D1412" i="41"/>
  <c r="D1411" i="41"/>
  <c r="D1410" i="41"/>
  <c r="D1409" i="41"/>
  <c r="D1408" i="41"/>
  <c r="D1407" i="41"/>
  <c r="D1406" i="41"/>
  <c r="D1405" i="41"/>
  <c r="D1404" i="41"/>
  <c r="D1403" i="41"/>
  <c r="D1402" i="41"/>
  <c r="D1401" i="41"/>
  <c r="D1400" i="41"/>
  <c r="D1399" i="41"/>
  <c r="D1398" i="41"/>
  <c r="D1397" i="41"/>
  <c r="D1396" i="41"/>
  <c r="D1395" i="41"/>
  <c r="D1394" i="41"/>
  <c r="D1393" i="41"/>
  <c r="D1392" i="41"/>
  <c r="D1391" i="41"/>
  <c r="D1390" i="41"/>
  <c r="D1389" i="41"/>
  <c r="D1388" i="41"/>
  <c r="D1387" i="41"/>
  <c r="D1386" i="41"/>
  <c r="D1385" i="41"/>
  <c r="D1384" i="41"/>
  <c r="D1383" i="41"/>
  <c r="D1382" i="41"/>
  <c r="D1381" i="41"/>
  <c r="D1380" i="41"/>
  <c r="D1379" i="41"/>
  <c r="D1378" i="41"/>
  <c r="D1377" i="41"/>
  <c r="D1376" i="41"/>
  <c r="D1375" i="41"/>
  <c r="D1374" i="41"/>
  <c r="D1373" i="41"/>
  <c r="D1372" i="41"/>
  <c r="D1371" i="41"/>
  <c r="D1370" i="41"/>
  <c r="D1369" i="41"/>
  <c r="D1368" i="41"/>
  <c r="D1367" i="41"/>
  <c r="D1366" i="41"/>
  <c r="D1365" i="41"/>
  <c r="D1364" i="41"/>
  <c r="D1363" i="41"/>
  <c r="D1362" i="41"/>
  <c r="D1361" i="41"/>
  <c r="D1360" i="41"/>
  <c r="D1359" i="41"/>
  <c r="D1358" i="41"/>
  <c r="D1357" i="41"/>
  <c r="D1356" i="41"/>
  <c r="D1355" i="41"/>
  <c r="D1354" i="41"/>
  <c r="D1353" i="41"/>
  <c r="D1352" i="41"/>
  <c r="D1351" i="41"/>
  <c r="D1350" i="41"/>
  <c r="D1349" i="41"/>
  <c r="D1348" i="41"/>
  <c r="D1347" i="41"/>
  <c r="D1346" i="41"/>
  <c r="D1345" i="41"/>
  <c r="D1344" i="41"/>
  <c r="D1343" i="41"/>
  <c r="D1342" i="41"/>
  <c r="D1341" i="41"/>
  <c r="D1340" i="41"/>
  <c r="D1339" i="41"/>
  <c r="D1338" i="41"/>
  <c r="D1337" i="41"/>
  <c r="D1336" i="41"/>
  <c r="D1335" i="41"/>
  <c r="D1334" i="41"/>
  <c r="D1333" i="41"/>
  <c r="D1332" i="41"/>
  <c r="D1331" i="41"/>
  <c r="D1330" i="41"/>
  <c r="D1329" i="41"/>
  <c r="D1328" i="41"/>
  <c r="D1327" i="41"/>
  <c r="D1326" i="41"/>
  <c r="D1325" i="41"/>
  <c r="D1324" i="41"/>
  <c r="D1323" i="41"/>
  <c r="D1322" i="41"/>
  <c r="D1321" i="41"/>
  <c r="D1320" i="41"/>
  <c r="D1319" i="41"/>
  <c r="D1318" i="41"/>
  <c r="D1317" i="41"/>
  <c r="D1316" i="41"/>
  <c r="D1315" i="41"/>
  <c r="D1314" i="41"/>
  <c r="D1313" i="41"/>
  <c r="D1312" i="41"/>
  <c r="D1311" i="41"/>
  <c r="D1310" i="41"/>
  <c r="D1309" i="41"/>
  <c r="D1308" i="41"/>
  <c r="D1307" i="41"/>
  <c r="D1306" i="41"/>
  <c r="D1305" i="41"/>
  <c r="D1304" i="41"/>
  <c r="D1303" i="41"/>
  <c r="D1302" i="41"/>
  <c r="D1301" i="41"/>
  <c r="D1300" i="41"/>
  <c r="D1299" i="41"/>
  <c r="D1298" i="41"/>
  <c r="D1297" i="41"/>
  <c r="D1296" i="41"/>
  <c r="D1295" i="41"/>
  <c r="D1294" i="41"/>
  <c r="D1293" i="41"/>
  <c r="D1292" i="41"/>
  <c r="D1291" i="41"/>
  <c r="D1290" i="41"/>
  <c r="D1289" i="41"/>
  <c r="D1288" i="41"/>
  <c r="D1287" i="41"/>
  <c r="D1286" i="41"/>
  <c r="D1285" i="41"/>
  <c r="D1284" i="41"/>
  <c r="D1283" i="41"/>
  <c r="D1282" i="41"/>
  <c r="D1281" i="41"/>
  <c r="D1280" i="41"/>
  <c r="D1279" i="41"/>
  <c r="D1278" i="41"/>
  <c r="D1277" i="41"/>
  <c r="D1276" i="41"/>
  <c r="D1275" i="41"/>
  <c r="D1274" i="41"/>
  <c r="D1273" i="41"/>
  <c r="D1272" i="41"/>
  <c r="D1271" i="41"/>
  <c r="D1270" i="41"/>
  <c r="D1269" i="41"/>
  <c r="D1268" i="41"/>
  <c r="D1267" i="41"/>
  <c r="D1266" i="41"/>
  <c r="D1265" i="41"/>
  <c r="D1264" i="41"/>
  <c r="D1263" i="41"/>
  <c r="D1262" i="41"/>
  <c r="D1261" i="41"/>
  <c r="D1260" i="41"/>
  <c r="D1259" i="41"/>
  <c r="D1258" i="41"/>
  <c r="D1257" i="41"/>
  <c r="D1256" i="41"/>
  <c r="D1255" i="41"/>
  <c r="D1254" i="41"/>
  <c r="D1253" i="41"/>
  <c r="D1252" i="41"/>
  <c r="D1251" i="41"/>
  <c r="D1250" i="41"/>
  <c r="D1249" i="41"/>
  <c r="D1248" i="41"/>
  <c r="D1247" i="41"/>
  <c r="D1246" i="41"/>
  <c r="D1245" i="41"/>
  <c r="D1244" i="41"/>
  <c r="D1243" i="41"/>
  <c r="D1242" i="41"/>
  <c r="D1241" i="41"/>
  <c r="D1240" i="41"/>
  <c r="D1239" i="41"/>
  <c r="D1238" i="41"/>
  <c r="D1237" i="41"/>
  <c r="D1236" i="41"/>
  <c r="D1235" i="41"/>
  <c r="D1234" i="41"/>
  <c r="D1233" i="41"/>
  <c r="D1232" i="41"/>
  <c r="D1231" i="41"/>
  <c r="D1230" i="41"/>
  <c r="D1229" i="41"/>
  <c r="D1228" i="41"/>
  <c r="D1227" i="41"/>
  <c r="D1226" i="41"/>
  <c r="D1225" i="41"/>
  <c r="D1224" i="41"/>
  <c r="D1223" i="41"/>
  <c r="D1222" i="41"/>
  <c r="D1221" i="41"/>
  <c r="D1220" i="41"/>
  <c r="D1219" i="41"/>
  <c r="D1218" i="41"/>
  <c r="D1217" i="41"/>
  <c r="D1216" i="41"/>
  <c r="D1215" i="41"/>
  <c r="D1214" i="41"/>
  <c r="D1213" i="41"/>
  <c r="D1212" i="41"/>
  <c r="D1211" i="41"/>
  <c r="D1210" i="41"/>
  <c r="D1209" i="41"/>
  <c r="D1208" i="41"/>
  <c r="D1207" i="41"/>
  <c r="D1206" i="41"/>
  <c r="D1205" i="41"/>
  <c r="D1204" i="41"/>
  <c r="D1203" i="41"/>
  <c r="D1202" i="41"/>
  <c r="D1201" i="41"/>
  <c r="D1200" i="41"/>
  <c r="D1199" i="41"/>
  <c r="D1198" i="41"/>
  <c r="D1197" i="41"/>
  <c r="D1196" i="41"/>
  <c r="D1195" i="41"/>
  <c r="D1194" i="41"/>
  <c r="D1193" i="41"/>
  <c r="D1192" i="41"/>
  <c r="D1191" i="41"/>
  <c r="D1190" i="41"/>
  <c r="D1189" i="41"/>
  <c r="D1188" i="41"/>
  <c r="D1187" i="41"/>
  <c r="D1186" i="41"/>
  <c r="D1185" i="41"/>
  <c r="D1184" i="41"/>
  <c r="D1183" i="41"/>
  <c r="D1182" i="41"/>
  <c r="D1181" i="41"/>
  <c r="D1180" i="41"/>
  <c r="D1179" i="41"/>
  <c r="D1178" i="41"/>
  <c r="D1177" i="41"/>
  <c r="D1176" i="41"/>
  <c r="D1175" i="41"/>
  <c r="D1174" i="41"/>
  <c r="D1173" i="41"/>
  <c r="D1172" i="41"/>
  <c r="D1171" i="41"/>
  <c r="D1170" i="41"/>
  <c r="D1169" i="41"/>
  <c r="D1168" i="41"/>
  <c r="D1167" i="41"/>
  <c r="D1166" i="41"/>
  <c r="D1165" i="41"/>
  <c r="D1164" i="41"/>
  <c r="D1163" i="41"/>
  <c r="D1162" i="41"/>
  <c r="D1161" i="41"/>
  <c r="D1160" i="41"/>
  <c r="D1159" i="41"/>
  <c r="D1158" i="41"/>
  <c r="D1157" i="41"/>
  <c r="D1156" i="41"/>
  <c r="D1155" i="41"/>
  <c r="D1154" i="41"/>
  <c r="D1153" i="41"/>
  <c r="D1152" i="41"/>
  <c r="D1151" i="41"/>
  <c r="D1150" i="41"/>
  <c r="D1149" i="41"/>
  <c r="D1148" i="41"/>
  <c r="D1147" i="41"/>
  <c r="D1146" i="41"/>
  <c r="D1145" i="41"/>
  <c r="D1144" i="41"/>
  <c r="D1143" i="41"/>
  <c r="D1142" i="41"/>
  <c r="D1141" i="41"/>
  <c r="D1140" i="41"/>
  <c r="D1139" i="41"/>
  <c r="D1138" i="41"/>
  <c r="D1137" i="41"/>
  <c r="D1136" i="41"/>
  <c r="D1135" i="41"/>
  <c r="D1134" i="41"/>
  <c r="D1133" i="41"/>
  <c r="D1132" i="41"/>
  <c r="D1131" i="41"/>
  <c r="D1130" i="41"/>
  <c r="D1129" i="41"/>
  <c r="D1128" i="41"/>
  <c r="D1127" i="41"/>
  <c r="D1126" i="41"/>
  <c r="D1125" i="41"/>
  <c r="D1124" i="41"/>
  <c r="D1123" i="41"/>
  <c r="D1122" i="41"/>
  <c r="D1121" i="41"/>
  <c r="D1120" i="41"/>
  <c r="D1119" i="41"/>
  <c r="D1118" i="41"/>
  <c r="D1117" i="41"/>
  <c r="D1116" i="41"/>
  <c r="D1115" i="41"/>
  <c r="D1114" i="41"/>
  <c r="D1113" i="41"/>
  <c r="D1112" i="41"/>
  <c r="D1111" i="41"/>
  <c r="D1110" i="41"/>
  <c r="D1109" i="41"/>
  <c r="D1108" i="41"/>
  <c r="D1107" i="41"/>
  <c r="D1106" i="41"/>
  <c r="D1105" i="41"/>
  <c r="D1104" i="41"/>
  <c r="D1103" i="41"/>
  <c r="D1102" i="41"/>
  <c r="D1101" i="41"/>
  <c r="D1100" i="41"/>
  <c r="D1099" i="41"/>
  <c r="D1098" i="41"/>
  <c r="D1097" i="41"/>
  <c r="D1096" i="41"/>
  <c r="D1095" i="41"/>
  <c r="D1094" i="41"/>
  <c r="D1093" i="41"/>
  <c r="D1092" i="41"/>
  <c r="D1091" i="41"/>
  <c r="D1090" i="41"/>
  <c r="D1089" i="41"/>
  <c r="D1088" i="41"/>
  <c r="D1087" i="41"/>
  <c r="D1086" i="41"/>
  <c r="D1085" i="41"/>
  <c r="D1084" i="41"/>
  <c r="D1083" i="41"/>
  <c r="D1082" i="41"/>
  <c r="D1081" i="41"/>
  <c r="D1080" i="41"/>
  <c r="D1079" i="41"/>
  <c r="D1078" i="41"/>
  <c r="D1077" i="41"/>
  <c r="D1076" i="41"/>
  <c r="D1075" i="41"/>
  <c r="D1074" i="41"/>
  <c r="D1073" i="41"/>
  <c r="D1072" i="41"/>
  <c r="D1071" i="41"/>
  <c r="D1070" i="41"/>
  <c r="D1069" i="41"/>
  <c r="D1068" i="41"/>
  <c r="D1067" i="41"/>
  <c r="D1066" i="41"/>
  <c r="D1065" i="41"/>
  <c r="D1064" i="41"/>
  <c r="D1063" i="41"/>
  <c r="D1062" i="41"/>
  <c r="D1061" i="41"/>
  <c r="D1060" i="41"/>
  <c r="D1059" i="41"/>
  <c r="D1058" i="41"/>
  <c r="D1057" i="41"/>
  <c r="D1056" i="41"/>
  <c r="D1055" i="41"/>
  <c r="D1054" i="41"/>
  <c r="D1053" i="41"/>
  <c r="D1052" i="41"/>
  <c r="D1051" i="41"/>
  <c r="D1050" i="41"/>
  <c r="D1049" i="41"/>
  <c r="D1048" i="41"/>
  <c r="D1047" i="41"/>
  <c r="D1046" i="41"/>
  <c r="D1045" i="41"/>
  <c r="D1044" i="41"/>
  <c r="D1043" i="41"/>
  <c r="D1042" i="41"/>
  <c r="D1041" i="41"/>
  <c r="D1040" i="41"/>
  <c r="D1039" i="41"/>
  <c r="D1038" i="41"/>
  <c r="D1037" i="41"/>
  <c r="D1036" i="41"/>
  <c r="D1035" i="41"/>
  <c r="D1034" i="41"/>
  <c r="D1033" i="41"/>
  <c r="D1032" i="41"/>
  <c r="D1031" i="41"/>
  <c r="D1030" i="41"/>
  <c r="D1029" i="41"/>
  <c r="D1028" i="41"/>
  <c r="D1027" i="41"/>
  <c r="D1026" i="41"/>
  <c r="D1025" i="41"/>
  <c r="D1024" i="41"/>
  <c r="D1023" i="41"/>
  <c r="D1022" i="41"/>
  <c r="D1021" i="41"/>
  <c r="D1020" i="41"/>
  <c r="D1019" i="41"/>
  <c r="D1018" i="41"/>
  <c r="D1017" i="41"/>
  <c r="D1016" i="41"/>
  <c r="D1015" i="41"/>
  <c r="D1014" i="41"/>
  <c r="D1013" i="41"/>
  <c r="D1012" i="41"/>
  <c r="D1011" i="41"/>
  <c r="D1010" i="41"/>
  <c r="D1009" i="41"/>
  <c r="D1008" i="41"/>
  <c r="D1007" i="41"/>
  <c r="D1006" i="41"/>
  <c r="D1005" i="41"/>
  <c r="D1004" i="41"/>
  <c r="D1003" i="41"/>
  <c r="D1002" i="41"/>
  <c r="D1001" i="41"/>
  <c r="D1000" i="41"/>
  <c r="D999" i="41"/>
  <c r="D998" i="41"/>
  <c r="D997" i="41"/>
  <c r="D996" i="41"/>
  <c r="D995" i="41"/>
  <c r="D994" i="41"/>
  <c r="D993" i="41"/>
  <c r="D992" i="41"/>
  <c r="D991" i="41"/>
  <c r="D990" i="41"/>
  <c r="D989" i="41"/>
  <c r="D988" i="41"/>
  <c r="D987" i="41"/>
  <c r="D986" i="41"/>
  <c r="D985" i="41"/>
  <c r="D984" i="41"/>
  <c r="D983" i="41"/>
  <c r="D982" i="41"/>
  <c r="D981" i="41"/>
  <c r="D980" i="41"/>
  <c r="D979" i="41"/>
  <c r="D978" i="41"/>
  <c r="D977" i="41"/>
  <c r="D976" i="41"/>
  <c r="D975" i="41"/>
  <c r="D974" i="41"/>
  <c r="D973" i="41"/>
  <c r="D972" i="41"/>
  <c r="D971" i="41"/>
  <c r="D970" i="41"/>
  <c r="D969" i="41"/>
  <c r="D968" i="41"/>
  <c r="D967" i="41"/>
  <c r="D966" i="41"/>
  <c r="D965" i="41"/>
  <c r="D964" i="41"/>
  <c r="D963" i="41"/>
  <c r="D962" i="41"/>
  <c r="D961" i="41"/>
  <c r="D960" i="41"/>
  <c r="D959" i="41"/>
  <c r="D958" i="41"/>
  <c r="D957" i="41"/>
  <c r="D956" i="41"/>
  <c r="D955" i="41"/>
  <c r="D954" i="41"/>
  <c r="D953" i="41"/>
  <c r="D952" i="41"/>
  <c r="D951" i="41"/>
  <c r="D950" i="41"/>
  <c r="D949" i="41"/>
  <c r="D948" i="41"/>
  <c r="D947" i="41"/>
  <c r="D946" i="41"/>
  <c r="D945" i="41"/>
  <c r="D944" i="41"/>
  <c r="D943" i="41"/>
  <c r="D942" i="41"/>
  <c r="D941" i="41"/>
  <c r="D940" i="41"/>
  <c r="D939" i="41"/>
  <c r="D938" i="41"/>
  <c r="D937" i="41"/>
  <c r="D936" i="41"/>
  <c r="D935" i="41"/>
  <c r="D934" i="41"/>
  <c r="D933" i="41"/>
  <c r="D932" i="41"/>
  <c r="D931" i="41"/>
  <c r="D930" i="41"/>
  <c r="D929" i="41"/>
  <c r="D928" i="41"/>
  <c r="D927" i="41"/>
  <c r="D926" i="41"/>
  <c r="D925" i="41"/>
  <c r="D924" i="41"/>
  <c r="D923" i="41"/>
  <c r="D922" i="41"/>
  <c r="D921" i="41"/>
  <c r="D920" i="41"/>
  <c r="D919" i="41"/>
  <c r="D918" i="41"/>
  <c r="D917" i="41"/>
  <c r="D916" i="41"/>
  <c r="D915" i="41"/>
  <c r="D914" i="41"/>
  <c r="D913" i="41"/>
  <c r="D912" i="41"/>
  <c r="D911" i="41"/>
  <c r="D910" i="41"/>
  <c r="D909" i="41"/>
  <c r="D908" i="41"/>
  <c r="D907" i="41"/>
  <c r="D906" i="41"/>
  <c r="D905" i="41"/>
  <c r="D904" i="41"/>
  <c r="D903" i="41"/>
  <c r="D902" i="41"/>
  <c r="D901" i="41"/>
  <c r="D900" i="41"/>
  <c r="D899" i="41"/>
  <c r="D898" i="41"/>
  <c r="D897" i="41"/>
  <c r="D896" i="41"/>
  <c r="D895" i="41"/>
  <c r="D894" i="41"/>
  <c r="D893" i="41"/>
  <c r="D892" i="41"/>
  <c r="D891" i="41"/>
  <c r="D890" i="41"/>
  <c r="D889" i="41"/>
  <c r="D888" i="41"/>
  <c r="D887" i="41"/>
  <c r="D886" i="41"/>
  <c r="D885" i="41"/>
  <c r="D884" i="41"/>
  <c r="D883" i="41"/>
  <c r="D882" i="41"/>
  <c r="D881" i="41"/>
  <c r="D880" i="41"/>
  <c r="D879" i="41"/>
  <c r="D878" i="41"/>
  <c r="D877" i="41"/>
  <c r="D876" i="41"/>
  <c r="D875" i="41"/>
  <c r="D874" i="41"/>
  <c r="D873" i="41"/>
  <c r="D872" i="41"/>
  <c r="D871" i="41"/>
  <c r="D870" i="41"/>
  <c r="D869" i="41"/>
  <c r="D868" i="41"/>
  <c r="D867" i="41"/>
  <c r="D866" i="41"/>
  <c r="D865" i="41"/>
  <c r="D864" i="41"/>
  <c r="D863" i="41"/>
  <c r="D862" i="41"/>
  <c r="D861" i="41"/>
  <c r="D860" i="41"/>
  <c r="D859" i="41"/>
  <c r="D858" i="41"/>
  <c r="D857" i="41"/>
  <c r="D856" i="41"/>
  <c r="D855" i="41"/>
  <c r="D854" i="41"/>
  <c r="D853" i="41"/>
  <c r="D852" i="41"/>
  <c r="D851" i="41"/>
  <c r="D850" i="41"/>
  <c r="D849" i="41"/>
  <c r="D848" i="41"/>
  <c r="D847" i="41"/>
  <c r="D846" i="41"/>
  <c r="D845" i="41"/>
  <c r="D844" i="41"/>
  <c r="D843" i="41"/>
  <c r="D842" i="41"/>
  <c r="D841" i="41"/>
  <c r="D840" i="41"/>
  <c r="D839" i="41"/>
  <c r="D838" i="41"/>
  <c r="D837" i="41"/>
  <c r="D836" i="41"/>
  <c r="D835" i="41"/>
  <c r="D834" i="41"/>
  <c r="D833" i="41"/>
  <c r="D832" i="41"/>
  <c r="D831" i="41"/>
  <c r="D830" i="41"/>
  <c r="D829" i="41"/>
  <c r="D828" i="41"/>
  <c r="D827" i="41"/>
  <c r="D826" i="41"/>
  <c r="D825" i="41"/>
  <c r="D824" i="41"/>
  <c r="D823" i="41"/>
  <c r="D822" i="41"/>
  <c r="D821" i="41"/>
  <c r="D820" i="41"/>
  <c r="D819" i="41"/>
  <c r="D818" i="41"/>
  <c r="D817" i="41"/>
  <c r="D816" i="41"/>
  <c r="D815" i="41"/>
  <c r="D814" i="41"/>
  <c r="D813" i="41"/>
  <c r="D812" i="41"/>
  <c r="D811" i="41"/>
  <c r="D810" i="41"/>
  <c r="D809" i="41"/>
  <c r="D808" i="41"/>
  <c r="D807" i="41"/>
  <c r="D806" i="41"/>
  <c r="D805" i="41"/>
  <c r="D804" i="41"/>
  <c r="D803" i="41"/>
  <c r="D802" i="41"/>
  <c r="D801" i="41"/>
  <c r="D800" i="41"/>
  <c r="D799" i="41"/>
  <c r="D798" i="41"/>
  <c r="D797" i="41"/>
  <c r="D796" i="41"/>
  <c r="D795" i="41"/>
  <c r="D794" i="41"/>
  <c r="D793" i="41"/>
  <c r="D792" i="41"/>
  <c r="D791" i="41"/>
  <c r="D790" i="41"/>
  <c r="D789" i="41"/>
  <c r="D788" i="41"/>
  <c r="D787" i="41"/>
  <c r="D786" i="41"/>
  <c r="D785" i="41"/>
  <c r="D784" i="41"/>
  <c r="D783" i="41"/>
  <c r="D782" i="41"/>
  <c r="D781" i="41"/>
  <c r="D780" i="41"/>
  <c r="D779" i="41"/>
  <c r="D778" i="41"/>
  <c r="D777" i="41"/>
  <c r="D776" i="41"/>
  <c r="D775" i="41"/>
  <c r="D774" i="41"/>
  <c r="D773" i="41"/>
  <c r="D772" i="41"/>
  <c r="D771" i="41"/>
  <c r="D770" i="41"/>
  <c r="D769" i="41"/>
  <c r="D768" i="41"/>
  <c r="D767" i="41"/>
  <c r="D766" i="41"/>
  <c r="D765" i="41"/>
  <c r="D764" i="41"/>
  <c r="D763" i="41"/>
  <c r="D762" i="41"/>
  <c r="D761" i="41"/>
  <c r="D760" i="41"/>
  <c r="D759" i="41"/>
  <c r="D758" i="41"/>
  <c r="D757" i="41"/>
  <c r="D756" i="41"/>
  <c r="D755" i="41"/>
  <c r="D754" i="41"/>
  <c r="D753" i="41"/>
  <c r="D752" i="41"/>
  <c r="D751" i="41"/>
  <c r="D750" i="41"/>
  <c r="D749" i="41"/>
  <c r="D748" i="41"/>
  <c r="D747" i="41"/>
  <c r="D746" i="41"/>
  <c r="D745" i="41"/>
  <c r="D744" i="41"/>
  <c r="D743" i="41"/>
  <c r="D742" i="41"/>
  <c r="D741" i="41"/>
  <c r="D740" i="41"/>
  <c r="D739" i="41"/>
  <c r="D738" i="41"/>
  <c r="D737" i="41"/>
  <c r="D736" i="41"/>
  <c r="D735" i="41"/>
  <c r="D734" i="41"/>
  <c r="D733" i="41"/>
  <c r="D732" i="41"/>
  <c r="D731" i="41"/>
  <c r="D730" i="41"/>
  <c r="D729" i="41"/>
  <c r="D728" i="41"/>
  <c r="D727" i="41"/>
  <c r="D726" i="41"/>
  <c r="D725" i="41"/>
  <c r="D724" i="41"/>
  <c r="D723" i="41"/>
  <c r="D722" i="41"/>
  <c r="D721" i="41"/>
  <c r="D720" i="41"/>
  <c r="D719" i="41"/>
  <c r="D718" i="41"/>
  <c r="D717" i="41"/>
  <c r="D716" i="41"/>
  <c r="D715" i="41"/>
  <c r="D714" i="41"/>
  <c r="D713" i="41"/>
  <c r="D712" i="41"/>
  <c r="D711" i="41"/>
  <c r="D710" i="41"/>
  <c r="D709" i="41"/>
  <c r="D708" i="41"/>
  <c r="D707" i="41"/>
  <c r="D706" i="41"/>
  <c r="D705" i="41"/>
  <c r="D704" i="41"/>
  <c r="D703" i="41"/>
  <c r="D702" i="41"/>
  <c r="D701" i="41"/>
  <c r="D700" i="41"/>
  <c r="D699" i="41"/>
  <c r="D698" i="41"/>
  <c r="D697" i="41"/>
  <c r="D696" i="41"/>
  <c r="D695" i="41"/>
  <c r="D694" i="41"/>
  <c r="D693" i="41"/>
  <c r="D692" i="41"/>
  <c r="D691" i="41"/>
  <c r="D690" i="41"/>
  <c r="D689" i="41"/>
  <c r="D688" i="41"/>
  <c r="D687" i="41"/>
  <c r="D686" i="41"/>
  <c r="D685" i="41"/>
  <c r="D684" i="41"/>
  <c r="D683" i="41"/>
  <c r="D682" i="41"/>
  <c r="D681" i="41"/>
  <c r="D680" i="41"/>
  <c r="D679" i="41"/>
  <c r="D678" i="41"/>
  <c r="D677" i="41"/>
  <c r="D676" i="41"/>
  <c r="D675" i="41"/>
  <c r="D674" i="41"/>
  <c r="D673" i="41"/>
  <c r="D672" i="41"/>
  <c r="D671" i="41"/>
  <c r="D670" i="41"/>
  <c r="D669" i="41"/>
  <c r="D668" i="41"/>
  <c r="D667" i="41"/>
  <c r="D666" i="41"/>
  <c r="D665" i="41"/>
  <c r="D664" i="41"/>
  <c r="D663" i="41"/>
  <c r="D662" i="41"/>
  <c r="D661" i="41"/>
  <c r="D660" i="41"/>
  <c r="D659" i="41"/>
  <c r="D658" i="41"/>
  <c r="D657" i="41"/>
  <c r="D656" i="41"/>
  <c r="D655" i="41"/>
  <c r="D654" i="41"/>
  <c r="D653" i="41"/>
  <c r="D652" i="41"/>
  <c r="D651" i="41"/>
  <c r="D650" i="41"/>
  <c r="D649" i="41"/>
  <c r="D648" i="41"/>
  <c r="D647" i="41"/>
  <c r="D646" i="41"/>
  <c r="D645" i="41"/>
  <c r="D644" i="41"/>
  <c r="D643" i="41"/>
  <c r="D642" i="41"/>
  <c r="D641" i="41"/>
  <c r="D640" i="41"/>
  <c r="D639" i="41"/>
  <c r="D638" i="41"/>
  <c r="D637" i="41"/>
  <c r="D636" i="41"/>
  <c r="D635" i="41"/>
  <c r="D634" i="41"/>
  <c r="D633" i="41"/>
  <c r="D632" i="41"/>
  <c r="D631" i="41"/>
  <c r="D630" i="41"/>
  <c r="D629" i="41"/>
  <c r="D628" i="41"/>
  <c r="D627" i="41"/>
  <c r="D626" i="41"/>
  <c r="D625" i="41"/>
  <c r="D624" i="41"/>
  <c r="D623" i="41"/>
  <c r="D622" i="41"/>
  <c r="D621" i="41"/>
  <c r="D620" i="41"/>
  <c r="D619" i="41"/>
  <c r="D618" i="41"/>
  <c r="D617" i="41"/>
  <c r="D616" i="41"/>
  <c r="D615" i="41"/>
  <c r="D614" i="41"/>
  <c r="D613" i="41"/>
  <c r="D612" i="41"/>
  <c r="D611" i="41"/>
  <c r="D610" i="41"/>
  <c r="D609" i="41"/>
  <c r="D608" i="41"/>
  <c r="D607" i="41"/>
  <c r="D606" i="41"/>
  <c r="D605" i="41"/>
  <c r="D604" i="41"/>
  <c r="D603" i="41"/>
  <c r="D602" i="41"/>
  <c r="D601" i="41"/>
  <c r="D600" i="41"/>
  <c r="D599" i="41"/>
  <c r="D598" i="41"/>
  <c r="D597" i="41"/>
  <c r="D596" i="41"/>
  <c r="D595" i="41"/>
  <c r="D594" i="41"/>
  <c r="D593" i="41"/>
  <c r="D592" i="41"/>
  <c r="D591" i="41"/>
  <c r="D590" i="41"/>
  <c r="D589" i="41"/>
  <c r="D588" i="41"/>
  <c r="D587" i="41"/>
  <c r="D586" i="41"/>
  <c r="D585" i="41"/>
  <c r="D584" i="41"/>
  <c r="D583" i="41"/>
  <c r="D582" i="41"/>
  <c r="D581" i="41"/>
  <c r="D580" i="41"/>
  <c r="D579" i="41"/>
  <c r="D578" i="41"/>
  <c r="D577" i="41"/>
  <c r="D576" i="41"/>
  <c r="D575" i="41"/>
  <c r="D574" i="41"/>
  <c r="D573" i="41"/>
  <c r="D572" i="41"/>
  <c r="D571" i="41"/>
  <c r="D570" i="41"/>
  <c r="D569" i="41"/>
  <c r="D568" i="41"/>
  <c r="D567" i="41"/>
  <c r="D566" i="41"/>
  <c r="D565" i="41"/>
  <c r="D564" i="41"/>
  <c r="D563" i="41"/>
  <c r="D562" i="41"/>
  <c r="D561" i="41"/>
  <c r="D560" i="41"/>
  <c r="D559" i="41"/>
  <c r="D558" i="41"/>
  <c r="D557" i="41"/>
  <c r="D556" i="41"/>
  <c r="D555" i="41"/>
  <c r="D554" i="41"/>
  <c r="D553" i="41"/>
  <c r="D552" i="41"/>
  <c r="D551" i="41"/>
  <c r="D550" i="41"/>
  <c r="D549" i="41"/>
  <c r="D548" i="41"/>
  <c r="D547" i="41"/>
  <c r="D546" i="41"/>
  <c r="D545" i="41"/>
  <c r="D544" i="41"/>
  <c r="D543" i="41"/>
  <c r="D542" i="41"/>
  <c r="D541" i="41"/>
  <c r="D540" i="41"/>
  <c r="D539" i="41"/>
  <c r="D538" i="41"/>
  <c r="D537" i="41"/>
  <c r="D536" i="41"/>
  <c r="D535" i="41"/>
  <c r="D534" i="41"/>
  <c r="D533" i="41"/>
  <c r="D532" i="41"/>
  <c r="D531" i="41"/>
  <c r="D530" i="41"/>
  <c r="D529" i="41"/>
  <c r="D528" i="41"/>
  <c r="D527" i="41"/>
  <c r="D526" i="41"/>
  <c r="D525" i="41"/>
  <c r="D524" i="41"/>
  <c r="D523" i="41"/>
  <c r="D522" i="41"/>
  <c r="D521" i="41"/>
  <c r="D520" i="41"/>
  <c r="D519" i="41"/>
  <c r="D518" i="41"/>
  <c r="D517" i="41"/>
  <c r="D516" i="41"/>
  <c r="D515" i="41"/>
  <c r="D514" i="41"/>
  <c r="D513" i="41"/>
  <c r="D512" i="41"/>
  <c r="D511" i="41"/>
  <c r="D510" i="41"/>
  <c r="D509" i="41"/>
  <c r="D508" i="41"/>
  <c r="D507" i="41"/>
  <c r="D506" i="41"/>
  <c r="D505" i="41"/>
  <c r="D504" i="41"/>
  <c r="D503" i="41"/>
  <c r="D502" i="41"/>
  <c r="D501" i="41"/>
  <c r="D500" i="41"/>
  <c r="D499" i="41"/>
  <c r="D498" i="41"/>
  <c r="D497" i="41"/>
  <c r="D496" i="41"/>
  <c r="D495" i="41"/>
  <c r="D494" i="41"/>
  <c r="D493" i="41"/>
  <c r="D492" i="41"/>
  <c r="D491" i="41"/>
  <c r="D490" i="41"/>
  <c r="D489" i="41"/>
  <c r="D488" i="41"/>
  <c r="D487" i="41"/>
  <c r="D486" i="41"/>
  <c r="D485" i="41"/>
  <c r="D484" i="41"/>
  <c r="D483" i="41"/>
  <c r="D482" i="41"/>
  <c r="D481" i="41"/>
  <c r="D480" i="41"/>
  <c r="D479" i="41"/>
  <c r="D478" i="41"/>
  <c r="D477" i="41"/>
  <c r="D476" i="41"/>
  <c r="D475" i="41"/>
  <c r="D474" i="41"/>
  <c r="D473" i="41"/>
  <c r="D472" i="41"/>
  <c r="D471" i="41"/>
  <c r="D470" i="41"/>
  <c r="D469" i="41"/>
  <c r="D468" i="41"/>
  <c r="D467" i="41"/>
  <c r="D466" i="41"/>
  <c r="D465" i="41"/>
  <c r="D464" i="41"/>
  <c r="D463" i="41"/>
  <c r="D462" i="41"/>
  <c r="D461" i="41"/>
  <c r="D460" i="41"/>
  <c r="D459" i="41"/>
  <c r="D458" i="41"/>
  <c r="D457" i="41"/>
  <c r="D456" i="41"/>
  <c r="D455" i="41"/>
  <c r="D454" i="41"/>
  <c r="D453" i="41"/>
  <c r="D452" i="41"/>
  <c r="D451" i="41"/>
  <c r="D450" i="41"/>
  <c r="D449" i="41"/>
  <c r="D448" i="41"/>
  <c r="D447" i="41"/>
  <c r="D446" i="41"/>
  <c r="D445" i="41"/>
  <c r="D444" i="41"/>
  <c r="D443" i="41"/>
  <c r="D442" i="41"/>
  <c r="D441" i="41"/>
  <c r="D440" i="41"/>
  <c r="D439" i="41"/>
  <c r="D438" i="41"/>
  <c r="D437" i="41"/>
  <c r="D436" i="41"/>
  <c r="D435" i="41"/>
  <c r="D434" i="41"/>
  <c r="D433" i="41"/>
  <c r="D432" i="41"/>
  <c r="D431" i="41"/>
  <c r="D430" i="41"/>
  <c r="D429" i="41"/>
  <c r="D428" i="41"/>
  <c r="D427" i="41"/>
  <c r="D426" i="41"/>
  <c r="D425" i="41"/>
  <c r="D424" i="41"/>
  <c r="D423" i="41"/>
  <c r="D422" i="41"/>
  <c r="D421" i="41"/>
  <c r="D420" i="41"/>
  <c r="D419" i="41"/>
  <c r="D418" i="41"/>
  <c r="D417" i="41"/>
  <c r="D416" i="41"/>
  <c r="D415" i="41"/>
  <c r="D414" i="41"/>
  <c r="D413" i="41"/>
  <c r="D412" i="41"/>
  <c r="D411" i="41"/>
  <c r="D410" i="41"/>
  <c r="D409" i="41"/>
  <c r="D408" i="41"/>
  <c r="D407" i="41"/>
  <c r="D406" i="41"/>
  <c r="D405" i="41"/>
  <c r="D404" i="41"/>
  <c r="D403" i="41"/>
  <c r="D402" i="41"/>
  <c r="D401" i="41"/>
  <c r="D400" i="41"/>
  <c r="D399" i="41"/>
  <c r="D398" i="41"/>
  <c r="D397" i="41"/>
  <c r="D396" i="41"/>
  <c r="D395" i="41"/>
  <c r="D394" i="41"/>
  <c r="D393" i="41"/>
  <c r="D392" i="41"/>
  <c r="D391" i="41"/>
  <c r="D390" i="41"/>
  <c r="D389" i="41"/>
  <c r="D388" i="41"/>
  <c r="D387" i="41"/>
  <c r="D386" i="41"/>
  <c r="D385" i="41"/>
  <c r="D384" i="41"/>
  <c r="D383" i="41"/>
  <c r="D382" i="41"/>
  <c r="D381" i="41"/>
  <c r="D380" i="41"/>
  <c r="D379" i="41"/>
  <c r="D378" i="41"/>
  <c r="D377" i="41"/>
  <c r="D376" i="41"/>
  <c r="D375" i="41"/>
  <c r="D374" i="41"/>
  <c r="D373" i="41"/>
  <c r="D372" i="41"/>
  <c r="D371" i="41"/>
  <c r="D370" i="41"/>
  <c r="D369" i="41"/>
  <c r="D368" i="41"/>
  <c r="D367" i="41"/>
  <c r="D366" i="41"/>
  <c r="D365" i="41"/>
  <c r="D364" i="41"/>
  <c r="D363" i="41"/>
  <c r="D362" i="41"/>
  <c r="D361" i="41"/>
  <c r="D360" i="41"/>
  <c r="D359" i="41"/>
  <c r="D358" i="41"/>
  <c r="D357" i="41"/>
  <c r="D356" i="41"/>
  <c r="D355" i="41"/>
  <c r="D354" i="41"/>
  <c r="D353" i="41"/>
  <c r="D352" i="41"/>
  <c r="D351" i="41"/>
  <c r="D350" i="41"/>
  <c r="D349" i="41"/>
  <c r="D348" i="41"/>
  <c r="D347" i="41"/>
  <c r="D346" i="41"/>
  <c r="D345" i="41"/>
  <c r="D344" i="41"/>
  <c r="D343" i="41"/>
  <c r="D342" i="41"/>
  <c r="D341" i="41"/>
  <c r="D340" i="41"/>
  <c r="D339" i="41"/>
  <c r="D338" i="41"/>
  <c r="D337" i="41"/>
  <c r="D336" i="41"/>
  <c r="D335" i="41"/>
  <c r="D334" i="41"/>
  <c r="D333" i="41"/>
  <c r="D332" i="41"/>
  <c r="D331" i="41"/>
  <c r="D330" i="41"/>
  <c r="D329" i="41"/>
  <c r="D328" i="41"/>
  <c r="D327" i="41"/>
  <c r="D326" i="41"/>
  <c r="D325" i="41"/>
  <c r="D324" i="41"/>
  <c r="D323" i="41"/>
  <c r="D322" i="41"/>
  <c r="D321" i="41"/>
  <c r="D320" i="41"/>
  <c r="D319" i="41"/>
  <c r="D318" i="41"/>
  <c r="D317" i="41"/>
  <c r="D316" i="41"/>
  <c r="D315" i="41"/>
  <c r="D314" i="41"/>
  <c r="D313" i="41"/>
  <c r="D312" i="41"/>
  <c r="D311" i="41"/>
  <c r="D310" i="41"/>
  <c r="D309" i="41"/>
  <c r="D308" i="41"/>
  <c r="D307" i="41"/>
  <c r="D306" i="41"/>
  <c r="D305" i="41"/>
  <c r="D304" i="41"/>
  <c r="D303" i="41"/>
  <c r="D302" i="41"/>
  <c r="D301" i="41"/>
  <c r="D300" i="41"/>
  <c r="D299" i="41"/>
  <c r="D298" i="41"/>
  <c r="D297" i="41"/>
  <c r="D296" i="41"/>
  <c r="D295" i="41"/>
  <c r="D294" i="41"/>
  <c r="D293" i="41"/>
  <c r="D292" i="41"/>
  <c r="D291" i="41"/>
  <c r="D290" i="41"/>
  <c r="D289" i="41"/>
  <c r="D288" i="41"/>
  <c r="D287" i="41"/>
  <c r="D286" i="41"/>
  <c r="D285" i="41"/>
  <c r="D284" i="41"/>
  <c r="D283" i="41"/>
  <c r="D282" i="41"/>
  <c r="D281" i="41"/>
  <c r="D280" i="41"/>
  <c r="D279" i="41"/>
  <c r="D278" i="41"/>
  <c r="D277" i="41"/>
  <c r="D276" i="41"/>
  <c r="D275" i="41"/>
  <c r="D274" i="41"/>
  <c r="D273" i="41"/>
  <c r="D272" i="41"/>
  <c r="D271" i="41"/>
  <c r="D270" i="41"/>
  <c r="D269" i="41"/>
  <c r="D268" i="41"/>
  <c r="D267" i="41"/>
  <c r="D266" i="41"/>
  <c r="D265" i="41"/>
  <c r="D264" i="41"/>
  <c r="D263" i="41"/>
  <c r="D262" i="41"/>
  <c r="D261" i="41"/>
  <c r="D260" i="41"/>
  <c r="D259" i="41"/>
  <c r="D258" i="41"/>
  <c r="D257" i="41"/>
  <c r="D256" i="41"/>
  <c r="D255" i="41"/>
  <c r="D254" i="41"/>
  <c r="D253" i="41"/>
  <c r="D252" i="41"/>
  <c r="D251" i="41"/>
  <c r="D250" i="41"/>
  <c r="D249" i="41"/>
  <c r="D248" i="41"/>
  <c r="D247" i="41"/>
  <c r="D246" i="41"/>
  <c r="D245" i="41"/>
  <c r="D244" i="41"/>
  <c r="D243" i="41"/>
  <c r="D242" i="41"/>
  <c r="D241" i="41"/>
  <c r="D240" i="41"/>
  <c r="D239" i="41"/>
  <c r="D238" i="41"/>
  <c r="D237" i="41"/>
  <c r="D236" i="41"/>
  <c r="D235" i="41"/>
  <c r="D234" i="41"/>
  <c r="D233" i="41"/>
  <c r="D232" i="41"/>
  <c r="D231" i="41"/>
  <c r="D230" i="41"/>
  <c r="D229" i="41"/>
  <c r="D228" i="41"/>
  <c r="D227" i="41"/>
  <c r="D226" i="41"/>
  <c r="D225" i="41"/>
  <c r="D224" i="41"/>
  <c r="D223" i="41"/>
  <c r="D222" i="41"/>
  <c r="D221" i="41"/>
  <c r="D220" i="41"/>
  <c r="D219" i="41"/>
  <c r="D218" i="41"/>
  <c r="D217" i="41"/>
  <c r="D216" i="41"/>
  <c r="D215" i="41"/>
  <c r="D214" i="41"/>
  <c r="D213" i="41"/>
  <c r="D212" i="41"/>
  <c r="D211" i="41"/>
  <c r="D210" i="41"/>
  <c r="D209" i="41"/>
  <c r="D208" i="41"/>
  <c r="D207" i="41"/>
  <c r="D206" i="41"/>
  <c r="D205" i="41"/>
  <c r="D204" i="41"/>
  <c r="D203" i="41"/>
  <c r="D202" i="41"/>
  <c r="D201" i="41"/>
  <c r="D200" i="41"/>
  <c r="D199" i="41"/>
  <c r="D198" i="41"/>
  <c r="D197" i="41"/>
  <c r="D196" i="41"/>
  <c r="D195" i="41"/>
  <c r="D194" i="41"/>
  <c r="D193" i="41"/>
  <c r="D192" i="41"/>
  <c r="D191" i="41"/>
  <c r="D190" i="41"/>
  <c r="D189" i="41"/>
  <c r="D188" i="41"/>
  <c r="D187" i="41"/>
  <c r="D186" i="41"/>
  <c r="D185" i="41"/>
  <c r="D184" i="41"/>
  <c r="D183" i="41"/>
  <c r="D182" i="41"/>
  <c r="D181" i="41"/>
  <c r="D180" i="41"/>
  <c r="D179" i="41"/>
  <c r="D178" i="41"/>
  <c r="D177" i="41"/>
  <c r="D176" i="41"/>
  <c r="D175" i="41"/>
  <c r="D174" i="41"/>
  <c r="D173" i="41"/>
  <c r="D172" i="41"/>
  <c r="D171" i="41"/>
  <c r="D170" i="41"/>
  <c r="D169" i="41"/>
  <c r="D168" i="41"/>
  <c r="D167" i="41"/>
  <c r="D166" i="41"/>
  <c r="D165" i="41"/>
  <c r="D164" i="41"/>
  <c r="D163" i="41"/>
  <c r="D162" i="41"/>
  <c r="D161" i="41"/>
  <c r="D160" i="41"/>
  <c r="D159" i="41"/>
  <c r="D158" i="41"/>
  <c r="D157" i="41"/>
  <c r="D156" i="41"/>
  <c r="D155" i="41"/>
  <c r="D154" i="41"/>
  <c r="D153" i="41"/>
  <c r="D152" i="41"/>
  <c r="D151" i="41"/>
  <c r="D150" i="41"/>
  <c r="D149" i="41"/>
  <c r="D148" i="41"/>
  <c r="D147" i="41"/>
  <c r="D146" i="41"/>
  <c r="D145" i="41"/>
  <c r="D144" i="41"/>
  <c r="D143" i="41"/>
  <c r="D142" i="41"/>
  <c r="D141" i="41"/>
  <c r="D140" i="41"/>
  <c r="D139" i="41"/>
  <c r="D138" i="41"/>
  <c r="D137" i="41"/>
  <c r="D136" i="41"/>
  <c r="D135" i="41"/>
  <c r="D134" i="41"/>
  <c r="D133" i="41"/>
  <c r="D132" i="41"/>
  <c r="D131" i="41"/>
  <c r="D130" i="41"/>
  <c r="D129" i="41"/>
  <c r="D128" i="41"/>
  <c r="D127" i="41"/>
  <c r="D126" i="41"/>
  <c r="D125" i="41"/>
  <c r="D124" i="41"/>
  <c r="D123" i="41"/>
  <c r="D122" i="41"/>
  <c r="D121" i="41"/>
  <c r="D120" i="41"/>
  <c r="D119" i="41"/>
  <c r="D118" i="41"/>
  <c r="D117" i="41"/>
  <c r="D116" i="41"/>
  <c r="D115" i="41"/>
  <c r="D114" i="41"/>
  <c r="D113" i="41"/>
  <c r="D112" i="41"/>
  <c r="D111" i="41"/>
  <c r="D110" i="41"/>
  <c r="D109" i="41"/>
  <c r="D108" i="41"/>
  <c r="D107" i="41"/>
  <c r="D106" i="41"/>
  <c r="D105" i="41"/>
  <c r="D104" i="41"/>
  <c r="D103" i="41"/>
  <c r="D102" i="41"/>
  <c r="BE83" i="41"/>
  <c r="BF83" i="41" s="1"/>
  <c r="BG83" i="41" s="1"/>
  <c r="BH83" i="41" s="1"/>
  <c r="BI83" i="41" s="1"/>
  <c r="BJ83" i="41" s="1"/>
  <c r="BK83" i="41" s="1"/>
  <c r="AR83" i="41"/>
  <c r="AS83" i="41" s="1"/>
  <c r="AT83" i="41" s="1"/>
  <c r="AU83" i="41" s="1"/>
  <c r="AV83" i="41" s="1"/>
  <c r="AW83" i="41" s="1"/>
  <c r="AX83" i="41" s="1"/>
  <c r="AE83" i="41"/>
  <c r="AF83" i="41" s="1"/>
  <c r="AG83" i="41" s="1"/>
  <c r="AH83" i="41" s="1"/>
  <c r="AI83" i="41" s="1"/>
  <c r="AJ83" i="41" s="1"/>
  <c r="AK83" i="41" s="1"/>
  <c r="R83" i="41"/>
  <c r="S83" i="41" s="1"/>
  <c r="T83" i="41" s="1"/>
  <c r="U83" i="41" s="1"/>
  <c r="V83" i="41" s="1"/>
  <c r="W83" i="41" s="1"/>
  <c r="X83" i="41" s="1"/>
  <c r="D101" i="41"/>
  <c r="BE82" i="41"/>
  <c r="BF82" i="41" s="1"/>
  <c r="BG82" i="41" s="1"/>
  <c r="BH82" i="41" s="1"/>
  <c r="BI82" i="41" s="1"/>
  <c r="BJ82" i="41" s="1"/>
  <c r="BK82" i="41" s="1"/>
  <c r="AR82" i="41"/>
  <c r="AS82" i="41" s="1"/>
  <c r="AT82" i="41" s="1"/>
  <c r="AU82" i="41" s="1"/>
  <c r="AV82" i="41" s="1"/>
  <c r="AW82" i="41" s="1"/>
  <c r="AX82" i="41" s="1"/>
  <c r="AE82" i="41"/>
  <c r="AF82" i="41" s="1"/>
  <c r="AG82" i="41" s="1"/>
  <c r="AH82" i="41" s="1"/>
  <c r="AI82" i="41" s="1"/>
  <c r="AJ82" i="41" s="1"/>
  <c r="AK82" i="41" s="1"/>
  <c r="R82" i="41"/>
  <c r="S82" i="41" s="1"/>
  <c r="T82" i="41" s="1"/>
  <c r="U82" i="41" s="1"/>
  <c r="V82" i="41" s="1"/>
  <c r="W82" i="41" s="1"/>
  <c r="X82" i="41" s="1"/>
  <c r="D100" i="41"/>
  <c r="D99" i="41"/>
  <c r="BE81" i="41"/>
  <c r="BF81" i="41" s="1"/>
  <c r="BG81" i="41" s="1"/>
  <c r="BH81" i="41" s="1"/>
  <c r="BI81" i="41" s="1"/>
  <c r="BJ81" i="41" s="1"/>
  <c r="BK81" i="41" s="1"/>
  <c r="AR81" i="41"/>
  <c r="AS81" i="41" s="1"/>
  <c r="AT81" i="41" s="1"/>
  <c r="AU81" i="41" s="1"/>
  <c r="AV81" i="41" s="1"/>
  <c r="AW81" i="41" s="1"/>
  <c r="AX81" i="41" s="1"/>
  <c r="AE81" i="41"/>
  <c r="AF81" i="41" s="1"/>
  <c r="AG81" i="41" s="1"/>
  <c r="AH81" i="41" s="1"/>
  <c r="AI81" i="41" s="1"/>
  <c r="AJ81" i="41" s="1"/>
  <c r="AK81" i="41" s="1"/>
  <c r="R81" i="41"/>
  <c r="S81" i="41" s="1"/>
  <c r="T81" i="41" s="1"/>
  <c r="U81" i="41" s="1"/>
  <c r="V81" i="41" s="1"/>
  <c r="W81" i="41" s="1"/>
  <c r="X81" i="41" s="1"/>
  <c r="D98" i="41"/>
  <c r="BE80" i="41"/>
  <c r="BF80" i="41" s="1"/>
  <c r="BG80" i="41" s="1"/>
  <c r="BH80" i="41" s="1"/>
  <c r="BI80" i="41" s="1"/>
  <c r="BJ80" i="41" s="1"/>
  <c r="BK80" i="41" s="1"/>
  <c r="AR80" i="41"/>
  <c r="AS80" i="41" s="1"/>
  <c r="AT80" i="41" s="1"/>
  <c r="AU80" i="41" s="1"/>
  <c r="AV80" i="41" s="1"/>
  <c r="AW80" i="41" s="1"/>
  <c r="AX80" i="41" s="1"/>
  <c r="AE80" i="41"/>
  <c r="AF80" i="41" s="1"/>
  <c r="AG80" i="41" s="1"/>
  <c r="AH80" i="41" s="1"/>
  <c r="AI80" i="41" s="1"/>
  <c r="AJ80" i="41" s="1"/>
  <c r="AK80" i="41" s="1"/>
  <c r="R80" i="41"/>
  <c r="S80" i="41" s="1"/>
  <c r="T80" i="41" s="1"/>
  <c r="U80" i="41" s="1"/>
  <c r="V80" i="41" s="1"/>
  <c r="W80" i="41" s="1"/>
  <c r="X80" i="41" s="1"/>
  <c r="D97" i="41"/>
  <c r="D96" i="41"/>
  <c r="BE79" i="41"/>
  <c r="BF79" i="41" s="1"/>
  <c r="BG79" i="41" s="1"/>
  <c r="BH79" i="41" s="1"/>
  <c r="BI79" i="41" s="1"/>
  <c r="BJ79" i="41" s="1"/>
  <c r="BK79" i="41" s="1"/>
  <c r="AR79" i="41"/>
  <c r="AS79" i="41" s="1"/>
  <c r="AT79" i="41" s="1"/>
  <c r="AU79" i="41" s="1"/>
  <c r="AV79" i="41" s="1"/>
  <c r="AW79" i="41" s="1"/>
  <c r="AX79" i="41" s="1"/>
  <c r="AE79" i="41"/>
  <c r="AF79" i="41" s="1"/>
  <c r="AG79" i="41" s="1"/>
  <c r="AH79" i="41" s="1"/>
  <c r="AI79" i="41" s="1"/>
  <c r="AJ79" i="41" s="1"/>
  <c r="AK79" i="41" s="1"/>
  <c r="R79" i="41"/>
  <c r="S79" i="41" s="1"/>
  <c r="T79" i="41" s="1"/>
  <c r="U79" i="41" s="1"/>
  <c r="V79" i="41" s="1"/>
  <c r="W79" i="41" s="1"/>
  <c r="X79" i="41" s="1"/>
  <c r="D95" i="41"/>
  <c r="D94" i="41"/>
  <c r="BE78" i="41"/>
  <c r="BF78" i="41" s="1"/>
  <c r="BG78" i="41" s="1"/>
  <c r="BH78" i="41" s="1"/>
  <c r="BI78" i="41" s="1"/>
  <c r="BJ78" i="41" s="1"/>
  <c r="BK78" i="41" s="1"/>
  <c r="AR78" i="41"/>
  <c r="AS78" i="41" s="1"/>
  <c r="AT78" i="41" s="1"/>
  <c r="AU78" i="41" s="1"/>
  <c r="AV78" i="41" s="1"/>
  <c r="AW78" i="41" s="1"/>
  <c r="AX78" i="41" s="1"/>
  <c r="AE78" i="41"/>
  <c r="AF78" i="41" s="1"/>
  <c r="AG78" i="41" s="1"/>
  <c r="AH78" i="41" s="1"/>
  <c r="AI78" i="41" s="1"/>
  <c r="AJ78" i="41" s="1"/>
  <c r="AK78" i="41" s="1"/>
  <c r="R78" i="41"/>
  <c r="S78" i="41" s="1"/>
  <c r="T78" i="41" s="1"/>
  <c r="U78" i="41" s="1"/>
  <c r="V78" i="41" s="1"/>
  <c r="W78" i="41" s="1"/>
  <c r="X78" i="41" s="1"/>
  <c r="D93" i="41"/>
  <c r="BE77" i="41"/>
  <c r="BF77" i="41" s="1"/>
  <c r="BG77" i="41" s="1"/>
  <c r="BH77" i="41" s="1"/>
  <c r="BI77" i="41" s="1"/>
  <c r="BJ77" i="41" s="1"/>
  <c r="BK77" i="41" s="1"/>
  <c r="AR77" i="41"/>
  <c r="AS77" i="41" s="1"/>
  <c r="AT77" i="41" s="1"/>
  <c r="AU77" i="41" s="1"/>
  <c r="AV77" i="41" s="1"/>
  <c r="AW77" i="41" s="1"/>
  <c r="AX77" i="41" s="1"/>
  <c r="AE77" i="41"/>
  <c r="AF77" i="41" s="1"/>
  <c r="AG77" i="41" s="1"/>
  <c r="AH77" i="41" s="1"/>
  <c r="AI77" i="41" s="1"/>
  <c r="AJ77" i="41" s="1"/>
  <c r="AK77" i="41" s="1"/>
  <c r="R77" i="41"/>
  <c r="S77" i="41" s="1"/>
  <c r="T77" i="41" s="1"/>
  <c r="U77" i="41" s="1"/>
  <c r="V77" i="41" s="1"/>
  <c r="W77" i="41" s="1"/>
  <c r="X77" i="41" s="1"/>
  <c r="D92" i="41"/>
  <c r="BE76" i="41"/>
  <c r="BF76" i="41" s="1"/>
  <c r="BG76" i="41" s="1"/>
  <c r="BH76" i="41" s="1"/>
  <c r="BI76" i="41" s="1"/>
  <c r="BJ76" i="41" s="1"/>
  <c r="BK76" i="41" s="1"/>
  <c r="AR76" i="41"/>
  <c r="AS76" i="41" s="1"/>
  <c r="AT76" i="41" s="1"/>
  <c r="AU76" i="41" s="1"/>
  <c r="AV76" i="41" s="1"/>
  <c r="AW76" i="41" s="1"/>
  <c r="AX76" i="41" s="1"/>
  <c r="AE76" i="41"/>
  <c r="AF76" i="41" s="1"/>
  <c r="AG76" i="41" s="1"/>
  <c r="AH76" i="41" s="1"/>
  <c r="AI76" i="41" s="1"/>
  <c r="AJ76" i="41" s="1"/>
  <c r="AK76" i="41" s="1"/>
  <c r="R76" i="41"/>
  <c r="S76" i="41" s="1"/>
  <c r="T76" i="41" s="1"/>
  <c r="U76" i="41" s="1"/>
  <c r="V76" i="41" s="1"/>
  <c r="W76" i="41" s="1"/>
  <c r="X76" i="41" s="1"/>
  <c r="D91" i="41"/>
  <c r="BE75" i="41"/>
  <c r="BF75" i="41" s="1"/>
  <c r="BG75" i="41" s="1"/>
  <c r="BH75" i="41" s="1"/>
  <c r="BI75" i="41" s="1"/>
  <c r="BJ75" i="41" s="1"/>
  <c r="BK75" i="41" s="1"/>
  <c r="AE75" i="41"/>
  <c r="AF75" i="41" s="1"/>
  <c r="AG75" i="41" s="1"/>
  <c r="AH75" i="41" s="1"/>
  <c r="AI75" i="41" s="1"/>
  <c r="AJ75" i="41" s="1"/>
  <c r="AK75" i="41" s="1"/>
  <c r="D90" i="41"/>
  <c r="D89" i="41"/>
  <c r="D88" i="41"/>
  <c r="D87" i="41"/>
  <c r="D86" i="41"/>
  <c r="D85" i="41"/>
  <c r="BE69" i="41"/>
  <c r="BF69" i="41" s="1"/>
  <c r="BG69" i="41" s="1"/>
  <c r="BH69" i="41" s="1"/>
  <c r="BI69" i="41" s="1"/>
  <c r="BJ69" i="41" s="1"/>
  <c r="BK69" i="41" s="1"/>
  <c r="AR69" i="41"/>
  <c r="AS69" i="41" s="1"/>
  <c r="AT69" i="41" s="1"/>
  <c r="AU69" i="41" s="1"/>
  <c r="AV69" i="41" s="1"/>
  <c r="AW69" i="41" s="1"/>
  <c r="AX69" i="41" s="1"/>
  <c r="AE69" i="41"/>
  <c r="AF69" i="41" s="1"/>
  <c r="AG69" i="41" s="1"/>
  <c r="AH69" i="41" s="1"/>
  <c r="AI69" i="41" s="1"/>
  <c r="AJ69" i="41" s="1"/>
  <c r="AK69" i="41" s="1"/>
  <c r="R69" i="41"/>
  <c r="S69" i="41" s="1"/>
  <c r="T69" i="41" s="1"/>
  <c r="U69" i="41" s="1"/>
  <c r="V69" i="41" s="1"/>
  <c r="W69" i="41" s="1"/>
  <c r="X69" i="41" s="1"/>
  <c r="D84" i="41"/>
  <c r="BE68" i="41"/>
  <c r="BF68" i="41" s="1"/>
  <c r="BG68" i="41" s="1"/>
  <c r="BH68" i="41" s="1"/>
  <c r="BI68" i="41" s="1"/>
  <c r="BJ68" i="41" s="1"/>
  <c r="BK68" i="41" s="1"/>
  <c r="AR68" i="41"/>
  <c r="AS68" i="41" s="1"/>
  <c r="AT68" i="41" s="1"/>
  <c r="AU68" i="41" s="1"/>
  <c r="AV68" i="41" s="1"/>
  <c r="AW68" i="41" s="1"/>
  <c r="AX68" i="41" s="1"/>
  <c r="AE68" i="41"/>
  <c r="AF68" i="41" s="1"/>
  <c r="AG68" i="41" s="1"/>
  <c r="AH68" i="41" s="1"/>
  <c r="AI68" i="41" s="1"/>
  <c r="AJ68" i="41" s="1"/>
  <c r="AK68" i="41" s="1"/>
  <c r="R68" i="41"/>
  <c r="S68" i="41" s="1"/>
  <c r="T68" i="41" s="1"/>
  <c r="U68" i="41" s="1"/>
  <c r="V68" i="41" s="1"/>
  <c r="W68" i="41" s="1"/>
  <c r="X68" i="41" s="1"/>
  <c r="D83" i="41"/>
  <c r="D82" i="41"/>
  <c r="BE67" i="41"/>
  <c r="BF67" i="41" s="1"/>
  <c r="BG67" i="41" s="1"/>
  <c r="BH67" i="41" s="1"/>
  <c r="BI67" i="41" s="1"/>
  <c r="BJ67" i="41" s="1"/>
  <c r="BK67" i="41" s="1"/>
  <c r="AR67" i="41"/>
  <c r="AS67" i="41" s="1"/>
  <c r="AT67" i="41" s="1"/>
  <c r="AU67" i="41" s="1"/>
  <c r="AV67" i="41" s="1"/>
  <c r="AW67" i="41" s="1"/>
  <c r="AX67" i="41" s="1"/>
  <c r="AE67" i="41"/>
  <c r="AF67" i="41" s="1"/>
  <c r="AG67" i="41" s="1"/>
  <c r="AH67" i="41" s="1"/>
  <c r="AI67" i="41" s="1"/>
  <c r="AJ67" i="41" s="1"/>
  <c r="AK67" i="41" s="1"/>
  <c r="R67" i="41"/>
  <c r="S67" i="41" s="1"/>
  <c r="T67" i="41" s="1"/>
  <c r="U67" i="41" s="1"/>
  <c r="V67" i="41" s="1"/>
  <c r="W67" i="41" s="1"/>
  <c r="X67" i="41" s="1"/>
  <c r="D81" i="41"/>
  <c r="BE66" i="41"/>
  <c r="BF66" i="41" s="1"/>
  <c r="BG66" i="41" s="1"/>
  <c r="BH66" i="41" s="1"/>
  <c r="BI66" i="41" s="1"/>
  <c r="BJ66" i="41" s="1"/>
  <c r="BK66" i="41" s="1"/>
  <c r="AR66" i="41"/>
  <c r="AS66" i="41" s="1"/>
  <c r="AT66" i="41" s="1"/>
  <c r="AU66" i="41" s="1"/>
  <c r="AV66" i="41" s="1"/>
  <c r="AW66" i="41" s="1"/>
  <c r="AX66" i="41" s="1"/>
  <c r="AE66" i="41"/>
  <c r="AF66" i="41" s="1"/>
  <c r="AG66" i="41" s="1"/>
  <c r="AH66" i="41" s="1"/>
  <c r="AI66" i="41" s="1"/>
  <c r="AJ66" i="41" s="1"/>
  <c r="AK66" i="41" s="1"/>
  <c r="R66" i="41"/>
  <c r="S66" i="41" s="1"/>
  <c r="T66" i="41" s="1"/>
  <c r="U66" i="41" s="1"/>
  <c r="V66" i="41" s="1"/>
  <c r="W66" i="41" s="1"/>
  <c r="X66" i="41" s="1"/>
  <c r="D80" i="41"/>
  <c r="D79" i="41"/>
  <c r="BE65" i="41"/>
  <c r="BF65" i="41" s="1"/>
  <c r="BG65" i="41" s="1"/>
  <c r="BH65" i="41" s="1"/>
  <c r="BI65" i="41" s="1"/>
  <c r="BJ65" i="41" s="1"/>
  <c r="BK65" i="41" s="1"/>
  <c r="AR65" i="41"/>
  <c r="AS65" i="41" s="1"/>
  <c r="AT65" i="41" s="1"/>
  <c r="AU65" i="41" s="1"/>
  <c r="AV65" i="41" s="1"/>
  <c r="AW65" i="41" s="1"/>
  <c r="AX65" i="41" s="1"/>
  <c r="AE65" i="41"/>
  <c r="AF65" i="41" s="1"/>
  <c r="AG65" i="41" s="1"/>
  <c r="AH65" i="41" s="1"/>
  <c r="AI65" i="41" s="1"/>
  <c r="AJ65" i="41" s="1"/>
  <c r="AK65" i="41" s="1"/>
  <c r="R65" i="41"/>
  <c r="S65" i="41" s="1"/>
  <c r="T65" i="41" s="1"/>
  <c r="U65" i="41" s="1"/>
  <c r="V65" i="41" s="1"/>
  <c r="W65" i="41" s="1"/>
  <c r="X65" i="41" s="1"/>
  <c r="D78" i="41"/>
  <c r="D77" i="41"/>
  <c r="BE64" i="41"/>
  <c r="BF64" i="41" s="1"/>
  <c r="BG64" i="41" s="1"/>
  <c r="BH64" i="41" s="1"/>
  <c r="BI64" i="41" s="1"/>
  <c r="BJ64" i="41" s="1"/>
  <c r="BK64" i="41" s="1"/>
  <c r="AR64" i="41"/>
  <c r="AS64" i="41" s="1"/>
  <c r="AT64" i="41" s="1"/>
  <c r="AU64" i="41" s="1"/>
  <c r="AV64" i="41" s="1"/>
  <c r="AW64" i="41" s="1"/>
  <c r="AX64" i="41" s="1"/>
  <c r="AE64" i="41"/>
  <c r="AF64" i="41" s="1"/>
  <c r="AG64" i="41" s="1"/>
  <c r="AH64" i="41" s="1"/>
  <c r="AI64" i="41" s="1"/>
  <c r="AJ64" i="41" s="1"/>
  <c r="AK64" i="41" s="1"/>
  <c r="R64" i="41"/>
  <c r="S64" i="41" s="1"/>
  <c r="T64" i="41" s="1"/>
  <c r="U64" i="41" s="1"/>
  <c r="V64" i="41" s="1"/>
  <c r="W64" i="41" s="1"/>
  <c r="X64" i="41" s="1"/>
  <c r="D76" i="41"/>
  <c r="BE63" i="41"/>
  <c r="BF63" i="41" s="1"/>
  <c r="BG63" i="41" s="1"/>
  <c r="BH63" i="41" s="1"/>
  <c r="BI63" i="41" s="1"/>
  <c r="BJ63" i="41" s="1"/>
  <c r="BK63" i="41" s="1"/>
  <c r="AR63" i="41"/>
  <c r="AS63" i="41" s="1"/>
  <c r="AT63" i="41" s="1"/>
  <c r="AU63" i="41" s="1"/>
  <c r="AV63" i="41" s="1"/>
  <c r="AW63" i="41" s="1"/>
  <c r="AX63" i="41" s="1"/>
  <c r="AE63" i="41"/>
  <c r="AF63" i="41" s="1"/>
  <c r="AG63" i="41" s="1"/>
  <c r="AH63" i="41" s="1"/>
  <c r="AI63" i="41" s="1"/>
  <c r="AJ63" i="41" s="1"/>
  <c r="AK63" i="41" s="1"/>
  <c r="R63" i="41"/>
  <c r="S63" i="41" s="1"/>
  <c r="T63" i="41" s="1"/>
  <c r="U63" i="41" s="1"/>
  <c r="V63" i="41" s="1"/>
  <c r="W63" i="41" s="1"/>
  <c r="X63" i="41" s="1"/>
  <c r="D75" i="41"/>
  <c r="BE62" i="41"/>
  <c r="BF62" i="41" s="1"/>
  <c r="BG62" i="41" s="1"/>
  <c r="BH62" i="41" s="1"/>
  <c r="BI62" i="41" s="1"/>
  <c r="BJ62" i="41" s="1"/>
  <c r="BK62" i="41" s="1"/>
  <c r="AR62" i="41"/>
  <c r="AS62" i="41" s="1"/>
  <c r="AT62" i="41" s="1"/>
  <c r="AU62" i="41" s="1"/>
  <c r="AV62" i="41" s="1"/>
  <c r="AW62" i="41" s="1"/>
  <c r="AX62" i="41" s="1"/>
  <c r="AE62" i="41"/>
  <c r="AF62" i="41" s="1"/>
  <c r="AG62" i="41" s="1"/>
  <c r="AH62" i="41" s="1"/>
  <c r="AI62" i="41" s="1"/>
  <c r="AJ62" i="41" s="1"/>
  <c r="AK62" i="41" s="1"/>
  <c r="R62" i="41"/>
  <c r="S62" i="41" s="1"/>
  <c r="T62" i="41" s="1"/>
  <c r="U62" i="41" s="1"/>
  <c r="V62" i="41" s="1"/>
  <c r="W62" i="41" s="1"/>
  <c r="X62" i="41" s="1"/>
  <c r="D74" i="41"/>
  <c r="BE61" i="41"/>
  <c r="BF61" i="41" s="1"/>
  <c r="BG61" i="41" s="1"/>
  <c r="BH61" i="41" s="1"/>
  <c r="BI61" i="41" s="1"/>
  <c r="BJ61" i="41" s="1"/>
  <c r="BK61" i="41" s="1"/>
  <c r="AE61" i="41"/>
  <c r="AF61" i="41" s="1"/>
  <c r="AG61" i="41" s="1"/>
  <c r="AH61" i="41" s="1"/>
  <c r="AI61" i="41" s="1"/>
  <c r="AJ61" i="41" s="1"/>
  <c r="AK61" i="41" s="1"/>
  <c r="D73" i="41"/>
  <c r="D72" i="41"/>
  <c r="D71" i="41"/>
  <c r="D70" i="41"/>
  <c r="D69" i="41"/>
  <c r="D68" i="41"/>
  <c r="BE55" i="41"/>
  <c r="BF55" i="41" s="1"/>
  <c r="BG55" i="41" s="1"/>
  <c r="BH55" i="41" s="1"/>
  <c r="BI55" i="41" s="1"/>
  <c r="BJ55" i="41" s="1"/>
  <c r="BK55" i="41" s="1"/>
  <c r="AR55" i="41"/>
  <c r="AS55" i="41" s="1"/>
  <c r="AT55" i="41" s="1"/>
  <c r="AU55" i="41" s="1"/>
  <c r="AV55" i="41" s="1"/>
  <c r="AW55" i="41" s="1"/>
  <c r="AX55" i="41" s="1"/>
  <c r="AE55" i="41"/>
  <c r="AF55" i="41" s="1"/>
  <c r="AG55" i="41" s="1"/>
  <c r="AH55" i="41" s="1"/>
  <c r="AI55" i="41" s="1"/>
  <c r="AJ55" i="41" s="1"/>
  <c r="AK55" i="41" s="1"/>
  <c r="R55" i="41"/>
  <c r="S55" i="41" s="1"/>
  <c r="T55" i="41" s="1"/>
  <c r="U55" i="41" s="1"/>
  <c r="V55" i="41" s="1"/>
  <c r="W55" i="41" s="1"/>
  <c r="X55" i="41" s="1"/>
  <c r="D67" i="41"/>
  <c r="BE54" i="41"/>
  <c r="BF54" i="41" s="1"/>
  <c r="BG54" i="41" s="1"/>
  <c r="BH54" i="41" s="1"/>
  <c r="BI54" i="41" s="1"/>
  <c r="BJ54" i="41" s="1"/>
  <c r="BK54" i="41" s="1"/>
  <c r="AR54" i="41"/>
  <c r="AS54" i="41" s="1"/>
  <c r="AT54" i="41" s="1"/>
  <c r="AU54" i="41" s="1"/>
  <c r="AV54" i="41" s="1"/>
  <c r="AW54" i="41" s="1"/>
  <c r="AX54" i="41" s="1"/>
  <c r="AE54" i="41"/>
  <c r="AF54" i="41" s="1"/>
  <c r="AG54" i="41" s="1"/>
  <c r="AH54" i="41" s="1"/>
  <c r="AI54" i="41" s="1"/>
  <c r="AJ54" i="41" s="1"/>
  <c r="AK54" i="41" s="1"/>
  <c r="R54" i="41"/>
  <c r="S54" i="41" s="1"/>
  <c r="T54" i="41" s="1"/>
  <c r="U54" i="41" s="1"/>
  <c r="V54" i="41" s="1"/>
  <c r="W54" i="41" s="1"/>
  <c r="X54" i="41" s="1"/>
  <c r="D66" i="41"/>
  <c r="D65" i="41"/>
  <c r="BE53" i="41"/>
  <c r="BF53" i="41" s="1"/>
  <c r="BG53" i="41" s="1"/>
  <c r="BH53" i="41" s="1"/>
  <c r="BI53" i="41" s="1"/>
  <c r="BJ53" i="41" s="1"/>
  <c r="BK53" i="41" s="1"/>
  <c r="AR53" i="41"/>
  <c r="AS53" i="41" s="1"/>
  <c r="AT53" i="41" s="1"/>
  <c r="AU53" i="41" s="1"/>
  <c r="AV53" i="41" s="1"/>
  <c r="AW53" i="41" s="1"/>
  <c r="AX53" i="41" s="1"/>
  <c r="AE53" i="41"/>
  <c r="AF53" i="41" s="1"/>
  <c r="AG53" i="41" s="1"/>
  <c r="AH53" i="41" s="1"/>
  <c r="AI53" i="41" s="1"/>
  <c r="AJ53" i="41" s="1"/>
  <c r="AK53" i="41" s="1"/>
  <c r="R53" i="41"/>
  <c r="S53" i="41" s="1"/>
  <c r="T53" i="41" s="1"/>
  <c r="U53" i="41" s="1"/>
  <c r="V53" i="41" s="1"/>
  <c r="W53" i="41" s="1"/>
  <c r="X53" i="41" s="1"/>
  <c r="D64" i="41"/>
  <c r="BE52" i="41"/>
  <c r="BF52" i="41" s="1"/>
  <c r="BG52" i="41" s="1"/>
  <c r="BH52" i="41" s="1"/>
  <c r="BI52" i="41" s="1"/>
  <c r="BJ52" i="41" s="1"/>
  <c r="BK52" i="41" s="1"/>
  <c r="AR52" i="41"/>
  <c r="AS52" i="41" s="1"/>
  <c r="AT52" i="41" s="1"/>
  <c r="AU52" i="41" s="1"/>
  <c r="AV52" i="41" s="1"/>
  <c r="AW52" i="41" s="1"/>
  <c r="AX52" i="41" s="1"/>
  <c r="AE52" i="41"/>
  <c r="AF52" i="41" s="1"/>
  <c r="AG52" i="41" s="1"/>
  <c r="AH52" i="41" s="1"/>
  <c r="AI52" i="41" s="1"/>
  <c r="AJ52" i="41" s="1"/>
  <c r="AK52" i="41" s="1"/>
  <c r="R52" i="41"/>
  <c r="S52" i="41" s="1"/>
  <c r="T52" i="41" s="1"/>
  <c r="U52" i="41" s="1"/>
  <c r="V52" i="41" s="1"/>
  <c r="W52" i="41" s="1"/>
  <c r="X52" i="41" s="1"/>
  <c r="D63" i="41"/>
  <c r="D62" i="41"/>
  <c r="BE51" i="41"/>
  <c r="BF51" i="41" s="1"/>
  <c r="BG51" i="41" s="1"/>
  <c r="BH51" i="41" s="1"/>
  <c r="BI51" i="41" s="1"/>
  <c r="BJ51" i="41" s="1"/>
  <c r="BK51" i="41" s="1"/>
  <c r="AR51" i="41"/>
  <c r="AS51" i="41" s="1"/>
  <c r="AT51" i="41" s="1"/>
  <c r="AU51" i="41" s="1"/>
  <c r="AV51" i="41" s="1"/>
  <c r="AW51" i="41" s="1"/>
  <c r="AX51" i="41" s="1"/>
  <c r="AE51" i="41"/>
  <c r="AF51" i="41" s="1"/>
  <c r="AG51" i="41" s="1"/>
  <c r="AH51" i="41" s="1"/>
  <c r="AI51" i="41" s="1"/>
  <c r="AJ51" i="41" s="1"/>
  <c r="AK51" i="41" s="1"/>
  <c r="R51" i="41"/>
  <c r="S51" i="41" s="1"/>
  <c r="T51" i="41" s="1"/>
  <c r="U51" i="41" s="1"/>
  <c r="V51" i="41" s="1"/>
  <c r="W51" i="41" s="1"/>
  <c r="X51" i="41" s="1"/>
  <c r="D61" i="41"/>
  <c r="D60" i="41"/>
  <c r="BE50" i="41"/>
  <c r="BF50" i="41" s="1"/>
  <c r="BG50" i="41" s="1"/>
  <c r="BH50" i="41" s="1"/>
  <c r="BI50" i="41" s="1"/>
  <c r="BJ50" i="41" s="1"/>
  <c r="BK50" i="41" s="1"/>
  <c r="AR50" i="41"/>
  <c r="AS50" i="41" s="1"/>
  <c r="AT50" i="41" s="1"/>
  <c r="AU50" i="41" s="1"/>
  <c r="AV50" i="41" s="1"/>
  <c r="AW50" i="41" s="1"/>
  <c r="AX50" i="41" s="1"/>
  <c r="AE50" i="41"/>
  <c r="AF50" i="41" s="1"/>
  <c r="AG50" i="41" s="1"/>
  <c r="AH50" i="41" s="1"/>
  <c r="AI50" i="41" s="1"/>
  <c r="AJ50" i="41" s="1"/>
  <c r="AK50" i="41" s="1"/>
  <c r="R50" i="41"/>
  <c r="S50" i="41" s="1"/>
  <c r="T50" i="41" s="1"/>
  <c r="U50" i="41" s="1"/>
  <c r="V50" i="41" s="1"/>
  <c r="W50" i="41" s="1"/>
  <c r="X50" i="41" s="1"/>
  <c r="D59" i="41"/>
  <c r="BE49" i="41"/>
  <c r="BF49" i="41" s="1"/>
  <c r="BG49" i="41" s="1"/>
  <c r="BH49" i="41" s="1"/>
  <c r="BI49" i="41" s="1"/>
  <c r="BJ49" i="41" s="1"/>
  <c r="BK49" i="41" s="1"/>
  <c r="AR49" i="41"/>
  <c r="AS49" i="41" s="1"/>
  <c r="AT49" i="41" s="1"/>
  <c r="AU49" i="41" s="1"/>
  <c r="AV49" i="41" s="1"/>
  <c r="AW49" i="41" s="1"/>
  <c r="AX49" i="41" s="1"/>
  <c r="AE49" i="41"/>
  <c r="AF49" i="41" s="1"/>
  <c r="AG49" i="41" s="1"/>
  <c r="AH49" i="41" s="1"/>
  <c r="AI49" i="41" s="1"/>
  <c r="AJ49" i="41" s="1"/>
  <c r="AK49" i="41" s="1"/>
  <c r="R49" i="41"/>
  <c r="S49" i="41" s="1"/>
  <c r="T49" i="41" s="1"/>
  <c r="U49" i="41" s="1"/>
  <c r="V49" i="41" s="1"/>
  <c r="W49" i="41" s="1"/>
  <c r="X49" i="41" s="1"/>
  <c r="D58" i="41"/>
  <c r="BE48" i="41"/>
  <c r="BF48" i="41" s="1"/>
  <c r="BG48" i="41" s="1"/>
  <c r="BH48" i="41" s="1"/>
  <c r="BI48" i="41" s="1"/>
  <c r="BJ48" i="41" s="1"/>
  <c r="BK48" i="41" s="1"/>
  <c r="AR48" i="41"/>
  <c r="AS48" i="41" s="1"/>
  <c r="AT48" i="41" s="1"/>
  <c r="AU48" i="41" s="1"/>
  <c r="AV48" i="41" s="1"/>
  <c r="AW48" i="41" s="1"/>
  <c r="AX48" i="41" s="1"/>
  <c r="AE48" i="41"/>
  <c r="AF48" i="41" s="1"/>
  <c r="AG48" i="41" s="1"/>
  <c r="AH48" i="41" s="1"/>
  <c r="AI48" i="41" s="1"/>
  <c r="AJ48" i="41" s="1"/>
  <c r="AK48" i="41" s="1"/>
  <c r="R48" i="41"/>
  <c r="S48" i="41" s="1"/>
  <c r="T48" i="41" s="1"/>
  <c r="U48" i="41" s="1"/>
  <c r="V48" i="41" s="1"/>
  <c r="W48" i="41" s="1"/>
  <c r="X48" i="41" s="1"/>
  <c r="D57" i="41"/>
  <c r="BE47" i="41"/>
  <c r="BF47" i="41" s="1"/>
  <c r="BG47" i="41" s="1"/>
  <c r="BH47" i="41" s="1"/>
  <c r="BI47" i="41" s="1"/>
  <c r="BJ47" i="41" s="1"/>
  <c r="BK47" i="41" s="1"/>
  <c r="AE47" i="41"/>
  <c r="AF47" i="41" s="1"/>
  <c r="AG47" i="41" s="1"/>
  <c r="AH47" i="41" s="1"/>
  <c r="AI47" i="41" s="1"/>
  <c r="AJ47" i="41" s="1"/>
  <c r="AK47" i="41" s="1"/>
  <c r="D56" i="41"/>
  <c r="D55" i="41"/>
  <c r="D54" i="41"/>
  <c r="D53" i="41"/>
  <c r="D52" i="41"/>
  <c r="D51" i="41"/>
  <c r="BE41" i="41"/>
  <c r="BF41" i="41" s="1"/>
  <c r="BG41" i="41" s="1"/>
  <c r="BH41" i="41" s="1"/>
  <c r="BI41" i="41" s="1"/>
  <c r="BJ41" i="41" s="1"/>
  <c r="BK41" i="41" s="1"/>
  <c r="AR41" i="41"/>
  <c r="AS41" i="41" s="1"/>
  <c r="AT41" i="41" s="1"/>
  <c r="AU41" i="41" s="1"/>
  <c r="AV41" i="41" s="1"/>
  <c r="AW41" i="41" s="1"/>
  <c r="AX41" i="41" s="1"/>
  <c r="AE41" i="41"/>
  <c r="AF41" i="41" s="1"/>
  <c r="AG41" i="41" s="1"/>
  <c r="AH41" i="41" s="1"/>
  <c r="AI41" i="41" s="1"/>
  <c r="AJ41" i="41" s="1"/>
  <c r="AK41" i="41" s="1"/>
  <c r="R41" i="41"/>
  <c r="S41" i="41" s="1"/>
  <c r="T41" i="41" s="1"/>
  <c r="U41" i="41" s="1"/>
  <c r="V41" i="41" s="1"/>
  <c r="W41" i="41" s="1"/>
  <c r="X41" i="41" s="1"/>
  <c r="D50" i="41"/>
  <c r="BE40" i="41"/>
  <c r="BF40" i="41" s="1"/>
  <c r="BG40" i="41" s="1"/>
  <c r="BH40" i="41" s="1"/>
  <c r="BI40" i="41" s="1"/>
  <c r="BJ40" i="41" s="1"/>
  <c r="BK40" i="41" s="1"/>
  <c r="AR40" i="41"/>
  <c r="AS40" i="41" s="1"/>
  <c r="AT40" i="41" s="1"/>
  <c r="AU40" i="41" s="1"/>
  <c r="AV40" i="41" s="1"/>
  <c r="AW40" i="41" s="1"/>
  <c r="AX40" i="41" s="1"/>
  <c r="AE40" i="41"/>
  <c r="AF40" i="41" s="1"/>
  <c r="AG40" i="41" s="1"/>
  <c r="AH40" i="41" s="1"/>
  <c r="AI40" i="41" s="1"/>
  <c r="AJ40" i="41" s="1"/>
  <c r="AK40" i="41" s="1"/>
  <c r="R40" i="41"/>
  <c r="S40" i="41" s="1"/>
  <c r="T40" i="41" s="1"/>
  <c r="U40" i="41" s="1"/>
  <c r="V40" i="41" s="1"/>
  <c r="W40" i="41" s="1"/>
  <c r="X40" i="41" s="1"/>
  <c r="D49" i="41"/>
  <c r="D48" i="41"/>
  <c r="BE39" i="41"/>
  <c r="BF39" i="41" s="1"/>
  <c r="BG39" i="41" s="1"/>
  <c r="BH39" i="41" s="1"/>
  <c r="BI39" i="41" s="1"/>
  <c r="BJ39" i="41" s="1"/>
  <c r="BK39" i="41" s="1"/>
  <c r="AR39" i="41"/>
  <c r="AS39" i="41" s="1"/>
  <c r="AT39" i="41" s="1"/>
  <c r="AU39" i="41" s="1"/>
  <c r="AV39" i="41" s="1"/>
  <c r="AW39" i="41" s="1"/>
  <c r="AX39" i="41" s="1"/>
  <c r="AE39" i="41"/>
  <c r="AF39" i="41" s="1"/>
  <c r="AG39" i="41" s="1"/>
  <c r="AH39" i="41" s="1"/>
  <c r="AI39" i="41" s="1"/>
  <c r="AJ39" i="41" s="1"/>
  <c r="AK39" i="41" s="1"/>
  <c r="R39" i="41"/>
  <c r="S39" i="41" s="1"/>
  <c r="T39" i="41" s="1"/>
  <c r="U39" i="41" s="1"/>
  <c r="V39" i="41" s="1"/>
  <c r="W39" i="41" s="1"/>
  <c r="X39" i="41" s="1"/>
  <c r="D47" i="41"/>
  <c r="BE38" i="41"/>
  <c r="BF38" i="41" s="1"/>
  <c r="BG38" i="41" s="1"/>
  <c r="BH38" i="41" s="1"/>
  <c r="BI38" i="41" s="1"/>
  <c r="BJ38" i="41" s="1"/>
  <c r="BK38" i="41" s="1"/>
  <c r="AR38" i="41"/>
  <c r="AS38" i="41" s="1"/>
  <c r="AT38" i="41" s="1"/>
  <c r="AU38" i="41" s="1"/>
  <c r="AV38" i="41" s="1"/>
  <c r="AW38" i="41" s="1"/>
  <c r="AX38" i="41" s="1"/>
  <c r="AE38" i="41"/>
  <c r="AF38" i="41" s="1"/>
  <c r="AG38" i="41" s="1"/>
  <c r="AH38" i="41" s="1"/>
  <c r="AI38" i="41" s="1"/>
  <c r="AJ38" i="41" s="1"/>
  <c r="AK38" i="41" s="1"/>
  <c r="R38" i="41"/>
  <c r="S38" i="41" s="1"/>
  <c r="T38" i="41" s="1"/>
  <c r="U38" i="41" s="1"/>
  <c r="V38" i="41" s="1"/>
  <c r="W38" i="41" s="1"/>
  <c r="X38" i="41" s="1"/>
  <c r="D46" i="41"/>
  <c r="D45" i="41"/>
  <c r="BE37" i="41"/>
  <c r="BF37" i="41" s="1"/>
  <c r="BG37" i="41" s="1"/>
  <c r="BH37" i="41" s="1"/>
  <c r="BI37" i="41" s="1"/>
  <c r="BJ37" i="41" s="1"/>
  <c r="BK37" i="41" s="1"/>
  <c r="AR37" i="41"/>
  <c r="AS37" i="41" s="1"/>
  <c r="AT37" i="41" s="1"/>
  <c r="AU37" i="41" s="1"/>
  <c r="AV37" i="41" s="1"/>
  <c r="AW37" i="41" s="1"/>
  <c r="AX37" i="41" s="1"/>
  <c r="AE37" i="41"/>
  <c r="AF37" i="41" s="1"/>
  <c r="AG37" i="41" s="1"/>
  <c r="AH37" i="41" s="1"/>
  <c r="AI37" i="41" s="1"/>
  <c r="AJ37" i="41" s="1"/>
  <c r="AK37" i="41" s="1"/>
  <c r="R37" i="41"/>
  <c r="S37" i="41" s="1"/>
  <c r="T37" i="41" s="1"/>
  <c r="U37" i="41" s="1"/>
  <c r="V37" i="41" s="1"/>
  <c r="W37" i="41" s="1"/>
  <c r="X37" i="41" s="1"/>
  <c r="D44" i="41"/>
  <c r="J67" i="41"/>
  <c r="I67" i="41"/>
  <c r="D43" i="41"/>
  <c r="BE36" i="41"/>
  <c r="BF36" i="41" s="1"/>
  <c r="BG36" i="41" s="1"/>
  <c r="BH36" i="41" s="1"/>
  <c r="BI36" i="41" s="1"/>
  <c r="BJ36" i="41" s="1"/>
  <c r="BK36" i="41" s="1"/>
  <c r="AR36" i="41"/>
  <c r="AS36" i="41" s="1"/>
  <c r="AT36" i="41" s="1"/>
  <c r="AU36" i="41" s="1"/>
  <c r="AV36" i="41" s="1"/>
  <c r="AW36" i="41" s="1"/>
  <c r="AX36" i="41" s="1"/>
  <c r="AE36" i="41"/>
  <c r="AF36" i="41" s="1"/>
  <c r="AG36" i="41" s="1"/>
  <c r="AH36" i="41" s="1"/>
  <c r="AI36" i="41" s="1"/>
  <c r="AJ36" i="41" s="1"/>
  <c r="AK36" i="41" s="1"/>
  <c r="R36" i="41"/>
  <c r="S36" i="41" s="1"/>
  <c r="T36" i="41" s="1"/>
  <c r="U36" i="41" s="1"/>
  <c r="V36" i="41" s="1"/>
  <c r="W36" i="41" s="1"/>
  <c r="X36" i="41" s="1"/>
  <c r="J66" i="41"/>
  <c r="I66" i="41"/>
  <c r="D42" i="41"/>
  <c r="BE35" i="41"/>
  <c r="BF35" i="41" s="1"/>
  <c r="BG35" i="41" s="1"/>
  <c r="BH35" i="41" s="1"/>
  <c r="BI35" i="41" s="1"/>
  <c r="BJ35" i="41" s="1"/>
  <c r="BK35" i="41" s="1"/>
  <c r="AR35" i="41"/>
  <c r="AS35" i="41" s="1"/>
  <c r="AT35" i="41" s="1"/>
  <c r="AU35" i="41" s="1"/>
  <c r="AV35" i="41" s="1"/>
  <c r="AW35" i="41" s="1"/>
  <c r="AX35" i="41" s="1"/>
  <c r="AE35" i="41"/>
  <c r="AF35" i="41" s="1"/>
  <c r="AG35" i="41" s="1"/>
  <c r="AH35" i="41" s="1"/>
  <c r="AI35" i="41" s="1"/>
  <c r="AJ35" i="41" s="1"/>
  <c r="AK35" i="41" s="1"/>
  <c r="R35" i="41"/>
  <c r="S35" i="41" s="1"/>
  <c r="T35" i="41" s="1"/>
  <c r="U35" i="41" s="1"/>
  <c r="V35" i="41" s="1"/>
  <c r="W35" i="41" s="1"/>
  <c r="X35" i="41" s="1"/>
  <c r="J65" i="41"/>
  <c r="I65" i="41"/>
  <c r="D41" i="41"/>
  <c r="BE34" i="41"/>
  <c r="BF34" i="41" s="1"/>
  <c r="BG34" i="41" s="1"/>
  <c r="BH34" i="41" s="1"/>
  <c r="BI34" i="41" s="1"/>
  <c r="BJ34" i="41" s="1"/>
  <c r="BK34" i="41" s="1"/>
  <c r="AR34" i="41"/>
  <c r="AS34" i="41" s="1"/>
  <c r="AT34" i="41" s="1"/>
  <c r="AU34" i="41" s="1"/>
  <c r="AV34" i="41" s="1"/>
  <c r="AW34" i="41" s="1"/>
  <c r="AX34" i="41" s="1"/>
  <c r="AE34" i="41"/>
  <c r="AF34" i="41" s="1"/>
  <c r="AG34" i="41" s="1"/>
  <c r="AH34" i="41" s="1"/>
  <c r="AI34" i="41" s="1"/>
  <c r="AJ34" i="41" s="1"/>
  <c r="AK34" i="41" s="1"/>
  <c r="R34" i="41"/>
  <c r="S34" i="41" s="1"/>
  <c r="T34" i="41" s="1"/>
  <c r="U34" i="41" s="1"/>
  <c r="V34" i="41" s="1"/>
  <c r="W34" i="41" s="1"/>
  <c r="X34" i="41" s="1"/>
  <c r="J64" i="41"/>
  <c r="I64" i="41"/>
  <c r="D40" i="41"/>
  <c r="BE33" i="41"/>
  <c r="BF33" i="41" s="1"/>
  <c r="BG33" i="41" s="1"/>
  <c r="BH33" i="41" s="1"/>
  <c r="BI33" i="41" s="1"/>
  <c r="BJ33" i="41" s="1"/>
  <c r="BK33" i="41" s="1"/>
  <c r="AE33" i="41"/>
  <c r="AF33" i="41" s="1"/>
  <c r="AG33" i="41" s="1"/>
  <c r="AH33" i="41" s="1"/>
  <c r="AI33" i="41" s="1"/>
  <c r="AJ33" i="41" s="1"/>
  <c r="AK33" i="41" s="1"/>
  <c r="J63" i="41"/>
  <c r="I63" i="41"/>
  <c r="D39" i="41"/>
  <c r="J62" i="41"/>
  <c r="I62" i="41"/>
  <c r="D38" i="41"/>
  <c r="J61" i="41"/>
  <c r="I61" i="41"/>
  <c r="D37" i="41"/>
  <c r="J60" i="41"/>
  <c r="I60" i="41"/>
  <c r="D36" i="41"/>
  <c r="J59" i="41"/>
  <c r="I59" i="41"/>
  <c r="D35" i="41"/>
  <c r="J58" i="41"/>
  <c r="I58" i="41"/>
  <c r="D34" i="41"/>
  <c r="BE27" i="41"/>
  <c r="BF27" i="41" s="1"/>
  <c r="BG27" i="41" s="1"/>
  <c r="BH27" i="41" s="1"/>
  <c r="BI27" i="41" s="1"/>
  <c r="BJ27" i="41" s="1"/>
  <c r="BK27" i="41" s="1"/>
  <c r="AR27" i="41"/>
  <c r="AS27" i="41" s="1"/>
  <c r="AT27" i="41" s="1"/>
  <c r="AU27" i="41" s="1"/>
  <c r="AV27" i="41" s="1"/>
  <c r="AW27" i="41" s="1"/>
  <c r="AX27" i="41" s="1"/>
  <c r="AE27" i="41"/>
  <c r="AF27" i="41" s="1"/>
  <c r="AG27" i="41" s="1"/>
  <c r="AH27" i="41" s="1"/>
  <c r="AI27" i="41" s="1"/>
  <c r="AJ27" i="41" s="1"/>
  <c r="AK27" i="41" s="1"/>
  <c r="R27" i="41"/>
  <c r="S27" i="41" s="1"/>
  <c r="T27" i="41" s="1"/>
  <c r="U27" i="41" s="1"/>
  <c r="V27" i="41" s="1"/>
  <c r="W27" i="41" s="1"/>
  <c r="X27" i="41" s="1"/>
  <c r="J57" i="41"/>
  <c r="I57" i="41"/>
  <c r="D33" i="41"/>
  <c r="BE26" i="41"/>
  <c r="BF26" i="41" s="1"/>
  <c r="BG26" i="41" s="1"/>
  <c r="BH26" i="41" s="1"/>
  <c r="BI26" i="41" s="1"/>
  <c r="BJ26" i="41" s="1"/>
  <c r="BK26" i="41" s="1"/>
  <c r="AR26" i="41"/>
  <c r="AS26" i="41" s="1"/>
  <c r="AT26" i="41" s="1"/>
  <c r="AU26" i="41" s="1"/>
  <c r="AV26" i="41" s="1"/>
  <c r="AW26" i="41" s="1"/>
  <c r="AX26" i="41" s="1"/>
  <c r="AE26" i="41"/>
  <c r="AF26" i="41" s="1"/>
  <c r="AG26" i="41" s="1"/>
  <c r="AH26" i="41" s="1"/>
  <c r="AI26" i="41" s="1"/>
  <c r="AJ26" i="41" s="1"/>
  <c r="AK26" i="41" s="1"/>
  <c r="R26" i="41"/>
  <c r="S26" i="41" s="1"/>
  <c r="T26" i="41" s="1"/>
  <c r="U26" i="41" s="1"/>
  <c r="V26" i="41" s="1"/>
  <c r="W26" i="41" s="1"/>
  <c r="X26" i="41" s="1"/>
  <c r="J56" i="41"/>
  <c r="I56" i="41"/>
  <c r="D32" i="41"/>
  <c r="J55" i="41"/>
  <c r="I55" i="41"/>
  <c r="D31" i="41"/>
  <c r="BE25" i="41"/>
  <c r="BF25" i="41" s="1"/>
  <c r="BG25" i="41" s="1"/>
  <c r="BH25" i="41" s="1"/>
  <c r="BI25" i="41" s="1"/>
  <c r="BJ25" i="41" s="1"/>
  <c r="BK25" i="41" s="1"/>
  <c r="AR25" i="41"/>
  <c r="AS25" i="41" s="1"/>
  <c r="AT25" i="41" s="1"/>
  <c r="AU25" i="41" s="1"/>
  <c r="AV25" i="41" s="1"/>
  <c r="AW25" i="41" s="1"/>
  <c r="AX25" i="41" s="1"/>
  <c r="AE25" i="41"/>
  <c r="AF25" i="41" s="1"/>
  <c r="AG25" i="41" s="1"/>
  <c r="AH25" i="41" s="1"/>
  <c r="AI25" i="41" s="1"/>
  <c r="AJ25" i="41" s="1"/>
  <c r="AK25" i="41" s="1"/>
  <c r="R25" i="41"/>
  <c r="S25" i="41" s="1"/>
  <c r="T25" i="41" s="1"/>
  <c r="U25" i="41" s="1"/>
  <c r="V25" i="41" s="1"/>
  <c r="W25" i="41" s="1"/>
  <c r="X25" i="41" s="1"/>
  <c r="J54" i="41"/>
  <c r="I54" i="41"/>
  <c r="D30" i="41"/>
  <c r="BE24" i="41"/>
  <c r="BF24" i="41" s="1"/>
  <c r="BG24" i="41" s="1"/>
  <c r="BH24" i="41" s="1"/>
  <c r="BI24" i="41" s="1"/>
  <c r="BJ24" i="41" s="1"/>
  <c r="BK24" i="41" s="1"/>
  <c r="AR24" i="41"/>
  <c r="AS24" i="41" s="1"/>
  <c r="AT24" i="41" s="1"/>
  <c r="AU24" i="41" s="1"/>
  <c r="AV24" i="41" s="1"/>
  <c r="AW24" i="41" s="1"/>
  <c r="AX24" i="41" s="1"/>
  <c r="AE24" i="41"/>
  <c r="AF24" i="41" s="1"/>
  <c r="AG24" i="41" s="1"/>
  <c r="AH24" i="41" s="1"/>
  <c r="AI24" i="41" s="1"/>
  <c r="AJ24" i="41" s="1"/>
  <c r="AK24" i="41" s="1"/>
  <c r="R24" i="41"/>
  <c r="S24" i="41" s="1"/>
  <c r="T24" i="41" s="1"/>
  <c r="U24" i="41" s="1"/>
  <c r="V24" i="41" s="1"/>
  <c r="W24" i="41" s="1"/>
  <c r="X24" i="41" s="1"/>
  <c r="J53" i="41"/>
  <c r="I53" i="41"/>
  <c r="D29" i="41"/>
  <c r="J52" i="41"/>
  <c r="I52" i="41"/>
  <c r="D28" i="41"/>
  <c r="BE23" i="41"/>
  <c r="BF23" i="41" s="1"/>
  <c r="BG23" i="41" s="1"/>
  <c r="BH23" i="41" s="1"/>
  <c r="BI23" i="41" s="1"/>
  <c r="BJ23" i="41" s="1"/>
  <c r="BK23" i="41" s="1"/>
  <c r="AR23" i="41"/>
  <c r="AS23" i="41" s="1"/>
  <c r="AT23" i="41" s="1"/>
  <c r="AU23" i="41" s="1"/>
  <c r="AV23" i="41" s="1"/>
  <c r="AW23" i="41" s="1"/>
  <c r="AX23" i="41" s="1"/>
  <c r="AE23" i="41"/>
  <c r="AF23" i="41" s="1"/>
  <c r="AG23" i="41" s="1"/>
  <c r="AH23" i="41" s="1"/>
  <c r="AI23" i="41" s="1"/>
  <c r="AJ23" i="41" s="1"/>
  <c r="AK23" i="41" s="1"/>
  <c r="R23" i="41"/>
  <c r="S23" i="41" s="1"/>
  <c r="T23" i="41" s="1"/>
  <c r="U23" i="41" s="1"/>
  <c r="V23" i="41" s="1"/>
  <c r="W23" i="41" s="1"/>
  <c r="X23" i="41" s="1"/>
  <c r="J51" i="41"/>
  <c r="I51" i="41"/>
  <c r="D27" i="41"/>
  <c r="J50" i="41"/>
  <c r="I50" i="41"/>
  <c r="D26" i="41"/>
  <c r="BE22" i="41"/>
  <c r="BF22" i="41" s="1"/>
  <c r="BG22" i="41" s="1"/>
  <c r="BH22" i="41" s="1"/>
  <c r="BI22" i="41" s="1"/>
  <c r="BJ22" i="41" s="1"/>
  <c r="BK22" i="41" s="1"/>
  <c r="AR22" i="41"/>
  <c r="AS22" i="41" s="1"/>
  <c r="AT22" i="41" s="1"/>
  <c r="AU22" i="41" s="1"/>
  <c r="AV22" i="41" s="1"/>
  <c r="AW22" i="41" s="1"/>
  <c r="AX22" i="41" s="1"/>
  <c r="AE22" i="41"/>
  <c r="AF22" i="41" s="1"/>
  <c r="AG22" i="41" s="1"/>
  <c r="AH22" i="41" s="1"/>
  <c r="AI22" i="41" s="1"/>
  <c r="AJ22" i="41" s="1"/>
  <c r="AK22" i="41" s="1"/>
  <c r="R22" i="41"/>
  <c r="S22" i="41" s="1"/>
  <c r="T22" i="41" s="1"/>
  <c r="U22" i="41" s="1"/>
  <c r="V22" i="41" s="1"/>
  <c r="W22" i="41" s="1"/>
  <c r="X22" i="41" s="1"/>
  <c r="I49" i="41"/>
  <c r="D25" i="41"/>
  <c r="BE21" i="41"/>
  <c r="BF21" i="41" s="1"/>
  <c r="BG21" i="41" s="1"/>
  <c r="BH21" i="41" s="1"/>
  <c r="BI21" i="41" s="1"/>
  <c r="BJ21" i="41" s="1"/>
  <c r="BK21" i="41" s="1"/>
  <c r="AR21" i="41"/>
  <c r="AS21" i="41" s="1"/>
  <c r="AT21" i="41" s="1"/>
  <c r="AU21" i="41" s="1"/>
  <c r="AV21" i="41" s="1"/>
  <c r="AW21" i="41" s="1"/>
  <c r="AX21" i="41" s="1"/>
  <c r="AE21" i="41"/>
  <c r="AF21" i="41" s="1"/>
  <c r="AG21" i="41" s="1"/>
  <c r="AH21" i="41" s="1"/>
  <c r="AI21" i="41" s="1"/>
  <c r="AJ21" i="41" s="1"/>
  <c r="AK21" i="41" s="1"/>
  <c r="R21" i="41"/>
  <c r="S21" i="41" s="1"/>
  <c r="T21" i="41" s="1"/>
  <c r="U21" i="41" s="1"/>
  <c r="V21" i="41" s="1"/>
  <c r="W21" i="41" s="1"/>
  <c r="X21" i="41" s="1"/>
  <c r="J48" i="41"/>
  <c r="I48" i="41"/>
  <c r="D24" i="41"/>
  <c r="BE20" i="41"/>
  <c r="BF20" i="41" s="1"/>
  <c r="BG20" i="41" s="1"/>
  <c r="BH20" i="41" s="1"/>
  <c r="BI20" i="41" s="1"/>
  <c r="BJ20" i="41" s="1"/>
  <c r="BK20" i="41" s="1"/>
  <c r="AR20" i="41"/>
  <c r="AS20" i="41" s="1"/>
  <c r="AT20" i="41" s="1"/>
  <c r="AU20" i="41" s="1"/>
  <c r="AV20" i="41" s="1"/>
  <c r="AW20" i="41" s="1"/>
  <c r="AX20" i="41" s="1"/>
  <c r="AE20" i="41"/>
  <c r="AF20" i="41" s="1"/>
  <c r="AG20" i="41" s="1"/>
  <c r="AH20" i="41" s="1"/>
  <c r="AI20" i="41" s="1"/>
  <c r="AJ20" i="41" s="1"/>
  <c r="AK20" i="41" s="1"/>
  <c r="R20" i="41"/>
  <c r="S20" i="41" s="1"/>
  <c r="T20" i="41" s="1"/>
  <c r="U20" i="41" s="1"/>
  <c r="V20" i="41" s="1"/>
  <c r="W20" i="41" s="1"/>
  <c r="X20" i="41" s="1"/>
  <c r="J47" i="41"/>
  <c r="J49" i="41" s="1"/>
  <c r="I47" i="41"/>
  <c r="D23" i="41"/>
  <c r="BE19" i="41"/>
  <c r="BF19" i="41" s="1"/>
  <c r="BG19" i="41" s="1"/>
  <c r="BH19" i="41" s="1"/>
  <c r="BI19" i="41" s="1"/>
  <c r="BJ19" i="41" s="1"/>
  <c r="BK19" i="41" s="1"/>
  <c r="AE19" i="41"/>
  <c r="AF19" i="41" s="1"/>
  <c r="AG19" i="41" s="1"/>
  <c r="AH19" i="41" s="1"/>
  <c r="AI19" i="41" s="1"/>
  <c r="AJ19" i="41" s="1"/>
  <c r="AK19" i="41" s="1"/>
  <c r="J46" i="41"/>
  <c r="I46" i="41"/>
  <c r="D22" i="41"/>
  <c r="J45" i="41"/>
  <c r="I45" i="41"/>
  <c r="D21" i="41"/>
  <c r="J44" i="41"/>
  <c r="I44" i="41"/>
  <c r="D20" i="41"/>
  <c r="D19" i="41"/>
  <c r="D18" i="41"/>
  <c r="D17" i="41"/>
  <c r="CF13" i="41"/>
  <c r="CG13" i="41" s="1"/>
  <c r="CH13" i="41" s="1"/>
  <c r="CI13" i="41" s="1"/>
  <c r="CJ13" i="41" s="1"/>
  <c r="CK13" i="41" s="1"/>
  <c r="CL13" i="41" s="1"/>
  <c r="BS13" i="41"/>
  <c r="BT13" i="41" s="1"/>
  <c r="BU13" i="41" s="1"/>
  <c r="BV13" i="41" s="1"/>
  <c r="BW13" i="41" s="1"/>
  <c r="BX13" i="41" s="1"/>
  <c r="BY13" i="41" s="1"/>
  <c r="BE13" i="41"/>
  <c r="BF13" i="41" s="1"/>
  <c r="BG13" i="41" s="1"/>
  <c r="BH13" i="41" s="1"/>
  <c r="BI13" i="41" s="1"/>
  <c r="BJ13" i="41" s="1"/>
  <c r="BK13" i="41" s="1"/>
  <c r="AR13" i="41"/>
  <c r="AS13" i="41" s="1"/>
  <c r="AT13" i="41" s="1"/>
  <c r="AU13" i="41" s="1"/>
  <c r="AV13" i="41" s="1"/>
  <c r="AW13" i="41" s="1"/>
  <c r="AX13" i="41" s="1"/>
  <c r="AE13" i="41"/>
  <c r="AF13" i="41" s="1"/>
  <c r="AG13" i="41" s="1"/>
  <c r="AH13" i="41" s="1"/>
  <c r="AI13" i="41" s="1"/>
  <c r="AJ13" i="41" s="1"/>
  <c r="AK13" i="41" s="1"/>
  <c r="R13" i="41"/>
  <c r="S13" i="41" s="1"/>
  <c r="T13" i="41" s="1"/>
  <c r="U13" i="41" s="1"/>
  <c r="V13" i="41" s="1"/>
  <c r="W13" i="41" s="1"/>
  <c r="X13" i="41" s="1"/>
  <c r="D16" i="41"/>
  <c r="CF12" i="41"/>
  <c r="CG12" i="41" s="1"/>
  <c r="CH12" i="41" s="1"/>
  <c r="CI12" i="41" s="1"/>
  <c r="CJ12" i="41" s="1"/>
  <c r="CK12" i="41" s="1"/>
  <c r="CL12" i="41" s="1"/>
  <c r="BS12" i="41"/>
  <c r="BT12" i="41" s="1"/>
  <c r="BU12" i="41" s="1"/>
  <c r="BV12" i="41" s="1"/>
  <c r="BW12" i="41" s="1"/>
  <c r="BX12" i="41" s="1"/>
  <c r="BY12" i="41" s="1"/>
  <c r="BE12" i="41"/>
  <c r="BF12" i="41" s="1"/>
  <c r="BG12" i="41" s="1"/>
  <c r="BH12" i="41" s="1"/>
  <c r="BI12" i="41" s="1"/>
  <c r="BJ12" i="41" s="1"/>
  <c r="BK12" i="41" s="1"/>
  <c r="AR12" i="41"/>
  <c r="AS12" i="41" s="1"/>
  <c r="AT12" i="41" s="1"/>
  <c r="AU12" i="41" s="1"/>
  <c r="AV12" i="41" s="1"/>
  <c r="AW12" i="41" s="1"/>
  <c r="AX12" i="41" s="1"/>
  <c r="AE12" i="41"/>
  <c r="AF12" i="41" s="1"/>
  <c r="AG12" i="41" s="1"/>
  <c r="AH12" i="41" s="1"/>
  <c r="AI12" i="41" s="1"/>
  <c r="AJ12" i="41" s="1"/>
  <c r="AK12" i="41" s="1"/>
  <c r="R12" i="41"/>
  <c r="S12" i="41" s="1"/>
  <c r="T12" i="41" s="1"/>
  <c r="U12" i="41" s="1"/>
  <c r="V12" i="41" s="1"/>
  <c r="W12" i="41" s="1"/>
  <c r="X12" i="41" s="1"/>
  <c r="D15" i="41"/>
  <c r="D14" i="41"/>
  <c r="CF11" i="41"/>
  <c r="CG11" i="41" s="1"/>
  <c r="CH11" i="41" s="1"/>
  <c r="CI11" i="41" s="1"/>
  <c r="CJ11" i="41" s="1"/>
  <c r="CK11" i="41" s="1"/>
  <c r="CL11" i="41" s="1"/>
  <c r="BS11" i="41"/>
  <c r="BT11" i="41" s="1"/>
  <c r="BU11" i="41" s="1"/>
  <c r="BV11" i="41" s="1"/>
  <c r="BW11" i="41" s="1"/>
  <c r="BX11" i="41" s="1"/>
  <c r="BY11" i="41" s="1"/>
  <c r="BE11" i="41"/>
  <c r="BF11" i="41" s="1"/>
  <c r="BG11" i="41" s="1"/>
  <c r="BH11" i="41" s="1"/>
  <c r="BI11" i="41" s="1"/>
  <c r="BJ11" i="41" s="1"/>
  <c r="BK11" i="41" s="1"/>
  <c r="AR11" i="41"/>
  <c r="AS11" i="41" s="1"/>
  <c r="AT11" i="41" s="1"/>
  <c r="AU11" i="41" s="1"/>
  <c r="AV11" i="41" s="1"/>
  <c r="AW11" i="41" s="1"/>
  <c r="AX11" i="41" s="1"/>
  <c r="AE11" i="41"/>
  <c r="AF11" i="41" s="1"/>
  <c r="AG11" i="41" s="1"/>
  <c r="AH11" i="41" s="1"/>
  <c r="AI11" i="41" s="1"/>
  <c r="AJ11" i="41" s="1"/>
  <c r="AK11" i="41" s="1"/>
  <c r="R11" i="41"/>
  <c r="S11" i="41" s="1"/>
  <c r="T11" i="41" s="1"/>
  <c r="U11" i="41" s="1"/>
  <c r="V11" i="41" s="1"/>
  <c r="W11" i="41" s="1"/>
  <c r="X11" i="41" s="1"/>
  <c r="D13" i="41"/>
  <c r="CF10" i="41"/>
  <c r="CG10" i="41" s="1"/>
  <c r="CH10" i="41" s="1"/>
  <c r="CI10" i="41" s="1"/>
  <c r="CJ10" i="41" s="1"/>
  <c r="CK10" i="41" s="1"/>
  <c r="CL10" i="41" s="1"/>
  <c r="BS10" i="41"/>
  <c r="BT10" i="41" s="1"/>
  <c r="BU10" i="41" s="1"/>
  <c r="BV10" i="41" s="1"/>
  <c r="BW10" i="41" s="1"/>
  <c r="BX10" i="41" s="1"/>
  <c r="BY10" i="41" s="1"/>
  <c r="BE10" i="41"/>
  <c r="BF10" i="41" s="1"/>
  <c r="BG10" i="41" s="1"/>
  <c r="BH10" i="41" s="1"/>
  <c r="BI10" i="41" s="1"/>
  <c r="BJ10" i="41" s="1"/>
  <c r="BK10" i="41" s="1"/>
  <c r="AR10" i="41"/>
  <c r="AS10" i="41" s="1"/>
  <c r="AT10" i="41" s="1"/>
  <c r="AU10" i="41" s="1"/>
  <c r="AV10" i="41" s="1"/>
  <c r="AW10" i="41" s="1"/>
  <c r="AX10" i="41" s="1"/>
  <c r="AE10" i="41"/>
  <c r="AF10" i="41" s="1"/>
  <c r="AG10" i="41" s="1"/>
  <c r="AH10" i="41" s="1"/>
  <c r="AI10" i="41" s="1"/>
  <c r="AJ10" i="41" s="1"/>
  <c r="AK10" i="41" s="1"/>
  <c r="R10" i="41"/>
  <c r="S10" i="41" s="1"/>
  <c r="T10" i="41" s="1"/>
  <c r="U10" i="41" s="1"/>
  <c r="V10" i="41" s="1"/>
  <c r="W10" i="41" s="1"/>
  <c r="X10" i="41" s="1"/>
  <c r="D12" i="41"/>
  <c r="D11" i="41"/>
  <c r="CF9" i="41"/>
  <c r="CG9" i="41" s="1"/>
  <c r="CH9" i="41" s="1"/>
  <c r="CI9" i="41" s="1"/>
  <c r="CJ9" i="41" s="1"/>
  <c r="CK9" i="41" s="1"/>
  <c r="CL9" i="41" s="1"/>
  <c r="BS9" i="41"/>
  <c r="BT9" i="41" s="1"/>
  <c r="BU9" i="41" s="1"/>
  <c r="BV9" i="41" s="1"/>
  <c r="BW9" i="41" s="1"/>
  <c r="BX9" i="41" s="1"/>
  <c r="BY9" i="41" s="1"/>
  <c r="BE9" i="41"/>
  <c r="BF9" i="41" s="1"/>
  <c r="BG9" i="41" s="1"/>
  <c r="BH9" i="41" s="1"/>
  <c r="BI9" i="41" s="1"/>
  <c r="BJ9" i="41" s="1"/>
  <c r="BK9" i="41" s="1"/>
  <c r="AR9" i="41"/>
  <c r="AS9" i="41" s="1"/>
  <c r="AT9" i="41" s="1"/>
  <c r="AU9" i="41" s="1"/>
  <c r="AV9" i="41" s="1"/>
  <c r="AW9" i="41" s="1"/>
  <c r="AX9" i="41" s="1"/>
  <c r="AE9" i="41"/>
  <c r="AF9" i="41" s="1"/>
  <c r="AG9" i="41" s="1"/>
  <c r="AH9" i="41" s="1"/>
  <c r="AI9" i="41" s="1"/>
  <c r="AJ9" i="41" s="1"/>
  <c r="AK9" i="41" s="1"/>
  <c r="R9" i="41"/>
  <c r="S9" i="41" s="1"/>
  <c r="T9" i="41" s="1"/>
  <c r="U9" i="41" s="1"/>
  <c r="V9" i="41" s="1"/>
  <c r="W9" i="41" s="1"/>
  <c r="X9" i="41" s="1"/>
  <c r="D10" i="41"/>
  <c r="D9" i="41"/>
  <c r="CF8" i="41"/>
  <c r="CG8" i="41" s="1"/>
  <c r="CH8" i="41" s="1"/>
  <c r="CI8" i="41" s="1"/>
  <c r="CJ8" i="41" s="1"/>
  <c r="CK8" i="41" s="1"/>
  <c r="CL8" i="41" s="1"/>
  <c r="BS8" i="41"/>
  <c r="BT8" i="41" s="1"/>
  <c r="BU8" i="41" s="1"/>
  <c r="BV8" i="41" s="1"/>
  <c r="BW8" i="41" s="1"/>
  <c r="BX8" i="41" s="1"/>
  <c r="BY8" i="41" s="1"/>
  <c r="BE8" i="41"/>
  <c r="BF8" i="41" s="1"/>
  <c r="BG8" i="41" s="1"/>
  <c r="BH8" i="41" s="1"/>
  <c r="BI8" i="41" s="1"/>
  <c r="BJ8" i="41" s="1"/>
  <c r="BK8" i="41" s="1"/>
  <c r="AR8" i="41"/>
  <c r="AS8" i="41" s="1"/>
  <c r="AT8" i="41" s="1"/>
  <c r="AU8" i="41" s="1"/>
  <c r="AV8" i="41" s="1"/>
  <c r="AW8" i="41" s="1"/>
  <c r="AX8" i="41" s="1"/>
  <c r="AE8" i="41"/>
  <c r="AF8" i="41" s="1"/>
  <c r="AG8" i="41" s="1"/>
  <c r="AH8" i="41" s="1"/>
  <c r="AI8" i="41" s="1"/>
  <c r="AJ8" i="41" s="1"/>
  <c r="AK8" i="41" s="1"/>
  <c r="R8" i="41"/>
  <c r="S8" i="41" s="1"/>
  <c r="T8" i="41" s="1"/>
  <c r="U8" i="41" s="1"/>
  <c r="V8" i="41" s="1"/>
  <c r="W8" i="41" s="1"/>
  <c r="X8" i="41" s="1"/>
  <c r="D8" i="41"/>
  <c r="CF7" i="41"/>
  <c r="CG7" i="41" s="1"/>
  <c r="CH7" i="41" s="1"/>
  <c r="CI7" i="41" s="1"/>
  <c r="CJ7" i="41" s="1"/>
  <c r="CK7" i="41" s="1"/>
  <c r="CL7" i="41" s="1"/>
  <c r="BS7" i="41"/>
  <c r="BT7" i="41" s="1"/>
  <c r="BU7" i="41" s="1"/>
  <c r="BV7" i="41" s="1"/>
  <c r="BW7" i="41" s="1"/>
  <c r="BX7" i="41" s="1"/>
  <c r="BY7" i="41" s="1"/>
  <c r="BE7" i="41"/>
  <c r="BF7" i="41" s="1"/>
  <c r="BG7" i="41" s="1"/>
  <c r="BH7" i="41" s="1"/>
  <c r="BI7" i="41" s="1"/>
  <c r="BJ7" i="41" s="1"/>
  <c r="BK7" i="41" s="1"/>
  <c r="AR7" i="41"/>
  <c r="AS7" i="41" s="1"/>
  <c r="AT7" i="41" s="1"/>
  <c r="AU7" i="41" s="1"/>
  <c r="AV7" i="41" s="1"/>
  <c r="AW7" i="41" s="1"/>
  <c r="AX7" i="41" s="1"/>
  <c r="AE7" i="41"/>
  <c r="AF7" i="41" s="1"/>
  <c r="AG7" i="41" s="1"/>
  <c r="AH7" i="41" s="1"/>
  <c r="AI7" i="41" s="1"/>
  <c r="AJ7" i="41" s="1"/>
  <c r="AK7" i="41" s="1"/>
  <c r="R7" i="41"/>
  <c r="S7" i="41" s="1"/>
  <c r="T7" i="41" s="1"/>
  <c r="U7" i="41" s="1"/>
  <c r="V7" i="41" s="1"/>
  <c r="W7" i="41" s="1"/>
  <c r="X7" i="41" s="1"/>
  <c r="D7" i="41"/>
  <c r="CF6" i="41"/>
  <c r="CG6" i="41" s="1"/>
  <c r="CH6" i="41" s="1"/>
  <c r="CI6" i="41" s="1"/>
  <c r="CJ6" i="41" s="1"/>
  <c r="CK6" i="41" s="1"/>
  <c r="CL6" i="41" s="1"/>
  <c r="BS6" i="41"/>
  <c r="BT6" i="41" s="1"/>
  <c r="BU6" i="41" s="1"/>
  <c r="BV6" i="41" s="1"/>
  <c r="BW6" i="41" s="1"/>
  <c r="BX6" i="41" s="1"/>
  <c r="BY6" i="41" s="1"/>
  <c r="BE6" i="41"/>
  <c r="BF6" i="41" s="1"/>
  <c r="BG6" i="41" s="1"/>
  <c r="BH6" i="41" s="1"/>
  <c r="BI6" i="41" s="1"/>
  <c r="BJ6" i="41" s="1"/>
  <c r="BK6" i="41" s="1"/>
  <c r="AR6" i="41"/>
  <c r="AS6" i="41" s="1"/>
  <c r="AT6" i="41" s="1"/>
  <c r="AU6" i="41" s="1"/>
  <c r="AV6" i="41" s="1"/>
  <c r="AW6" i="41" s="1"/>
  <c r="AX6" i="41" s="1"/>
  <c r="AE6" i="41"/>
  <c r="AF6" i="41" s="1"/>
  <c r="AG6" i="41" s="1"/>
  <c r="AH6" i="41" s="1"/>
  <c r="AI6" i="41" s="1"/>
  <c r="AJ6" i="41" s="1"/>
  <c r="AK6" i="41" s="1"/>
  <c r="R6" i="41"/>
  <c r="S6" i="41" s="1"/>
  <c r="T6" i="41" s="1"/>
  <c r="U6" i="41" s="1"/>
  <c r="V6" i="41" s="1"/>
  <c r="W6" i="41" s="1"/>
  <c r="X6" i="41" s="1"/>
  <c r="D6" i="41"/>
  <c r="CF5" i="41"/>
  <c r="CG5" i="41" s="1"/>
  <c r="CH5" i="41" s="1"/>
  <c r="CI5" i="41" s="1"/>
  <c r="CJ5" i="41" s="1"/>
  <c r="CK5" i="41" s="1"/>
  <c r="CL5" i="41" s="1"/>
  <c r="BE5" i="41"/>
  <c r="BF5" i="41" s="1"/>
  <c r="BG5" i="41" s="1"/>
  <c r="BH5" i="41" s="1"/>
  <c r="BI5" i="41" s="1"/>
  <c r="BJ5" i="41" s="1"/>
  <c r="BK5" i="41" s="1"/>
  <c r="AE5" i="41"/>
  <c r="AF5" i="41" s="1"/>
  <c r="AG5" i="41" s="1"/>
  <c r="AH5" i="41" s="1"/>
  <c r="AI5" i="41" s="1"/>
  <c r="AJ5" i="41" s="1"/>
  <c r="AK5" i="41" s="1"/>
  <c r="D5" i="41"/>
  <c r="D4" i="41"/>
  <c r="D3" i="41"/>
  <c r="D2" i="41"/>
  <c r="D1" i="41"/>
  <c r="BM72" i="29"/>
  <c r="CJ44" i="29"/>
  <c r="C26" i="29"/>
  <c r="C25" i="29"/>
  <c r="CJ34" i="29"/>
  <c r="I10" i="29"/>
  <c r="CN15" i="29"/>
  <c r="CD12" i="29"/>
  <c r="CU11" i="29"/>
  <c r="AQ26" i="29" s="1"/>
  <c r="CU10" i="29"/>
  <c r="AQ25" i="29" s="1"/>
  <c r="CU9" i="29"/>
  <c r="AQ24" i="29" s="1"/>
  <c r="CU8" i="29"/>
  <c r="AQ23" i="29" s="1"/>
  <c r="CU7" i="29"/>
  <c r="AQ22" i="29" s="1"/>
  <c r="CD7" i="29"/>
  <c r="CD5" i="29"/>
  <c r="CD3" i="29"/>
  <c r="L28" i="4"/>
  <c r="J28" i="4"/>
  <c r="H28" i="4"/>
  <c r="L27" i="4"/>
  <c r="J27" i="4"/>
  <c r="F74" i="34"/>
  <c r="AK46" i="34" s="1"/>
  <c r="K25" i="4"/>
  <c r="I25" i="4"/>
  <c r="G25" i="4"/>
  <c r="E25" i="4"/>
  <c r="K24" i="4"/>
  <c r="I24" i="4"/>
  <c r="G24" i="4"/>
  <c r="E24" i="4"/>
  <c r="K23" i="4"/>
  <c r="I23" i="4"/>
  <c r="G23" i="4"/>
  <c r="E23" i="4"/>
  <c r="K22" i="4"/>
  <c r="I22" i="4"/>
  <c r="G22" i="4"/>
  <c r="E22" i="4"/>
  <c r="K21" i="4"/>
  <c r="I21" i="4"/>
  <c r="G21" i="4"/>
  <c r="E21" i="4"/>
  <c r="K20" i="4"/>
  <c r="I20" i="4"/>
  <c r="G20" i="4"/>
  <c r="E20" i="4"/>
  <c r="K19" i="4"/>
  <c r="I19" i="4"/>
  <c r="G19" i="4"/>
  <c r="E19" i="4"/>
  <c r="K18" i="4"/>
  <c r="I18" i="4"/>
  <c r="G18" i="4"/>
  <c r="E18" i="4"/>
  <c r="K17" i="4"/>
  <c r="I17" i="4"/>
  <c r="G17" i="4"/>
  <c r="E17" i="4"/>
  <c r="K16" i="4"/>
  <c r="I16" i="4"/>
  <c r="G16" i="4"/>
  <c r="E16" i="4"/>
  <c r="K15" i="4"/>
  <c r="I15" i="4"/>
  <c r="G15" i="4"/>
  <c r="E15" i="4"/>
  <c r="K14" i="4"/>
  <c r="I14" i="4"/>
  <c r="G14" i="4"/>
  <c r="E14" i="4"/>
  <c r="K13" i="4"/>
  <c r="I13" i="4"/>
  <c r="G13" i="4"/>
  <c r="E13" i="4"/>
  <c r="K12" i="4"/>
  <c r="I12" i="4"/>
  <c r="G12" i="4"/>
  <c r="E12" i="4"/>
  <c r="K11" i="4"/>
  <c r="I11" i="4"/>
  <c r="G11" i="4"/>
  <c r="E11" i="4"/>
  <c r="K10" i="4"/>
  <c r="I10" i="4"/>
  <c r="G10" i="4"/>
  <c r="E10" i="4"/>
  <c r="K9" i="4"/>
  <c r="I9" i="4"/>
  <c r="G9" i="4"/>
  <c r="E9" i="4"/>
  <c r="K8" i="4"/>
  <c r="I8" i="4"/>
  <c r="G8" i="4"/>
  <c r="K7" i="4"/>
  <c r="I7" i="4"/>
  <c r="AC17" i="35"/>
  <c r="AB17" i="35"/>
  <c r="AC16" i="35"/>
  <c r="AB16" i="35"/>
  <c r="AC15" i="35"/>
  <c r="AC14" i="35"/>
  <c r="AB14" i="35"/>
  <c r="AC13" i="35"/>
  <c r="AB13" i="35"/>
  <c r="AB15" i="35" s="1"/>
  <c r="C9" i="35"/>
  <c r="AM96" i="34"/>
  <c r="AM95" i="34"/>
  <c r="AM94" i="34"/>
  <c r="C54" i="34"/>
  <c r="AK55" i="34"/>
  <c r="AP20" i="34"/>
  <c r="AK41" i="34"/>
  <c r="AK40" i="34"/>
  <c r="AJ40" i="34"/>
  <c r="AK39" i="34"/>
  <c r="S20" i="34"/>
  <c r="AD25" i="45" l="1"/>
  <c r="AS16" i="34"/>
  <c r="AL16" i="34"/>
  <c r="AE24" i="45"/>
  <c r="AE10" i="45"/>
  <c r="AQ7" i="34"/>
  <c r="F45" i="42"/>
  <c r="F50" i="42" s="1"/>
  <c r="F51" i="42" s="1"/>
  <c r="AA7" i="45"/>
  <c r="AQ8" i="34" s="1"/>
  <c r="AA8" i="45"/>
  <c r="AQ9" i="34" s="1"/>
  <c r="AA9" i="45"/>
  <c r="AQ10" i="34" s="1"/>
  <c r="AA10" i="45"/>
  <c r="AA11" i="45"/>
  <c r="AQ11" i="34" s="1"/>
  <c r="AA12" i="45"/>
  <c r="AQ13" i="34" s="1"/>
  <c r="AA13" i="45"/>
  <c r="AQ14" i="34" s="1"/>
  <c r="AA14" i="45"/>
  <c r="AA15" i="45"/>
  <c r="AQ21" i="34" s="1"/>
  <c r="AA16" i="45"/>
  <c r="AA17" i="45"/>
  <c r="AQ22" i="34" s="1"/>
  <c r="AA18" i="45"/>
  <c r="AQ23" i="34" s="1"/>
  <c r="AA19" i="45"/>
  <c r="AQ17" i="34" s="1"/>
  <c r="AA20" i="45"/>
  <c r="AQ18" i="34" s="1"/>
  <c r="AA21" i="45"/>
  <c r="AQ19" i="34" s="1"/>
  <c r="AA22" i="45"/>
  <c r="AQ24" i="34" s="1"/>
  <c r="AA23" i="45"/>
  <c r="AQ25" i="34" s="1"/>
  <c r="AA24" i="45"/>
  <c r="AQ26" i="34"/>
  <c r="AQ38" i="34"/>
  <c r="AL9" i="34"/>
  <c r="AS9" i="34" s="1"/>
  <c r="AJ80" i="34"/>
  <c r="AJ79" i="34"/>
  <c r="AJ78" i="34"/>
  <c r="AU38" i="34"/>
  <c r="AW38" i="34"/>
  <c r="AQ41" i="34"/>
  <c r="AQ40" i="34"/>
  <c r="AQ39" i="34"/>
  <c r="AN8" i="34"/>
  <c r="AN9" i="34"/>
  <c r="AO9" i="34" s="1"/>
  <c r="AN10" i="34"/>
  <c r="AO10" i="34" s="1"/>
  <c r="AN11" i="34"/>
  <c r="AO11" i="34" s="1"/>
  <c r="AN12" i="34"/>
  <c r="AO12" i="34" s="1"/>
  <c r="AN13" i="34"/>
  <c r="AO13" i="34" s="1"/>
  <c r="AN14" i="34"/>
  <c r="AO14" i="34" s="1"/>
  <c r="AN15" i="34"/>
  <c r="AO15" i="34" s="1"/>
  <c r="AN16" i="34"/>
  <c r="AO16" i="34" s="1"/>
  <c r="AN7" i="34"/>
  <c r="AO7" i="34" s="1"/>
  <c r="AL12" i="34"/>
  <c r="AS12" i="34" s="1"/>
  <c r="AL13" i="34"/>
  <c r="AS13" i="34" s="1"/>
  <c r="AL11" i="34"/>
  <c r="AS11" i="34" s="1"/>
  <c r="AL7" i="34"/>
  <c r="AS7" i="34" s="1"/>
  <c r="AS8" i="34"/>
  <c r="R37" i="34"/>
  <c r="R38" i="34"/>
  <c r="R39" i="34"/>
  <c r="R36" i="34"/>
  <c r="AN92" i="34"/>
  <c r="AU41" i="34"/>
  <c r="AU40" i="34"/>
  <c r="AU39" i="34"/>
  <c r="X32" i="34"/>
  <c r="AL57" i="44"/>
  <c r="AK57" i="44"/>
  <c r="AJ57" i="44"/>
  <c r="AI57" i="44"/>
  <c r="AH57" i="44"/>
  <c r="AG57" i="44"/>
  <c r="AF57" i="44"/>
  <c r="AE57" i="44"/>
  <c r="AL56" i="44"/>
  <c r="AK56" i="44"/>
  <c r="AJ56" i="44"/>
  <c r="AI56" i="44"/>
  <c r="AH56" i="44"/>
  <c r="AG56" i="44"/>
  <c r="AF56" i="44"/>
  <c r="AE56" i="44"/>
  <c r="AL55" i="44"/>
  <c r="AK55" i="44"/>
  <c r="AJ55" i="44"/>
  <c r="AI55" i="44"/>
  <c r="AH55" i="44"/>
  <c r="AG55" i="44"/>
  <c r="AF55" i="44"/>
  <c r="AE55" i="44"/>
  <c r="AL54" i="44"/>
  <c r="AK54" i="44"/>
  <c r="AJ54" i="44"/>
  <c r="AI54" i="44"/>
  <c r="AH54" i="44"/>
  <c r="AG54" i="44"/>
  <c r="AF54" i="44"/>
  <c r="AE54" i="44"/>
  <c r="AQ65" i="34"/>
  <c r="AP65" i="34"/>
  <c r="AO65" i="34"/>
  <c r="AN65" i="34"/>
  <c r="AM65" i="34"/>
  <c r="AL65" i="34"/>
  <c r="AJ65" i="34"/>
  <c r="AQ64" i="34"/>
  <c r="AP64" i="34"/>
  <c r="AO64" i="34"/>
  <c r="AN64" i="34"/>
  <c r="AM64" i="34"/>
  <c r="AL64" i="34"/>
  <c r="AK64" i="34"/>
  <c r="AJ64" i="34"/>
  <c r="AK65" i="34"/>
  <c r="CU23" i="29"/>
  <c r="CU25" i="29"/>
  <c r="CU17" i="29"/>
  <c r="CU26" i="29"/>
  <c r="CD68" i="29"/>
  <c r="CD66" i="29"/>
  <c r="CD65" i="29"/>
  <c r="CD63" i="29"/>
  <c r="CD64" i="29"/>
  <c r="CD62" i="29"/>
  <c r="CD69" i="29"/>
  <c r="CD67" i="29"/>
  <c r="CE18" i="29"/>
  <c r="CK18" i="29" s="1"/>
  <c r="CO18" i="29" s="1"/>
  <c r="CE20" i="29"/>
  <c r="CK20" i="29" s="1"/>
  <c r="CO20" i="29" s="1"/>
  <c r="CJ35" i="29"/>
  <c r="J20" i="41"/>
  <c r="J21" i="41" s="1"/>
  <c r="I20" i="41"/>
  <c r="I21" i="41" s="1"/>
  <c r="H20" i="41"/>
  <c r="H21" i="41" s="1"/>
  <c r="G20" i="41"/>
  <c r="G21" i="41" s="1"/>
  <c r="AP17" i="44"/>
  <c r="AJ17" i="44"/>
  <c r="AT6" i="44"/>
  <c r="AE6" i="44"/>
  <c r="AJ51" i="34"/>
  <c r="L10" i="34"/>
  <c r="AJ52" i="34"/>
  <c r="AW40" i="34"/>
  <c r="AW41" i="34"/>
  <c r="AW39" i="34"/>
  <c r="H91" i="34" a="1"/>
  <c r="J75" i="34"/>
  <c r="J60" i="44"/>
  <c r="J74" i="34"/>
  <c r="AM46" i="34" s="1"/>
  <c r="J59" i="44"/>
  <c r="AH36" i="44" s="1"/>
  <c r="H75" i="34"/>
  <c r="H60" i="44"/>
  <c r="H74" i="34"/>
  <c r="AL46" i="34" s="1"/>
  <c r="H59" i="44"/>
  <c r="AG36" i="44" s="1"/>
  <c r="F75" i="34"/>
  <c r="F60" i="44"/>
  <c r="D75" i="34"/>
  <c r="D60" i="44"/>
  <c r="D74" i="34"/>
  <c r="AJ46" i="34" s="1"/>
  <c r="D59" i="44"/>
  <c r="AE36" i="44" s="1"/>
  <c r="AQ9" i="44"/>
  <c r="AQ8" i="44"/>
  <c r="AQ7" i="44"/>
  <c r="AQ6" i="44"/>
  <c r="AN20" i="44"/>
  <c r="AP20" i="44"/>
  <c r="AJ20" i="44"/>
  <c r="AN19" i="44"/>
  <c r="AJ19" i="44"/>
  <c r="AP19" i="44"/>
  <c r="AP18" i="44"/>
  <c r="AJ18" i="44"/>
  <c r="AT9" i="44"/>
  <c r="AG9" i="44"/>
  <c r="AH9" i="44" s="1"/>
  <c r="AE9" i="44"/>
  <c r="AF42" i="44"/>
  <c r="AH42" i="44"/>
  <c r="AE42" i="44"/>
  <c r="AG42" i="44"/>
  <c r="AI8" i="44"/>
  <c r="AT8" i="44"/>
  <c r="AF41" i="44"/>
  <c r="AE41" i="44"/>
  <c r="AH41" i="44"/>
  <c r="AG41" i="44"/>
  <c r="AT7" i="44"/>
  <c r="AI7" i="44"/>
  <c r="AG6" i="44"/>
  <c r="AH6" i="44" s="1"/>
  <c r="AE93" i="44"/>
  <c r="D76" i="44" s="1"/>
  <c r="K5" i="43"/>
  <c r="L2" i="43" s="1"/>
  <c r="K4" i="43"/>
  <c r="L4" i="43" s="1"/>
  <c r="K3" i="43"/>
  <c r="L3" i="43" s="1"/>
  <c r="AL52" i="34"/>
  <c r="CU22" i="29"/>
  <c r="AM52" i="34"/>
  <c r="AK51" i="34"/>
  <c r="AL51" i="34"/>
  <c r="AM51" i="34"/>
  <c r="AK52" i="34"/>
  <c r="CU16" i="29"/>
  <c r="CU24" i="29"/>
  <c r="AC18" i="35"/>
  <c r="N26" i="35" s="1"/>
  <c r="AB18" i="35"/>
  <c r="D26" i="35" s="1"/>
  <c r="CU21" i="29"/>
  <c r="CU15" i="29"/>
  <c r="D8" i="29"/>
  <c r="AP7" i="34" l="1"/>
  <c r="AR7" i="34" s="1"/>
  <c r="AE6" i="45" s="1"/>
  <c r="AF6" i="45" s="1"/>
  <c r="AS23" i="34" a="1"/>
  <c r="AQ20" i="34"/>
  <c r="AQ12" i="34"/>
  <c r="AQ15" i="34"/>
  <c r="AQ16" i="34"/>
  <c r="AJ82" i="34"/>
  <c r="AE72" i="44"/>
  <c r="D69" i="44" s="1"/>
  <c r="AD8" i="45"/>
  <c r="AD7" i="45"/>
  <c r="AD15" i="45"/>
  <c r="AD20" i="45"/>
  <c r="AD10" i="45"/>
  <c r="AD14" i="45"/>
  <c r="AD11" i="45"/>
  <c r="AD17" i="45"/>
  <c r="AD9" i="45"/>
  <c r="AD13" i="45"/>
  <c r="AD19" i="45"/>
  <c r="AD23" i="45"/>
  <c r="AD24" i="45"/>
  <c r="AJ99" i="34"/>
  <c r="AD21" i="45"/>
  <c r="AD16" i="45"/>
  <c r="AD22" i="45"/>
  <c r="AD18" i="45"/>
  <c r="AD12" i="45"/>
  <c r="D80" i="34"/>
  <c r="D79" i="34"/>
  <c r="AO8" i="34"/>
  <c r="AP10" i="34"/>
  <c r="AR10" i="34" s="1"/>
  <c r="AE9" i="45" s="1"/>
  <c r="AP14" i="34"/>
  <c r="AR14" i="34" s="1"/>
  <c r="AE13" i="45" s="1"/>
  <c r="AP16" i="34"/>
  <c r="AR16" i="34" s="1"/>
  <c r="AP11" i="34"/>
  <c r="AR11" i="34" s="1"/>
  <c r="AE11" i="45" s="1"/>
  <c r="AP12" i="34"/>
  <c r="AR12" i="34" s="1"/>
  <c r="AP13" i="34"/>
  <c r="AR13" i="34" s="1"/>
  <c r="AE12" i="45" s="1"/>
  <c r="AP15" i="34"/>
  <c r="AR15" i="34" s="1"/>
  <c r="AE16" i="45" s="1"/>
  <c r="AN90" i="34"/>
  <c r="AP9" i="34"/>
  <c r="AR9" i="34" s="1"/>
  <c r="H50" i="42"/>
  <c r="H51" i="42"/>
  <c r="F48" i="42"/>
  <c r="F47" i="42" s="1"/>
  <c r="AQ66" i="34"/>
  <c r="AP66" i="34"/>
  <c r="AO66" i="34"/>
  <c r="AN66" i="34"/>
  <c r="AM66" i="34"/>
  <c r="AL66" i="34"/>
  <c r="AJ66" i="34"/>
  <c r="AK66" i="34"/>
  <c r="M50" i="42"/>
  <c r="F49" i="42"/>
  <c r="CX13" i="29"/>
  <c r="CY13" i="29"/>
  <c r="CO36" i="29"/>
  <c r="CJ39" i="29" s="1"/>
  <c r="CJ40" i="29"/>
  <c r="CJ41" i="29"/>
  <c r="CJ36" i="29"/>
  <c r="CJ38" i="29"/>
  <c r="CJ37" i="29" s="1"/>
  <c r="L11" i="34"/>
  <c r="AL27" i="44" a="1"/>
  <c r="D65" i="44"/>
  <c r="AJ53" i="34"/>
  <c r="H87" i="34" a="1"/>
  <c r="AI9" i="44"/>
  <c r="AI6" i="44"/>
  <c r="D64" i="44"/>
  <c r="AL9" i="44"/>
  <c r="AN9" i="44"/>
  <c r="AK9" i="44"/>
  <c r="AM9" i="44"/>
  <c r="AK8" i="44"/>
  <c r="AM8" i="44"/>
  <c r="AN8" i="44"/>
  <c r="AL8" i="44"/>
  <c r="AM7" i="44"/>
  <c r="AK7" i="44"/>
  <c r="AL7" i="44"/>
  <c r="AN7" i="44"/>
  <c r="AK6" i="44"/>
  <c r="AM6" i="44"/>
  <c r="AN6" i="44"/>
  <c r="AL6" i="44"/>
  <c r="AB20" i="35"/>
  <c r="AC20" i="35"/>
  <c r="T31" i="35" s="1"/>
  <c r="AR18" i="34" l="1"/>
  <c r="AR17" i="34"/>
  <c r="AE19" i="45" s="1"/>
  <c r="AJ101" i="34"/>
  <c r="AJ103" i="34" s="1"/>
  <c r="D91" i="34" s="1"/>
  <c r="AP8" i="34"/>
  <c r="AR8" i="34" s="1"/>
  <c r="AE7" i="45" s="1"/>
  <c r="AF7" i="45" s="1"/>
  <c r="F52" i="42"/>
  <c r="H52" i="42"/>
  <c r="AE71" i="44"/>
  <c r="AQ67" i="34"/>
  <c r="AP67" i="34"/>
  <c r="J12" i="41" s="1"/>
  <c r="AO67" i="34"/>
  <c r="AN67" i="34"/>
  <c r="AM67" i="34"/>
  <c r="H10" i="41" s="1"/>
  <c r="AL67" i="34"/>
  <c r="H12" i="41" s="1"/>
  <c r="AJ67" i="34"/>
  <c r="G12" i="41" s="1"/>
  <c r="AK67" i="34"/>
  <c r="G10" i="41" s="1"/>
  <c r="G6" i="41"/>
  <c r="AJ57" i="34"/>
  <c r="G4" i="41" s="1"/>
  <c r="BE22" i="29"/>
  <c r="Z54" i="29" s="1"/>
  <c r="CJ43" i="29"/>
  <c r="CJ46" i="29" s="1"/>
  <c r="CJ42" i="29"/>
  <c r="CJ45" i="29" s="1"/>
  <c r="AK57" i="34"/>
  <c r="H4" i="41" s="1"/>
  <c r="AM57" i="34"/>
  <c r="J4" i="41" s="1"/>
  <c r="AL57" i="34"/>
  <c r="I4" i="41" s="1"/>
  <c r="AJ54" i="34"/>
  <c r="AJ58" i="34" s="1"/>
  <c r="AF29" i="44"/>
  <c r="AF26" i="44"/>
  <c r="AF27" i="44"/>
  <c r="AF28" i="44"/>
  <c r="L31" i="35"/>
  <c r="AC27" i="35" s="1"/>
  <c r="AB29" i="35"/>
  <c r="AC29" i="35"/>
  <c r="D37" i="35" s="1"/>
  <c r="AL53" i="34"/>
  <c r="AM53" i="34"/>
  <c r="AK53" i="34"/>
  <c r="H31" i="35"/>
  <c r="AC25" i="35" s="1"/>
  <c r="F31" i="35"/>
  <c r="AC24" i="35" s="1"/>
  <c r="J31" i="35"/>
  <c r="AC26" i="35" s="1"/>
  <c r="V31" i="35"/>
  <c r="N32" i="35"/>
  <c r="D32" i="35"/>
  <c r="R31" i="35"/>
  <c r="P31" i="35"/>
  <c r="AE20" i="45" l="1"/>
  <c r="AE8" i="45"/>
  <c r="AG7" i="45"/>
  <c r="AH7" i="45" s="1"/>
  <c r="AJ81" i="34"/>
  <c r="AR22" i="34"/>
  <c r="AE17" i="45" s="1"/>
  <c r="AR20" i="34"/>
  <c r="AE14" i="45" s="1"/>
  <c r="AR26" i="34"/>
  <c r="AE25" i="45" s="1"/>
  <c r="AR19" i="34"/>
  <c r="AE21" i="45" s="1"/>
  <c r="AR21" i="34"/>
  <c r="AE15" i="45" s="1"/>
  <c r="AR23" i="34"/>
  <c r="AE18" i="45" s="1"/>
  <c r="AR24" i="34"/>
  <c r="AE22" i="45" s="1"/>
  <c r="AR25" i="34"/>
  <c r="AE23" i="45" s="1"/>
  <c r="J10" i="41"/>
  <c r="I10" i="41"/>
  <c r="I12" i="41"/>
  <c r="AE79" i="44"/>
  <c r="D68" i="44"/>
  <c r="AJ59" i="34"/>
  <c r="F55" i="42"/>
  <c r="F54" i="42"/>
  <c r="H54" i="42" s="1"/>
  <c r="M51" i="42"/>
  <c r="F53" i="42" s="1"/>
  <c r="Z52" i="29"/>
  <c r="Z56" i="29"/>
  <c r="Z58" i="29"/>
  <c r="Z62" i="29"/>
  <c r="Z60" i="29"/>
  <c r="AJ29" i="44"/>
  <c r="AH29" i="44"/>
  <c r="AI29" i="44"/>
  <c r="AK29" i="44"/>
  <c r="AK26" i="44"/>
  <c r="AH26" i="44"/>
  <c r="AJ26" i="44"/>
  <c r="AI26" i="44"/>
  <c r="AK27" i="44"/>
  <c r="AI27" i="44"/>
  <c r="AH27" i="44"/>
  <c r="AJ27" i="44"/>
  <c r="AI28" i="44"/>
  <c r="AK28" i="44"/>
  <c r="AH28" i="44"/>
  <c r="AJ28" i="44"/>
  <c r="J6" i="41"/>
  <c r="J7" i="41" s="1"/>
  <c r="G8" i="41"/>
  <c r="AB27" i="35"/>
  <c r="D42" i="35" s="1"/>
  <c r="I8" i="41"/>
  <c r="H11" i="41"/>
  <c r="I6" i="41"/>
  <c r="I7" i="41" s="1"/>
  <c r="H6" i="41"/>
  <c r="H7" i="41" s="1"/>
  <c r="J11" i="41"/>
  <c r="G7" i="41"/>
  <c r="AL54" i="34"/>
  <c r="AM54" i="34"/>
  <c r="AM58" i="34" s="1"/>
  <c r="AM59" i="34" s="1"/>
  <c r="AK54" i="34"/>
  <c r="AK58" i="34" s="1"/>
  <c r="AK59" i="34" s="1"/>
  <c r="AB25" i="35"/>
  <c r="D40" i="35" s="1"/>
  <c r="AB24" i="35"/>
  <c r="D39" i="35" s="1"/>
  <c r="AB26" i="35"/>
  <c r="D41" i="35" s="1"/>
  <c r="AI7" i="45" l="1"/>
  <c r="AJ7" i="45"/>
  <c r="AK7" i="45"/>
  <c r="D83" i="34"/>
  <c r="AF19" i="45"/>
  <c r="AG19" i="45"/>
  <c r="AF16" i="45"/>
  <c r="AG16" i="45"/>
  <c r="AF18" i="45"/>
  <c r="AG18" i="45"/>
  <c r="AF22" i="45"/>
  <c r="AG22" i="45"/>
  <c r="AF14" i="45"/>
  <c r="AG14" i="45" s="1"/>
  <c r="AF8" i="45"/>
  <c r="AG8" i="45" s="1"/>
  <c r="AH8" i="45" s="1"/>
  <c r="AF11" i="45"/>
  <c r="AG11" i="45" s="1"/>
  <c r="AF10" i="45"/>
  <c r="AG10" i="45" s="1"/>
  <c r="AH10" i="45" s="1"/>
  <c r="AF9" i="45"/>
  <c r="AG9" i="45" s="1"/>
  <c r="AH9" i="45" s="1"/>
  <c r="AJ89" i="34"/>
  <c r="D84" i="34"/>
  <c r="AL58" i="34"/>
  <c r="AL59" i="34" s="1"/>
  <c r="AI17" i="44"/>
  <c r="AI19" i="44"/>
  <c r="AQ19" i="44" s="1"/>
  <c r="AI20" i="44"/>
  <c r="AQ20" i="44" s="1"/>
  <c r="AI18" i="44"/>
  <c r="AQ18" i="44" s="1"/>
  <c r="G11" i="41"/>
  <c r="I11" i="41"/>
  <c r="H8" i="41"/>
  <c r="J8" i="41"/>
  <c r="AF17" i="45" l="1"/>
  <c r="AG17" i="45"/>
  <c r="AH19" i="45"/>
  <c r="AI19" i="45"/>
  <c r="AJ19" i="45"/>
  <c r="AK19" i="45"/>
  <c r="AH16" i="45"/>
  <c r="AK16" i="45"/>
  <c r="AI16" i="45"/>
  <c r="AJ16" i="45"/>
  <c r="AH18" i="45"/>
  <c r="AI18" i="45"/>
  <c r="AJ18" i="45"/>
  <c r="AK18" i="45"/>
  <c r="AI22" i="45"/>
  <c r="AH22" i="45"/>
  <c r="AJ22" i="45"/>
  <c r="AK22" i="45"/>
  <c r="AF20" i="45"/>
  <c r="AG20" i="45"/>
  <c r="AF13" i="45"/>
  <c r="AG13" i="45"/>
  <c r="AF23" i="45"/>
  <c r="AG23" i="45"/>
  <c r="AI14" i="45"/>
  <c r="AJ14" i="45"/>
  <c r="AH14" i="45"/>
  <c r="AK14" i="45"/>
  <c r="AF24" i="45"/>
  <c r="AG24" i="45"/>
  <c r="AK8" i="45"/>
  <c r="AI8" i="45"/>
  <c r="AJ8" i="45"/>
  <c r="AF15" i="45"/>
  <c r="AG15" i="45"/>
  <c r="AF21" i="45"/>
  <c r="AG21" i="45"/>
  <c r="AF12" i="45"/>
  <c r="AG12" i="45"/>
  <c r="AG25" i="45"/>
  <c r="AF25" i="45"/>
  <c r="AH11" i="45"/>
  <c r="AI11" i="45"/>
  <c r="AJ11" i="45"/>
  <c r="AK11" i="45"/>
  <c r="AI10" i="45"/>
  <c r="AK10" i="45"/>
  <c r="AJ10" i="45"/>
  <c r="AI9" i="45"/>
  <c r="AJ9" i="45"/>
  <c r="AK9" i="45"/>
  <c r="AQ17" i="44"/>
  <c r="AK17" i="44"/>
  <c r="AK19" i="44"/>
  <c r="AK20" i="44"/>
  <c r="AK18" i="44"/>
  <c r="AH17" i="45" l="1"/>
  <c r="AI17" i="45"/>
  <c r="AJ17" i="45"/>
  <c r="AK17" i="45"/>
  <c r="AH20" i="45"/>
  <c r="AI20" i="45"/>
  <c r="AJ20" i="45"/>
  <c r="AK20" i="45"/>
  <c r="AH13" i="45"/>
  <c r="AI13" i="45"/>
  <c r="AJ13" i="45"/>
  <c r="AK13" i="45"/>
  <c r="AH23" i="45"/>
  <c r="AI23" i="45"/>
  <c r="AJ23" i="45"/>
  <c r="AK23" i="45"/>
  <c r="AH24" i="45"/>
  <c r="AI24" i="45"/>
  <c r="AJ24" i="45"/>
  <c r="AK24" i="45"/>
  <c r="AH15" i="45"/>
  <c r="AI15" i="45"/>
  <c r="AJ15" i="45"/>
  <c r="AK15" i="45"/>
  <c r="AH21" i="45"/>
  <c r="AJ21" i="45"/>
  <c r="AK21" i="45"/>
  <c r="AI21" i="45"/>
  <c r="AH12" i="45"/>
  <c r="AI12" i="45"/>
  <c r="AJ12" i="45"/>
  <c r="AK12" i="45"/>
  <c r="AH25" i="45"/>
  <c r="AI25" i="45"/>
  <c r="AJ25" i="45"/>
  <c r="AK25" i="45"/>
  <c r="AX26" i="44"/>
  <c r="AY26" i="44" s="1"/>
  <c r="AV26" i="44"/>
  <c r="AU26" i="44"/>
  <c r="AW26" i="44"/>
  <c r="AU24" i="44"/>
  <c r="AW24" i="44"/>
  <c r="AX24" i="44"/>
  <c r="AY24" i="44" s="1"/>
  <c r="AV24" i="44"/>
  <c r="AX27" i="44"/>
  <c r="AY27" i="44" s="1"/>
  <c r="AW27" i="44"/>
  <c r="AV27" i="44"/>
  <c r="AU27" i="44"/>
  <c r="AV25" i="44"/>
  <c r="AX25" i="44"/>
  <c r="AY25" i="44" s="1"/>
  <c r="AW25" i="44"/>
  <c r="AU25" i="44"/>
  <c r="AZ26" i="44" l="1"/>
  <c r="AL19" i="44" s="1"/>
  <c r="AZ24" i="44"/>
  <c r="AL17" i="44" s="1"/>
  <c r="AZ27" i="44"/>
  <c r="AL20" i="44" s="1"/>
  <c r="AZ25" i="44"/>
  <c r="AL18" i="44" s="1"/>
  <c r="AE61" i="44" l="1"/>
  <c r="AF43" i="44" l="1"/>
  <c r="AE43" i="44"/>
  <c r="AG43" i="44"/>
  <c r="AH43" i="44"/>
  <c r="AG47" i="44"/>
  <c r="AE47" i="44"/>
  <c r="AF47" i="44"/>
  <c r="I25" i="41" l="1"/>
  <c r="I22" i="41"/>
  <c r="G22" i="41"/>
  <c r="G25" i="41"/>
  <c r="H22" i="41"/>
  <c r="H25" i="41"/>
  <c r="AH47" i="44" l="1"/>
  <c r="AG44" i="44" l="1"/>
  <c r="AE44" i="44"/>
  <c r="AF44" i="44"/>
  <c r="J24" i="41"/>
  <c r="G24" i="41"/>
  <c r="H24" i="41"/>
  <c r="J26" i="41"/>
  <c r="G26" i="41"/>
  <c r="AH44" i="44"/>
  <c r="I24" i="41"/>
  <c r="H26" i="41"/>
  <c r="I26" i="41"/>
  <c r="J25" i="41"/>
  <c r="J22" i="41"/>
  <c r="AG46" i="44" l="1"/>
  <c r="I19" i="41" s="1"/>
  <c r="I23" i="41" s="1"/>
  <c r="AG48" i="44"/>
  <c r="AG49" i="44" s="1"/>
  <c r="AE46" i="44"/>
  <c r="G19" i="41" s="1"/>
  <c r="G23" i="41" s="1"/>
  <c r="AE48" i="44"/>
  <c r="AE49" i="44" s="1"/>
  <c r="AF48" i="44"/>
  <c r="AF49" i="44" s="1"/>
  <c r="AF46" i="44"/>
  <c r="H19" i="41" s="1"/>
  <c r="H23" i="41" s="1"/>
  <c r="AH48" i="44"/>
  <c r="AH49" i="44" s="1"/>
  <c r="AH46" i="44"/>
  <c r="J19" i="41" s="1"/>
  <c r="J23" i="41" s="1"/>
  <c r="I27" i="41" l="1"/>
  <c r="I28" i="41" s="1"/>
  <c r="AG37" i="44" s="1"/>
  <c r="AG38" i="44" s="1"/>
  <c r="G27" i="41"/>
  <c r="G28" i="41" s="1"/>
  <c r="AE37" i="44" s="1"/>
  <c r="AE38" i="44" s="1"/>
  <c r="H27" i="41"/>
  <c r="H28" i="41" s="1"/>
  <c r="AF37" i="44" s="1"/>
  <c r="AF38" i="44" s="1"/>
  <c r="J27" i="41"/>
  <c r="J28" i="41" s="1"/>
  <c r="AH37" i="44" s="1"/>
  <c r="AH38" i="44" s="1"/>
  <c r="AE66" i="44" l="1"/>
  <c r="AE75" i="44" s="1"/>
  <c r="AI71" i="44" l="1"/>
  <c r="AI72" i="44" s="1"/>
  <c r="D74" i="44" s="1"/>
  <c r="D66" i="44"/>
  <c r="AE80" i="44" l="1"/>
  <c r="D72" i="44" s="1"/>
  <c r="G72" i="44" s="1"/>
  <c r="D67" i="44"/>
  <c r="AE81" i="44"/>
  <c r="D70" i="44" s="1"/>
  <c r="AB6" i="45" l="1"/>
  <c r="AD6" i="45" s="1"/>
  <c r="AG6" i="45" s="1"/>
  <c r="AH6" i="45" s="1"/>
  <c r="AP38" i="34" s="1"/>
  <c r="AR38" i="34" l="1"/>
  <c r="AK6" i="45"/>
  <c r="AP41" i="34" s="1"/>
  <c r="AI6" i="45"/>
  <c r="AP39" i="34" s="1"/>
  <c r="AJ6" i="45"/>
  <c r="AP40" i="34" s="1"/>
  <c r="AX38" i="34" l="1"/>
  <c r="AR41" i="34"/>
  <c r="BF27" i="34" s="1"/>
  <c r="AX41" i="34"/>
  <c r="AX39" i="34"/>
  <c r="AR39" i="34"/>
  <c r="AR40" i="34"/>
  <c r="AX40" i="34"/>
  <c r="BI24" i="34" l="1"/>
  <c r="BJ24" i="34" s="1"/>
  <c r="BG24" i="34"/>
  <c r="BH26" i="34"/>
  <c r="BF26" i="34"/>
  <c r="AK56" i="34"/>
  <c r="H5" i="41" s="1"/>
  <c r="BG26" i="34"/>
  <c r="BI26" i="34"/>
  <c r="BJ26" i="34" s="1"/>
  <c r="AJ56" i="34"/>
  <c r="G5" i="41" s="1"/>
  <c r="AL56" i="34"/>
  <c r="I5" i="41" s="1"/>
  <c r="AM56" i="34"/>
  <c r="J5" i="41" s="1"/>
  <c r="BH24" i="34"/>
  <c r="BF24" i="34"/>
  <c r="BE27" i="34"/>
  <c r="BH27" i="34"/>
  <c r="BI27" i="34" s="1"/>
  <c r="BG27" i="34"/>
  <c r="BG25" i="34"/>
  <c r="BI25" i="34"/>
  <c r="BJ25" i="34" s="1"/>
  <c r="BH25" i="34"/>
  <c r="BF25" i="34"/>
  <c r="H9" i="41"/>
  <c r="H14" i="41" s="1"/>
  <c r="AK47" i="34" s="1"/>
  <c r="AK48" i="34" s="1"/>
  <c r="H13" i="41"/>
  <c r="I13" i="41"/>
  <c r="I9" i="41"/>
  <c r="I14" i="41" s="1"/>
  <c r="AL47" i="34" s="1"/>
  <c r="AL48" i="34" s="1"/>
  <c r="G9" i="41"/>
  <c r="G14" i="41" s="1"/>
  <c r="AJ47" i="34" s="1"/>
  <c r="AJ48" i="34" s="1"/>
  <c r="G13" i="41"/>
  <c r="J9" i="41"/>
  <c r="J14" i="41" s="1"/>
  <c r="AM47" i="34" s="1"/>
  <c r="AM48" i="34" s="1"/>
  <c r="J13" i="41"/>
  <c r="BK26" i="34" l="1"/>
  <c r="AS40" i="34" s="1"/>
  <c r="BJ27" i="34"/>
  <c r="AS41" i="34" s="1"/>
  <c r="BK25" i="34"/>
  <c r="AS39" i="34" s="1"/>
  <c r="BK24" i="34"/>
  <c r="AS38" i="34" s="1"/>
  <c r="AJ76" i="34"/>
  <c r="D81" i="34" s="1"/>
  <c r="AJ71" i="34" l="1"/>
  <c r="AN81" i="34" l="1"/>
  <c r="AN82" i="34" s="1"/>
  <c r="D89" i="34" s="1"/>
  <c r="AJ85" i="34"/>
  <c r="AJ91" i="34" s="1"/>
  <c r="D85" i="34" s="1"/>
  <c r="AJ90" i="34" l="1"/>
  <c r="D87" i="34" s="1"/>
  <c r="G87" i="34" s="1"/>
  <c r="D82" i="3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Larry Desmond</author>
  </authors>
  <commentList>
    <comment ref="J10" authorId="0" shapeId="0" xr:uid="{4C57CD1C-B725-4C58-9AD5-017CFD9D08F3}">
      <text>
        <r>
          <rPr>
            <b/>
            <sz val="9"/>
            <color indexed="81"/>
            <rFont val="Tahoma"/>
            <family val="2"/>
          </rPr>
          <t>Name of Application</t>
        </r>
      </text>
    </comment>
  </commentList>
</comments>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D2825BE9-394B-484D-861D-6723596E4C59}" keepAlive="1" name="Query - Table1" description="Connection to the 'Table1' query in the workbook." type="5" refreshedVersion="0" background="1">
    <dbPr connection="Provider=Microsoft.Mashup.OleDb.1;Data Source=$Workbook$;Location=Table1;Extended Properties=&quot;&quot;" command="SELECT * FROM [Table1]"/>
  </connection>
</connection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<sst xmlns="http://schemas.openxmlformats.org/spreadsheetml/2006/main" count="57928" uniqueCount="669">
  <si>
    <t>Magic</t>
  </si>
  <si>
    <t>Vacant Land</t>
  </si>
  <si>
    <t>Property type</t>
  </si>
  <si>
    <t>Proposed Loan Annually</t>
  </si>
  <si>
    <t>*</t>
  </si>
  <si>
    <t>Construction Loan</t>
  </si>
  <si>
    <t>Buffer</t>
  </si>
  <si>
    <t>Total Ownership Validation</t>
  </si>
  <si>
    <t>Rate Incomplete validation</t>
  </si>
  <si>
    <t>Household 1</t>
  </si>
  <si>
    <t>Single/Other</t>
  </si>
  <si>
    <t xml:space="preserve">Individual </t>
  </si>
  <si>
    <t xml:space="preserve">House </t>
  </si>
  <si>
    <t>Standard Loan</t>
  </si>
  <si>
    <t>Special Buffer</t>
  </si>
  <si>
    <t>Yes</t>
  </si>
  <si>
    <t>Household 2</t>
  </si>
  <si>
    <t>Married</t>
  </si>
  <si>
    <t>Trust</t>
  </si>
  <si>
    <t xml:space="preserve">Unit </t>
  </si>
  <si>
    <t>Alternative Refinance</t>
  </si>
  <si>
    <t>Assessed Annual Repayment</t>
  </si>
  <si>
    <t>Annual Deductable Interest</t>
  </si>
  <si>
    <t>Rate for Negative Gearing</t>
  </si>
  <si>
    <t>No</t>
  </si>
  <si>
    <t>Household 3</t>
  </si>
  <si>
    <t>De Facto</t>
  </si>
  <si>
    <t>Company</t>
  </si>
  <si>
    <t>Townhouse</t>
  </si>
  <si>
    <t>Assessment Rate</t>
  </si>
  <si>
    <t>Loan Type*</t>
  </si>
  <si>
    <t>IO Term</t>
  </si>
  <si>
    <t>Assessed Loan Term</t>
  </si>
  <si>
    <t>Investment Validation</t>
  </si>
  <si>
    <t>For Bw1</t>
  </si>
  <si>
    <t>For Bw2</t>
  </si>
  <si>
    <t>For Bw3</t>
  </si>
  <si>
    <t>For Bw4</t>
  </si>
  <si>
    <t>Brighten</t>
  </si>
  <si>
    <t>Household 4</t>
  </si>
  <si>
    <t>Vacant land</t>
  </si>
  <si>
    <t>1.   Borrower Details</t>
  </si>
  <si>
    <t xml:space="preserve"> Loan 1</t>
  </si>
  <si>
    <t>Other lender</t>
  </si>
  <si>
    <t>Land and Construction</t>
  </si>
  <si>
    <t>Applicant Name</t>
  </si>
  <si>
    <t>Married/De Facto</t>
  </si>
  <si>
    <t>Married to</t>
  </si>
  <si>
    <t>Household</t>
  </si>
  <si>
    <t>Postcode</t>
  </si>
  <si>
    <t># of Dependent</t>
  </si>
  <si>
    <t xml:space="preserve"> Loan 2</t>
  </si>
  <si>
    <t>Bwr/Gtr 1</t>
  </si>
  <si>
    <t xml:space="preserve"> Loan 3</t>
  </si>
  <si>
    <t>Bwr/Gtr 2</t>
  </si>
  <si>
    <t xml:space="preserve"> Loan 4</t>
  </si>
  <si>
    <t>Bwr/Gtr 3</t>
  </si>
  <si>
    <t>of Bwr 1</t>
  </si>
  <si>
    <t>of Bwr 2</t>
  </si>
  <si>
    <t>of Bwr 3</t>
  </si>
  <si>
    <t>Bwr/Gtr 4</t>
  </si>
  <si>
    <t>Shading</t>
  </si>
  <si>
    <t>PAYG Base</t>
  </si>
  <si>
    <t>SE</t>
  </si>
  <si>
    <t>Casual/2nd job</t>
  </si>
  <si>
    <t>Investment</t>
  </si>
  <si>
    <t>Other Income</t>
  </si>
  <si>
    <t>Gross Rental Income</t>
  </si>
  <si>
    <t>2.   Proposed Loan Details</t>
  </si>
  <si>
    <t>Income Annually</t>
  </si>
  <si>
    <t>Deductable interest</t>
  </si>
  <si>
    <t>Shaded Taxable Income</t>
  </si>
  <si>
    <t>Taxable after interest deduction</t>
  </si>
  <si>
    <t xml:space="preserve">Net Income </t>
  </si>
  <si>
    <t>Net Offshore Income</t>
  </si>
  <si>
    <t>Tax Free Income</t>
  </si>
  <si>
    <t>Unshaded Tax Free Income 
(For HEM)</t>
  </si>
  <si>
    <t>Unshaded Taxable Income (For HEM)</t>
  </si>
  <si>
    <t>Unshaded Taxable Income after interest deduction</t>
  </si>
  <si>
    <t>New 
Loan Amount</t>
  </si>
  <si>
    <r>
      <t>Loan Type</t>
    </r>
    <r>
      <rPr>
        <sz val="10"/>
        <color rgb="FFFF0000"/>
        <rFont val="Open Sans"/>
        <family val="2"/>
      </rPr>
      <t>*</t>
    </r>
  </si>
  <si>
    <t>Proposed 
Interest Rate</t>
  </si>
  <si>
    <t xml:space="preserve">Rate - After Construction Completion </t>
  </si>
  <si>
    <r>
      <t xml:space="preserve">Loan Term
/Years </t>
    </r>
    <r>
      <rPr>
        <sz val="10"/>
        <color rgb="FFFF0000"/>
        <rFont val="Open Sans"/>
        <family val="2"/>
      </rPr>
      <t>*</t>
    </r>
  </si>
  <si>
    <t>IO Term/Years</t>
  </si>
  <si>
    <t>Percentage of Ownership</t>
  </si>
  <si>
    <t>Tax Rate 2024–25</t>
  </si>
  <si>
    <t>Income range &gt;=</t>
  </si>
  <si>
    <t>Tax</t>
  </si>
  <si>
    <t>Tax Due</t>
  </si>
  <si>
    <t>Excess tax rate</t>
  </si>
  <si>
    <t>Medical Levy</t>
  </si>
  <si>
    <t>Investment Use</t>
  </si>
  <si>
    <t>Bwr 1</t>
  </si>
  <si>
    <t>Loan 1</t>
  </si>
  <si>
    <t>Bwr 2</t>
  </si>
  <si>
    <t>16 cents for each $1 over $18,200</t>
  </si>
  <si>
    <t>Loan 2</t>
  </si>
  <si>
    <t>Bwr 3</t>
  </si>
  <si>
    <t xml:space="preserve"> 30 cents for each $1 over $45,000</t>
  </si>
  <si>
    <t>Loan 3</t>
  </si>
  <si>
    <t>Bwr 4</t>
  </si>
  <si>
    <t>37 cents for each $1 over $135000</t>
  </si>
  <si>
    <t>Loan 4</t>
  </si>
  <si>
    <t>45 cents for each $1 over $190,000</t>
  </si>
  <si>
    <t>Existing Debts Annually</t>
  </si>
  <si>
    <t>Tax Boundary</t>
  </si>
  <si>
    <t>Tax Due on Boundary</t>
  </si>
  <si>
    <t>Tax Rate</t>
  </si>
  <si>
    <r>
      <t>*</t>
    </r>
    <r>
      <rPr>
        <sz val="9"/>
        <rFont val="Open Sans"/>
        <family val="2"/>
      </rPr>
      <t xml:space="preserve"> Alternative Refinances Assessment Policy applies the lower Assessment Buffer of +1%, please refer to Product Guide for further details.</t>
    </r>
  </si>
  <si>
    <t>Assessed Repayment</t>
  </si>
  <si>
    <t>Deductable Interest in total</t>
  </si>
  <si>
    <t>Rate for interest Deduction</t>
  </si>
  <si>
    <t>3.   Gross Income - PAYG, Self Employed or Other Income (Annually)</t>
  </si>
  <si>
    <t>Mortgage</t>
  </si>
  <si>
    <t xml:space="preserve">SE Income </t>
  </si>
  <si>
    <r>
      <t xml:space="preserve">Investment Income </t>
    </r>
    <r>
      <rPr>
        <b/>
        <sz val="10"/>
        <color rgb="FFFF0000"/>
        <rFont val="Open Sans"/>
        <family val="2"/>
      </rPr>
      <t>^^</t>
    </r>
  </si>
  <si>
    <t>Other Tax Free Income</t>
  </si>
  <si>
    <t>Existing Loan 1</t>
  </si>
  <si>
    <t>SE CALCULATOR</t>
  </si>
  <si>
    <r>
      <t xml:space="preserve">Overtime </t>
    </r>
    <r>
      <rPr>
        <b/>
        <sz val="10"/>
        <color rgb="FFFF0000"/>
        <rFont val="Open Sans"/>
        <family val="2"/>
      </rPr>
      <t>^^</t>
    </r>
  </si>
  <si>
    <r>
      <t xml:space="preserve">Commission </t>
    </r>
    <r>
      <rPr>
        <b/>
        <sz val="10"/>
        <color rgb="FFFF0000"/>
        <rFont val="Open Sans"/>
        <family val="2"/>
      </rPr>
      <t>^^</t>
    </r>
  </si>
  <si>
    <r>
      <t xml:space="preserve">Bonus </t>
    </r>
    <r>
      <rPr>
        <b/>
        <sz val="10"/>
        <color rgb="FFFF0000"/>
        <rFont val="Open Sans"/>
        <family val="2"/>
      </rPr>
      <t>^^</t>
    </r>
  </si>
  <si>
    <r>
      <t xml:space="preserve">Casual/2nd Job </t>
    </r>
    <r>
      <rPr>
        <b/>
        <sz val="10"/>
        <color rgb="FFFF0000"/>
        <rFont val="Open Sans"/>
        <family val="2"/>
      </rPr>
      <t>^^</t>
    </r>
  </si>
  <si>
    <t>Family Benefit</t>
  </si>
  <si>
    <t>Existing Loan 2</t>
  </si>
  <si>
    <r>
      <rPr>
        <b/>
        <sz val="10"/>
        <color rgb="FFFF0000"/>
        <rFont val="Open Sans"/>
        <family val="2"/>
      </rPr>
      <t xml:space="preserve">^^ </t>
    </r>
    <r>
      <rPr>
        <sz val="9"/>
        <color theme="1"/>
        <rFont val="Open Sans"/>
        <family val="2"/>
      </rPr>
      <t>Please enter actual income amount without any shading</t>
    </r>
  </si>
  <si>
    <t>Existing Loan 3</t>
  </si>
  <si>
    <t>Existing Loan 4</t>
  </si>
  <si>
    <t>Reference Only</t>
  </si>
  <si>
    <t>Personal Loans+ Others</t>
  </si>
  <si>
    <t>Assessed repayment</t>
  </si>
  <si>
    <t>Tax rate Change Details:</t>
  </si>
  <si>
    <t>Credit card</t>
  </si>
  <si>
    <t>Company Income</t>
  </si>
  <si>
    <t>For company as both borrower and income source only</t>
  </si>
  <si>
    <t>From 1 July 2024, the proposed tax cuts will:</t>
  </si>
  <si>
    <t xml:space="preserve">4.   Net Income - PAYG, Self Employed or Other Income (Annually) </t>
  </si>
  <si>
    <t>Living Expense Annually - HEM</t>
  </si>
  <si>
    <t>reduce the 19 per cent tax rate to 16 per cent</t>
  </si>
  <si>
    <r>
      <t xml:space="preserve">Net Investment Income </t>
    </r>
    <r>
      <rPr>
        <b/>
        <sz val="10"/>
        <color rgb="FFFF0000"/>
        <rFont val="Open Sans"/>
        <family val="2"/>
      </rPr>
      <t>^^</t>
    </r>
  </si>
  <si>
    <t>reduce the 32.5 per cent tax rate to 30 per cent</t>
  </si>
  <si>
    <r>
      <t xml:space="preserve">Net PAYG Base </t>
    </r>
    <r>
      <rPr>
        <b/>
        <sz val="10"/>
        <color rgb="FFFF0000"/>
        <rFont val="Open Sans"/>
        <family val="2"/>
      </rPr>
      <t>^^</t>
    </r>
  </si>
  <si>
    <r>
      <t xml:space="preserve">Net SE Income </t>
    </r>
    <r>
      <rPr>
        <b/>
        <sz val="10"/>
        <color rgb="FFFF0000"/>
        <rFont val="Open Sans"/>
        <family val="2"/>
      </rPr>
      <t>^^</t>
    </r>
  </si>
  <si>
    <r>
      <t xml:space="preserve">Net Overtime </t>
    </r>
    <r>
      <rPr>
        <b/>
        <sz val="10"/>
        <color rgb="FFFF0000"/>
        <rFont val="Open Sans"/>
        <family val="2"/>
      </rPr>
      <t>^^</t>
    </r>
  </si>
  <si>
    <r>
      <t xml:space="preserve">Net Commission </t>
    </r>
    <r>
      <rPr>
        <b/>
        <sz val="10"/>
        <color rgb="FFFF0000"/>
        <rFont val="Open Sans"/>
        <family val="2"/>
      </rPr>
      <t>^^</t>
    </r>
  </si>
  <si>
    <r>
      <t>Net Bonus</t>
    </r>
    <r>
      <rPr>
        <b/>
        <sz val="10"/>
        <color rgb="FFFF0000"/>
        <rFont val="Open Sans"/>
        <family val="2"/>
      </rPr>
      <t xml:space="preserve"> ^^</t>
    </r>
  </si>
  <si>
    <r>
      <t xml:space="preserve">Net Rental </t>
    </r>
    <r>
      <rPr>
        <b/>
        <sz val="10"/>
        <color rgb="FFFF0000"/>
        <rFont val="Open Sans"/>
        <family val="2"/>
      </rPr>
      <t>^^</t>
    </r>
  </si>
  <si>
    <t>HEM:</t>
  </si>
  <si>
    <t>increase the threshold above which the 37 per cent tax rate applies from $120,000 to $135,000</t>
  </si>
  <si>
    <r>
      <rPr>
        <b/>
        <sz val="9"/>
        <color rgb="FFFF0000"/>
        <rFont val="Open Sans"/>
        <family val="2"/>
      </rPr>
      <t>^^</t>
    </r>
    <r>
      <rPr>
        <b/>
        <sz val="9"/>
        <color theme="1"/>
        <rFont val="Open Sans"/>
        <family val="2"/>
      </rPr>
      <t xml:space="preserve"> </t>
    </r>
    <r>
      <rPr>
        <sz val="9"/>
        <color theme="1"/>
        <rFont val="Open Sans"/>
        <family val="2"/>
      </rPr>
      <t>Please enter actual income amount without any shading</t>
    </r>
  </si>
  <si>
    <t>Assessed Living expense</t>
  </si>
  <si>
    <t>increase the threshold above which the 45 per cent tax rate applies from $180,000 to $190,000.</t>
  </si>
  <si>
    <t>Household Income</t>
  </si>
  <si>
    <t>Bw1</t>
  </si>
  <si>
    <t>Bw2</t>
  </si>
  <si>
    <t>5.   Existing Debts (Monthly)</t>
  </si>
  <si>
    <t>Bw3</t>
  </si>
  <si>
    <t>Bw4</t>
  </si>
  <si>
    <t>Existing Mortgage</t>
  </si>
  <si>
    <t>Lender</t>
  </si>
  <si>
    <t>Limit</t>
  </si>
  <si>
    <t>Repayment</t>
  </si>
  <si>
    <t>Investment Property Expense</t>
  </si>
  <si>
    <t>Total Income for HEM</t>
  </si>
  <si>
    <t>Household Validation</t>
  </si>
  <si>
    <t>HEM Incomplete Validation</t>
  </si>
  <si>
    <t>Personal Loans</t>
  </si>
  <si>
    <r>
      <t xml:space="preserve">Other loans
</t>
    </r>
    <r>
      <rPr>
        <sz val="9"/>
        <color theme="1"/>
        <rFont val="Open Sans"/>
        <family val="2"/>
      </rPr>
      <t>(HECS, Hire Purchase, etc</t>
    </r>
    <r>
      <rPr>
        <b/>
        <sz val="9"/>
        <color theme="1"/>
        <rFont val="Open Sans"/>
        <family val="2"/>
      </rPr>
      <t>)</t>
    </r>
  </si>
  <si>
    <t>#of Couple &amp; #of Single</t>
  </si>
  <si>
    <t>Single</t>
  </si>
  <si>
    <t>Couple</t>
  </si>
  <si>
    <t>Credit Cards</t>
  </si>
  <si>
    <t>6.   General Living and Other Expense (Monthly)</t>
  </si>
  <si>
    <t>CALCULATOR</t>
  </si>
  <si>
    <t>General Living Expense</t>
  </si>
  <si>
    <t xml:space="preserve">Result </t>
  </si>
  <si>
    <t>Other Expense</t>
  </si>
  <si>
    <t>Income</t>
  </si>
  <si>
    <t>Total Net Income</t>
  </si>
  <si>
    <t>7.   Result (Annually)</t>
  </si>
  <si>
    <t>Net company borrower Income</t>
  </si>
  <si>
    <t>(Only for company borrower and company income source)</t>
  </si>
  <si>
    <t>Total Taxable Income</t>
  </si>
  <si>
    <t>Living Expense HEM</t>
  </si>
  <si>
    <t>General Living Expenses</t>
  </si>
  <si>
    <t>Net Available Income</t>
  </si>
  <si>
    <t>Existing Financial Commitment</t>
  </si>
  <si>
    <t>Proposed Repayment</t>
  </si>
  <si>
    <t>Other Commitments</t>
  </si>
  <si>
    <t>Personal Loan+ Others</t>
  </si>
  <si>
    <t>Maximum borrowing Capacity:</t>
  </si>
  <si>
    <t>Net Surplus Income</t>
  </si>
  <si>
    <t>Credit Card</t>
  </si>
  <si>
    <t>Monthly Surplus before service this loan:</t>
  </si>
  <si>
    <t>Proposed Liability</t>
  </si>
  <si>
    <t>Net Surplus Ratio</t>
  </si>
  <si>
    <t>Other expense Non HEM</t>
  </si>
  <si>
    <t>Maximum Borrowing Capacity</t>
  </si>
  <si>
    <t>Total Income after tax and living expense</t>
  </si>
  <si>
    <t>Total net annal income after tax less living expense</t>
  </si>
  <si>
    <t>Debt to Income Ratio</t>
  </si>
  <si>
    <t>8.   Disclaimer</t>
  </si>
  <si>
    <t>Total financial expense</t>
  </si>
  <si>
    <t xml:space="preserve">For Broker and internal use only, not for publication.
This calculation is not an offer of credit but an estimate only of the applicant’s capacity to service the proposed loan based on the information provided, and does not include all applicable fees including any government or 3rd party fees. Our lending criteria and basis upon which we assess what a borrower can afford may change at any time without notice. 
All interest rates referred to in the calculators are current, as indicated on brighten.com.au. The interest rates represented on this page may include promotional discounts and are subject to change. When assessing ability to service a loan, Brighten may use an interest rate that is higher than the current interest rate for the loan requested.
The output of the is subject to assumptions that are subject to change.  The calculator does not take into account any future refinancing options which may be available. The calculator does not take into account any product features, grants or any applicable bank fees.
</t>
  </si>
  <si>
    <t>Exposure Validation:</t>
  </si>
  <si>
    <t>NSR:</t>
  </si>
  <si>
    <t>Total Brighten Loans:</t>
  </si>
  <si>
    <t>Net Surplus Income:</t>
  </si>
  <si>
    <t>Total Brighten New Loan:</t>
  </si>
  <si>
    <t>Total Brighten Existing Loans:</t>
  </si>
  <si>
    <t>DTI</t>
  </si>
  <si>
    <t>Total Income Section 3</t>
  </si>
  <si>
    <t>Total Income Section 4</t>
  </si>
  <si>
    <t>Total Income</t>
  </si>
  <si>
    <t>Liability</t>
  </si>
  <si>
    <t>One Year Financial (Up to 80% LVR)</t>
  </si>
  <si>
    <t>Individual</t>
  </si>
  <si>
    <t>Two Year Financials</t>
  </si>
  <si>
    <t>Entity Name</t>
  </si>
  <si>
    <t>Most recent</t>
  </si>
  <si>
    <t>Previous</t>
  </si>
  <si>
    <t>Borrower Type</t>
  </si>
  <si>
    <t>2. Self Employed Income Calculation Method</t>
  </si>
  <si>
    <t>Calculation Method</t>
  </si>
  <si>
    <t>Net Profit/Loss Before Tax</t>
  </si>
  <si>
    <t>3.   Income</t>
  </si>
  <si>
    <t>Add Backs</t>
  </si>
  <si>
    <t>Interest</t>
  </si>
  <si>
    <t>Depreciation</t>
  </si>
  <si>
    <t>Most Recent Financial Year</t>
  </si>
  <si>
    <t>Previous Financial Year</t>
  </si>
  <si>
    <t>Non Recurring Expense</t>
  </si>
  <si>
    <t>Ownership Percentage</t>
  </si>
  <si>
    <t>Superannuation excess of mandatory Level</t>
  </si>
  <si>
    <t>Total Addbacks</t>
  </si>
  <si>
    <t>Business + Addback - ongoing business loan</t>
  </si>
  <si>
    <t>Addbacks</t>
  </si>
  <si>
    <t>Result</t>
  </si>
  <si>
    <t>One Year Financial</t>
  </si>
  <si>
    <t>Superannuation Excess of Mandatory Level</t>
  </si>
  <si>
    <t>Wages</t>
  </si>
  <si>
    <t>Applicant Entitlements</t>
  </si>
  <si>
    <t>Company Entitlements</t>
  </si>
  <si>
    <t>4.   Result</t>
  </si>
  <si>
    <t>Individual Applicant Entitlements</t>
  </si>
  <si>
    <t>Back To Main Page</t>
  </si>
  <si>
    <t>5.   Disclaimer</t>
  </si>
  <si>
    <t>1. General and Other Living Expenses (HEM &amp; Non HEM - Monthly)</t>
  </si>
  <si>
    <t>Primary Residence Running Costs (excl. Strata Fees &amp; Property Tax)</t>
  </si>
  <si>
    <t>Primary Residence Body Corporate, Strata Fees &amp; Property Tax</t>
  </si>
  <si>
    <t>Telephone, internet, pay TV and media streaming subscriptions
Telephone, internet, pay TV and media streaming subscriptions</t>
  </si>
  <si>
    <t>Groceries</t>
  </si>
  <si>
    <t>Recreation &amp; Entertainment</t>
  </si>
  <si>
    <t>Clothing &amp; Personal Care</t>
  </si>
  <si>
    <t>Medical &amp; Health(excl. Health/Ambulance Insurance)</t>
  </si>
  <si>
    <t>Transport</t>
  </si>
  <si>
    <t>Public/Government Primary and Secondary Education</t>
  </si>
  <si>
    <t>Private Schooling and Tuition</t>
  </si>
  <si>
    <t>Childcare</t>
  </si>
  <si>
    <t>General Basic Insurances</t>
  </si>
  <si>
    <t>Personal Insurances (Health, Accident, Life etc.)</t>
  </si>
  <si>
    <t>Investment Property (inc. Holiday homes) Running Costs (including Strata, Property Tax)</t>
  </si>
  <si>
    <t>Rent</t>
  </si>
  <si>
    <t>Board</t>
  </si>
  <si>
    <t>Child and Spousal Maintenance</t>
  </si>
  <si>
    <t>Other Living Expense</t>
  </si>
  <si>
    <t>Other Commitment</t>
  </si>
  <si>
    <t>General Living Expense - Monthly Total</t>
  </si>
  <si>
    <t>Other Living Expense - Monthly Total</t>
  </si>
  <si>
    <t>2.   Disclaimer</t>
  </si>
  <si>
    <t>Applicant Type (1-3)</t>
  </si>
  <si>
    <t>Formula</t>
  </si>
  <si>
    <t>1. Customer Details</t>
  </si>
  <si>
    <t>Type of Trading Entity (1-4)</t>
  </si>
  <si>
    <t>GST on Purchases (Also known as "Owed by ATO")</t>
  </si>
  <si>
    <t>Monthly</t>
  </si>
  <si>
    <t>No. Applicants (1-6)</t>
  </si>
  <si>
    <t>1st</t>
  </si>
  <si>
    <t>Quarterly</t>
  </si>
  <si>
    <t>2nd</t>
  </si>
  <si>
    <t>3rd</t>
  </si>
  <si>
    <t>4th</t>
  </si>
  <si>
    <t>5th</t>
  </si>
  <si>
    <t>Name of Trading Entity</t>
  </si>
  <si>
    <t>6th</t>
  </si>
  <si>
    <t>QTR</t>
  </si>
  <si>
    <t>MNTH</t>
  </si>
  <si>
    <t>Select Year</t>
  </si>
  <si>
    <t>Cost of Living Expense</t>
  </si>
  <si>
    <t>QUARTERLY Annualised</t>
  </si>
  <si>
    <t>Number of Loan Applicants*</t>
  </si>
  <si>
    <t>Coy App + T/E?</t>
  </si>
  <si>
    <t>Coy Sole Applicant?</t>
  </si>
  <si>
    <t>Coy not Sole app?</t>
  </si>
  <si>
    <t>Trust App + T/E?</t>
  </si>
  <si>
    <t>Trust Sole Applicant?</t>
  </si>
  <si>
    <t>Trust not sole app?</t>
  </si>
  <si>
    <t>MONTHLY Annualised</t>
  </si>
  <si>
    <t>Ownership</t>
  </si>
  <si>
    <t>Income Rule Being Applied (1-3)</t>
  </si>
  <si>
    <t>2. BAS Calculator</t>
  </si>
  <si>
    <t>BAS Statements*</t>
  </si>
  <si>
    <t>Total Sales (G1)</t>
  </si>
  <si>
    <t>GST on purchases (1B)</t>
  </si>
  <si>
    <t>Salary &amp; Wages (W1)</t>
  </si>
  <si>
    <t>Net Profit</t>
  </si>
  <si>
    <t>Previous Year Income</t>
  </si>
  <si>
    <t>Current Year Income</t>
  </si>
  <si>
    <t>Annualised 
Net profit</t>
  </si>
  <si>
    <t>Variance from Year 1-2</t>
  </si>
  <si>
    <t>Nil Variance?</t>
  </si>
  <si>
    <t>Nil Income?</t>
  </si>
  <si>
    <t>Variance more than +/-20%?</t>
  </si>
  <si>
    <t>Upward Trend?</t>
  </si>
  <si>
    <t>Downward Trend?</t>
  </si>
  <si>
    <t>Upward Trend &gt; 20%?</t>
  </si>
  <si>
    <t>3. Financial Information</t>
  </si>
  <si>
    <t>Upward Trend &lt; 20%?</t>
  </si>
  <si>
    <t>Previous Year Loss?</t>
  </si>
  <si>
    <t>Prev Yr Loss &amp; Up Trend &gt;20%?</t>
  </si>
  <si>
    <t>Prev Neg Inc &amp; Up Trend &gt;20%</t>
  </si>
  <si>
    <t>Value of annual salary/ wages attributed to this Borrower</t>
  </si>
  <si>
    <t>Value of salary/ wages attributed to this Borrower from Section 2</t>
  </si>
  <si>
    <t>`</t>
  </si>
  <si>
    <t>Bwr 5</t>
  </si>
  <si>
    <t>Bwr 6</t>
  </si>
  <si>
    <t>4. Income to Service Ability</t>
  </si>
  <si>
    <t>Income to be Loaded into Serviceability Calculator:</t>
  </si>
  <si>
    <t>Select Credit Analyst▼</t>
  </si>
  <si>
    <t>Gross Income to Enter for each Applicant</t>
  </si>
  <si>
    <t/>
  </si>
  <si>
    <t>Client Name</t>
  </si>
  <si>
    <t>Borrower 1</t>
  </si>
  <si>
    <t>Borrower 2</t>
  </si>
  <si>
    <t>Borrower 3</t>
  </si>
  <si>
    <t>Borrower 4</t>
  </si>
  <si>
    <t>Borrower 5</t>
  </si>
  <si>
    <t>Borrower 6</t>
  </si>
  <si>
    <t>Comments (if Required)</t>
  </si>
  <si>
    <t>9.   Disclaimer</t>
  </si>
  <si>
    <t>How Bridging Loan Works</t>
  </si>
  <si>
    <t>+</t>
  </si>
  <si>
    <t>=</t>
  </si>
  <si>
    <t>-</t>
  </si>
  <si>
    <t>Estimated Value(Sale)</t>
  </si>
  <si>
    <t>Refinance cost</t>
  </si>
  <si>
    <t>Sales contract exchanged</t>
  </si>
  <si>
    <t xml:space="preserve">Estimated selling cost </t>
  </si>
  <si>
    <t>Funds Available after Sale</t>
  </si>
  <si>
    <t>Purchase Price</t>
  </si>
  <si>
    <t>Market Value (Valuation)</t>
  </si>
  <si>
    <t>+  Stamp Duty</t>
  </si>
  <si>
    <t>- Deposit Paid</t>
  </si>
  <si>
    <t>- Savings</t>
  </si>
  <si>
    <t>+ Mortgage Registration Cost</t>
  </si>
  <si>
    <t>+ Purchase Conveyancer Cost</t>
  </si>
  <si>
    <t>Empower Prime</t>
  </si>
  <si>
    <t>+ Other Cost</t>
  </si>
  <si>
    <t>Boss Prime</t>
  </si>
  <si>
    <t>Elevate</t>
  </si>
  <si>
    <t>= Funds Required for New Purchase</t>
  </si>
  <si>
    <t>Peak Debt= Loan Amount Required at Settlement* (1+(1%+Rate)/12)^Bridging Term</t>
  </si>
  <si>
    <t>3. Loan Details</t>
  </si>
  <si>
    <t>Rates During Bridging Period</t>
  </si>
  <si>
    <t>Y</t>
  </si>
  <si>
    <t>Bridging Period (6-12 Months)</t>
  </si>
  <si>
    <t>Months</t>
  </si>
  <si>
    <t>Z</t>
  </si>
  <si>
    <t>Total Loan Term (including Bridging Period)</t>
  </si>
  <si>
    <t>Years</t>
  </si>
  <si>
    <t>Revert Product</t>
  </si>
  <si>
    <t>Current Revert Rate</t>
  </si>
  <si>
    <t>4. Results</t>
  </si>
  <si>
    <t>Loan Amount Required At Settlement</t>
  </si>
  <si>
    <t xml:space="preserve"> </t>
  </si>
  <si>
    <t>Interest Budget During Bridging Period</t>
  </si>
  <si>
    <t>Peak Debt</t>
  </si>
  <si>
    <t>Peak Debt LVR</t>
  </si>
  <si>
    <r>
      <t xml:space="preserve">Minimum End Debt </t>
    </r>
    <r>
      <rPr>
        <b/>
        <sz val="10"/>
        <color rgb="FFFF0000"/>
        <rFont val="Open Sans"/>
        <family val="2"/>
      </rPr>
      <t>^</t>
    </r>
  </si>
  <si>
    <r>
      <t xml:space="preserve">LVR on Minimum End Debt </t>
    </r>
    <r>
      <rPr>
        <b/>
        <sz val="9"/>
        <color rgb="FFFF0000"/>
        <rFont val="Open Sans"/>
        <family val="2"/>
      </rPr>
      <t>^</t>
    </r>
  </si>
  <si>
    <t>LVR on Requested End Debt</t>
  </si>
  <si>
    <t xml:space="preserve">Post Bridging Monthly Repayment on minimum End Debt </t>
  </si>
  <si>
    <t>End Debt</t>
  </si>
  <si>
    <t>End Debt LVR</t>
  </si>
  <si>
    <r>
      <t xml:space="preserve">Requested End Debt </t>
    </r>
    <r>
      <rPr>
        <sz val="10"/>
        <color rgb="FFFF0000"/>
        <rFont val="Open Sans"/>
        <family val="2"/>
      </rPr>
      <t>*</t>
    </r>
  </si>
  <si>
    <r>
      <rPr>
        <b/>
        <sz val="10"/>
        <color rgb="FFFF0000"/>
        <rFont val="Open Sans"/>
        <family val="2"/>
      </rPr>
      <t>^</t>
    </r>
    <r>
      <rPr>
        <b/>
        <sz val="10"/>
        <color theme="1" tint="0.34998626667073579"/>
        <rFont val="Open Sans"/>
        <family val="2"/>
      </rPr>
      <t xml:space="preserve"> </t>
    </r>
    <r>
      <rPr>
        <sz val="10"/>
        <color theme="1" tint="0.34998626667073579"/>
        <rFont val="Open Sans"/>
        <family val="2"/>
      </rPr>
      <t>End Debt LVR and loan amonut will be based on Loan Size &amp; LVR Guide for revert products.</t>
    </r>
  </si>
  <si>
    <r>
      <rPr>
        <sz val="10"/>
        <color rgb="FFFF0000"/>
        <rFont val="Open Sans"/>
        <family val="2"/>
      </rPr>
      <t xml:space="preserve">* </t>
    </r>
    <r>
      <rPr>
        <sz val="10"/>
        <color theme="1" tint="0.34998626667073579"/>
        <rFont val="Open Sans"/>
        <family val="2"/>
      </rPr>
      <t>Enter where Requested End Debt is higher than calculated "Minimum End Debt" in section 4 Results.</t>
    </r>
  </si>
  <si>
    <t>5. Disclaimer</t>
  </si>
  <si>
    <t>POSTCODE_2011</t>
  </si>
  <si>
    <t>GCCSA_CODE_2011</t>
  </si>
  <si>
    <t>GCCSA_NAME_2011</t>
  </si>
  <si>
    <t>0800</t>
  </si>
  <si>
    <t>7GDAR</t>
  </si>
  <si>
    <t>Greater Darwin</t>
  </si>
  <si>
    <t>0810</t>
  </si>
  <si>
    <t>0812</t>
  </si>
  <si>
    <t>1GSYD</t>
  </si>
  <si>
    <t>Greater Sydney</t>
  </si>
  <si>
    <t>0820</t>
  </si>
  <si>
    <t>1RNSW</t>
  </si>
  <si>
    <t>Rest of NSW</t>
  </si>
  <si>
    <t>0822</t>
  </si>
  <si>
    <t>2RVIC</t>
  </si>
  <si>
    <t>Rest of Vic.</t>
  </si>
  <si>
    <t>7RNTE</t>
  </si>
  <si>
    <t>Rest of NT</t>
  </si>
  <si>
    <t>2GMEL</t>
  </si>
  <si>
    <t>Greater Melbourne</t>
  </si>
  <si>
    <t>0828</t>
  </si>
  <si>
    <t>3GBRI</t>
  </si>
  <si>
    <t>Greater Brisbane</t>
  </si>
  <si>
    <t>0829</t>
  </si>
  <si>
    <t>3RQLD</t>
  </si>
  <si>
    <t>Rest of Qld</t>
  </si>
  <si>
    <t>0830</t>
  </si>
  <si>
    <t>4GADE</t>
  </si>
  <si>
    <t>Greater Adelaide</t>
  </si>
  <si>
    <t>0832</t>
  </si>
  <si>
    <t>4RSAU</t>
  </si>
  <si>
    <t>Rest of SA</t>
  </si>
  <si>
    <t>0835</t>
  </si>
  <si>
    <t>5GPER</t>
  </si>
  <si>
    <t>Greater Perth</t>
  </si>
  <si>
    <t>0836</t>
  </si>
  <si>
    <t>5RWAU</t>
  </si>
  <si>
    <t>Rest of WA</t>
  </si>
  <si>
    <t>0837</t>
  </si>
  <si>
    <t>6GHOB</t>
  </si>
  <si>
    <t>Greater Hobart</t>
  </si>
  <si>
    <t>0838</t>
  </si>
  <si>
    <t>6RTAS</t>
  </si>
  <si>
    <t>Rest of Tas.</t>
  </si>
  <si>
    <t>0840</t>
  </si>
  <si>
    <t>0841</t>
  </si>
  <si>
    <t>0845</t>
  </si>
  <si>
    <t>8ACTE</t>
  </si>
  <si>
    <t>Australian Capital Territory</t>
  </si>
  <si>
    <t>0846</t>
  </si>
  <si>
    <t>9OTER</t>
  </si>
  <si>
    <t>Other Territories</t>
  </si>
  <si>
    <t>0847</t>
  </si>
  <si>
    <t>0850</t>
  </si>
  <si>
    <t>0852</t>
  </si>
  <si>
    <t>0853</t>
  </si>
  <si>
    <t>0854</t>
  </si>
  <si>
    <t>0860</t>
  </si>
  <si>
    <t>0862</t>
  </si>
  <si>
    <t>0870</t>
  </si>
  <si>
    <t>0872</t>
  </si>
  <si>
    <t>0880</t>
  </si>
  <si>
    <t>0885</t>
  </si>
  <si>
    <t>0886</t>
  </si>
  <si>
    <t>0909</t>
  </si>
  <si>
    <t>NONE</t>
  </si>
  <si>
    <t>Rest of Tasmania</t>
  </si>
  <si>
    <t>Rest of Western Australia</t>
  </si>
  <si>
    <t>© Commonwealth of Australia 2013</t>
  </si>
  <si>
    <t>Incomplete validation</t>
  </si>
  <si>
    <r>
      <t xml:space="preserve">Loan Term
/Years </t>
    </r>
    <r>
      <rPr>
        <sz val="10"/>
        <color rgb="FFFF0000"/>
        <rFont val="Open Sans"/>
        <family val="2"/>
      </rPr>
      <t>*</t>
    </r>
  </si>
  <si>
    <r>
      <t>Loan Type</t>
    </r>
    <r>
      <rPr>
        <sz val="10"/>
        <color rgb="FFFF0000"/>
        <rFont val="Open Sans"/>
        <family val="2"/>
      </rPr>
      <t>*</t>
    </r>
  </si>
  <si>
    <r>
      <t>*</t>
    </r>
    <r>
      <rPr>
        <sz val="9"/>
        <rFont val="Open Sans"/>
        <family val="2"/>
      </rPr>
      <t xml:space="preserve"> For Bridging Loan (Brighten Connect), please choose "Standard Loan" as Loan Type and reduce loan term by one year to allow for Bridging period (e.g. enter 29 years for a 30 year loan).</t>
    </r>
  </si>
  <si>
    <r>
      <t xml:space="preserve">Investment Income </t>
    </r>
    <r>
      <rPr>
        <b/>
        <sz val="10"/>
        <color rgb="FFFF0000"/>
        <rFont val="Open Sans"/>
        <family val="2"/>
      </rPr>
      <t>^^</t>
    </r>
  </si>
  <si>
    <r>
      <t xml:space="preserve">Overtime </t>
    </r>
    <r>
      <rPr>
        <b/>
        <sz val="10"/>
        <color rgb="FFFF0000"/>
        <rFont val="Open Sans"/>
        <family val="2"/>
      </rPr>
      <t>^^</t>
    </r>
  </si>
  <si>
    <r>
      <t xml:space="preserve">Commission </t>
    </r>
    <r>
      <rPr>
        <b/>
        <sz val="10"/>
        <color rgb="FFFF0000"/>
        <rFont val="Open Sans"/>
        <family val="2"/>
      </rPr>
      <t>^^</t>
    </r>
  </si>
  <si>
    <r>
      <t xml:space="preserve">Bonus </t>
    </r>
    <r>
      <rPr>
        <b/>
        <sz val="10"/>
        <color rgb="FFFF0000"/>
        <rFont val="Open Sans"/>
        <family val="2"/>
      </rPr>
      <t>^^</t>
    </r>
  </si>
  <si>
    <r>
      <t xml:space="preserve">Casual/2nd Job </t>
    </r>
    <r>
      <rPr>
        <b/>
        <sz val="10"/>
        <color rgb="FFFF0000"/>
        <rFont val="Open Sans"/>
        <family val="2"/>
      </rPr>
      <t>^^</t>
    </r>
  </si>
  <si>
    <r>
      <t xml:space="preserve">Rental </t>
    </r>
    <r>
      <rPr>
        <b/>
        <sz val="10"/>
        <color rgb="FFFF0000"/>
        <rFont val="Open Sans"/>
        <family val="2"/>
      </rPr>
      <t>^^</t>
    </r>
  </si>
  <si>
    <r>
      <rPr>
        <b/>
        <sz val="10"/>
        <color rgb="FFFF0000"/>
        <rFont val="Open Sans"/>
        <family val="2"/>
      </rPr>
      <t xml:space="preserve">^^ </t>
    </r>
    <r>
      <rPr>
        <sz val="9"/>
        <color theme="1"/>
        <rFont val="Open Sans"/>
        <family val="2"/>
      </rPr>
      <t>Please enter actual income amount without any shading</t>
    </r>
  </si>
  <si>
    <r>
      <t xml:space="preserve">Net Investment Income </t>
    </r>
    <r>
      <rPr>
        <b/>
        <sz val="10"/>
        <color rgb="FFFF0000"/>
        <rFont val="Open Sans"/>
        <family val="2"/>
      </rPr>
      <t>^^</t>
    </r>
  </si>
  <si>
    <r>
      <t xml:space="preserve">Net PAYG Base </t>
    </r>
    <r>
      <rPr>
        <b/>
        <sz val="10"/>
        <color rgb="FFFF0000"/>
        <rFont val="Open Sans"/>
        <family val="2"/>
      </rPr>
      <t>^^</t>
    </r>
  </si>
  <si>
    <r>
      <t xml:space="preserve">Net SE Income </t>
    </r>
    <r>
      <rPr>
        <b/>
        <sz val="10"/>
        <color rgb="FFFF0000"/>
        <rFont val="Open Sans"/>
        <family val="2"/>
      </rPr>
      <t>^^</t>
    </r>
  </si>
  <si>
    <r>
      <t xml:space="preserve">Net Overtime </t>
    </r>
    <r>
      <rPr>
        <b/>
        <sz val="10"/>
        <color rgb="FFFF0000"/>
        <rFont val="Open Sans"/>
        <family val="2"/>
      </rPr>
      <t>^^</t>
    </r>
  </si>
  <si>
    <r>
      <t xml:space="preserve">Net Commission </t>
    </r>
    <r>
      <rPr>
        <b/>
        <sz val="10"/>
        <color rgb="FFFF0000"/>
        <rFont val="Open Sans"/>
        <family val="2"/>
      </rPr>
      <t>^^</t>
    </r>
  </si>
  <si>
    <r>
      <t>Net Bonus</t>
    </r>
    <r>
      <rPr>
        <b/>
        <sz val="10"/>
        <color rgb="FFFF0000"/>
        <rFont val="Open Sans"/>
        <family val="2"/>
      </rPr>
      <t xml:space="preserve"> ^^</t>
    </r>
  </si>
  <si>
    <r>
      <t xml:space="preserve">Net Rental </t>
    </r>
    <r>
      <rPr>
        <b/>
        <sz val="10"/>
        <color rgb="FFFF0000"/>
        <rFont val="Open Sans"/>
        <family val="2"/>
      </rPr>
      <t>^^</t>
    </r>
  </si>
  <si>
    <r>
      <rPr>
        <b/>
        <sz val="9"/>
        <color rgb="FFFF0000"/>
        <rFont val="Open Sans"/>
        <family val="2"/>
      </rPr>
      <t>^^</t>
    </r>
    <r>
      <rPr>
        <b/>
        <sz val="9"/>
        <color theme="1"/>
        <rFont val="Open Sans"/>
        <family val="2"/>
      </rPr>
      <t xml:space="preserve"> </t>
    </r>
    <r>
      <rPr>
        <sz val="9"/>
        <color theme="1"/>
        <rFont val="Open Sans"/>
        <family val="2"/>
      </rPr>
      <t>Please enter actual income amount without any shading</t>
    </r>
  </si>
  <si>
    <r>
      <t xml:space="preserve">Other loans
</t>
    </r>
    <r>
      <rPr>
        <sz val="9"/>
        <color theme="1"/>
        <rFont val="Open Sans"/>
        <family val="2"/>
      </rPr>
      <t>(HECS, Hire Purchase, etc</t>
    </r>
    <r>
      <rPr>
        <b/>
        <sz val="9"/>
        <color theme="1"/>
        <rFont val="Open Sans"/>
        <family val="2"/>
      </rPr>
      <t>)</t>
    </r>
  </si>
  <si>
    <t>ACT</t>
  </si>
  <si>
    <t>Non Metro</t>
  </si>
  <si>
    <t>_NSW1couple</t>
  </si>
  <si>
    <t>_NSW1single</t>
  </si>
  <si>
    <t>_SA1couple</t>
  </si>
  <si>
    <t>_SA1single</t>
  </si>
  <si>
    <t>_RESTcouple</t>
  </si>
  <si>
    <t>_RESTsingle</t>
  </si>
  <si>
    <t>Couple with 1 child</t>
  </si>
  <si>
    <t>Couple with 2 children</t>
  </si>
  <si>
    <t>Couple with 3 children</t>
  </si>
  <si>
    <t>Couple with 4 child</t>
  </si>
  <si>
    <t>Couple with 5 children</t>
  </si>
  <si>
    <t>Couple with 6 children</t>
  </si>
  <si>
    <t>Couple with 7 children</t>
  </si>
  <si>
    <t>Couple with 8 children</t>
  </si>
  <si>
    <t>Couple with 9 children</t>
  </si>
  <si>
    <t>Couple with 10 children</t>
  </si>
  <si>
    <t>Single person</t>
  </si>
  <si>
    <t>Single parent with 1 child</t>
  </si>
  <si>
    <t>Single parent with 2 children</t>
  </si>
  <si>
    <t>Single parent with 3 children</t>
  </si>
  <si>
    <t>Single parent with 4 children</t>
  </si>
  <si>
    <t>Single parent with 5 children</t>
  </si>
  <si>
    <t>Single parent with 6 children</t>
  </si>
  <si>
    <t>Single parent with 7 children</t>
  </si>
  <si>
    <t>Single parent with 8 children</t>
  </si>
  <si>
    <t>Single parent with 9 children</t>
  </si>
  <si>
    <t>Single parent with 10 children</t>
  </si>
  <si>
    <t>4GADE/SA</t>
  </si>
  <si>
    <t>ACT /NT/7RNTE/8ACTE</t>
  </si>
  <si>
    <t>Postcode Ref</t>
  </si>
  <si>
    <t>ALL Income</t>
  </si>
  <si>
    <t>Depedents</t>
  </si>
  <si>
    <t>Dependents&gt;10  adjustments</t>
  </si>
  <si>
    <t>Table</t>
  </si>
  <si>
    <t>Weekly living expense</t>
  </si>
  <si>
    <t>Married #</t>
  </si>
  <si>
    <t>Single #</t>
  </si>
  <si>
    <t>S weekly living expense</t>
  </si>
  <si>
    <t>Weekly HEM</t>
  </si>
  <si>
    <t>_NSW2couple</t>
  </si>
  <si>
    <t>_NSW2single</t>
  </si>
  <si>
    <t>_SA2couple</t>
  </si>
  <si>
    <t>_SA2single</t>
  </si>
  <si>
    <t>1RNSW/NSW</t>
  </si>
  <si>
    <t>Reference</t>
  </si>
  <si>
    <t>Area</t>
  </si>
  <si>
    <t>NSW</t>
  </si>
  <si>
    <t>VIC</t>
  </si>
  <si>
    <t>QLD</t>
  </si>
  <si>
    <t>_VIC1couple</t>
  </si>
  <si>
    <t>_VIC1single</t>
  </si>
  <si>
    <t>_WA1couple</t>
  </si>
  <si>
    <t>_WA1single</t>
  </si>
  <si>
    <t>SA</t>
  </si>
  <si>
    <t>WA</t>
  </si>
  <si>
    <t>TAS</t>
  </si>
  <si>
    <t>NT</t>
  </si>
  <si>
    <t>_VIC2couple</t>
  </si>
  <si>
    <t>_VIC2single</t>
  </si>
  <si>
    <t>_WA2couple</t>
  </si>
  <si>
    <t>_WA2single</t>
  </si>
  <si>
    <t>2RVIC/VIC</t>
  </si>
  <si>
    <t>5RWAU/WA</t>
  </si>
  <si>
    <t>_QLD1couple</t>
  </si>
  <si>
    <t>_QLD1single</t>
  </si>
  <si>
    <t>_TAS1couple</t>
  </si>
  <si>
    <t>_TAS1single</t>
  </si>
  <si>
    <t>6GHOB/TAS</t>
  </si>
  <si>
    <t>_QLD2couple</t>
  </si>
  <si>
    <t>_QLD2single</t>
  </si>
  <si>
    <t>_TAS2couple</t>
  </si>
  <si>
    <t>_TAS2single</t>
  </si>
  <si>
    <t>3RQLD/QLD</t>
  </si>
  <si>
    <t>Metro</t>
  </si>
  <si>
    <t>Inner City</t>
  </si>
  <si>
    <t>total</t>
  </si>
  <si>
    <t>State</t>
  </si>
  <si>
    <t>S&amp;P Category</t>
  </si>
  <si>
    <t>Genworth</t>
  </si>
  <si>
    <t>Brighten Resident</t>
  </si>
  <si>
    <t>Resident High Density</t>
  </si>
  <si>
    <t>Non-Res Postcodes</t>
  </si>
  <si>
    <t>Non Resident High Density</t>
  </si>
  <si>
    <t>Population ABS</t>
  </si>
  <si>
    <t>High Density</t>
  </si>
  <si>
    <t>Category 1</t>
  </si>
  <si>
    <t>Category 1 - Other Metro City</t>
  </si>
  <si>
    <t>Category 1 - Other</t>
  </si>
  <si>
    <t>Category 1 - Sydney Metro</t>
  </si>
  <si>
    <t>Metro Plus</t>
  </si>
  <si>
    <t>Category 2</t>
  </si>
  <si>
    <t>Category 3</t>
  </si>
  <si>
    <t>Category 1 - Melbourne Metro</t>
  </si>
  <si>
    <t>Category 1 - Brisbane Metro</t>
  </si>
  <si>
    <t>Declared living expense HEM</t>
  </si>
  <si>
    <r>
      <t xml:space="preserve">* </t>
    </r>
    <r>
      <rPr>
        <sz val="9"/>
        <rFont val="Open Sans"/>
        <family val="2"/>
      </rPr>
      <t>Alternative Refinances Assessment Policy applies the lower Assessment Buffer of +1%, please refer to Product Guide for further details.</t>
    </r>
  </si>
  <si>
    <t>LMI Calc</t>
  </si>
  <si>
    <t>Level of Ownership?</t>
  </si>
  <si>
    <t>Latest Year</t>
  </si>
  <si>
    <t>Please check the Ownership % in Section 1</t>
  </si>
  <si>
    <t>1.Property being sold</t>
  </si>
  <si>
    <t>Cash out needed as part of loan</t>
  </si>
  <si>
    <t>Risk Fee %</t>
  </si>
  <si>
    <t>Risk Fee</t>
  </si>
  <si>
    <t>Settlement &amp; Legal fee:  Around</t>
  </si>
  <si>
    <t>Loan amount at settlement = cash out + Funds required for new purchase + Exsiting Mortgage + Refinanec Cost +Risk fee* Peak Debt+ settlement/legal fee</t>
  </si>
  <si>
    <r>
      <rPr>
        <sz val="11"/>
        <color rgb="FFFF0000"/>
        <rFont val="Open Sans"/>
        <family val="2"/>
      </rPr>
      <t>F45</t>
    </r>
    <r>
      <rPr>
        <sz val="11"/>
        <color theme="1"/>
        <rFont val="Open Sans"/>
        <family val="2"/>
      </rPr>
      <t>=</t>
    </r>
    <r>
      <rPr>
        <sz val="11"/>
        <color theme="7" tint="0.39997558519241921"/>
        <rFont val="Open Sans"/>
        <family val="2"/>
      </rPr>
      <t>F32+F26+F9+F10</t>
    </r>
    <r>
      <rPr>
        <sz val="11"/>
        <color theme="1"/>
        <rFont val="Open Sans"/>
        <family val="2"/>
      </rPr>
      <t>+F31*(</t>
    </r>
    <r>
      <rPr>
        <sz val="11"/>
        <color rgb="FFFF0000"/>
        <rFont val="Open Sans"/>
        <family val="2"/>
      </rPr>
      <t>F45</t>
    </r>
    <r>
      <rPr>
        <sz val="11"/>
        <color theme="9" tint="0.39997558519241921"/>
        <rFont val="Open Sans"/>
        <family val="2"/>
      </rPr>
      <t>(1+(1%+F33)/12)^F34</t>
    </r>
    <r>
      <rPr>
        <sz val="11"/>
        <color theme="1"/>
        <rFont val="Open Sans"/>
        <family val="2"/>
      </rPr>
      <t>)+F46</t>
    </r>
  </si>
  <si>
    <t>No End Debt- 0.95%</t>
  </si>
  <si>
    <t>With End Debt - 1.25%</t>
  </si>
  <si>
    <r>
      <t xml:space="preserve">2. Property being purchased </t>
    </r>
    <r>
      <rPr>
        <b/>
        <sz val="11"/>
        <color theme="0"/>
        <rFont val="Open Sans"/>
        <family val="2"/>
      </rPr>
      <t xml:space="preserve">- </t>
    </r>
    <r>
      <rPr>
        <b/>
        <sz val="9"/>
        <color theme="0"/>
        <rFont val="Open Sans"/>
        <family val="2"/>
      </rPr>
      <t>(Please fill in Secion 1 only for Single Security Bridging)</t>
    </r>
  </si>
  <si>
    <t>New Build?</t>
  </si>
  <si>
    <t>Is the property purchased before 12th May 2026?</t>
  </si>
  <si>
    <t>Existing Loan 5</t>
  </si>
  <si>
    <t>Existing Loan 6</t>
  </si>
  <si>
    <t>Existing Loan 7</t>
  </si>
  <si>
    <t>Existing Loan 8</t>
  </si>
  <si>
    <t>Existing Loan 9</t>
  </si>
  <si>
    <t>Existing Loan 10</t>
  </si>
  <si>
    <t>New Negative Gearing Rule Validation</t>
  </si>
  <si>
    <t>Loan 5</t>
  </si>
  <si>
    <t>Loan 6</t>
  </si>
  <si>
    <t>Loan 7</t>
  </si>
  <si>
    <t>Loan 8</t>
  </si>
  <si>
    <t>Loan 9</t>
  </si>
  <si>
    <t>Loan 10</t>
  </si>
  <si>
    <t>Property 1</t>
  </si>
  <si>
    <t>Property 2</t>
  </si>
  <si>
    <t>Property 3</t>
  </si>
  <si>
    <t>Property 4</t>
  </si>
  <si>
    <t>Property 5</t>
  </si>
  <si>
    <t>Property 6</t>
  </si>
  <si>
    <t>Property 7</t>
  </si>
  <si>
    <t>Property 8</t>
  </si>
  <si>
    <t>Property 9</t>
  </si>
  <si>
    <t>Property 10</t>
  </si>
  <si>
    <t>Security Address</t>
  </si>
  <si>
    <t>Property Ownership</t>
  </si>
  <si>
    <t>Security Linked</t>
  </si>
  <si>
    <t>Property 11</t>
  </si>
  <si>
    <t>Property 12</t>
  </si>
  <si>
    <t>Property 13</t>
  </si>
  <si>
    <t>Property 14</t>
  </si>
  <si>
    <t>Property 15</t>
  </si>
  <si>
    <t>Property 16</t>
  </si>
  <si>
    <t>Property 17</t>
  </si>
  <si>
    <t>Property 18</t>
  </si>
  <si>
    <t>Property 19</t>
  </si>
  <si>
    <t>Property 20</t>
  </si>
  <si>
    <t xml:space="preserve">Commercial </t>
  </si>
  <si>
    <t>Residential</t>
  </si>
  <si>
    <t>Owner Occupy</t>
  </si>
  <si>
    <t>Occupancy Type</t>
  </si>
  <si>
    <t xml:space="preserve"> Proposed Loan 1</t>
  </si>
  <si>
    <t xml:space="preserve"> Proposed Loan 2</t>
  </si>
  <si>
    <t xml:space="preserve"> Proposed Loan 3</t>
  </si>
  <si>
    <t xml:space="preserve"> Proposed Loan 4</t>
  </si>
  <si>
    <t>Interest Expense</t>
  </si>
  <si>
    <t>NG validation</t>
  </si>
  <si>
    <t>Security</t>
  </si>
  <si>
    <t xml:space="preserve">Interest expense </t>
  </si>
  <si>
    <t>Proposed &amp; Existing Loans Annually</t>
  </si>
  <si>
    <t>Rental Offset</t>
  </si>
  <si>
    <t>Deductions</t>
  </si>
  <si>
    <t>For Bwr1</t>
  </si>
  <si>
    <t>For Bwr2</t>
  </si>
  <si>
    <t>For Bwr3</t>
  </si>
  <si>
    <t>For Bwr4</t>
  </si>
  <si>
    <t>2.   Properties and Rental Income</t>
  </si>
  <si>
    <t>3.   Proposed Loan Details</t>
  </si>
  <si>
    <t>4.   Gross Income - PAYG, Self Employed or Other Income (Annually)</t>
  </si>
  <si>
    <t xml:space="preserve">5.   Net Income - PAYG, Self Employed or Other Income (Annually) </t>
  </si>
  <si>
    <t>6.   Existing Debts (Monthly)</t>
  </si>
  <si>
    <t>7.   General Living and Other Expense (Monthly)</t>
  </si>
  <si>
    <t>8.   Result (Annually)</t>
  </si>
  <si>
    <t>Rental Income Annual</t>
  </si>
  <si>
    <t>Rental</t>
  </si>
  <si>
    <t xml:space="preserve"> Proposed Loan 5</t>
  </si>
  <si>
    <t xml:space="preserve"> Proposed Loan 6</t>
  </si>
  <si>
    <t xml:space="preserve"> Proposed Loan 7</t>
  </si>
  <si>
    <t xml:space="preserve"> Proposed Loan 8</t>
  </si>
  <si>
    <t xml:space="preserve"> Proposed Loan 9</t>
  </si>
  <si>
    <t xml:space="preserve"> Proposed Loan 10</t>
  </si>
  <si>
    <t>Property Details</t>
  </si>
  <si>
    <t>Version 26 (7th July 2026)</t>
  </si>
  <si>
    <t>1.   Properties and Rental Income</t>
  </si>
  <si>
    <t xml:space="preserve">For Broker and internal use only, not for publication.
This calculation is not an offer of credit but an estimate only of the applicant’s capacity to service the proposed loan based on the information provided, and does not include all applicable fees including any government or 3rd party fees. Our lending criteria and basis upon which we assess what a borrower can afford may change at any time without notice. 
All interest rates referred to in the calculators are current, as indicated on brighten.com.au. The interest rates represented on this page may include promotional discounts and are subject to change. When assessing ability to service a loan, BrightQ may use an interest rate that is higher than the current interest rate for the loan requested.
The output of the is subject to assumptions that are subject to change.  The calculator does not take into account any future refinancing options which may be available. The calculator does not take into account any product features, grants or any applicable bank fees.
</t>
  </si>
  <si>
    <t xml:space="preserve">For Broker and internal use only, not for publication.
This calculation is not an offer of credit but an estimate only of the applicant’s capacity to service the proposed loan based on the information provided, and does not include all applicable fees including any government or 3rd party fees. Our lending criteria and basis upon which we assess what a borrower can afford may change at any time without notice. 
All interest rates referred to in the calculators are current, as indicated on brighten.com.au. The interest rates represented on this page may include promotional discounts and are subject to change. When assessing ability to service a loan, BrightQ may use an interest rate that is higher than the current interest rate for the loan requested.
The output of the is subject to assumptions that are subject to change.  The calculator does not take into account any future refinancing options which may be available. The calculator does not take into account any product features, grants or any applicable bank fees.
</t>
  </si>
  <si>
    <t>For Broker and internal use only, not for publication.
This calculation is not an offer of credit but an estimate only of the applicant’s capacity to service the proposed loan based on the information provided, and does not include all applicable fees including any government or 3rd party fees. Our lending criteria and basis upon which we assess what a borrower can afford may change at any time without notice. 
All interest rates referred to in the calculators are current, as indicated on brighten.com.au. The interest rates represented on this page may include promotional discounts and are subject to change. When assessing ability to service a loan, BrightQ may use an interest rate that is higher than the current interest rate for the loan requested.
The output of the is subject to assumptions that are subject to change.  The calculator does not take into account any future refinancing options which may be available. The calculator does not take into account any product features, grants or any applicable bank fees.</t>
  </si>
  <si>
    <r>
      <t>*</t>
    </r>
    <r>
      <rPr>
        <sz val="9"/>
        <rFont val="Open Sans"/>
        <family val="2"/>
      </rPr>
      <t xml:space="preserve"> For Bridging Loan (BrightQ Connect), please choose "Standard Loan" as Loan Type and reduce loan term by one year to allow for Bridging period (e.g. enter 29 years for a 30 year loan).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</si>
</sst>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7">
    <numFmt numFmtId="7" formatCode="&quot;$&quot;#,##0.00;\-&quot;$&quot;#,##0.00"/>
    <numFmt numFmtId="8" formatCode="&quot;$&quot;#,##0.00;[Red]\-&quot;$&quot;#,##0.00"/>
    <numFmt numFmtId="42" formatCode="_-&quot;$&quot;* #,##0_-;\-&quot;$&quot;* #,##0_-;_-&quot;$&quot;* &quot;-&quot;_-;_-@_-"/>
    <numFmt numFmtId="44" formatCode="_-&quot;$&quot;* #,##0.00_-;\-&quot;$&quot;* #,##0.00_-;_-&quot;$&quot;* &quot;-&quot;??_-;_-@_-"/>
    <numFmt numFmtId="43" formatCode="_-* #,##0.00_-;\-* #,##0.00_-;_-* &quot;-&quot;??_-;_-@_-"/>
    <numFmt numFmtId="164" formatCode="&quot;$&quot;#,##0_);[Red]\(&quot;$&quot;#,##0\)"/>
    <numFmt numFmtId="165" formatCode="_(&quot;$&quot;* #,##0.00_);_(&quot;$&quot;* \(#,##0.00\);_(&quot;$&quot;* &quot;-&quot;??_);_(@_)"/>
    <numFmt numFmtId="166" formatCode="&quot;$&quot;#,##0"/>
    <numFmt numFmtId="167" formatCode="_-&quot;$&quot;* #,##0_-;\-&quot;$&quot;* #,##0_-;_-&quot;$&quot;* &quot;-&quot;??_-;_-@_-"/>
    <numFmt numFmtId="168" formatCode="_(&quot;¥&quot;* #,##0.00_);_(&quot;¥&quot;* \(#,##0.00\);_(&quot;¥&quot;* &quot;-&quot;??_);_(@_)"/>
    <numFmt numFmtId="169" formatCode="[$-F400]h:mm:ss\ AM/PM"/>
    <numFmt numFmtId="170" formatCode="_-&quot;$&quot;* #,##0.00_-;[Red]\-&quot;$&quot;* #,##0.00_-;"/>
    <numFmt numFmtId="171" formatCode="[$-C09]dddd\,\ d\ mmmm\ yyyy"/>
    <numFmt numFmtId="172" formatCode="General_);General_);0_);@_)"/>
    <numFmt numFmtId="173" formatCode="&quot;$&quot;#,##0.00"/>
    <numFmt numFmtId="174" formatCode="0.00;[Red]0.00"/>
    <numFmt numFmtId="175" formatCode="#,##0.00_ ;\-#,##0.00\ "/>
  </numFmts>
  <fonts count="117">
    <font>
      <sz val="11"/>
      <color theme="1"/>
      <name val="Calibri"/>
      <family val="2"/>
      <scheme val="minor"/>
    </font>
    <font>
      <sz val="11"/>
      <color theme="1"/>
      <name val="Calibri"/>
      <family val="2"/>
      <scheme val="minor"/>
    </font>
    <font>
      <b/>
      <sz val="11"/>
      <color theme="1"/>
      <name val="Calibri"/>
      <family val="2"/>
      <scheme val="minor"/>
    </font>
    <font>
      <sz val="8"/>
      <name val="Calibri"/>
      <family val="2"/>
      <scheme val="minor"/>
    </font>
    <font>
      <sz val="10"/>
      <name val="Arial"/>
      <family val="2"/>
    </font>
    <font>
      <sz val="10"/>
      <color theme="1"/>
      <name val="Open Sans"/>
      <family val="2"/>
    </font>
    <font>
      <sz val="11"/>
      <color theme="1"/>
      <name val="Open Sans"/>
      <family val="2"/>
    </font>
    <font>
      <b/>
      <sz val="11"/>
      <color theme="0"/>
      <name val="Open Sans"/>
      <family val="2"/>
    </font>
    <font>
      <sz val="10"/>
      <color theme="1" tint="0.34998626667073579"/>
      <name val="Open Sans"/>
      <family val="2"/>
    </font>
    <font>
      <b/>
      <sz val="10"/>
      <color theme="1"/>
      <name val="Open Sans"/>
      <family val="2"/>
    </font>
    <font>
      <i/>
      <sz val="10"/>
      <color theme="1" tint="0.34998626667073579"/>
      <name val="Open Sans"/>
      <family val="2"/>
    </font>
    <font>
      <b/>
      <sz val="10"/>
      <color theme="0"/>
      <name val="Open Sans"/>
      <family val="2"/>
    </font>
    <font>
      <u/>
      <sz val="11"/>
      <color theme="10"/>
      <name val="Calibri"/>
      <family val="2"/>
      <scheme val="minor"/>
    </font>
    <font>
      <sz val="12"/>
      <color theme="1"/>
      <name val="Calibri"/>
      <family val="2"/>
      <charset val="134"/>
      <scheme val="minor"/>
    </font>
    <font>
      <b/>
      <sz val="11"/>
      <color theme="1"/>
      <name val="Open Sans"/>
      <family val="2"/>
    </font>
    <font>
      <sz val="11"/>
      <color rgb="FF595959"/>
      <name val="Open Sans"/>
      <family val="2"/>
    </font>
    <font>
      <b/>
      <sz val="11"/>
      <color rgb="FF595959"/>
      <name val="Open Sans"/>
      <family val="2"/>
    </font>
    <font>
      <b/>
      <sz val="22"/>
      <color rgb="FF87B448"/>
      <name val="Open Sans"/>
      <family val="2"/>
    </font>
    <font>
      <b/>
      <u/>
      <sz val="11"/>
      <color rgb="FF595959"/>
      <name val="Open Sans"/>
      <family val="2"/>
    </font>
    <font>
      <sz val="10"/>
      <color theme="1" tint="0.249977111117893"/>
      <name val="Open Sans"/>
      <family val="2"/>
    </font>
    <font>
      <i/>
      <sz val="10"/>
      <color theme="0" tint="-4.9989318521683403E-2"/>
      <name val="Open Sans"/>
      <family val="2"/>
    </font>
    <font>
      <b/>
      <sz val="8"/>
      <name val="Arial"/>
      <family val="2"/>
    </font>
    <font>
      <b/>
      <sz val="10"/>
      <color theme="1"/>
      <name val="Arial"/>
      <family val="2"/>
    </font>
    <font>
      <b/>
      <sz val="9"/>
      <color indexed="81"/>
      <name val="Tahoma"/>
      <family val="2"/>
    </font>
    <font>
      <sz val="12"/>
      <name val="Arial"/>
      <family val="2"/>
    </font>
    <font>
      <sz val="10"/>
      <name val="Open Sans"/>
      <family val="2"/>
    </font>
    <font>
      <b/>
      <sz val="10"/>
      <name val="Open Sans"/>
      <family val="2"/>
    </font>
    <font>
      <b/>
      <sz val="12"/>
      <color theme="1"/>
      <name val="Calibri"/>
      <family val="2"/>
      <scheme val="minor"/>
    </font>
    <font>
      <sz val="11"/>
      <color rgb="FFFF0000"/>
      <name val="Open Sans"/>
      <family val="2"/>
    </font>
    <font>
      <b/>
      <sz val="11"/>
      <name val="Open Sans"/>
      <family val="2"/>
    </font>
    <font>
      <sz val="10"/>
      <color rgb="FFFF0000"/>
      <name val="Open Sans"/>
      <family val="2"/>
    </font>
    <font>
      <b/>
      <sz val="10"/>
      <color rgb="FF595959"/>
      <name val="Open Sans"/>
      <family val="2"/>
    </font>
    <font>
      <b/>
      <sz val="8"/>
      <color theme="1"/>
      <name val="Arial"/>
      <family val="2"/>
    </font>
    <font>
      <sz val="8"/>
      <name val="Arial"/>
      <family val="2"/>
    </font>
    <font>
      <sz val="8"/>
      <color theme="1"/>
      <name val="Arial"/>
      <family val="2"/>
    </font>
    <font>
      <u/>
      <sz val="8"/>
      <color indexed="12"/>
      <name val="Arial"/>
      <family val="2"/>
    </font>
    <font>
      <strike/>
      <sz val="10"/>
      <color theme="1"/>
      <name val="Open Sans"/>
      <family val="2"/>
    </font>
    <font>
      <sz val="9"/>
      <color theme="1"/>
      <name val="Open Sans"/>
      <family val="2"/>
    </font>
    <font>
      <b/>
      <sz val="10"/>
      <color rgb="FFFF0000"/>
      <name val="Open Sans"/>
      <family val="2"/>
    </font>
    <font>
      <b/>
      <sz val="10"/>
      <color theme="9" tint="-0.249977111117893"/>
      <name val="Open Sans"/>
      <family val="2"/>
    </font>
    <font>
      <b/>
      <sz val="11"/>
      <color theme="1" tint="0.249977111117893"/>
      <name val="Open Sans"/>
      <family val="2"/>
    </font>
    <font>
      <b/>
      <sz val="9"/>
      <color rgb="FFFF0000"/>
      <name val="Open Sans"/>
      <family val="2"/>
    </font>
    <font>
      <strike/>
      <sz val="11"/>
      <color theme="1"/>
      <name val="Calibri"/>
      <family val="2"/>
      <scheme val="minor"/>
    </font>
    <font>
      <b/>
      <sz val="9"/>
      <color theme="1"/>
      <name val="Open Sans"/>
      <family val="2"/>
    </font>
    <font>
      <strike/>
      <sz val="11"/>
      <color theme="1"/>
      <name val="Open Sans"/>
      <family val="2"/>
    </font>
    <font>
      <strike/>
      <sz val="11"/>
      <color theme="1" tint="0.249977111117893"/>
      <name val="Open Sans"/>
      <family val="2"/>
    </font>
    <font>
      <strike/>
      <sz val="10"/>
      <color theme="1" tint="0.249977111117893"/>
      <name val="Open Sans"/>
      <family val="2"/>
    </font>
    <font>
      <b/>
      <strike/>
      <sz val="10"/>
      <color theme="1"/>
      <name val="Open Sans"/>
      <family val="2"/>
    </font>
    <font>
      <b/>
      <strike/>
      <sz val="10"/>
      <color theme="0"/>
      <name val="Open Sans"/>
      <family val="2"/>
    </font>
    <font>
      <sz val="10"/>
      <color rgb="FFFF0000"/>
      <name val="Arial"/>
      <family val="2"/>
    </font>
    <font>
      <i/>
      <sz val="8"/>
      <color theme="1" tint="0.34998626667073579"/>
      <name val="Open Sans"/>
      <family val="2"/>
    </font>
    <font>
      <sz val="9"/>
      <color rgb="FFFF0000"/>
      <name val="Open Sans"/>
      <family val="2"/>
    </font>
    <font>
      <sz val="10"/>
      <color rgb="FF595959"/>
      <name val="Open Sans"/>
      <family val="2"/>
    </font>
    <font>
      <i/>
      <sz val="9"/>
      <color theme="0" tint="-4.9989318521683403E-2"/>
      <name val="Open Sans"/>
      <family val="2"/>
    </font>
    <font>
      <i/>
      <sz val="9"/>
      <color theme="0"/>
      <name val="Open Sans"/>
      <family val="2"/>
    </font>
    <font>
      <b/>
      <u/>
      <sz val="10"/>
      <name val="Open Sans"/>
      <family val="2"/>
    </font>
    <font>
      <b/>
      <sz val="10"/>
      <color indexed="9"/>
      <name val="Open Sans"/>
      <family val="2"/>
    </font>
    <font>
      <b/>
      <sz val="11"/>
      <color theme="3"/>
      <name val="Open Sans"/>
      <family val="2"/>
    </font>
    <font>
      <sz val="11"/>
      <color theme="3"/>
      <name val="Open Sans"/>
      <family val="2"/>
    </font>
    <font>
      <b/>
      <sz val="8"/>
      <name val="Open Sans"/>
      <family val="2"/>
    </font>
    <font>
      <b/>
      <sz val="10"/>
      <color theme="0" tint="-0.249977111117893"/>
      <name val="Open Sans"/>
      <family val="2"/>
    </font>
    <font>
      <b/>
      <sz val="8"/>
      <color indexed="10"/>
      <name val="Open Sans"/>
      <family val="2"/>
    </font>
    <font>
      <b/>
      <sz val="10"/>
      <color indexed="10"/>
      <name val="Open Sans"/>
      <family val="2"/>
    </font>
    <font>
      <sz val="10"/>
      <color theme="3"/>
      <name val="Open Sans"/>
      <family val="2"/>
    </font>
    <font>
      <sz val="10"/>
      <color theme="0"/>
      <name val="Open Sans"/>
      <family val="2"/>
    </font>
    <font>
      <b/>
      <sz val="12"/>
      <name val="Open Sans"/>
      <family val="2"/>
    </font>
    <font>
      <b/>
      <i/>
      <sz val="10"/>
      <name val="Open Sans"/>
      <family val="2"/>
    </font>
    <font>
      <b/>
      <sz val="14"/>
      <color theme="1"/>
      <name val="Open Sans"/>
      <family val="2"/>
    </font>
    <font>
      <sz val="11"/>
      <name val="Open Sans"/>
      <family val="2"/>
    </font>
    <font>
      <b/>
      <sz val="9"/>
      <name val="Open Sans"/>
      <family val="2"/>
    </font>
    <font>
      <b/>
      <u/>
      <sz val="11"/>
      <color theme="0"/>
      <name val="Open Sans"/>
      <family val="2"/>
    </font>
    <font>
      <sz val="11"/>
      <color theme="10"/>
      <name val="Open Sans"/>
      <family val="2"/>
    </font>
    <font>
      <u/>
      <sz val="11"/>
      <color theme="10"/>
      <name val="Open Sans"/>
      <family val="2"/>
    </font>
    <font>
      <b/>
      <sz val="12"/>
      <color theme="1"/>
      <name val="Open Sans"/>
      <family val="2"/>
    </font>
    <font>
      <b/>
      <u/>
      <sz val="16"/>
      <color theme="0"/>
      <name val="Open Sans"/>
      <family val="2"/>
    </font>
    <font>
      <sz val="9"/>
      <name val="Open Sans"/>
      <family val="2"/>
    </font>
    <font>
      <sz val="10"/>
      <color rgb="FF000000"/>
      <name val="Open Sans"/>
      <family val="2"/>
    </font>
    <font>
      <sz val="11"/>
      <color rgb="FF000000"/>
      <name val="Open Sans"/>
      <family val="2"/>
    </font>
    <font>
      <sz val="9"/>
      <color rgb="FF000000"/>
      <name val="Open Sans"/>
      <family val="2"/>
    </font>
    <font>
      <b/>
      <sz val="11"/>
      <color rgb="FFFFFFFF"/>
      <name val="Open Sans"/>
      <family val="2"/>
    </font>
    <font>
      <sz val="11"/>
      <color theme="7" tint="0.39997558519241921"/>
      <name val="Open Sans"/>
      <family val="2"/>
    </font>
    <font>
      <sz val="11"/>
      <color theme="9" tint="0.39997558519241921"/>
      <name val="Open Sans"/>
      <family val="2"/>
    </font>
    <font>
      <sz val="12"/>
      <color theme="1"/>
      <name val="Open Sans"/>
      <family val="2"/>
    </font>
    <font>
      <i/>
      <sz val="12"/>
      <color rgb="FF000000"/>
      <name val="Arial"/>
      <family val="2"/>
    </font>
    <font>
      <b/>
      <i/>
      <sz val="12"/>
      <color theme="1"/>
      <name val="Open Sans"/>
      <family val="2"/>
    </font>
    <font>
      <i/>
      <sz val="12"/>
      <color theme="1"/>
      <name val="Open Sans"/>
      <family val="2"/>
    </font>
    <font>
      <i/>
      <sz val="12"/>
      <color theme="1"/>
      <name val="Calibri"/>
      <family val="2"/>
      <scheme val="minor"/>
    </font>
    <font>
      <b/>
      <sz val="10"/>
      <color theme="1" tint="0.34998626667073579"/>
      <name val="Open Sans"/>
      <family val="2"/>
    </font>
    <font>
      <sz val="11"/>
      <name val="Calibri"/>
      <family val="2"/>
      <scheme val="minor"/>
    </font>
    <font>
      <sz val="12"/>
      <color rgb="FFFF0000"/>
      <name val="Open Sans"/>
      <family val="2"/>
    </font>
    <font>
      <b/>
      <sz val="11"/>
      <color theme="1" tint="0.249977111117893"/>
      <name val="Open Sans"/>
      <family val="2"/>
    </font>
    <font>
      <sz val="11"/>
      <color theme="1"/>
      <name val="Open Sans"/>
      <family val="2"/>
    </font>
    <font>
      <b/>
      <sz val="11"/>
      <color theme="0"/>
      <name val="Open Sans"/>
      <family val="2"/>
    </font>
    <font>
      <sz val="10"/>
      <color theme="1"/>
      <name val="Open Sans"/>
      <family val="2"/>
    </font>
    <font>
      <strike/>
      <sz val="10"/>
      <color theme="1"/>
      <name val="Open Sans"/>
      <family val="2"/>
    </font>
    <font>
      <sz val="10"/>
      <color theme="1" tint="0.34998626667073579"/>
      <name val="Open Sans"/>
      <family val="2"/>
    </font>
    <font>
      <sz val="10"/>
      <color rgb="FF000000"/>
      <name val="Open Sans"/>
      <family val="2"/>
    </font>
    <font>
      <sz val="11"/>
      <color rgb="FF000000"/>
      <name val="Open Sans"/>
      <family val="2"/>
    </font>
    <font>
      <sz val="9"/>
      <color theme="1"/>
      <name val="Open Sans"/>
      <family val="2"/>
    </font>
    <font>
      <sz val="10"/>
      <color rgb="FFFF0000"/>
      <name val="Open Sans"/>
      <family val="2"/>
    </font>
    <font>
      <b/>
      <sz val="10"/>
      <color theme="0"/>
      <name val="Open Sans"/>
      <family val="2"/>
    </font>
    <font>
      <sz val="9"/>
      <color rgb="FF000000"/>
      <name val="Open Sans"/>
      <family val="2"/>
    </font>
    <font>
      <sz val="10"/>
      <name val="Open Sans"/>
      <family val="2"/>
    </font>
    <font>
      <sz val="9"/>
      <color rgb="FFFF0000"/>
      <name val="Open Sans"/>
      <family val="2"/>
    </font>
    <font>
      <b/>
      <u/>
      <sz val="11"/>
      <color theme="0"/>
      <name val="Open Sans"/>
      <family val="2"/>
    </font>
    <font>
      <sz val="11"/>
      <color theme="10"/>
      <name val="Open Sans"/>
      <family val="2"/>
    </font>
    <font>
      <u/>
      <sz val="11"/>
      <color theme="10"/>
      <name val="Open Sans"/>
      <family val="2"/>
    </font>
    <font>
      <b/>
      <sz val="10"/>
      <color theme="1"/>
      <name val="Open Sans"/>
      <family val="2"/>
    </font>
    <font>
      <b/>
      <strike/>
      <sz val="10"/>
      <color theme="0"/>
      <name val="Open Sans"/>
      <family val="2"/>
    </font>
    <font>
      <b/>
      <strike/>
      <sz val="10"/>
      <color theme="1"/>
      <name val="Open Sans"/>
      <family val="2"/>
    </font>
    <font>
      <sz val="10"/>
      <color rgb="FF595959"/>
      <name val="Open Sans"/>
      <family val="2"/>
    </font>
    <font>
      <b/>
      <sz val="11"/>
      <color rgb="FFFFFFFF"/>
      <name val="Open Sans"/>
      <family val="2"/>
    </font>
    <font>
      <b/>
      <sz val="10"/>
      <color theme="9" tint="-0.249977111117893"/>
      <name val="Open Sans"/>
      <family val="2"/>
    </font>
    <font>
      <i/>
      <sz val="9"/>
      <color theme="0" tint="-4.9989318521683403E-2"/>
      <name val="Open Sans"/>
      <family val="2"/>
    </font>
    <font>
      <b/>
      <sz val="9"/>
      <color theme="0"/>
      <name val="Open Sans"/>
      <family val="2"/>
    </font>
    <font>
      <u/>
      <sz val="9"/>
      <color theme="0"/>
      <name val="Open Sans"/>
    </font>
    <font>
      <i/>
      <sz val="9"/>
      <color theme="0" tint="-4.9989318521683403E-2"/>
      <name val="Open Sans"/>
    </font>
  </fonts>
  <fills count="37">
    <fill>
      <patternFill patternType="none"/>
    </fill>
    <fill>
      <patternFill patternType="gray125"/>
    </fill>
    <fill>
      <patternFill patternType="solid">
        <fgColor theme="0"/>
        <bgColor indexed="64"/>
      </patternFill>
    </fill>
    <fill>
      <patternFill patternType="solid">
        <fgColor theme="9" tint="0.79998168889431442"/>
        <bgColor indexed="64"/>
      </patternFill>
    </fill>
    <fill>
      <patternFill patternType="solid">
        <fgColor rgb="FF87B348"/>
        <bgColor indexed="64"/>
      </patternFill>
    </fill>
    <fill>
      <patternFill patternType="solid">
        <fgColor theme="2" tint="-9.9978637043366805E-2"/>
        <bgColor indexed="64"/>
      </patternFill>
    </fill>
    <fill>
      <patternFill patternType="solid">
        <fgColor rgb="FFE7F0F5"/>
        <bgColor indexed="64"/>
      </patternFill>
    </fill>
    <fill>
      <patternFill patternType="solid">
        <fgColor rgb="FF294D61"/>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0" tint="-4.9989318521683403E-2"/>
        <bgColor indexed="64"/>
      </patternFill>
    </fill>
    <fill>
      <patternFill patternType="solid">
        <fgColor theme="9" tint="0.39997558519241921"/>
        <bgColor indexed="64"/>
      </patternFill>
    </fill>
    <fill>
      <patternFill patternType="solid">
        <fgColor theme="4" tint="0.59999389629810485"/>
        <bgColor indexed="64"/>
      </patternFill>
    </fill>
    <fill>
      <patternFill patternType="solid">
        <fgColor theme="0" tint="-0.34998626667073579"/>
        <bgColor indexed="64"/>
      </patternFill>
    </fill>
    <fill>
      <patternFill patternType="solid">
        <fgColor rgb="FFE2EFDA"/>
        <bgColor indexed="64"/>
      </patternFill>
    </fill>
    <fill>
      <patternFill patternType="solid">
        <fgColor indexed="9"/>
        <bgColor indexed="64"/>
      </patternFill>
    </fill>
    <fill>
      <patternFill patternType="gray0625">
        <fgColor indexed="11"/>
        <bgColor indexed="11"/>
      </patternFill>
    </fill>
    <fill>
      <patternFill patternType="solid">
        <fgColor theme="4" tint="0.59996337778862885"/>
        <bgColor indexed="64"/>
      </patternFill>
    </fill>
    <fill>
      <patternFill patternType="solid">
        <fgColor theme="4" tint="0.59996337778862885"/>
        <bgColor indexed="11"/>
      </patternFill>
    </fill>
    <fill>
      <patternFill patternType="solid">
        <fgColor rgb="FFC6E0B4"/>
        <bgColor indexed="64"/>
      </patternFill>
    </fill>
    <fill>
      <patternFill patternType="solid">
        <fgColor theme="1" tint="0.34998626667073579"/>
        <bgColor indexed="64"/>
      </patternFill>
    </fill>
    <fill>
      <patternFill patternType="solid">
        <fgColor theme="4" tint="-0.249977111117893"/>
        <bgColor indexed="64"/>
      </patternFill>
    </fill>
    <fill>
      <patternFill patternType="solid">
        <fgColor theme="8" tint="0.79998168889431442"/>
        <bgColor indexed="64"/>
      </patternFill>
    </fill>
    <fill>
      <patternFill patternType="solid">
        <fgColor rgb="FFE7F0F5"/>
        <bgColor rgb="FF000000"/>
      </patternFill>
    </fill>
    <fill>
      <patternFill patternType="solid">
        <fgColor rgb="FFE7E6E6"/>
        <bgColor rgb="FF000000"/>
      </patternFill>
    </fill>
    <fill>
      <patternFill patternType="solid">
        <fgColor rgb="FFFFFFFF"/>
        <bgColor rgb="FF000000"/>
      </patternFill>
    </fill>
    <fill>
      <patternFill patternType="solid">
        <fgColor rgb="FFC6E0B4"/>
        <bgColor rgb="FF000000"/>
      </patternFill>
    </fill>
    <fill>
      <patternFill patternType="solid">
        <fgColor rgb="FFE4EEDA"/>
        <bgColor indexed="64"/>
      </patternFill>
    </fill>
    <fill>
      <patternFill patternType="solid">
        <fgColor rgb="FFFFFF00"/>
        <bgColor indexed="64"/>
      </patternFill>
    </fill>
    <fill>
      <patternFill patternType="solid">
        <fgColor rgb="FFFFFF00"/>
        <bgColor rgb="FF000000"/>
      </patternFill>
    </fill>
    <fill>
      <patternFill patternType="solid">
        <fgColor theme="7" tint="0.79998168889431442"/>
        <bgColor indexed="64"/>
      </patternFill>
    </fill>
    <fill>
      <patternFill patternType="solid">
        <fgColor theme="6" tint="0.59996337778862885"/>
        <bgColor indexed="64"/>
      </patternFill>
    </fill>
    <fill>
      <patternFill patternType="solid">
        <fgColor rgb="FF5ABA48"/>
        <bgColor indexed="64"/>
      </patternFill>
    </fill>
    <fill>
      <patternFill patternType="solid">
        <fgColor rgb="FF122B4E"/>
        <bgColor indexed="64"/>
      </patternFill>
    </fill>
    <fill>
      <patternFill patternType="solid">
        <fgColor rgb="FFF2F2F2"/>
        <bgColor indexed="64"/>
      </patternFill>
    </fill>
    <fill>
      <patternFill patternType="solid">
        <fgColor rgb="FFDEF1DA"/>
        <bgColor indexed="64"/>
      </patternFill>
    </fill>
    <fill>
      <patternFill patternType="solid">
        <fgColor rgb="FFDEF1DA"/>
        <bgColor rgb="FF000000"/>
      </patternFill>
    </fill>
  </fills>
  <borders count="181">
    <border>
      <left/>
      <right/>
      <top/>
      <bottom/>
      <diagonal/>
    </border>
    <border>
      <left style="medium">
        <color auto="1"/>
      </left>
      <right style="medium">
        <color auto="1"/>
      </right>
      <top style="medium">
        <color auto="1"/>
      </top>
      <bottom style="medium">
        <color auto="1"/>
      </bottom>
      <diagonal/>
    </border>
    <border>
      <left style="thin">
        <color auto="1"/>
      </left>
      <right style="thin">
        <color auto="1"/>
      </right>
      <top style="thin">
        <color auto="1"/>
      </top>
      <bottom style="thin">
        <color auto="1"/>
      </bottom>
      <diagonal/>
    </border>
    <border>
      <left/>
      <right/>
      <top style="thin">
        <color rgb="FF87B348"/>
      </top>
      <bottom style="thin">
        <color rgb="FF87B348"/>
      </bottom>
      <diagonal/>
    </border>
    <border>
      <left style="thin">
        <color rgb="FF87B348"/>
      </left>
      <right/>
      <top/>
      <bottom/>
      <diagonal/>
    </border>
    <border>
      <left style="thin">
        <color rgb="FF87B348"/>
      </left>
      <right/>
      <top/>
      <bottom style="thin">
        <color rgb="FF87B348"/>
      </bottom>
      <diagonal/>
    </border>
    <border>
      <left/>
      <right/>
      <top/>
      <bottom style="thin">
        <color rgb="FF87B348"/>
      </bottom>
      <diagonal/>
    </border>
    <border>
      <left/>
      <right/>
      <top style="thin">
        <color rgb="FF87B348"/>
      </top>
      <bottom/>
      <diagonal/>
    </border>
    <border>
      <left style="thin">
        <color rgb="FF294D61"/>
      </left>
      <right/>
      <top/>
      <bottom/>
      <diagonal/>
    </border>
    <border>
      <left/>
      <right/>
      <top/>
      <bottom style="thin">
        <color rgb="FF294D61"/>
      </bottom>
      <diagonal/>
    </border>
    <border>
      <left/>
      <right style="thin">
        <color rgb="FF294D61"/>
      </right>
      <top/>
      <bottom/>
      <diagonal/>
    </border>
    <border>
      <left style="thin">
        <color rgb="FF294D61"/>
      </left>
      <right/>
      <top/>
      <bottom style="thin">
        <color rgb="FF294D61"/>
      </bottom>
      <diagonal/>
    </border>
    <border>
      <left/>
      <right style="thin">
        <color rgb="FF294D61"/>
      </right>
      <top/>
      <bottom style="thin">
        <color rgb="FF294D6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bottom/>
      <diagonal/>
    </border>
    <border>
      <left/>
      <right style="medium">
        <color indexed="64"/>
      </right>
      <top style="medium">
        <color indexed="64"/>
      </top>
      <bottom/>
      <diagonal/>
    </border>
    <border>
      <left style="thin">
        <color rgb="FF87B348"/>
      </left>
      <right style="thin">
        <color rgb="FF87B348"/>
      </right>
      <top style="thin">
        <color rgb="FF87B348"/>
      </top>
      <bottom style="thin">
        <color rgb="FF87B348"/>
      </bottom>
      <diagonal/>
    </border>
    <border>
      <left/>
      <right style="thin">
        <color rgb="FF87B348"/>
      </right>
      <top style="thin">
        <color rgb="FF87B348"/>
      </top>
      <bottom/>
      <diagonal/>
    </border>
    <border>
      <left/>
      <right style="thin">
        <color rgb="FF87B348"/>
      </right>
      <top/>
      <bottom/>
      <diagonal/>
    </border>
    <border>
      <left/>
      <right style="thin">
        <color rgb="FF87B348"/>
      </right>
      <top/>
      <bottom style="thin">
        <color rgb="FF87B348"/>
      </bottom>
      <diagonal/>
    </border>
    <border>
      <left style="thin">
        <color rgb="FF87B348"/>
      </left>
      <right/>
      <top style="thin">
        <color rgb="FF87B348"/>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theme="0"/>
      </left>
      <right/>
      <top style="thin">
        <color theme="0"/>
      </top>
      <bottom style="thin">
        <color theme="0"/>
      </bottom>
      <diagonal/>
    </border>
    <border>
      <left/>
      <right/>
      <top style="thin">
        <color theme="0"/>
      </top>
      <bottom style="thin">
        <color theme="0"/>
      </bottom>
      <diagonal/>
    </border>
    <border>
      <left/>
      <right style="thin">
        <color theme="0"/>
      </right>
      <top style="thin">
        <color theme="0"/>
      </top>
      <bottom style="thin">
        <color theme="0"/>
      </bottom>
      <diagonal/>
    </border>
    <border>
      <left style="thin">
        <color rgb="FFEC1B2E"/>
      </left>
      <right/>
      <top/>
      <bottom/>
      <diagonal/>
    </border>
    <border>
      <left/>
      <right/>
      <top/>
      <bottom style="thin">
        <color rgb="FFEC1B2E"/>
      </bottom>
      <diagonal/>
    </border>
    <border>
      <left/>
      <right/>
      <top style="thin">
        <color rgb="FFEC1B2E"/>
      </top>
      <bottom/>
      <diagonal/>
    </border>
    <border>
      <left style="thin">
        <color rgb="FFEC1B2E"/>
      </left>
      <right/>
      <top style="thin">
        <color rgb="FFEC1B2E"/>
      </top>
      <bottom/>
      <diagonal/>
    </border>
    <border>
      <left/>
      <right style="thin">
        <color rgb="FFEC1B2E"/>
      </right>
      <top style="thin">
        <color rgb="FFEC1B2E"/>
      </top>
      <bottom/>
      <diagonal/>
    </border>
    <border>
      <left/>
      <right style="thin">
        <color rgb="FFEC1B2E"/>
      </right>
      <top/>
      <bottom/>
      <diagonal/>
    </border>
    <border>
      <left style="thin">
        <color rgb="FFEC1B2E"/>
      </left>
      <right/>
      <top/>
      <bottom style="thin">
        <color rgb="FFEC1B2E"/>
      </bottom>
      <diagonal/>
    </border>
    <border>
      <left/>
      <right style="thin">
        <color rgb="FFEC1B2E"/>
      </right>
      <top/>
      <bottom style="thin">
        <color rgb="FFEC1B2E"/>
      </bottom>
      <diagonal/>
    </border>
    <border>
      <left style="thin">
        <color theme="0"/>
      </left>
      <right/>
      <top/>
      <bottom style="thin">
        <color theme="0"/>
      </bottom>
      <diagonal/>
    </border>
    <border>
      <left/>
      <right/>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right style="thin">
        <color theme="0"/>
      </right>
      <top/>
      <bottom style="thin">
        <color theme="0"/>
      </bottom>
      <diagonal/>
    </border>
    <border>
      <left/>
      <right/>
      <top style="thin">
        <color indexed="64"/>
      </top>
      <bottom/>
      <diagonal/>
    </border>
    <border>
      <left/>
      <right style="thin">
        <color auto="1"/>
      </right>
      <top/>
      <bottom/>
      <diagonal/>
    </border>
    <border>
      <left/>
      <right/>
      <top/>
      <bottom style="thin">
        <color auto="1"/>
      </bottom>
      <diagonal/>
    </border>
    <border>
      <left/>
      <right style="thin">
        <color auto="1"/>
      </right>
      <top/>
      <bottom style="thin">
        <color auto="1"/>
      </bottom>
      <diagonal/>
    </border>
    <border>
      <left style="thin">
        <color auto="1"/>
      </left>
      <right/>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bottom style="thin">
        <color theme="9" tint="-0.499984740745262"/>
      </bottom>
      <diagonal/>
    </border>
    <border>
      <left style="thin">
        <color theme="9" tint="-0.24994659260841701"/>
      </left>
      <right/>
      <top style="thin">
        <color theme="9" tint="-0.24994659260841701"/>
      </top>
      <bottom/>
      <diagonal/>
    </border>
    <border>
      <left/>
      <right/>
      <top style="thin">
        <color theme="9" tint="-0.24994659260841701"/>
      </top>
      <bottom/>
      <diagonal/>
    </border>
    <border>
      <left style="thin">
        <color theme="9" tint="-0.24994659260841701"/>
      </left>
      <right/>
      <top/>
      <bottom/>
      <diagonal/>
    </border>
    <border>
      <left/>
      <right style="thin">
        <color theme="9" tint="-0.24994659260841701"/>
      </right>
      <top/>
      <bottom/>
      <diagonal/>
    </border>
    <border>
      <left/>
      <right/>
      <top/>
      <bottom style="thin">
        <color theme="9" tint="-0.24994659260841701"/>
      </bottom>
      <diagonal/>
    </border>
    <border>
      <left/>
      <right style="thin">
        <color theme="9" tint="-0.24994659260841701"/>
      </right>
      <top/>
      <bottom style="thin">
        <color theme="9" tint="-0.24994659260841701"/>
      </bottom>
      <diagonal/>
    </border>
    <border>
      <left style="thin">
        <color theme="9" tint="-0.24994659260841701"/>
      </left>
      <right/>
      <top/>
      <bottom style="thin">
        <color theme="9" tint="-0.24994659260841701"/>
      </bottom>
      <diagonal/>
    </border>
    <border>
      <left style="medium">
        <color theme="9" tint="-0.24994659260841701"/>
      </left>
      <right/>
      <top style="medium">
        <color theme="9" tint="-0.24994659260841701"/>
      </top>
      <bottom/>
      <diagonal/>
    </border>
    <border>
      <left/>
      <right/>
      <top style="medium">
        <color theme="9" tint="-0.24994659260841701"/>
      </top>
      <bottom/>
      <diagonal/>
    </border>
    <border>
      <left/>
      <right style="medium">
        <color theme="9" tint="-0.24994659260841701"/>
      </right>
      <top style="medium">
        <color theme="9" tint="-0.24994659260841701"/>
      </top>
      <bottom/>
      <diagonal/>
    </border>
    <border>
      <left style="medium">
        <color theme="9" tint="-0.24994659260841701"/>
      </left>
      <right/>
      <top/>
      <bottom/>
      <diagonal/>
    </border>
    <border>
      <left/>
      <right style="medium">
        <color theme="9" tint="-0.24994659260841701"/>
      </right>
      <top/>
      <bottom/>
      <diagonal/>
    </border>
    <border>
      <left/>
      <right/>
      <top/>
      <bottom style="medium">
        <color theme="9" tint="-0.24994659260841701"/>
      </bottom>
      <diagonal/>
    </border>
    <border>
      <left style="medium">
        <color theme="9" tint="-0.24994659260841701"/>
      </left>
      <right style="medium">
        <color theme="9" tint="-0.24994659260841701"/>
      </right>
      <top style="medium">
        <color theme="9" tint="-0.24994659260841701"/>
      </top>
      <bottom/>
      <diagonal/>
    </border>
    <border>
      <left style="medium">
        <color theme="9" tint="-0.24994659260841701"/>
      </left>
      <right style="medium">
        <color theme="9" tint="-0.24994659260841701"/>
      </right>
      <top/>
      <bottom/>
      <diagonal/>
    </border>
    <border>
      <left style="medium">
        <color theme="9" tint="-0.24994659260841701"/>
      </left>
      <right style="medium">
        <color theme="9" tint="-0.24994659260841701"/>
      </right>
      <top/>
      <bottom style="medium">
        <color theme="9" tint="-0.24994659260841701"/>
      </bottom>
      <diagonal/>
    </border>
    <border>
      <left/>
      <right/>
      <top/>
      <bottom style="thin">
        <color theme="9" tint="0.59996337778862885"/>
      </bottom>
      <diagonal/>
    </border>
    <border>
      <left/>
      <right/>
      <top style="thin">
        <color theme="9" tint="0.59996337778862885"/>
      </top>
      <bottom style="thin">
        <color theme="9" tint="0.59996337778862885"/>
      </bottom>
      <diagonal/>
    </border>
    <border>
      <left style="medium">
        <color theme="9" tint="-0.24994659260841701"/>
      </left>
      <right style="medium">
        <color theme="9" tint="-0.24994659260841701"/>
      </right>
      <top/>
      <bottom style="thin">
        <color theme="9" tint="0.59996337778862885"/>
      </bottom>
      <diagonal/>
    </border>
    <border>
      <left style="thin">
        <color theme="9" tint="-0.24994659260841701"/>
      </left>
      <right/>
      <top/>
      <bottom style="thin">
        <color theme="9" tint="-0.499984740745262"/>
      </bottom>
      <diagonal/>
    </border>
    <border>
      <left/>
      <right style="dashed">
        <color auto="1"/>
      </right>
      <top style="double">
        <color auto="1"/>
      </top>
      <bottom style="dashed">
        <color auto="1"/>
      </bottom>
      <diagonal/>
    </border>
    <border>
      <left style="dashed">
        <color auto="1"/>
      </left>
      <right style="dashed">
        <color auto="1"/>
      </right>
      <top style="double">
        <color auto="1"/>
      </top>
      <bottom style="dashed">
        <color auto="1"/>
      </bottom>
      <diagonal/>
    </border>
    <border>
      <left style="dashed">
        <color auto="1"/>
      </left>
      <right style="double">
        <color auto="1"/>
      </right>
      <top style="double">
        <color auto="1"/>
      </top>
      <bottom style="dashed">
        <color auto="1"/>
      </bottom>
      <diagonal/>
    </border>
    <border>
      <left/>
      <right style="dashed">
        <color auto="1"/>
      </right>
      <top style="dashed">
        <color auto="1"/>
      </top>
      <bottom style="dashed">
        <color auto="1"/>
      </bottom>
      <diagonal/>
    </border>
    <border>
      <left style="dashed">
        <color auto="1"/>
      </left>
      <right style="dashed">
        <color auto="1"/>
      </right>
      <top style="dashed">
        <color auto="1"/>
      </top>
      <bottom style="dashed">
        <color auto="1"/>
      </bottom>
      <diagonal/>
    </border>
    <border>
      <left style="dashed">
        <color auto="1"/>
      </left>
      <right style="double">
        <color auto="1"/>
      </right>
      <top style="dashed">
        <color auto="1"/>
      </top>
      <bottom style="dashed">
        <color auto="1"/>
      </bottom>
      <diagonal/>
    </border>
    <border>
      <left style="dashed">
        <color auto="1"/>
      </left>
      <right style="dashed">
        <color auto="1"/>
      </right>
      <top style="dashed">
        <color auto="1"/>
      </top>
      <bottom style="double">
        <color auto="1"/>
      </bottom>
      <diagonal/>
    </border>
    <border>
      <left style="dashed">
        <color auto="1"/>
      </left>
      <right style="double">
        <color auto="1"/>
      </right>
      <top style="dashed">
        <color auto="1"/>
      </top>
      <bottom style="double">
        <color auto="1"/>
      </bottom>
      <diagonal/>
    </border>
    <border>
      <left/>
      <right/>
      <top style="thin">
        <color theme="9" tint="0.59996337778862885"/>
      </top>
      <bottom/>
      <diagonal/>
    </border>
    <border>
      <left style="medium">
        <color theme="9" tint="-0.24994659260841701"/>
      </left>
      <right/>
      <top/>
      <bottom style="medium">
        <color theme="9" tint="-0.24994659260841701"/>
      </bottom>
      <diagonal/>
    </border>
    <border>
      <left/>
      <right style="medium">
        <color theme="9" tint="-0.24994659260841701"/>
      </right>
      <top/>
      <bottom style="medium">
        <color theme="9" tint="-0.24994659260841701"/>
      </bottom>
      <diagonal/>
    </border>
    <border>
      <left/>
      <right style="thin">
        <color theme="9" tint="-0.24994659260841701"/>
      </right>
      <top style="thin">
        <color theme="9" tint="-0.24994659260841701"/>
      </top>
      <bottom/>
      <diagonal/>
    </border>
    <border>
      <left style="medium">
        <color theme="9" tint="0.39985351115451523"/>
      </left>
      <right style="medium">
        <color theme="9" tint="0.39985351115451523"/>
      </right>
      <top style="medium">
        <color theme="9" tint="0.39982299264503923"/>
      </top>
      <bottom style="medium">
        <color theme="9" tint="0.39982299264503923"/>
      </bottom>
      <diagonal/>
    </border>
    <border>
      <left/>
      <right/>
      <top/>
      <bottom style="thin">
        <color rgb="FFC6E0B4"/>
      </bottom>
      <diagonal/>
    </border>
    <border>
      <left/>
      <right/>
      <top style="thin">
        <color rgb="FFC6E0B4"/>
      </top>
      <bottom style="thin">
        <color rgb="FFC6E0B4"/>
      </bottom>
      <diagonal/>
    </border>
    <border>
      <left/>
      <right style="medium">
        <color rgb="FF548235"/>
      </right>
      <top/>
      <bottom style="thin">
        <color rgb="FFC6E0B4"/>
      </bottom>
      <diagonal/>
    </border>
    <border>
      <left style="medium">
        <color rgb="FF548235"/>
      </left>
      <right style="thin">
        <color rgb="FFC6E0B4"/>
      </right>
      <top/>
      <bottom style="thin">
        <color rgb="FFC6E0B4"/>
      </bottom>
      <diagonal/>
    </border>
    <border>
      <left/>
      <right style="medium">
        <color rgb="FF548235"/>
      </right>
      <top style="thin">
        <color rgb="FFC6E0B4"/>
      </top>
      <bottom style="thin">
        <color rgb="FFC6E0B4"/>
      </bottom>
      <diagonal/>
    </border>
    <border>
      <left style="medium">
        <color rgb="FF548235"/>
      </left>
      <right style="thin">
        <color rgb="FFC6E0B4"/>
      </right>
      <top/>
      <bottom/>
      <diagonal/>
    </border>
    <border>
      <left/>
      <right/>
      <top style="thin">
        <color rgb="FFC6E0B4"/>
      </top>
      <bottom/>
      <diagonal/>
    </border>
    <border>
      <left/>
      <right style="medium">
        <color rgb="FF548235"/>
      </right>
      <top style="thin">
        <color rgb="FFC6E0B4"/>
      </top>
      <bottom/>
      <diagonal/>
    </border>
    <border>
      <left style="medium">
        <color rgb="FF548235"/>
      </left>
      <right/>
      <top/>
      <bottom style="thin">
        <color rgb="FFC6E0B4"/>
      </bottom>
      <diagonal/>
    </border>
    <border>
      <left style="medium">
        <color rgb="FF548235"/>
      </left>
      <right/>
      <top style="thin">
        <color rgb="FFC6E0B4"/>
      </top>
      <bottom style="thin">
        <color rgb="FFC6E0B4"/>
      </bottom>
      <diagonal/>
    </border>
    <border>
      <left style="medium">
        <color rgb="FF548235"/>
      </left>
      <right/>
      <top style="thin">
        <color rgb="FFC6E0B4"/>
      </top>
      <bottom style="medium">
        <color rgb="FF548235"/>
      </bottom>
      <diagonal/>
    </border>
    <border>
      <left/>
      <right/>
      <top/>
      <bottom style="medium">
        <color rgb="FF548235"/>
      </bottom>
      <diagonal/>
    </border>
    <border>
      <left/>
      <right/>
      <top style="thin">
        <color rgb="FFC6E0B4"/>
      </top>
      <bottom style="medium">
        <color rgb="FF548235"/>
      </bottom>
      <diagonal/>
    </border>
    <border>
      <left/>
      <right style="medium">
        <color rgb="FF548235"/>
      </right>
      <top style="thin">
        <color rgb="FFC6E0B4"/>
      </top>
      <bottom style="medium">
        <color rgb="FF548235"/>
      </bottom>
      <diagonal/>
    </border>
    <border>
      <left style="thin">
        <color theme="9" tint="-0.24994659260841701"/>
      </left>
      <right/>
      <top style="thin">
        <color theme="9" tint="-0.24994659260841701"/>
      </top>
      <bottom style="thin">
        <color theme="9" tint="-0.24994659260841701"/>
      </bottom>
      <diagonal/>
    </border>
    <border>
      <left/>
      <right/>
      <top style="thin">
        <color theme="9" tint="-0.24994659260841701"/>
      </top>
      <bottom style="thin">
        <color theme="9" tint="-0.24994659260841701"/>
      </bottom>
      <diagonal/>
    </border>
    <border>
      <left/>
      <right style="thin">
        <color theme="9" tint="-0.24994659260841701"/>
      </right>
      <top style="thin">
        <color theme="9" tint="-0.24994659260841701"/>
      </top>
      <bottom style="thin">
        <color theme="9" tint="-0.24994659260841701"/>
      </bottom>
      <diagonal/>
    </border>
    <border>
      <left/>
      <right style="dashed">
        <color auto="1"/>
      </right>
      <top style="dashed">
        <color auto="1"/>
      </top>
      <bottom style="double">
        <color auto="1"/>
      </bottom>
      <diagonal/>
    </border>
    <border>
      <left style="medium">
        <color theme="9" tint="0.39985351115451523"/>
      </left>
      <right style="medium">
        <color theme="9" tint="0.39985351115451523"/>
      </right>
      <top/>
      <bottom style="medium">
        <color theme="9" tint="0.39982299264503923"/>
      </bottom>
      <diagonal/>
    </border>
    <border>
      <left style="medium">
        <color theme="9" tint="0.39988402966399123"/>
      </left>
      <right style="medium">
        <color theme="9" tint="0.39988402966399123"/>
      </right>
      <top style="medium">
        <color theme="9" tint="0.39988402966399123"/>
      </top>
      <bottom/>
      <diagonal/>
    </border>
    <border>
      <left style="thin">
        <color auto="1"/>
      </left>
      <right style="thin">
        <color auto="1"/>
      </right>
      <top/>
      <bottom style="thin">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style="double">
        <color auto="1"/>
      </right>
      <top style="double">
        <color auto="1"/>
      </top>
      <bottom/>
      <diagonal/>
    </border>
    <border>
      <left style="double">
        <color auto="1"/>
      </left>
      <right style="thin">
        <color auto="1"/>
      </right>
      <top/>
      <bottom style="thin">
        <color auto="1"/>
      </bottom>
      <diagonal/>
    </border>
    <border>
      <left style="thin">
        <color auto="1"/>
      </left>
      <right style="double">
        <color auto="1"/>
      </right>
      <top/>
      <bottom style="thin">
        <color auto="1"/>
      </bottom>
      <diagonal/>
    </border>
    <border>
      <left style="double">
        <color auto="1"/>
      </left>
      <right style="thin">
        <color auto="1"/>
      </right>
      <top style="thin">
        <color auto="1"/>
      </top>
      <bottom style="thin">
        <color auto="1"/>
      </bottom>
      <diagonal/>
    </border>
    <border>
      <left style="thin">
        <color auto="1"/>
      </left>
      <right style="double">
        <color auto="1"/>
      </right>
      <top style="thin">
        <color auto="1"/>
      </top>
      <bottom style="thin">
        <color auto="1"/>
      </bottom>
      <diagonal/>
    </border>
    <border>
      <left style="double">
        <color auto="1"/>
      </left>
      <right style="thin">
        <color auto="1"/>
      </right>
      <top style="thin">
        <color auto="1"/>
      </top>
      <bottom style="double">
        <color auto="1"/>
      </bottom>
      <diagonal/>
    </border>
    <border>
      <left style="thin">
        <color auto="1"/>
      </left>
      <right style="thin">
        <color auto="1"/>
      </right>
      <top style="thin">
        <color auto="1"/>
      </top>
      <bottom style="double">
        <color auto="1"/>
      </bottom>
      <diagonal/>
    </border>
    <border>
      <left style="thin">
        <color auto="1"/>
      </left>
      <right style="double">
        <color auto="1"/>
      </right>
      <top style="thin">
        <color auto="1"/>
      </top>
      <bottom style="double">
        <color auto="1"/>
      </bottom>
      <diagonal/>
    </border>
    <border>
      <left style="thin">
        <color rgb="FF5ABA48"/>
      </left>
      <right style="thin">
        <color rgb="FF5ABA48"/>
      </right>
      <top style="thin">
        <color rgb="FF5ABA48"/>
      </top>
      <bottom style="thin">
        <color rgb="FF5ABA48"/>
      </bottom>
      <diagonal/>
    </border>
    <border>
      <left style="thin">
        <color rgb="FF5ABA48"/>
      </left>
      <right/>
      <top style="thin">
        <color rgb="FF5ABA48"/>
      </top>
      <bottom style="thin">
        <color rgb="FF5ABA48"/>
      </bottom>
      <diagonal/>
    </border>
    <border>
      <left/>
      <right/>
      <top style="thin">
        <color rgb="FF5ABA48"/>
      </top>
      <bottom style="thin">
        <color rgb="FF5ABA48"/>
      </bottom>
      <diagonal/>
    </border>
    <border>
      <left/>
      <right style="thin">
        <color rgb="FF5ABA48"/>
      </right>
      <top style="thin">
        <color rgb="FF5ABA48"/>
      </top>
      <bottom style="thin">
        <color rgb="FF5ABA48"/>
      </bottom>
      <diagonal/>
    </border>
    <border>
      <left style="thin">
        <color rgb="FF5ABA48"/>
      </left>
      <right/>
      <top/>
      <bottom/>
      <diagonal/>
    </border>
    <border>
      <left/>
      <right style="thin">
        <color rgb="FF5ABA48"/>
      </right>
      <top/>
      <bottom/>
      <diagonal/>
    </border>
    <border>
      <left style="thin">
        <color rgb="FF5ABA48"/>
      </left>
      <right style="medium">
        <color theme="9" tint="-0.24994659260841701"/>
      </right>
      <top/>
      <bottom/>
      <diagonal/>
    </border>
    <border>
      <left style="thin">
        <color rgb="FF5ABA48"/>
      </left>
      <right/>
      <top/>
      <bottom style="thin">
        <color rgb="FF5ABA48"/>
      </bottom>
      <diagonal/>
    </border>
    <border>
      <left/>
      <right/>
      <top/>
      <bottom style="thin">
        <color rgb="FF5ABA48"/>
      </bottom>
      <diagonal/>
    </border>
    <border>
      <left/>
      <right style="thin">
        <color rgb="FF5ABA48"/>
      </right>
      <top/>
      <bottom style="thin">
        <color rgb="FF5ABA48"/>
      </bottom>
      <diagonal/>
    </border>
    <border>
      <left style="thin">
        <color rgb="FF122B4E"/>
      </left>
      <right/>
      <top style="thin">
        <color rgb="FF122B4E"/>
      </top>
      <bottom style="thin">
        <color rgb="FF122B4E"/>
      </bottom>
      <diagonal/>
    </border>
    <border>
      <left/>
      <right/>
      <top style="thin">
        <color rgb="FF122B4E"/>
      </top>
      <bottom style="thin">
        <color rgb="FF122B4E"/>
      </bottom>
      <diagonal/>
    </border>
    <border>
      <left/>
      <right style="thin">
        <color rgb="FF122B4E"/>
      </right>
      <top style="thin">
        <color rgb="FF122B4E"/>
      </top>
      <bottom style="thin">
        <color rgb="FF122B4E"/>
      </bottom>
      <diagonal/>
    </border>
    <border>
      <left style="thin">
        <color rgb="FF122B4E"/>
      </left>
      <right/>
      <top/>
      <bottom/>
      <diagonal/>
    </border>
    <border>
      <left/>
      <right style="thin">
        <color rgb="FF122B4E"/>
      </right>
      <top/>
      <bottom/>
      <diagonal/>
    </border>
    <border>
      <left style="thin">
        <color rgb="FF122B4E"/>
      </left>
      <right/>
      <top/>
      <bottom style="thin">
        <color rgb="FF122B4E"/>
      </bottom>
      <diagonal/>
    </border>
    <border>
      <left/>
      <right/>
      <top/>
      <bottom style="thin">
        <color rgb="FF122B4E"/>
      </bottom>
      <diagonal/>
    </border>
    <border>
      <left/>
      <right style="thin">
        <color rgb="FF122B4E"/>
      </right>
      <top/>
      <bottom style="thin">
        <color rgb="FF122B4E"/>
      </bottom>
      <diagonal/>
    </border>
    <border>
      <left/>
      <right/>
      <top style="thin">
        <color theme="9" tint="0.59996337778862885"/>
      </top>
      <bottom style="thin">
        <color rgb="FF5ABA48"/>
      </bottom>
      <diagonal/>
    </border>
    <border>
      <left style="medium">
        <color rgb="FF5ABA48"/>
      </left>
      <right style="medium">
        <color rgb="FF5ABA48"/>
      </right>
      <top style="medium">
        <color rgb="FF5ABA48"/>
      </top>
      <bottom style="medium">
        <color rgb="FF5ABA48"/>
      </bottom>
      <diagonal/>
    </border>
    <border>
      <left/>
      <right/>
      <top style="thin">
        <color rgb="FF5ABA48"/>
      </top>
      <bottom/>
      <diagonal/>
    </border>
    <border>
      <left style="medium">
        <color rgb="FF5ABA48"/>
      </left>
      <right style="medium">
        <color rgb="FF5ABA48"/>
      </right>
      <top style="medium">
        <color rgb="FF5ABA48"/>
      </top>
      <bottom/>
      <diagonal/>
    </border>
    <border>
      <left style="medium">
        <color rgb="FF5ABA48"/>
      </left>
      <right style="medium">
        <color rgb="FF5ABA48"/>
      </right>
      <top/>
      <bottom/>
      <diagonal/>
    </border>
    <border>
      <left style="medium">
        <color rgb="FF5ABA48"/>
      </left>
      <right style="medium">
        <color rgb="FF5ABA48"/>
      </right>
      <top/>
      <bottom style="thin">
        <color rgb="FF5ABA48"/>
      </bottom>
      <diagonal/>
    </border>
    <border>
      <left style="medium">
        <color rgb="FF5ABA48"/>
      </left>
      <right style="medium">
        <color rgb="FF5ABA48"/>
      </right>
      <top style="thin">
        <color rgb="FF5ABA48"/>
      </top>
      <bottom style="thin">
        <color rgb="FF5ABA48"/>
      </bottom>
      <diagonal/>
    </border>
    <border>
      <left style="medium">
        <color rgb="FF5ABA48"/>
      </left>
      <right style="medium">
        <color rgb="FF5ABA48"/>
      </right>
      <top/>
      <bottom style="medium">
        <color rgb="FF5ABA48"/>
      </bottom>
      <diagonal/>
    </border>
    <border>
      <left style="thin">
        <color rgb="FF5ABA48"/>
      </left>
      <right/>
      <top style="thin">
        <color rgb="FF5ABA48"/>
      </top>
      <bottom/>
      <diagonal/>
    </border>
    <border>
      <left/>
      <right style="thin">
        <color rgb="FF5ABA48"/>
      </right>
      <top style="thin">
        <color rgb="FF5ABA48"/>
      </top>
      <bottom/>
      <diagonal/>
    </border>
    <border>
      <left style="medium">
        <color rgb="FF5ABA48"/>
      </left>
      <right/>
      <top style="medium">
        <color rgb="FF5ABA48"/>
      </top>
      <bottom/>
      <diagonal/>
    </border>
    <border>
      <left/>
      <right/>
      <top style="medium">
        <color rgb="FF5ABA48"/>
      </top>
      <bottom/>
      <diagonal/>
    </border>
    <border>
      <left/>
      <right style="medium">
        <color rgb="FF5ABA48"/>
      </right>
      <top style="medium">
        <color rgb="FF5ABA48"/>
      </top>
      <bottom/>
      <diagonal/>
    </border>
    <border>
      <left style="medium">
        <color rgb="FF5ABA48"/>
      </left>
      <right/>
      <top/>
      <bottom/>
      <diagonal/>
    </border>
    <border>
      <left/>
      <right style="medium">
        <color rgb="FF5ABA48"/>
      </right>
      <top/>
      <bottom/>
      <diagonal/>
    </border>
    <border>
      <left style="medium">
        <color rgb="FF5ABA48"/>
      </left>
      <right style="thin">
        <color rgb="FFC6E0B4"/>
      </right>
      <top/>
      <bottom style="thin">
        <color rgb="FF5ABA48"/>
      </bottom>
      <diagonal/>
    </border>
    <border>
      <left/>
      <right style="medium">
        <color rgb="FF5ABA48"/>
      </right>
      <top/>
      <bottom style="thin">
        <color rgb="FF5ABA48"/>
      </bottom>
      <diagonal/>
    </border>
    <border>
      <left style="medium">
        <color rgb="FF5ABA48"/>
      </left>
      <right style="thin">
        <color rgb="FFC6E0B4"/>
      </right>
      <top style="thin">
        <color rgb="FF5ABA48"/>
      </top>
      <bottom style="thin">
        <color rgb="FF5ABA48"/>
      </bottom>
      <diagonal/>
    </border>
    <border>
      <left/>
      <right style="medium">
        <color rgb="FF5ABA48"/>
      </right>
      <top style="thin">
        <color rgb="FF5ABA48"/>
      </top>
      <bottom style="thin">
        <color rgb="FF5ABA48"/>
      </bottom>
      <diagonal/>
    </border>
    <border>
      <left style="medium">
        <color rgb="FF5ABA48"/>
      </left>
      <right/>
      <top/>
      <bottom style="medium">
        <color rgb="FF5ABA48"/>
      </bottom>
      <diagonal/>
    </border>
    <border>
      <left/>
      <right/>
      <top/>
      <bottom style="medium">
        <color rgb="FF5ABA48"/>
      </bottom>
      <diagonal/>
    </border>
    <border>
      <left/>
      <right style="medium">
        <color rgb="FF5ABA48"/>
      </right>
      <top/>
      <bottom style="medium">
        <color rgb="FF5ABA48"/>
      </bottom>
      <diagonal/>
    </border>
    <border>
      <left style="medium">
        <color rgb="FF5ABA48"/>
      </left>
      <right/>
      <top/>
      <bottom style="thin">
        <color rgb="FF5ABA48"/>
      </bottom>
      <diagonal/>
    </border>
    <border>
      <left style="medium">
        <color rgb="FF5ABA48"/>
      </left>
      <right/>
      <top style="thin">
        <color rgb="FF5ABA48"/>
      </top>
      <bottom style="thin">
        <color rgb="FF5ABA48"/>
      </bottom>
      <diagonal/>
    </border>
    <border>
      <left style="medium">
        <color rgb="FF5ABA48"/>
      </left>
      <right style="medium">
        <color rgb="FF5ABA48"/>
      </right>
      <top style="medium">
        <color rgb="FF5ABA48"/>
      </top>
      <bottom style="thin">
        <color rgb="FF5ABA48"/>
      </bottom>
      <diagonal/>
    </border>
    <border>
      <left style="medium">
        <color rgb="FF5ABA48"/>
      </left>
      <right style="medium">
        <color rgb="FF5ABA48"/>
      </right>
      <top style="thin">
        <color rgb="FF5ABA48"/>
      </top>
      <bottom style="medium">
        <color rgb="FF5ABA48"/>
      </bottom>
      <diagonal/>
    </border>
  </borders>
  <cellStyleXfs count="13">
    <xf numFmtId="0" fontId="0" fillId="0" borderId="0"/>
    <xf numFmtId="165" fontId="1" fillId="0" borderId="0" applyFont="0" applyFill="0" applyBorder="0" applyAlignment="0" applyProtection="0"/>
    <xf numFmtId="9" fontId="1" fillId="0" borderId="0" applyFont="0" applyFill="0" applyBorder="0" applyAlignment="0" applyProtection="0"/>
    <xf numFmtId="0" fontId="4" fillId="0" borderId="0"/>
    <xf numFmtId="0" fontId="4" fillId="0" borderId="0"/>
    <xf numFmtId="0" fontId="12" fillId="0" borderId="0" applyNumberFormat="0" applyFill="0" applyBorder="0" applyAlignment="0" applyProtection="0"/>
    <xf numFmtId="0" fontId="13" fillId="0" borderId="0">
      <alignment vertical="center"/>
    </xf>
    <xf numFmtId="9" fontId="13" fillId="0" borderId="0" applyFont="0" applyFill="0" applyBorder="0" applyAlignment="0" applyProtection="0">
      <alignment vertical="center"/>
    </xf>
    <xf numFmtId="168" fontId="13" fillId="0" borderId="0" applyFont="0" applyFill="0" applyBorder="0" applyAlignment="0" applyProtection="0">
      <alignment vertical="center"/>
    </xf>
    <xf numFmtId="172" fontId="24" fillId="16" borderId="0">
      <alignment horizontal="right"/>
    </xf>
    <xf numFmtId="43" fontId="1" fillId="0" borderId="0" applyFont="0" applyFill="0" applyBorder="0" applyAlignment="0" applyProtection="0"/>
    <xf numFmtId="0" fontId="1" fillId="0" borderId="0"/>
    <xf numFmtId="9" fontId="33" fillId="0" borderId="0" applyFont="0" applyFill="0" applyBorder="0" applyAlignment="0" applyProtection="0"/>
  </cellStyleXfs>
  <cellXfs count="1058">
    <xf numFmtId="0" fontId="0" fillId="0" borderId="0" xfId="0"/>
    <xf numFmtId="165" fontId="15" fillId="2" borderId="0" xfId="1" applyFont="1" applyFill="1" applyBorder="1" applyProtection="1">
      <protection hidden="1"/>
    </xf>
    <xf numFmtId="0" fontId="16" fillId="2" borderId="0" xfId="0" applyFont="1" applyFill="1" applyProtection="1">
      <protection hidden="1"/>
    </xf>
    <xf numFmtId="0" fontId="14" fillId="0" borderId="0" xfId="0" applyFont="1" applyProtection="1">
      <protection hidden="1"/>
    </xf>
    <xf numFmtId="0" fontId="6" fillId="0" borderId="0" xfId="0" applyFont="1" applyProtection="1">
      <protection hidden="1"/>
    </xf>
    <xf numFmtId="0" fontId="0" fillId="0" borderId="0" xfId="0" applyAlignment="1">
      <alignment wrapText="1"/>
    </xf>
    <xf numFmtId="0" fontId="7" fillId="0" borderId="0" xfId="0" applyFont="1" applyAlignment="1" applyProtection="1">
      <alignment vertical="center"/>
      <protection hidden="1"/>
    </xf>
    <xf numFmtId="0" fontId="5" fillId="0" borderId="0" xfId="0" applyFont="1" applyProtection="1">
      <protection hidden="1"/>
    </xf>
    <xf numFmtId="0" fontId="6" fillId="0" borderId="0" xfId="0" applyFont="1" applyAlignment="1" applyProtection="1">
      <alignment wrapText="1"/>
      <protection hidden="1"/>
    </xf>
    <xf numFmtId="0" fontId="25" fillId="0" borderId="75" xfId="0" applyFont="1" applyBorder="1" applyAlignment="1" applyProtection="1">
      <alignment horizontal="right"/>
      <protection hidden="1"/>
    </xf>
    <xf numFmtId="0" fontId="14" fillId="0" borderId="0" xfId="0" applyFont="1" applyAlignment="1" applyProtection="1">
      <alignment horizontal="right"/>
      <protection hidden="1"/>
    </xf>
    <xf numFmtId="0" fontId="28" fillId="0" borderId="0" xfId="0" applyFont="1" applyAlignment="1" applyProtection="1">
      <alignment wrapText="1"/>
      <protection hidden="1"/>
    </xf>
    <xf numFmtId="0" fontId="28" fillId="0" borderId="0" xfId="0" applyFont="1" applyProtection="1">
      <protection hidden="1"/>
    </xf>
    <xf numFmtId="8" fontId="28" fillId="0" borderId="0" xfId="0" applyNumberFormat="1" applyFont="1" applyProtection="1">
      <protection hidden="1"/>
    </xf>
    <xf numFmtId="0" fontId="28" fillId="0" borderId="72" xfId="0" applyFont="1" applyBorder="1" applyProtection="1">
      <protection hidden="1"/>
    </xf>
    <xf numFmtId="0" fontId="6" fillId="2" borderId="0" xfId="0" applyFont="1" applyFill="1" applyProtection="1">
      <protection hidden="1"/>
    </xf>
    <xf numFmtId="0" fontId="8" fillId="2" borderId="0" xfId="0" applyFont="1" applyFill="1" applyAlignment="1" applyProtection="1">
      <alignment horizontal="right"/>
      <protection hidden="1"/>
    </xf>
    <xf numFmtId="0" fontId="10" fillId="2" borderId="0" xfId="0" applyFont="1" applyFill="1" applyAlignment="1" applyProtection="1">
      <alignment wrapText="1"/>
      <protection hidden="1"/>
    </xf>
    <xf numFmtId="0" fontId="32" fillId="0" borderId="0" xfId="3" applyFont="1"/>
    <xf numFmtId="0" fontId="21" fillId="0" borderId="0" xfId="0" applyFont="1" applyAlignment="1">
      <alignment wrapText="1"/>
    </xf>
    <xf numFmtId="0" fontId="33" fillId="0" borderId="0" xfId="0" applyFont="1"/>
    <xf numFmtId="0" fontId="33" fillId="0" borderId="58" xfId="0" applyFont="1" applyBorder="1" applyAlignment="1">
      <alignment horizontal="left"/>
    </xf>
    <xf numFmtId="49" fontId="34" fillId="0" borderId="0" xfId="3" applyNumberFormat="1" applyFont="1" applyAlignment="1">
      <alignment horizontal="right"/>
    </xf>
    <xf numFmtId="0" fontId="34" fillId="0" borderId="0" xfId="3" applyFont="1" applyAlignment="1">
      <alignment horizontal="right"/>
    </xf>
    <xf numFmtId="0" fontId="34" fillId="0" borderId="0" xfId="3" applyFont="1" applyAlignment="1">
      <alignment horizontal="left"/>
    </xf>
    <xf numFmtId="0" fontId="0" fillId="0" borderId="0" xfId="0" applyAlignment="1">
      <alignment horizontal="right"/>
    </xf>
    <xf numFmtId="0" fontId="35" fillId="0" borderId="0" xfId="5" applyFont="1" applyAlignment="1" applyProtection="1"/>
    <xf numFmtId="167" fontId="0" fillId="0" borderId="0" xfId="1" applyNumberFormat="1" applyFont="1" applyAlignment="1">
      <alignment wrapText="1"/>
    </xf>
    <xf numFmtId="0" fontId="2" fillId="0" borderId="0" xfId="0" applyFont="1" applyAlignment="1">
      <alignment wrapText="1"/>
    </xf>
    <xf numFmtId="0" fontId="22" fillId="0" borderId="0" xfId="3" applyFont="1" applyAlignment="1">
      <alignment horizontal="right"/>
    </xf>
    <xf numFmtId="0" fontId="22" fillId="0" borderId="0" xfId="3" applyFont="1" applyAlignment="1">
      <alignment horizontal="right" wrapText="1"/>
    </xf>
    <xf numFmtId="1" fontId="0" fillId="0" borderId="0" xfId="0" applyNumberFormat="1"/>
    <xf numFmtId="1" fontId="0" fillId="0" borderId="0" xfId="0" applyNumberFormat="1" applyAlignment="1">
      <alignment wrapText="1"/>
    </xf>
    <xf numFmtId="167" fontId="0" fillId="0" borderId="0" xfId="0" applyNumberFormat="1" applyAlignment="1">
      <alignment wrapText="1"/>
    </xf>
    <xf numFmtId="167" fontId="0" fillId="0" borderId="0" xfId="0" applyNumberFormat="1"/>
    <xf numFmtId="0" fontId="27" fillId="0" borderId="0" xfId="0" applyFont="1" applyAlignment="1">
      <alignment horizontal="left" wrapText="1"/>
    </xf>
    <xf numFmtId="0" fontId="0" fillId="0" borderId="0" xfId="0" applyAlignment="1">
      <alignment horizontal="left" wrapText="1"/>
    </xf>
    <xf numFmtId="0" fontId="0" fillId="22" borderId="2" xfId="0" applyFill="1" applyBorder="1"/>
    <xf numFmtId="1" fontId="0" fillId="22" borderId="2" xfId="0" applyNumberFormat="1" applyFill="1" applyBorder="1"/>
    <xf numFmtId="0" fontId="0" fillId="22" borderId="0" xfId="0" applyFill="1"/>
    <xf numFmtId="0" fontId="0" fillId="22" borderId="0" xfId="0" applyFill="1" applyAlignment="1">
      <alignment horizontal="right"/>
    </xf>
    <xf numFmtId="0" fontId="0" fillId="22" borderId="56" xfId="0" applyFill="1" applyBorder="1"/>
    <xf numFmtId="0" fontId="0" fillId="22" borderId="56" xfId="0" applyFill="1" applyBorder="1" applyAlignment="1">
      <alignment horizontal="right"/>
    </xf>
    <xf numFmtId="0" fontId="0" fillId="22" borderId="62" xfId="0" applyFill="1" applyBorder="1" applyAlignment="1">
      <alignment horizontal="right"/>
    </xf>
    <xf numFmtId="0" fontId="0" fillId="22" borderId="58" xfId="0" applyFill="1" applyBorder="1"/>
    <xf numFmtId="0" fontId="0" fillId="22" borderId="58" xfId="0" applyFill="1" applyBorder="1" applyAlignment="1">
      <alignment horizontal="right"/>
    </xf>
    <xf numFmtId="0" fontId="0" fillId="22" borderId="57" xfId="0" applyFill="1" applyBorder="1" applyAlignment="1">
      <alignment horizontal="right"/>
    </xf>
    <xf numFmtId="42" fontId="0" fillId="22" borderId="0" xfId="0" applyNumberFormat="1" applyFill="1" applyAlignment="1">
      <alignment horizontal="right"/>
    </xf>
    <xf numFmtId="42" fontId="0" fillId="22" borderId="58" xfId="0" applyNumberFormat="1" applyFill="1" applyBorder="1" applyAlignment="1">
      <alignment horizontal="right"/>
    </xf>
    <xf numFmtId="0" fontId="5" fillId="5" borderId="89" xfId="0" applyFont="1" applyFill="1" applyBorder="1" applyAlignment="1" applyProtection="1">
      <alignment horizontal="center"/>
      <protection hidden="1"/>
    </xf>
    <xf numFmtId="0" fontId="6" fillId="2" borderId="0" xfId="0" applyFont="1" applyFill="1" applyAlignment="1" applyProtection="1">
      <alignment vertical="center"/>
      <protection hidden="1"/>
    </xf>
    <xf numFmtId="0" fontId="6" fillId="10" borderId="0" xfId="0" applyFont="1" applyFill="1" applyAlignment="1" applyProtection="1">
      <alignment vertical="center"/>
      <protection hidden="1"/>
    </xf>
    <xf numFmtId="0" fontId="6" fillId="0" borderId="0" xfId="0" applyFont="1" applyAlignment="1" applyProtection="1">
      <alignment vertical="center"/>
      <protection hidden="1"/>
    </xf>
    <xf numFmtId="0" fontId="14" fillId="2" borderId="0" xfId="0" applyFont="1" applyFill="1" applyProtection="1">
      <protection hidden="1"/>
    </xf>
    <xf numFmtId="165" fontId="15" fillId="0" borderId="0" xfId="1" applyFont="1" applyFill="1" applyBorder="1" applyAlignment="1" applyProtection="1">
      <alignment horizontal="center"/>
      <protection hidden="1"/>
    </xf>
    <xf numFmtId="2" fontId="29" fillId="2" borderId="0" xfId="0" applyNumberFormat="1" applyFont="1" applyFill="1" applyProtection="1">
      <protection hidden="1"/>
    </xf>
    <xf numFmtId="0" fontId="40" fillId="0" borderId="0" xfId="0" applyFont="1" applyProtection="1">
      <protection hidden="1"/>
    </xf>
    <xf numFmtId="0" fontId="10" fillId="2" borderId="0" xfId="0" applyFont="1" applyFill="1" applyAlignment="1" applyProtection="1">
      <alignment vertical="top" wrapText="1"/>
      <protection hidden="1"/>
    </xf>
    <xf numFmtId="0" fontId="6" fillId="0" borderId="0" xfId="0" applyFont="1" applyAlignment="1" applyProtection="1">
      <alignment horizontal="center"/>
      <protection hidden="1"/>
    </xf>
    <xf numFmtId="0" fontId="7" fillId="0" borderId="0" xfId="0" applyFont="1" applyProtection="1">
      <protection hidden="1"/>
    </xf>
    <xf numFmtId="0" fontId="6" fillId="0" borderId="0" xfId="0" applyFont="1" applyAlignment="1" applyProtection="1">
      <alignment horizontal="center" wrapText="1"/>
      <protection hidden="1"/>
    </xf>
    <xf numFmtId="9" fontId="6" fillId="0" borderId="0" xfId="0" applyNumberFormat="1" applyFont="1" applyAlignment="1" applyProtection="1">
      <alignment horizontal="right"/>
      <protection hidden="1"/>
    </xf>
    <xf numFmtId="0" fontId="5" fillId="0" borderId="0" xfId="0" applyFont="1" applyAlignment="1" applyProtection="1">
      <alignment horizontal="right"/>
      <protection hidden="1"/>
    </xf>
    <xf numFmtId="173" fontId="5" fillId="0" borderId="0" xfId="0" applyNumberFormat="1" applyFont="1" applyAlignment="1" applyProtection="1">
      <alignment horizontal="right"/>
      <protection hidden="1"/>
    </xf>
    <xf numFmtId="0" fontId="40" fillId="0" borderId="77" xfId="0" applyFont="1" applyBorder="1" applyProtection="1">
      <protection hidden="1"/>
    </xf>
    <xf numFmtId="0" fontId="44" fillId="2" borderId="0" xfId="0" applyFont="1" applyFill="1" applyProtection="1">
      <protection hidden="1"/>
    </xf>
    <xf numFmtId="0" fontId="44" fillId="0" borderId="0" xfId="0" applyFont="1" applyProtection="1">
      <protection hidden="1"/>
    </xf>
    <xf numFmtId="0" fontId="42" fillId="0" borderId="0" xfId="0" applyFont="1"/>
    <xf numFmtId="167" fontId="42" fillId="0" borderId="0" xfId="1" applyNumberFormat="1" applyFont="1" applyAlignment="1">
      <alignment wrapText="1"/>
    </xf>
    <xf numFmtId="167" fontId="42" fillId="0" borderId="0" xfId="0" applyNumberFormat="1" applyFont="1"/>
    <xf numFmtId="167" fontId="42" fillId="0" borderId="0" xfId="0" applyNumberFormat="1" applyFont="1" applyAlignment="1">
      <alignment wrapText="1"/>
    </xf>
    <xf numFmtId="167" fontId="0" fillId="0" borderId="0" xfId="1" applyNumberFormat="1" applyFont="1"/>
    <xf numFmtId="167" fontId="49" fillId="0" borderId="0" xfId="1" applyNumberFormat="1" applyFont="1"/>
    <xf numFmtId="0" fontId="6" fillId="0" borderId="0" xfId="0" applyFont="1" applyAlignment="1" applyProtection="1">
      <alignment horizontal="right"/>
      <protection hidden="1"/>
    </xf>
    <xf numFmtId="165" fontId="15" fillId="2" borderId="0" xfId="1" applyFont="1" applyFill="1" applyBorder="1" applyAlignment="1" applyProtection="1">
      <alignment horizontal="center"/>
      <protection hidden="1"/>
    </xf>
    <xf numFmtId="0" fontId="7" fillId="2" borderId="0" xfId="0" applyFont="1" applyFill="1" applyProtection="1">
      <protection hidden="1"/>
    </xf>
    <xf numFmtId="173" fontId="5" fillId="2" borderId="0" xfId="0" applyNumberFormat="1" applyFont="1" applyFill="1" applyAlignment="1" applyProtection="1">
      <alignment horizontal="right"/>
      <protection hidden="1"/>
    </xf>
    <xf numFmtId="0" fontId="26" fillId="15" borderId="0" xfId="0" applyFont="1" applyFill="1" applyProtection="1">
      <protection hidden="1"/>
    </xf>
    <xf numFmtId="0" fontId="26" fillId="15" borderId="0" xfId="0" applyFont="1" applyFill="1" applyAlignment="1" applyProtection="1">
      <alignment shrinkToFit="1"/>
      <protection hidden="1"/>
    </xf>
    <xf numFmtId="0" fontId="26" fillId="3" borderId="0" xfId="0" applyFont="1" applyFill="1" applyAlignment="1" applyProtection="1">
      <alignment shrinkToFit="1"/>
      <protection hidden="1"/>
    </xf>
    <xf numFmtId="0" fontId="7" fillId="4" borderId="0" xfId="0" applyFont="1" applyFill="1" applyProtection="1">
      <protection hidden="1"/>
    </xf>
    <xf numFmtId="0" fontId="26" fillId="3" borderId="0" xfId="0" applyFont="1" applyFill="1" applyProtection="1">
      <protection hidden="1"/>
    </xf>
    <xf numFmtId="0" fontId="26" fillId="3" borderId="45" xfId="0" applyFont="1" applyFill="1" applyBorder="1" applyAlignment="1" applyProtection="1">
      <alignment shrinkToFit="1"/>
      <protection hidden="1"/>
    </xf>
    <xf numFmtId="0" fontId="26" fillId="3" borderId="44" xfId="0" applyFont="1" applyFill="1" applyBorder="1" applyAlignment="1" applyProtection="1">
      <alignment shrinkToFit="1"/>
      <protection hidden="1"/>
    </xf>
    <xf numFmtId="0" fontId="26" fillId="3" borderId="46" xfId="0" applyFont="1" applyFill="1" applyBorder="1" applyAlignment="1" applyProtection="1">
      <alignment shrinkToFit="1"/>
      <protection hidden="1"/>
    </xf>
    <xf numFmtId="169" fontId="26" fillId="3" borderId="0" xfId="0" applyNumberFormat="1" applyFont="1" applyFill="1" applyAlignment="1" applyProtection="1">
      <alignment shrinkToFit="1"/>
      <protection hidden="1"/>
    </xf>
    <xf numFmtId="0" fontId="6" fillId="14" borderId="42" xfId="0" applyFont="1" applyFill="1" applyBorder="1" applyProtection="1">
      <protection hidden="1"/>
    </xf>
    <xf numFmtId="0" fontId="6" fillId="14" borderId="0" xfId="0" applyFont="1" applyFill="1" applyProtection="1">
      <protection hidden="1"/>
    </xf>
    <xf numFmtId="0" fontId="6" fillId="14" borderId="47" xfId="0" applyFont="1" applyFill="1" applyBorder="1" applyProtection="1">
      <protection hidden="1"/>
    </xf>
    <xf numFmtId="0" fontId="57" fillId="14" borderId="0" xfId="0" applyFont="1" applyFill="1" applyProtection="1">
      <protection hidden="1"/>
    </xf>
    <xf numFmtId="0" fontId="58" fillId="14" borderId="0" xfId="0" applyFont="1" applyFill="1" applyProtection="1">
      <protection hidden="1"/>
    </xf>
    <xf numFmtId="164" fontId="58" fillId="14" borderId="0" xfId="0" applyNumberFormat="1" applyFont="1" applyFill="1" applyProtection="1">
      <protection hidden="1"/>
    </xf>
    <xf numFmtId="0" fontId="26" fillId="3" borderId="0" xfId="0" applyFont="1" applyFill="1" applyAlignment="1" applyProtection="1">
      <alignment horizontal="center" shrinkToFit="1"/>
      <protection hidden="1"/>
    </xf>
    <xf numFmtId="0" fontId="26" fillId="14" borderId="0" xfId="0" applyFont="1" applyFill="1" applyProtection="1">
      <protection hidden="1"/>
    </xf>
    <xf numFmtId="164" fontId="57" fillId="6" borderId="31" xfId="0" applyNumberFormat="1" applyFont="1" applyFill="1" applyBorder="1" applyProtection="1">
      <protection hidden="1"/>
    </xf>
    <xf numFmtId="0" fontId="26" fillId="3" borderId="36" xfId="0" applyFont="1" applyFill="1" applyBorder="1" applyAlignment="1" applyProtection="1">
      <alignment shrinkToFit="1"/>
      <protection hidden="1"/>
    </xf>
    <xf numFmtId="165" fontId="26" fillId="3" borderId="29" xfId="0" applyNumberFormat="1" applyFont="1" applyFill="1" applyBorder="1" applyAlignment="1" applyProtection="1">
      <alignment shrinkToFit="1"/>
      <protection hidden="1"/>
    </xf>
    <xf numFmtId="0" fontId="58" fillId="14" borderId="0" xfId="0" applyFont="1" applyFill="1" applyAlignment="1" applyProtection="1">
      <alignment horizontal="center"/>
      <protection hidden="1"/>
    </xf>
    <xf numFmtId="164" fontId="58" fillId="14" borderId="6" xfId="0" applyNumberFormat="1" applyFont="1" applyFill="1" applyBorder="1" applyProtection="1">
      <protection hidden="1"/>
    </xf>
    <xf numFmtId="0" fontId="26" fillId="3" borderId="29" xfId="0" applyFont="1" applyFill="1" applyBorder="1" applyAlignment="1" applyProtection="1">
      <alignment shrinkToFit="1"/>
      <protection hidden="1"/>
    </xf>
    <xf numFmtId="165" fontId="26" fillId="3" borderId="1" xfId="0" applyNumberFormat="1" applyFont="1" applyFill="1" applyBorder="1" applyAlignment="1" applyProtection="1">
      <alignment shrinkToFit="1"/>
      <protection hidden="1"/>
    </xf>
    <xf numFmtId="164" fontId="58" fillId="14" borderId="3" xfId="0" applyNumberFormat="1" applyFont="1" applyFill="1" applyBorder="1" applyProtection="1">
      <protection hidden="1"/>
    </xf>
    <xf numFmtId="0" fontId="26" fillId="0" borderId="0" xfId="0" applyFont="1" applyProtection="1">
      <protection hidden="1"/>
    </xf>
    <xf numFmtId="0" fontId="62" fillId="15" borderId="0" xfId="0" applyFont="1" applyFill="1" applyAlignment="1" applyProtection="1">
      <alignment horizontal="left" vertical="top"/>
      <protection hidden="1"/>
    </xf>
    <xf numFmtId="0" fontId="6" fillId="14" borderId="48" xfId="0" applyFont="1" applyFill="1" applyBorder="1" applyProtection="1">
      <protection hidden="1"/>
    </xf>
    <xf numFmtId="0" fontId="6" fillId="14" borderId="43" xfId="0" applyFont="1" applyFill="1" applyBorder="1" applyProtection="1">
      <protection hidden="1"/>
    </xf>
    <xf numFmtId="0" fontId="6" fillId="14" borderId="49" xfId="0" applyFont="1" applyFill="1" applyBorder="1" applyProtection="1">
      <protection hidden="1"/>
    </xf>
    <xf numFmtId="0" fontId="62" fillId="15" borderId="0" xfId="0" applyFont="1" applyFill="1" applyAlignment="1" applyProtection="1">
      <alignment horizontal="center"/>
      <protection hidden="1"/>
    </xf>
    <xf numFmtId="0" fontId="26" fillId="3" borderId="37" xfId="0" applyFont="1" applyFill="1" applyBorder="1" applyAlignment="1" applyProtection="1">
      <alignment shrinkToFit="1"/>
      <protection hidden="1"/>
    </xf>
    <xf numFmtId="0" fontId="26" fillId="14" borderId="13" xfId="0" applyFont="1" applyFill="1" applyBorder="1" applyAlignment="1" applyProtection="1">
      <alignment horizontal="left" shrinkToFit="1"/>
      <protection hidden="1"/>
    </xf>
    <xf numFmtId="0" fontId="26" fillId="14" borderId="14" xfId="0" applyFont="1" applyFill="1" applyBorder="1" applyAlignment="1" applyProtection="1">
      <alignment horizontal="left" shrinkToFit="1"/>
      <protection hidden="1"/>
    </xf>
    <xf numFmtId="0" fontId="26" fillId="14" borderId="15" xfId="0" applyFont="1" applyFill="1" applyBorder="1" applyAlignment="1" applyProtection="1">
      <alignment horizontal="left" shrinkToFit="1"/>
      <protection hidden="1"/>
    </xf>
    <xf numFmtId="0" fontId="26" fillId="14" borderId="13" xfId="0" applyFont="1" applyFill="1" applyBorder="1" applyAlignment="1" applyProtection="1">
      <alignment horizontal="center" shrinkToFit="1"/>
      <protection hidden="1"/>
    </xf>
    <xf numFmtId="0" fontId="26" fillId="14" borderId="14" xfId="0" applyFont="1" applyFill="1" applyBorder="1" applyAlignment="1" applyProtection="1">
      <alignment horizontal="center" shrinkToFit="1"/>
      <protection hidden="1"/>
    </xf>
    <xf numFmtId="0" fontId="26" fillId="14" borderId="15" xfId="0" applyFont="1" applyFill="1" applyBorder="1" applyAlignment="1" applyProtection="1">
      <alignment horizontal="center" shrinkToFit="1"/>
      <protection hidden="1"/>
    </xf>
    <xf numFmtId="165" fontId="26" fillId="2" borderId="0" xfId="1" applyFont="1" applyFill="1" applyBorder="1" applyProtection="1">
      <protection hidden="1"/>
    </xf>
    <xf numFmtId="0" fontId="26" fillId="14" borderId="0" xfId="0" applyFont="1" applyFill="1" applyAlignment="1" applyProtection="1">
      <alignment shrinkToFit="1"/>
      <protection hidden="1"/>
    </xf>
    <xf numFmtId="0" fontId="26" fillId="15" borderId="0" xfId="0" applyFont="1" applyFill="1" applyAlignment="1" applyProtection="1">
      <alignment horizontal="left"/>
      <protection hidden="1"/>
    </xf>
    <xf numFmtId="0" fontId="67" fillId="9" borderId="0" xfId="0" applyFont="1" applyFill="1" applyProtection="1">
      <protection hidden="1"/>
    </xf>
    <xf numFmtId="0" fontId="6" fillId="0" borderId="65" xfId="0" applyFont="1" applyBorder="1" applyAlignment="1" applyProtection="1">
      <alignment horizontal="right"/>
      <protection hidden="1"/>
    </xf>
    <xf numFmtId="0" fontId="6" fillId="0" borderId="65" xfId="0" applyFont="1" applyBorder="1" applyProtection="1">
      <protection hidden="1"/>
    </xf>
    <xf numFmtId="0" fontId="6" fillId="0" borderId="65" xfId="0" applyFont="1" applyBorder="1" applyAlignment="1" applyProtection="1">
      <alignment wrapText="1"/>
      <protection hidden="1"/>
    </xf>
    <xf numFmtId="166" fontId="6" fillId="0" borderId="65" xfId="0" applyNumberFormat="1" applyFont="1" applyBorder="1" applyAlignment="1" applyProtection="1">
      <alignment horizontal="right"/>
      <protection hidden="1"/>
    </xf>
    <xf numFmtId="166" fontId="6" fillId="0" borderId="66" xfId="0" applyNumberFormat="1" applyFont="1" applyBorder="1" applyAlignment="1" applyProtection="1">
      <alignment horizontal="right"/>
      <protection hidden="1"/>
    </xf>
    <xf numFmtId="166" fontId="6" fillId="0" borderId="0" xfId="0" applyNumberFormat="1" applyFont="1" applyAlignment="1" applyProtection="1">
      <alignment horizontal="center" wrapText="1"/>
      <protection hidden="1"/>
    </xf>
    <xf numFmtId="166" fontId="6" fillId="0" borderId="0" xfId="0" applyNumberFormat="1" applyFont="1" applyAlignment="1" applyProtection="1">
      <alignment horizontal="right"/>
      <protection hidden="1"/>
    </xf>
    <xf numFmtId="166" fontId="6" fillId="0" borderId="68" xfId="0" applyNumberFormat="1" applyFont="1" applyBorder="1" applyAlignment="1" applyProtection="1">
      <alignment horizontal="right"/>
      <protection hidden="1"/>
    </xf>
    <xf numFmtId="166" fontId="6" fillId="0" borderId="68" xfId="0" applyNumberFormat="1" applyFont="1" applyBorder="1" applyAlignment="1" applyProtection="1">
      <alignment horizontal="center" wrapText="1"/>
      <protection hidden="1"/>
    </xf>
    <xf numFmtId="0" fontId="6" fillId="0" borderId="67" xfId="0" applyFont="1" applyBorder="1" applyAlignment="1" applyProtection="1">
      <alignment wrapText="1"/>
      <protection hidden="1"/>
    </xf>
    <xf numFmtId="0" fontId="6" fillId="0" borderId="0" xfId="0" applyFont="1" applyAlignment="1" applyProtection="1">
      <alignment horizontal="right" wrapText="1"/>
      <protection hidden="1"/>
    </xf>
    <xf numFmtId="8" fontId="6" fillId="0" borderId="18" xfId="0" applyNumberFormat="1" applyFont="1" applyBorder="1" applyAlignment="1" applyProtection="1">
      <alignment horizontal="right" wrapText="1"/>
      <protection hidden="1"/>
    </xf>
    <xf numFmtId="8" fontId="6" fillId="0" borderId="0" xfId="0" applyNumberFormat="1" applyFont="1" applyAlignment="1" applyProtection="1">
      <alignment horizontal="right" wrapText="1"/>
      <protection hidden="1"/>
    </xf>
    <xf numFmtId="8" fontId="6" fillId="0" borderId="19" xfId="0" applyNumberFormat="1" applyFont="1" applyBorder="1" applyAlignment="1" applyProtection="1">
      <alignment horizontal="right" wrapText="1"/>
      <protection hidden="1"/>
    </xf>
    <xf numFmtId="0" fontId="6" fillId="0" borderId="67" xfId="0" applyFont="1" applyBorder="1" applyAlignment="1" applyProtection="1">
      <alignment horizontal="right" wrapText="1"/>
      <protection hidden="1"/>
    </xf>
    <xf numFmtId="1" fontId="6" fillId="0" borderId="0" xfId="0" applyNumberFormat="1" applyFont="1" applyAlignment="1" applyProtection="1">
      <alignment wrapText="1"/>
      <protection hidden="1"/>
    </xf>
    <xf numFmtId="8" fontId="6" fillId="0" borderId="0" xfId="0" applyNumberFormat="1" applyFont="1" applyAlignment="1" applyProtection="1">
      <alignment wrapText="1"/>
      <protection hidden="1"/>
    </xf>
    <xf numFmtId="8" fontId="6" fillId="0" borderId="18" xfId="0" applyNumberFormat="1" applyFont="1" applyBorder="1" applyAlignment="1" applyProtection="1">
      <alignment wrapText="1"/>
      <protection hidden="1"/>
    </xf>
    <xf numFmtId="8" fontId="6" fillId="0" borderId="19" xfId="0" applyNumberFormat="1" applyFont="1" applyBorder="1" applyAlignment="1" applyProtection="1">
      <alignment wrapText="1"/>
      <protection hidden="1"/>
    </xf>
    <xf numFmtId="9" fontId="6" fillId="0" borderId="0" xfId="0" applyNumberFormat="1" applyFont="1" applyAlignment="1" applyProtection="1">
      <alignment wrapText="1"/>
      <protection hidden="1"/>
    </xf>
    <xf numFmtId="1" fontId="6" fillId="0" borderId="0" xfId="0" applyNumberFormat="1" applyFont="1" applyAlignment="1" applyProtection="1">
      <alignment horizontal="center" wrapText="1"/>
      <protection hidden="1"/>
    </xf>
    <xf numFmtId="10" fontId="6" fillId="0" borderId="68" xfId="0" applyNumberFormat="1" applyFont="1" applyBorder="1" applyAlignment="1" applyProtection="1">
      <alignment horizontal="center" wrapText="1"/>
      <protection hidden="1"/>
    </xf>
    <xf numFmtId="8" fontId="6" fillId="0" borderId="20" xfId="0" applyNumberFormat="1" applyFont="1" applyBorder="1" applyAlignment="1" applyProtection="1">
      <alignment wrapText="1"/>
      <protection hidden="1"/>
    </xf>
    <xf numFmtId="8" fontId="6" fillId="0" borderId="21" xfId="0" applyNumberFormat="1" applyFont="1" applyBorder="1" applyAlignment="1" applyProtection="1">
      <alignment wrapText="1"/>
      <protection hidden="1"/>
    </xf>
    <xf numFmtId="8" fontId="6" fillId="0" borderId="22" xfId="0" applyNumberFormat="1" applyFont="1" applyBorder="1" applyAlignment="1" applyProtection="1">
      <alignment wrapText="1"/>
      <protection hidden="1"/>
    </xf>
    <xf numFmtId="0" fontId="6" fillId="0" borderId="69" xfId="0" applyFont="1" applyBorder="1" applyAlignment="1" applyProtection="1">
      <alignment wrapText="1"/>
      <protection hidden="1"/>
    </xf>
    <xf numFmtId="0" fontId="6" fillId="0" borderId="70" xfId="0" applyFont="1" applyBorder="1" applyAlignment="1" applyProtection="1">
      <alignment wrapText="1"/>
      <protection hidden="1"/>
    </xf>
    <xf numFmtId="0" fontId="6" fillId="0" borderId="70" xfId="0" applyFont="1" applyBorder="1" applyProtection="1">
      <protection hidden="1"/>
    </xf>
    <xf numFmtId="166" fontId="6" fillId="0" borderId="70" xfId="0" applyNumberFormat="1" applyFont="1" applyBorder="1" applyAlignment="1" applyProtection="1">
      <alignment horizontal="right"/>
      <protection hidden="1"/>
    </xf>
    <xf numFmtId="166" fontId="6" fillId="0" borderId="71" xfId="0" applyNumberFormat="1" applyFont="1" applyBorder="1" applyAlignment="1" applyProtection="1">
      <alignment horizontal="right"/>
      <protection hidden="1"/>
    </xf>
    <xf numFmtId="0" fontId="6" fillId="17" borderId="2" xfId="0" applyFont="1" applyFill="1" applyBorder="1" applyProtection="1">
      <protection hidden="1"/>
    </xf>
    <xf numFmtId="166" fontId="6" fillId="17" borderId="2" xfId="0" applyNumberFormat="1" applyFont="1" applyFill="1" applyBorder="1" applyAlignment="1" applyProtection="1">
      <alignment horizontal="right" wrapText="1"/>
      <protection hidden="1"/>
    </xf>
    <xf numFmtId="0" fontId="6" fillId="17" borderId="2" xfId="0" applyFont="1" applyFill="1" applyBorder="1" applyAlignment="1" applyProtection="1">
      <alignment horizontal="center" wrapText="1"/>
      <protection hidden="1"/>
    </xf>
    <xf numFmtId="0" fontId="68" fillId="0" borderId="67" xfId="0" quotePrefix="1" applyFont="1" applyBorder="1" applyAlignment="1" applyProtection="1">
      <alignment horizontal="right" wrapText="1"/>
      <protection hidden="1"/>
    </xf>
    <xf numFmtId="173" fontId="6" fillId="0" borderId="0" xfId="0" applyNumberFormat="1" applyFont="1" applyProtection="1">
      <protection hidden="1"/>
    </xf>
    <xf numFmtId="173" fontId="6" fillId="0" borderId="0" xfId="0" applyNumberFormat="1" applyFont="1" applyAlignment="1" applyProtection="1">
      <alignment wrapText="1"/>
      <protection hidden="1"/>
    </xf>
    <xf numFmtId="173" fontId="6" fillId="12" borderId="0" xfId="0" applyNumberFormat="1" applyFont="1" applyFill="1" applyAlignment="1" applyProtection="1">
      <alignment wrapText="1"/>
      <protection hidden="1"/>
    </xf>
    <xf numFmtId="173" fontId="14" fillId="12" borderId="0" xfId="0" applyNumberFormat="1" applyFont="1" applyFill="1" applyAlignment="1" applyProtection="1">
      <alignment wrapText="1"/>
      <protection hidden="1"/>
    </xf>
    <xf numFmtId="173" fontId="6" fillId="0" borderId="68" xfId="0" applyNumberFormat="1" applyFont="1" applyBorder="1" applyAlignment="1" applyProtection="1">
      <alignment wrapText="1"/>
      <protection hidden="1"/>
    </xf>
    <xf numFmtId="0" fontId="6" fillId="17" borderId="2" xfId="0" applyFont="1" applyFill="1" applyBorder="1" applyAlignment="1" applyProtection="1">
      <alignment wrapText="1"/>
      <protection hidden="1"/>
    </xf>
    <xf numFmtId="0" fontId="6" fillId="17" borderId="2" xfId="0" applyFont="1" applyFill="1" applyBorder="1" applyAlignment="1" applyProtection="1">
      <alignment horizontal="right" wrapText="1"/>
      <protection hidden="1"/>
    </xf>
    <xf numFmtId="10" fontId="6" fillId="17" borderId="2" xfId="0" applyNumberFormat="1" applyFont="1" applyFill="1" applyBorder="1" applyAlignment="1" applyProtection="1">
      <alignment horizontal="right" wrapText="1"/>
      <protection hidden="1"/>
    </xf>
    <xf numFmtId="166" fontId="6" fillId="0" borderId="70" xfId="0" applyNumberFormat="1" applyFont="1" applyBorder="1" applyAlignment="1" applyProtection="1">
      <alignment horizontal="center" wrapText="1"/>
      <protection hidden="1"/>
    </xf>
    <xf numFmtId="0" fontId="6" fillId="0" borderId="71" xfId="0" applyFont="1" applyBorder="1" applyAlignment="1" applyProtection="1">
      <alignment wrapText="1"/>
      <protection hidden="1"/>
    </xf>
    <xf numFmtId="0" fontId="6" fillId="21" borderId="2" xfId="0" applyFont="1" applyFill="1" applyBorder="1" applyAlignment="1" applyProtection="1">
      <alignment wrapText="1"/>
      <protection hidden="1"/>
    </xf>
    <xf numFmtId="166" fontId="6" fillId="21" borderId="2" xfId="0" applyNumberFormat="1" applyFont="1" applyFill="1" applyBorder="1" applyAlignment="1" applyProtection="1">
      <alignment horizontal="right" wrapText="1"/>
      <protection hidden="1"/>
    </xf>
    <xf numFmtId="0" fontId="6" fillId="21" borderId="2" xfId="0" applyFont="1" applyFill="1" applyBorder="1" applyAlignment="1" applyProtection="1">
      <alignment horizontal="right" wrapText="1"/>
      <protection hidden="1"/>
    </xf>
    <xf numFmtId="9" fontId="6" fillId="21" borderId="2" xfId="0" applyNumberFormat="1" applyFont="1" applyFill="1" applyBorder="1" applyAlignment="1" applyProtection="1">
      <alignment horizontal="right" wrapText="1"/>
      <protection hidden="1"/>
    </xf>
    <xf numFmtId="166" fontId="6" fillId="0" borderId="66" xfId="0" applyNumberFormat="1" applyFont="1" applyBorder="1" applyAlignment="1" applyProtection="1">
      <alignment horizontal="center" wrapText="1"/>
      <protection hidden="1"/>
    </xf>
    <xf numFmtId="0" fontId="69" fillId="12" borderId="2" xfId="0" applyFont="1" applyFill="1" applyBorder="1" applyAlignment="1" applyProtection="1">
      <alignment horizontal="right" wrapText="1"/>
      <protection hidden="1"/>
    </xf>
    <xf numFmtId="172" fontId="25" fillId="18" borderId="2" xfId="9" applyFont="1" applyFill="1" applyBorder="1" applyAlignment="1" applyProtection="1">
      <alignment horizontal="right" wrapText="1"/>
      <protection hidden="1"/>
    </xf>
    <xf numFmtId="166" fontId="6" fillId="9" borderId="18" xfId="0" applyNumberFormat="1" applyFont="1" applyFill="1" applyBorder="1" applyAlignment="1" applyProtection="1">
      <alignment horizontal="center" wrapText="1"/>
      <protection hidden="1"/>
    </xf>
    <xf numFmtId="0" fontId="68" fillId="0" borderId="2" xfId="0" quotePrefix="1" applyFont="1" applyBorder="1" applyAlignment="1" applyProtection="1">
      <alignment horizontal="right" wrapText="1"/>
      <protection hidden="1"/>
    </xf>
    <xf numFmtId="173" fontId="6" fillId="0" borderId="2" xfId="0" applyNumberFormat="1" applyFont="1" applyBorder="1" applyProtection="1">
      <protection hidden="1"/>
    </xf>
    <xf numFmtId="10" fontId="6" fillId="0" borderId="2" xfId="0" applyNumberFormat="1" applyFont="1" applyBorder="1" applyProtection="1">
      <protection hidden="1"/>
    </xf>
    <xf numFmtId="8" fontId="6" fillId="0" borderId="2" xfId="0" applyNumberFormat="1" applyFont="1" applyBorder="1" applyProtection="1">
      <protection hidden="1"/>
    </xf>
    <xf numFmtId="173" fontId="6" fillId="0" borderId="18" xfId="0" applyNumberFormat="1" applyFont="1" applyBorder="1" applyAlignment="1" applyProtection="1">
      <alignment wrapText="1"/>
      <protection hidden="1"/>
    </xf>
    <xf numFmtId="173" fontId="6" fillId="0" borderId="19" xfId="0" applyNumberFormat="1" applyFont="1" applyBorder="1" applyAlignment="1" applyProtection="1">
      <alignment wrapText="1"/>
      <protection hidden="1"/>
    </xf>
    <xf numFmtId="9" fontId="6" fillId="0" borderId="68" xfId="0" applyNumberFormat="1" applyFont="1" applyBorder="1" applyAlignment="1" applyProtection="1">
      <alignment horizontal="right"/>
      <protection hidden="1"/>
    </xf>
    <xf numFmtId="10" fontId="6" fillId="9" borderId="18" xfId="0" applyNumberFormat="1" applyFont="1" applyFill="1" applyBorder="1" applyAlignment="1" applyProtection="1">
      <alignment wrapText="1"/>
      <protection hidden="1"/>
    </xf>
    <xf numFmtId="173" fontId="6" fillId="0" borderId="18" xfId="0" applyNumberFormat="1" applyFont="1" applyBorder="1" applyAlignment="1" applyProtection="1">
      <alignment horizontal="right"/>
      <protection hidden="1"/>
    </xf>
    <xf numFmtId="173" fontId="6" fillId="0" borderId="20" xfId="0" applyNumberFormat="1" applyFont="1" applyBorder="1" applyAlignment="1" applyProtection="1">
      <alignment wrapText="1"/>
      <protection hidden="1"/>
    </xf>
    <xf numFmtId="173" fontId="6" fillId="0" borderId="21" xfId="0" applyNumberFormat="1" applyFont="1" applyBorder="1" applyAlignment="1" applyProtection="1">
      <alignment wrapText="1"/>
      <protection hidden="1"/>
    </xf>
    <xf numFmtId="173" fontId="6" fillId="0" borderId="22" xfId="0" applyNumberFormat="1" applyFont="1" applyBorder="1" applyAlignment="1" applyProtection="1">
      <alignment wrapText="1"/>
      <protection hidden="1"/>
    </xf>
    <xf numFmtId="173" fontId="6" fillId="0" borderId="0" xfId="0" applyNumberFormat="1" applyFont="1" applyAlignment="1" applyProtection="1">
      <alignment horizontal="right"/>
      <protection hidden="1"/>
    </xf>
    <xf numFmtId="173" fontId="6" fillId="0" borderId="70" xfId="0" applyNumberFormat="1" applyFont="1" applyBorder="1" applyAlignment="1" applyProtection="1">
      <alignment wrapText="1"/>
      <protection hidden="1"/>
    </xf>
    <xf numFmtId="173" fontId="6" fillId="0" borderId="70" xfId="0" applyNumberFormat="1" applyFont="1" applyBorder="1" applyProtection="1">
      <protection hidden="1"/>
    </xf>
    <xf numFmtId="173" fontId="6" fillId="0" borderId="70" xfId="0" applyNumberFormat="1" applyFont="1" applyBorder="1" applyAlignment="1" applyProtection="1">
      <alignment horizontal="right"/>
      <protection hidden="1"/>
    </xf>
    <xf numFmtId="0" fontId="67" fillId="0" borderId="65" xfId="0" applyFont="1" applyBorder="1" applyAlignment="1" applyProtection="1">
      <alignment wrapText="1"/>
      <protection hidden="1"/>
    </xf>
    <xf numFmtId="0" fontId="71" fillId="0" borderId="0" xfId="5" applyFont="1" applyBorder="1" applyAlignment="1" applyProtection="1">
      <protection hidden="1"/>
    </xf>
    <xf numFmtId="0" fontId="72" fillId="0" borderId="0" xfId="5" applyFont="1" applyBorder="1" applyAlignment="1" applyProtection="1">
      <protection hidden="1"/>
    </xf>
    <xf numFmtId="0" fontId="6" fillId="0" borderId="67" xfId="0" applyFont="1" applyBorder="1" applyProtection="1">
      <protection hidden="1"/>
    </xf>
    <xf numFmtId="0" fontId="6" fillId="0" borderId="69" xfId="0" applyFont="1" applyBorder="1" applyProtection="1">
      <protection hidden="1"/>
    </xf>
    <xf numFmtId="0" fontId="67" fillId="8" borderId="64" xfId="0" applyFont="1" applyFill="1" applyBorder="1" applyProtection="1">
      <protection hidden="1"/>
    </xf>
    <xf numFmtId="0" fontId="44" fillId="0" borderId="65" xfId="0" applyFont="1" applyBorder="1" applyProtection="1">
      <protection hidden="1"/>
    </xf>
    <xf numFmtId="0" fontId="6" fillId="0" borderId="67" xfId="0" applyFont="1" applyBorder="1" applyAlignment="1" applyProtection="1">
      <alignment horizontal="right"/>
      <protection hidden="1"/>
    </xf>
    <xf numFmtId="0" fontId="6" fillId="0" borderId="69" xfId="0" applyFont="1" applyBorder="1" applyAlignment="1" applyProtection="1">
      <alignment horizontal="right"/>
      <protection hidden="1"/>
    </xf>
    <xf numFmtId="0" fontId="6" fillId="0" borderId="96" xfId="0" applyFont="1" applyBorder="1" applyAlignment="1" applyProtection="1">
      <alignment horizontal="right"/>
      <protection hidden="1"/>
    </xf>
    <xf numFmtId="0" fontId="6" fillId="0" borderId="97" xfId="0" applyFont="1" applyBorder="1" applyAlignment="1" applyProtection="1">
      <alignment horizontal="right"/>
      <protection hidden="1"/>
    </xf>
    <xf numFmtId="0" fontId="6" fillId="0" borderId="98" xfId="0" applyFont="1" applyBorder="1" applyAlignment="1" applyProtection="1">
      <alignment horizontal="right"/>
      <protection hidden="1"/>
    </xf>
    <xf numFmtId="0" fontId="6" fillId="0" borderId="96" xfId="0" applyFont="1" applyBorder="1" applyProtection="1">
      <protection hidden="1"/>
    </xf>
    <xf numFmtId="0" fontId="6" fillId="0" borderId="97" xfId="0" applyFont="1" applyBorder="1" applyProtection="1">
      <protection hidden="1"/>
    </xf>
    <xf numFmtId="0" fontId="14" fillId="0" borderId="0" xfId="0" applyFont="1" applyAlignment="1" applyProtection="1">
      <alignment wrapText="1"/>
      <protection hidden="1"/>
    </xf>
    <xf numFmtId="0" fontId="70" fillId="20" borderId="0" xfId="5" applyFont="1" applyFill="1" applyBorder="1" applyAlignment="1" applyProtection="1">
      <alignment horizontal="center"/>
      <protection hidden="1"/>
    </xf>
    <xf numFmtId="0" fontId="6" fillId="0" borderId="99" xfId="0" applyFont="1" applyBorder="1" applyProtection="1">
      <protection hidden="1"/>
    </xf>
    <xf numFmtId="0" fontId="14" fillId="11" borderId="0" xfId="0" applyFont="1" applyFill="1" applyAlignment="1" applyProtection="1">
      <alignment horizontal="center" wrapText="1"/>
      <protection hidden="1"/>
    </xf>
    <xf numFmtId="0" fontId="14" fillId="11" borderId="57" xfId="0" applyFont="1" applyFill="1" applyBorder="1" applyAlignment="1" applyProtection="1">
      <alignment horizontal="center" wrapText="1"/>
      <protection hidden="1"/>
    </xf>
    <xf numFmtId="0" fontId="29" fillId="14" borderId="0" xfId="0" quotePrefix="1" applyFont="1" applyFill="1" applyAlignment="1" applyProtection="1">
      <alignment horizontal="left" wrapText="1"/>
      <protection hidden="1"/>
    </xf>
    <xf numFmtId="0" fontId="29" fillId="0" borderId="0" xfId="0" quotePrefix="1" applyFont="1" applyAlignment="1" applyProtection="1">
      <alignment horizontal="left" wrapText="1"/>
      <protection hidden="1"/>
    </xf>
    <xf numFmtId="173" fontId="6" fillId="14" borderId="0" xfId="0" applyNumberFormat="1" applyFont="1" applyFill="1" applyProtection="1">
      <protection hidden="1"/>
    </xf>
    <xf numFmtId="0" fontId="6" fillId="3" borderId="0" xfId="0" applyFont="1" applyFill="1" applyProtection="1">
      <protection hidden="1"/>
    </xf>
    <xf numFmtId="173" fontId="14" fillId="0" borderId="0" xfId="0" applyNumberFormat="1" applyFont="1" applyProtection="1">
      <protection hidden="1"/>
    </xf>
    <xf numFmtId="8" fontId="6" fillId="0" borderId="0" xfId="0" applyNumberFormat="1" applyFont="1" applyProtection="1">
      <protection hidden="1"/>
    </xf>
    <xf numFmtId="0" fontId="6" fillId="19" borderId="0" xfId="0" applyFont="1" applyFill="1" applyProtection="1">
      <protection hidden="1"/>
    </xf>
    <xf numFmtId="0" fontId="67" fillId="14" borderId="0" xfId="0" applyFont="1" applyFill="1" applyProtection="1">
      <protection hidden="1"/>
    </xf>
    <xf numFmtId="174" fontId="6" fillId="0" borderId="0" xfId="0" applyNumberFormat="1" applyFont="1" applyAlignment="1" applyProtection="1">
      <alignment horizontal="right"/>
      <protection hidden="1"/>
    </xf>
    <xf numFmtId="44" fontId="6" fillId="0" borderId="0" xfId="0" applyNumberFormat="1" applyFont="1" applyProtection="1">
      <protection hidden="1"/>
    </xf>
    <xf numFmtId="0" fontId="29" fillId="0" borderId="0" xfId="0" applyFont="1" applyAlignment="1" applyProtection="1">
      <alignment horizontal="left" wrapText="1"/>
      <protection hidden="1"/>
    </xf>
    <xf numFmtId="44" fontId="29" fillId="0" borderId="0" xfId="0" applyNumberFormat="1" applyFont="1" applyAlignment="1" applyProtection="1">
      <alignment horizontal="left" wrapText="1"/>
      <protection hidden="1"/>
    </xf>
    <xf numFmtId="44" fontId="6" fillId="0" borderId="0" xfId="0" applyNumberFormat="1" applyFont="1" applyAlignment="1" applyProtection="1">
      <alignment horizontal="right"/>
      <protection hidden="1"/>
    </xf>
    <xf numFmtId="173" fontId="6" fillId="19" borderId="0" xfId="0" applyNumberFormat="1" applyFont="1" applyFill="1" applyAlignment="1" applyProtection="1">
      <alignment horizontal="right"/>
      <protection hidden="1"/>
    </xf>
    <xf numFmtId="173" fontId="6" fillId="0" borderId="62" xfId="0" applyNumberFormat="1" applyFont="1" applyBorder="1" applyAlignment="1" applyProtection="1">
      <alignment horizontal="right"/>
      <protection hidden="1"/>
    </xf>
    <xf numFmtId="173" fontId="6" fillId="0" borderId="57" xfId="0" applyNumberFormat="1" applyFont="1" applyBorder="1" applyAlignment="1" applyProtection="1">
      <alignment horizontal="right"/>
      <protection hidden="1"/>
    </xf>
    <xf numFmtId="173" fontId="6" fillId="0" borderId="59" xfId="0" applyNumberFormat="1" applyFont="1" applyBorder="1" applyAlignment="1" applyProtection="1">
      <alignment horizontal="right"/>
      <protection hidden="1"/>
    </xf>
    <xf numFmtId="173" fontId="6" fillId="0" borderId="0" xfId="0" applyNumberFormat="1" applyFont="1" applyAlignment="1" applyProtection="1">
      <alignment horizontal="left"/>
      <protection hidden="1"/>
    </xf>
    <xf numFmtId="10" fontId="6" fillId="0" borderId="0" xfId="0" applyNumberFormat="1" applyFont="1" applyAlignment="1" applyProtection="1">
      <alignment horizontal="left"/>
      <protection hidden="1"/>
    </xf>
    <xf numFmtId="10" fontId="6" fillId="0" borderId="65" xfId="0" applyNumberFormat="1" applyFont="1" applyBorder="1" applyProtection="1">
      <protection hidden="1"/>
    </xf>
    <xf numFmtId="9" fontId="6" fillId="0" borderId="0" xfId="0" applyNumberFormat="1" applyFont="1" applyProtection="1">
      <protection hidden="1"/>
    </xf>
    <xf numFmtId="10" fontId="6" fillId="0" borderId="0" xfId="0" applyNumberFormat="1" applyFont="1" applyAlignment="1" applyProtection="1">
      <alignment wrapText="1"/>
      <protection hidden="1"/>
    </xf>
    <xf numFmtId="165" fontId="26" fillId="2" borderId="0" xfId="1" applyFont="1" applyFill="1" applyBorder="1" applyProtection="1">
      <protection locked="0" hidden="1"/>
    </xf>
    <xf numFmtId="0" fontId="26" fillId="15" borderId="0" xfId="0" applyFont="1" applyFill="1" applyProtection="1">
      <protection locked="0" hidden="1"/>
    </xf>
    <xf numFmtId="0" fontId="26" fillId="15" borderId="0" xfId="0" applyFont="1" applyFill="1" applyAlignment="1" applyProtection="1">
      <alignment shrinkToFit="1"/>
      <protection locked="0" hidden="1"/>
    </xf>
    <xf numFmtId="0" fontId="26" fillId="14" borderId="0" xfId="0" applyFont="1" applyFill="1" applyAlignment="1" applyProtection="1">
      <alignment shrinkToFit="1"/>
      <protection locked="0" hidden="1"/>
    </xf>
    <xf numFmtId="0" fontId="26" fillId="3" borderId="0" xfId="0" applyFont="1" applyFill="1" applyAlignment="1" applyProtection="1">
      <alignment shrinkToFit="1"/>
      <protection locked="0" hidden="1"/>
    </xf>
    <xf numFmtId="0" fontId="26" fillId="3" borderId="0" xfId="0" applyFont="1" applyFill="1" applyProtection="1">
      <protection locked="0" hidden="1"/>
    </xf>
    <xf numFmtId="173" fontId="73" fillId="8" borderId="0" xfId="0" applyNumberFormat="1" applyFont="1" applyFill="1" applyProtection="1">
      <protection hidden="1"/>
    </xf>
    <xf numFmtId="173" fontId="6" fillId="8" borderId="0" xfId="0" applyNumberFormat="1" applyFont="1" applyFill="1" applyProtection="1">
      <protection hidden="1"/>
    </xf>
    <xf numFmtId="0" fontId="6" fillId="27" borderId="120" xfId="0" applyFont="1" applyFill="1" applyBorder="1" applyAlignment="1" applyProtection="1">
      <alignment horizontal="center" vertical="center" wrapText="1"/>
      <protection hidden="1"/>
    </xf>
    <xf numFmtId="0" fontId="82" fillId="27" borderId="121" xfId="0" applyFont="1" applyFill="1" applyBorder="1" applyAlignment="1" applyProtection="1">
      <alignment horizontal="center" vertical="center"/>
      <protection hidden="1"/>
    </xf>
    <xf numFmtId="0" fontId="6" fillId="27" borderId="121" xfId="0" applyFont="1" applyFill="1" applyBorder="1" applyAlignment="1" applyProtection="1">
      <alignment horizontal="center" vertical="center" wrapText="1"/>
      <protection hidden="1"/>
    </xf>
    <xf numFmtId="173" fontId="5" fillId="27" borderId="121" xfId="0" applyNumberFormat="1" applyFont="1" applyFill="1" applyBorder="1" applyAlignment="1" applyProtection="1">
      <alignment horizontal="center" vertical="center" wrapText="1"/>
      <protection hidden="1"/>
    </xf>
    <xf numFmtId="173" fontId="82" fillId="27" borderId="121" xfId="0" applyNumberFormat="1" applyFont="1" applyFill="1" applyBorder="1" applyAlignment="1" applyProtection="1">
      <alignment horizontal="center" vertical="center"/>
      <protection hidden="1"/>
    </xf>
    <xf numFmtId="173" fontId="5" fillId="27" borderId="121" xfId="0" applyNumberFormat="1" applyFont="1" applyFill="1" applyBorder="1" applyAlignment="1" applyProtection="1">
      <alignment horizontal="center" vertical="center"/>
      <protection hidden="1"/>
    </xf>
    <xf numFmtId="0" fontId="6" fillId="27" borderId="122" xfId="0" applyFont="1" applyFill="1" applyBorder="1" applyAlignment="1" applyProtection="1">
      <alignment horizontal="center" vertical="center"/>
      <protection hidden="1"/>
    </xf>
    <xf numFmtId="0" fontId="83" fillId="3" borderId="0" xfId="0" applyFont="1" applyFill="1" applyAlignment="1">
      <alignment vertical="center"/>
    </xf>
    <xf numFmtId="0" fontId="83" fillId="3" borderId="0" xfId="0" applyFont="1" applyFill="1" applyAlignment="1">
      <alignment horizontal="left" vertical="center" indent="1"/>
    </xf>
    <xf numFmtId="0" fontId="84" fillId="3" borderId="0" xfId="0" applyFont="1" applyFill="1" applyProtection="1">
      <protection hidden="1"/>
    </xf>
    <xf numFmtId="0" fontId="85" fillId="3" borderId="0" xfId="0" applyFont="1" applyFill="1" applyProtection="1">
      <protection hidden="1"/>
    </xf>
    <xf numFmtId="0" fontId="86" fillId="3" borderId="0" xfId="0" applyFont="1" applyFill="1" applyAlignment="1">
      <alignment horizontal="left" vertical="center" indent="1"/>
    </xf>
    <xf numFmtId="0" fontId="81" fillId="2" borderId="0" xfId="0" applyFont="1" applyFill="1" applyProtection="1">
      <protection hidden="1"/>
    </xf>
    <xf numFmtId="0" fontId="80" fillId="0" borderId="0" xfId="0" applyFont="1" applyProtection="1">
      <protection hidden="1"/>
    </xf>
    <xf numFmtId="166" fontId="6" fillId="0" borderId="66" xfId="0" applyNumberFormat="1" applyFont="1" applyBorder="1" applyAlignment="1" applyProtection="1">
      <alignment horizontal="center"/>
      <protection hidden="1"/>
    </xf>
    <xf numFmtId="9" fontId="6" fillId="0" borderId="68" xfId="2" applyFont="1" applyBorder="1" applyAlignment="1" applyProtection="1">
      <alignment horizontal="right"/>
      <protection hidden="1"/>
    </xf>
    <xf numFmtId="43" fontId="0" fillId="0" borderId="0" xfId="10" applyFont="1"/>
    <xf numFmtId="0" fontId="88" fillId="0" borderId="0" xfId="11" applyFont="1"/>
    <xf numFmtId="0" fontId="88" fillId="28" borderId="0" xfId="11" applyFont="1" applyFill="1"/>
    <xf numFmtId="0" fontId="88" fillId="0" borderId="0" xfId="11" applyFont="1" applyAlignment="1">
      <alignment horizontal="right"/>
    </xf>
    <xf numFmtId="9" fontId="88" fillId="0" borderId="0" xfId="12" applyFont="1"/>
    <xf numFmtId="0" fontId="88" fillId="28" borderId="0" xfId="11" applyFont="1" applyFill="1" applyAlignment="1">
      <alignment horizontal="left"/>
    </xf>
    <xf numFmtId="0" fontId="1" fillId="28" borderId="0" xfId="11" applyFill="1" applyAlignment="1">
      <alignment vertical="center"/>
    </xf>
    <xf numFmtId="0" fontId="67" fillId="8" borderId="64" xfId="0" applyFont="1" applyFill="1" applyBorder="1" applyAlignment="1" applyProtection="1">
      <alignment horizontal="left" vertical="top" wrapText="1"/>
      <protection hidden="1"/>
    </xf>
    <xf numFmtId="0" fontId="67" fillId="8" borderId="67" xfId="0" applyFont="1" applyFill="1" applyBorder="1" applyAlignment="1" applyProtection="1">
      <alignment horizontal="left" vertical="top" wrapText="1"/>
      <protection hidden="1"/>
    </xf>
    <xf numFmtId="17" fontId="90" fillId="0" borderId="0" xfId="0" applyNumberFormat="1" applyFont="1" applyProtection="1">
      <protection hidden="1"/>
    </xf>
    <xf numFmtId="0" fontId="91" fillId="0" borderId="77" xfId="0" applyFont="1" applyBorder="1" applyProtection="1">
      <protection hidden="1"/>
    </xf>
    <xf numFmtId="0" fontId="91" fillId="0" borderId="77" xfId="0" applyFont="1" applyBorder="1" applyAlignment="1" applyProtection="1">
      <alignment horizontal="center" shrinkToFit="1"/>
      <protection hidden="1"/>
    </xf>
    <xf numFmtId="0" fontId="93" fillId="0" borderId="75" xfId="0" applyFont="1" applyBorder="1" applyProtection="1">
      <protection hidden="1"/>
    </xf>
    <xf numFmtId="0" fontId="93" fillId="0" borderId="0" xfId="0" applyFont="1" applyProtection="1">
      <protection hidden="1"/>
    </xf>
    <xf numFmtId="0" fontId="93" fillId="0" borderId="0" xfId="0" applyFont="1" applyAlignment="1" applyProtection="1">
      <alignment horizontal="center"/>
      <protection hidden="1"/>
    </xf>
    <xf numFmtId="0" fontId="91" fillId="0" borderId="0" xfId="0" applyFont="1" applyProtection="1">
      <protection hidden="1"/>
    </xf>
    <xf numFmtId="0" fontId="94" fillId="0" borderId="0" xfId="0" applyFont="1" applyAlignment="1" applyProtection="1">
      <alignment horizontal="center"/>
      <protection hidden="1"/>
    </xf>
    <xf numFmtId="0" fontId="91" fillId="0" borderId="76" xfId="0" applyFont="1" applyBorder="1" applyProtection="1">
      <protection hidden="1"/>
    </xf>
    <xf numFmtId="0" fontId="95" fillId="2" borderId="75" xfId="0" applyFont="1" applyFill="1" applyBorder="1" applyAlignment="1" applyProtection="1">
      <alignment horizontal="right"/>
      <protection hidden="1"/>
    </xf>
    <xf numFmtId="0" fontId="93" fillId="14" borderId="89" xfId="0" applyFont="1" applyFill="1" applyBorder="1" applyAlignment="1" applyProtection="1">
      <alignment horizontal="center"/>
      <protection locked="0"/>
    </xf>
    <xf numFmtId="0" fontId="95" fillId="2" borderId="0" xfId="0" applyFont="1" applyFill="1" applyProtection="1">
      <protection hidden="1"/>
    </xf>
    <xf numFmtId="0" fontId="93" fillId="5" borderId="89" xfId="0" applyFont="1" applyFill="1" applyBorder="1" applyAlignment="1" applyProtection="1">
      <alignment horizontal="center"/>
      <protection hidden="1"/>
    </xf>
    <xf numFmtId="0" fontId="93" fillId="6" borderId="89" xfId="0" applyFont="1" applyFill="1" applyBorder="1" applyAlignment="1" applyProtection="1">
      <alignment horizontal="center"/>
      <protection hidden="1"/>
    </xf>
    <xf numFmtId="0" fontId="96" fillId="23" borderId="106" xfId="0" applyFont="1" applyFill="1" applyBorder="1" applyAlignment="1" applyProtection="1">
      <alignment horizontal="center"/>
      <protection locked="0"/>
    </xf>
    <xf numFmtId="0" fontId="97" fillId="0" borderId="0" xfId="0" applyFont="1" applyProtection="1">
      <protection hidden="1"/>
    </xf>
    <xf numFmtId="0" fontId="93" fillId="14" borderId="90" xfId="0" applyFont="1" applyFill="1" applyBorder="1" applyAlignment="1" applyProtection="1">
      <alignment horizontal="center"/>
      <protection locked="0"/>
    </xf>
    <xf numFmtId="0" fontId="93" fillId="6" borderId="90" xfId="0" applyFont="1" applyFill="1" applyBorder="1" applyAlignment="1" applyProtection="1">
      <alignment horizontal="center"/>
      <protection hidden="1"/>
    </xf>
    <xf numFmtId="0" fontId="96" fillId="23" borderId="107" xfId="0" applyFont="1" applyFill="1" applyBorder="1" applyAlignment="1" applyProtection="1">
      <alignment horizontal="center"/>
      <protection locked="0" hidden="1"/>
    </xf>
    <xf numFmtId="0" fontId="94" fillId="0" borderId="0" xfId="0" applyFont="1" applyProtection="1">
      <protection hidden="1"/>
    </xf>
    <xf numFmtId="0" fontId="98" fillId="0" borderId="0" xfId="0" applyFont="1" applyProtection="1">
      <protection hidden="1"/>
    </xf>
    <xf numFmtId="0" fontId="92" fillId="0" borderId="75" xfId="0" applyFont="1" applyBorder="1" applyProtection="1">
      <protection hidden="1"/>
    </xf>
    <xf numFmtId="0" fontId="92" fillId="0" borderId="0" xfId="0" applyFont="1" applyProtection="1">
      <protection hidden="1"/>
    </xf>
    <xf numFmtId="0" fontId="93" fillId="0" borderId="0" xfId="0" applyFont="1" applyAlignment="1" applyProtection="1">
      <alignment horizontal="center" wrapText="1"/>
      <protection hidden="1"/>
    </xf>
    <xf numFmtId="0" fontId="93" fillId="0" borderId="0" xfId="0" applyFont="1" applyAlignment="1" applyProtection="1">
      <alignment wrapText="1"/>
      <protection hidden="1"/>
    </xf>
    <xf numFmtId="0" fontId="92" fillId="0" borderId="76" xfId="0" applyFont="1" applyBorder="1" applyProtection="1">
      <protection hidden="1"/>
    </xf>
    <xf numFmtId="0" fontId="100" fillId="0" borderId="75" xfId="0" applyFont="1" applyBorder="1" applyProtection="1">
      <protection hidden="1"/>
    </xf>
    <xf numFmtId="0" fontId="100" fillId="0" borderId="0" xfId="0" applyFont="1" applyProtection="1">
      <protection hidden="1"/>
    </xf>
    <xf numFmtId="0" fontId="100" fillId="0" borderId="80" xfId="0" applyFont="1" applyBorder="1" applyProtection="1">
      <protection hidden="1"/>
    </xf>
    <xf numFmtId="0" fontId="100" fillId="0" borderId="81" xfId="0" applyFont="1" applyBorder="1" applyProtection="1">
      <protection hidden="1"/>
    </xf>
    <xf numFmtId="0" fontId="100" fillId="0" borderId="83" xfId="0" applyFont="1" applyBorder="1" applyProtection="1">
      <protection hidden="1"/>
    </xf>
    <xf numFmtId="0" fontId="91" fillId="0" borderId="0" xfId="0" applyFont="1" applyAlignment="1" applyProtection="1">
      <alignment horizontal="center" wrapText="1"/>
      <protection hidden="1"/>
    </xf>
    <xf numFmtId="0" fontId="91" fillId="0" borderId="76" xfId="0" applyFont="1" applyBorder="1" applyAlignment="1" applyProtection="1">
      <alignment horizontal="center" wrapText="1"/>
      <protection hidden="1"/>
    </xf>
    <xf numFmtId="0" fontId="93" fillId="0" borderId="83" xfId="0" applyFont="1" applyBorder="1" applyAlignment="1" applyProtection="1">
      <alignment horizontal="center"/>
      <protection hidden="1"/>
    </xf>
    <xf numFmtId="0" fontId="93" fillId="0" borderId="84" xfId="0" applyFont="1" applyBorder="1" applyAlignment="1" applyProtection="1">
      <alignment horizontal="center"/>
      <protection hidden="1"/>
    </xf>
    <xf numFmtId="0" fontId="91" fillId="0" borderId="0" xfId="0" applyFont="1" applyAlignment="1" applyProtection="1">
      <alignment horizontal="center"/>
      <protection hidden="1"/>
    </xf>
    <xf numFmtId="0" fontId="91" fillId="0" borderId="76" xfId="0" applyFont="1" applyBorder="1" applyAlignment="1" applyProtection="1">
      <alignment horizontal="center"/>
      <protection hidden="1"/>
    </xf>
    <xf numFmtId="44" fontId="93" fillId="14" borderId="89" xfId="0" applyNumberFormat="1" applyFont="1" applyFill="1" applyBorder="1" applyAlignment="1" applyProtection="1">
      <alignment horizontal="right"/>
      <protection locked="0"/>
    </xf>
    <xf numFmtId="0" fontId="95" fillId="2" borderId="83" xfId="0" applyFont="1" applyFill="1" applyBorder="1" applyProtection="1">
      <protection hidden="1"/>
    </xf>
    <xf numFmtId="10" fontId="101" fillId="23" borderId="106" xfId="0" applyNumberFormat="1" applyFont="1" applyFill="1" applyBorder="1" applyAlignment="1" applyProtection="1">
      <alignment horizontal="center"/>
      <protection locked="0"/>
    </xf>
    <xf numFmtId="10" fontId="96" fillId="23" borderId="106" xfId="0" applyNumberFormat="1" applyFont="1" applyFill="1" applyBorder="1" applyAlignment="1" applyProtection="1">
      <alignment horizontal="center"/>
      <protection locked="0"/>
    </xf>
    <xf numFmtId="0" fontId="96" fillId="0" borderId="0" xfId="0" applyFont="1" applyAlignment="1" applyProtection="1">
      <alignment horizontal="center"/>
      <protection hidden="1"/>
    </xf>
    <xf numFmtId="10" fontId="96" fillId="23" borderId="108" xfId="0" applyNumberFormat="1" applyFont="1" applyFill="1" applyBorder="1" applyAlignment="1" applyProtection="1">
      <alignment horizontal="center"/>
      <protection locked="0"/>
    </xf>
    <xf numFmtId="0" fontId="93" fillId="0" borderId="0" xfId="0" applyFont="1" applyAlignment="1" applyProtection="1">
      <alignment horizontal="right"/>
      <protection hidden="1"/>
    </xf>
    <xf numFmtId="9" fontId="102" fillId="23" borderId="109" xfId="0" applyNumberFormat="1" applyFont="1" applyFill="1" applyBorder="1" applyAlignment="1" applyProtection="1">
      <alignment horizontal="center"/>
      <protection locked="0"/>
    </xf>
    <xf numFmtId="9" fontId="96" fillId="0" borderId="0" xfId="0" applyNumberFormat="1" applyFont="1" applyAlignment="1" applyProtection="1">
      <alignment horizontal="center"/>
      <protection hidden="1"/>
    </xf>
    <xf numFmtId="9" fontId="96" fillId="23" borderId="106" xfId="0" applyNumberFormat="1" applyFont="1" applyFill="1" applyBorder="1" applyAlignment="1" applyProtection="1">
      <alignment horizontal="center"/>
      <protection locked="0"/>
    </xf>
    <xf numFmtId="9" fontId="96" fillId="23" borderId="108" xfId="0" applyNumberFormat="1" applyFont="1" applyFill="1" applyBorder="1" applyAlignment="1" applyProtection="1">
      <alignment horizontal="center"/>
      <protection locked="0"/>
    </xf>
    <xf numFmtId="9" fontId="91" fillId="0" borderId="0" xfId="0" applyNumberFormat="1" applyFont="1" applyAlignment="1" applyProtection="1">
      <alignment horizontal="right"/>
      <protection hidden="1"/>
    </xf>
    <xf numFmtId="9" fontId="91" fillId="0" borderId="76" xfId="0" applyNumberFormat="1" applyFont="1" applyBorder="1" applyAlignment="1" applyProtection="1">
      <alignment horizontal="right"/>
      <protection hidden="1"/>
    </xf>
    <xf numFmtId="9" fontId="96" fillId="23" borderId="107" xfId="0" applyNumberFormat="1" applyFont="1" applyFill="1" applyBorder="1" applyAlignment="1" applyProtection="1">
      <alignment horizontal="center"/>
      <protection locked="0"/>
    </xf>
    <xf numFmtId="9" fontId="96" fillId="23" borderId="110" xfId="0" applyNumberFormat="1" applyFont="1" applyFill="1" applyBorder="1" applyAlignment="1" applyProtection="1">
      <alignment horizontal="center"/>
      <protection locked="0"/>
    </xf>
    <xf numFmtId="9" fontId="102" fillId="23" borderId="111" xfId="0" applyNumberFormat="1" applyFont="1" applyFill="1" applyBorder="1" applyAlignment="1" applyProtection="1">
      <alignment horizontal="center"/>
      <protection locked="0"/>
    </xf>
    <xf numFmtId="9" fontId="96" fillId="23" borderId="112" xfId="0" applyNumberFormat="1" applyFont="1" applyFill="1" applyBorder="1" applyAlignment="1" applyProtection="1">
      <alignment horizontal="center"/>
      <protection locked="0"/>
    </xf>
    <xf numFmtId="9" fontId="96" fillId="23" borderId="113" xfId="0" applyNumberFormat="1" applyFont="1" applyFill="1" applyBorder="1" applyAlignment="1" applyProtection="1">
      <alignment horizontal="center"/>
      <protection locked="0"/>
    </xf>
    <xf numFmtId="0" fontId="93" fillId="0" borderId="102" xfId="0" applyFont="1" applyBorder="1" applyProtection="1">
      <protection hidden="1"/>
    </xf>
    <xf numFmtId="0" fontId="98" fillId="0" borderId="85" xfId="0" applyFont="1" applyBorder="1" applyAlignment="1" applyProtection="1">
      <alignment wrapText="1"/>
      <protection hidden="1"/>
    </xf>
    <xf numFmtId="0" fontId="98" fillId="0" borderId="103" xfId="0" applyFont="1" applyBorder="1" applyAlignment="1" applyProtection="1">
      <alignment wrapText="1"/>
      <protection hidden="1"/>
    </xf>
    <xf numFmtId="0" fontId="98" fillId="0" borderId="83" xfId="0" applyFont="1" applyBorder="1" applyAlignment="1" applyProtection="1">
      <alignment wrapText="1"/>
      <protection hidden="1"/>
    </xf>
    <xf numFmtId="0" fontId="98" fillId="0" borderId="0" xfId="0" applyFont="1" applyAlignment="1" applyProtection="1">
      <alignment wrapText="1"/>
      <protection hidden="1"/>
    </xf>
    <xf numFmtId="0" fontId="93" fillId="0" borderId="85" xfId="0" applyFont="1" applyBorder="1" applyProtection="1">
      <protection hidden="1"/>
    </xf>
    <xf numFmtId="9" fontId="93" fillId="0" borderId="85" xfId="0" applyNumberFormat="1" applyFont="1" applyBorder="1" applyAlignment="1" applyProtection="1">
      <alignment horizontal="right"/>
      <protection hidden="1"/>
    </xf>
    <xf numFmtId="0" fontId="93" fillId="0" borderId="103" xfId="0" applyFont="1" applyBorder="1" applyProtection="1">
      <protection hidden="1"/>
    </xf>
    <xf numFmtId="0" fontId="93" fillId="0" borderId="86" xfId="0" applyFont="1" applyBorder="1" applyAlignment="1" applyProtection="1">
      <alignment horizontal="center" wrapText="1"/>
      <protection hidden="1"/>
    </xf>
    <xf numFmtId="0" fontId="104" fillId="20" borderId="87" xfId="5" applyFont="1" applyFill="1" applyBorder="1" applyAlignment="1" applyProtection="1">
      <alignment horizontal="center" wrapText="1"/>
      <protection hidden="1"/>
    </xf>
    <xf numFmtId="44" fontId="93" fillId="14" borderId="91" xfId="0" applyNumberFormat="1" applyFont="1" applyFill="1" applyBorder="1" applyAlignment="1" applyProtection="1">
      <alignment horizontal="right"/>
      <protection locked="0"/>
    </xf>
    <xf numFmtId="173" fontId="93" fillId="0" borderId="0" xfId="0" applyNumberFormat="1" applyFont="1" applyAlignment="1" applyProtection="1">
      <alignment horizontal="right"/>
      <protection hidden="1"/>
    </xf>
    <xf numFmtId="44" fontId="93" fillId="0" borderId="0" xfId="0" applyNumberFormat="1" applyFont="1" applyAlignment="1" applyProtection="1">
      <alignment horizontal="right"/>
      <protection hidden="1"/>
    </xf>
    <xf numFmtId="44" fontId="93" fillId="14" borderId="89" xfId="0" applyNumberFormat="1" applyFont="1" applyFill="1" applyBorder="1" applyAlignment="1" applyProtection="1">
      <alignment horizontal="right" wrapText="1"/>
      <protection locked="0"/>
    </xf>
    <xf numFmtId="44" fontId="93" fillId="14" borderId="90" xfId="0" applyNumberFormat="1" applyFont="1" applyFill="1" applyBorder="1" applyAlignment="1" applyProtection="1">
      <alignment horizontal="right"/>
      <protection locked="0"/>
    </xf>
    <xf numFmtId="44" fontId="93" fillId="14" borderId="101" xfId="0" applyNumberFormat="1" applyFont="1" applyFill="1" applyBorder="1" applyAlignment="1" applyProtection="1">
      <alignment horizontal="right"/>
      <protection locked="0"/>
    </xf>
    <xf numFmtId="0" fontId="93" fillId="0" borderId="75" xfId="0" applyFont="1" applyBorder="1" applyAlignment="1" applyProtection="1">
      <alignment horizontal="right"/>
      <protection hidden="1"/>
    </xf>
    <xf numFmtId="44" fontId="93" fillId="0" borderId="87" xfId="0" applyNumberFormat="1" applyFont="1" applyBorder="1" applyProtection="1">
      <protection hidden="1"/>
    </xf>
    <xf numFmtId="0" fontId="98" fillId="0" borderId="0" xfId="0" applyFont="1" applyAlignment="1" applyProtection="1">
      <alignment vertical="top" wrapText="1"/>
      <protection hidden="1"/>
    </xf>
    <xf numFmtId="44" fontId="93" fillId="14" borderId="91" xfId="0" applyNumberFormat="1" applyFont="1" applyFill="1" applyBorder="1" applyProtection="1">
      <protection locked="0"/>
    </xf>
    <xf numFmtId="0" fontId="93" fillId="0" borderId="88" xfId="0" applyFont="1" applyBorder="1" applyProtection="1">
      <protection hidden="1"/>
    </xf>
    <xf numFmtId="0" fontId="99" fillId="0" borderId="0" xfId="0" applyFont="1" applyProtection="1">
      <protection hidden="1"/>
    </xf>
    <xf numFmtId="0" fontId="105" fillId="0" borderId="75" xfId="5" applyFont="1" applyBorder="1" applyAlignment="1" applyProtection="1">
      <protection hidden="1"/>
    </xf>
    <xf numFmtId="0" fontId="105" fillId="0" borderId="0" xfId="5" applyFont="1" applyBorder="1" applyAlignment="1" applyProtection="1">
      <protection hidden="1"/>
    </xf>
    <xf numFmtId="0" fontId="106" fillId="0" borderId="0" xfId="5" applyFont="1" applyBorder="1" applyAlignment="1" applyProtection="1">
      <protection hidden="1"/>
    </xf>
    <xf numFmtId="44" fontId="93" fillId="0" borderId="0" xfId="0" applyNumberFormat="1" applyFont="1" applyAlignment="1" applyProtection="1">
      <alignment horizontal="center"/>
      <protection hidden="1"/>
    </xf>
    <xf numFmtId="0" fontId="98" fillId="0" borderId="0" xfId="0" applyFont="1" applyAlignment="1" applyProtection="1">
      <alignment vertical="center" wrapText="1"/>
      <protection hidden="1"/>
    </xf>
    <xf numFmtId="0" fontId="100" fillId="0" borderId="75" xfId="0" applyFont="1" applyBorder="1" applyAlignment="1" applyProtection="1">
      <alignment horizontal="left"/>
      <protection hidden="1"/>
    </xf>
    <xf numFmtId="0" fontId="100" fillId="0" borderId="0" xfId="0" applyFont="1" applyAlignment="1" applyProtection="1">
      <alignment horizontal="left"/>
      <protection hidden="1"/>
    </xf>
    <xf numFmtId="0" fontId="92" fillId="0" borderId="0" xfId="0" applyFont="1" applyAlignment="1" applyProtection="1">
      <alignment horizontal="left"/>
      <protection hidden="1"/>
    </xf>
    <xf numFmtId="0" fontId="107" fillId="0" borderId="75" xfId="0" applyFont="1" applyBorder="1" applyAlignment="1" applyProtection="1">
      <alignment horizontal="right"/>
      <protection hidden="1"/>
    </xf>
    <xf numFmtId="44" fontId="93" fillId="14" borderId="89" xfId="0" applyNumberFormat="1" applyFont="1" applyFill="1" applyBorder="1" applyAlignment="1" applyProtection="1">
      <alignment horizontal="center"/>
      <protection locked="0"/>
    </xf>
    <xf numFmtId="9" fontId="96" fillId="23" borderId="114" xfId="0" applyNumberFormat="1" applyFont="1" applyFill="1" applyBorder="1" applyAlignment="1" applyProtection="1">
      <alignment horizontal="right"/>
      <protection locked="0"/>
    </xf>
    <xf numFmtId="9" fontId="96" fillId="0" borderId="0" xfId="0" applyNumberFormat="1" applyFont="1" applyAlignment="1" applyProtection="1">
      <alignment horizontal="right"/>
      <protection hidden="1"/>
    </xf>
    <xf numFmtId="9" fontId="96" fillId="23" borderId="106" xfId="0" applyNumberFormat="1" applyFont="1" applyFill="1" applyBorder="1" applyAlignment="1" applyProtection="1">
      <alignment horizontal="right"/>
      <protection locked="0"/>
    </xf>
    <xf numFmtId="9" fontId="96" fillId="23" borderId="108" xfId="0" applyNumberFormat="1" applyFont="1" applyFill="1" applyBorder="1" applyAlignment="1" applyProtection="1">
      <alignment horizontal="right"/>
      <protection locked="0"/>
    </xf>
    <xf numFmtId="9" fontId="96" fillId="23" borderId="115" xfId="0" applyNumberFormat="1" applyFont="1" applyFill="1" applyBorder="1" applyAlignment="1" applyProtection="1">
      <alignment horizontal="right"/>
      <protection locked="0"/>
    </xf>
    <xf numFmtId="9" fontId="96" fillId="23" borderId="107" xfId="0" applyNumberFormat="1" applyFont="1" applyFill="1" applyBorder="1" applyAlignment="1" applyProtection="1">
      <alignment horizontal="right"/>
      <protection locked="0"/>
    </xf>
    <xf numFmtId="9" fontId="96" fillId="23" borderId="110" xfId="0" applyNumberFormat="1" applyFont="1" applyFill="1" applyBorder="1" applyAlignment="1" applyProtection="1">
      <alignment horizontal="right"/>
      <protection locked="0"/>
    </xf>
    <xf numFmtId="9" fontId="96" fillId="23" borderId="116" xfId="0" applyNumberFormat="1" applyFont="1" applyFill="1" applyBorder="1" applyAlignment="1" applyProtection="1">
      <alignment horizontal="right"/>
      <protection locked="0"/>
    </xf>
    <xf numFmtId="9" fontId="96" fillId="0" borderId="117" xfId="0" applyNumberFormat="1" applyFont="1" applyBorder="1" applyAlignment="1" applyProtection="1">
      <alignment horizontal="right"/>
      <protection hidden="1"/>
    </xf>
    <xf numFmtId="9" fontId="96" fillId="23" borderId="118" xfId="0" applyNumberFormat="1" applyFont="1" applyFill="1" applyBorder="1" applyAlignment="1" applyProtection="1">
      <alignment horizontal="right"/>
      <protection locked="0"/>
    </xf>
    <xf numFmtId="9" fontId="96" fillId="23" borderId="119" xfId="0" applyNumberFormat="1" applyFont="1" applyFill="1" applyBorder="1" applyAlignment="1" applyProtection="1">
      <alignment horizontal="right"/>
      <protection locked="0"/>
    </xf>
    <xf numFmtId="0" fontId="102" fillId="0" borderId="0" xfId="0" applyFont="1" applyProtection="1">
      <protection hidden="1"/>
    </xf>
    <xf numFmtId="44" fontId="93" fillId="14" borderId="0" xfId="0" applyNumberFormat="1" applyFont="1" applyFill="1" applyAlignment="1" applyProtection="1">
      <alignment horizontal="right"/>
      <protection locked="0"/>
    </xf>
    <xf numFmtId="0" fontId="104" fillId="20" borderId="0" xfId="5" applyFont="1" applyFill="1" applyBorder="1" applyAlignment="1" applyProtection="1">
      <alignment horizontal="center"/>
      <protection hidden="1"/>
    </xf>
    <xf numFmtId="0" fontId="107" fillId="0" borderId="75" xfId="0" applyFont="1" applyBorder="1" applyAlignment="1" applyProtection="1">
      <alignment horizontal="right" wrapText="1"/>
      <protection hidden="1"/>
    </xf>
    <xf numFmtId="44" fontId="93" fillId="6" borderId="0" xfId="0" applyNumberFormat="1" applyFont="1" applyFill="1" applyProtection="1">
      <protection hidden="1"/>
    </xf>
    <xf numFmtId="44" fontId="93" fillId="0" borderId="0" xfId="0" applyNumberFormat="1" applyFont="1" applyProtection="1">
      <protection hidden="1"/>
    </xf>
    <xf numFmtId="0" fontId="91" fillId="0" borderId="76" xfId="0" applyFont="1" applyBorder="1" applyAlignment="1" applyProtection="1">
      <alignment wrapText="1"/>
      <protection hidden="1"/>
    </xf>
    <xf numFmtId="0" fontId="108" fillId="0" borderId="0" xfId="0" applyFont="1" applyProtection="1">
      <protection hidden="1"/>
    </xf>
    <xf numFmtId="173" fontId="100" fillId="0" borderId="0" xfId="0" applyNumberFormat="1" applyFont="1" applyProtection="1">
      <protection hidden="1"/>
    </xf>
    <xf numFmtId="0" fontId="109" fillId="0" borderId="75" xfId="0" applyFont="1" applyBorder="1" applyAlignment="1" applyProtection="1">
      <alignment horizontal="right"/>
      <protection hidden="1"/>
    </xf>
    <xf numFmtId="173" fontId="108" fillId="0" borderId="0" xfId="0" applyNumberFormat="1" applyFont="1" applyAlignment="1" applyProtection="1">
      <alignment horizontal="right"/>
      <protection hidden="1"/>
    </xf>
    <xf numFmtId="173" fontId="108" fillId="0" borderId="0" xfId="0" applyNumberFormat="1" applyFont="1" applyProtection="1">
      <protection hidden="1"/>
    </xf>
    <xf numFmtId="0" fontId="93" fillId="0" borderId="75" xfId="0" applyFont="1" applyBorder="1" applyAlignment="1" applyProtection="1">
      <alignment wrapText="1"/>
      <protection hidden="1"/>
    </xf>
    <xf numFmtId="0" fontId="93" fillId="0" borderId="0" xfId="0" applyFont="1" applyAlignment="1" applyProtection="1">
      <alignment horizontal="right" wrapText="1"/>
      <protection hidden="1"/>
    </xf>
    <xf numFmtId="0" fontId="102" fillId="0" borderId="75" xfId="0" applyFont="1" applyBorder="1" applyAlignment="1" applyProtection="1">
      <alignment horizontal="right"/>
      <protection hidden="1"/>
    </xf>
    <xf numFmtId="0" fontId="99" fillId="0" borderId="0" xfId="0" applyFont="1" applyAlignment="1" applyProtection="1">
      <alignment wrapText="1"/>
      <protection hidden="1"/>
    </xf>
    <xf numFmtId="8" fontId="99" fillId="0" borderId="0" xfId="0" applyNumberFormat="1" applyFont="1" applyProtection="1">
      <protection hidden="1"/>
    </xf>
    <xf numFmtId="0" fontId="102" fillId="0" borderId="0" xfId="0" applyFont="1" applyAlignment="1" applyProtection="1">
      <alignment horizontal="right"/>
      <protection hidden="1"/>
    </xf>
    <xf numFmtId="0" fontId="112" fillId="0" borderId="0" xfId="0" applyFont="1" applyProtection="1">
      <protection hidden="1"/>
    </xf>
    <xf numFmtId="0" fontId="102" fillId="0" borderId="75" xfId="0" applyFont="1" applyBorder="1" applyAlignment="1" applyProtection="1">
      <alignment horizontal="right" wrapText="1"/>
      <protection hidden="1"/>
    </xf>
    <xf numFmtId="0" fontId="99" fillId="2" borderId="0" xfId="0" applyFont="1" applyFill="1" applyProtection="1">
      <protection hidden="1"/>
    </xf>
    <xf numFmtId="0" fontId="112" fillId="2" borderId="0" xfId="0" applyFont="1" applyFill="1" applyProtection="1">
      <protection hidden="1"/>
    </xf>
    <xf numFmtId="44" fontId="111" fillId="0" borderId="0" xfId="0" applyNumberFormat="1" applyFont="1" applyAlignment="1" applyProtection="1">
      <alignment horizontal="center"/>
      <protection hidden="1"/>
    </xf>
    <xf numFmtId="0" fontId="102" fillId="0" borderId="92" xfId="0" applyFont="1" applyBorder="1" applyAlignment="1" applyProtection="1">
      <alignment horizontal="right"/>
      <protection hidden="1"/>
    </xf>
    <xf numFmtId="0" fontId="102" fillId="0" borderId="72" xfId="0" applyFont="1" applyBorder="1" applyAlignment="1" applyProtection="1">
      <alignment horizontal="right"/>
      <protection hidden="1"/>
    </xf>
    <xf numFmtId="0" fontId="93" fillId="0" borderId="72" xfId="0" applyFont="1" applyBorder="1" applyProtection="1">
      <protection hidden="1"/>
    </xf>
    <xf numFmtId="0" fontId="99" fillId="0" borderId="72" xfId="0" applyFont="1" applyBorder="1" applyProtection="1">
      <protection hidden="1"/>
    </xf>
    <xf numFmtId="0" fontId="91" fillId="0" borderId="72" xfId="0" applyFont="1" applyBorder="1" applyProtection="1">
      <protection hidden="1"/>
    </xf>
    <xf numFmtId="44" fontId="102" fillId="0" borderId="0" xfId="0" applyNumberFormat="1" applyFont="1" applyAlignment="1" applyProtection="1">
      <alignment horizontal="right"/>
      <protection hidden="1"/>
    </xf>
    <xf numFmtId="44" fontId="111" fillId="25" borderId="0" xfId="0" applyNumberFormat="1" applyFont="1" applyFill="1" applyAlignment="1" applyProtection="1">
      <alignment horizontal="center"/>
      <protection hidden="1"/>
    </xf>
    <xf numFmtId="0" fontId="6" fillId="2" borderId="97" xfId="0" applyFont="1" applyFill="1" applyBorder="1" applyProtection="1">
      <protection hidden="1"/>
    </xf>
    <xf numFmtId="0" fontId="6" fillId="2" borderId="98" xfId="0" applyFont="1" applyFill="1" applyBorder="1" applyProtection="1">
      <protection hidden="1"/>
    </xf>
    <xf numFmtId="0" fontId="6" fillId="2" borderId="99" xfId="0" applyFont="1" applyFill="1" applyBorder="1" applyProtection="1">
      <protection hidden="1"/>
    </xf>
    <xf numFmtId="0" fontId="6" fillId="2" borderId="100" xfId="0" applyFont="1" applyFill="1" applyBorder="1" applyProtection="1">
      <protection hidden="1"/>
    </xf>
    <xf numFmtId="0" fontId="6" fillId="0" borderId="123" xfId="0" applyFont="1" applyBorder="1" applyProtection="1">
      <protection hidden="1"/>
    </xf>
    <xf numFmtId="7" fontId="6" fillId="0" borderId="0" xfId="0" applyNumberFormat="1" applyFont="1" applyProtection="1">
      <protection hidden="1"/>
    </xf>
    <xf numFmtId="10" fontId="6" fillId="0" borderId="0" xfId="0" applyNumberFormat="1" applyFont="1" applyProtection="1">
      <protection hidden="1"/>
    </xf>
    <xf numFmtId="17" fontId="40" fillId="0" borderId="0" xfId="0" applyNumberFormat="1" applyFont="1" applyProtection="1">
      <protection hidden="1"/>
    </xf>
    <xf numFmtId="0" fontId="6" fillId="0" borderId="0" xfId="0" applyFont="1" applyAlignment="1" applyProtection="1">
      <alignment horizontal="center" shrinkToFit="1"/>
      <protection hidden="1"/>
    </xf>
    <xf numFmtId="0" fontId="6" fillId="30" borderId="67" xfId="0" applyFont="1" applyFill="1" applyBorder="1" applyAlignment="1" applyProtection="1">
      <alignment horizontal="right" wrapText="1"/>
      <protection hidden="1"/>
    </xf>
    <xf numFmtId="0" fontId="6" fillId="22" borderId="65" xfId="0" applyFont="1" applyFill="1" applyBorder="1" applyAlignment="1" applyProtection="1">
      <alignment horizontal="right"/>
      <protection hidden="1"/>
    </xf>
    <xf numFmtId="166" fontId="6" fillId="2" borderId="0" xfId="0" applyNumberFormat="1" applyFont="1" applyFill="1" applyAlignment="1" applyProtection="1">
      <alignment horizontal="right"/>
      <protection hidden="1"/>
    </xf>
    <xf numFmtId="0" fontId="67" fillId="2" borderId="0" xfId="0" applyFont="1" applyFill="1" applyProtection="1">
      <protection hidden="1"/>
    </xf>
    <xf numFmtId="0" fontId="67" fillId="2" borderId="65" xfId="0" applyFont="1" applyFill="1" applyBorder="1" applyProtection="1">
      <protection hidden="1"/>
    </xf>
    <xf numFmtId="0" fontId="67" fillId="2" borderId="66" xfId="0" applyFont="1" applyFill="1" applyBorder="1" applyProtection="1">
      <protection hidden="1"/>
    </xf>
    <xf numFmtId="0" fontId="6" fillId="22" borderId="65" xfId="0" applyFont="1" applyFill="1" applyBorder="1" applyProtection="1">
      <protection hidden="1"/>
    </xf>
    <xf numFmtId="166" fontId="6" fillId="0" borderId="0" xfId="0" applyNumberFormat="1" applyFont="1" applyAlignment="1" applyProtection="1">
      <alignment wrapText="1"/>
      <protection hidden="1"/>
    </xf>
    <xf numFmtId="166" fontId="28" fillId="0" borderId="0" xfId="0" applyNumberFormat="1" applyFont="1" applyAlignment="1" applyProtection="1">
      <alignment horizontal="center" wrapText="1"/>
      <protection hidden="1"/>
    </xf>
    <xf numFmtId="0" fontId="6" fillId="0" borderId="68" xfId="0" applyFont="1" applyBorder="1" applyAlignment="1" applyProtection="1">
      <alignment wrapText="1"/>
      <protection hidden="1"/>
    </xf>
    <xf numFmtId="0" fontId="6" fillId="9" borderId="67" xfId="0" applyFont="1" applyFill="1" applyBorder="1" applyAlignment="1" applyProtection="1">
      <alignment horizontal="right" wrapText="1"/>
      <protection hidden="1"/>
    </xf>
    <xf numFmtId="0" fontId="0" fillId="0" borderId="0" xfId="0" applyProtection="1">
      <protection hidden="1"/>
    </xf>
    <xf numFmtId="0" fontId="6" fillId="0" borderId="2" xfId="0" applyFont="1" applyBorder="1" applyAlignment="1" applyProtection="1">
      <alignment horizontal="right"/>
      <protection hidden="1"/>
    </xf>
    <xf numFmtId="0" fontId="5" fillId="0" borderId="2" xfId="0" applyFont="1" applyBorder="1" applyAlignment="1" applyProtection="1">
      <alignment horizontal="right"/>
      <protection hidden="1"/>
    </xf>
    <xf numFmtId="1" fontId="30" fillId="29" borderId="2" xfId="0" applyNumberFormat="1" applyFont="1" applyFill="1" applyBorder="1" applyAlignment="1" applyProtection="1">
      <alignment horizontal="right"/>
      <protection hidden="1"/>
    </xf>
    <xf numFmtId="9" fontId="6" fillId="0" borderId="2" xfId="0" applyNumberFormat="1" applyFont="1" applyBorder="1" applyAlignment="1" applyProtection="1">
      <alignment horizontal="right"/>
      <protection hidden="1"/>
    </xf>
    <xf numFmtId="0" fontId="6" fillId="0" borderId="2" xfId="0" applyFont="1" applyBorder="1" applyAlignment="1" applyProtection="1">
      <alignment horizontal="right" wrapText="1"/>
      <protection hidden="1"/>
    </xf>
    <xf numFmtId="166" fontId="6" fillId="0" borderId="0" xfId="0" applyNumberFormat="1" applyFont="1" applyProtection="1">
      <protection hidden="1"/>
    </xf>
    <xf numFmtId="166" fontId="6" fillId="2" borderId="0" xfId="0" applyNumberFormat="1" applyFont="1" applyFill="1" applyProtection="1">
      <protection hidden="1"/>
    </xf>
    <xf numFmtId="166" fontId="6" fillId="0" borderId="2" xfId="0" applyNumberFormat="1" applyFont="1" applyBorder="1" applyAlignment="1" applyProtection="1">
      <alignment horizontal="right"/>
      <protection hidden="1"/>
    </xf>
    <xf numFmtId="166" fontId="6" fillId="0" borderId="26" xfId="0" applyNumberFormat="1" applyFont="1" applyBorder="1" applyAlignment="1" applyProtection="1">
      <alignment horizontal="right"/>
      <protection hidden="1"/>
    </xf>
    <xf numFmtId="166" fontId="6" fillId="0" borderId="132" xfId="0" applyNumberFormat="1" applyFont="1" applyBorder="1" applyProtection="1">
      <protection hidden="1"/>
    </xf>
    <xf numFmtId="166" fontId="6" fillId="0" borderId="2" xfId="0" applyNumberFormat="1" applyFont="1" applyBorder="1" applyProtection="1">
      <protection hidden="1"/>
    </xf>
    <xf numFmtId="166" fontId="6" fillId="0" borderId="2" xfId="0" applyNumberFormat="1" applyFont="1" applyBorder="1" applyAlignment="1" applyProtection="1">
      <alignment horizontal="center" wrapText="1"/>
      <protection hidden="1"/>
    </xf>
    <xf numFmtId="166" fontId="6" fillId="0" borderId="133" xfId="0" applyNumberFormat="1" applyFont="1" applyBorder="1" applyAlignment="1" applyProtection="1">
      <alignment horizontal="center" wrapText="1"/>
      <protection hidden="1"/>
    </xf>
    <xf numFmtId="166" fontId="6" fillId="0" borderId="134" xfId="0" applyNumberFormat="1" applyFont="1" applyBorder="1" applyProtection="1">
      <protection hidden="1"/>
    </xf>
    <xf numFmtId="166" fontId="6" fillId="0" borderId="135" xfId="0" applyNumberFormat="1" applyFont="1" applyBorder="1" applyProtection="1">
      <protection hidden="1"/>
    </xf>
    <xf numFmtId="166" fontId="6" fillId="0" borderId="135" xfId="0" applyNumberFormat="1" applyFont="1" applyBorder="1" applyAlignment="1" applyProtection="1">
      <alignment horizontal="center" wrapText="1"/>
      <protection hidden="1"/>
    </xf>
    <xf numFmtId="166" fontId="6" fillId="0" borderId="136" xfId="0" applyNumberFormat="1" applyFont="1" applyBorder="1" applyAlignment="1" applyProtection="1">
      <alignment horizontal="center" wrapText="1"/>
      <protection hidden="1"/>
    </xf>
    <xf numFmtId="0" fontId="73" fillId="8" borderId="64" xfId="0" applyFont="1" applyFill="1" applyBorder="1" applyAlignment="1" applyProtection="1">
      <alignment vertical="top" wrapText="1"/>
      <protection hidden="1"/>
    </xf>
    <xf numFmtId="0" fontId="73" fillId="8" borderId="65" xfId="0" applyFont="1" applyFill="1" applyBorder="1" applyAlignment="1" applyProtection="1">
      <alignment vertical="top" wrapText="1"/>
      <protection hidden="1"/>
    </xf>
    <xf numFmtId="0" fontId="73" fillId="8" borderId="67" xfId="0" applyFont="1" applyFill="1" applyBorder="1" applyAlignment="1" applyProtection="1">
      <alignment vertical="top" wrapText="1"/>
      <protection hidden="1"/>
    </xf>
    <xf numFmtId="173" fontId="6" fillId="0" borderId="0" xfId="0" applyNumberFormat="1" applyFont="1" applyAlignment="1" applyProtection="1">
      <alignment horizontal="left" wrapText="1"/>
      <protection hidden="1"/>
    </xf>
    <xf numFmtId="0" fontId="73" fillId="8" borderId="0" xfId="0" applyFont="1" applyFill="1" applyAlignment="1" applyProtection="1">
      <alignment vertical="top" wrapText="1"/>
      <protection hidden="1"/>
    </xf>
    <xf numFmtId="0" fontId="6" fillId="22" borderId="0" xfId="0" applyFont="1" applyFill="1" applyAlignment="1" applyProtection="1">
      <alignment horizontal="right"/>
      <protection hidden="1"/>
    </xf>
    <xf numFmtId="0" fontId="6" fillId="22" borderId="0" xfId="0" applyFont="1" applyFill="1" applyProtection="1">
      <protection hidden="1"/>
    </xf>
    <xf numFmtId="0" fontId="6" fillId="31" borderId="0" xfId="0" applyFont="1" applyFill="1" applyProtection="1">
      <protection hidden="1"/>
    </xf>
    <xf numFmtId="10" fontId="6" fillId="31" borderId="0" xfId="0" applyNumberFormat="1" applyFont="1" applyFill="1" applyProtection="1">
      <protection hidden="1"/>
    </xf>
    <xf numFmtId="9" fontId="6" fillId="31" borderId="0" xfId="0" applyNumberFormat="1" applyFont="1" applyFill="1" applyProtection="1">
      <protection hidden="1"/>
    </xf>
    <xf numFmtId="0" fontId="6" fillId="22" borderId="0" xfId="0" applyFont="1" applyFill="1" applyAlignment="1" applyProtection="1">
      <alignment horizontal="right" wrapText="1"/>
      <protection hidden="1"/>
    </xf>
    <xf numFmtId="0" fontId="6" fillId="30" borderId="0" xfId="0" applyFont="1" applyFill="1" applyAlignment="1" applyProtection="1">
      <alignment horizontal="right" wrapText="1"/>
      <protection hidden="1"/>
    </xf>
    <xf numFmtId="10" fontId="6" fillId="30" borderId="0" xfId="0" applyNumberFormat="1" applyFont="1" applyFill="1" applyAlignment="1" applyProtection="1">
      <alignment wrapText="1"/>
      <protection hidden="1"/>
    </xf>
    <xf numFmtId="0" fontId="6" fillId="30" borderId="0" xfId="0" applyFont="1" applyFill="1" applyAlignment="1" applyProtection="1">
      <alignment wrapText="1"/>
      <protection hidden="1"/>
    </xf>
    <xf numFmtId="1" fontId="6" fillId="30" borderId="0" xfId="0" applyNumberFormat="1" applyFont="1" applyFill="1" applyAlignment="1" applyProtection="1">
      <alignment wrapText="1"/>
      <protection hidden="1"/>
    </xf>
    <xf numFmtId="8" fontId="6" fillId="30" borderId="0" xfId="0" applyNumberFormat="1" applyFont="1" applyFill="1" applyAlignment="1" applyProtection="1">
      <alignment wrapText="1"/>
      <protection hidden="1"/>
    </xf>
    <xf numFmtId="1" fontId="6" fillId="30" borderId="0" xfId="0" applyNumberFormat="1" applyFont="1" applyFill="1" applyAlignment="1" applyProtection="1">
      <alignment horizontal="right"/>
      <protection hidden="1"/>
    </xf>
    <xf numFmtId="44" fontId="6" fillId="30" borderId="0" xfId="0" applyNumberFormat="1" applyFont="1" applyFill="1" applyAlignment="1" applyProtection="1">
      <alignment horizontal="center" wrapText="1"/>
      <protection hidden="1"/>
    </xf>
    <xf numFmtId="1" fontId="6" fillId="0" borderId="68" xfId="0" applyNumberFormat="1" applyFont="1" applyBorder="1" applyAlignment="1" applyProtection="1">
      <alignment horizontal="center" wrapText="1"/>
      <protection hidden="1"/>
    </xf>
    <xf numFmtId="0" fontId="6" fillId="9" borderId="0" xfId="0" applyFont="1" applyFill="1" applyAlignment="1" applyProtection="1">
      <alignment horizontal="right" wrapText="1"/>
      <protection hidden="1"/>
    </xf>
    <xf numFmtId="0" fontId="6" fillId="9" borderId="0" xfId="0" applyFont="1" applyFill="1" applyProtection="1">
      <protection hidden="1"/>
    </xf>
    <xf numFmtId="173" fontId="6" fillId="9" borderId="0" xfId="0" applyNumberFormat="1" applyFont="1" applyFill="1" applyAlignment="1" applyProtection="1">
      <alignment wrapText="1"/>
      <protection hidden="1"/>
    </xf>
    <xf numFmtId="166" fontId="6" fillId="9" borderId="0" xfId="0" applyNumberFormat="1" applyFont="1" applyFill="1" applyAlignment="1" applyProtection="1">
      <alignment horizontal="center" wrapText="1"/>
      <protection hidden="1"/>
    </xf>
    <xf numFmtId="10" fontId="6" fillId="9" borderId="0" xfId="0" applyNumberFormat="1" applyFont="1" applyFill="1" applyAlignment="1" applyProtection="1">
      <alignment wrapText="1"/>
      <protection hidden="1"/>
    </xf>
    <xf numFmtId="10" fontId="6" fillId="30" borderId="0" xfId="0" applyNumberFormat="1" applyFont="1" applyFill="1" applyAlignment="1" applyProtection="1">
      <alignment horizontal="center" wrapText="1"/>
      <protection hidden="1"/>
    </xf>
    <xf numFmtId="0" fontId="73" fillId="8" borderId="65" xfId="0" applyFont="1" applyFill="1" applyBorder="1" applyAlignment="1" applyProtection="1">
      <alignment horizontal="right" vertical="top" wrapText="1"/>
      <protection hidden="1"/>
    </xf>
    <xf numFmtId="0" fontId="73" fillId="8" borderId="0" xfId="0" applyFont="1" applyFill="1" applyAlignment="1" applyProtection="1">
      <alignment horizontal="right" vertical="top" wrapText="1"/>
      <protection hidden="1"/>
    </xf>
    <xf numFmtId="0" fontId="6" fillId="30" borderId="0" xfId="0" applyFont="1" applyFill="1" applyAlignment="1" applyProtection="1">
      <alignment horizontal="right"/>
      <protection hidden="1"/>
    </xf>
    <xf numFmtId="0" fontId="6" fillId="9" borderId="0" xfId="0" applyFont="1" applyFill="1" applyAlignment="1" applyProtection="1">
      <alignment horizontal="right"/>
      <protection hidden="1"/>
    </xf>
    <xf numFmtId="173" fontId="6" fillId="0" borderId="0" xfId="0" applyNumberFormat="1" applyFont="1" applyAlignment="1" applyProtection="1">
      <alignment horizontal="right" wrapText="1"/>
      <protection hidden="1"/>
    </xf>
    <xf numFmtId="173" fontId="6" fillId="0" borderId="70" xfId="0" applyNumberFormat="1" applyFont="1" applyBorder="1" applyAlignment="1" applyProtection="1">
      <alignment horizontal="right" wrapText="1"/>
      <protection hidden="1"/>
    </xf>
    <xf numFmtId="0" fontId="6" fillId="0" borderId="65" xfId="0" applyFont="1" applyBorder="1" applyAlignment="1" applyProtection="1">
      <alignment horizontal="right" wrapText="1"/>
      <protection hidden="1"/>
    </xf>
    <xf numFmtId="0" fontId="6" fillId="0" borderId="70" xfId="0" applyFont="1" applyBorder="1" applyAlignment="1" applyProtection="1">
      <alignment horizontal="right" wrapText="1"/>
      <protection hidden="1"/>
    </xf>
    <xf numFmtId="0" fontId="6" fillId="0" borderId="70" xfId="0" applyFont="1" applyBorder="1" applyAlignment="1" applyProtection="1">
      <alignment horizontal="right"/>
      <protection hidden="1"/>
    </xf>
    <xf numFmtId="0" fontId="14" fillId="11" borderId="0" xfId="0" applyFont="1" applyFill="1" applyAlignment="1" applyProtection="1">
      <alignment horizontal="right" wrapText="1"/>
      <protection hidden="1"/>
    </xf>
    <xf numFmtId="0" fontId="5" fillId="0" borderId="0" xfId="0" applyFont="1" applyAlignment="1" applyProtection="1">
      <alignment horizontal="center"/>
      <protection hidden="1"/>
    </xf>
    <xf numFmtId="0" fontId="36" fillId="0" borderId="0" xfId="0" applyFont="1" applyProtection="1">
      <protection hidden="1"/>
    </xf>
    <xf numFmtId="0" fontId="37" fillId="0" borderId="0" xfId="0" applyFont="1" applyProtection="1">
      <protection hidden="1"/>
    </xf>
    <xf numFmtId="0" fontId="5" fillId="0" borderId="141" xfId="0" applyFont="1" applyBorder="1" applyProtection="1">
      <protection hidden="1"/>
    </xf>
    <xf numFmtId="0" fontId="36" fillId="0" borderId="0" xfId="0" applyFont="1" applyAlignment="1" applyProtection="1">
      <alignment horizontal="center"/>
      <protection hidden="1"/>
    </xf>
    <xf numFmtId="0" fontId="6" fillId="0" borderId="142" xfId="0" applyFont="1" applyBorder="1" applyProtection="1">
      <protection hidden="1"/>
    </xf>
    <xf numFmtId="0" fontId="8" fillId="2" borderId="141" xfId="0" applyFont="1" applyFill="1" applyBorder="1" applyAlignment="1" applyProtection="1">
      <alignment horizontal="right"/>
      <protection hidden="1"/>
    </xf>
    <xf numFmtId="0" fontId="8" fillId="2" borderId="0" xfId="0" applyFont="1" applyFill="1" applyProtection="1">
      <protection hidden="1"/>
    </xf>
    <xf numFmtId="0" fontId="77" fillId="0" borderId="0" xfId="0" applyFont="1" applyProtection="1">
      <protection hidden="1"/>
    </xf>
    <xf numFmtId="0" fontId="37" fillId="0" borderId="0" xfId="0" applyFont="1" applyAlignment="1" applyProtection="1">
      <alignment wrapText="1"/>
      <protection hidden="1"/>
    </xf>
    <xf numFmtId="0" fontId="70" fillId="20" borderId="143" xfId="5" applyFont="1" applyFill="1" applyBorder="1" applyAlignment="1" applyProtection="1">
      <alignment horizontal="center" wrapText="1"/>
      <protection hidden="1"/>
    </xf>
    <xf numFmtId="0" fontId="6" fillId="0" borderId="141" xfId="0" applyFont="1" applyBorder="1" applyProtection="1">
      <protection hidden="1"/>
    </xf>
    <xf numFmtId="0" fontId="11" fillId="0" borderId="141" xfId="0" applyFont="1" applyBorder="1" applyProtection="1">
      <protection hidden="1"/>
    </xf>
    <xf numFmtId="0" fontId="11" fillId="0" borderId="0" xfId="0" applyFont="1" applyProtection="1">
      <protection hidden="1"/>
    </xf>
    <xf numFmtId="0" fontId="5" fillId="0" borderId="0" xfId="0" applyFont="1" applyAlignment="1" applyProtection="1">
      <alignment horizontal="center" wrapText="1"/>
      <protection hidden="1"/>
    </xf>
    <xf numFmtId="0" fontId="25" fillId="2" borderId="0" xfId="0" applyFont="1" applyFill="1" applyAlignment="1" applyProtection="1">
      <alignment wrapText="1"/>
      <protection hidden="1"/>
    </xf>
    <xf numFmtId="0" fontId="6" fillId="0" borderId="142" xfId="0" applyFont="1" applyBorder="1" applyAlignment="1" applyProtection="1">
      <alignment horizontal="center" wrapText="1"/>
      <protection hidden="1"/>
    </xf>
    <xf numFmtId="0" fontId="6" fillId="0" borderId="142" xfId="0" applyFont="1" applyBorder="1" applyAlignment="1" applyProtection="1">
      <alignment horizontal="center"/>
      <protection hidden="1"/>
    </xf>
    <xf numFmtId="0" fontId="76" fillId="0" borderId="0" xfId="0" applyFont="1" applyAlignment="1" applyProtection="1">
      <alignment horizontal="center"/>
      <protection hidden="1"/>
    </xf>
    <xf numFmtId="9" fontId="6" fillId="0" borderId="142" xfId="0" applyNumberFormat="1" applyFont="1" applyBorder="1" applyAlignment="1" applyProtection="1">
      <alignment wrapText="1"/>
      <protection hidden="1"/>
    </xf>
    <xf numFmtId="0" fontId="37" fillId="2" borderId="0" xfId="0" applyFont="1" applyFill="1" applyAlignment="1" applyProtection="1">
      <alignment wrapText="1"/>
      <protection hidden="1"/>
    </xf>
    <xf numFmtId="9" fontId="6" fillId="0" borderId="142" xfId="0" applyNumberFormat="1" applyFont="1" applyBorder="1" applyAlignment="1" applyProtection="1">
      <alignment horizontal="right"/>
      <protection hidden="1"/>
    </xf>
    <xf numFmtId="0" fontId="51" fillId="0" borderId="0" xfId="0" applyFont="1" applyAlignment="1" applyProtection="1">
      <alignment horizontal="left"/>
      <protection hidden="1"/>
    </xf>
    <xf numFmtId="0" fontId="51" fillId="0" borderId="0" xfId="0" applyFont="1" applyProtection="1">
      <protection hidden="1"/>
    </xf>
    <xf numFmtId="0" fontId="51" fillId="2" borderId="0" xfId="0" applyFont="1" applyFill="1" applyProtection="1">
      <protection hidden="1"/>
    </xf>
    <xf numFmtId="0" fontId="25" fillId="0" borderId="0" xfId="0" applyFont="1" applyProtection="1">
      <protection hidden="1"/>
    </xf>
    <xf numFmtId="0" fontId="51" fillId="0" borderId="0" xfId="0" applyFont="1" applyAlignment="1" applyProtection="1">
      <alignment wrapText="1"/>
      <protection hidden="1"/>
    </xf>
    <xf numFmtId="0" fontId="51" fillId="2" borderId="0" xfId="0" applyFont="1" applyFill="1" applyAlignment="1" applyProtection="1">
      <alignment wrapText="1"/>
      <protection hidden="1"/>
    </xf>
    <xf numFmtId="9" fontId="41" fillId="0" borderId="0" xfId="0" applyNumberFormat="1" applyFont="1" applyAlignment="1" applyProtection="1">
      <alignment horizontal="left"/>
      <protection hidden="1"/>
    </xf>
    <xf numFmtId="44" fontId="5" fillId="0" borderId="0" xfId="0" applyNumberFormat="1" applyFont="1" applyAlignment="1" applyProtection="1">
      <alignment horizontal="right"/>
      <protection hidden="1"/>
    </xf>
    <xf numFmtId="0" fontId="5" fillId="0" borderId="141" xfId="0" applyFont="1" applyBorder="1" applyAlignment="1" applyProtection="1">
      <alignment horizontal="right"/>
      <protection hidden="1"/>
    </xf>
    <xf numFmtId="0" fontId="37" fillId="0" borderId="0" xfId="0" applyFont="1" applyAlignment="1" applyProtection="1">
      <alignment vertical="top" wrapText="1"/>
      <protection hidden="1"/>
    </xf>
    <xf numFmtId="0" fontId="30" fillId="0" borderId="0" xfId="0" applyFont="1" applyProtection="1">
      <protection hidden="1"/>
    </xf>
    <xf numFmtId="0" fontId="5" fillId="0" borderId="0" xfId="0" applyFont="1" applyAlignment="1" applyProtection="1">
      <alignment wrapText="1"/>
      <protection hidden="1"/>
    </xf>
    <xf numFmtId="0" fontId="71" fillId="0" borderId="141" xfId="5" applyFont="1" applyBorder="1" applyAlignment="1" applyProtection="1">
      <protection hidden="1"/>
    </xf>
    <xf numFmtId="44" fontId="5" fillId="0" borderId="0" xfId="0" applyNumberFormat="1" applyFont="1" applyAlignment="1" applyProtection="1">
      <alignment horizontal="center"/>
      <protection hidden="1"/>
    </xf>
    <xf numFmtId="0" fontId="37" fillId="0" borderId="0" xfId="0" applyFont="1" applyAlignment="1" applyProtection="1">
      <alignment vertical="center" wrapText="1"/>
      <protection hidden="1"/>
    </xf>
    <xf numFmtId="0" fontId="11" fillId="0" borderId="141" xfId="0" applyFont="1" applyBorder="1" applyAlignment="1" applyProtection="1">
      <alignment horizontal="left"/>
      <protection hidden="1"/>
    </xf>
    <xf numFmtId="0" fontId="11" fillId="0" borderId="0" xfId="0" applyFont="1" applyAlignment="1" applyProtection="1">
      <alignment horizontal="left"/>
      <protection hidden="1"/>
    </xf>
    <xf numFmtId="0" fontId="6" fillId="2" borderId="0" xfId="0" applyFont="1" applyFill="1" applyAlignment="1" applyProtection="1">
      <alignment horizontal="center" wrapText="1"/>
      <protection hidden="1"/>
    </xf>
    <xf numFmtId="0" fontId="7" fillId="2" borderId="0" xfId="0" applyFont="1" applyFill="1" applyAlignment="1" applyProtection="1">
      <alignment horizontal="left"/>
      <protection hidden="1"/>
    </xf>
    <xf numFmtId="0" fontId="7" fillId="0" borderId="0" xfId="0" applyFont="1" applyAlignment="1" applyProtection="1">
      <alignment horizontal="left"/>
      <protection hidden="1"/>
    </xf>
    <xf numFmtId="0" fontId="9" fillId="0" borderId="141" xfId="0" applyFont="1" applyBorder="1" applyAlignment="1" applyProtection="1">
      <alignment horizontal="right"/>
      <protection hidden="1"/>
    </xf>
    <xf numFmtId="0" fontId="5" fillId="2" borderId="0" xfId="0" applyFont="1" applyFill="1" applyAlignment="1" applyProtection="1">
      <alignment horizontal="center" wrapText="1"/>
      <protection hidden="1"/>
    </xf>
    <xf numFmtId="8" fontId="5" fillId="2" borderId="0" xfId="0" applyNumberFormat="1" applyFont="1" applyFill="1" applyAlignment="1" applyProtection="1">
      <alignment horizontal="right"/>
      <protection locked="0"/>
    </xf>
    <xf numFmtId="9" fontId="76" fillId="0" borderId="0" xfId="0" applyNumberFormat="1" applyFont="1" applyAlignment="1" applyProtection="1">
      <alignment horizontal="right"/>
      <protection hidden="1"/>
    </xf>
    <xf numFmtId="44" fontId="5" fillId="2" borderId="0" xfId="0" applyNumberFormat="1" applyFont="1" applyFill="1" applyAlignment="1" applyProtection="1">
      <alignment horizontal="right"/>
      <protection locked="0"/>
    </xf>
    <xf numFmtId="0" fontId="9" fillId="2" borderId="141" xfId="0" applyFont="1" applyFill="1" applyBorder="1" applyAlignment="1" applyProtection="1">
      <alignment horizontal="right"/>
      <protection hidden="1"/>
    </xf>
    <xf numFmtId="0" fontId="5" fillId="2" borderId="0" xfId="0" applyFont="1" applyFill="1" applyProtection="1">
      <protection hidden="1"/>
    </xf>
    <xf numFmtId="0" fontId="6" fillId="2" borderId="142" xfId="0" applyFont="1" applyFill="1" applyBorder="1" applyProtection="1">
      <protection hidden="1"/>
    </xf>
    <xf numFmtId="0" fontId="6" fillId="0" borderId="142" xfId="0" applyFont="1" applyBorder="1" applyAlignment="1" applyProtection="1">
      <alignment wrapText="1"/>
      <protection hidden="1"/>
    </xf>
    <xf numFmtId="0" fontId="9" fillId="0" borderId="141" xfId="0" applyFont="1" applyBorder="1" applyAlignment="1" applyProtection="1">
      <alignment horizontal="right" wrapText="1"/>
      <protection hidden="1"/>
    </xf>
    <xf numFmtId="44" fontId="5" fillId="0" borderId="0" xfId="0" applyNumberFormat="1" applyFont="1" applyProtection="1">
      <protection hidden="1"/>
    </xf>
    <xf numFmtId="0" fontId="48" fillId="0" borderId="0" xfId="0" applyFont="1" applyProtection="1">
      <protection hidden="1"/>
    </xf>
    <xf numFmtId="173" fontId="11" fillId="0" borderId="0" xfId="0" applyNumberFormat="1" applyFont="1" applyProtection="1">
      <protection hidden="1"/>
    </xf>
    <xf numFmtId="0" fontId="6" fillId="0" borderId="145" xfId="0" applyFont="1" applyBorder="1" applyProtection="1">
      <protection hidden="1"/>
    </xf>
    <xf numFmtId="0" fontId="6" fillId="0" borderId="146" xfId="0" applyFont="1" applyBorder="1" applyProtection="1">
      <protection hidden="1"/>
    </xf>
    <xf numFmtId="0" fontId="47" fillId="0" borderId="141" xfId="0" applyFont="1" applyBorder="1" applyAlignment="1" applyProtection="1">
      <alignment horizontal="right"/>
      <protection hidden="1"/>
    </xf>
    <xf numFmtId="173" fontId="48" fillId="0" borderId="0" xfId="0" applyNumberFormat="1" applyFont="1" applyAlignment="1" applyProtection="1">
      <alignment horizontal="right"/>
      <protection hidden="1"/>
    </xf>
    <xf numFmtId="173" fontId="48" fillId="0" borderId="0" xfId="0" applyNumberFormat="1" applyFont="1" applyProtection="1">
      <protection hidden="1"/>
    </xf>
    <xf numFmtId="0" fontId="25" fillId="0" borderId="0" xfId="0" applyFont="1" applyAlignment="1" applyProtection="1">
      <alignment horizontal="right"/>
      <protection hidden="1"/>
    </xf>
    <xf numFmtId="0" fontId="7" fillId="33" borderId="147" xfId="0" applyFont="1" applyFill="1" applyBorder="1" applyAlignment="1" applyProtection="1">
      <alignment horizontal="left"/>
      <protection hidden="1"/>
    </xf>
    <xf numFmtId="0" fontId="7" fillId="33" borderId="148" xfId="0" applyFont="1" applyFill="1" applyBorder="1" applyAlignment="1" applyProtection="1">
      <alignment horizontal="left"/>
      <protection hidden="1"/>
    </xf>
    <xf numFmtId="0" fontId="7" fillId="33" borderId="149" xfId="0" applyFont="1" applyFill="1" applyBorder="1" applyAlignment="1" applyProtection="1">
      <alignment horizontal="left"/>
      <protection hidden="1"/>
    </xf>
    <xf numFmtId="0" fontId="5" fillId="0" borderId="150" xfId="0" applyFont="1" applyBorder="1" applyAlignment="1" applyProtection="1">
      <alignment wrapText="1"/>
      <protection hidden="1"/>
    </xf>
    <xf numFmtId="0" fontId="5" fillId="0" borderId="0" xfId="0" applyFont="1" applyAlignment="1" applyProtection="1">
      <alignment horizontal="right" wrapText="1"/>
      <protection hidden="1"/>
    </xf>
    <xf numFmtId="0" fontId="6" fillId="0" borderId="151" xfId="0" applyFont="1" applyBorder="1" applyProtection="1">
      <protection hidden="1"/>
    </xf>
    <xf numFmtId="0" fontId="6" fillId="0" borderId="150" xfId="0" applyFont="1" applyBorder="1" applyProtection="1">
      <protection hidden="1"/>
    </xf>
    <xf numFmtId="0" fontId="30" fillId="0" borderId="0" xfId="0" applyFont="1" applyAlignment="1" applyProtection="1">
      <alignment wrapText="1"/>
      <protection hidden="1"/>
    </xf>
    <xf numFmtId="0" fontId="25" fillId="0" borderId="150" xfId="0" applyFont="1" applyBorder="1" applyAlignment="1" applyProtection="1">
      <alignment horizontal="right"/>
      <protection hidden="1"/>
    </xf>
    <xf numFmtId="8" fontId="30" fillId="0" borderId="0" xfId="0" applyNumberFormat="1" applyFont="1" applyProtection="1">
      <protection hidden="1"/>
    </xf>
    <xf numFmtId="0" fontId="39" fillId="0" borderId="0" xfId="0" applyFont="1" applyProtection="1">
      <protection hidden="1"/>
    </xf>
    <xf numFmtId="0" fontId="89" fillId="0" borderId="0" xfId="0" applyFont="1" applyProtection="1">
      <protection hidden="1"/>
    </xf>
    <xf numFmtId="0" fontId="25" fillId="0" borderId="150" xfId="0" applyFont="1" applyBorder="1" applyAlignment="1" applyProtection="1">
      <alignment horizontal="right" wrapText="1"/>
      <protection hidden="1"/>
    </xf>
    <xf numFmtId="0" fontId="30" fillId="2" borderId="0" xfId="0" applyFont="1" applyFill="1" applyProtection="1">
      <protection hidden="1"/>
    </xf>
    <xf numFmtId="2" fontId="79" fillId="25" borderId="0" xfId="0" applyNumberFormat="1" applyFont="1" applyFill="1" applyAlignment="1" applyProtection="1">
      <alignment horizontal="center"/>
      <protection hidden="1"/>
    </xf>
    <xf numFmtId="0" fontId="39" fillId="2" borderId="0" xfId="0" applyFont="1" applyFill="1" applyProtection="1">
      <protection hidden="1"/>
    </xf>
    <xf numFmtId="44" fontId="79" fillId="0" borderId="0" xfId="0" applyNumberFormat="1" applyFont="1" applyAlignment="1" applyProtection="1">
      <alignment horizontal="center"/>
      <protection hidden="1"/>
    </xf>
    <xf numFmtId="44" fontId="5" fillId="34" borderId="145" xfId="0" applyNumberFormat="1" applyFont="1" applyFill="1" applyBorder="1" applyAlignment="1" applyProtection="1">
      <alignment horizontal="right"/>
      <protection locked="0"/>
    </xf>
    <xf numFmtId="44" fontId="5" fillId="34" borderId="145" xfId="0" applyNumberFormat="1" applyFont="1" applyFill="1" applyBorder="1" applyAlignment="1" applyProtection="1">
      <alignment horizontal="center"/>
      <protection locked="0"/>
    </xf>
    <xf numFmtId="0" fontId="5" fillId="34" borderId="145" xfId="0" applyFont="1" applyFill="1" applyBorder="1" applyAlignment="1" applyProtection="1">
      <alignment horizontal="center"/>
      <protection locked="0"/>
    </xf>
    <xf numFmtId="44" fontId="5" fillId="34" borderId="155" xfId="0" applyNumberFormat="1" applyFont="1" applyFill="1" applyBorder="1" applyAlignment="1" applyProtection="1">
      <alignment horizontal="right"/>
      <protection locked="0"/>
    </xf>
    <xf numFmtId="44" fontId="5" fillId="34" borderId="139" xfId="0" applyNumberFormat="1" applyFont="1" applyFill="1" applyBorder="1" applyAlignment="1" applyProtection="1">
      <alignment horizontal="center"/>
      <protection locked="0"/>
    </xf>
    <xf numFmtId="0" fontId="5" fillId="34" borderId="139" xfId="0" applyFont="1" applyFill="1" applyBorder="1" applyAlignment="1" applyProtection="1">
      <alignment horizontal="center"/>
      <protection locked="0"/>
    </xf>
    <xf numFmtId="44" fontId="5" fillId="34" borderId="139" xfId="0" applyNumberFormat="1" applyFont="1" applyFill="1" applyBorder="1" applyAlignment="1" applyProtection="1">
      <alignment horizontal="right"/>
      <protection locked="0"/>
    </xf>
    <xf numFmtId="44" fontId="5" fillId="34" borderId="145" xfId="0" applyNumberFormat="1" applyFont="1" applyFill="1" applyBorder="1" applyAlignment="1" applyProtection="1">
      <alignment horizontal="right" wrapText="1"/>
      <protection locked="0"/>
    </xf>
    <xf numFmtId="44" fontId="5" fillId="34" borderId="139" xfId="0" applyNumberFormat="1" applyFont="1" applyFill="1" applyBorder="1" applyAlignment="1" applyProtection="1">
      <alignment horizontal="right" wrapText="1"/>
      <protection locked="0"/>
    </xf>
    <xf numFmtId="44" fontId="5" fillId="35" borderId="0" xfId="0" applyNumberFormat="1" applyFont="1" applyFill="1" applyProtection="1">
      <protection hidden="1"/>
    </xf>
    <xf numFmtId="0" fontId="5" fillId="35" borderId="145" xfId="0" applyFont="1" applyFill="1" applyBorder="1" applyAlignment="1" applyProtection="1">
      <alignment horizontal="center"/>
      <protection hidden="1"/>
    </xf>
    <xf numFmtId="0" fontId="5" fillId="35" borderId="139" xfId="0" applyFont="1" applyFill="1" applyBorder="1" applyAlignment="1" applyProtection="1">
      <alignment horizontal="center"/>
      <protection hidden="1"/>
    </xf>
    <xf numFmtId="0" fontId="76" fillId="36" borderId="145" xfId="0" applyFont="1" applyFill="1" applyBorder="1" applyAlignment="1" applyProtection="1">
      <alignment horizontal="center"/>
      <protection locked="0"/>
    </xf>
    <xf numFmtId="0" fontId="76" fillId="36" borderId="139" xfId="0" applyFont="1" applyFill="1" applyBorder="1" applyAlignment="1" applyProtection="1">
      <alignment horizontal="center"/>
      <protection locked="0"/>
    </xf>
    <xf numFmtId="0" fontId="76" fillId="36" borderId="139" xfId="0" applyFont="1" applyFill="1" applyBorder="1" applyAlignment="1" applyProtection="1">
      <alignment horizontal="center"/>
      <protection locked="0" hidden="1"/>
    </xf>
    <xf numFmtId="10" fontId="78" fillId="36" borderId="145" xfId="0" applyNumberFormat="1" applyFont="1" applyFill="1" applyBorder="1" applyAlignment="1" applyProtection="1">
      <alignment horizontal="center"/>
      <protection locked="0"/>
    </xf>
    <xf numFmtId="10" fontId="78" fillId="36" borderId="139" xfId="0" applyNumberFormat="1" applyFont="1" applyFill="1" applyBorder="1" applyAlignment="1" applyProtection="1">
      <alignment horizontal="center"/>
      <protection locked="0"/>
    </xf>
    <xf numFmtId="10" fontId="76" fillId="36" borderId="145" xfId="0" applyNumberFormat="1" applyFont="1" applyFill="1" applyBorder="1" applyAlignment="1" applyProtection="1">
      <alignment horizontal="center"/>
      <protection locked="0"/>
    </xf>
    <xf numFmtId="10" fontId="76" fillId="36" borderId="139" xfId="0" applyNumberFormat="1" applyFont="1" applyFill="1" applyBorder="1" applyAlignment="1" applyProtection="1">
      <alignment horizontal="center"/>
      <protection locked="0"/>
    </xf>
    <xf numFmtId="44" fontId="5" fillId="35" borderId="145" xfId="0" applyNumberFormat="1" applyFont="1" applyFill="1" applyBorder="1" applyAlignment="1" applyProtection="1">
      <alignment horizontal="right"/>
      <protection hidden="1"/>
    </xf>
    <xf numFmtId="44" fontId="5" fillId="35" borderId="139" xfId="0" applyNumberFormat="1" applyFont="1" applyFill="1" applyBorder="1" applyAlignment="1" applyProtection="1">
      <alignment horizontal="right"/>
      <protection hidden="1"/>
    </xf>
    <xf numFmtId="44" fontId="5" fillId="35" borderId="145" xfId="0" applyNumberFormat="1" applyFont="1" applyFill="1" applyBorder="1" applyAlignment="1" applyProtection="1">
      <alignment horizontal="right"/>
      <protection locked="0"/>
    </xf>
    <xf numFmtId="44" fontId="5" fillId="35" borderId="139" xfId="0" applyNumberFormat="1" applyFont="1" applyFill="1" applyBorder="1" applyAlignment="1" applyProtection="1">
      <alignment horizontal="right"/>
      <protection locked="0"/>
    </xf>
    <xf numFmtId="8" fontId="5" fillId="35" borderId="145" xfId="0" applyNumberFormat="1" applyFont="1" applyFill="1" applyBorder="1" applyAlignment="1" applyProtection="1">
      <alignment horizontal="right"/>
      <protection locked="0"/>
    </xf>
    <xf numFmtId="8" fontId="5" fillId="35" borderId="139" xfId="0" applyNumberFormat="1" applyFont="1" applyFill="1" applyBorder="1" applyAlignment="1" applyProtection="1">
      <alignment horizontal="right"/>
      <protection locked="0"/>
    </xf>
    <xf numFmtId="44" fontId="5" fillId="35" borderId="145" xfId="0" applyNumberFormat="1" applyFont="1" applyFill="1" applyBorder="1" applyProtection="1">
      <protection hidden="1"/>
    </xf>
    <xf numFmtId="44" fontId="5" fillId="35" borderId="139" xfId="0" applyNumberFormat="1" applyFont="1" applyFill="1" applyBorder="1" applyProtection="1">
      <protection hidden="1"/>
    </xf>
    <xf numFmtId="0" fontId="5" fillId="34" borderId="155" xfId="0" applyFont="1" applyFill="1" applyBorder="1" applyAlignment="1" applyProtection="1">
      <alignment horizontal="center"/>
      <protection locked="0"/>
    </xf>
    <xf numFmtId="0" fontId="5" fillId="0" borderId="158" xfId="0" applyFont="1" applyBorder="1" applyAlignment="1" applyProtection="1">
      <alignment horizontal="center" wrapText="1"/>
      <protection hidden="1"/>
    </xf>
    <xf numFmtId="0" fontId="70" fillId="20" borderId="159" xfId="5" applyFont="1" applyFill="1" applyBorder="1" applyAlignment="1" applyProtection="1">
      <alignment horizontal="center" wrapText="1"/>
      <protection hidden="1"/>
    </xf>
    <xf numFmtId="44" fontId="5" fillId="34" borderId="160" xfId="0" applyNumberFormat="1" applyFont="1" applyFill="1" applyBorder="1" applyAlignment="1" applyProtection="1">
      <alignment horizontal="right"/>
      <protection locked="0"/>
    </xf>
    <xf numFmtId="44" fontId="5" fillId="34" borderId="161" xfId="0" applyNumberFormat="1" applyFont="1" applyFill="1" applyBorder="1" applyAlignment="1" applyProtection="1">
      <alignment horizontal="right"/>
      <protection locked="0"/>
    </xf>
    <xf numFmtId="44" fontId="5" fillId="0" borderId="159" xfId="0" applyNumberFormat="1" applyFont="1" applyBorder="1" applyProtection="1">
      <protection hidden="1"/>
    </xf>
    <xf numFmtId="44" fontId="5" fillId="34" borderId="160" xfId="0" applyNumberFormat="1" applyFont="1" applyFill="1" applyBorder="1" applyProtection="1">
      <protection locked="0"/>
    </xf>
    <xf numFmtId="0" fontId="5" fillId="0" borderId="162" xfId="0" applyFont="1" applyBorder="1" applyProtection="1">
      <protection hidden="1"/>
    </xf>
    <xf numFmtId="0" fontId="7" fillId="32" borderId="163" xfId="0" applyFont="1" applyFill="1" applyBorder="1" applyProtection="1">
      <protection hidden="1"/>
    </xf>
    <xf numFmtId="0" fontId="7" fillId="32" borderId="157" xfId="0" applyFont="1" applyFill="1" applyBorder="1" applyProtection="1">
      <protection hidden="1"/>
    </xf>
    <xf numFmtId="0" fontId="7" fillId="32" borderId="164" xfId="0" applyFont="1" applyFill="1" applyBorder="1" applyProtection="1">
      <protection hidden="1"/>
    </xf>
    <xf numFmtId="0" fontId="5" fillId="2" borderId="141" xfId="0" applyFont="1" applyFill="1" applyBorder="1" applyProtection="1">
      <protection hidden="1"/>
    </xf>
    <xf numFmtId="0" fontId="5" fillId="2" borderId="0" xfId="0" applyFont="1" applyFill="1" applyAlignment="1" applyProtection="1">
      <alignment horizontal="center"/>
      <protection hidden="1"/>
    </xf>
    <xf numFmtId="0" fontId="36" fillId="2" borderId="0" xfId="0" applyFont="1" applyFill="1" applyProtection="1">
      <protection hidden="1"/>
    </xf>
    <xf numFmtId="0" fontId="37" fillId="2" borderId="0" xfId="0" applyFont="1" applyFill="1" applyProtection="1">
      <protection hidden="1"/>
    </xf>
    <xf numFmtId="0" fontId="68" fillId="2" borderId="0" xfId="0" applyFont="1" applyFill="1" applyProtection="1">
      <protection hidden="1"/>
    </xf>
    <xf numFmtId="0" fontId="29" fillId="2" borderId="0" xfId="0" applyFont="1" applyFill="1" applyProtection="1">
      <protection hidden="1"/>
    </xf>
    <xf numFmtId="0" fontId="26" fillId="2" borderId="0" xfId="0" applyFont="1" applyFill="1" applyProtection="1">
      <protection hidden="1"/>
    </xf>
    <xf numFmtId="9" fontId="76" fillId="0" borderId="0" xfId="0" applyNumberFormat="1" applyFont="1" applyAlignment="1" applyProtection="1">
      <alignment horizontal="center"/>
      <protection hidden="1"/>
    </xf>
    <xf numFmtId="0" fontId="25" fillId="2" borderId="0" xfId="0" applyFont="1" applyFill="1" applyAlignment="1" applyProtection="1">
      <alignment horizontal="center"/>
      <protection hidden="1"/>
    </xf>
    <xf numFmtId="0" fontId="6" fillId="0" borderId="144" xfId="0" applyFont="1" applyBorder="1" applyProtection="1">
      <protection hidden="1"/>
    </xf>
    <xf numFmtId="0" fontId="5" fillId="34" borderId="145" xfId="0" applyFont="1" applyFill="1" applyBorder="1" applyAlignment="1" applyProtection="1">
      <alignment horizontal="center" wrapText="1"/>
      <protection locked="0"/>
    </xf>
    <xf numFmtId="0" fontId="5" fillId="35" borderId="145" xfId="0" applyFont="1" applyFill="1" applyBorder="1" applyAlignment="1" applyProtection="1">
      <alignment horizontal="center"/>
      <protection locked="0"/>
    </xf>
    <xf numFmtId="0" fontId="5" fillId="35" borderId="139" xfId="0" applyFont="1" applyFill="1" applyBorder="1" applyAlignment="1" applyProtection="1">
      <alignment horizontal="center"/>
      <protection locked="0"/>
    </xf>
    <xf numFmtId="0" fontId="5" fillId="35" borderId="145" xfId="0" applyFont="1" applyFill="1" applyBorder="1" applyAlignment="1" applyProtection="1">
      <alignment horizontal="center" wrapText="1"/>
      <protection locked="0"/>
    </xf>
    <xf numFmtId="0" fontId="5" fillId="35" borderId="139" xfId="0" applyFont="1" applyFill="1" applyBorder="1" applyAlignment="1" applyProtection="1">
      <alignment horizontal="center" wrapText="1"/>
      <protection locked="0"/>
    </xf>
    <xf numFmtId="173" fontId="5" fillId="35" borderId="145" xfId="0" applyNumberFormat="1" applyFont="1" applyFill="1" applyBorder="1" applyAlignment="1" applyProtection="1">
      <alignment horizontal="center"/>
      <protection locked="0"/>
    </xf>
    <xf numFmtId="173" fontId="5" fillId="35" borderId="139" xfId="0" applyNumberFormat="1" applyFont="1" applyFill="1" applyBorder="1" applyAlignment="1" applyProtection="1">
      <alignment horizontal="center"/>
      <protection locked="0"/>
    </xf>
    <xf numFmtId="9" fontId="76" fillId="36" borderId="145" xfId="0" applyNumberFormat="1" applyFont="1" applyFill="1" applyBorder="1" applyAlignment="1" applyProtection="1">
      <alignment horizontal="center"/>
      <protection locked="0"/>
    </xf>
    <xf numFmtId="9" fontId="76" fillId="36" borderId="139" xfId="0" applyNumberFormat="1" applyFont="1" applyFill="1" applyBorder="1" applyAlignment="1" applyProtection="1">
      <alignment horizontal="center"/>
      <protection locked="0"/>
    </xf>
    <xf numFmtId="0" fontId="5" fillId="0" borderId="168" xfId="0" applyFont="1" applyBorder="1" applyAlignment="1" applyProtection="1">
      <alignment horizontal="center"/>
      <protection hidden="1"/>
    </xf>
    <xf numFmtId="0" fontId="5" fillId="0" borderId="169" xfId="0" applyFont="1" applyBorder="1" applyAlignment="1" applyProtection="1">
      <alignment horizontal="center"/>
      <protection hidden="1"/>
    </xf>
    <xf numFmtId="9" fontId="25" fillId="36" borderId="170" xfId="0" applyNumberFormat="1" applyFont="1" applyFill="1" applyBorder="1" applyAlignment="1" applyProtection="1">
      <alignment horizontal="center"/>
      <protection locked="0"/>
    </xf>
    <xf numFmtId="9" fontId="76" fillId="36" borderId="171" xfId="0" applyNumberFormat="1" applyFont="1" applyFill="1" applyBorder="1" applyAlignment="1" applyProtection="1">
      <alignment horizontal="center"/>
      <protection locked="0"/>
    </xf>
    <xf numFmtId="9" fontId="25" fillId="36" borderId="172" xfId="0" applyNumberFormat="1" applyFont="1" applyFill="1" applyBorder="1" applyAlignment="1" applyProtection="1">
      <alignment horizontal="center"/>
      <protection locked="0"/>
    </xf>
    <xf numFmtId="9" fontId="76" fillId="36" borderId="173" xfId="0" applyNumberFormat="1" applyFont="1" applyFill="1" applyBorder="1" applyAlignment="1" applyProtection="1">
      <alignment horizontal="center"/>
      <protection locked="0"/>
    </xf>
    <xf numFmtId="0" fontId="6" fillId="0" borderId="174" xfId="0" applyFont="1" applyBorder="1" applyProtection="1">
      <protection hidden="1"/>
    </xf>
    <xf numFmtId="0" fontId="6" fillId="0" borderId="175" xfId="0" applyFont="1" applyBorder="1" applyProtection="1">
      <protection hidden="1"/>
    </xf>
    <xf numFmtId="0" fontId="6" fillId="0" borderId="176" xfId="0" applyFont="1" applyBorder="1" applyProtection="1">
      <protection hidden="1"/>
    </xf>
    <xf numFmtId="0" fontId="8" fillId="0" borderId="0" xfId="0" applyFont="1" applyProtection="1">
      <protection hidden="1"/>
    </xf>
    <xf numFmtId="0" fontId="5" fillId="0" borderId="0" xfId="0" applyFont="1" applyProtection="1">
      <protection locked="0" hidden="1"/>
    </xf>
    <xf numFmtId="0" fontId="9" fillId="0" borderId="0" xfId="0" applyFont="1" applyAlignment="1" applyProtection="1">
      <alignment horizontal="right"/>
      <protection hidden="1"/>
    </xf>
    <xf numFmtId="0" fontId="7" fillId="0" borderId="142" xfId="0" applyFont="1" applyBorder="1" applyAlignment="1" applyProtection="1">
      <alignment horizontal="left"/>
      <protection hidden="1"/>
    </xf>
    <xf numFmtId="0" fontId="29" fillId="0" borderId="142" xfId="0" applyFont="1" applyBorder="1" applyAlignment="1" applyProtection="1">
      <alignment horizontal="center"/>
      <protection hidden="1"/>
    </xf>
    <xf numFmtId="10" fontId="5" fillId="0" borderId="0" xfId="0" applyNumberFormat="1" applyFont="1" applyProtection="1">
      <protection hidden="1"/>
    </xf>
    <xf numFmtId="10" fontId="6" fillId="0" borderId="142" xfId="0" applyNumberFormat="1" applyFont="1" applyBorder="1" applyProtection="1">
      <protection hidden="1"/>
    </xf>
    <xf numFmtId="0" fontId="7" fillId="0" borderId="142" xfId="0" applyFont="1" applyBorder="1" applyProtection="1">
      <protection hidden="1"/>
    </xf>
    <xf numFmtId="0" fontId="26" fillId="0" borderId="141" xfId="0" applyFont="1" applyBorder="1" applyAlignment="1" applyProtection="1">
      <alignment horizontal="right"/>
      <protection hidden="1"/>
    </xf>
    <xf numFmtId="44" fontId="25" fillId="0" borderId="0" xfId="0" applyNumberFormat="1" applyFont="1" applyProtection="1">
      <protection hidden="1"/>
    </xf>
    <xf numFmtId="44" fontId="26" fillId="0" borderId="0" xfId="0" applyNumberFormat="1" applyFont="1" applyAlignment="1" applyProtection="1">
      <alignment horizontal="right"/>
      <protection hidden="1"/>
    </xf>
    <xf numFmtId="173" fontId="5" fillId="0" borderId="0" xfId="0" applyNumberFormat="1" applyFont="1" applyProtection="1">
      <protection hidden="1"/>
    </xf>
    <xf numFmtId="173" fontId="9" fillId="0" borderId="0" xfId="0" applyNumberFormat="1" applyFont="1" applyAlignment="1" applyProtection="1">
      <alignment horizontal="right"/>
      <protection hidden="1"/>
    </xf>
    <xf numFmtId="173" fontId="14" fillId="0" borderId="142" xfId="0" applyNumberFormat="1" applyFont="1" applyBorder="1" applyAlignment="1" applyProtection="1">
      <alignment horizontal="right"/>
      <protection hidden="1"/>
    </xf>
    <xf numFmtId="173" fontId="5" fillId="0" borderId="0" xfId="0" applyNumberFormat="1" applyFont="1" applyAlignment="1" applyProtection="1">
      <alignment horizontal="center" wrapText="1"/>
      <protection hidden="1"/>
    </xf>
    <xf numFmtId="44" fontId="25" fillId="0" borderId="0" xfId="0" applyNumberFormat="1" applyFont="1" applyAlignment="1" applyProtection="1">
      <alignment horizontal="center" wrapText="1"/>
      <protection hidden="1"/>
    </xf>
    <xf numFmtId="173" fontId="6" fillId="0" borderId="142" xfId="0" applyNumberFormat="1" applyFont="1" applyBorder="1" applyAlignment="1" applyProtection="1">
      <alignment horizontal="center" wrapText="1"/>
      <protection hidden="1"/>
    </xf>
    <xf numFmtId="173" fontId="25" fillId="0" borderId="0" xfId="0" applyNumberFormat="1" applyFont="1" applyProtection="1">
      <protection hidden="1"/>
    </xf>
    <xf numFmtId="173" fontId="6" fillId="0" borderId="142" xfId="0" applyNumberFormat="1" applyFont="1" applyBorder="1" applyProtection="1">
      <protection hidden="1"/>
    </xf>
    <xf numFmtId="0" fontId="9" fillId="0" borderId="141" xfId="0" applyFont="1" applyBorder="1" applyProtection="1">
      <protection hidden="1"/>
    </xf>
    <xf numFmtId="0" fontId="5" fillId="0" borderId="150" xfId="0" applyFont="1" applyBorder="1" applyProtection="1">
      <protection hidden="1"/>
    </xf>
    <xf numFmtId="0" fontId="9" fillId="0" borderId="150" xfId="0" applyFont="1" applyBorder="1" applyAlignment="1" applyProtection="1">
      <alignment horizontal="right"/>
      <protection hidden="1"/>
    </xf>
    <xf numFmtId="0" fontId="5" fillId="0" borderId="150" xfId="0" applyFont="1" applyBorder="1" applyAlignment="1" applyProtection="1">
      <alignment horizontal="right"/>
      <protection hidden="1"/>
    </xf>
    <xf numFmtId="44" fontId="25" fillId="35" borderId="0" xfId="0" applyNumberFormat="1" applyFont="1" applyFill="1" applyProtection="1">
      <protection hidden="1"/>
    </xf>
    <xf numFmtId="10" fontId="5" fillId="35" borderId="145" xfId="0" applyNumberFormat="1" applyFont="1" applyFill="1" applyBorder="1" applyProtection="1">
      <protection locked="0" hidden="1"/>
    </xf>
    <xf numFmtId="44" fontId="25" fillId="35" borderId="145" xfId="0" applyNumberFormat="1" applyFont="1" applyFill="1" applyBorder="1" applyProtection="1">
      <protection locked="0" hidden="1"/>
    </xf>
    <xf numFmtId="0" fontId="5" fillId="0" borderId="168" xfId="0" applyFont="1" applyBorder="1" applyProtection="1">
      <protection hidden="1"/>
    </xf>
    <xf numFmtId="173" fontId="5" fillId="0" borderId="168" xfId="0" applyNumberFormat="1" applyFont="1" applyBorder="1" applyProtection="1">
      <protection hidden="1"/>
    </xf>
    <xf numFmtId="10" fontId="5" fillId="35" borderId="171" xfId="0" applyNumberFormat="1" applyFont="1" applyFill="1" applyBorder="1" applyProtection="1">
      <protection locked="0" hidden="1"/>
    </xf>
    <xf numFmtId="44" fontId="5" fillId="35" borderId="177" xfId="0" applyNumberFormat="1" applyFont="1" applyFill="1" applyBorder="1" applyProtection="1">
      <protection locked="0" hidden="1"/>
    </xf>
    <xf numFmtId="0" fontId="5" fillId="0" borderId="169" xfId="0" applyFont="1" applyBorder="1" applyProtection="1">
      <protection hidden="1"/>
    </xf>
    <xf numFmtId="44" fontId="5" fillId="0" borderId="168" xfId="0" applyNumberFormat="1" applyFont="1" applyBorder="1" applyProtection="1">
      <protection hidden="1"/>
    </xf>
    <xf numFmtId="44" fontId="5" fillId="35" borderId="178" xfId="0" applyNumberFormat="1" applyFont="1" applyFill="1" applyBorder="1" applyProtection="1">
      <protection locked="0" hidden="1"/>
    </xf>
    <xf numFmtId="44" fontId="5" fillId="35" borderId="178" xfId="0" applyNumberFormat="1" applyFont="1" applyFill="1" applyBorder="1" applyProtection="1">
      <protection hidden="1"/>
    </xf>
    <xf numFmtId="44" fontId="25" fillId="0" borderId="169" xfId="0" applyNumberFormat="1" applyFont="1" applyBorder="1" applyProtection="1">
      <protection hidden="1"/>
    </xf>
    <xf numFmtId="44" fontId="25" fillId="35" borderId="171" xfId="0" applyNumberFormat="1" applyFont="1" applyFill="1" applyBorder="1" applyProtection="1">
      <protection locked="0" hidden="1"/>
    </xf>
    <xf numFmtId="44" fontId="25" fillId="35" borderId="169" xfId="0" applyNumberFormat="1" applyFont="1" applyFill="1" applyBorder="1" applyProtection="1">
      <protection hidden="1"/>
    </xf>
    <xf numFmtId="44" fontId="5" fillId="35" borderId="168" xfId="0" applyNumberFormat="1" applyFont="1" applyFill="1" applyBorder="1" applyProtection="1">
      <protection hidden="1"/>
    </xf>
    <xf numFmtId="173" fontId="25" fillId="0" borderId="169" xfId="0" applyNumberFormat="1" applyFont="1" applyBorder="1" applyProtection="1">
      <protection hidden="1"/>
    </xf>
    <xf numFmtId="0" fontId="5" fillId="0" borderId="174" xfId="0" applyFont="1" applyBorder="1" applyProtection="1">
      <protection hidden="1"/>
    </xf>
    <xf numFmtId="0" fontId="5" fillId="0" borderId="175" xfId="0" applyFont="1" applyBorder="1" applyProtection="1">
      <protection hidden="1"/>
    </xf>
    <xf numFmtId="0" fontId="5" fillId="0" borderId="176" xfId="0" applyFont="1" applyBorder="1" applyProtection="1">
      <protection hidden="1"/>
    </xf>
    <xf numFmtId="0" fontId="16" fillId="2" borderId="141" xfId="0" applyFont="1" applyFill="1" applyBorder="1" applyAlignment="1" applyProtection="1">
      <alignment horizontal="right"/>
      <protection hidden="1"/>
    </xf>
    <xf numFmtId="0" fontId="16" fillId="2" borderId="0" xfId="0" applyFont="1" applyFill="1" applyAlignment="1" applyProtection="1">
      <alignment horizontal="right"/>
      <protection hidden="1"/>
    </xf>
    <xf numFmtId="0" fontId="31" fillId="2" borderId="0" xfId="0" applyFont="1" applyFill="1" applyAlignment="1" applyProtection="1">
      <alignment horizontal="right"/>
      <protection hidden="1"/>
    </xf>
    <xf numFmtId="0" fontId="16" fillId="2" borderId="142" xfId="0" applyFont="1" applyFill="1" applyBorder="1" applyProtection="1">
      <protection hidden="1"/>
    </xf>
    <xf numFmtId="0" fontId="16" fillId="2" borderId="0" xfId="0" applyFont="1" applyFill="1" applyAlignment="1" applyProtection="1">
      <alignment horizontal="center"/>
      <protection hidden="1"/>
    </xf>
    <xf numFmtId="0" fontId="16" fillId="2" borderId="142" xfId="0" applyFont="1" applyFill="1" applyBorder="1" applyAlignment="1" applyProtection="1">
      <alignment horizontal="center"/>
      <protection hidden="1"/>
    </xf>
    <xf numFmtId="0" fontId="6" fillId="0" borderId="141" xfId="0" applyFont="1" applyBorder="1" applyAlignment="1" applyProtection="1">
      <alignment horizontal="right"/>
      <protection hidden="1"/>
    </xf>
    <xf numFmtId="0" fontId="19" fillId="2" borderId="0" xfId="0" applyFont="1" applyFill="1" applyAlignment="1" applyProtection="1">
      <alignment horizontal="right"/>
      <protection hidden="1"/>
    </xf>
    <xf numFmtId="0" fontId="50" fillId="2" borderId="0" xfId="0" applyFont="1" applyFill="1" applyProtection="1">
      <protection hidden="1"/>
    </xf>
    <xf numFmtId="165" fontId="8" fillId="2" borderId="142" xfId="1" applyFont="1" applyFill="1" applyBorder="1" applyAlignment="1" applyProtection="1">
      <alignment horizontal="center"/>
      <protection hidden="1"/>
    </xf>
    <xf numFmtId="0" fontId="19" fillId="2" borderId="141" xfId="0" applyFont="1" applyFill="1" applyBorder="1" applyProtection="1">
      <protection hidden="1"/>
    </xf>
    <xf numFmtId="0" fontId="19" fillId="2" borderId="0" xfId="0" applyFont="1" applyFill="1" applyProtection="1">
      <protection hidden="1"/>
    </xf>
    <xf numFmtId="0" fontId="19" fillId="0" borderId="141" xfId="0" applyFont="1" applyBorder="1" applyAlignment="1" applyProtection="1">
      <alignment horizontal="right"/>
      <protection hidden="1"/>
    </xf>
    <xf numFmtId="0" fontId="19" fillId="0" borderId="0" xfId="0" applyFont="1" applyAlignment="1" applyProtection="1">
      <alignment horizontal="right"/>
      <protection hidden="1"/>
    </xf>
    <xf numFmtId="0" fontId="19" fillId="0" borderId="141" xfId="0" applyFont="1" applyBorder="1" applyProtection="1">
      <protection hidden="1"/>
    </xf>
    <xf numFmtId="0" fontId="19" fillId="0" borderId="0" xfId="0" applyFont="1" applyProtection="1">
      <protection hidden="1"/>
    </xf>
    <xf numFmtId="0" fontId="45" fillId="0" borderId="141" xfId="0" applyFont="1" applyBorder="1" applyAlignment="1" applyProtection="1">
      <alignment horizontal="right"/>
      <protection hidden="1"/>
    </xf>
    <xf numFmtId="0" fontId="46" fillId="2" borderId="0" xfId="0" applyFont="1" applyFill="1" applyAlignment="1" applyProtection="1">
      <alignment horizontal="right"/>
      <protection hidden="1"/>
    </xf>
    <xf numFmtId="0" fontId="15" fillId="2" borderId="141" xfId="0" applyFont="1" applyFill="1" applyBorder="1" applyAlignment="1" applyProtection="1">
      <alignment horizontal="right"/>
      <protection hidden="1"/>
    </xf>
    <xf numFmtId="0" fontId="15" fillId="2" borderId="0" xfId="0" applyFont="1" applyFill="1" applyAlignment="1" applyProtection="1">
      <alignment horizontal="right"/>
      <protection hidden="1"/>
    </xf>
    <xf numFmtId="0" fontId="18" fillId="2" borderId="0" xfId="0" applyFont="1" applyFill="1" applyAlignment="1" applyProtection="1">
      <alignment horizontal="right"/>
      <protection hidden="1"/>
    </xf>
    <xf numFmtId="0" fontId="15" fillId="2" borderId="0" xfId="0" applyFont="1" applyFill="1" applyProtection="1">
      <protection hidden="1"/>
    </xf>
    <xf numFmtId="0" fontId="15" fillId="2" borderId="142" xfId="0" applyFont="1" applyFill="1" applyBorder="1" applyAlignment="1" applyProtection="1">
      <alignment horizontal="right"/>
      <protection hidden="1"/>
    </xf>
    <xf numFmtId="0" fontId="52" fillId="2" borderId="0" xfId="0" applyFont="1" applyFill="1" applyProtection="1">
      <protection hidden="1"/>
    </xf>
    <xf numFmtId="165" fontId="15" fillId="2" borderId="142" xfId="0" applyNumberFormat="1" applyFont="1" applyFill="1" applyBorder="1" applyAlignment="1" applyProtection="1">
      <alignment horizontal="center"/>
      <protection hidden="1"/>
    </xf>
    <xf numFmtId="0" fontId="15" fillId="0" borderId="0" xfId="0" applyFont="1" applyProtection="1">
      <protection hidden="1"/>
    </xf>
    <xf numFmtId="0" fontId="15" fillId="2" borderId="142" xfId="0" applyFont="1" applyFill="1" applyBorder="1" applyProtection="1">
      <protection hidden="1"/>
    </xf>
    <xf numFmtId="165" fontId="8" fillId="34" borderId="145" xfId="1" applyFont="1" applyFill="1" applyBorder="1" applyAlignment="1" applyProtection="1">
      <alignment horizontal="center"/>
      <protection locked="0" hidden="1"/>
    </xf>
    <xf numFmtId="165" fontId="8" fillId="34" borderId="139" xfId="1" applyFont="1" applyFill="1" applyBorder="1" applyAlignment="1" applyProtection="1">
      <alignment horizontal="center"/>
      <protection locked="0" hidden="1"/>
    </xf>
    <xf numFmtId="165" fontId="52" fillId="35" borderId="0" xfId="0" applyNumberFormat="1" applyFont="1" applyFill="1" applyAlignment="1" applyProtection="1">
      <alignment horizontal="center"/>
      <protection hidden="1"/>
    </xf>
    <xf numFmtId="0" fontId="61" fillId="2" borderId="0" xfId="0" applyFont="1" applyFill="1" applyAlignment="1" applyProtection="1">
      <alignment horizontal="center" vertical="top" wrapText="1" shrinkToFit="1"/>
      <protection hidden="1"/>
    </xf>
    <xf numFmtId="0" fontId="26" fillId="2" borderId="141" xfId="0" applyFont="1" applyFill="1" applyBorder="1" applyProtection="1">
      <protection hidden="1"/>
    </xf>
    <xf numFmtId="0" fontId="26" fillId="2" borderId="142" xfId="0" applyFont="1" applyFill="1" applyBorder="1" applyProtection="1">
      <protection hidden="1"/>
    </xf>
    <xf numFmtId="0" fontId="69" fillId="2" borderId="0" xfId="0" applyFont="1" applyFill="1" applyProtection="1">
      <protection hidden="1"/>
    </xf>
    <xf numFmtId="0" fontId="26" fillId="2" borderId="0" xfId="0" applyFont="1" applyFill="1" applyAlignment="1" applyProtection="1">
      <alignment wrapText="1"/>
      <protection hidden="1"/>
    </xf>
    <xf numFmtId="0" fontId="26" fillId="2" borderId="0" xfId="0" applyFont="1" applyFill="1" applyAlignment="1" applyProtection="1">
      <alignment horizontal="center"/>
      <protection hidden="1"/>
    </xf>
    <xf numFmtId="0" fontId="59" fillId="2" borderId="0" xfId="0" applyFont="1" applyFill="1" applyAlignment="1" applyProtection="1">
      <alignment wrapText="1"/>
      <protection hidden="1"/>
    </xf>
    <xf numFmtId="0" fontId="26" fillId="2" borderId="0" xfId="0" applyFont="1" applyFill="1" applyAlignment="1" applyProtection="1">
      <alignment horizontal="left"/>
      <protection hidden="1"/>
    </xf>
    <xf numFmtId="0" fontId="60" fillId="2" borderId="0" xfId="0" applyFont="1" applyFill="1" applyProtection="1">
      <protection hidden="1"/>
    </xf>
    <xf numFmtId="0" fontId="62" fillId="2" borderId="0" xfId="0" applyFont="1" applyFill="1" applyAlignment="1" applyProtection="1">
      <alignment horizontal="left" vertical="top"/>
      <protection hidden="1"/>
    </xf>
    <xf numFmtId="0" fontId="62" fillId="2" borderId="142" xfId="0" applyFont="1" applyFill="1" applyBorder="1" applyAlignment="1" applyProtection="1">
      <alignment horizontal="left" vertical="top"/>
      <protection hidden="1"/>
    </xf>
    <xf numFmtId="0" fontId="63" fillId="0" borderId="0" xfId="0" applyFont="1" applyAlignment="1" applyProtection="1">
      <alignment horizontal="left" vertical="center"/>
      <protection hidden="1"/>
    </xf>
    <xf numFmtId="0" fontId="26" fillId="2" borderId="0" xfId="0" applyFont="1" applyFill="1" applyAlignment="1" applyProtection="1">
      <alignment horizontal="right"/>
      <protection hidden="1"/>
    </xf>
    <xf numFmtId="0" fontId="26" fillId="2" borderId="141" xfId="0" applyFont="1" applyFill="1" applyBorder="1" applyProtection="1">
      <protection locked="0" hidden="1"/>
    </xf>
    <xf numFmtId="0" fontId="26" fillId="2" borderId="0" xfId="0" applyFont="1" applyFill="1" applyProtection="1">
      <protection locked="0" hidden="1"/>
    </xf>
    <xf numFmtId="0" fontId="26" fillId="2" borderId="142" xfId="0" applyFont="1" applyFill="1" applyBorder="1" applyProtection="1">
      <protection locked="0" hidden="1"/>
    </xf>
    <xf numFmtId="0" fontId="56" fillId="2" borderId="0" xfId="0" applyFont="1" applyFill="1" applyProtection="1">
      <protection hidden="1"/>
    </xf>
    <xf numFmtId="0" fontId="65" fillId="2" borderId="0" xfId="0" applyFont="1" applyFill="1" applyAlignment="1" applyProtection="1">
      <alignment horizontal="left"/>
      <protection hidden="1"/>
    </xf>
    <xf numFmtId="0" fontId="26" fillId="2" borderId="142" xfId="0" applyFont="1" applyFill="1" applyBorder="1" applyAlignment="1" applyProtection="1">
      <alignment horizontal="center"/>
      <protection hidden="1"/>
    </xf>
    <xf numFmtId="14" fontId="66" fillId="2" borderId="0" xfId="0" applyNumberFormat="1" applyFont="1" applyFill="1" applyProtection="1">
      <protection hidden="1"/>
    </xf>
    <xf numFmtId="0" fontId="66" fillId="2" borderId="0" xfId="0" applyFont="1" applyFill="1" applyProtection="1">
      <protection hidden="1"/>
    </xf>
    <xf numFmtId="0" fontId="26" fillId="2" borderId="144" xfId="0" applyFont="1" applyFill="1" applyBorder="1" applyProtection="1">
      <protection hidden="1"/>
    </xf>
    <xf numFmtId="0" fontId="26" fillId="2" borderId="145" xfId="0" applyFont="1" applyFill="1" applyBorder="1" applyProtection="1">
      <protection hidden="1"/>
    </xf>
    <xf numFmtId="0" fontId="26" fillId="2" borderId="146" xfId="0" applyFont="1" applyFill="1" applyBorder="1" applyProtection="1">
      <protection hidden="1"/>
    </xf>
    <xf numFmtId="0" fontId="8" fillId="34" borderId="141" xfId="0" applyFont="1" applyFill="1" applyBorder="1" applyAlignment="1" applyProtection="1">
      <alignment horizontal="right"/>
      <protection hidden="1"/>
    </xf>
    <xf numFmtId="0" fontId="8" fillId="34" borderId="0" xfId="0" applyFont="1" applyFill="1" applyAlignment="1" applyProtection="1">
      <alignment horizontal="right"/>
      <protection hidden="1"/>
    </xf>
    <xf numFmtId="44" fontId="19" fillId="34" borderId="105" xfId="0" applyNumberFormat="1" applyFont="1" applyFill="1" applyBorder="1" applyAlignment="1" applyProtection="1">
      <alignment horizontal="right"/>
      <protection hidden="1"/>
    </xf>
    <xf numFmtId="0" fontId="6" fillId="34" borderId="0" xfId="0" applyFont="1" applyFill="1" applyProtection="1">
      <protection hidden="1"/>
    </xf>
    <xf numFmtId="0" fontId="6" fillId="34" borderId="142" xfId="0" applyFont="1" applyFill="1" applyBorder="1" applyProtection="1">
      <protection hidden="1"/>
    </xf>
    <xf numFmtId="0" fontId="8" fillId="34" borderId="144" xfId="0" applyFont="1" applyFill="1" applyBorder="1" applyAlignment="1" applyProtection="1">
      <alignment horizontal="right"/>
      <protection hidden="1"/>
    </xf>
    <xf numFmtId="0" fontId="8" fillId="34" borderId="145" xfId="0" applyFont="1" applyFill="1" applyBorder="1" applyAlignment="1" applyProtection="1">
      <alignment horizontal="right"/>
      <protection hidden="1"/>
    </xf>
    <xf numFmtId="173" fontId="5" fillId="34" borderId="145" xfId="0" applyNumberFormat="1" applyFont="1" applyFill="1" applyBorder="1" applyAlignment="1" applyProtection="1">
      <alignment horizontal="right"/>
      <protection hidden="1"/>
    </xf>
    <xf numFmtId="0" fontId="6" fillId="34" borderId="145" xfId="0" applyFont="1" applyFill="1" applyBorder="1" applyProtection="1">
      <protection hidden="1"/>
    </xf>
    <xf numFmtId="0" fontId="6" fillId="34" borderId="146" xfId="0" applyFont="1" applyFill="1" applyBorder="1" applyProtection="1">
      <protection hidden="1"/>
    </xf>
    <xf numFmtId="0" fontId="6" fillId="34" borderId="0" xfId="0" applyFont="1" applyFill="1" applyAlignment="1" applyProtection="1">
      <alignment horizontal="right"/>
      <protection hidden="1"/>
    </xf>
    <xf numFmtId="0" fontId="7" fillId="34" borderId="141" xfId="0" applyFont="1" applyFill="1" applyBorder="1" applyProtection="1">
      <protection hidden="1"/>
    </xf>
    <xf numFmtId="0" fontId="7" fillId="34" borderId="0" xfId="0" applyFont="1" applyFill="1" applyProtection="1">
      <protection hidden="1"/>
    </xf>
    <xf numFmtId="0" fontId="7" fillId="34" borderId="0" xfId="0" applyFont="1" applyFill="1" applyAlignment="1" applyProtection="1">
      <alignment horizontal="right"/>
      <protection hidden="1"/>
    </xf>
    <xf numFmtId="0" fontId="11" fillId="34" borderId="0" xfId="0" applyFont="1" applyFill="1" applyAlignment="1" applyProtection="1">
      <alignment horizontal="right"/>
      <protection hidden="1"/>
    </xf>
    <xf numFmtId="0" fontId="30" fillId="34" borderId="0" xfId="0" applyFont="1" applyFill="1" applyAlignment="1" applyProtection="1">
      <alignment horizontal="left"/>
      <protection hidden="1"/>
    </xf>
    <xf numFmtId="0" fontId="30" fillId="34" borderId="142" xfId="0" applyFont="1" applyFill="1" applyBorder="1" applyAlignment="1" applyProtection="1">
      <alignment horizontal="left"/>
      <protection hidden="1"/>
    </xf>
    <xf numFmtId="0" fontId="6" fillId="34" borderId="144" xfId="0" applyFont="1" applyFill="1" applyBorder="1" applyProtection="1">
      <protection hidden="1"/>
    </xf>
    <xf numFmtId="173" fontId="11" fillId="34" borderId="0" xfId="0" applyNumberFormat="1" applyFont="1" applyFill="1" applyAlignment="1" applyProtection="1">
      <alignment horizontal="right"/>
      <protection hidden="1"/>
    </xf>
    <xf numFmtId="0" fontId="8" fillId="34" borderId="0" xfId="0" applyFont="1" applyFill="1" applyAlignment="1" applyProtection="1">
      <alignment horizontal="left"/>
      <protection hidden="1"/>
    </xf>
    <xf numFmtId="0" fontId="8" fillId="34" borderId="142" xfId="0" applyFont="1" applyFill="1" applyBorder="1" applyAlignment="1" applyProtection="1">
      <alignment horizontal="left"/>
      <protection hidden="1"/>
    </xf>
    <xf numFmtId="0" fontId="8" fillId="34" borderId="0" xfId="0" applyFont="1" applyFill="1" applyProtection="1">
      <protection hidden="1"/>
    </xf>
    <xf numFmtId="0" fontId="30" fillId="34" borderId="142" xfId="0" applyFont="1" applyFill="1" applyBorder="1" applyAlignment="1" applyProtection="1">
      <alignment wrapText="1"/>
      <protection hidden="1"/>
    </xf>
    <xf numFmtId="0" fontId="11" fillId="34" borderId="141" xfId="0" applyFont="1" applyFill="1" applyBorder="1" applyAlignment="1" applyProtection="1">
      <alignment horizontal="left" indent="10"/>
      <protection hidden="1"/>
    </xf>
    <xf numFmtId="0" fontId="11" fillId="34" borderId="0" xfId="0" applyFont="1" applyFill="1" applyAlignment="1" applyProtection="1">
      <alignment horizontal="left" indent="10"/>
      <protection hidden="1"/>
    </xf>
    <xf numFmtId="0" fontId="11" fillId="34" borderId="142" xfId="0" applyFont="1" applyFill="1" applyBorder="1" applyAlignment="1" applyProtection="1">
      <alignment horizontal="left" indent="10"/>
      <protection hidden="1"/>
    </xf>
    <xf numFmtId="0" fontId="8" fillId="34" borderId="144" xfId="0" applyFont="1" applyFill="1" applyBorder="1" applyAlignment="1" applyProtection="1">
      <alignment horizontal="left" indent="10"/>
      <protection hidden="1"/>
    </xf>
    <xf numFmtId="0" fontId="8" fillId="34" borderId="145" xfId="0" applyFont="1" applyFill="1" applyBorder="1" applyAlignment="1" applyProtection="1">
      <alignment horizontal="left" indent="10"/>
      <protection hidden="1"/>
    </xf>
    <xf numFmtId="0" fontId="8" fillId="34" borderId="146" xfId="0" applyFont="1" applyFill="1" applyBorder="1" applyAlignment="1" applyProtection="1">
      <alignment horizontal="left" indent="10"/>
      <protection hidden="1"/>
    </xf>
    <xf numFmtId="0" fontId="5" fillId="34" borderId="142" xfId="0" applyFont="1" applyFill="1" applyBorder="1" applyProtection="1">
      <protection hidden="1"/>
    </xf>
    <xf numFmtId="0" fontId="7" fillId="34" borderId="142" xfId="0" applyFont="1" applyFill="1" applyBorder="1" applyAlignment="1" applyProtection="1">
      <alignment horizontal="center"/>
      <protection hidden="1"/>
    </xf>
    <xf numFmtId="173" fontId="8" fillId="34" borderId="125" xfId="0" applyNumberFormat="1" applyFont="1" applyFill="1" applyBorder="1" applyAlignment="1" applyProtection="1">
      <alignment horizontal="right"/>
      <protection hidden="1"/>
    </xf>
    <xf numFmtId="10" fontId="19" fillId="0" borderId="137" xfId="0" applyNumberFormat="1" applyFont="1" applyBorder="1" applyAlignment="1" applyProtection="1">
      <alignment horizontal="right"/>
      <protection locked="0" hidden="1"/>
    </xf>
    <xf numFmtId="173" fontId="19" fillId="0" borderId="137" xfId="0" applyNumberFormat="1" applyFont="1" applyBorder="1" applyAlignment="1" applyProtection="1">
      <alignment horizontal="right"/>
      <protection locked="0" hidden="1"/>
    </xf>
    <xf numFmtId="0" fontId="19" fillId="0" borderId="137" xfId="0" applyFont="1" applyBorder="1" applyAlignment="1" applyProtection="1">
      <alignment horizontal="right"/>
      <protection locked="0" hidden="1"/>
    </xf>
    <xf numFmtId="1" fontId="19" fillId="0" borderId="137" xfId="0" applyNumberFormat="1" applyFont="1" applyBorder="1" applyAlignment="1" applyProtection="1">
      <alignment horizontal="right"/>
      <protection locked="0" hidden="1"/>
    </xf>
    <xf numFmtId="7" fontId="19" fillId="0" borderId="137" xfId="0" applyNumberFormat="1" applyFont="1" applyBorder="1" applyAlignment="1" applyProtection="1">
      <alignment horizontal="right"/>
      <protection locked="0" hidden="1"/>
    </xf>
    <xf numFmtId="44" fontId="19" fillId="34" borderId="124" xfId="0" applyNumberFormat="1" applyFont="1" applyFill="1" applyBorder="1" applyAlignment="1" applyProtection="1">
      <alignment horizontal="right"/>
      <protection hidden="1"/>
    </xf>
    <xf numFmtId="44" fontId="19" fillId="0" borderId="179" xfId="0" applyNumberFormat="1" applyFont="1" applyBorder="1" applyAlignment="1" applyProtection="1">
      <alignment horizontal="right"/>
      <protection locked="0" hidden="1"/>
    </xf>
    <xf numFmtId="44" fontId="19" fillId="0" borderId="161" xfId="0" applyNumberFormat="1" applyFont="1" applyBorder="1" applyAlignment="1" applyProtection="1">
      <alignment horizontal="right"/>
      <protection locked="0" hidden="1"/>
    </xf>
    <xf numFmtId="44" fontId="19" fillId="0" borderId="180" xfId="0" applyNumberFormat="1" applyFont="1" applyBorder="1" applyAlignment="1" applyProtection="1">
      <alignment horizontal="right"/>
      <protection locked="0" hidden="1"/>
    </xf>
    <xf numFmtId="44" fontId="19" fillId="35" borderId="156" xfId="0" applyNumberFormat="1" applyFont="1" applyFill="1" applyBorder="1" applyAlignment="1" applyProtection="1">
      <alignment horizontal="right"/>
      <protection hidden="1"/>
    </xf>
    <xf numFmtId="44" fontId="8" fillId="35" borderId="156" xfId="0" applyNumberFormat="1" applyFont="1" applyFill="1" applyBorder="1" applyAlignment="1" applyProtection="1">
      <alignment horizontal="right"/>
      <protection hidden="1"/>
    </xf>
    <xf numFmtId="10" fontId="8" fillId="35" borderId="156" xfId="0" applyNumberFormat="1" applyFont="1" applyFill="1" applyBorder="1" applyAlignment="1" applyProtection="1">
      <alignment horizontal="right"/>
      <protection hidden="1"/>
    </xf>
    <xf numFmtId="173" fontId="8" fillId="35" borderId="156" xfId="0" applyNumberFormat="1" applyFont="1" applyFill="1" applyBorder="1" applyAlignment="1" applyProtection="1">
      <alignment horizontal="right"/>
      <protection hidden="1"/>
    </xf>
    <xf numFmtId="0" fontId="11" fillId="32" borderId="0" xfId="0" applyFont="1" applyFill="1" applyProtection="1">
      <protection hidden="1"/>
    </xf>
    <xf numFmtId="0" fontId="25" fillId="2" borderId="0" xfId="0" applyFont="1" applyFill="1" applyAlignment="1" applyProtection="1">
      <alignment horizontal="center" wrapText="1"/>
      <protection hidden="1"/>
    </xf>
    <xf numFmtId="0" fontId="5" fillId="34" borderId="139" xfId="0" applyFont="1" applyFill="1" applyBorder="1" applyAlignment="1" applyProtection="1">
      <alignment horizontal="center"/>
      <protection locked="0"/>
    </xf>
    <xf numFmtId="166" fontId="6" fillId="0" borderId="0" xfId="0" applyNumberFormat="1" applyFont="1" applyAlignment="1" applyProtection="1">
      <alignment horizontal="center" wrapText="1"/>
      <protection hidden="1"/>
    </xf>
    <xf numFmtId="173" fontId="6" fillId="0" borderId="0" xfId="0" applyNumberFormat="1" applyFont="1" applyAlignment="1" applyProtection="1">
      <alignment horizontal="left" wrapText="1"/>
      <protection hidden="1"/>
    </xf>
    <xf numFmtId="0" fontId="37" fillId="0" borderId="0" xfId="0" applyFont="1" applyAlignment="1" applyProtection="1">
      <alignment horizontal="left" vertical="center" wrapText="1"/>
      <protection hidden="1"/>
    </xf>
    <xf numFmtId="166" fontId="6" fillId="0" borderId="68" xfId="0" applyNumberFormat="1" applyFont="1" applyBorder="1" applyAlignment="1" applyProtection="1">
      <alignment horizontal="center" wrapText="1"/>
      <protection hidden="1"/>
    </xf>
    <xf numFmtId="0" fontId="67" fillId="8" borderId="64" xfId="0" applyFont="1" applyFill="1" applyBorder="1" applyAlignment="1" applyProtection="1">
      <alignment horizontal="center" vertical="top" wrapText="1"/>
      <protection hidden="1"/>
    </xf>
    <xf numFmtId="0" fontId="67" fillId="8" borderId="67" xfId="0" applyFont="1" applyFill="1" applyBorder="1" applyAlignment="1" applyProtection="1">
      <alignment horizontal="center" vertical="top" wrapText="1"/>
      <protection hidden="1"/>
    </xf>
    <xf numFmtId="0" fontId="5" fillId="0" borderId="0" xfId="0" applyFont="1" applyAlignment="1" applyProtection="1">
      <alignment horizontal="center" wrapText="1"/>
      <protection hidden="1"/>
    </xf>
    <xf numFmtId="0" fontId="5" fillId="0" borderId="0" xfId="0" applyFont="1" applyAlignment="1" applyProtection="1">
      <alignment horizontal="center"/>
      <protection hidden="1"/>
    </xf>
    <xf numFmtId="0" fontId="7" fillId="32" borderId="138" xfId="0" applyFont="1" applyFill="1" applyBorder="1" applyAlignment="1" applyProtection="1">
      <alignment horizontal="left"/>
      <protection hidden="1"/>
    </xf>
    <xf numFmtId="0" fontId="7" fillId="32" borderId="139" xfId="0" applyFont="1" applyFill="1" applyBorder="1" applyAlignment="1" applyProtection="1">
      <alignment horizontal="left"/>
      <protection hidden="1"/>
    </xf>
    <xf numFmtId="0" fontId="7" fillId="32" borderId="140" xfId="0" applyFont="1" applyFill="1" applyBorder="1" applyAlignment="1" applyProtection="1">
      <alignment horizontal="left"/>
      <protection hidden="1"/>
    </xf>
    <xf numFmtId="0" fontId="6" fillId="0" borderId="0" xfId="0" applyFont="1" applyAlignment="1" applyProtection="1">
      <alignment horizontal="center" wrapText="1"/>
      <protection hidden="1"/>
    </xf>
    <xf numFmtId="0" fontId="67" fillId="8" borderId="65" xfId="0" applyFont="1" applyFill="1" applyBorder="1" applyAlignment="1" applyProtection="1">
      <alignment horizontal="center" wrapText="1"/>
      <protection hidden="1"/>
    </xf>
    <xf numFmtId="0" fontId="67" fillId="8" borderId="0" xfId="0" applyFont="1" applyFill="1" applyAlignment="1" applyProtection="1">
      <alignment horizontal="center" wrapText="1"/>
      <protection hidden="1"/>
    </xf>
    <xf numFmtId="166" fontId="6" fillId="9" borderId="0" xfId="0" applyNumberFormat="1" applyFont="1" applyFill="1" applyAlignment="1" applyProtection="1">
      <alignment horizontal="center" wrapText="1"/>
      <protection hidden="1"/>
    </xf>
    <xf numFmtId="0" fontId="8" fillId="34" borderId="145" xfId="0" applyFont="1" applyFill="1" applyBorder="1" applyAlignment="1" applyProtection="1">
      <alignment horizontal="center"/>
      <protection locked="0"/>
    </xf>
    <xf numFmtId="0" fontId="14" fillId="12" borderId="65" xfId="0" applyFont="1" applyFill="1" applyBorder="1" applyAlignment="1" applyProtection="1">
      <alignment horizontal="center" wrapText="1"/>
      <protection hidden="1"/>
    </xf>
    <xf numFmtId="0" fontId="14" fillId="12" borderId="0" xfId="0" applyFont="1" applyFill="1" applyAlignment="1" applyProtection="1">
      <alignment horizontal="center" wrapText="1"/>
      <protection hidden="1"/>
    </xf>
    <xf numFmtId="0" fontId="14" fillId="17" borderId="26" xfId="0" applyFont="1" applyFill="1" applyBorder="1" applyAlignment="1" applyProtection="1">
      <alignment horizontal="center" wrapText="1"/>
      <protection hidden="1"/>
    </xf>
    <xf numFmtId="0" fontId="14" fillId="17" borderId="27" xfId="0" applyFont="1" applyFill="1" applyBorder="1" applyAlignment="1" applyProtection="1">
      <alignment horizontal="center" wrapText="1"/>
      <protection hidden="1"/>
    </xf>
    <xf numFmtId="0" fontId="14" fillId="17" borderId="28" xfId="0" applyFont="1" applyFill="1" applyBorder="1" applyAlignment="1" applyProtection="1">
      <alignment horizontal="center" wrapText="1"/>
      <protection hidden="1"/>
    </xf>
    <xf numFmtId="0" fontId="6" fillId="17" borderId="2" xfId="0" applyFont="1" applyFill="1" applyBorder="1" applyAlignment="1" applyProtection="1">
      <alignment horizontal="center" wrapText="1"/>
      <protection hidden="1"/>
    </xf>
    <xf numFmtId="0" fontId="6" fillId="0" borderId="66" xfId="0" applyFont="1" applyBorder="1" applyAlignment="1" applyProtection="1">
      <alignment horizontal="center" wrapText="1"/>
      <protection hidden="1"/>
    </xf>
    <xf numFmtId="0" fontId="6" fillId="0" borderId="68" xfId="0" applyFont="1" applyBorder="1" applyAlignment="1" applyProtection="1">
      <alignment horizontal="center" wrapText="1"/>
      <protection hidden="1"/>
    </xf>
    <xf numFmtId="166" fontId="6" fillId="0" borderId="65" xfId="0" applyNumberFormat="1" applyFont="1" applyBorder="1" applyAlignment="1" applyProtection="1">
      <alignment horizontal="center" wrapText="1"/>
      <protection hidden="1"/>
    </xf>
    <xf numFmtId="0" fontId="6" fillId="0" borderId="65" xfId="0" applyFont="1" applyBorder="1" applyAlignment="1" applyProtection="1">
      <alignment horizontal="center" wrapText="1"/>
      <protection hidden="1"/>
    </xf>
    <xf numFmtId="0" fontId="29" fillId="12" borderId="65" xfId="0" applyFont="1" applyFill="1" applyBorder="1" applyAlignment="1" applyProtection="1">
      <alignment horizontal="center" wrapText="1"/>
      <protection hidden="1"/>
    </xf>
    <xf numFmtId="0" fontId="29" fillId="12" borderId="0" xfId="0" applyFont="1" applyFill="1" applyAlignment="1" applyProtection="1">
      <alignment horizontal="center" wrapText="1"/>
      <protection hidden="1"/>
    </xf>
    <xf numFmtId="0" fontId="14" fillId="0" borderId="0" xfId="0" applyFont="1" applyAlignment="1" applyProtection="1">
      <alignment horizontal="left" wrapText="1"/>
      <protection hidden="1"/>
    </xf>
    <xf numFmtId="0" fontId="6" fillId="0" borderId="0" xfId="0" applyFont="1" applyAlignment="1" applyProtection="1">
      <alignment horizontal="left" wrapText="1"/>
      <protection hidden="1"/>
    </xf>
    <xf numFmtId="0" fontId="6" fillId="0" borderId="94" xfId="0" applyFont="1" applyBorder="1" applyAlignment="1" applyProtection="1">
      <alignment horizontal="center"/>
      <protection hidden="1"/>
    </xf>
    <xf numFmtId="0" fontId="6" fillId="0" borderId="95" xfId="0" applyFont="1" applyBorder="1" applyAlignment="1" applyProtection="1">
      <alignment horizontal="center"/>
      <protection hidden="1"/>
    </xf>
    <xf numFmtId="0" fontId="6" fillId="0" borderId="93" xfId="0" applyFont="1" applyBorder="1" applyAlignment="1" applyProtection="1">
      <alignment horizontal="center"/>
      <protection hidden="1"/>
    </xf>
    <xf numFmtId="44" fontId="52" fillId="36" borderId="139" xfId="0" applyNumberFormat="1" applyFont="1" applyFill="1" applyBorder="1" applyAlignment="1" applyProtection="1">
      <alignment horizontal="center"/>
      <protection hidden="1"/>
    </xf>
    <xf numFmtId="0" fontId="5" fillId="34" borderId="145" xfId="0" applyFont="1" applyFill="1" applyBorder="1" applyAlignment="1" applyProtection="1">
      <alignment horizontal="center"/>
      <protection locked="0"/>
    </xf>
    <xf numFmtId="0" fontId="9" fillId="0" borderId="141" xfId="0" applyFont="1" applyBorder="1" applyAlignment="1" applyProtection="1">
      <alignment horizontal="right" vertical="top" wrapText="1"/>
      <protection hidden="1"/>
    </xf>
    <xf numFmtId="0" fontId="53" fillId="13" borderId="150" xfId="0" applyFont="1" applyFill="1" applyBorder="1" applyAlignment="1" applyProtection="1">
      <alignment horizontal="left" vertical="center" wrapText="1"/>
      <protection hidden="1"/>
    </xf>
    <xf numFmtId="0" fontId="53" fillId="13" borderId="0" xfId="0" applyFont="1" applyFill="1" applyAlignment="1" applyProtection="1">
      <alignment horizontal="left" vertical="center" wrapText="1"/>
      <protection hidden="1"/>
    </xf>
    <xf numFmtId="0" fontId="53" fillId="13" borderId="151" xfId="0" applyFont="1" applyFill="1" applyBorder="1" applyAlignment="1" applyProtection="1">
      <alignment horizontal="left" vertical="center" wrapText="1"/>
      <protection hidden="1"/>
    </xf>
    <xf numFmtId="0" fontId="53" fillId="13" borderId="152" xfId="0" applyFont="1" applyFill="1" applyBorder="1" applyAlignment="1" applyProtection="1">
      <alignment horizontal="left" vertical="center" wrapText="1"/>
      <protection hidden="1"/>
    </xf>
    <xf numFmtId="0" fontId="53" fillId="13" borderId="153" xfId="0" applyFont="1" applyFill="1" applyBorder="1" applyAlignment="1" applyProtection="1">
      <alignment horizontal="left" vertical="center" wrapText="1"/>
      <protection hidden="1"/>
    </xf>
    <xf numFmtId="0" fontId="53" fillId="13" borderId="154" xfId="0" applyFont="1" applyFill="1" applyBorder="1" applyAlignment="1" applyProtection="1">
      <alignment horizontal="left" vertical="center" wrapText="1"/>
      <protection hidden="1"/>
    </xf>
    <xf numFmtId="0" fontId="7" fillId="32" borderId="157" xfId="0" applyFont="1" applyFill="1" applyBorder="1" applyAlignment="1" applyProtection="1">
      <alignment horizontal="left"/>
      <protection hidden="1"/>
    </xf>
    <xf numFmtId="0" fontId="7" fillId="32" borderId="145" xfId="0" applyFont="1" applyFill="1" applyBorder="1" applyAlignment="1" applyProtection="1">
      <alignment horizontal="left"/>
      <protection hidden="1"/>
    </xf>
    <xf numFmtId="0" fontId="29" fillId="14" borderId="0" xfId="0" applyFont="1" applyFill="1" applyAlignment="1" applyProtection="1">
      <alignment horizontal="left" wrapText="1"/>
      <protection hidden="1"/>
    </xf>
    <xf numFmtId="0" fontId="29" fillId="0" borderId="0" xfId="0" quotePrefix="1" applyFont="1" applyAlignment="1" applyProtection="1">
      <alignment horizontal="left" wrapText="1"/>
      <protection hidden="1"/>
    </xf>
    <xf numFmtId="0" fontId="29" fillId="14" borderId="0" xfId="0" quotePrefix="1" applyFont="1" applyFill="1" applyAlignment="1" applyProtection="1">
      <alignment horizontal="left" wrapText="1"/>
      <protection hidden="1"/>
    </xf>
    <xf numFmtId="175" fontId="52" fillId="36" borderId="145" xfId="0" applyNumberFormat="1" applyFont="1" applyFill="1" applyBorder="1" applyAlignment="1" applyProtection="1">
      <alignment horizontal="center"/>
      <protection hidden="1"/>
    </xf>
    <xf numFmtId="0" fontId="25" fillId="0" borderId="150" xfId="0" applyFont="1" applyBorder="1" applyAlignment="1" applyProtection="1">
      <alignment horizontal="right" wrapText="1"/>
      <protection hidden="1"/>
    </xf>
    <xf numFmtId="44" fontId="79" fillId="26" borderId="0" xfId="0" applyNumberFormat="1" applyFont="1" applyFill="1" applyAlignment="1" applyProtection="1">
      <alignment horizontal="center"/>
      <protection hidden="1"/>
    </xf>
    <xf numFmtId="2" fontId="79" fillId="24" borderId="0" xfId="0" applyNumberFormat="1" applyFont="1" applyFill="1" applyAlignment="1" applyProtection="1">
      <alignment horizontal="center"/>
      <protection hidden="1"/>
    </xf>
    <xf numFmtId="0" fontId="14" fillId="0" borderId="0" xfId="0" applyFont="1" applyAlignment="1" applyProtection="1">
      <alignment horizontal="center" wrapText="1"/>
      <protection hidden="1"/>
    </xf>
    <xf numFmtId="0" fontId="7" fillId="33" borderId="147" xfId="0" applyFont="1" applyFill="1" applyBorder="1" applyAlignment="1" applyProtection="1">
      <alignment horizontal="left"/>
      <protection hidden="1"/>
    </xf>
    <xf numFmtId="0" fontId="7" fillId="33" borderId="148" xfId="0" applyFont="1" applyFill="1" applyBorder="1" applyAlignment="1" applyProtection="1">
      <alignment horizontal="left"/>
      <protection hidden="1"/>
    </xf>
    <xf numFmtId="0" fontId="7" fillId="33" borderId="149" xfId="0" applyFont="1" applyFill="1" applyBorder="1" applyAlignment="1" applyProtection="1">
      <alignment horizontal="left"/>
      <protection hidden="1"/>
    </xf>
    <xf numFmtId="44" fontId="52" fillId="36" borderId="145" xfId="0" applyNumberFormat="1" applyFont="1" applyFill="1" applyBorder="1" applyAlignment="1" applyProtection="1">
      <alignment horizontal="center"/>
      <protection hidden="1"/>
    </xf>
    <xf numFmtId="0" fontId="28" fillId="0" borderId="0" xfId="0" applyFont="1" applyAlignment="1" applyProtection="1">
      <alignment horizontal="left" wrapText="1"/>
      <protection hidden="1"/>
    </xf>
    <xf numFmtId="0" fontId="70" fillId="33" borderId="0" xfId="5" applyFont="1" applyFill="1" applyAlignment="1" applyProtection="1">
      <alignment horizontal="center" vertical="center" wrapText="1"/>
      <protection hidden="1"/>
    </xf>
    <xf numFmtId="0" fontId="6" fillId="0" borderId="58" xfId="0" applyFont="1" applyBorder="1" applyAlignment="1" applyProtection="1">
      <alignment horizontal="center" wrapText="1"/>
      <protection hidden="1"/>
    </xf>
    <xf numFmtId="0" fontId="5" fillId="0" borderId="165" xfId="0" applyFont="1" applyBorder="1" applyAlignment="1" applyProtection="1">
      <alignment horizontal="center"/>
      <protection hidden="1"/>
    </xf>
    <xf numFmtId="0" fontId="5" fillId="0" borderId="166" xfId="0" applyFont="1" applyBorder="1" applyAlignment="1" applyProtection="1">
      <alignment horizontal="center"/>
      <protection hidden="1"/>
    </xf>
    <xf numFmtId="0" fontId="5" fillId="0" borderId="167" xfId="0" applyFont="1" applyBorder="1" applyAlignment="1" applyProtection="1">
      <alignment horizontal="center"/>
      <protection hidden="1"/>
    </xf>
    <xf numFmtId="0" fontId="6" fillId="2" borderId="0" xfId="0" applyFont="1" applyFill="1" applyAlignment="1" applyProtection="1">
      <alignment horizontal="center"/>
      <protection hidden="1"/>
    </xf>
    <xf numFmtId="0" fontId="6" fillId="2" borderId="58" xfId="0" applyFont="1" applyFill="1" applyBorder="1" applyAlignment="1" applyProtection="1">
      <alignment horizontal="center"/>
      <protection hidden="1"/>
    </xf>
    <xf numFmtId="0" fontId="6" fillId="0" borderId="0" xfId="0" applyFont="1" applyAlignment="1" applyProtection="1">
      <alignment horizontal="center"/>
      <protection hidden="1"/>
    </xf>
    <xf numFmtId="0" fontId="6" fillId="0" borderId="58" xfId="0" applyFont="1" applyBorder="1" applyAlignment="1" applyProtection="1">
      <alignment horizontal="center"/>
      <protection hidden="1"/>
    </xf>
    <xf numFmtId="166" fontId="6" fillId="0" borderId="128" xfId="0" applyNumberFormat="1" applyFont="1" applyBorder="1" applyAlignment="1" applyProtection="1">
      <alignment horizontal="center"/>
      <protection hidden="1"/>
    </xf>
    <xf numFmtId="166" fontId="6" fillId="0" borderId="126" xfId="0" applyNumberFormat="1" applyFont="1" applyBorder="1" applyAlignment="1" applyProtection="1">
      <alignment horizontal="center"/>
      <protection hidden="1"/>
    </xf>
    <xf numFmtId="166" fontId="6" fillId="0" borderId="129" xfId="0" applyNumberFormat="1" applyFont="1" applyBorder="1" applyAlignment="1" applyProtection="1">
      <alignment horizontal="center"/>
      <protection hidden="1"/>
    </xf>
    <xf numFmtId="166" fontId="6" fillId="0" borderId="131" xfId="0" applyNumberFormat="1" applyFont="1" applyBorder="1" applyAlignment="1" applyProtection="1">
      <alignment horizontal="center"/>
      <protection hidden="1"/>
    </xf>
    <xf numFmtId="166" fontId="6" fillId="0" borderId="58" xfId="0" applyNumberFormat="1" applyFont="1" applyBorder="1" applyAlignment="1" applyProtection="1">
      <alignment horizontal="center" wrapText="1"/>
      <protection hidden="1"/>
    </xf>
    <xf numFmtId="166" fontId="6" fillId="0" borderId="0" xfId="0" applyNumberFormat="1" applyFont="1" applyAlignment="1" applyProtection="1">
      <alignment horizontal="center"/>
      <protection hidden="1"/>
    </xf>
    <xf numFmtId="166" fontId="6" fillId="0" borderId="58" xfId="0" applyNumberFormat="1" applyFont="1" applyBorder="1" applyAlignment="1" applyProtection="1">
      <alignment horizontal="center"/>
      <protection hidden="1"/>
    </xf>
    <xf numFmtId="166" fontId="6" fillId="0" borderId="127" xfId="0" applyNumberFormat="1" applyFont="1" applyBorder="1" applyAlignment="1" applyProtection="1">
      <alignment horizontal="center"/>
      <protection hidden="1"/>
    </xf>
    <xf numFmtId="166" fontId="6" fillId="0" borderId="130" xfId="0" applyNumberFormat="1" applyFont="1" applyBorder="1" applyAlignment="1" applyProtection="1">
      <alignment horizontal="center"/>
      <protection hidden="1"/>
    </xf>
    <xf numFmtId="0" fontId="26" fillId="0" borderId="165" xfId="0" applyFont="1" applyBorder="1" applyAlignment="1" applyProtection="1">
      <alignment horizontal="center"/>
      <protection hidden="1"/>
    </xf>
    <xf numFmtId="0" fontId="26" fillId="0" borderId="166" xfId="0" applyFont="1" applyBorder="1" applyAlignment="1" applyProtection="1">
      <alignment horizontal="center"/>
      <protection hidden="1"/>
    </xf>
    <xf numFmtId="0" fontId="26" fillId="0" borderId="167" xfId="0" applyFont="1" applyBorder="1" applyAlignment="1" applyProtection="1">
      <alignment horizontal="center"/>
      <protection hidden="1"/>
    </xf>
    <xf numFmtId="173" fontId="6" fillId="0" borderId="61" xfId="0" applyNumberFormat="1" applyFont="1" applyBorder="1" applyAlignment="1" applyProtection="1">
      <alignment horizontal="center" vertical="center" wrapText="1"/>
      <protection hidden="1"/>
    </xf>
    <xf numFmtId="173" fontId="6" fillId="0" borderId="63" xfId="0" applyNumberFormat="1" applyFont="1" applyBorder="1" applyAlignment="1" applyProtection="1">
      <alignment horizontal="center" vertical="center" wrapText="1"/>
      <protection hidden="1"/>
    </xf>
    <xf numFmtId="173" fontId="6" fillId="0" borderId="60" xfId="0" applyNumberFormat="1" applyFont="1" applyBorder="1" applyAlignment="1" applyProtection="1">
      <alignment horizontal="center" vertical="center" wrapText="1"/>
      <protection hidden="1"/>
    </xf>
    <xf numFmtId="0" fontId="67" fillId="9" borderId="0" xfId="0" applyFont="1" applyFill="1" applyAlignment="1" applyProtection="1">
      <alignment horizontal="left"/>
      <protection hidden="1"/>
    </xf>
    <xf numFmtId="0" fontId="5" fillId="34" borderId="139" xfId="0" applyFont="1" applyFill="1" applyBorder="1" applyAlignment="1" applyProtection="1">
      <alignment horizontal="left"/>
      <protection locked="0" hidden="1"/>
    </xf>
    <xf numFmtId="0" fontId="5" fillId="34" borderId="139" xfId="0" applyFont="1" applyFill="1" applyBorder="1" applyAlignment="1" applyProtection="1">
      <alignment horizontal="center"/>
      <protection locked="0" hidden="1"/>
    </xf>
    <xf numFmtId="0" fontId="5" fillId="0" borderId="169" xfId="0" applyFont="1" applyBorder="1" applyAlignment="1" applyProtection="1">
      <alignment horizontal="center"/>
      <protection hidden="1"/>
    </xf>
    <xf numFmtId="173" fontId="6" fillId="0" borderId="0" xfId="0" applyNumberFormat="1" applyFont="1" applyAlignment="1" applyProtection="1">
      <alignment horizontal="right"/>
      <protection hidden="1"/>
    </xf>
    <xf numFmtId="0" fontId="74" fillId="33" borderId="0" xfId="5" applyFont="1" applyFill="1" applyBorder="1" applyAlignment="1" applyProtection="1">
      <alignment horizontal="center" vertical="center"/>
      <protection hidden="1"/>
    </xf>
    <xf numFmtId="0" fontId="7" fillId="33" borderId="153" xfId="0" applyFont="1" applyFill="1" applyBorder="1" applyAlignment="1" applyProtection="1">
      <alignment horizontal="left"/>
      <protection hidden="1"/>
    </xf>
    <xf numFmtId="0" fontId="115" fillId="33" borderId="35" xfId="5" applyFont="1" applyFill="1" applyBorder="1" applyAlignment="1" applyProtection="1">
      <alignment horizontal="center" vertical="center" wrapText="1"/>
      <protection hidden="1"/>
    </xf>
    <xf numFmtId="0" fontId="115" fillId="33" borderId="7" xfId="5" applyFont="1" applyFill="1" applyBorder="1" applyAlignment="1" applyProtection="1">
      <alignment horizontal="center" vertical="center" wrapText="1"/>
      <protection hidden="1"/>
    </xf>
    <xf numFmtId="0" fontId="115" fillId="33" borderId="32" xfId="5" applyFont="1" applyFill="1" applyBorder="1" applyAlignment="1" applyProtection="1">
      <alignment horizontal="center" vertical="center" wrapText="1"/>
      <protection hidden="1"/>
    </xf>
    <xf numFmtId="0" fontId="115" fillId="33" borderId="4" xfId="5" applyFont="1" applyFill="1" applyBorder="1" applyAlignment="1" applyProtection="1">
      <alignment horizontal="center" vertical="center" wrapText="1"/>
      <protection hidden="1"/>
    </xf>
    <xf numFmtId="0" fontId="115" fillId="33" borderId="0" xfId="5" applyFont="1" applyFill="1" applyBorder="1" applyAlignment="1" applyProtection="1">
      <alignment horizontal="center" vertical="center" wrapText="1"/>
      <protection hidden="1"/>
    </xf>
    <xf numFmtId="0" fontId="115" fillId="33" borderId="33" xfId="5" applyFont="1" applyFill="1" applyBorder="1" applyAlignment="1" applyProtection="1">
      <alignment horizontal="center" vertical="center" wrapText="1"/>
      <protection hidden="1"/>
    </xf>
    <xf numFmtId="0" fontId="115" fillId="33" borderId="5" xfId="5" applyFont="1" applyFill="1" applyBorder="1" applyAlignment="1" applyProtection="1">
      <alignment horizontal="center" vertical="center" wrapText="1"/>
      <protection hidden="1"/>
    </xf>
    <xf numFmtId="0" fontId="115" fillId="33" borderId="6" xfId="5" applyFont="1" applyFill="1" applyBorder="1" applyAlignment="1" applyProtection="1">
      <alignment horizontal="center" vertical="center" wrapText="1"/>
      <protection hidden="1"/>
    </xf>
    <xf numFmtId="0" fontId="115" fillId="33" borderId="34" xfId="5" applyFont="1" applyFill="1" applyBorder="1" applyAlignment="1" applyProtection="1">
      <alignment horizontal="center" vertical="center" wrapText="1"/>
      <protection hidden="1"/>
    </xf>
    <xf numFmtId="0" fontId="17" fillId="2" borderId="0" xfId="0" applyFont="1" applyFill="1" applyAlignment="1" applyProtection="1">
      <alignment horizontal="center" vertical="center" wrapText="1"/>
      <protection hidden="1"/>
    </xf>
    <xf numFmtId="0" fontId="19" fillId="2" borderId="141" xfId="0" applyFont="1" applyFill="1" applyBorder="1" applyAlignment="1" applyProtection="1">
      <alignment horizontal="right"/>
      <protection hidden="1"/>
    </xf>
    <xf numFmtId="0" fontId="19" fillId="2" borderId="0" xfId="0" applyFont="1" applyFill="1" applyAlignment="1" applyProtection="1">
      <alignment horizontal="right"/>
      <protection hidden="1"/>
    </xf>
    <xf numFmtId="0" fontId="19" fillId="2" borderId="141" xfId="0" applyFont="1" applyFill="1" applyBorder="1" applyAlignment="1" applyProtection="1">
      <alignment horizontal="right" wrapText="1"/>
      <protection hidden="1"/>
    </xf>
    <xf numFmtId="0" fontId="7" fillId="32" borderId="163" xfId="0" applyFont="1" applyFill="1" applyBorder="1" applyAlignment="1" applyProtection="1">
      <alignment vertical="center"/>
      <protection hidden="1"/>
    </xf>
    <xf numFmtId="0" fontId="7" fillId="32" borderId="157" xfId="0" applyFont="1" applyFill="1" applyBorder="1" applyAlignment="1" applyProtection="1">
      <alignment vertical="center"/>
      <protection hidden="1"/>
    </xf>
    <xf numFmtId="0" fontId="7" fillId="32" borderId="164" xfId="0" applyFont="1" applyFill="1" applyBorder="1" applyAlignment="1" applyProtection="1">
      <alignment vertical="center"/>
      <protection hidden="1"/>
    </xf>
    <xf numFmtId="0" fontId="116" fillId="13" borderId="150" xfId="0" applyFont="1" applyFill="1" applyBorder="1" applyAlignment="1" applyProtection="1">
      <alignment horizontal="left" vertical="top" wrapText="1"/>
      <protection hidden="1"/>
    </xf>
    <xf numFmtId="0" fontId="116" fillId="13" borderId="0" xfId="0" applyFont="1" applyFill="1" applyAlignment="1" applyProtection="1">
      <alignment horizontal="left" vertical="top" wrapText="1"/>
      <protection hidden="1"/>
    </xf>
    <xf numFmtId="0" fontId="116" fillId="13" borderId="151" xfId="0" applyFont="1" applyFill="1" applyBorder="1" applyAlignment="1" applyProtection="1">
      <alignment horizontal="left" vertical="top" wrapText="1"/>
      <protection hidden="1"/>
    </xf>
    <xf numFmtId="0" fontId="116" fillId="13" borderId="152" xfId="0" applyFont="1" applyFill="1" applyBorder="1" applyAlignment="1" applyProtection="1">
      <alignment horizontal="left" vertical="top" wrapText="1"/>
      <protection hidden="1"/>
    </xf>
    <xf numFmtId="0" fontId="116" fillId="13" borderId="153" xfId="0" applyFont="1" applyFill="1" applyBorder="1" applyAlignment="1" applyProtection="1">
      <alignment horizontal="left" vertical="top" wrapText="1"/>
      <protection hidden="1"/>
    </xf>
    <xf numFmtId="0" fontId="116" fillId="13" borderId="154" xfId="0" applyFont="1" applyFill="1" applyBorder="1" applyAlignment="1" applyProtection="1">
      <alignment horizontal="left" vertical="top" wrapText="1"/>
      <protection hidden="1"/>
    </xf>
    <xf numFmtId="0" fontId="7" fillId="33" borderId="147" xfId="0" applyFont="1" applyFill="1" applyBorder="1" applyAlignment="1" applyProtection="1">
      <alignment vertical="center"/>
      <protection hidden="1"/>
    </xf>
    <xf numFmtId="0" fontId="7" fillId="33" borderId="148" xfId="0" applyFont="1" applyFill="1" applyBorder="1" applyAlignment="1" applyProtection="1">
      <alignment vertical="center"/>
      <protection hidden="1"/>
    </xf>
    <xf numFmtId="0" fontId="7" fillId="33" borderId="149" xfId="0" applyFont="1" applyFill="1" applyBorder="1" applyAlignment="1" applyProtection="1">
      <alignment vertical="center"/>
      <protection hidden="1"/>
    </xf>
    <xf numFmtId="0" fontId="26" fillId="14" borderId="13" xfId="0" applyFont="1" applyFill="1" applyBorder="1" applyAlignment="1" applyProtection="1">
      <alignment horizontal="center" shrinkToFit="1"/>
      <protection hidden="1"/>
    </xf>
    <xf numFmtId="0" fontId="26" fillId="14" borderId="14" xfId="0" applyFont="1" applyFill="1" applyBorder="1" applyAlignment="1" applyProtection="1">
      <alignment horizontal="center" shrinkToFit="1"/>
      <protection hidden="1"/>
    </xf>
    <xf numFmtId="0" fontId="26" fillId="14" borderId="15" xfId="0" applyFont="1" applyFill="1" applyBorder="1" applyAlignment="1" applyProtection="1">
      <alignment horizontal="center" shrinkToFit="1"/>
      <protection hidden="1"/>
    </xf>
    <xf numFmtId="0" fontId="26" fillId="14" borderId="13" xfId="0" applyFont="1" applyFill="1" applyBorder="1" applyAlignment="1" applyProtection="1">
      <alignment horizontal="left" shrinkToFit="1"/>
      <protection hidden="1"/>
    </xf>
    <xf numFmtId="0" fontId="26" fillId="14" borderId="14" xfId="0" applyFont="1" applyFill="1" applyBorder="1" applyAlignment="1" applyProtection="1">
      <alignment horizontal="left" shrinkToFit="1"/>
      <protection hidden="1"/>
    </xf>
    <xf numFmtId="0" fontId="26" fillId="14" borderId="15" xfId="0" applyFont="1" applyFill="1" applyBorder="1" applyAlignment="1" applyProtection="1">
      <alignment horizontal="left" shrinkToFit="1"/>
      <protection hidden="1"/>
    </xf>
    <xf numFmtId="164" fontId="25" fillId="2" borderId="0" xfId="0" applyNumberFormat="1" applyFont="1" applyFill="1" applyAlignment="1" applyProtection="1">
      <alignment horizontal="center"/>
      <protection hidden="1"/>
    </xf>
    <xf numFmtId="0" fontId="25" fillId="2" borderId="0" xfId="0" applyFont="1" applyFill="1" applyAlignment="1" applyProtection="1">
      <alignment horizontal="center"/>
      <protection hidden="1"/>
    </xf>
    <xf numFmtId="0" fontId="102" fillId="34" borderId="145" xfId="0" applyFont="1" applyFill="1" applyBorder="1" applyAlignment="1" applyProtection="1">
      <alignment horizontal="center"/>
      <protection locked="0" hidden="1"/>
    </xf>
    <xf numFmtId="9" fontId="102" fillId="34" borderId="145" xfId="2" applyFont="1" applyFill="1" applyBorder="1" applyAlignment="1" applyProtection="1">
      <alignment horizontal="center"/>
      <protection locked="0" hidden="1"/>
    </xf>
    <xf numFmtId="0" fontId="11" fillId="32" borderId="138" xfId="0" applyFont="1" applyFill="1" applyBorder="1" applyProtection="1">
      <protection hidden="1"/>
    </xf>
    <xf numFmtId="0" fontId="11" fillId="32" borderId="139" xfId="0" applyFont="1" applyFill="1" applyBorder="1" applyProtection="1">
      <protection hidden="1"/>
    </xf>
    <xf numFmtId="0" fontId="11" fillId="32" borderId="140" xfId="0" applyFont="1" applyFill="1" applyBorder="1" applyProtection="1">
      <protection hidden="1"/>
    </xf>
    <xf numFmtId="0" fontId="26" fillId="14" borderId="18" xfId="0" applyFont="1" applyFill="1" applyBorder="1" applyAlignment="1" applyProtection="1">
      <alignment horizontal="left" shrinkToFit="1"/>
      <protection hidden="1"/>
    </xf>
    <xf numFmtId="0" fontId="26" fillId="14" borderId="0" xfId="0" applyFont="1" applyFill="1" applyAlignment="1" applyProtection="1">
      <alignment horizontal="left" shrinkToFit="1"/>
      <protection hidden="1"/>
    </xf>
    <xf numFmtId="0" fontId="26" fillId="14" borderId="19" xfId="0" applyFont="1" applyFill="1" applyBorder="1" applyAlignment="1" applyProtection="1">
      <alignment horizontal="left" shrinkToFit="1"/>
      <protection hidden="1"/>
    </xf>
    <xf numFmtId="0" fontId="26" fillId="35" borderId="138" xfId="0" applyFont="1" applyFill="1" applyBorder="1" applyAlignment="1" applyProtection="1">
      <alignment horizontal="center"/>
      <protection locked="0" hidden="1"/>
    </xf>
    <xf numFmtId="0" fontId="26" fillId="35" borderId="139" xfId="0" applyFont="1" applyFill="1" applyBorder="1" applyAlignment="1" applyProtection="1">
      <alignment horizontal="center"/>
      <protection locked="0" hidden="1"/>
    </xf>
    <xf numFmtId="0" fontId="26" fillId="35" borderId="140" xfId="0" applyFont="1" applyFill="1" applyBorder="1" applyAlignment="1" applyProtection="1">
      <alignment horizontal="center"/>
      <protection locked="0" hidden="1"/>
    </xf>
    <xf numFmtId="9" fontId="102" fillId="35" borderId="145" xfId="2" applyFont="1" applyFill="1" applyBorder="1" applyAlignment="1" applyProtection="1">
      <alignment horizontal="center"/>
      <protection locked="0" hidden="1"/>
    </xf>
    <xf numFmtId="0" fontId="102" fillId="34" borderId="139" xfId="0" applyFont="1" applyFill="1" applyBorder="1" applyAlignment="1" applyProtection="1">
      <alignment horizontal="center"/>
      <protection locked="0" hidden="1"/>
    </xf>
    <xf numFmtId="9" fontId="102" fillId="34" borderId="139" xfId="2" applyFont="1" applyFill="1" applyBorder="1" applyAlignment="1" applyProtection="1">
      <alignment horizontal="center"/>
      <protection locked="0" hidden="1"/>
    </xf>
    <xf numFmtId="0" fontId="55" fillId="3" borderId="16" xfId="0" applyFont="1" applyFill="1" applyBorder="1" applyAlignment="1" applyProtection="1">
      <alignment horizontal="center" shrinkToFit="1"/>
      <protection hidden="1"/>
    </xf>
    <xf numFmtId="0" fontId="55" fillId="3" borderId="17" xfId="0" applyFont="1" applyFill="1" applyBorder="1" applyAlignment="1" applyProtection="1">
      <alignment horizontal="center" shrinkToFit="1"/>
      <protection hidden="1"/>
    </xf>
    <xf numFmtId="0" fontId="55" fillId="3" borderId="30" xfId="0" applyFont="1" applyFill="1" applyBorder="1" applyAlignment="1" applyProtection="1">
      <alignment horizontal="center" shrinkToFit="1"/>
      <protection hidden="1"/>
    </xf>
    <xf numFmtId="0" fontId="26" fillId="3" borderId="20" xfId="0" applyFont="1" applyFill="1" applyBorder="1" applyAlignment="1" applyProtection="1">
      <alignment horizontal="center" shrinkToFit="1"/>
      <protection hidden="1"/>
    </xf>
    <xf numFmtId="0" fontId="26" fillId="3" borderId="21" xfId="0" applyFont="1" applyFill="1" applyBorder="1" applyAlignment="1" applyProtection="1">
      <alignment horizontal="center" shrinkToFit="1"/>
      <protection hidden="1"/>
    </xf>
    <xf numFmtId="0" fontId="26" fillId="3" borderId="22" xfId="0" applyFont="1" applyFill="1" applyBorder="1" applyAlignment="1" applyProtection="1">
      <alignment horizontal="center" shrinkToFit="1"/>
      <protection hidden="1"/>
    </xf>
    <xf numFmtId="0" fontId="26" fillId="14" borderId="20" xfId="0" applyFont="1" applyFill="1" applyBorder="1" applyAlignment="1" applyProtection="1">
      <alignment horizontal="left" shrinkToFit="1"/>
      <protection hidden="1"/>
    </xf>
    <xf numFmtId="0" fontId="26" fillId="14" borderId="21" xfId="0" applyFont="1" applyFill="1" applyBorder="1" applyAlignment="1" applyProtection="1">
      <alignment horizontal="left" shrinkToFit="1"/>
      <protection hidden="1"/>
    </xf>
    <xf numFmtId="0" fontId="26" fillId="14" borderId="22" xfId="0" applyFont="1" applyFill="1" applyBorder="1" applyAlignment="1" applyProtection="1">
      <alignment horizontal="left" shrinkToFit="1"/>
      <protection hidden="1"/>
    </xf>
    <xf numFmtId="0" fontId="26" fillId="14" borderId="16" xfId="0" applyFont="1" applyFill="1" applyBorder="1" applyAlignment="1" applyProtection="1">
      <alignment horizontal="left" shrinkToFit="1"/>
      <protection locked="0" hidden="1"/>
    </xf>
    <xf numFmtId="0" fontId="26" fillId="14" borderId="17" xfId="0" applyFont="1" applyFill="1" applyBorder="1" applyAlignment="1" applyProtection="1">
      <alignment horizontal="left" shrinkToFit="1"/>
      <protection locked="0" hidden="1"/>
    </xf>
    <xf numFmtId="0" fontId="26" fillId="14" borderId="30" xfId="0" applyFont="1" applyFill="1" applyBorder="1" applyAlignment="1" applyProtection="1">
      <alignment horizontal="left" shrinkToFit="1"/>
      <protection locked="0" hidden="1"/>
    </xf>
    <xf numFmtId="0" fontId="26" fillId="14" borderId="18" xfId="0" applyFont="1" applyFill="1" applyBorder="1" applyAlignment="1" applyProtection="1">
      <alignment horizontal="left" shrinkToFit="1"/>
      <protection locked="0" hidden="1"/>
    </xf>
    <xf numFmtId="0" fontId="26" fillId="14" borderId="0" xfId="0" applyFont="1" applyFill="1" applyAlignment="1" applyProtection="1">
      <alignment horizontal="left" shrinkToFit="1"/>
      <protection locked="0" hidden="1"/>
    </xf>
    <xf numFmtId="0" fontId="26" fillId="14" borderId="19" xfId="0" applyFont="1" applyFill="1" applyBorder="1" applyAlignment="1" applyProtection="1">
      <alignment horizontal="left" shrinkToFit="1"/>
      <protection locked="0" hidden="1"/>
    </xf>
    <xf numFmtId="0" fontId="102" fillId="35" borderId="145" xfId="0" applyFont="1" applyFill="1" applyBorder="1" applyAlignment="1" applyProtection="1">
      <alignment horizontal="center"/>
      <protection locked="0" hidden="1"/>
    </xf>
    <xf numFmtId="0" fontId="26" fillId="3" borderId="13" xfId="0" applyFont="1" applyFill="1" applyBorder="1" applyAlignment="1" applyProtection="1">
      <alignment horizontal="center" shrinkToFit="1"/>
      <protection hidden="1"/>
    </xf>
    <xf numFmtId="0" fontId="26" fillId="3" borderId="14" xfId="0" applyFont="1" applyFill="1" applyBorder="1" applyAlignment="1" applyProtection="1">
      <alignment horizontal="center" shrinkToFit="1"/>
      <protection hidden="1"/>
    </xf>
    <xf numFmtId="0" fontId="26" fillId="3" borderId="15" xfId="0" applyFont="1" applyFill="1" applyBorder="1" applyAlignment="1" applyProtection="1">
      <alignment horizontal="center" shrinkToFit="1"/>
      <protection hidden="1"/>
    </xf>
    <xf numFmtId="0" fontId="26" fillId="3" borderId="16" xfId="0" applyFont="1" applyFill="1" applyBorder="1" applyAlignment="1" applyProtection="1">
      <alignment horizontal="center" shrinkToFit="1"/>
      <protection hidden="1"/>
    </xf>
    <xf numFmtId="0" fontId="64" fillId="32" borderId="0" xfId="0" applyFont="1" applyFill="1" applyAlignment="1" applyProtection="1">
      <alignment horizontal="center" vertical="center"/>
      <protection hidden="1"/>
    </xf>
    <xf numFmtId="0" fontId="11" fillId="32" borderId="0" xfId="0" applyFont="1" applyFill="1" applyAlignment="1" applyProtection="1">
      <alignment horizontal="center"/>
      <protection hidden="1"/>
    </xf>
    <xf numFmtId="0" fontId="55" fillId="3" borderId="16" xfId="0" applyFont="1" applyFill="1" applyBorder="1" applyAlignment="1" applyProtection="1">
      <alignment horizontal="left" shrinkToFit="1"/>
      <protection hidden="1"/>
    </xf>
    <xf numFmtId="0" fontId="55" fillId="3" borderId="17" xfId="0" applyFont="1" applyFill="1" applyBorder="1" applyAlignment="1" applyProtection="1">
      <alignment horizontal="left" shrinkToFit="1"/>
      <protection hidden="1"/>
    </xf>
    <xf numFmtId="0" fontId="55" fillId="3" borderId="30" xfId="0" applyFont="1" applyFill="1" applyBorder="1" applyAlignment="1" applyProtection="1">
      <alignment horizontal="left" shrinkToFit="1"/>
      <protection hidden="1"/>
    </xf>
    <xf numFmtId="0" fontId="55" fillId="3" borderId="0" xfId="0" applyFont="1" applyFill="1" applyAlignment="1" applyProtection="1">
      <alignment horizontal="left" shrinkToFit="1"/>
      <protection hidden="1"/>
    </xf>
    <xf numFmtId="0" fontId="26" fillId="3" borderId="0" xfId="0" applyFont="1" applyFill="1" applyAlignment="1" applyProtection="1">
      <alignment horizontal="center" shrinkToFit="1"/>
      <protection hidden="1"/>
    </xf>
    <xf numFmtId="165" fontId="26" fillId="35" borderId="145" xfId="1" applyFont="1" applyFill="1" applyBorder="1" applyAlignment="1" applyProtection="1">
      <alignment horizontal="center"/>
      <protection locked="0" hidden="1"/>
    </xf>
    <xf numFmtId="165" fontId="26" fillId="2" borderId="0" xfId="1" applyFont="1" applyFill="1" applyBorder="1" applyAlignment="1" applyProtection="1">
      <alignment horizontal="center"/>
      <protection locked="0" hidden="1"/>
    </xf>
    <xf numFmtId="170" fontId="26" fillId="14" borderId="13" xfId="0" applyNumberFormat="1" applyFont="1" applyFill="1" applyBorder="1" applyAlignment="1" applyProtection="1">
      <alignment horizontal="center" shrinkToFit="1"/>
      <protection hidden="1"/>
    </xf>
    <xf numFmtId="170" fontId="26" fillId="14" borderId="14" xfId="0" applyNumberFormat="1" applyFont="1" applyFill="1" applyBorder="1" applyAlignment="1" applyProtection="1">
      <alignment horizontal="center" shrinkToFit="1"/>
      <protection hidden="1"/>
    </xf>
    <xf numFmtId="170" fontId="26" fillId="14" borderId="15" xfId="0" applyNumberFormat="1" applyFont="1" applyFill="1" applyBorder="1" applyAlignment="1" applyProtection="1">
      <alignment horizontal="center" shrinkToFit="1"/>
      <protection hidden="1"/>
    </xf>
    <xf numFmtId="165" fontId="26" fillId="35" borderId="139" xfId="1" applyFont="1" applyFill="1" applyBorder="1" applyAlignment="1" applyProtection="1">
      <alignment horizontal="center"/>
      <protection locked="0" hidden="1"/>
    </xf>
    <xf numFmtId="0" fontId="26" fillId="14" borderId="38" xfId="0" applyFont="1" applyFill="1" applyBorder="1" applyAlignment="1" applyProtection="1">
      <alignment horizontal="left" shrinkToFit="1"/>
      <protection hidden="1"/>
    </xf>
    <xf numFmtId="0" fontId="26" fillId="14" borderId="23" xfId="0" applyFont="1" applyFill="1" applyBorder="1" applyAlignment="1" applyProtection="1">
      <alignment horizontal="left" shrinkToFit="1"/>
      <protection hidden="1"/>
    </xf>
    <xf numFmtId="0" fontId="26" fillId="14" borderId="25" xfId="0" applyFont="1" applyFill="1" applyBorder="1" applyAlignment="1" applyProtection="1">
      <alignment horizontal="left" shrinkToFit="1"/>
      <protection hidden="1"/>
    </xf>
    <xf numFmtId="170" fontId="26" fillId="14" borderId="38" xfId="0" applyNumberFormat="1" applyFont="1" applyFill="1" applyBorder="1" applyAlignment="1" applyProtection="1">
      <alignment horizontal="center" shrinkToFit="1"/>
      <protection hidden="1"/>
    </xf>
    <xf numFmtId="170" fontId="26" fillId="14" borderId="23" xfId="0" applyNumberFormat="1" applyFont="1" applyFill="1" applyBorder="1" applyAlignment="1" applyProtection="1">
      <alignment horizontal="center" shrinkToFit="1"/>
      <protection hidden="1"/>
    </xf>
    <xf numFmtId="170" fontId="26" fillId="14" borderId="25" xfId="0" applyNumberFormat="1" applyFont="1" applyFill="1" applyBorder="1" applyAlignment="1" applyProtection="1">
      <alignment horizontal="center" shrinkToFit="1"/>
      <protection hidden="1"/>
    </xf>
    <xf numFmtId="170" fontId="26" fillId="14" borderId="24" xfId="0" applyNumberFormat="1" applyFont="1" applyFill="1" applyBorder="1" applyAlignment="1" applyProtection="1">
      <alignment horizontal="center" shrinkToFit="1"/>
      <protection hidden="1"/>
    </xf>
    <xf numFmtId="10" fontId="26" fillId="14" borderId="13" xfId="2" applyNumberFormat="1" applyFont="1" applyFill="1" applyBorder="1" applyAlignment="1" applyProtection="1">
      <alignment horizontal="center" shrinkToFit="1"/>
      <protection hidden="1"/>
    </xf>
    <xf numFmtId="10" fontId="26" fillId="14" borderId="14" xfId="2" applyNumberFormat="1" applyFont="1" applyFill="1" applyBorder="1" applyAlignment="1" applyProtection="1">
      <alignment horizontal="center" shrinkToFit="1"/>
      <protection hidden="1"/>
    </xf>
    <xf numFmtId="10" fontId="26" fillId="14" borderId="15" xfId="2" applyNumberFormat="1" applyFont="1" applyFill="1" applyBorder="1" applyAlignment="1" applyProtection="1">
      <alignment horizontal="center" shrinkToFit="1"/>
      <protection hidden="1"/>
    </xf>
    <xf numFmtId="0" fontId="26" fillId="15" borderId="0" xfId="0" applyFont="1" applyFill="1" applyAlignment="1" applyProtection="1">
      <alignment horizontal="center" shrinkToFit="1"/>
      <protection hidden="1"/>
    </xf>
    <xf numFmtId="0" fontId="66" fillId="2" borderId="0" xfId="0" applyFont="1" applyFill="1" applyAlignment="1" applyProtection="1">
      <alignment horizontal="right"/>
      <protection hidden="1"/>
    </xf>
    <xf numFmtId="0" fontId="66" fillId="2" borderId="142" xfId="0" applyFont="1" applyFill="1" applyBorder="1" applyAlignment="1" applyProtection="1">
      <alignment horizontal="right"/>
      <protection hidden="1"/>
    </xf>
    <xf numFmtId="0" fontId="26" fillId="3" borderId="18" xfId="0" applyFont="1" applyFill="1" applyBorder="1" applyAlignment="1" applyProtection="1">
      <alignment horizontal="left" shrinkToFit="1"/>
      <protection hidden="1"/>
    </xf>
    <xf numFmtId="0" fontId="26" fillId="3" borderId="0" xfId="0" applyFont="1" applyFill="1" applyAlignment="1" applyProtection="1">
      <alignment horizontal="left" shrinkToFit="1"/>
      <protection hidden="1"/>
    </xf>
    <xf numFmtId="0" fontId="26" fillId="3" borderId="19" xfId="0" applyFont="1" applyFill="1" applyBorder="1" applyAlignment="1" applyProtection="1">
      <alignment horizontal="left" shrinkToFit="1"/>
      <protection hidden="1"/>
    </xf>
    <xf numFmtId="171" fontId="26" fillId="2" borderId="0" xfId="0" applyNumberFormat="1" applyFont="1" applyFill="1" applyAlignment="1" applyProtection="1">
      <alignment horizontal="right" shrinkToFit="1"/>
      <protection hidden="1"/>
    </xf>
    <xf numFmtId="171" fontId="26" fillId="2" borderId="142" xfId="0" applyNumberFormat="1" applyFont="1" applyFill="1" applyBorder="1" applyAlignment="1" applyProtection="1">
      <alignment horizontal="right" shrinkToFit="1"/>
      <protection hidden="1"/>
    </xf>
    <xf numFmtId="0" fontId="20" fillId="13" borderId="8" xfId="0" applyFont="1" applyFill="1" applyBorder="1" applyAlignment="1" applyProtection="1">
      <alignment horizontal="left"/>
      <protection hidden="1"/>
    </xf>
    <xf numFmtId="0" fontId="20" fillId="13" borderId="0" xfId="0" applyFont="1" applyFill="1" applyAlignment="1" applyProtection="1">
      <alignment horizontal="left"/>
      <protection hidden="1"/>
    </xf>
    <xf numFmtId="0" fontId="20" fillId="13" borderId="10" xfId="0" applyFont="1" applyFill="1" applyBorder="1" applyAlignment="1" applyProtection="1">
      <alignment horizontal="left"/>
      <protection hidden="1"/>
    </xf>
    <xf numFmtId="0" fontId="53" fillId="13" borderId="8" xfId="0" applyFont="1" applyFill="1" applyBorder="1" applyAlignment="1" applyProtection="1">
      <alignment horizontal="left" vertical="top" wrapText="1"/>
      <protection hidden="1"/>
    </xf>
    <xf numFmtId="0" fontId="53" fillId="13" borderId="0" xfId="0" applyFont="1" applyFill="1" applyAlignment="1" applyProtection="1">
      <alignment horizontal="left" vertical="top" wrapText="1"/>
      <protection hidden="1"/>
    </xf>
    <xf numFmtId="0" fontId="53" fillId="13" borderId="10" xfId="0" applyFont="1" applyFill="1" applyBorder="1" applyAlignment="1" applyProtection="1">
      <alignment horizontal="left" vertical="top" wrapText="1"/>
      <protection hidden="1"/>
    </xf>
    <xf numFmtId="0" fontId="53" fillId="13" borderId="11" xfId="0" applyFont="1" applyFill="1" applyBorder="1" applyAlignment="1" applyProtection="1">
      <alignment horizontal="left" vertical="top" wrapText="1"/>
      <protection hidden="1"/>
    </xf>
    <xf numFmtId="0" fontId="53" fillId="13" borderId="9" xfId="0" applyFont="1" applyFill="1" applyBorder="1" applyAlignment="1" applyProtection="1">
      <alignment horizontal="left" vertical="top" wrapText="1"/>
      <protection hidden="1"/>
    </xf>
    <xf numFmtId="0" fontId="53" fillId="13" borderId="12" xfId="0" applyFont="1" applyFill="1" applyBorder="1" applyAlignment="1" applyProtection="1">
      <alignment horizontal="left" vertical="top" wrapText="1"/>
      <protection hidden="1"/>
    </xf>
    <xf numFmtId="0" fontId="7" fillId="7" borderId="11" xfId="0" applyFont="1" applyFill="1" applyBorder="1" applyAlignment="1" applyProtection="1">
      <alignment vertical="center"/>
      <protection hidden="1"/>
    </xf>
    <xf numFmtId="0" fontId="7" fillId="7" borderId="9" xfId="0" applyFont="1" applyFill="1" applyBorder="1" applyAlignment="1" applyProtection="1">
      <alignment vertical="center"/>
      <protection hidden="1"/>
    </xf>
    <xf numFmtId="0" fontId="7" fillId="7" borderId="12" xfId="0" applyFont="1" applyFill="1" applyBorder="1" applyAlignment="1" applyProtection="1">
      <alignment vertical="center"/>
      <protection hidden="1"/>
    </xf>
    <xf numFmtId="0" fontId="26" fillId="2" borderId="137" xfId="0" applyFont="1" applyFill="1" applyBorder="1" applyAlignment="1" applyProtection="1">
      <alignment horizontal="center" vertical="center"/>
      <protection hidden="1"/>
    </xf>
    <xf numFmtId="0" fontId="26" fillId="3" borderId="18" xfId="0" applyFont="1" applyFill="1" applyBorder="1" applyAlignment="1" applyProtection="1">
      <alignment horizontal="center" shrinkToFit="1"/>
      <protection hidden="1"/>
    </xf>
    <xf numFmtId="9" fontId="26" fillId="3" borderId="18" xfId="0" applyNumberFormat="1" applyFont="1" applyFill="1" applyBorder="1" applyAlignment="1" applyProtection="1">
      <alignment horizontal="center" shrinkToFit="1"/>
      <protection hidden="1"/>
    </xf>
    <xf numFmtId="0" fontId="11" fillId="32" borderId="39" xfId="0" applyFont="1" applyFill="1" applyBorder="1" applyAlignment="1" applyProtection="1">
      <alignment horizontal="center"/>
      <protection hidden="1"/>
    </xf>
    <xf numFmtId="0" fontId="11" fillId="32" borderId="40" xfId="0" applyFont="1" applyFill="1" applyBorder="1" applyAlignment="1" applyProtection="1">
      <alignment horizontal="center"/>
      <protection hidden="1"/>
    </xf>
    <xf numFmtId="0" fontId="11" fillId="32" borderId="41" xfId="0" applyFont="1" applyFill="1" applyBorder="1" applyAlignment="1" applyProtection="1">
      <alignment horizontal="center"/>
      <protection hidden="1"/>
    </xf>
    <xf numFmtId="0" fontId="9" fillId="2" borderId="0" xfId="0" applyFont="1" applyFill="1" applyAlignment="1" applyProtection="1">
      <alignment horizontal="center" wrapText="1"/>
      <protection hidden="1"/>
    </xf>
    <xf numFmtId="0" fontId="26" fillId="3" borderId="16" xfId="0" applyFont="1" applyFill="1" applyBorder="1" applyAlignment="1" applyProtection="1">
      <alignment horizontal="left" shrinkToFit="1"/>
      <protection hidden="1"/>
    </xf>
    <xf numFmtId="0" fontId="26" fillId="3" borderId="17" xfId="0" applyFont="1" applyFill="1" applyBorder="1" applyAlignment="1" applyProtection="1">
      <alignment horizontal="left" shrinkToFit="1"/>
      <protection hidden="1"/>
    </xf>
    <xf numFmtId="0" fontId="26" fillId="3" borderId="30" xfId="0" applyFont="1" applyFill="1" applyBorder="1" applyAlignment="1" applyProtection="1">
      <alignment horizontal="left" shrinkToFit="1"/>
      <protection hidden="1"/>
    </xf>
    <xf numFmtId="0" fontId="55" fillId="3" borderId="13" xfId="0" applyFont="1" applyFill="1" applyBorder="1" applyAlignment="1" applyProtection="1">
      <alignment horizontal="center" shrinkToFit="1"/>
      <protection hidden="1"/>
    </xf>
    <xf numFmtId="0" fontId="55" fillId="3" borderId="14" xfId="0" applyFont="1" applyFill="1" applyBorder="1" applyAlignment="1" applyProtection="1">
      <alignment horizontal="center" shrinkToFit="1"/>
      <protection hidden="1"/>
    </xf>
    <xf numFmtId="0" fontId="55" fillId="3" borderId="15" xfId="0" applyFont="1" applyFill="1" applyBorder="1" applyAlignment="1" applyProtection="1">
      <alignment horizontal="center" shrinkToFit="1"/>
      <protection hidden="1"/>
    </xf>
    <xf numFmtId="44" fontId="26" fillId="34" borderId="0" xfId="1" applyNumberFormat="1" applyFont="1" applyFill="1" applyBorder="1" applyAlignment="1" applyProtection="1">
      <alignment horizontal="center"/>
      <protection hidden="1"/>
    </xf>
    <xf numFmtId="165" fontId="26" fillId="34" borderId="52" xfId="1" applyFont="1" applyFill="1" applyBorder="1" applyAlignment="1" applyProtection="1">
      <alignment horizontal="center"/>
      <protection locked="0" hidden="1"/>
    </xf>
    <xf numFmtId="165" fontId="26" fillId="34" borderId="53" xfId="1" applyFont="1" applyFill="1" applyBorder="1" applyAlignment="1" applyProtection="1">
      <alignment horizontal="center"/>
      <protection locked="0" hidden="1"/>
    </xf>
    <xf numFmtId="165" fontId="26" fillId="34" borderId="54" xfId="1" applyFont="1" applyFill="1" applyBorder="1" applyAlignment="1" applyProtection="1">
      <alignment horizontal="center"/>
      <protection locked="0" hidden="1"/>
    </xf>
    <xf numFmtId="165" fontId="26" fillId="34" borderId="50" xfId="1" applyFont="1" applyFill="1" applyBorder="1" applyAlignment="1" applyProtection="1">
      <alignment horizontal="center"/>
      <protection locked="0" hidden="1"/>
    </xf>
    <xf numFmtId="165" fontId="26" fillId="34" borderId="51" xfId="1" applyFont="1" applyFill="1" applyBorder="1" applyAlignment="1" applyProtection="1">
      <alignment horizontal="center"/>
      <protection locked="0" hidden="1"/>
    </xf>
    <xf numFmtId="165" fontId="26" fillId="34" borderId="55" xfId="1" applyFont="1" applyFill="1" applyBorder="1" applyAlignment="1" applyProtection="1">
      <alignment horizontal="center"/>
      <protection locked="0" hidden="1"/>
    </xf>
    <xf numFmtId="9" fontId="26" fillId="3" borderId="21" xfId="0" applyNumberFormat="1" applyFont="1" applyFill="1" applyBorder="1" applyAlignment="1" applyProtection="1">
      <alignment horizontal="center" shrinkToFit="1"/>
      <protection hidden="1"/>
    </xf>
    <xf numFmtId="9" fontId="26" fillId="3" borderId="22" xfId="0" applyNumberFormat="1" applyFont="1" applyFill="1" applyBorder="1" applyAlignment="1" applyProtection="1">
      <alignment horizontal="center" shrinkToFit="1"/>
      <protection hidden="1"/>
    </xf>
    <xf numFmtId="0" fontId="26" fillId="2" borderId="0" xfId="0" applyFont="1" applyFill="1" applyAlignment="1" applyProtection="1">
      <alignment horizontal="left" shrinkToFit="1"/>
      <protection hidden="1"/>
    </xf>
    <xf numFmtId="170" fontId="26" fillId="2" borderId="0" xfId="0" applyNumberFormat="1" applyFont="1" applyFill="1" applyProtection="1">
      <protection hidden="1"/>
    </xf>
    <xf numFmtId="0" fontId="26" fillId="2" borderId="163" xfId="0" applyFont="1" applyFill="1" applyBorder="1" applyAlignment="1" applyProtection="1">
      <alignment horizontal="left" vertical="top"/>
      <protection locked="0" hidden="1"/>
    </xf>
    <xf numFmtId="0" fontId="26" fillId="2" borderId="157" xfId="0" applyFont="1" applyFill="1" applyBorder="1" applyAlignment="1" applyProtection="1">
      <alignment horizontal="left" vertical="top"/>
      <protection locked="0" hidden="1"/>
    </xf>
    <xf numFmtId="0" fontId="26" fillId="2" borderId="164" xfId="0" applyFont="1" applyFill="1" applyBorder="1" applyAlignment="1" applyProtection="1">
      <alignment horizontal="left" vertical="top"/>
      <protection locked="0" hidden="1"/>
    </xf>
    <xf numFmtId="0" fontId="26" fillId="2" borderId="141" xfId="0" applyFont="1" applyFill="1" applyBorder="1" applyAlignment="1" applyProtection="1">
      <alignment horizontal="left" vertical="top"/>
      <protection locked="0" hidden="1"/>
    </xf>
    <xf numFmtId="0" fontId="26" fillId="2" borderId="0" xfId="0" applyFont="1" applyFill="1" applyAlignment="1" applyProtection="1">
      <alignment horizontal="left" vertical="top"/>
      <protection locked="0" hidden="1"/>
    </xf>
    <xf numFmtId="0" fontId="26" fillId="2" borderId="142" xfId="0" applyFont="1" applyFill="1" applyBorder="1" applyAlignment="1" applyProtection="1">
      <alignment horizontal="left" vertical="top"/>
      <protection locked="0" hidden="1"/>
    </xf>
    <xf numFmtId="0" fontId="26" fillId="2" borderId="144" xfId="0" applyFont="1" applyFill="1" applyBorder="1" applyAlignment="1" applyProtection="1">
      <alignment horizontal="left" vertical="top"/>
      <protection locked="0" hidden="1"/>
    </xf>
    <xf numFmtId="0" fontId="26" fillId="2" borderId="145" xfId="0" applyFont="1" applyFill="1" applyBorder="1" applyAlignment="1" applyProtection="1">
      <alignment horizontal="left" vertical="top"/>
      <protection locked="0" hidden="1"/>
    </xf>
    <xf numFmtId="0" fontId="26" fillId="2" borderId="146" xfId="0" applyFont="1" applyFill="1" applyBorder="1" applyAlignment="1" applyProtection="1">
      <alignment horizontal="left" vertical="top"/>
      <protection locked="0" hidden="1"/>
    </xf>
    <xf numFmtId="0" fontId="26" fillId="2" borderId="0" xfId="0" applyFont="1" applyFill="1" applyAlignment="1" applyProtection="1">
      <alignment horizontal="left"/>
      <protection hidden="1"/>
    </xf>
    <xf numFmtId="0" fontId="11" fillId="32" borderId="138" xfId="0" applyFont="1" applyFill="1" applyBorder="1" applyAlignment="1" applyProtection="1">
      <alignment vertical="center"/>
      <protection hidden="1"/>
    </xf>
    <xf numFmtId="0" fontId="11" fillId="32" borderId="139" xfId="0" applyFont="1" applyFill="1" applyBorder="1" applyAlignment="1" applyProtection="1">
      <alignment vertical="center"/>
      <protection hidden="1"/>
    </xf>
    <xf numFmtId="0" fontId="11" fillId="32" borderId="140" xfId="0" applyFont="1" applyFill="1" applyBorder="1" applyAlignment="1" applyProtection="1">
      <alignment vertical="center"/>
      <protection hidden="1"/>
    </xf>
    <xf numFmtId="0" fontId="59" fillId="2" borderId="0" xfId="0" applyFont="1" applyFill="1" applyAlignment="1" applyProtection="1">
      <alignment horizontal="left" wrapText="1"/>
      <protection hidden="1"/>
    </xf>
    <xf numFmtId="0" fontId="26" fillId="2" borderId="0" xfId="0" applyFont="1" applyFill="1" applyAlignment="1" applyProtection="1">
      <alignment horizontal="center" vertical="center" wrapText="1"/>
      <protection hidden="1"/>
    </xf>
    <xf numFmtId="0" fontId="26" fillId="2" borderId="0" xfId="0" applyFont="1" applyFill="1" applyAlignment="1" applyProtection="1">
      <alignment horizontal="center" wrapText="1"/>
      <protection hidden="1"/>
    </xf>
    <xf numFmtId="165" fontId="26" fillId="34" borderId="145" xfId="1" applyFont="1" applyFill="1" applyBorder="1" applyAlignment="1" applyProtection="1">
      <alignment horizontal="center" vertical="center"/>
      <protection hidden="1"/>
    </xf>
    <xf numFmtId="165" fontId="26" fillId="34" borderId="139" xfId="1" applyFont="1" applyFill="1" applyBorder="1" applyAlignment="1" applyProtection="1">
      <alignment horizontal="center" vertical="center"/>
      <protection hidden="1"/>
    </xf>
    <xf numFmtId="0" fontId="26" fillId="2" borderId="137" xfId="0" applyFont="1" applyFill="1" applyBorder="1" applyAlignment="1" applyProtection="1">
      <alignment horizontal="center" vertical="center"/>
      <protection locked="0" hidden="1"/>
    </xf>
    <xf numFmtId="0" fontId="26" fillId="14" borderId="139" xfId="0" applyFont="1" applyFill="1" applyBorder="1" applyAlignment="1" applyProtection="1">
      <alignment horizontal="center"/>
      <protection locked="0" hidden="1"/>
    </xf>
    <xf numFmtId="0" fontId="8" fillId="34" borderId="141" xfId="0" applyFont="1" applyFill="1" applyBorder="1" applyAlignment="1" applyProtection="1">
      <alignment horizontal="right"/>
      <protection hidden="1"/>
    </xf>
    <xf numFmtId="0" fontId="8" fillId="34" borderId="0" xfId="0" applyFont="1" applyFill="1" applyAlignment="1" applyProtection="1">
      <alignment horizontal="right"/>
      <protection hidden="1"/>
    </xf>
    <xf numFmtId="0" fontId="8" fillId="34" borderId="141" xfId="0" applyFont="1" applyFill="1" applyBorder="1" applyAlignment="1" applyProtection="1">
      <alignment horizontal="left" indent="10"/>
      <protection hidden="1"/>
    </xf>
    <xf numFmtId="0" fontId="8" fillId="34" borderId="0" xfId="0" applyFont="1" applyFill="1" applyAlignment="1" applyProtection="1">
      <alignment horizontal="left" indent="10"/>
      <protection hidden="1"/>
    </xf>
    <xf numFmtId="0" fontId="8" fillId="34" borderId="142" xfId="0" applyFont="1" applyFill="1" applyBorder="1" applyAlignment="1" applyProtection="1">
      <alignment horizontal="left" indent="10"/>
      <protection hidden="1"/>
    </xf>
    <xf numFmtId="0" fontId="7" fillId="32" borderId="138" xfId="0" applyFont="1" applyFill="1" applyBorder="1" applyProtection="1">
      <protection hidden="1"/>
    </xf>
    <xf numFmtId="0" fontId="7" fillId="32" borderId="139" xfId="0" applyFont="1" applyFill="1" applyBorder="1" applyProtection="1">
      <protection hidden="1"/>
    </xf>
    <xf numFmtId="0" fontId="7" fillId="32" borderId="140" xfId="0" applyFont="1" applyFill="1" applyBorder="1" applyProtection="1">
      <protection hidden="1"/>
    </xf>
    <xf numFmtId="49" fontId="8" fillId="34" borderId="141" xfId="0" applyNumberFormat="1" applyFont="1" applyFill="1" applyBorder="1" applyAlignment="1" applyProtection="1">
      <alignment horizontal="right"/>
      <protection hidden="1"/>
    </xf>
    <xf numFmtId="49" fontId="8" fillId="34" borderId="0" xfId="0" applyNumberFormat="1" applyFont="1" applyFill="1" applyAlignment="1" applyProtection="1">
      <alignment horizontal="right"/>
      <protection hidden="1"/>
    </xf>
    <xf numFmtId="0" fontId="30" fillId="34" borderId="76" xfId="0" applyFont="1" applyFill="1" applyBorder="1" applyAlignment="1" applyProtection="1">
      <alignment horizontal="left"/>
      <protection hidden="1"/>
    </xf>
    <xf numFmtId="0" fontId="30" fillId="34" borderId="142" xfId="0" applyFont="1" applyFill="1" applyBorder="1" applyAlignment="1" applyProtection="1">
      <alignment horizontal="left"/>
      <protection hidden="1"/>
    </xf>
    <xf numFmtId="0" fontId="54" fillId="13" borderId="152" xfId="0" applyFont="1" applyFill="1" applyBorder="1" applyAlignment="1" applyProtection="1">
      <alignment horizontal="left" vertical="center" wrapText="1"/>
      <protection hidden="1"/>
    </xf>
    <xf numFmtId="0" fontId="54" fillId="13" borderId="153" xfId="0" applyFont="1" applyFill="1" applyBorder="1" applyAlignment="1" applyProtection="1">
      <alignment horizontal="left" vertical="center" wrapText="1"/>
      <protection hidden="1"/>
    </xf>
    <xf numFmtId="0" fontId="54" fillId="13" borderId="154" xfId="0" applyFont="1" applyFill="1" applyBorder="1" applyAlignment="1" applyProtection="1">
      <alignment horizontal="left" vertical="center" wrapText="1"/>
      <protection hidden="1"/>
    </xf>
    <xf numFmtId="0" fontId="30" fillId="34" borderId="0" xfId="0" applyFont="1" applyFill="1" applyAlignment="1" applyProtection="1">
      <alignment horizontal="left" wrapText="1"/>
      <protection hidden="1"/>
    </xf>
    <xf numFmtId="0" fontId="30" fillId="34" borderId="142" xfId="0" applyFont="1" applyFill="1" applyBorder="1" applyAlignment="1" applyProtection="1">
      <alignment horizontal="left" wrapText="1"/>
      <protection hidden="1"/>
    </xf>
    <xf numFmtId="0" fontId="30" fillId="34" borderId="0" xfId="0" applyFont="1" applyFill="1" applyAlignment="1" applyProtection="1">
      <alignment horizontal="left"/>
      <protection hidden="1"/>
    </xf>
    <xf numFmtId="0" fontId="7" fillId="4" borderId="73" xfId="0" applyFont="1" applyFill="1" applyBorder="1" applyProtection="1">
      <protection hidden="1"/>
    </xf>
    <xf numFmtId="0" fontId="7" fillId="4" borderId="74" xfId="0" applyFont="1" applyFill="1" applyBorder="1" applyProtection="1">
      <protection hidden="1"/>
    </xf>
    <xf numFmtId="0" fontId="7" fillId="4" borderId="104" xfId="0" applyFont="1" applyFill="1" applyBorder="1" applyProtection="1">
      <protection hidden="1"/>
    </xf>
    <xf numFmtId="0" fontId="35" fillId="0" borderId="0" xfId="5" applyFont="1" applyAlignment="1" applyProtection="1"/>
    <xf numFmtId="44" fontId="110" fillId="23" borderId="106" xfId="0" applyNumberFormat="1" applyFont="1" applyFill="1" applyBorder="1" applyAlignment="1" applyProtection="1">
      <alignment horizontal="center"/>
      <protection hidden="1"/>
    </xf>
    <xf numFmtId="0" fontId="92" fillId="7" borderId="75" xfId="0" applyFont="1" applyFill="1" applyBorder="1" applyAlignment="1" applyProtection="1">
      <alignment horizontal="left"/>
      <protection hidden="1"/>
    </xf>
    <xf numFmtId="0" fontId="92" fillId="7" borderId="0" xfId="0" applyFont="1" applyFill="1" applyAlignment="1" applyProtection="1">
      <alignment horizontal="left"/>
      <protection hidden="1"/>
    </xf>
    <xf numFmtId="0" fontId="92" fillId="7" borderId="76" xfId="0" applyFont="1" applyFill="1" applyBorder="1" applyAlignment="1" applyProtection="1">
      <alignment horizontal="left"/>
      <protection hidden="1"/>
    </xf>
    <xf numFmtId="0" fontId="113" fillId="13" borderId="75" xfId="0" applyFont="1" applyFill="1" applyBorder="1" applyAlignment="1" applyProtection="1">
      <alignment horizontal="left" vertical="center" wrapText="1"/>
      <protection hidden="1"/>
    </xf>
    <xf numFmtId="0" fontId="113" fillId="13" borderId="0" xfId="0" applyFont="1" applyFill="1" applyAlignment="1" applyProtection="1">
      <alignment horizontal="left" vertical="center" wrapText="1"/>
      <protection hidden="1"/>
    </xf>
    <xf numFmtId="0" fontId="113" fillId="13" borderId="76" xfId="0" applyFont="1" applyFill="1" applyBorder="1" applyAlignment="1" applyProtection="1">
      <alignment horizontal="left" vertical="center" wrapText="1"/>
      <protection hidden="1"/>
    </xf>
    <xf numFmtId="0" fontId="113" fillId="13" borderId="79" xfId="0" applyFont="1" applyFill="1" applyBorder="1" applyAlignment="1" applyProtection="1">
      <alignment horizontal="left" vertical="center" wrapText="1"/>
      <protection hidden="1"/>
    </xf>
    <xf numFmtId="0" fontId="113" fillId="13" borderId="77" xfId="0" applyFont="1" applyFill="1" applyBorder="1" applyAlignment="1" applyProtection="1">
      <alignment horizontal="left" vertical="center" wrapText="1"/>
      <protection hidden="1"/>
    </xf>
    <xf numFmtId="0" fontId="113" fillId="13" borderId="78" xfId="0" applyFont="1" applyFill="1" applyBorder="1" applyAlignment="1" applyProtection="1">
      <alignment horizontal="left" vertical="center" wrapText="1"/>
      <protection hidden="1"/>
    </xf>
    <xf numFmtId="44" fontId="110" fillId="23" borderId="107" xfId="0" applyNumberFormat="1" applyFont="1" applyFill="1" applyBorder="1" applyAlignment="1" applyProtection="1">
      <alignment horizontal="center"/>
      <protection hidden="1"/>
    </xf>
    <xf numFmtId="44" fontId="111" fillId="24" borderId="0" xfId="0" applyNumberFormat="1" applyFont="1" applyFill="1" applyAlignment="1" applyProtection="1">
      <alignment horizontal="center"/>
      <protection hidden="1"/>
    </xf>
    <xf numFmtId="0" fontId="102" fillId="0" borderId="75" xfId="0" applyFont="1" applyBorder="1" applyAlignment="1" applyProtection="1">
      <alignment horizontal="right" wrapText="1"/>
      <protection hidden="1"/>
    </xf>
    <xf numFmtId="44" fontId="111" fillId="26" borderId="0" xfId="0" applyNumberFormat="1" applyFont="1" applyFill="1" applyAlignment="1" applyProtection="1">
      <alignment horizontal="center"/>
      <protection hidden="1"/>
    </xf>
    <xf numFmtId="0" fontId="92" fillId="4" borderId="75" xfId="0" applyFont="1" applyFill="1" applyBorder="1" applyAlignment="1" applyProtection="1">
      <alignment horizontal="left"/>
      <protection hidden="1"/>
    </xf>
    <xf numFmtId="0" fontId="92" fillId="4" borderId="0" xfId="0" applyFont="1" applyFill="1" applyAlignment="1" applyProtection="1">
      <alignment horizontal="left"/>
      <protection hidden="1"/>
    </xf>
    <xf numFmtId="0" fontId="92" fillId="4" borderId="76" xfId="0" applyFont="1" applyFill="1" applyBorder="1" applyAlignment="1" applyProtection="1">
      <alignment horizontal="left"/>
      <protection hidden="1"/>
    </xf>
    <xf numFmtId="0" fontId="93" fillId="0" borderId="80" xfId="0" applyFont="1" applyBorder="1" applyAlignment="1" applyProtection="1">
      <alignment horizontal="center" wrapText="1"/>
      <protection hidden="1"/>
    </xf>
    <xf numFmtId="0" fontId="93" fillId="0" borderId="81" xfId="0" applyFont="1" applyBorder="1" applyAlignment="1" applyProtection="1">
      <alignment horizontal="center" wrapText="1"/>
      <protection hidden="1"/>
    </xf>
    <xf numFmtId="0" fontId="93" fillId="0" borderId="82" xfId="0" applyFont="1" applyBorder="1" applyAlignment="1" applyProtection="1">
      <alignment horizontal="center" wrapText="1"/>
      <protection hidden="1"/>
    </xf>
    <xf numFmtId="0" fontId="107" fillId="0" borderId="75" xfId="0" applyFont="1" applyBorder="1" applyAlignment="1" applyProtection="1">
      <alignment horizontal="right" vertical="top" wrapText="1"/>
      <protection hidden="1"/>
    </xf>
    <xf numFmtId="0" fontId="98" fillId="0" borderId="0" xfId="0" applyFont="1" applyAlignment="1" applyProtection="1">
      <alignment horizontal="left" vertical="center" wrapText="1"/>
      <protection hidden="1"/>
    </xf>
    <xf numFmtId="0" fontId="67" fillId="8" borderId="64" xfId="0" applyFont="1" applyFill="1" applyBorder="1" applyAlignment="1" applyProtection="1">
      <alignment horizontal="center" wrapText="1"/>
      <protection hidden="1"/>
    </xf>
    <xf numFmtId="0" fontId="67" fillId="8" borderId="67" xfId="0" applyFont="1" applyFill="1" applyBorder="1" applyAlignment="1" applyProtection="1">
      <alignment horizontal="center" wrapText="1"/>
      <protection hidden="1"/>
    </xf>
    <xf numFmtId="0" fontId="93" fillId="0" borderId="0" xfId="0" applyFont="1" applyAlignment="1" applyProtection="1">
      <alignment horizontal="center" wrapText="1"/>
      <protection hidden="1"/>
    </xf>
    <xf numFmtId="0" fontId="93" fillId="0" borderId="0" xfId="0" applyFont="1" applyAlignment="1" applyProtection="1">
      <alignment horizontal="center"/>
      <protection hidden="1"/>
    </xf>
    <xf numFmtId="0" fontId="103" fillId="0" borderId="0" xfId="0" applyFont="1" applyAlignment="1" applyProtection="1">
      <alignment horizontal="left" wrapText="1"/>
      <protection hidden="1"/>
    </xf>
    <xf numFmtId="0" fontId="51" fillId="0" borderId="0" xfId="0" applyFont="1" applyAlignment="1" applyProtection="1">
      <alignment horizontal="left" wrapText="1"/>
      <protection hidden="1"/>
    </xf>
    <xf numFmtId="0" fontId="6" fillId="0" borderId="16" xfId="0" applyFont="1" applyBorder="1" applyAlignment="1" applyProtection="1">
      <alignment horizontal="center" wrapText="1"/>
      <protection hidden="1"/>
    </xf>
    <xf numFmtId="0" fontId="6" fillId="0" borderId="17" xfId="0" applyFont="1" applyBorder="1" applyAlignment="1" applyProtection="1">
      <alignment horizontal="center" wrapText="1"/>
      <protection hidden="1"/>
    </xf>
    <xf numFmtId="0" fontId="6" fillId="0" borderId="30" xfId="0" applyFont="1" applyBorder="1" applyAlignment="1" applyProtection="1">
      <alignment horizontal="center" wrapText="1"/>
      <protection hidden="1"/>
    </xf>
    <xf numFmtId="0" fontId="93" fillId="0" borderId="84" xfId="0" applyFont="1" applyBorder="1" applyAlignment="1" applyProtection="1">
      <alignment horizontal="center" wrapText="1"/>
      <protection hidden="1"/>
    </xf>
    <xf numFmtId="0" fontId="93" fillId="0" borderId="83" xfId="0" applyFont="1" applyBorder="1" applyAlignment="1" applyProtection="1">
      <alignment horizontal="center" wrapText="1"/>
      <protection hidden="1"/>
    </xf>
    <xf numFmtId="0" fontId="67" fillId="8" borderId="64" xfId="0" applyFont="1" applyFill="1" applyBorder="1" applyAlignment="1" applyProtection="1">
      <alignment horizontal="left" vertical="top" wrapText="1"/>
      <protection hidden="1"/>
    </xf>
    <xf numFmtId="0" fontId="67" fillId="8" borderId="67" xfId="0" applyFont="1" applyFill="1" applyBorder="1" applyAlignment="1" applyProtection="1">
      <alignment horizontal="left" vertical="top" wrapText="1"/>
      <protection hidden="1"/>
    </xf>
    <xf numFmtId="0" fontId="93" fillId="14" borderId="89" xfId="0" applyFont="1" applyFill="1" applyBorder="1" applyAlignment="1" applyProtection="1">
      <alignment horizontal="center"/>
      <protection locked="0"/>
    </xf>
    <xf numFmtId="0" fontId="98" fillId="0" borderId="0" xfId="0" applyFont="1" applyAlignment="1" applyProtection="1">
      <alignment horizontal="left" wrapText="1"/>
      <protection hidden="1"/>
    </xf>
    <xf numFmtId="0" fontId="93" fillId="14" borderId="90" xfId="0" applyFont="1" applyFill="1" applyBorder="1" applyAlignment="1" applyProtection="1">
      <alignment horizontal="center"/>
      <protection locked="0"/>
    </xf>
    <xf numFmtId="0" fontId="27" fillId="0" borderId="0" xfId="0" applyFont="1" applyAlignment="1">
      <alignment horizontal="left" wrapText="1"/>
    </xf>
    <xf numFmtId="0" fontId="0" fillId="22" borderId="61" xfId="0" applyFill="1" applyBorder="1" applyAlignment="1">
      <alignment horizontal="center" vertical="center"/>
    </xf>
    <xf numFmtId="0" fontId="0" fillId="22" borderId="63" xfId="0" applyFill="1" applyBorder="1" applyAlignment="1">
      <alignment horizontal="center" vertical="center"/>
    </xf>
    <xf numFmtId="0" fontId="0" fillId="22" borderId="60" xfId="0" applyFill="1" applyBorder="1" applyAlignment="1">
      <alignment horizontal="center" vertical="center"/>
    </xf>
    <xf numFmtId="0" fontId="0" fillId="0" borderId="0" xfId="0" applyAlignment="1">
      <alignment horizontal="left" wrapText="1"/>
    </xf>
    <xf numFmtId="0" fontId="2" fillId="0" borderId="0" xfId="0" applyFont="1" applyAlignment="1">
      <alignment horizontal="left" wrapText="1"/>
    </xf>
  </cellXfs>
  <cellStyles count="13">
    <cellStyle name="Comma" xfId="10" builtinId="3"/>
    <cellStyle name="Currency" xfId="1" builtinId="4"/>
    <cellStyle name="Currency 2" xfId="8" xr:uid="{20645C00-3061-4A83-B00F-7659AE1DA5BB}"/>
    <cellStyle name="Hyperlink" xfId="5" builtinId="8"/>
    <cellStyle name="Normal" xfId="0" builtinId="0"/>
    <cellStyle name="Normal 10" xfId="11" xr:uid="{A49E6F13-85F8-467E-AC14-6BEB9126445C}"/>
    <cellStyle name="Normal 10 2" xfId="4" xr:uid="{5FF1BB93-0DD7-4050-ABE9-31D416D16980}"/>
    <cellStyle name="Normal 2" xfId="3" xr:uid="{61462233-8D82-4F56-8FA5-2623F2CF5389}"/>
    <cellStyle name="Normal 3" xfId="6" xr:uid="{53BF48A7-8B6B-4FF3-8100-3D03987ED634}"/>
    <cellStyle name="Percent" xfId="2" builtinId="5"/>
    <cellStyle name="Percent 2" xfId="7" xr:uid="{DDCF04D0-A15C-4A19-93F6-876DEA043B30}"/>
    <cellStyle name="Percent 2 2" xfId="12" xr:uid="{26DDC65D-2669-4997-A7B3-4B558A3C3438}"/>
    <cellStyle name="Text" xfId="9" xr:uid="{7D24885E-8B18-46F4-A84F-FB730045F575}"/>
  </cellStyles>
  <dxfs count="66">
    <dxf>
      <fill>
        <patternFill>
          <bgColor theme="0" tint="-4.9989318521683403E-2"/>
        </patternFill>
      </fill>
    </dxf>
    <dxf>
      <fill>
        <patternFill>
          <bgColor rgb="FFC6E0B4"/>
        </patternFill>
      </fill>
    </dxf>
    <dxf>
      <fill>
        <patternFill>
          <bgColor rgb="FFFF0000"/>
        </patternFill>
      </fill>
    </dxf>
    <dxf>
      <fill>
        <patternFill>
          <bgColor rgb="FFF8CBAD"/>
        </patternFill>
      </fill>
    </dxf>
    <dxf>
      <fill>
        <patternFill>
          <bgColor rgb="FFC6E0B4"/>
        </patternFill>
      </fill>
    </dxf>
    <dxf>
      <fill>
        <patternFill>
          <bgColor rgb="FFFF0000"/>
        </patternFill>
      </fill>
    </dxf>
    <dxf>
      <fill>
        <patternFill>
          <bgColor rgb="FFFF0000"/>
        </patternFill>
      </fill>
    </dxf>
    <dxf>
      <fill>
        <patternFill>
          <bgColor rgb="FFFF0000"/>
        </patternFill>
      </fill>
    </dxf>
    <dxf>
      <font>
        <color rgb="FFFF0000"/>
      </font>
    </dxf>
    <dxf>
      <fill>
        <patternFill>
          <bgColor rgb="FFE2EFDA"/>
        </patternFill>
      </fill>
    </dxf>
    <dxf>
      <fill>
        <patternFill>
          <bgColor rgb="FFE2EFDA"/>
        </patternFill>
      </fill>
    </dxf>
    <dxf>
      <fill>
        <patternFill>
          <bgColor rgb="FFE2EFDA"/>
        </patternFill>
      </fill>
    </dxf>
    <dxf>
      <fill>
        <patternFill>
          <bgColor rgb="FFE2EFDA"/>
        </patternFill>
      </fill>
    </dxf>
    <dxf>
      <fill>
        <patternFill>
          <bgColor rgb="FFE2EFDA"/>
        </patternFill>
      </fill>
    </dxf>
    <dxf>
      <fill>
        <patternFill>
          <bgColor rgb="FFE2EFDA"/>
        </patternFill>
      </fill>
    </dxf>
    <dxf>
      <fill>
        <patternFill>
          <bgColor rgb="FFE2EFDA"/>
        </patternFill>
      </fill>
    </dxf>
    <dxf>
      <fill>
        <patternFill>
          <bgColor rgb="FFE2EFDA"/>
        </patternFill>
      </fill>
    </dxf>
    <dxf>
      <fill>
        <patternFill>
          <bgColor rgb="FFE2EFDA"/>
        </patternFill>
      </fill>
    </dxf>
    <dxf>
      <fill>
        <patternFill>
          <bgColor rgb="FFE2EFDA"/>
        </patternFill>
      </fill>
    </dxf>
    <dxf>
      <fill>
        <patternFill>
          <bgColor rgb="FFE2EFDA"/>
        </patternFill>
      </fill>
    </dxf>
    <dxf>
      <fill>
        <patternFill>
          <bgColor rgb="FFE2EFDA"/>
        </patternFill>
      </fill>
    </dxf>
    <dxf>
      <fill>
        <patternFill>
          <bgColor rgb="FFE2EFDA"/>
        </patternFill>
      </fill>
    </dxf>
    <dxf>
      <fill>
        <patternFill>
          <bgColor rgb="FFE2EFDA"/>
        </patternFill>
      </fill>
    </dxf>
    <dxf>
      <fill>
        <patternFill>
          <bgColor rgb="FFE2EFDA"/>
        </patternFill>
      </fill>
    </dxf>
    <dxf>
      <fill>
        <patternFill>
          <bgColor rgb="FFE2EFDA"/>
        </patternFill>
      </fill>
    </dxf>
    <dxf>
      <fill>
        <patternFill>
          <bgColor rgb="FFE2EFDA"/>
        </patternFill>
      </fill>
    </dxf>
    <dxf>
      <fill>
        <patternFill>
          <bgColor rgb="FFE2EFDA"/>
        </patternFill>
      </fill>
    </dxf>
    <dxf>
      <fill>
        <patternFill>
          <bgColor rgb="FFE2EFDA"/>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ill>
        <patternFill>
          <bgColor theme="9" tint="0.79998168889431442"/>
        </patternFill>
      </fill>
      <border>
        <bottom style="thin">
          <color theme="9"/>
        </bottom>
        <vertical/>
        <horizontal/>
      </border>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ont>
        <condense val="0"/>
        <extend val="0"/>
        <color indexed="10"/>
      </font>
    </dxf>
    <dxf>
      <fill>
        <patternFill>
          <bgColor theme="9" tint="0.79998168889431442"/>
        </patternFill>
      </fill>
    </dxf>
    <dxf>
      <fill>
        <patternFill>
          <bgColor theme="9" tint="0.79998168889431442"/>
        </patternFill>
      </fill>
    </dxf>
    <dxf>
      <fill>
        <patternFill>
          <bgColor theme="9" tint="0.79998168889431442"/>
        </patternFill>
      </fill>
      <border>
        <vertical/>
        <horizontal/>
      </border>
    </dxf>
    <dxf>
      <fill>
        <patternFill>
          <bgColor theme="9" tint="0.79998168889431442"/>
        </patternFill>
      </fill>
    </dxf>
    <dxf>
      <fill>
        <patternFill>
          <bgColor theme="9" tint="0.79998168889431442"/>
        </patternFill>
      </fill>
    </dxf>
    <dxf>
      <fill>
        <patternFill>
          <bgColor theme="9" tint="0.79998168889431442"/>
        </patternFill>
      </fill>
    </dxf>
    <dxf>
      <fill>
        <patternFill>
          <bgColor theme="8" tint="0.79998168889431442"/>
        </patternFill>
      </fill>
    </dxf>
    <dxf>
      <fill>
        <patternFill>
          <bgColor rgb="FFE2EFDA"/>
        </patternFill>
      </fill>
    </dxf>
    <dxf>
      <fill>
        <patternFill>
          <bgColor rgb="FFE2EFDA"/>
        </patternFill>
      </fill>
    </dxf>
    <dxf>
      <fill>
        <patternFill>
          <bgColor theme="9" tint="0.79998168889431442"/>
        </patternFill>
      </fill>
    </dxf>
    <dxf>
      <fill>
        <patternFill>
          <bgColor rgb="FFE2EFDA"/>
        </patternFill>
      </fill>
    </dxf>
    <dxf>
      <fill>
        <patternFill>
          <bgColor rgb="FFE2EFDA"/>
        </patternFill>
      </fill>
    </dxf>
    <dxf>
      <fill>
        <patternFill>
          <bgColor rgb="FFE2EFDA"/>
        </patternFill>
      </fill>
    </dxf>
    <dxf>
      <fill>
        <patternFill>
          <bgColor rgb="FFFF0000"/>
        </patternFill>
      </fill>
    </dxf>
    <dxf>
      <font>
        <color rgb="FFFF0000"/>
      </font>
    </dxf>
    <dxf>
      <font>
        <b/>
        <i val="0"/>
        <color theme="0"/>
      </font>
      <fill>
        <patternFill>
          <bgColor rgb="FFFF0000"/>
        </patternFill>
      </fill>
    </dxf>
    <dxf>
      <font>
        <b/>
        <i val="0"/>
        <color theme="0"/>
      </font>
      <fill>
        <patternFill>
          <bgColor rgb="FFFF0000"/>
        </patternFill>
      </fill>
    </dxf>
    <dxf>
      <fill>
        <patternFill>
          <bgColor rgb="FFDEF1DA"/>
        </patternFill>
      </fill>
    </dxf>
    <dxf>
      <fill>
        <patternFill>
          <bgColor rgb="FFFF0000"/>
        </patternFill>
      </fill>
    </dxf>
    <dxf>
      <fill>
        <patternFill>
          <bgColor rgb="FFF8CBAD"/>
        </patternFill>
      </fill>
    </dxf>
    <dxf>
      <fill>
        <patternFill>
          <bgColor rgb="FFDEF1DA"/>
        </patternFill>
      </fill>
    </dxf>
  </dxfs>
  <tableStyles count="0" defaultTableStyle="TableStyleMedium2" defaultPivotStyle="PivotStyleLight16"/>
  <colors>
    <mruColors>
      <color rgb="FF5ABA48"/>
      <color rgb="FFF2F2F2"/>
      <color rgb="FFDEF1DA"/>
      <color rgb="FF122B4E"/>
      <color rgb="FF294D61"/>
      <color rgb="FF87B348"/>
      <color rgb="FFE2EFDA"/>
      <color rgb="FFE7F0F5"/>
      <color rgb="FFC6E0B4"/>
      <color rgb="FFE4EED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2.xml"/><Relationship Id="rId3" Type="http://schemas.openxmlformats.org/officeDocument/2006/relationships/worksheet" Target="worksheets/sheet3.xml"/><Relationship Id="rId21" Type="http://schemas.microsoft.com/office/2006/relationships/vbaProject" Target="vbaProject.bin"/><Relationship Id="rId7" Type="http://schemas.openxmlformats.org/officeDocument/2006/relationships/worksheet" Target="worksheets/sheet7.xml"/><Relationship Id="rId12" Type="http://schemas.openxmlformats.org/officeDocument/2006/relationships/connections" Target="connections.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sheetMetadata" Target="metadata.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ctrlProps/ctrlProp1.xml><?xml version="1.0" encoding="utf-8"?>
<formControlPr xmlns="http://schemas.microsoft.com/office/spreadsheetml/2009/9/main" objectType="Radio" firstButton="1" fmlaLink="#REF!" lockText="1"/>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4.png"/></Relationships>
</file>

<file path=xl/drawings/_rels/drawing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5.png"/></Relationships>
</file>

<file path=xl/drawings/_rels/drawing5.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7.png"/><Relationship Id="rId1" Type="http://schemas.openxmlformats.org/officeDocument/2006/relationships/image" Target="../media/image6.emf"/></Relationships>
</file>

<file path=xl/drawings/_rels/drawing6.xml.rels><?xml version="1.0" encoding="UTF-8" standalone="yes"?>
<Relationships xmlns="http://schemas.openxmlformats.org/package/2006/relationships"><Relationship Id="rId1" Type="http://schemas.openxmlformats.org/officeDocument/2006/relationships/image" Target="../media/image8.png"/></Relationships>
</file>

<file path=xl/drawings/_rels/drawing8.xml.rels><?xml version="1.0" encoding="UTF-8" standalone="yes"?>
<Relationships xmlns="http://schemas.openxmlformats.org/package/2006/relationships"><Relationship Id="rId2" Type="http://schemas.openxmlformats.org/officeDocument/2006/relationships/image" Target="../media/image10.png"/><Relationship Id="rId1" Type="http://schemas.openxmlformats.org/officeDocument/2006/relationships/image" Target="../media/image9.png"/></Relationships>
</file>

<file path=xl/drawings/drawing1.xml><?xml version="1.0" encoding="utf-8"?>
<xdr:wsDr xmlns:xdr="http://schemas.openxmlformats.org/drawingml/2006/spreadsheetDrawing" xmlns:a="http://schemas.openxmlformats.org/drawingml/2006/main">
  <xdr:twoCellAnchor editAs="absolute">
    <xdr:from>
      <xdr:col>1</xdr:col>
      <xdr:colOff>64219</xdr:colOff>
      <xdr:row>0</xdr:row>
      <xdr:rowOff>978</xdr:rowOff>
    </xdr:from>
    <xdr:to>
      <xdr:col>28</xdr:col>
      <xdr:colOff>32356</xdr:colOff>
      <xdr:row>4</xdr:row>
      <xdr:rowOff>251427</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305519" y="978"/>
          <a:ext cx="15912987" cy="1145799"/>
        </a:xfrm>
        <a:prstGeom prst="rect">
          <a:avLst/>
        </a:prstGeom>
      </xdr:spPr>
    </xdr:pic>
    <xdr:clientData/>
  </xdr:twoCellAnchor>
  <xdr:twoCellAnchor editAs="oneCell">
    <xdr:from>
      <xdr:col>27</xdr:col>
      <xdr:colOff>200076</xdr:colOff>
      <xdr:row>4</xdr:row>
      <xdr:rowOff>311756</xdr:rowOff>
    </xdr:from>
    <xdr:to>
      <xdr:col>28</xdr:col>
      <xdr:colOff>15402</xdr:colOff>
      <xdr:row>4</xdr:row>
      <xdr:rowOff>616133</xdr:rowOff>
    </xdr:to>
    <xdr:pic macro="[0]!HomeClear">
      <xdr:nvPicPr>
        <xdr:cNvPr id="3" name="Picture 2">
          <a:extLst>
            <a:ext uri="{FF2B5EF4-FFF2-40B4-BE49-F238E27FC236}">
              <a16:creationId xmlns:a16="http://schemas.microsoft.com/office/drawing/2014/main" id="{074D7368-2FCA-A776-AEB9-F981A9473F54}"/>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xdr:blipFill>
      <xdr:spPr>
        <a:xfrm>
          <a:off x="15408326" y="1207106"/>
          <a:ext cx="793226" cy="304377"/>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absolute">
    <xdr:from>
      <xdr:col>0</xdr:col>
      <xdr:colOff>434135</xdr:colOff>
      <xdr:row>0</xdr:row>
      <xdr:rowOff>360</xdr:rowOff>
    </xdr:from>
    <xdr:to>
      <xdr:col>22</xdr:col>
      <xdr:colOff>23065</xdr:colOff>
      <xdr:row>0</xdr:row>
      <xdr:rowOff>1067383</xdr:rowOff>
    </xdr:to>
    <xdr:pic>
      <xdr:nvPicPr>
        <xdr:cNvPr id="2" name="Picture 1">
          <a:extLst>
            <a:ext uri="{FF2B5EF4-FFF2-40B4-BE49-F238E27FC236}">
              <a16:creationId xmlns:a16="http://schemas.microsoft.com/office/drawing/2014/main" id="{51124F14-8E6F-484D-858A-AB7123525AE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a:xfrm>
          <a:off x="434135" y="360"/>
          <a:ext cx="14784480" cy="1067023"/>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absolute">
    <xdr:from>
      <xdr:col>0</xdr:col>
      <xdr:colOff>304006</xdr:colOff>
      <xdr:row>0</xdr:row>
      <xdr:rowOff>-795</xdr:rowOff>
    </xdr:from>
    <xdr:to>
      <xdr:col>23</xdr:col>
      <xdr:colOff>15875</xdr:colOff>
      <xdr:row>4</xdr:row>
      <xdr:rowOff>121463</xdr:rowOff>
    </xdr:to>
    <xdr:pic>
      <xdr:nvPicPr>
        <xdr:cNvPr id="2" name="Picture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t="236" b="236"/>
        <a:stretch/>
      </xdr:blipFill>
      <xdr:spPr>
        <a:xfrm>
          <a:off x="304006" y="-795"/>
          <a:ext cx="14094619" cy="1017608"/>
        </a:xfrm>
        <a:prstGeom prst="rect">
          <a:avLst/>
        </a:prstGeom>
      </xdr:spPr>
    </xdr:pic>
    <xdr:clientData/>
  </xdr:twoCellAnchor>
  <xdr:twoCellAnchor editAs="oneCell">
    <xdr:from>
      <xdr:col>21</xdr:col>
      <xdr:colOff>227639</xdr:colOff>
      <xdr:row>4</xdr:row>
      <xdr:rowOff>152400</xdr:rowOff>
    </xdr:from>
    <xdr:to>
      <xdr:col>22</xdr:col>
      <xdr:colOff>6446</xdr:colOff>
      <xdr:row>5</xdr:row>
      <xdr:rowOff>255587</xdr:rowOff>
    </xdr:to>
    <xdr:pic macro="[0]!SEIncomeclear">
      <xdr:nvPicPr>
        <xdr:cNvPr id="3" name="Picture 2">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xdr:blipFill>
      <xdr:spPr>
        <a:xfrm>
          <a:off x="13486439" y="1047750"/>
          <a:ext cx="864657" cy="331787"/>
        </a:xfrm>
        <a:prstGeom prst="rect">
          <a:avLst/>
        </a:prstGeom>
        <a:solidFill>
          <a:schemeClr val="accent5">
            <a:lumMod val="50000"/>
          </a:schemeClr>
        </a:solidFill>
      </xdr:spPr>
    </xdr:pic>
    <xdr:clientData fLocksWithSheet="0"/>
  </xdr:twoCellAnchor>
</xdr:wsDr>
</file>

<file path=xl/drawings/drawing4.xml><?xml version="1.0" encoding="utf-8"?>
<xdr:wsDr xmlns:xdr="http://schemas.openxmlformats.org/drawingml/2006/spreadsheetDrawing" xmlns:a="http://schemas.openxmlformats.org/drawingml/2006/main">
  <xdr:twoCellAnchor editAs="oneCell">
    <xdr:from>
      <xdr:col>1</xdr:col>
      <xdr:colOff>104776</xdr:colOff>
      <xdr:row>0</xdr:row>
      <xdr:rowOff>0</xdr:rowOff>
    </xdr:from>
    <xdr:to>
      <xdr:col>12</xdr:col>
      <xdr:colOff>12065</xdr:colOff>
      <xdr:row>1</xdr:row>
      <xdr:rowOff>764999</xdr:rowOff>
    </xdr:to>
    <xdr:pic>
      <xdr:nvPicPr>
        <xdr:cNvPr id="4" name="Picture 3">
          <a:extLst>
            <a:ext uri="{FF2B5EF4-FFF2-40B4-BE49-F238E27FC236}">
              <a16:creationId xmlns:a16="http://schemas.microsoft.com/office/drawing/2014/main" id="{00000000-0008-0000-02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t="447" b="447"/>
        <a:stretch/>
      </xdr:blipFill>
      <xdr:spPr>
        <a:xfrm>
          <a:off x="346076" y="0"/>
          <a:ext cx="10721339" cy="764999"/>
        </a:xfrm>
        <a:prstGeom prst="rect">
          <a:avLst/>
        </a:prstGeom>
      </xdr:spPr>
    </xdr:pic>
    <xdr:clientData/>
  </xdr:twoCellAnchor>
  <xdr:twoCellAnchor editAs="oneCell">
    <xdr:from>
      <xdr:col>11</xdr:col>
      <xdr:colOff>356659</xdr:colOff>
      <xdr:row>1</xdr:row>
      <xdr:rowOff>815975</xdr:rowOff>
    </xdr:from>
    <xdr:to>
      <xdr:col>12</xdr:col>
      <xdr:colOff>33001</xdr:colOff>
      <xdr:row>2</xdr:row>
      <xdr:rowOff>342900</xdr:rowOff>
    </xdr:to>
    <xdr:pic macro="[0]!GL_EEclear">
      <xdr:nvPicPr>
        <xdr:cNvPr id="3" name="Picture 2">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xdr:blipFill>
      <xdr:spPr>
        <a:xfrm>
          <a:off x="10186459" y="815975"/>
          <a:ext cx="901892" cy="346075"/>
        </a:xfrm>
        <a:prstGeom prst="rect">
          <a:avLst/>
        </a:prstGeom>
        <a:solidFill>
          <a:schemeClr val="accent5">
            <a:lumMod val="50000"/>
          </a:schemeClr>
        </a:solidFill>
      </xdr:spPr>
    </xdr:pic>
    <xdr:clientData/>
  </xdr:twoCellAnchor>
</xdr:wsDr>
</file>

<file path=xl/drawings/drawing5.xml><?xml version="1.0" encoding="utf-8"?>
<xdr:wsDr xmlns:xdr="http://schemas.openxmlformats.org/drawingml/2006/spreadsheetDrawing" xmlns:a="http://schemas.openxmlformats.org/drawingml/2006/main">
  <xdr:twoCellAnchor>
    <xdr:from>
      <xdr:col>81</xdr:col>
      <xdr:colOff>171450</xdr:colOff>
      <xdr:row>101</xdr:row>
      <xdr:rowOff>76200</xdr:rowOff>
    </xdr:from>
    <xdr:to>
      <xdr:col>81</xdr:col>
      <xdr:colOff>257175</xdr:colOff>
      <xdr:row>101</xdr:row>
      <xdr:rowOff>76200</xdr:rowOff>
    </xdr:to>
    <xdr:sp macro="" textlink="">
      <xdr:nvSpPr>
        <xdr:cNvPr id="26" name="Line 60">
          <a:extLst>
            <a:ext uri="{FF2B5EF4-FFF2-40B4-BE49-F238E27FC236}">
              <a16:creationId xmlns:a16="http://schemas.microsoft.com/office/drawing/2014/main" id="{00000000-0008-0000-0300-00001A000000}"/>
            </a:ext>
          </a:extLst>
        </xdr:cNvPr>
        <xdr:cNvSpPr>
          <a:spLocks noChangeShapeType="1"/>
        </xdr:cNvSpPr>
      </xdr:nvSpPr>
      <xdr:spPr bwMode="auto">
        <a:xfrm>
          <a:off x="9153525" y="15230475"/>
          <a:ext cx="0" cy="0"/>
        </a:xfrm>
        <a:prstGeom prst="line">
          <a:avLst/>
        </a:prstGeom>
        <a:noFill/>
        <a:ln w="9525">
          <a:solidFill>
            <a:srgbClr xmlns:mc="http://schemas.openxmlformats.org/markup-compatibility/2006" xmlns:a14="http://schemas.microsoft.com/office/drawing/2010/main" val="C0C0C0" mc:Ignorable="a14" a14:legacySpreadsheetColorIndex="22"/>
          </a:solidFill>
          <a:round/>
          <a:headEnd/>
          <a:tailEnd type="none" w="lg" len="sm"/>
        </a:ln>
        <a:extLst>
          <a:ext uri="{909E8E84-426E-40DD-AFC4-6F175D3DCCD1}">
            <a14:hiddenFill xmlns:a14="http://schemas.microsoft.com/office/drawing/2010/main">
              <a:noFill/>
            </a14:hiddenFill>
          </a:ext>
        </a:extLst>
      </xdr:spPr>
    </xdr:sp>
    <xdr:clientData/>
  </xdr:twoCellAnchor>
  <xdr:twoCellAnchor>
    <xdr:from>
      <xdr:col>81</xdr:col>
      <xdr:colOff>171450</xdr:colOff>
      <xdr:row>84</xdr:row>
      <xdr:rowOff>76200</xdr:rowOff>
    </xdr:from>
    <xdr:to>
      <xdr:col>81</xdr:col>
      <xdr:colOff>257175</xdr:colOff>
      <xdr:row>84</xdr:row>
      <xdr:rowOff>76200</xdr:rowOff>
    </xdr:to>
    <xdr:sp macro="" textlink="">
      <xdr:nvSpPr>
        <xdr:cNvPr id="42" name="Line 134">
          <a:extLst>
            <a:ext uri="{FF2B5EF4-FFF2-40B4-BE49-F238E27FC236}">
              <a16:creationId xmlns:a16="http://schemas.microsoft.com/office/drawing/2014/main" id="{00000000-0008-0000-0300-00002A000000}"/>
            </a:ext>
          </a:extLst>
        </xdr:cNvPr>
        <xdr:cNvSpPr>
          <a:spLocks noChangeShapeType="1"/>
        </xdr:cNvSpPr>
      </xdr:nvSpPr>
      <xdr:spPr bwMode="auto">
        <a:xfrm>
          <a:off x="9153525" y="13249275"/>
          <a:ext cx="0" cy="0"/>
        </a:xfrm>
        <a:prstGeom prst="line">
          <a:avLst/>
        </a:prstGeom>
        <a:noFill/>
        <a:ln w="9525">
          <a:solidFill>
            <a:srgbClr xmlns:mc="http://schemas.openxmlformats.org/markup-compatibility/2006" xmlns:a14="http://schemas.microsoft.com/office/drawing/2010/main" val="C0C0C0" mc:Ignorable="a14" a14:legacySpreadsheetColorIndex="22"/>
          </a:solidFill>
          <a:round/>
          <a:headEnd/>
          <a:tailEnd type="none" w="lg" len="sm"/>
        </a:ln>
        <a:extLst>
          <a:ext uri="{909E8E84-426E-40DD-AFC4-6F175D3DCCD1}">
            <a14:hiddenFill xmlns:a14="http://schemas.microsoft.com/office/drawing/2010/main">
              <a:noFill/>
            </a14:hiddenFill>
          </a:ext>
        </a:extLst>
      </xdr:spPr>
    </xdr:sp>
    <xdr:clientData/>
  </xdr:twoCellAnchor>
  <mc:AlternateContent xmlns:mc="http://schemas.openxmlformats.org/markup-compatibility/2006">
    <mc:Choice xmlns:a14="http://schemas.microsoft.com/office/drawing/2010/main" Requires="a14">
      <xdr:twoCellAnchor editAs="oneCell">
        <xdr:from>
          <xdr:col>19</xdr:col>
          <xdr:colOff>107950</xdr:colOff>
          <xdr:row>4</xdr:row>
          <xdr:rowOff>0</xdr:rowOff>
        </xdr:from>
        <xdr:to>
          <xdr:col>20</xdr:col>
          <xdr:colOff>31750</xdr:colOff>
          <xdr:row>5</xdr:row>
          <xdr:rowOff>0</xdr:rowOff>
        </xdr:to>
        <xdr:sp macro="" textlink="">
          <xdr:nvSpPr>
            <xdr:cNvPr id="17434" name="Option Button 26" hidden="1">
              <a:extLst>
                <a:ext uri="{63B3BB69-23CF-44E3-9099-C40C66FF867C}">
                  <a14:compatExt spid="_x0000_s17434"/>
                </a:ext>
                <a:ext uri="{FF2B5EF4-FFF2-40B4-BE49-F238E27FC236}">
                  <a16:creationId xmlns:a16="http://schemas.microsoft.com/office/drawing/2014/main" id="{00000000-0008-0000-0400-00001A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0</xdr:col>
      <xdr:colOff>0</xdr:colOff>
      <xdr:row>0</xdr:row>
      <xdr:rowOff>0</xdr:rowOff>
    </xdr:from>
    <xdr:to>
      <xdr:col>1</xdr:col>
      <xdr:colOff>76200</xdr:colOff>
      <xdr:row>1</xdr:row>
      <xdr:rowOff>114300</xdr:rowOff>
    </xdr:to>
    <xdr:pic>
      <xdr:nvPicPr>
        <xdr:cNvPr id="49" name="Picture 1108">
          <a:extLst>
            <a:ext uri="{FF2B5EF4-FFF2-40B4-BE49-F238E27FC236}">
              <a16:creationId xmlns:a16="http://schemas.microsoft.com/office/drawing/2014/main" id="{00000000-0008-0000-0300-000031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33350"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152400</xdr:colOff>
      <xdr:row>0</xdr:row>
      <xdr:rowOff>152400</xdr:rowOff>
    </xdr:from>
    <xdr:to>
      <xdr:col>2</xdr:col>
      <xdr:colOff>2155</xdr:colOff>
      <xdr:row>1</xdr:row>
      <xdr:rowOff>169339</xdr:rowOff>
    </xdr:to>
    <xdr:pic>
      <xdr:nvPicPr>
        <xdr:cNvPr id="50" name="Picture 1109">
          <a:extLst>
            <a:ext uri="{FF2B5EF4-FFF2-40B4-BE49-F238E27FC236}">
              <a16:creationId xmlns:a16="http://schemas.microsoft.com/office/drawing/2014/main" id="{00000000-0008-0000-0300-00003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52400" y="152400"/>
          <a:ext cx="133350"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xdr:colOff>
      <xdr:row>0</xdr:row>
      <xdr:rowOff>3123</xdr:rowOff>
    </xdr:from>
    <xdr:to>
      <xdr:col>78</xdr:col>
      <xdr:colOff>38099</xdr:colOff>
      <xdr:row>2</xdr:row>
      <xdr:rowOff>51573</xdr:rowOff>
    </xdr:to>
    <xdr:pic>
      <xdr:nvPicPr>
        <xdr:cNvPr id="4" name="Picture 3">
          <a:extLst>
            <a:ext uri="{FF2B5EF4-FFF2-40B4-BE49-F238E27FC236}">
              <a16:creationId xmlns:a16="http://schemas.microsoft.com/office/drawing/2014/main" id="{00000000-0008-0000-0300-000004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xdr:blipFill>
      <xdr:spPr>
        <a:xfrm>
          <a:off x="1" y="3123"/>
          <a:ext cx="9315448" cy="670750"/>
        </a:xfrm>
        <a:prstGeom prst="rect">
          <a:avLst/>
        </a:prstGeom>
      </xdr:spPr>
    </xdr:pic>
    <xdr:clientData/>
  </xdr:twoCellAnchor>
  <xdr:twoCellAnchor editAs="oneCell">
    <xdr:from>
      <xdr:col>69</xdr:col>
      <xdr:colOff>28576</xdr:colOff>
      <xdr:row>2</xdr:row>
      <xdr:rowOff>123826</xdr:rowOff>
    </xdr:from>
    <xdr:to>
      <xdr:col>78</xdr:col>
      <xdr:colOff>22226</xdr:colOff>
      <xdr:row>2</xdr:row>
      <xdr:rowOff>438151</xdr:rowOff>
    </xdr:to>
    <xdr:pic macro="[0]!BASClear">
      <xdr:nvPicPr>
        <xdr:cNvPr id="3" name="Picture 2">
          <a:extLst>
            <a:ext uri="{FF2B5EF4-FFF2-40B4-BE49-F238E27FC236}">
              <a16:creationId xmlns:a16="http://schemas.microsoft.com/office/drawing/2014/main" id="{00000000-0008-0000-0300-000003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xdr:blipFill>
      <xdr:spPr>
        <a:xfrm>
          <a:off x="8480426" y="746126"/>
          <a:ext cx="819150" cy="314325"/>
        </a:xfrm>
        <a:prstGeom prst="rect">
          <a:avLst/>
        </a:prstGeom>
        <a:solidFill>
          <a:schemeClr val="accent5">
            <a:lumMod val="50000"/>
          </a:schemeClr>
        </a:solidFill>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551738</xdr:colOff>
      <xdr:row>0</xdr:row>
      <xdr:rowOff>0</xdr:rowOff>
    </xdr:from>
    <xdr:to>
      <xdr:col>10</xdr:col>
      <xdr:colOff>18265</xdr:colOff>
      <xdr:row>0</xdr:row>
      <xdr:rowOff>790537</xdr:rowOff>
    </xdr:to>
    <xdr:pic>
      <xdr:nvPicPr>
        <xdr:cNvPr id="7" name="Picture 6">
          <a:extLst>
            <a:ext uri="{FF2B5EF4-FFF2-40B4-BE49-F238E27FC236}">
              <a16:creationId xmlns:a16="http://schemas.microsoft.com/office/drawing/2014/main" id="{00000000-0008-0000-0400-000007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a:xfrm>
          <a:off x="551738" y="0"/>
          <a:ext cx="10979077" cy="790537"/>
        </a:xfrm>
        <a:prstGeom prst="rect">
          <a:avLst/>
        </a:prstGeom>
      </xdr:spPr>
    </xdr:pic>
    <xdr:clientData/>
  </xdr:twoCellAnchor>
  <xdr:twoCellAnchor>
    <xdr:from>
      <xdr:col>9</xdr:col>
      <xdr:colOff>2205566</xdr:colOff>
      <xdr:row>0</xdr:row>
      <xdr:rowOff>863074</xdr:rowOff>
    </xdr:from>
    <xdr:to>
      <xdr:col>9</xdr:col>
      <xdr:colOff>2829983</xdr:colOff>
      <xdr:row>1</xdr:row>
      <xdr:rowOff>156633</xdr:rowOff>
    </xdr:to>
    <xdr:sp macro="[0]!Bridgeclear" textlink="">
      <xdr:nvSpPr>
        <xdr:cNvPr id="2" name="Rectangle: Rounded Corners 1">
          <a:extLst>
            <a:ext uri="{FF2B5EF4-FFF2-40B4-BE49-F238E27FC236}">
              <a16:creationId xmlns:a16="http://schemas.microsoft.com/office/drawing/2014/main" id="{00000000-0008-0000-0400-000002000000}"/>
            </a:ext>
          </a:extLst>
        </xdr:cNvPr>
        <xdr:cNvSpPr/>
      </xdr:nvSpPr>
      <xdr:spPr>
        <a:xfrm>
          <a:off x="10886016" y="863074"/>
          <a:ext cx="624417" cy="258759"/>
        </a:xfrm>
        <a:prstGeom prst="roundRect">
          <a:avLst/>
        </a:prstGeom>
        <a:solidFill>
          <a:srgbClr val="122B4E"/>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AU" sz="1100" b="1"/>
            <a:t>CLEAR</a:t>
          </a:r>
        </a:p>
      </xdr:txBody>
    </xdr:sp>
    <xdr:clientData/>
  </xdr:twoCellAnchor>
  <xdr:twoCellAnchor>
    <xdr:from>
      <xdr:col>1</xdr:col>
      <xdr:colOff>114301</xdr:colOff>
      <xdr:row>3</xdr:row>
      <xdr:rowOff>190500</xdr:rowOff>
    </xdr:from>
    <xdr:to>
      <xdr:col>2</xdr:col>
      <xdr:colOff>1</xdr:colOff>
      <xdr:row>3</xdr:row>
      <xdr:rowOff>733425</xdr:rowOff>
    </xdr:to>
    <xdr:sp macro="" textlink="">
      <xdr:nvSpPr>
        <xdr:cNvPr id="3" name="Rectangle: Rounded Corners 2">
          <a:extLst>
            <a:ext uri="{FF2B5EF4-FFF2-40B4-BE49-F238E27FC236}">
              <a16:creationId xmlns:a16="http://schemas.microsoft.com/office/drawing/2014/main" id="{00000000-0008-0000-0400-000003000000}"/>
            </a:ext>
          </a:extLst>
        </xdr:cNvPr>
        <xdr:cNvSpPr/>
      </xdr:nvSpPr>
      <xdr:spPr>
        <a:xfrm>
          <a:off x="790576" y="1781175"/>
          <a:ext cx="1709738" cy="542925"/>
        </a:xfrm>
        <a:prstGeom prst="roundRect">
          <a:avLst/>
        </a:prstGeom>
        <a:ln w="19050">
          <a:solidFill>
            <a:schemeClr val="accent6">
              <a:lumMod val="75000"/>
            </a:schemeClr>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r>
            <a:rPr lang="en-AU" sz="1000">
              <a:solidFill>
                <a:schemeClr val="tx1">
                  <a:lumMod val="75000"/>
                  <a:lumOff val="25000"/>
                </a:schemeClr>
              </a:solidFill>
              <a:latin typeface="Open Sans" pitchFamily="2" charset="0"/>
              <a:ea typeface="Open Sans" pitchFamily="2" charset="0"/>
              <a:cs typeface="Open Sans" pitchFamily="2" charset="0"/>
            </a:rPr>
            <a:t>Existing Mortgage</a:t>
          </a:r>
        </a:p>
        <a:p>
          <a:pPr algn="ctr"/>
          <a:r>
            <a:rPr lang="en-AU" sz="1000">
              <a:solidFill>
                <a:schemeClr val="tx1">
                  <a:lumMod val="75000"/>
                  <a:lumOff val="25000"/>
                </a:schemeClr>
              </a:solidFill>
              <a:latin typeface="Open Sans" pitchFamily="2" charset="0"/>
              <a:ea typeface="Open Sans" pitchFamily="2" charset="0"/>
              <a:cs typeface="Open Sans" pitchFamily="2" charset="0"/>
            </a:rPr>
            <a:t>(+ refinance cost)</a:t>
          </a:r>
        </a:p>
      </xdr:txBody>
    </xdr:sp>
    <xdr:clientData/>
  </xdr:twoCellAnchor>
  <xdr:twoCellAnchor>
    <xdr:from>
      <xdr:col>9</xdr:col>
      <xdr:colOff>110066</xdr:colOff>
      <xdr:row>3</xdr:row>
      <xdr:rowOff>194733</xdr:rowOff>
    </xdr:from>
    <xdr:to>
      <xdr:col>9</xdr:col>
      <xdr:colOff>1649941</xdr:colOff>
      <xdr:row>3</xdr:row>
      <xdr:rowOff>744008</xdr:rowOff>
    </xdr:to>
    <xdr:sp macro="" textlink="">
      <xdr:nvSpPr>
        <xdr:cNvPr id="4" name="Rectangle: Rounded Corners 3">
          <a:extLst>
            <a:ext uri="{FF2B5EF4-FFF2-40B4-BE49-F238E27FC236}">
              <a16:creationId xmlns:a16="http://schemas.microsoft.com/office/drawing/2014/main" id="{00000000-0008-0000-0400-000004000000}"/>
            </a:ext>
          </a:extLst>
        </xdr:cNvPr>
        <xdr:cNvSpPr/>
      </xdr:nvSpPr>
      <xdr:spPr>
        <a:xfrm>
          <a:off x="8587316" y="1274233"/>
          <a:ext cx="1539875" cy="549275"/>
        </a:xfrm>
        <a:prstGeom prst="roundRect">
          <a:avLst/>
        </a:prstGeom>
        <a:solidFill>
          <a:schemeClr val="bg1"/>
        </a:solidFill>
        <a:ln w="19050">
          <a:solidFill>
            <a:schemeClr val="accent6">
              <a:lumMod val="75000"/>
            </a:schemeClr>
          </a:solidFill>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rtlCol="0" anchor="ctr"/>
        <a:lstStyle/>
        <a:p>
          <a:pPr algn="ctr"/>
          <a:r>
            <a:rPr lang="en-AU" sz="1000">
              <a:solidFill>
                <a:schemeClr val="tx1">
                  <a:lumMod val="75000"/>
                  <a:lumOff val="25000"/>
                </a:schemeClr>
              </a:solidFill>
              <a:latin typeface="Open Sans" pitchFamily="2" charset="0"/>
              <a:ea typeface="Open Sans" pitchFamily="2" charset="0"/>
              <a:cs typeface="Open Sans" pitchFamily="2" charset="0"/>
            </a:rPr>
            <a:t>End Debt</a:t>
          </a:r>
        </a:p>
      </xdr:txBody>
    </xdr:sp>
    <xdr:clientData/>
  </xdr:twoCellAnchor>
  <xdr:twoCellAnchor>
    <xdr:from>
      <xdr:col>7</xdr:col>
      <xdr:colOff>28576</xdr:colOff>
      <xdr:row>3</xdr:row>
      <xdr:rowOff>202142</xdr:rowOff>
    </xdr:from>
    <xdr:to>
      <xdr:col>7</xdr:col>
      <xdr:colOff>1558926</xdr:colOff>
      <xdr:row>3</xdr:row>
      <xdr:rowOff>748242</xdr:rowOff>
    </xdr:to>
    <xdr:sp macro="" textlink="">
      <xdr:nvSpPr>
        <xdr:cNvPr id="5" name="Rectangle: Rounded Corners 4">
          <a:extLst>
            <a:ext uri="{FF2B5EF4-FFF2-40B4-BE49-F238E27FC236}">
              <a16:creationId xmlns:a16="http://schemas.microsoft.com/office/drawing/2014/main" id="{00000000-0008-0000-0400-000005000000}"/>
            </a:ext>
          </a:extLst>
        </xdr:cNvPr>
        <xdr:cNvSpPr/>
      </xdr:nvSpPr>
      <xdr:spPr>
        <a:xfrm>
          <a:off x="6558493" y="1281642"/>
          <a:ext cx="1530350" cy="546100"/>
        </a:xfrm>
        <a:prstGeom prst="roundRect">
          <a:avLst/>
        </a:prstGeom>
        <a:solidFill>
          <a:schemeClr val="bg1"/>
        </a:solidFill>
        <a:ln w="19050">
          <a:solidFill>
            <a:schemeClr val="accent6">
              <a:lumMod val="75000"/>
            </a:schemeClr>
          </a:solidFill>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rtlCol="0" anchor="ctr"/>
        <a:lstStyle/>
        <a:p>
          <a:pPr algn="ctr"/>
          <a:r>
            <a:rPr lang="en-AU" sz="1000">
              <a:solidFill>
                <a:schemeClr val="tx1">
                  <a:lumMod val="75000"/>
                  <a:lumOff val="25000"/>
                </a:schemeClr>
              </a:solidFill>
              <a:latin typeface="Open Sans" pitchFamily="2" charset="0"/>
              <a:ea typeface="Open Sans" pitchFamily="2" charset="0"/>
              <a:cs typeface="Open Sans" pitchFamily="2" charset="0"/>
            </a:rPr>
            <a:t>Sale of existing property</a:t>
          </a:r>
        </a:p>
      </xdr:txBody>
    </xdr:sp>
    <xdr:clientData/>
  </xdr:twoCellAnchor>
  <xdr:twoCellAnchor>
    <xdr:from>
      <xdr:col>5</xdr:col>
      <xdr:colOff>64557</xdr:colOff>
      <xdr:row>3</xdr:row>
      <xdr:rowOff>49740</xdr:rowOff>
    </xdr:from>
    <xdr:to>
      <xdr:col>5</xdr:col>
      <xdr:colOff>1576916</xdr:colOff>
      <xdr:row>3</xdr:row>
      <xdr:rowOff>963083</xdr:rowOff>
    </xdr:to>
    <xdr:sp macro="" textlink="">
      <xdr:nvSpPr>
        <xdr:cNvPr id="6" name="Rectangle: Rounded Corners 5">
          <a:extLst>
            <a:ext uri="{FF2B5EF4-FFF2-40B4-BE49-F238E27FC236}">
              <a16:creationId xmlns:a16="http://schemas.microsoft.com/office/drawing/2014/main" id="{00000000-0008-0000-0400-000006000000}"/>
            </a:ext>
          </a:extLst>
        </xdr:cNvPr>
        <xdr:cNvSpPr/>
      </xdr:nvSpPr>
      <xdr:spPr>
        <a:xfrm>
          <a:off x="4604807" y="1182157"/>
          <a:ext cx="1512359" cy="913343"/>
        </a:xfrm>
        <a:prstGeom prst="roundRect">
          <a:avLst/>
        </a:prstGeom>
        <a:solidFill>
          <a:schemeClr val="bg1"/>
        </a:solidFill>
        <a:ln w="19050">
          <a:solidFill>
            <a:schemeClr val="accent6">
              <a:lumMod val="75000"/>
            </a:schemeClr>
          </a:solidFill>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rtlCol="0" anchor="t"/>
        <a:lstStyle/>
        <a:p>
          <a:pPr algn="ctr"/>
          <a:r>
            <a:rPr lang="en-AU" sz="1000">
              <a:solidFill>
                <a:schemeClr val="tx1">
                  <a:lumMod val="75000"/>
                  <a:lumOff val="25000"/>
                </a:schemeClr>
              </a:solidFill>
              <a:latin typeface="Open Sans" pitchFamily="2" charset="0"/>
              <a:ea typeface="Open Sans" pitchFamily="2" charset="0"/>
              <a:cs typeface="Open Sans" pitchFamily="2" charset="0"/>
            </a:rPr>
            <a:t>Peak Debt</a:t>
          </a:r>
        </a:p>
        <a:p>
          <a:pPr algn="ctr"/>
          <a:r>
            <a:rPr lang="en-AU" sz="1000">
              <a:solidFill>
                <a:schemeClr val="tx1">
                  <a:lumMod val="75000"/>
                  <a:lumOff val="25000"/>
                </a:schemeClr>
              </a:solidFill>
              <a:latin typeface="Open Sans" pitchFamily="2" charset="0"/>
              <a:ea typeface="Open Sans" pitchFamily="2" charset="0"/>
              <a:cs typeface="Open Sans" pitchFamily="2" charset="0"/>
            </a:rPr>
            <a:t>(including Interest Budget,</a:t>
          </a:r>
          <a:r>
            <a:rPr lang="en-AU" sz="1000" baseline="0">
              <a:solidFill>
                <a:schemeClr val="tx1">
                  <a:lumMod val="75000"/>
                  <a:lumOff val="25000"/>
                </a:schemeClr>
              </a:solidFill>
              <a:latin typeface="Open Sans" pitchFamily="2" charset="0"/>
              <a:ea typeface="Open Sans" pitchFamily="2" charset="0"/>
              <a:cs typeface="Open Sans" pitchFamily="2" charset="0"/>
            </a:rPr>
            <a:t> </a:t>
          </a:r>
          <a:r>
            <a:rPr lang="en-AU" sz="1000">
              <a:solidFill>
                <a:schemeClr val="tx1">
                  <a:lumMod val="75000"/>
                  <a:lumOff val="25000"/>
                </a:schemeClr>
              </a:solidFill>
              <a:latin typeface="Open Sans" pitchFamily="2" charset="0"/>
              <a:ea typeface="Open Sans" pitchFamily="2" charset="0"/>
              <a:cs typeface="Open Sans" pitchFamily="2" charset="0"/>
            </a:rPr>
            <a:t>App Fee,</a:t>
          </a:r>
          <a:r>
            <a:rPr lang="en-AU" sz="1000" baseline="0">
              <a:solidFill>
                <a:schemeClr val="tx1">
                  <a:lumMod val="75000"/>
                  <a:lumOff val="25000"/>
                </a:schemeClr>
              </a:solidFill>
              <a:latin typeface="Open Sans" pitchFamily="2" charset="0"/>
              <a:ea typeface="Open Sans" pitchFamily="2" charset="0"/>
              <a:cs typeface="Open Sans" pitchFamily="2" charset="0"/>
            </a:rPr>
            <a:t> </a:t>
          </a:r>
          <a:r>
            <a:rPr lang="en-AU" sz="1000">
              <a:solidFill>
                <a:schemeClr val="tx1">
                  <a:lumMod val="75000"/>
                  <a:lumOff val="25000"/>
                </a:schemeClr>
              </a:solidFill>
              <a:latin typeface="Open Sans" pitchFamily="2" charset="0"/>
              <a:ea typeface="Open Sans" pitchFamily="2" charset="0"/>
              <a:cs typeface="Open Sans" pitchFamily="2" charset="0"/>
            </a:rPr>
            <a:t>etc.)</a:t>
          </a:r>
        </a:p>
      </xdr:txBody>
    </xdr:sp>
    <xdr:clientData/>
  </xdr:twoCellAnchor>
  <xdr:twoCellAnchor>
    <xdr:from>
      <xdr:col>3</xdr:col>
      <xdr:colOff>49742</xdr:colOff>
      <xdr:row>3</xdr:row>
      <xdr:rowOff>183092</xdr:rowOff>
    </xdr:from>
    <xdr:to>
      <xdr:col>3</xdr:col>
      <xdr:colOff>1580092</xdr:colOff>
      <xdr:row>3</xdr:row>
      <xdr:rowOff>722842</xdr:rowOff>
    </xdr:to>
    <xdr:sp macro="" textlink="">
      <xdr:nvSpPr>
        <xdr:cNvPr id="8" name="Rectangle: Rounded Corners 7">
          <a:extLst>
            <a:ext uri="{FF2B5EF4-FFF2-40B4-BE49-F238E27FC236}">
              <a16:creationId xmlns:a16="http://schemas.microsoft.com/office/drawing/2014/main" id="{00000000-0008-0000-0400-000008000000}"/>
            </a:ext>
          </a:extLst>
        </xdr:cNvPr>
        <xdr:cNvSpPr/>
      </xdr:nvSpPr>
      <xdr:spPr>
        <a:xfrm>
          <a:off x="2642659" y="1262592"/>
          <a:ext cx="1530350" cy="539750"/>
        </a:xfrm>
        <a:prstGeom prst="roundRect">
          <a:avLst/>
        </a:prstGeom>
        <a:solidFill>
          <a:schemeClr val="bg1"/>
        </a:solidFill>
        <a:ln w="19050">
          <a:solidFill>
            <a:schemeClr val="accent6">
              <a:lumMod val="75000"/>
            </a:schemeClr>
          </a:solidFill>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rtlCol="0" anchor="ctr"/>
        <a:lstStyle/>
        <a:p>
          <a:pPr algn="ctr"/>
          <a:r>
            <a:rPr lang="en-AU" sz="1000">
              <a:solidFill>
                <a:schemeClr val="tx1">
                  <a:lumMod val="75000"/>
                  <a:lumOff val="25000"/>
                </a:schemeClr>
              </a:solidFill>
              <a:latin typeface="Open Sans" pitchFamily="2" charset="0"/>
              <a:ea typeface="Open Sans" pitchFamily="2" charset="0"/>
              <a:cs typeface="Open Sans" pitchFamily="2" charset="0"/>
            </a:rPr>
            <a:t>Funds Required for New Purchase</a:t>
          </a:r>
        </a:p>
      </xdr:txBody>
    </xdr:sp>
    <xdr:clientData/>
  </xdr:twoCellAnchor>
  <xdr:twoCellAnchor>
    <xdr:from>
      <xdr:col>1</xdr:col>
      <xdr:colOff>114301</xdr:colOff>
      <xdr:row>3</xdr:row>
      <xdr:rowOff>190500</xdr:rowOff>
    </xdr:from>
    <xdr:to>
      <xdr:col>2</xdr:col>
      <xdr:colOff>1</xdr:colOff>
      <xdr:row>3</xdr:row>
      <xdr:rowOff>733425</xdr:rowOff>
    </xdr:to>
    <xdr:sp macro="" textlink="">
      <xdr:nvSpPr>
        <xdr:cNvPr id="9" name="Rectangle: Rounded Corners 8">
          <a:extLst>
            <a:ext uri="{FF2B5EF4-FFF2-40B4-BE49-F238E27FC236}">
              <a16:creationId xmlns:a16="http://schemas.microsoft.com/office/drawing/2014/main" id="{27356725-7447-4902-8263-81422CAD6B00}"/>
            </a:ext>
          </a:extLst>
        </xdr:cNvPr>
        <xdr:cNvSpPr/>
      </xdr:nvSpPr>
      <xdr:spPr>
        <a:xfrm>
          <a:off x="742951" y="1790700"/>
          <a:ext cx="1590675" cy="542925"/>
        </a:xfrm>
        <a:prstGeom prst="roundRect">
          <a:avLst/>
        </a:prstGeom>
        <a:ln w="19050">
          <a:solidFill>
            <a:schemeClr val="accent6">
              <a:lumMod val="75000"/>
            </a:schemeClr>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r>
            <a:rPr lang="en-AU" sz="1000">
              <a:solidFill>
                <a:schemeClr val="tx1">
                  <a:lumMod val="75000"/>
                  <a:lumOff val="25000"/>
                </a:schemeClr>
              </a:solidFill>
              <a:latin typeface="Open Sans" pitchFamily="2" charset="0"/>
              <a:ea typeface="Open Sans" pitchFamily="2" charset="0"/>
              <a:cs typeface="Open Sans" pitchFamily="2" charset="0"/>
            </a:rPr>
            <a:t>Existing Mortgage</a:t>
          </a:r>
        </a:p>
        <a:p>
          <a:pPr algn="ctr"/>
          <a:r>
            <a:rPr lang="en-AU" sz="1000">
              <a:solidFill>
                <a:schemeClr val="tx1">
                  <a:lumMod val="75000"/>
                  <a:lumOff val="25000"/>
                </a:schemeClr>
              </a:solidFill>
              <a:latin typeface="Open Sans" pitchFamily="2" charset="0"/>
              <a:ea typeface="Open Sans" pitchFamily="2" charset="0"/>
              <a:cs typeface="Open Sans" pitchFamily="2" charset="0"/>
            </a:rPr>
            <a:t>(+ refinance cost)</a:t>
          </a:r>
        </a:p>
      </xdr:txBody>
    </xdr:sp>
    <xdr:clientData/>
  </xdr:twoCellAnchor>
  <xdr:twoCellAnchor>
    <xdr:from>
      <xdr:col>9</xdr:col>
      <xdr:colOff>110066</xdr:colOff>
      <xdr:row>3</xdr:row>
      <xdr:rowOff>194733</xdr:rowOff>
    </xdr:from>
    <xdr:to>
      <xdr:col>9</xdr:col>
      <xdr:colOff>1649941</xdr:colOff>
      <xdr:row>3</xdr:row>
      <xdr:rowOff>744008</xdr:rowOff>
    </xdr:to>
    <xdr:sp macro="" textlink="">
      <xdr:nvSpPr>
        <xdr:cNvPr id="10" name="Rectangle: Rounded Corners 9">
          <a:extLst>
            <a:ext uri="{FF2B5EF4-FFF2-40B4-BE49-F238E27FC236}">
              <a16:creationId xmlns:a16="http://schemas.microsoft.com/office/drawing/2014/main" id="{9637731C-CEE5-4C10-A786-445B0F4EB612}"/>
            </a:ext>
          </a:extLst>
        </xdr:cNvPr>
        <xdr:cNvSpPr/>
      </xdr:nvSpPr>
      <xdr:spPr>
        <a:xfrm>
          <a:off x="8387291" y="1794933"/>
          <a:ext cx="1539875" cy="549275"/>
        </a:xfrm>
        <a:prstGeom prst="roundRect">
          <a:avLst/>
        </a:prstGeom>
        <a:solidFill>
          <a:schemeClr val="bg1"/>
        </a:solidFill>
        <a:ln w="19050">
          <a:solidFill>
            <a:schemeClr val="accent6">
              <a:lumMod val="75000"/>
            </a:schemeClr>
          </a:solidFill>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rtlCol="0" anchor="ctr"/>
        <a:lstStyle/>
        <a:p>
          <a:pPr algn="ctr"/>
          <a:r>
            <a:rPr lang="en-AU" sz="1000">
              <a:solidFill>
                <a:schemeClr val="tx1">
                  <a:lumMod val="75000"/>
                  <a:lumOff val="25000"/>
                </a:schemeClr>
              </a:solidFill>
              <a:latin typeface="Open Sans" pitchFamily="2" charset="0"/>
              <a:ea typeface="Open Sans" pitchFamily="2" charset="0"/>
              <a:cs typeface="Open Sans" pitchFamily="2" charset="0"/>
            </a:rPr>
            <a:t>End Debt</a:t>
          </a:r>
        </a:p>
      </xdr:txBody>
    </xdr:sp>
    <xdr:clientData/>
  </xdr:twoCellAnchor>
  <xdr:twoCellAnchor>
    <xdr:from>
      <xdr:col>7</xdr:col>
      <xdr:colOff>28576</xdr:colOff>
      <xdr:row>3</xdr:row>
      <xdr:rowOff>202142</xdr:rowOff>
    </xdr:from>
    <xdr:to>
      <xdr:col>7</xdr:col>
      <xdr:colOff>1558926</xdr:colOff>
      <xdr:row>3</xdr:row>
      <xdr:rowOff>748242</xdr:rowOff>
    </xdr:to>
    <xdr:sp macro="" textlink="">
      <xdr:nvSpPr>
        <xdr:cNvPr id="11" name="Rectangle: Rounded Corners 10">
          <a:extLst>
            <a:ext uri="{FF2B5EF4-FFF2-40B4-BE49-F238E27FC236}">
              <a16:creationId xmlns:a16="http://schemas.microsoft.com/office/drawing/2014/main" id="{238101CD-2685-4D03-BBC5-6F15F8A38065}"/>
            </a:ext>
          </a:extLst>
        </xdr:cNvPr>
        <xdr:cNvSpPr/>
      </xdr:nvSpPr>
      <xdr:spPr>
        <a:xfrm>
          <a:off x="6200776" y="1802342"/>
          <a:ext cx="1530350" cy="546100"/>
        </a:xfrm>
        <a:prstGeom prst="roundRect">
          <a:avLst/>
        </a:prstGeom>
        <a:solidFill>
          <a:schemeClr val="bg1"/>
        </a:solidFill>
        <a:ln w="19050">
          <a:solidFill>
            <a:schemeClr val="accent6">
              <a:lumMod val="75000"/>
            </a:schemeClr>
          </a:solidFill>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rtlCol="0" anchor="ctr"/>
        <a:lstStyle/>
        <a:p>
          <a:pPr algn="ctr"/>
          <a:r>
            <a:rPr lang="en-AU" sz="1000">
              <a:solidFill>
                <a:schemeClr val="tx1">
                  <a:lumMod val="75000"/>
                  <a:lumOff val="25000"/>
                </a:schemeClr>
              </a:solidFill>
              <a:latin typeface="Open Sans" pitchFamily="2" charset="0"/>
              <a:ea typeface="Open Sans" pitchFamily="2" charset="0"/>
              <a:cs typeface="Open Sans" pitchFamily="2" charset="0"/>
            </a:rPr>
            <a:t>Sale of existing property</a:t>
          </a:r>
        </a:p>
      </xdr:txBody>
    </xdr:sp>
    <xdr:clientData/>
  </xdr:twoCellAnchor>
  <xdr:twoCellAnchor>
    <xdr:from>
      <xdr:col>5</xdr:col>
      <xdr:colOff>64557</xdr:colOff>
      <xdr:row>3</xdr:row>
      <xdr:rowOff>49740</xdr:rowOff>
    </xdr:from>
    <xdr:to>
      <xdr:col>5</xdr:col>
      <xdr:colOff>1576916</xdr:colOff>
      <xdr:row>3</xdr:row>
      <xdr:rowOff>963083</xdr:rowOff>
    </xdr:to>
    <xdr:sp macro="" textlink="">
      <xdr:nvSpPr>
        <xdr:cNvPr id="12" name="Rectangle: Rounded Corners 11">
          <a:extLst>
            <a:ext uri="{FF2B5EF4-FFF2-40B4-BE49-F238E27FC236}">
              <a16:creationId xmlns:a16="http://schemas.microsoft.com/office/drawing/2014/main" id="{7C9430DC-7670-4862-9A86-F707F3FA733A}"/>
            </a:ext>
          </a:extLst>
        </xdr:cNvPr>
        <xdr:cNvSpPr/>
      </xdr:nvSpPr>
      <xdr:spPr>
        <a:xfrm>
          <a:off x="4388907" y="1649940"/>
          <a:ext cx="1512359" cy="913343"/>
        </a:xfrm>
        <a:prstGeom prst="roundRect">
          <a:avLst/>
        </a:prstGeom>
        <a:solidFill>
          <a:schemeClr val="bg1"/>
        </a:solidFill>
        <a:ln w="19050">
          <a:solidFill>
            <a:schemeClr val="accent6">
              <a:lumMod val="75000"/>
            </a:schemeClr>
          </a:solidFill>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rtlCol="0" anchor="t"/>
        <a:lstStyle/>
        <a:p>
          <a:pPr algn="ctr"/>
          <a:r>
            <a:rPr lang="en-AU" sz="1000">
              <a:solidFill>
                <a:schemeClr val="tx1">
                  <a:lumMod val="75000"/>
                  <a:lumOff val="25000"/>
                </a:schemeClr>
              </a:solidFill>
              <a:latin typeface="Open Sans" pitchFamily="2" charset="0"/>
              <a:ea typeface="Open Sans" pitchFamily="2" charset="0"/>
              <a:cs typeface="Open Sans" pitchFamily="2" charset="0"/>
            </a:rPr>
            <a:t>Peak Debt</a:t>
          </a:r>
        </a:p>
        <a:p>
          <a:pPr algn="ctr"/>
          <a:r>
            <a:rPr lang="en-AU" sz="1000">
              <a:solidFill>
                <a:schemeClr val="tx1">
                  <a:lumMod val="75000"/>
                  <a:lumOff val="25000"/>
                </a:schemeClr>
              </a:solidFill>
              <a:latin typeface="Open Sans" pitchFamily="2" charset="0"/>
              <a:ea typeface="Open Sans" pitchFamily="2" charset="0"/>
              <a:cs typeface="Open Sans" pitchFamily="2" charset="0"/>
            </a:rPr>
            <a:t>(including Interest Budget,</a:t>
          </a:r>
          <a:r>
            <a:rPr lang="en-AU" sz="1000" baseline="0">
              <a:solidFill>
                <a:schemeClr val="tx1">
                  <a:lumMod val="75000"/>
                  <a:lumOff val="25000"/>
                </a:schemeClr>
              </a:solidFill>
              <a:latin typeface="Open Sans" pitchFamily="2" charset="0"/>
              <a:ea typeface="Open Sans" pitchFamily="2" charset="0"/>
              <a:cs typeface="Open Sans" pitchFamily="2" charset="0"/>
            </a:rPr>
            <a:t> </a:t>
          </a:r>
          <a:r>
            <a:rPr lang="en-AU" sz="1000">
              <a:solidFill>
                <a:schemeClr val="tx1">
                  <a:lumMod val="75000"/>
                  <a:lumOff val="25000"/>
                </a:schemeClr>
              </a:solidFill>
              <a:latin typeface="Open Sans" pitchFamily="2" charset="0"/>
              <a:ea typeface="Open Sans" pitchFamily="2" charset="0"/>
              <a:cs typeface="Open Sans" pitchFamily="2" charset="0"/>
            </a:rPr>
            <a:t>App Fee,</a:t>
          </a:r>
          <a:r>
            <a:rPr lang="en-AU" sz="1000" baseline="0">
              <a:solidFill>
                <a:schemeClr val="tx1">
                  <a:lumMod val="75000"/>
                  <a:lumOff val="25000"/>
                </a:schemeClr>
              </a:solidFill>
              <a:latin typeface="Open Sans" pitchFamily="2" charset="0"/>
              <a:ea typeface="Open Sans" pitchFamily="2" charset="0"/>
              <a:cs typeface="Open Sans" pitchFamily="2" charset="0"/>
            </a:rPr>
            <a:t> </a:t>
          </a:r>
          <a:r>
            <a:rPr lang="en-AU" sz="1000">
              <a:solidFill>
                <a:schemeClr val="tx1">
                  <a:lumMod val="75000"/>
                  <a:lumOff val="25000"/>
                </a:schemeClr>
              </a:solidFill>
              <a:latin typeface="Open Sans" pitchFamily="2" charset="0"/>
              <a:ea typeface="Open Sans" pitchFamily="2" charset="0"/>
              <a:cs typeface="Open Sans" pitchFamily="2" charset="0"/>
            </a:rPr>
            <a:t>etc.)</a:t>
          </a:r>
        </a:p>
      </xdr:txBody>
    </xdr:sp>
    <xdr:clientData/>
  </xdr:twoCellAnchor>
  <xdr:twoCellAnchor>
    <xdr:from>
      <xdr:col>3</xdr:col>
      <xdr:colOff>49742</xdr:colOff>
      <xdr:row>3</xdr:row>
      <xdr:rowOff>183092</xdr:rowOff>
    </xdr:from>
    <xdr:to>
      <xdr:col>3</xdr:col>
      <xdr:colOff>1580092</xdr:colOff>
      <xdr:row>3</xdr:row>
      <xdr:rowOff>722842</xdr:rowOff>
    </xdr:to>
    <xdr:sp macro="" textlink="">
      <xdr:nvSpPr>
        <xdr:cNvPr id="13" name="Rectangle: Rounded Corners 12">
          <a:extLst>
            <a:ext uri="{FF2B5EF4-FFF2-40B4-BE49-F238E27FC236}">
              <a16:creationId xmlns:a16="http://schemas.microsoft.com/office/drawing/2014/main" id="{3DA162DD-62CF-47EB-A789-B9CEA3F7A604}"/>
            </a:ext>
          </a:extLst>
        </xdr:cNvPr>
        <xdr:cNvSpPr/>
      </xdr:nvSpPr>
      <xdr:spPr>
        <a:xfrm>
          <a:off x="2526242" y="1783292"/>
          <a:ext cx="1530350" cy="539750"/>
        </a:xfrm>
        <a:prstGeom prst="roundRect">
          <a:avLst/>
        </a:prstGeom>
        <a:solidFill>
          <a:schemeClr val="bg1"/>
        </a:solidFill>
        <a:ln w="19050">
          <a:solidFill>
            <a:schemeClr val="accent6">
              <a:lumMod val="75000"/>
            </a:schemeClr>
          </a:solidFill>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rtlCol="0" anchor="ctr"/>
        <a:lstStyle/>
        <a:p>
          <a:pPr algn="ctr"/>
          <a:r>
            <a:rPr lang="en-AU" sz="1000">
              <a:solidFill>
                <a:schemeClr val="tx1">
                  <a:lumMod val="75000"/>
                  <a:lumOff val="25000"/>
                </a:schemeClr>
              </a:solidFill>
              <a:latin typeface="Open Sans" pitchFamily="2" charset="0"/>
              <a:ea typeface="Open Sans" pitchFamily="2" charset="0"/>
              <a:cs typeface="Open Sans" pitchFamily="2" charset="0"/>
            </a:rPr>
            <a:t>Funds Required for New Purchase</a:t>
          </a:r>
        </a:p>
      </xdr:txBody>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2</xdr:col>
      <xdr:colOff>428625</xdr:colOff>
      <xdr:row>31</xdr:row>
      <xdr:rowOff>0</xdr:rowOff>
    </xdr:from>
    <xdr:to>
      <xdr:col>4</xdr:col>
      <xdr:colOff>9525</xdr:colOff>
      <xdr:row>33</xdr:row>
      <xdr:rowOff>47625</xdr:rowOff>
    </xdr:to>
    <xdr:sp macro="" textlink="">
      <xdr:nvSpPr>
        <xdr:cNvPr id="21505" name="Object 1" hidden="1">
          <a:extLst>
            <a:ext uri="{63B3BB69-23CF-44E3-9099-C40C66FF867C}">
              <a14:compatExt xmlns:a14="http://schemas.microsoft.com/office/drawing/2010/main" spid="_x0000_s21505"/>
            </a:ext>
            <a:ext uri="{FF2B5EF4-FFF2-40B4-BE49-F238E27FC236}">
              <a16:creationId xmlns:a16="http://schemas.microsoft.com/office/drawing/2014/main" id="{00000000-0008-0000-0500-0000015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2</xdr:row>
      <xdr:rowOff>0</xdr:rowOff>
    </xdr:from>
    <xdr:to>
      <xdr:col>2</xdr:col>
      <xdr:colOff>447675</xdr:colOff>
      <xdr:row>4</xdr:row>
      <xdr:rowOff>47625</xdr:rowOff>
    </xdr:to>
    <xdr:sp macro="" textlink="">
      <xdr:nvSpPr>
        <xdr:cNvPr id="21506" name="Object 2" hidden="1">
          <a:extLst>
            <a:ext uri="{63B3BB69-23CF-44E3-9099-C40C66FF867C}">
              <a14:compatExt xmlns:a14="http://schemas.microsoft.com/office/drawing/2010/main" spid="_x0000_s21506"/>
            </a:ext>
            <a:ext uri="{FF2B5EF4-FFF2-40B4-BE49-F238E27FC236}">
              <a16:creationId xmlns:a16="http://schemas.microsoft.com/office/drawing/2014/main" id="{00000000-0008-0000-0500-0000025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428625</xdr:colOff>
      <xdr:row>31</xdr:row>
      <xdr:rowOff>0</xdr:rowOff>
    </xdr:from>
    <xdr:to>
      <xdr:col>4</xdr:col>
      <xdr:colOff>9525</xdr:colOff>
      <xdr:row>33</xdr:row>
      <xdr:rowOff>47625</xdr:rowOff>
    </xdr:to>
    <xdr:sp macro="" textlink="">
      <xdr:nvSpPr>
        <xdr:cNvPr id="2" name="AutoShape 1">
          <a:extLst>
            <a:ext uri="{FF2B5EF4-FFF2-40B4-BE49-F238E27FC236}">
              <a16:creationId xmlns:a16="http://schemas.microsoft.com/office/drawing/2014/main" id="{00000000-0008-0000-0500-000002000000}"/>
            </a:ext>
          </a:extLst>
        </xdr:cNvPr>
        <xdr:cNvSpPr>
          <a:spLocks noChangeAspect="1" noChangeArrowheads="1"/>
        </xdr:cNvSpPr>
      </xdr:nvSpPr>
      <xdr:spPr bwMode="auto">
        <a:xfrm>
          <a:off x="2362200" y="6248400"/>
          <a:ext cx="1866900" cy="42862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2</xdr:row>
      <xdr:rowOff>0</xdr:rowOff>
    </xdr:from>
    <xdr:to>
      <xdr:col>2</xdr:col>
      <xdr:colOff>447675</xdr:colOff>
      <xdr:row>4</xdr:row>
      <xdr:rowOff>47625</xdr:rowOff>
    </xdr:to>
    <xdr:sp macro="" textlink="">
      <xdr:nvSpPr>
        <xdr:cNvPr id="3" name="AutoShape 2">
          <a:extLst>
            <a:ext uri="{FF2B5EF4-FFF2-40B4-BE49-F238E27FC236}">
              <a16:creationId xmlns:a16="http://schemas.microsoft.com/office/drawing/2014/main" id="{00000000-0008-0000-0500-000003000000}"/>
            </a:ext>
          </a:extLst>
        </xdr:cNvPr>
        <xdr:cNvSpPr>
          <a:spLocks noChangeAspect="1" noChangeArrowheads="1"/>
        </xdr:cNvSpPr>
      </xdr:nvSpPr>
      <xdr:spPr bwMode="auto">
        <a:xfrm>
          <a:off x="1933575" y="723900"/>
          <a:ext cx="447675" cy="42862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absolute">
    <xdr:from>
      <xdr:col>0</xdr:col>
      <xdr:colOff>19050</xdr:colOff>
      <xdr:row>0</xdr:row>
      <xdr:rowOff>0</xdr:rowOff>
    </xdr:from>
    <xdr:to>
      <xdr:col>26</xdr:col>
      <xdr:colOff>31751</xdr:colOff>
      <xdr:row>4</xdr:row>
      <xdr:rowOff>13883</xdr:rowOff>
    </xdr:to>
    <xdr:pic>
      <xdr:nvPicPr>
        <xdr:cNvPr id="2" name="Picture 1">
          <a:extLst>
            <a:ext uri="{FF2B5EF4-FFF2-40B4-BE49-F238E27FC236}">
              <a16:creationId xmlns:a16="http://schemas.microsoft.com/office/drawing/2014/main" id="{1FD6E37E-DD99-43ED-BB00-877E3454EDB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xdr:blipFill>
      <xdr:spPr>
        <a:xfrm>
          <a:off x="19050" y="0"/>
          <a:ext cx="15100301" cy="1106083"/>
        </a:xfrm>
        <a:prstGeom prst="rect">
          <a:avLst/>
        </a:prstGeom>
      </xdr:spPr>
    </xdr:pic>
    <xdr:clientData/>
  </xdr:twoCellAnchor>
  <xdr:twoCellAnchor>
    <xdr:from>
      <xdr:col>23</xdr:col>
      <xdr:colOff>392112</xdr:colOff>
      <xdr:row>4</xdr:row>
      <xdr:rowOff>78845</xdr:rowOff>
    </xdr:from>
    <xdr:to>
      <xdr:col>25</xdr:col>
      <xdr:colOff>33845</xdr:colOff>
      <xdr:row>4</xdr:row>
      <xdr:rowOff>399457</xdr:rowOff>
    </xdr:to>
    <xdr:pic macro="[0]!LMI_Clear">
      <xdr:nvPicPr>
        <xdr:cNvPr id="3" name="Picture 2">
          <a:extLst>
            <a:ext uri="{FF2B5EF4-FFF2-40B4-BE49-F238E27FC236}">
              <a16:creationId xmlns:a16="http://schemas.microsoft.com/office/drawing/2014/main" id="{C15C63F6-080D-4749-95F2-272A21FF79CF}"/>
            </a:ext>
            <a:ext uri="{147F2762-F138-4A5C-976F-8EAC2B608ADB}">
              <a16:predDERef xmlns:a16="http://schemas.microsoft.com/office/drawing/2014/main" pred="{00000000-0008-0000-0000-000002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247812" y="1171045"/>
          <a:ext cx="835533" cy="320612"/>
        </a:xfrm>
        <a:prstGeom prst="rect">
          <a:avLst/>
        </a:prstGeom>
        <a:solidFill>
          <a:schemeClr val="accent5">
            <a:lumMod val="50000"/>
          </a:schemeClr>
        </a:solidFill>
      </xdr:spPr>
    </xdr:pic>
    <xdr:clientData/>
  </xdr:two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5.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ctrlProp" Target="../ctrlProps/ctrlProp1.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6.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BB6D79-7C5A-4ABF-ACE7-4327F544FB41}">
  <sheetPr codeName="Sheet2">
    <pageSetUpPr fitToPage="1"/>
  </sheetPr>
  <dimension ref="A1:BK103"/>
  <sheetViews>
    <sheetView showGridLines="0" tabSelected="1" zoomScaleNormal="100" workbookViewId="0">
      <selection activeCell="D8" sqref="D8:F8"/>
    </sheetView>
  </sheetViews>
  <sheetFormatPr defaultColWidth="0" defaultRowHeight="16.5"/>
  <cols>
    <col min="1" max="1" width="3.453125" style="4" customWidth="1"/>
    <col min="2" max="2" width="23.453125" style="4" customWidth="1"/>
    <col min="3" max="3" width="0.54296875" style="4" customWidth="1"/>
    <col min="4" max="4" width="16.54296875" style="4" customWidth="1"/>
    <col min="5" max="5" width="0.54296875" style="4" customWidth="1"/>
    <col min="6" max="6" width="16.54296875" style="4" customWidth="1"/>
    <col min="7" max="7" width="0.54296875" style="4" customWidth="1"/>
    <col min="8" max="8" width="16.54296875" style="4" customWidth="1"/>
    <col min="9" max="9" width="0.54296875" style="4" customWidth="1"/>
    <col min="10" max="10" width="16.54296875" style="4" customWidth="1"/>
    <col min="11" max="11" width="0.54296875" style="4" customWidth="1"/>
    <col min="12" max="12" width="16.54296875" style="4" customWidth="1"/>
    <col min="13" max="13" width="0.54296875" style="4" customWidth="1"/>
    <col min="14" max="14" width="16.54296875" style="4" customWidth="1"/>
    <col min="15" max="15" width="0.54296875" style="4" customWidth="1"/>
    <col min="16" max="16" width="16.54296875" style="4" customWidth="1"/>
    <col min="17" max="17" width="0.54296875" style="4" customWidth="1"/>
    <col min="18" max="18" width="16.54296875" style="4" customWidth="1"/>
    <col min="19" max="19" width="0.54296875" style="4" customWidth="1"/>
    <col min="20" max="20" width="16.54296875" style="4" customWidth="1"/>
    <col min="21" max="21" width="0.54296875" style="4" customWidth="1"/>
    <col min="22" max="22" width="17.81640625" style="4" customWidth="1"/>
    <col min="23" max="23" width="0.54296875" style="4" customWidth="1"/>
    <col min="24" max="24" width="16.54296875" style="4" customWidth="1"/>
    <col min="25" max="25" width="0.453125" style="4" customWidth="1"/>
    <col min="26" max="27" width="0.54296875" style="4" customWidth="1"/>
    <col min="28" max="28" width="14" style="4" customWidth="1"/>
    <col min="29" max="30" width="8.54296875" style="4" customWidth="1"/>
    <col min="31" max="34" width="13.54296875" style="4" hidden="1" customWidth="1"/>
    <col min="35" max="35" width="33" style="4" hidden="1" customWidth="1"/>
    <col min="36" max="36" width="24.1796875" style="4" hidden="1" customWidth="1"/>
    <col min="37" max="37" width="20" style="73" hidden="1" customWidth="1"/>
    <col min="38" max="38" width="22.81640625" style="4" hidden="1" customWidth="1"/>
    <col min="39" max="39" width="20.7265625" style="4" hidden="1" customWidth="1"/>
    <col min="40" max="40" width="21.453125" style="4" hidden="1" customWidth="1"/>
    <col min="41" max="41" width="21.26953125" style="4" hidden="1" customWidth="1"/>
    <col min="42" max="42" width="15.54296875" style="4" hidden="1" customWidth="1"/>
    <col min="43" max="43" width="18.1796875" style="125" hidden="1" customWidth="1"/>
    <col min="44" max="44" width="20.54296875" style="125" hidden="1" customWidth="1"/>
    <col min="45" max="46" width="15.81640625" style="125" hidden="1" customWidth="1"/>
    <col min="47" max="47" width="16.54296875" style="4" hidden="1" customWidth="1"/>
    <col min="48" max="50" width="19.453125" style="4" hidden="1" customWidth="1"/>
    <col min="51" max="51" width="22.54296875" style="4" hidden="1" customWidth="1"/>
    <col min="52" max="52" width="18.453125" style="4" hidden="1" customWidth="1"/>
    <col min="53" max="53" width="19.54296875" style="4" hidden="1" customWidth="1"/>
    <col min="54" max="54" width="36.54296875" style="4" hidden="1" customWidth="1"/>
    <col min="55" max="55" width="14.54296875" style="4" hidden="1" customWidth="1"/>
    <col min="56" max="56" width="12.54296875" style="4" hidden="1" customWidth="1"/>
    <col min="57" max="57" width="14.453125" style="4" hidden="1" customWidth="1"/>
    <col min="58" max="16384" width="8.54296875" style="4" hidden="1"/>
  </cols>
  <sheetData>
    <row r="1" spans="2:63" ht="18" customHeight="1" thickBot="1">
      <c r="AI1" s="118" t="s">
        <v>0</v>
      </c>
      <c r="AJ1" s="118"/>
      <c r="AO1" s="15"/>
      <c r="AP1" s="15"/>
      <c r="AQ1" s="15"/>
      <c r="AR1" s="400"/>
      <c r="AS1" s="400"/>
      <c r="AT1" s="400"/>
      <c r="AU1" s="400"/>
      <c r="AV1" s="15"/>
      <c r="AW1" s="15"/>
      <c r="AX1" s="15"/>
      <c r="AY1" s="15"/>
      <c r="AZ1" s="15"/>
      <c r="BA1" s="401"/>
      <c r="BB1" s="401"/>
      <c r="BC1" s="401"/>
      <c r="BD1" s="401"/>
      <c r="BE1" s="401"/>
      <c r="BH1" s="4" t="s">
        <v>2</v>
      </c>
    </row>
    <row r="2" spans="2:63" ht="18" customHeight="1" thickTop="1">
      <c r="AI2" s="427" t="s">
        <v>640</v>
      </c>
      <c r="AJ2" s="428"/>
      <c r="AK2" s="452"/>
      <c r="AL2" s="399" t="s">
        <v>4</v>
      </c>
      <c r="AM2" s="399" t="s">
        <v>1</v>
      </c>
      <c r="AN2" s="404">
        <v>3</v>
      </c>
      <c r="AO2" s="402"/>
      <c r="AP2" s="402"/>
      <c r="AQ2" s="402"/>
      <c r="AR2" s="402"/>
      <c r="AS2" s="402"/>
      <c r="AT2" s="402"/>
      <c r="AU2" s="403"/>
      <c r="AV2" s="401"/>
      <c r="AW2" s="401"/>
      <c r="AX2" s="401"/>
      <c r="AY2" s="401"/>
      <c r="AZ2" s="401"/>
      <c r="BA2" s="401"/>
      <c r="BB2" s="401"/>
      <c r="BC2" s="15"/>
      <c r="BD2" s="15"/>
      <c r="BE2" s="15">
        <v>1</v>
      </c>
      <c r="BF2" s="73" t="s">
        <v>9</v>
      </c>
      <c r="BG2" s="73" t="s">
        <v>10</v>
      </c>
      <c r="BH2" s="4" t="s">
        <v>11</v>
      </c>
      <c r="BI2" s="4" t="s">
        <v>12</v>
      </c>
    </row>
    <row r="3" spans="2:63" ht="18" customHeight="1">
      <c r="V3" s="58"/>
      <c r="X3" s="58"/>
      <c r="AI3" s="429"/>
      <c r="AJ3" s="431"/>
      <c r="AK3" s="453"/>
      <c r="AL3" s="432"/>
      <c r="AM3" s="432" t="s">
        <v>5</v>
      </c>
      <c r="AN3" s="433">
        <v>1</v>
      </c>
      <c r="AP3" s="434" t="s">
        <v>6</v>
      </c>
      <c r="AQ3" s="435">
        <v>0.02</v>
      </c>
      <c r="AS3" s="8"/>
      <c r="AT3" s="8"/>
      <c r="AU3" s="407"/>
      <c r="AV3" s="8"/>
      <c r="AW3" s="405"/>
      <c r="AX3" s="405"/>
      <c r="AY3" s="125"/>
      <c r="AZ3" s="125"/>
      <c r="BA3" s="125"/>
      <c r="BB3" s="401"/>
      <c r="BD3" s="4" t="s">
        <v>15</v>
      </c>
      <c r="BE3" s="4">
        <v>2</v>
      </c>
      <c r="BF3" s="73" t="s">
        <v>16</v>
      </c>
      <c r="BG3" s="73" t="s">
        <v>17</v>
      </c>
      <c r="BH3" s="4" t="s">
        <v>18</v>
      </c>
      <c r="BI3" s="4" t="s">
        <v>19</v>
      </c>
    </row>
    <row r="4" spans="2:63" ht="16.5" customHeight="1">
      <c r="X4" s="58"/>
      <c r="AI4" s="429"/>
      <c r="AJ4" s="431"/>
      <c r="AK4" s="453"/>
      <c r="AL4" s="433"/>
      <c r="AM4" s="432" t="s">
        <v>13</v>
      </c>
      <c r="AN4" s="433">
        <v>0</v>
      </c>
      <c r="AP4" s="434" t="s">
        <v>14</v>
      </c>
      <c r="AQ4" s="436">
        <v>0.01</v>
      </c>
      <c r="AT4" s="8"/>
      <c r="AU4" s="407"/>
      <c r="AV4" s="8"/>
      <c r="AW4" s="405"/>
      <c r="AX4" s="405"/>
      <c r="AY4" s="125"/>
      <c r="AZ4" s="125"/>
      <c r="BA4" s="124"/>
      <c r="BB4" s="401"/>
      <c r="BD4" s="4" t="s">
        <v>24</v>
      </c>
      <c r="BE4" s="4">
        <v>3</v>
      </c>
      <c r="BF4" s="73" t="s">
        <v>25</v>
      </c>
      <c r="BG4" s="73" t="s">
        <v>26</v>
      </c>
      <c r="BH4" s="4" t="s">
        <v>27</v>
      </c>
      <c r="BI4" s="4" t="s">
        <v>28</v>
      </c>
    </row>
    <row r="5" spans="2:63" ht="53" customHeight="1">
      <c r="B5" s="396" t="s">
        <v>663</v>
      </c>
      <c r="X5" s="397"/>
      <c r="AI5" s="429"/>
      <c r="AJ5" s="431"/>
      <c r="AK5" s="453"/>
      <c r="AL5" s="433"/>
      <c r="AM5" s="437" t="s">
        <v>20</v>
      </c>
      <c r="AN5" s="437">
        <v>2</v>
      </c>
      <c r="AP5" s="761" t="s">
        <v>21</v>
      </c>
      <c r="AQ5" s="60"/>
      <c r="AR5" s="4"/>
      <c r="AS5" s="124" t="s">
        <v>23</v>
      </c>
      <c r="AT5" s="750" t="s">
        <v>8</v>
      </c>
      <c r="AU5" s="753" t="s">
        <v>458</v>
      </c>
      <c r="AV5" s="8"/>
      <c r="AW5" s="405"/>
      <c r="AX5" s="405"/>
      <c r="AY5" s="125"/>
      <c r="AZ5" s="406"/>
      <c r="BA5" s="124"/>
      <c r="BD5" s="4" t="s">
        <v>38</v>
      </c>
      <c r="BE5" s="4">
        <v>4</v>
      </c>
      <c r="BF5" s="73" t="s">
        <v>39</v>
      </c>
      <c r="BG5" s="73"/>
      <c r="BI5" s="4" t="s">
        <v>40</v>
      </c>
    </row>
    <row r="6" spans="2:63" ht="18" customHeight="1">
      <c r="B6" s="758" t="s">
        <v>41</v>
      </c>
      <c r="C6" s="759"/>
      <c r="D6" s="759"/>
      <c r="E6" s="759"/>
      <c r="F6" s="759"/>
      <c r="G6" s="759"/>
      <c r="H6" s="759"/>
      <c r="I6" s="759"/>
      <c r="J6" s="759"/>
      <c r="K6" s="759"/>
      <c r="L6" s="759"/>
      <c r="M6" s="759"/>
      <c r="N6" s="759"/>
      <c r="O6" s="759"/>
      <c r="P6" s="759"/>
      <c r="Q6" s="759"/>
      <c r="R6" s="759"/>
      <c r="S6" s="759"/>
      <c r="T6" s="759"/>
      <c r="U6" s="759"/>
      <c r="V6" s="759"/>
      <c r="W6" s="759"/>
      <c r="X6" s="759"/>
      <c r="Y6" s="759"/>
      <c r="Z6" s="759"/>
      <c r="AA6" s="759"/>
      <c r="AB6" s="760"/>
      <c r="AI6" s="128"/>
      <c r="AJ6" s="8" t="s">
        <v>638</v>
      </c>
      <c r="AK6" s="73" t="s">
        <v>638</v>
      </c>
      <c r="AL6" s="129" t="s">
        <v>29</v>
      </c>
      <c r="AM6" s="60" t="s">
        <v>30</v>
      </c>
      <c r="AN6" s="60" t="s">
        <v>31</v>
      </c>
      <c r="AO6" s="129" t="s">
        <v>32</v>
      </c>
      <c r="AP6" s="761"/>
      <c r="AQ6" s="60" t="s">
        <v>65</v>
      </c>
      <c r="AR6" s="60" t="s">
        <v>636</v>
      </c>
      <c r="AS6" s="124"/>
      <c r="AT6" s="750"/>
      <c r="AU6" s="753"/>
      <c r="AV6" s="8"/>
      <c r="AW6" s="124"/>
      <c r="AX6" s="124"/>
      <c r="AY6" s="125"/>
      <c r="AZ6" s="406"/>
      <c r="BA6" s="139"/>
      <c r="BD6" s="4" t="s">
        <v>43</v>
      </c>
      <c r="BE6" s="4">
        <v>5</v>
      </c>
      <c r="BG6" s="73"/>
      <c r="BI6" s="4" t="s">
        <v>44</v>
      </c>
    </row>
    <row r="7" spans="2:63" ht="18" customHeight="1">
      <c r="B7" s="465"/>
      <c r="C7" s="7"/>
      <c r="D7" s="757" t="s">
        <v>45</v>
      </c>
      <c r="E7" s="757"/>
      <c r="F7" s="757"/>
      <c r="H7" s="7" t="s">
        <v>46</v>
      </c>
      <c r="I7" s="462"/>
      <c r="J7" s="462" t="s">
        <v>47</v>
      </c>
      <c r="L7" s="462" t="s">
        <v>48</v>
      </c>
      <c r="M7" s="466"/>
      <c r="N7" s="462" t="s">
        <v>49</v>
      </c>
      <c r="P7" s="462" t="s">
        <v>50</v>
      </c>
      <c r="AB7" s="467"/>
      <c r="AI7" s="398" t="s">
        <v>632</v>
      </c>
      <c r="AJ7" s="438">
        <f t="shared" ref="AJ7:AJ16" si="0">F20</f>
        <v>0</v>
      </c>
      <c r="AK7" s="454" t="e">
        <f>_xlfn.XLOOKUP('Servicing Calculator'!AJ7,'Property Information'!$D:$D, 'Property Information'!$B:$B)</f>
        <v>#N/A</v>
      </c>
      <c r="AL7" s="439">
        <f t="shared" ref="AL7:AL15" si="1">IF(AM7=1,MAX((P20+$AQ$3),5.5%),IF(AM7=0,MAX((N20+$AQ$3),5.5%),IF(AM7=3,MAX((N20+$AQ$3),5.5%),MAX((N20+$AQ$4),5.5%))))</f>
        <v>5.5E-2</v>
      </c>
      <c r="AM7" s="440">
        <f t="shared" ref="AM7:AM16" si="2">IF(L20="Construction Loan",1,IF(L20="Standard Loan",0,IF(L20="Vacant Land",3,2)))</f>
        <v>2</v>
      </c>
      <c r="AN7" s="440">
        <f t="shared" ref="AN7:AN16" si="3">IF(AND(AM7=1,T20=0), 1,T20)</f>
        <v>0</v>
      </c>
      <c r="AO7" s="441">
        <f t="shared" ref="AO7:AO16" si="4">R20-AN7</f>
        <v>0</v>
      </c>
      <c r="AP7" s="442">
        <f>IFERROR(IF(AM7=3,D20*AL7,-PMT(AL7/12,AO7*12,D20,0)*12),0)</f>
        <v>0</v>
      </c>
      <c r="AQ7" s="443" t="e">
        <f>VLOOKUP(AK7,'Property Information'!$Z:$AD,2,FALSE)</f>
        <v>#N/A</v>
      </c>
      <c r="AR7" s="444">
        <f t="shared" ref="AR7:AR16" si="5">MIN(D20*AL7,AP7)</f>
        <v>0</v>
      </c>
      <c r="AS7" s="451">
        <f>IF(D20&gt;0,AL7,0)</f>
        <v>0</v>
      </c>
      <c r="AT7" s="139">
        <f>IF(AND(N20="",P20=""),1,0)</f>
        <v>1</v>
      </c>
      <c r="AU7" s="445">
        <f t="shared" ref="AU7:AU16" si="6">IF(AND(OR(F20="",L20="",R20=""),D20&lt;&gt;""),1,0)</f>
        <v>0</v>
      </c>
      <c r="AV7" s="8"/>
      <c r="AW7" s="124"/>
      <c r="AX7" s="124"/>
      <c r="AY7" s="125"/>
      <c r="AZ7" s="406"/>
      <c r="BA7" s="139"/>
      <c r="BG7" s="73"/>
    </row>
    <row r="8" spans="2:63" ht="18" customHeight="1">
      <c r="B8" s="468" t="s">
        <v>52</v>
      </c>
      <c r="C8" s="469"/>
      <c r="D8" s="784"/>
      <c r="E8" s="784"/>
      <c r="F8" s="784"/>
      <c r="G8" s="469" t="str">
        <f>IF(ISBLANK(H8),"          &lt;Select&gt;","")</f>
        <v xml:space="preserve">          &lt;Select&gt;</v>
      </c>
      <c r="H8" s="542"/>
      <c r="I8" s="7"/>
      <c r="J8" s="49"/>
      <c r="L8" s="550" t="str">
        <f>IF(ISBLANK(H8),"","Household 1")</f>
        <v/>
      </c>
      <c r="M8" s="466"/>
      <c r="N8" s="552"/>
      <c r="O8" s="470"/>
      <c r="P8" s="552"/>
      <c r="Q8" s="471"/>
      <c r="R8" s="471"/>
      <c r="S8" s="471"/>
      <c r="T8" s="471"/>
      <c r="U8" s="471"/>
      <c r="AA8" s="471"/>
      <c r="AB8" s="467"/>
      <c r="AI8" s="398" t="s">
        <v>633</v>
      </c>
      <c r="AJ8" s="438">
        <f t="shared" si="0"/>
        <v>0</v>
      </c>
      <c r="AK8" s="454" t="e">
        <f>_xlfn.XLOOKUP('Servicing Calculator'!AJ8,'Property Information'!$D:$D, 'Property Information'!$B:$B)</f>
        <v>#N/A</v>
      </c>
      <c r="AL8" s="439">
        <f t="shared" si="1"/>
        <v>5.5E-2</v>
      </c>
      <c r="AM8" s="440">
        <f t="shared" si="2"/>
        <v>2</v>
      </c>
      <c r="AN8" s="440">
        <f t="shared" si="3"/>
        <v>0</v>
      </c>
      <c r="AO8" s="441">
        <f t="shared" si="4"/>
        <v>0</v>
      </c>
      <c r="AP8" s="442">
        <f t="shared" ref="AP8:AP16" si="7">IFERROR(IF(AM8=3,D21*AL8,-PMT(AL8/12,AO8*12,D21,0)*12),0)</f>
        <v>0</v>
      </c>
      <c r="AQ8" s="443" t="e">
        <f>VLOOKUP(AK8,'Property Information'!$Z:$AD,2,FALSE)</f>
        <v>#N/A</v>
      </c>
      <c r="AR8" s="444">
        <f t="shared" si="5"/>
        <v>0</v>
      </c>
      <c r="AS8" s="451">
        <f t="shared" ref="AS8:AS16" si="8">IF(D21&gt;0,AL8,0)</f>
        <v>0</v>
      </c>
      <c r="AT8" s="139">
        <f t="shared" ref="AT8:AT16" si="9">IF(AND(N21="",P21=""),1,0)</f>
        <v>1</v>
      </c>
      <c r="AU8" s="445">
        <f t="shared" si="6"/>
        <v>0</v>
      </c>
      <c r="AV8" s="8"/>
      <c r="AW8" s="124"/>
      <c r="AX8" s="124"/>
      <c r="AY8" s="125"/>
      <c r="AZ8" s="406"/>
      <c r="BA8" s="139"/>
      <c r="BD8" s="4" t="s">
        <v>13</v>
      </c>
    </row>
    <row r="9" spans="2:63" ht="18" customHeight="1">
      <c r="B9" s="468" t="s">
        <v>54</v>
      </c>
      <c r="C9" s="7"/>
      <c r="D9" s="749"/>
      <c r="E9" s="749"/>
      <c r="F9" s="749"/>
      <c r="G9" s="469" t="str">
        <f>IF(ISBLANK(H9),"          &lt;Select&gt;","")</f>
        <v xml:space="preserve">          &lt;Select&gt;</v>
      </c>
      <c r="H9" s="545"/>
      <c r="I9" s="469" t="str">
        <f>IF(ISBLANK(J9),"        &lt;Select&gt;","")</f>
        <v xml:space="preserve">        &lt;Select&gt;</v>
      </c>
      <c r="J9" s="567"/>
      <c r="L9" s="551" t="str">
        <f>IF(AND(H9="",J9=""),"",IF(J9="of Bwr 1", "Household 1", "Household 2"))</f>
        <v/>
      </c>
      <c r="M9" s="466"/>
      <c r="N9" s="553"/>
      <c r="O9" s="470"/>
      <c r="P9" s="554"/>
      <c r="Q9" s="471"/>
      <c r="R9" s="471"/>
      <c r="S9" s="471"/>
      <c r="T9" s="471"/>
      <c r="U9" s="471"/>
      <c r="AA9" s="471"/>
      <c r="AB9" s="467"/>
      <c r="AI9" s="398" t="s">
        <v>634</v>
      </c>
      <c r="AJ9" s="438">
        <f t="shared" si="0"/>
        <v>0</v>
      </c>
      <c r="AK9" s="454" t="e">
        <f>_xlfn.XLOOKUP('Servicing Calculator'!AJ9,'Property Information'!$D:$D, 'Property Information'!$B:$B)</f>
        <v>#N/A</v>
      </c>
      <c r="AL9" s="439">
        <f t="shared" si="1"/>
        <v>5.5E-2</v>
      </c>
      <c r="AM9" s="440">
        <f t="shared" si="2"/>
        <v>2</v>
      </c>
      <c r="AN9" s="440">
        <f t="shared" si="3"/>
        <v>0</v>
      </c>
      <c r="AO9" s="441">
        <f t="shared" si="4"/>
        <v>0</v>
      </c>
      <c r="AP9" s="442">
        <f t="shared" si="7"/>
        <v>0</v>
      </c>
      <c r="AQ9" s="443" t="e">
        <f>VLOOKUP(AK9,'Property Information'!$Z:$AD,2,FALSE)</f>
        <v>#N/A</v>
      </c>
      <c r="AR9" s="444">
        <f t="shared" si="5"/>
        <v>0</v>
      </c>
      <c r="AS9" s="451">
        <f t="shared" si="8"/>
        <v>0</v>
      </c>
      <c r="AT9" s="139">
        <f t="shared" si="9"/>
        <v>1</v>
      </c>
      <c r="AU9" s="445">
        <f t="shared" si="6"/>
        <v>0</v>
      </c>
      <c r="AV9" s="8"/>
      <c r="AW9" s="124"/>
      <c r="AX9" s="124"/>
      <c r="AY9" s="125"/>
      <c r="AZ9" s="406"/>
      <c r="BA9" s="139"/>
      <c r="BD9" s="4" t="s">
        <v>20</v>
      </c>
      <c r="BF9" s="58"/>
      <c r="BG9" s="58"/>
      <c r="BH9" s="58"/>
    </row>
    <row r="10" spans="2:63" ht="18" customHeight="1">
      <c r="B10" s="468" t="s">
        <v>56</v>
      </c>
      <c r="C10" s="7"/>
      <c r="D10" s="749"/>
      <c r="E10" s="749"/>
      <c r="F10" s="749"/>
      <c r="G10" s="469" t="str">
        <f t="shared" ref="G10:G11" si="10">IF(ISBLANK(H10),"          &lt;Select&gt;","")</f>
        <v xml:space="preserve">          &lt;Select&gt;</v>
      </c>
      <c r="H10" s="545"/>
      <c r="I10" s="469" t="str">
        <f t="shared" ref="I10:I11" si="11">IF(ISBLANK(J10),"        &lt;Select&gt;","")</f>
        <v xml:space="preserve">        &lt;Select&gt;</v>
      </c>
      <c r="J10" s="545"/>
      <c r="L10" s="551" t="str">
        <f>IF(AND(H10="",J10=""),"",IF(AND(J10="",L9="Household 2"), "Household 3", "Household 2"))</f>
        <v/>
      </c>
      <c r="M10" s="466"/>
      <c r="N10" s="554"/>
      <c r="O10" s="470"/>
      <c r="P10" s="554"/>
      <c r="Q10" s="471"/>
      <c r="R10" s="471"/>
      <c r="S10" s="471"/>
      <c r="T10" s="471"/>
      <c r="U10" s="471"/>
      <c r="AA10" s="471"/>
      <c r="AB10" s="467"/>
      <c r="AI10" s="398" t="s">
        <v>635</v>
      </c>
      <c r="AJ10" s="438">
        <f t="shared" si="0"/>
        <v>0</v>
      </c>
      <c r="AK10" s="454" t="e">
        <f>_xlfn.XLOOKUP('Servicing Calculator'!AJ10,'Property Information'!$D:$D, 'Property Information'!$B:$B)</f>
        <v>#N/A</v>
      </c>
      <c r="AL10" s="439">
        <f t="shared" si="1"/>
        <v>5.5E-2</v>
      </c>
      <c r="AM10" s="440">
        <f t="shared" si="2"/>
        <v>2</v>
      </c>
      <c r="AN10" s="440">
        <f t="shared" si="3"/>
        <v>0</v>
      </c>
      <c r="AO10" s="441">
        <f t="shared" si="4"/>
        <v>0</v>
      </c>
      <c r="AP10" s="442">
        <f t="shared" si="7"/>
        <v>0</v>
      </c>
      <c r="AQ10" s="443" t="e">
        <f>VLOOKUP(AK10,'Property Information'!$Z:$AD,2,FALSE)</f>
        <v>#N/A</v>
      </c>
      <c r="AR10" s="444">
        <f t="shared" si="5"/>
        <v>0</v>
      </c>
      <c r="AS10" s="451">
        <f t="shared" si="8"/>
        <v>0</v>
      </c>
      <c r="AT10" s="139">
        <f t="shared" si="9"/>
        <v>1</v>
      </c>
      <c r="AU10" s="445">
        <f t="shared" si="6"/>
        <v>0</v>
      </c>
      <c r="AV10" s="8"/>
      <c r="AW10" s="124"/>
      <c r="AX10" s="124"/>
      <c r="AY10" s="125"/>
      <c r="AZ10" s="406"/>
      <c r="BA10" s="125"/>
      <c r="BB10" s="125"/>
      <c r="BD10" s="4" t="s">
        <v>5</v>
      </c>
      <c r="BF10" s="58" t="s">
        <v>57</v>
      </c>
      <c r="BG10" s="58" t="s">
        <v>58</v>
      </c>
      <c r="BH10" s="58" t="s">
        <v>59</v>
      </c>
    </row>
    <row r="11" spans="2:63" ht="18" customHeight="1">
      <c r="B11" s="468" t="s">
        <v>60</v>
      </c>
      <c r="C11" s="7"/>
      <c r="D11" s="749"/>
      <c r="E11" s="749"/>
      <c r="F11" s="749"/>
      <c r="G11" s="469" t="str">
        <f t="shared" si="10"/>
        <v xml:space="preserve">          &lt;Select&gt;</v>
      </c>
      <c r="H11" s="545"/>
      <c r="I11" s="469" t="str">
        <f t="shared" si="11"/>
        <v xml:space="preserve">        &lt;Select&gt;</v>
      </c>
      <c r="J11" s="545"/>
      <c r="L11" s="551" t="str">
        <f>IF(AND(H11="",J11=""),"",IF(AND(L10="Household 3",J11=""),"Household 4",IF(AND(L10="Household 2",J11&lt;&gt;""),"Household 2","Household 3")))</f>
        <v/>
      </c>
      <c r="M11" s="466"/>
      <c r="N11" s="553"/>
      <c r="O11" s="470"/>
      <c r="P11" s="554"/>
      <c r="Q11" s="471"/>
      <c r="R11" s="471"/>
      <c r="S11" s="471"/>
      <c r="T11" s="471"/>
      <c r="U11" s="471"/>
      <c r="AA11" s="471"/>
      <c r="AB11" s="467"/>
      <c r="AI11" s="398" t="s">
        <v>656</v>
      </c>
      <c r="AJ11" s="438">
        <f t="shared" si="0"/>
        <v>0</v>
      </c>
      <c r="AK11" s="454" t="e">
        <f>_xlfn.XLOOKUP('Servicing Calculator'!AJ11,'Property Information'!$D:$D, 'Property Information'!$B:$B)</f>
        <v>#N/A</v>
      </c>
      <c r="AL11" s="439">
        <f t="shared" si="1"/>
        <v>5.5E-2</v>
      </c>
      <c r="AM11" s="440">
        <f t="shared" si="2"/>
        <v>2</v>
      </c>
      <c r="AN11" s="440">
        <f t="shared" si="3"/>
        <v>0</v>
      </c>
      <c r="AO11" s="441">
        <f t="shared" si="4"/>
        <v>0</v>
      </c>
      <c r="AP11" s="442">
        <f t="shared" si="7"/>
        <v>0</v>
      </c>
      <c r="AQ11" s="443" t="e">
        <f>VLOOKUP(AK11,'Property Information'!$Z:$AD,2,FALSE)</f>
        <v>#N/A</v>
      </c>
      <c r="AR11" s="444">
        <f t="shared" si="5"/>
        <v>0</v>
      </c>
      <c r="AS11" s="451">
        <f t="shared" si="8"/>
        <v>0</v>
      </c>
      <c r="AT11" s="139">
        <f t="shared" si="9"/>
        <v>1</v>
      </c>
      <c r="AU11" s="445">
        <f t="shared" si="6"/>
        <v>0</v>
      </c>
      <c r="AV11" s="8"/>
      <c r="AW11" s="124"/>
      <c r="AX11" s="124"/>
      <c r="AY11" s="125"/>
      <c r="AZ11" s="406"/>
      <c r="BA11" s="125"/>
      <c r="BB11" s="125"/>
      <c r="BC11" s="125"/>
      <c r="BD11" s="4" t="s">
        <v>1</v>
      </c>
    </row>
    <row r="12" spans="2:63" ht="18" customHeight="1">
      <c r="B12" s="465"/>
      <c r="C12" s="7"/>
      <c r="D12" s="7"/>
      <c r="E12" s="7"/>
      <c r="F12" s="7"/>
      <c r="G12" s="7"/>
      <c r="H12" s="7"/>
      <c r="I12" s="7"/>
      <c r="J12" s="462"/>
      <c r="K12" s="7"/>
      <c r="L12" s="7"/>
      <c r="M12" s="7"/>
      <c r="N12" s="7"/>
      <c r="O12" s="463"/>
      <c r="P12" s="464"/>
      <c r="S12" s="7"/>
      <c r="T12" s="7"/>
      <c r="AB12" s="467"/>
      <c r="AI12" s="398" t="s">
        <v>657</v>
      </c>
      <c r="AJ12" s="438">
        <f t="shared" si="0"/>
        <v>0</v>
      </c>
      <c r="AK12" s="454" t="e">
        <f>_xlfn.XLOOKUP('Servicing Calculator'!AJ12,'Property Information'!$D:$D, 'Property Information'!$B:$B)</f>
        <v>#N/A</v>
      </c>
      <c r="AL12" s="439">
        <f t="shared" si="1"/>
        <v>5.5E-2</v>
      </c>
      <c r="AM12" s="440">
        <f t="shared" si="2"/>
        <v>2</v>
      </c>
      <c r="AN12" s="440">
        <f t="shared" si="3"/>
        <v>0</v>
      </c>
      <c r="AO12" s="441">
        <f t="shared" si="4"/>
        <v>0</v>
      </c>
      <c r="AP12" s="442">
        <f t="shared" si="7"/>
        <v>0</v>
      </c>
      <c r="AQ12" s="443" t="e">
        <f>VLOOKUP(AK12,'Property Information'!$Z:$AD,2,FALSE)</f>
        <v>#N/A</v>
      </c>
      <c r="AR12" s="444">
        <f t="shared" si="5"/>
        <v>0</v>
      </c>
      <c r="AS12" s="451">
        <f t="shared" si="8"/>
        <v>0</v>
      </c>
      <c r="AT12" s="139">
        <f t="shared" si="9"/>
        <v>1</v>
      </c>
      <c r="AU12" s="445">
        <f t="shared" si="6"/>
        <v>0</v>
      </c>
      <c r="AV12" s="8"/>
      <c r="AW12" s="124"/>
      <c r="AX12" s="124"/>
      <c r="AY12" s="125"/>
      <c r="AZ12" s="125"/>
      <c r="BA12" s="125"/>
      <c r="BB12" s="125"/>
      <c r="BC12" s="125"/>
      <c r="BD12" s="125"/>
    </row>
    <row r="13" spans="2:63" ht="18" customHeight="1">
      <c r="B13" s="758" t="s">
        <v>647</v>
      </c>
      <c r="C13" s="759"/>
      <c r="D13" s="759"/>
      <c r="E13" s="759"/>
      <c r="F13" s="759"/>
      <c r="G13" s="759"/>
      <c r="H13" s="759"/>
      <c r="I13" s="759"/>
      <c r="J13" s="759"/>
      <c r="K13" s="759"/>
      <c r="L13" s="759"/>
      <c r="M13" s="759"/>
      <c r="N13" s="759"/>
      <c r="O13" s="759"/>
      <c r="P13" s="759"/>
      <c r="Q13" s="759"/>
      <c r="R13" s="759"/>
      <c r="S13" s="759"/>
      <c r="T13" s="759"/>
      <c r="U13" s="759"/>
      <c r="V13" s="759"/>
      <c r="W13" s="759"/>
      <c r="X13" s="759"/>
      <c r="Y13" s="759"/>
      <c r="Z13" s="759"/>
      <c r="AA13" s="759"/>
      <c r="AB13" s="760"/>
      <c r="AI13" s="398" t="s">
        <v>658</v>
      </c>
      <c r="AJ13" s="438">
        <f t="shared" si="0"/>
        <v>0</v>
      </c>
      <c r="AK13" s="454" t="e">
        <f>_xlfn.XLOOKUP('Servicing Calculator'!AJ13,'Property Information'!$D:$D, 'Property Information'!$B:$B)</f>
        <v>#N/A</v>
      </c>
      <c r="AL13" s="439">
        <f t="shared" si="1"/>
        <v>5.5E-2</v>
      </c>
      <c r="AM13" s="440">
        <f t="shared" si="2"/>
        <v>2</v>
      </c>
      <c r="AN13" s="440">
        <f t="shared" si="3"/>
        <v>0</v>
      </c>
      <c r="AO13" s="441">
        <f t="shared" si="4"/>
        <v>0</v>
      </c>
      <c r="AP13" s="442">
        <f t="shared" si="7"/>
        <v>0</v>
      </c>
      <c r="AQ13" s="443" t="e">
        <f>VLOOKUP(AK13,'Property Information'!$Z:$AD,2,FALSE)</f>
        <v>#N/A</v>
      </c>
      <c r="AR13" s="444">
        <f t="shared" si="5"/>
        <v>0</v>
      </c>
      <c r="AS13" s="451">
        <f t="shared" si="8"/>
        <v>0</v>
      </c>
      <c r="AT13" s="139">
        <f t="shared" si="9"/>
        <v>1</v>
      </c>
      <c r="AU13" s="445">
        <f t="shared" si="6"/>
        <v>0</v>
      </c>
      <c r="AV13" s="8"/>
      <c r="AW13" s="124"/>
      <c r="AX13" s="124"/>
      <c r="AY13" s="125"/>
      <c r="AZ13" s="125"/>
      <c r="BA13" s="125"/>
      <c r="BB13" s="125"/>
      <c r="BC13" s="125"/>
      <c r="BD13" s="125"/>
    </row>
    <row r="14" spans="2:63" ht="18" customHeight="1">
      <c r="B14" s="472" t="s">
        <v>662</v>
      </c>
      <c r="AB14" s="467"/>
      <c r="AC14" s="59"/>
      <c r="AD14" s="59"/>
      <c r="AE14" s="8"/>
      <c r="AF14" s="8"/>
      <c r="AG14" s="8"/>
      <c r="AH14" s="8"/>
      <c r="AI14" s="398" t="s">
        <v>659</v>
      </c>
      <c r="AJ14" s="438">
        <f t="shared" si="0"/>
        <v>0</v>
      </c>
      <c r="AK14" s="454" t="e">
        <f>_xlfn.XLOOKUP('Servicing Calculator'!AJ14,'Property Information'!$D:$D, 'Property Information'!$B:$B)</f>
        <v>#N/A</v>
      </c>
      <c r="AL14" s="439">
        <f t="shared" si="1"/>
        <v>5.5E-2</v>
      </c>
      <c r="AM14" s="440">
        <f t="shared" si="2"/>
        <v>2</v>
      </c>
      <c r="AN14" s="440">
        <f t="shared" si="3"/>
        <v>0</v>
      </c>
      <c r="AO14" s="441">
        <f t="shared" si="4"/>
        <v>0</v>
      </c>
      <c r="AP14" s="442">
        <f t="shared" si="7"/>
        <v>0</v>
      </c>
      <c r="AQ14" s="443" t="e">
        <f>VLOOKUP(AK14,'Property Information'!$Z:$AD,2,FALSE)</f>
        <v>#N/A</v>
      </c>
      <c r="AR14" s="444">
        <f t="shared" si="5"/>
        <v>0</v>
      </c>
      <c r="AS14" s="451">
        <f t="shared" si="8"/>
        <v>0</v>
      </c>
      <c r="AT14" s="139">
        <f t="shared" si="9"/>
        <v>1</v>
      </c>
      <c r="AU14" s="445">
        <f t="shared" si="6"/>
        <v>0</v>
      </c>
      <c r="AV14" s="8"/>
      <c r="AW14" s="124"/>
      <c r="AX14" s="124"/>
      <c r="AY14" s="125"/>
      <c r="AZ14" s="125"/>
      <c r="BA14" s="125"/>
      <c r="BB14" s="125"/>
      <c r="BC14" s="125"/>
      <c r="BD14" s="125"/>
    </row>
    <row r="15" spans="2:63" ht="18" customHeight="1">
      <c r="B15" s="473"/>
      <c r="AB15" s="467"/>
      <c r="AC15" s="60"/>
      <c r="AD15" s="60"/>
      <c r="AI15" s="398" t="s">
        <v>660</v>
      </c>
      <c r="AJ15" s="438">
        <f t="shared" si="0"/>
        <v>0</v>
      </c>
      <c r="AK15" s="454" t="e">
        <f>_xlfn.XLOOKUP('Servicing Calculator'!AJ15,'Property Information'!$D:$D, 'Property Information'!$B:$B)</f>
        <v>#N/A</v>
      </c>
      <c r="AL15" s="439">
        <f t="shared" si="1"/>
        <v>5.5E-2</v>
      </c>
      <c r="AM15" s="440">
        <f t="shared" si="2"/>
        <v>2</v>
      </c>
      <c r="AN15" s="440">
        <f t="shared" si="3"/>
        <v>0</v>
      </c>
      <c r="AO15" s="441">
        <f t="shared" si="4"/>
        <v>0</v>
      </c>
      <c r="AP15" s="442">
        <f t="shared" si="7"/>
        <v>0</v>
      </c>
      <c r="AQ15" s="443" t="e">
        <f>VLOOKUP(AK15,'Property Information'!$Z:$AD,2,FALSE)</f>
        <v>#N/A</v>
      </c>
      <c r="AR15" s="444">
        <f t="shared" si="5"/>
        <v>0</v>
      </c>
      <c r="AS15" s="451">
        <f t="shared" si="8"/>
        <v>0</v>
      </c>
      <c r="AT15" s="139">
        <f t="shared" si="9"/>
        <v>1</v>
      </c>
      <c r="AU15" s="445">
        <f t="shared" si="6"/>
        <v>0</v>
      </c>
      <c r="AV15" s="8"/>
      <c r="AW15" s="124"/>
      <c r="AX15" s="124"/>
      <c r="AY15" s="125"/>
      <c r="AZ15" s="125"/>
      <c r="BB15" s="125"/>
      <c r="BC15" s="125"/>
      <c r="BD15" s="125"/>
      <c r="BE15" s="768" t="s">
        <v>86</v>
      </c>
      <c r="BF15" s="769"/>
      <c r="BG15" s="769"/>
      <c r="BH15" s="769"/>
      <c r="BI15" s="769"/>
      <c r="BJ15" s="769"/>
      <c r="BK15" s="770"/>
    </row>
    <row r="16" spans="2:63" ht="18" customHeight="1">
      <c r="B16" s="758" t="s">
        <v>648</v>
      </c>
      <c r="C16" s="759"/>
      <c r="D16" s="759"/>
      <c r="E16" s="759"/>
      <c r="F16" s="759"/>
      <c r="G16" s="759"/>
      <c r="H16" s="759"/>
      <c r="I16" s="759"/>
      <c r="J16" s="759"/>
      <c r="K16" s="759"/>
      <c r="L16" s="759"/>
      <c r="M16" s="759"/>
      <c r="N16" s="759"/>
      <c r="O16" s="759"/>
      <c r="P16" s="759"/>
      <c r="Q16" s="759"/>
      <c r="R16" s="759"/>
      <c r="S16" s="759"/>
      <c r="T16" s="759"/>
      <c r="U16" s="759"/>
      <c r="V16" s="759"/>
      <c r="W16" s="759"/>
      <c r="X16" s="759"/>
      <c r="Y16" s="759"/>
      <c r="Z16" s="759"/>
      <c r="AA16" s="759"/>
      <c r="AB16" s="760"/>
      <c r="AC16" s="60"/>
      <c r="AD16" s="60"/>
      <c r="AI16" s="398" t="s">
        <v>661</v>
      </c>
      <c r="AJ16" s="438">
        <f t="shared" si="0"/>
        <v>0</v>
      </c>
      <c r="AK16" s="454" t="e">
        <f>_xlfn.XLOOKUP('Servicing Calculator'!AJ16,'Property Information'!$D:$D, 'Property Information'!$B:$B)</f>
        <v>#N/A</v>
      </c>
      <c r="AL16" s="439">
        <f>IF(AM16=1,MAX((P29+$AQ$3),5.5%),IF(AM16=0,MAX((N29+$AQ$3),5.5%),IF(AM16=3,MAX((N29+$AQ$3),5.5%),MAX((N29+$AQ$4),5.5%))))</f>
        <v>5.5E-2</v>
      </c>
      <c r="AM16" s="440">
        <f t="shared" si="2"/>
        <v>2</v>
      </c>
      <c r="AN16" s="440">
        <f t="shared" si="3"/>
        <v>0</v>
      </c>
      <c r="AO16" s="441">
        <f t="shared" si="4"/>
        <v>0</v>
      </c>
      <c r="AP16" s="442">
        <f t="shared" si="7"/>
        <v>0</v>
      </c>
      <c r="AQ16" s="443" t="e">
        <f>VLOOKUP(AK16,'Property Information'!$Z:$AD,2,FALSE)</f>
        <v>#N/A</v>
      </c>
      <c r="AR16" s="444">
        <f t="shared" si="5"/>
        <v>0</v>
      </c>
      <c r="AS16" s="451">
        <f t="shared" si="8"/>
        <v>0</v>
      </c>
      <c r="AT16" s="139">
        <f t="shared" si="9"/>
        <v>1</v>
      </c>
      <c r="AU16" s="445">
        <f t="shared" si="6"/>
        <v>0</v>
      </c>
      <c r="AV16" s="8"/>
      <c r="AW16" s="124"/>
      <c r="AX16" s="124"/>
      <c r="AY16" s="125"/>
      <c r="AZ16" s="125"/>
      <c r="BA16" s="125"/>
      <c r="BB16" s="125"/>
      <c r="BC16" s="125"/>
      <c r="BD16" s="125"/>
      <c r="BE16" s="149"/>
      <c r="BF16" s="150" t="s">
        <v>87</v>
      </c>
      <c r="BG16" s="771" t="s">
        <v>88</v>
      </c>
      <c r="BH16" s="771"/>
      <c r="BI16" s="151" t="s">
        <v>89</v>
      </c>
      <c r="BJ16" s="151" t="s">
        <v>90</v>
      </c>
      <c r="BK16" s="151" t="s">
        <v>91</v>
      </c>
    </row>
    <row r="17" spans="2:63" ht="18" customHeight="1">
      <c r="B17" s="474"/>
      <c r="C17" s="475"/>
      <c r="D17" s="756" t="s">
        <v>79</v>
      </c>
      <c r="E17" s="475"/>
      <c r="F17" s="477"/>
      <c r="G17" s="475"/>
      <c r="L17" s="756" t="s">
        <v>80</v>
      </c>
      <c r="M17" s="475"/>
      <c r="N17" s="756" t="s">
        <v>81</v>
      </c>
      <c r="O17" s="475"/>
      <c r="U17" s="475"/>
      <c r="V17" s="59"/>
      <c r="W17" s="59"/>
      <c r="X17" s="59"/>
      <c r="Y17" s="59"/>
      <c r="Z17" s="59"/>
      <c r="AA17" s="60"/>
      <c r="AB17" s="478"/>
      <c r="AC17" s="60"/>
      <c r="AD17" s="60"/>
      <c r="AI17" s="408" t="s">
        <v>118</v>
      </c>
      <c r="AJ17" s="446">
        <f t="shared" ref="AJ17:AJ26" si="12">F54</f>
        <v>0</v>
      </c>
      <c r="AK17" s="455" t="e">
        <f>_xlfn.XLOOKUP('Servicing Calculator'!AJ17,'Property Information'!$D:$D, 'Property Information'!$B:$B)</f>
        <v>#N/A</v>
      </c>
      <c r="AL17" s="446"/>
      <c r="AM17" s="447"/>
      <c r="AN17" s="448"/>
      <c r="AO17" s="448"/>
      <c r="AP17" s="448">
        <f>N54*1.25*12</f>
        <v>0</v>
      </c>
      <c r="AQ17" s="443" t="e">
        <f>VLOOKUP(AK17,'Property Information'!$Z:$AD,2,FALSE)</f>
        <v>#N/A</v>
      </c>
      <c r="AR17" s="448">
        <f>MIN(L54*$AS$23,AP17)</f>
        <v>0</v>
      </c>
      <c r="AS17" s="8"/>
      <c r="AT17" s="8"/>
      <c r="AU17" s="407"/>
      <c r="AV17" s="8"/>
      <c r="AX17" s="124"/>
      <c r="AY17" s="125"/>
      <c r="AZ17" s="125"/>
      <c r="BB17" s="125"/>
      <c r="BC17" s="125"/>
      <c r="BD17" s="125"/>
      <c r="BE17" s="158"/>
      <c r="BF17" s="150">
        <v>0</v>
      </c>
      <c r="BG17" s="771">
        <v>0</v>
      </c>
      <c r="BH17" s="771"/>
      <c r="BI17" s="159">
        <v>0</v>
      </c>
      <c r="BJ17" s="160">
        <v>0</v>
      </c>
      <c r="BK17" s="160">
        <v>0</v>
      </c>
    </row>
    <row r="18" spans="2:63" ht="18" customHeight="1">
      <c r="B18" s="474"/>
      <c r="C18" s="475"/>
      <c r="D18" s="756"/>
      <c r="E18" s="475"/>
      <c r="F18" s="748" t="s">
        <v>617</v>
      </c>
      <c r="G18" s="748"/>
      <c r="H18" s="748"/>
      <c r="I18" s="748"/>
      <c r="J18" s="748"/>
      <c r="L18" s="756"/>
      <c r="M18" s="475"/>
      <c r="N18" s="756"/>
      <c r="O18" s="475"/>
      <c r="P18" s="476"/>
      <c r="Q18" s="475"/>
      <c r="R18" s="756" t="s">
        <v>83</v>
      </c>
      <c r="S18" s="475"/>
      <c r="T18" s="756" t="s">
        <v>84</v>
      </c>
      <c r="U18" s="475"/>
      <c r="V18" s="59"/>
      <c r="W18" s="59"/>
      <c r="X18" s="59"/>
      <c r="Y18" s="59"/>
      <c r="Z18" s="59"/>
      <c r="AA18" s="60"/>
      <c r="AB18" s="478"/>
      <c r="AC18" s="60"/>
      <c r="AD18" s="60"/>
      <c r="AI18" s="408" t="s">
        <v>125</v>
      </c>
      <c r="AJ18" s="446">
        <f t="shared" si="12"/>
        <v>0</v>
      </c>
      <c r="AK18" s="455" t="e">
        <f>_xlfn.XLOOKUP('Servicing Calculator'!AJ18,'Property Information'!$D:$D, 'Property Information'!$B:$B)</f>
        <v>#N/A</v>
      </c>
      <c r="AL18" s="446"/>
      <c r="AM18" s="447"/>
      <c r="AN18" s="448"/>
      <c r="AO18" s="448"/>
      <c r="AP18" s="448">
        <f t="shared" ref="AP18:AP26" si="13">N55*1.25*12</f>
        <v>0</v>
      </c>
      <c r="AQ18" s="443" t="e">
        <f>VLOOKUP(AK18,'Property Information'!$Z:$AD,2,FALSE)</f>
        <v>#N/A</v>
      </c>
      <c r="AR18" s="448">
        <f>MIN(L55*$AS$23,AP18)</f>
        <v>0</v>
      </c>
      <c r="AS18" s="8"/>
      <c r="AT18" s="8"/>
      <c r="AU18" s="407"/>
      <c r="AV18" s="8"/>
      <c r="AX18" s="124"/>
      <c r="AY18" s="125"/>
      <c r="AZ18" s="125"/>
      <c r="BA18" s="125"/>
      <c r="BB18" s="125"/>
      <c r="BC18" s="125"/>
      <c r="BD18" s="125"/>
      <c r="BE18" s="158"/>
      <c r="BF18" s="150">
        <v>18200</v>
      </c>
      <c r="BG18" s="771" t="s">
        <v>96</v>
      </c>
      <c r="BH18" s="771"/>
      <c r="BI18" s="150">
        <v>0</v>
      </c>
      <c r="BJ18" s="160">
        <v>0.16</v>
      </c>
      <c r="BK18" s="160">
        <v>0.02</v>
      </c>
    </row>
    <row r="19" spans="2:63" ht="18" customHeight="1">
      <c r="B19" s="465"/>
      <c r="C19" s="7"/>
      <c r="D19" s="756"/>
      <c r="E19" s="462"/>
      <c r="F19" s="748"/>
      <c r="G19" s="748"/>
      <c r="H19" s="748"/>
      <c r="I19" s="748"/>
      <c r="J19" s="748"/>
      <c r="L19" s="756"/>
      <c r="M19" s="462"/>
      <c r="N19" s="756"/>
      <c r="O19" s="462"/>
      <c r="P19" s="476" t="s">
        <v>82</v>
      </c>
      <c r="Q19" s="475"/>
      <c r="R19" s="756"/>
      <c r="S19" s="475"/>
      <c r="T19" s="756"/>
      <c r="U19" s="462"/>
      <c r="V19" s="59"/>
      <c r="W19" s="59"/>
      <c r="X19" s="59"/>
      <c r="Y19" s="59"/>
      <c r="Z19" s="59"/>
      <c r="AA19" s="58"/>
      <c r="AB19" s="479"/>
      <c r="AC19" s="60"/>
      <c r="AD19" s="60"/>
      <c r="AI19" s="408" t="s">
        <v>127</v>
      </c>
      <c r="AJ19" s="446">
        <f t="shared" si="12"/>
        <v>0</v>
      </c>
      <c r="AK19" s="455" t="e">
        <f>_xlfn.XLOOKUP('Servicing Calculator'!AJ19,'Property Information'!$D:$D, 'Property Information'!$B:$B)</f>
        <v>#N/A</v>
      </c>
      <c r="AL19" s="446"/>
      <c r="AM19" s="447"/>
      <c r="AN19" s="448"/>
      <c r="AO19" s="448"/>
      <c r="AP19" s="448">
        <f t="shared" si="13"/>
        <v>0</v>
      </c>
      <c r="AQ19" s="443" t="e">
        <f>VLOOKUP(AK19,'Property Information'!$Z:$AD,2,FALSE)</f>
        <v>#N/A</v>
      </c>
      <c r="AR19" s="448">
        <f t="shared" ref="AR19:AR26" si="14">MIN(L56*$AS$23,AP19)</f>
        <v>0</v>
      </c>
      <c r="AS19" s="764" t="s">
        <v>112</v>
      </c>
      <c r="AT19" s="8"/>
      <c r="AU19" s="407"/>
      <c r="AV19" s="8"/>
      <c r="AW19" s="183"/>
      <c r="AX19" s="124"/>
      <c r="AY19" s="125"/>
      <c r="AZ19" s="125"/>
      <c r="BA19" s="125"/>
      <c r="BB19" s="125"/>
      <c r="BC19" s="125"/>
      <c r="BD19" s="125"/>
      <c r="BE19" s="158"/>
      <c r="BF19" s="150">
        <v>45000</v>
      </c>
      <c r="BG19" s="771" t="s">
        <v>99</v>
      </c>
      <c r="BH19" s="771"/>
      <c r="BI19" s="150">
        <f>BI18+(BF19-BF18)*BJ18</f>
        <v>4288</v>
      </c>
      <c r="BJ19" s="160">
        <v>0.3</v>
      </c>
      <c r="BK19" s="160">
        <v>0.02</v>
      </c>
    </row>
    <row r="20" spans="2:63" ht="18" customHeight="1">
      <c r="B20" s="468" t="s">
        <v>94</v>
      </c>
      <c r="C20" s="7"/>
      <c r="D20" s="540"/>
      <c r="E20" s="469" t="str">
        <f>IF(TRIM(F20)="","                          &lt;Select&gt;","")</f>
        <v xml:space="preserve">                          &lt;Select&gt;</v>
      </c>
      <c r="F20" s="765"/>
      <c r="G20" s="765"/>
      <c r="H20" s="765"/>
      <c r="I20" s="765"/>
      <c r="J20" s="765"/>
      <c r="K20" s="469" t="str">
        <f t="shared" ref="K20:K29" si="15">IF(ISBLANK(L20),"          &lt;Select&gt;","")</f>
        <v xml:space="preserve">          &lt;Select&gt;</v>
      </c>
      <c r="L20" s="555"/>
      <c r="M20" s="469"/>
      <c r="N20" s="557"/>
      <c r="O20" s="480"/>
      <c r="P20" s="557"/>
      <c r="Q20" s="462"/>
      <c r="R20" s="542"/>
      <c r="S20" s="469" t="str">
        <f>IF(ISBLANK(T20),"          &lt;Select&gt;","")</f>
        <v xml:space="preserve">          &lt;Select&gt;</v>
      </c>
      <c r="T20" s="542"/>
      <c r="U20" s="62"/>
      <c r="V20" s="59"/>
      <c r="W20" s="59"/>
      <c r="X20" s="59"/>
      <c r="Y20" s="59"/>
      <c r="Z20" s="59"/>
      <c r="AA20" s="469"/>
      <c r="AB20" s="479"/>
      <c r="AC20" s="61"/>
      <c r="AD20" s="61"/>
      <c r="AI20" s="408" t="s">
        <v>128</v>
      </c>
      <c r="AJ20" s="446">
        <f t="shared" si="12"/>
        <v>0</v>
      </c>
      <c r="AK20" s="455" t="e">
        <f>_xlfn.XLOOKUP('Servicing Calculator'!AJ20,'Property Information'!$D:$D, 'Property Information'!$B:$B)</f>
        <v>#N/A</v>
      </c>
      <c r="AL20" s="446"/>
      <c r="AM20" s="447"/>
      <c r="AN20" s="448"/>
      <c r="AO20" s="448"/>
      <c r="AP20" s="448">
        <f t="shared" si="13"/>
        <v>0</v>
      </c>
      <c r="AQ20" s="443" t="e">
        <f>VLOOKUP(AK20,'Property Information'!$Z:$AD,2,FALSE)</f>
        <v>#N/A</v>
      </c>
      <c r="AR20" s="448">
        <f t="shared" si="14"/>
        <v>0</v>
      </c>
      <c r="AS20" s="764"/>
      <c r="AT20" s="8"/>
      <c r="AU20" s="407"/>
      <c r="AV20" s="8"/>
      <c r="AW20" s="183"/>
      <c r="AX20" s="124"/>
      <c r="AY20" s="125"/>
      <c r="AZ20" s="125"/>
      <c r="BA20" s="125"/>
      <c r="BB20" s="125"/>
      <c r="BC20" s="125"/>
      <c r="BD20" s="125"/>
      <c r="BE20" s="158"/>
      <c r="BF20" s="150">
        <v>135000</v>
      </c>
      <c r="BG20" s="771" t="s">
        <v>102</v>
      </c>
      <c r="BH20" s="771"/>
      <c r="BI20" s="150">
        <f>BI19+(BF20-BF19)*BJ19</f>
        <v>31288</v>
      </c>
      <c r="BJ20" s="160">
        <v>0.37</v>
      </c>
      <c r="BK20" s="160">
        <v>0.02</v>
      </c>
    </row>
    <row r="21" spans="2:63" ht="18" customHeight="1">
      <c r="B21" s="468" t="s">
        <v>97</v>
      </c>
      <c r="C21" s="7"/>
      <c r="D21" s="546"/>
      <c r="E21" s="469" t="str">
        <f>IF(ISBLANK(F21),"          &lt;Select&gt;","")</f>
        <v xml:space="preserve">          &lt;Select&gt;</v>
      </c>
      <c r="F21" s="749"/>
      <c r="G21" s="749"/>
      <c r="H21" s="749"/>
      <c r="I21" s="749"/>
      <c r="J21" s="749"/>
      <c r="K21" s="469" t="str">
        <f t="shared" si="15"/>
        <v xml:space="preserve">          &lt;Select&gt;</v>
      </c>
      <c r="L21" s="556"/>
      <c r="M21" s="469"/>
      <c r="N21" s="558"/>
      <c r="O21" s="480"/>
      <c r="P21" s="558"/>
      <c r="Q21" s="462"/>
      <c r="R21" s="545"/>
      <c r="S21" s="469" t="str">
        <f t="shared" ref="S21:S29" si="16">IF(ISBLANK(T21),"          &lt;Select&gt;","")</f>
        <v xml:space="preserve">          &lt;Select&gt;</v>
      </c>
      <c r="T21" s="545"/>
      <c r="U21" s="62"/>
      <c r="V21" s="59"/>
      <c r="W21" s="59"/>
      <c r="X21" s="59"/>
      <c r="Y21" s="59"/>
      <c r="Z21" s="59"/>
      <c r="AA21" s="469"/>
      <c r="AB21" s="481"/>
      <c r="AC21" s="61"/>
      <c r="AD21" s="61"/>
      <c r="AI21" s="408" t="s">
        <v>592</v>
      </c>
      <c r="AJ21" s="446">
        <f t="shared" si="12"/>
        <v>0</v>
      </c>
      <c r="AK21" s="455" t="e">
        <f>_xlfn.XLOOKUP('Servicing Calculator'!AJ21,'Property Information'!$D:$D, 'Property Information'!$B:$B)</f>
        <v>#N/A</v>
      </c>
      <c r="AL21" s="446"/>
      <c r="AM21" s="447"/>
      <c r="AN21" s="448"/>
      <c r="AO21" s="448"/>
      <c r="AP21" s="448">
        <f t="shared" si="13"/>
        <v>0</v>
      </c>
      <c r="AQ21" s="443" t="e">
        <f>VLOOKUP(AK21,'Property Information'!$Z:$AD,2,FALSE)</f>
        <v>#N/A</v>
      </c>
      <c r="AR21" s="448">
        <f t="shared" si="14"/>
        <v>0</v>
      </c>
      <c r="AS21" s="764"/>
      <c r="AT21" s="8"/>
      <c r="AU21" s="407"/>
      <c r="AV21" s="8"/>
      <c r="AW21" s="183"/>
      <c r="AX21" s="124"/>
      <c r="AY21" s="125"/>
      <c r="AZ21" s="125"/>
      <c r="BB21" s="125"/>
      <c r="BC21" s="125"/>
      <c r="BD21" s="125"/>
      <c r="BE21" s="158"/>
      <c r="BF21" s="150">
        <v>190000</v>
      </c>
      <c r="BG21" s="771" t="s">
        <v>104</v>
      </c>
      <c r="BH21" s="771"/>
      <c r="BI21" s="150">
        <f>BI20+(BF21-BF20)*BJ20</f>
        <v>51638</v>
      </c>
      <c r="BJ21" s="160">
        <v>0.45</v>
      </c>
      <c r="BK21" s="160">
        <v>0.02</v>
      </c>
    </row>
    <row r="22" spans="2:63">
      <c r="B22" s="468" t="s">
        <v>100</v>
      </c>
      <c r="C22" s="7"/>
      <c r="D22" s="546"/>
      <c r="E22" s="469" t="str">
        <f>IF(ISBLANK(F22),"          &lt;Select&gt;","")</f>
        <v xml:space="preserve">          &lt;Select&gt;</v>
      </c>
      <c r="F22" s="749"/>
      <c r="G22" s="749"/>
      <c r="H22" s="749"/>
      <c r="I22" s="749"/>
      <c r="J22" s="749"/>
      <c r="K22" s="469" t="str">
        <f t="shared" si="15"/>
        <v xml:space="preserve">          &lt;Select&gt;</v>
      </c>
      <c r="L22" s="556"/>
      <c r="M22" s="469"/>
      <c r="N22" s="558"/>
      <c r="O22" s="480"/>
      <c r="P22" s="558"/>
      <c r="Q22" s="462"/>
      <c r="R22" s="545"/>
      <c r="S22" s="469" t="str">
        <f t="shared" si="16"/>
        <v xml:space="preserve">          &lt;Select&gt;</v>
      </c>
      <c r="T22" s="545"/>
      <c r="U22" s="62"/>
      <c r="V22" s="59"/>
      <c r="W22" s="59"/>
      <c r="X22" s="59"/>
      <c r="Y22" s="59"/>
      <c r="Z22" s="59"/>
      <c r="AA22" s="469"/>
      <c r="AB22" s="481"/>
      <c r="AE22" s="8"/>
      <c r="AF22" s="8"/>
      <c r="AG22" s="8"/>
      <c r="AH22" s="8"/>
      <c r="AI22" s="408" t="s">
        <v>593</v>
      </c>
      <c r="AJ22" s="446">
        <f t="shared" si="12"/>
        <v>0</v>
      </c>
      <c r="AK22" s="455" t="e">
        <f>_xlfn.XLOOKUP('Servicing Calculator'!AJ22,'Property Information'!$D:$D, 'Property Information'!$B:$B)</f>
        <v>#N/A</v>
      </c>
      <c r="AL22" s="446"/>
      <c r="AM22" s="447"/>
      <c r="AN22" s="448"/>
      <c r="AO22" s="448"/>
      <c r="AP22" s="448">
        <f t="shared" si="13"/>
        <v>0</v>
      </c>
      <c r="AQ22" s="443" t="e">
        <f>VLOOKUP(AK22,'Property Information'!$Z:$AD,2,FALSE)</f>
        <v>#N/A</v>
      </c>
      <c r="AR22" s="448">
        <f t="shared" si="14"/>
        <v>0</v>
      </c>
      <c r="AS22" s="449"/>
      <c r="AT22" s="8"/>
      <c r="AU22" s="407"/>
      <c r="AV22" s="8"/>
      <c r="AX22" s="124"/>
      <c r="AY22" s="125"/>
      <c r="BB22" s="125"/>
      <c r="BC22" s="125"/>
      <c r="BD22" s="125"/>
      <c r="BE22" s="163"/>
      <c r="BF22" s="164"/>
      <c r="BG22" s="165"/>
      <c r="BH22" s="165"/>
      <c r="BI22" s="164"/>
      <c r="BJ22" s="166"/>
      <c r="BK22" s="166"/>
    </row>
    <row r="23" spans="2:63" ht="18" customHeight="1">
      <c r="B23" s="468" t="s">
        <v>103</v>
      </c>
      <c r="C23" s="7"/>
      <c r="D23" s="546"/>
      <c r="E23" s="469" t="str">
        <f t="shared" ref="E23:E29" si="17">IF(ISBLANK(F23),"          &lt;Select&gt;","")</f>
        <v xml:space="preserve">          &lt;Select&gt;</v>
      </c>
      <c r="F23" s="749"/>
      <c r="G23" s="749"/>
      <c r="H23" s="749"/>
      <c r="I23" s="749"/>
      <c r="J23" s="749"/>
      <c r="K23" s="469" t="str">
        <f t="shared" si="15"/>
        <v xml:space="preserve">          &lt;Select&gt;</v>
      </c>
      <c r="L23" s="556"/>
      <c r="M23" s="469"/>
      <c r="N23" s="558"/>
      <c r="O23" s="480"/>
      <c r="P23" s="558"/>
      <c r="Q23" s="462"/>
      <c r="R23" s="545"/>
      <c r="S23" s="469" t="str">
        <f t="shared" si="16"/>
        <v xml:space="preserve">          &lt;Select&gt;</v>
      </c>
      <c r="T23" s="545"/>
      <c r="U23" s="62"/>
      <c r="V23" s="59"/>
      <c r="W23" s="59"/>
      <c r="X23" s="59"/>
      <c r="Y23" s="59"/>
      <c r="Z23" s="59"/>
      <c r="AA23" s="469"/>
      <c r="AB23" s="481"/>
      <c r="AI23" s="408" t="s">
        <v>594</v>
      </c>
      <c r="AJ23" s="446">
        <f t="shared" si="12"/>
        <v>0</v>
      </c>
      <c r="AK23" s="455" t="e">
        <f>_xlfn.XLOOKUP('Servicing Calculator'!AJ23,'Property Information'!$D:$D, 'Property Information'!$B:$B)</f>
        <v>#N/A</v>
      </c>
      <c r="AL23" s="446"/>
      <c r="AM23" s="447"/>
      <c r="AN23" s="448"/>
      <c r="AO23" s="448"/>
      <c r="AP23" s="448">
        <f t="shared" si="13"/>
        <v>0</v>
      </c>
      <c r="AQ23" s="443" t="e">
        <f>VLOOKUP(AK23,'Property Information'!$Z:$AD,2,FALSE)</f>
        <v>#N/A</v>
      </c>
      <c r="AR23" s="448">
        <f t="shared" si="14"/>
        <v>0</v>
      </c>
      <c r="AS23" s="450" cm="1">
        <f t="array" ref="AS23">MIN(IF(AS7:AS16&lt;&gt;0,AS7:AS16))</f>
        <v>0</v>
      </c>
      <c r="AT23" s="8"/>
      <c r="AU23" s="407"/>
      <c r="AV23" s="8"/>
      <c r="AX23" s="124"/>
      <c r="AY23" s="125"/>
      <c r="BC23" s="125"/>
      <c r="BD23" s="125"/>
      <c r="BE23" s="168"/>
      <c r="BF23" s="169" t="s">
        <v>106</v>
      </c>
      <c r="BG23" s="169" t="s">
        <v>107</v>
      </c>
      <c r="BH23" s="169" t="s">
        <v>108</v>
      </c>
      <c r="BI23" s="169" t="s">
        <v>91</v>
      </c>
      <c r="BJ23" s="169" t="s">
        <v>91</v>
      </c>
      <c r="BK23" s="169" t="s">
        <v>88</v>
      </c>
    </row>
    <row r="24" spans="2:63" ht="17.25" customHeight="1">
      <c r="B24" s="468" t="s">
        <v>599</v>
      </c>
      <c r="C24" s="7"/>
      <c r="D24" s="546"/>
      <c r="E24" s="469" t="str">
        <f t="shared" si="17"/>
        <v xml:space="preserve">          &lt;Select&gt;</v>
      </c>
      <c r="F24" s="749"/>
      <c r="G24" s="749"/>
      <c r="H24" s="749"/>
      <c r="I24" s="749"/>
      <c r="J24" s="749"/>
      <c r="K24" s="469" t="str">
        <f t="shared" si="15"/>
        <v xml:space="preserve">          &lt;Select&gt;</v>
      </c>
      <c r="L24" s="556"/>
      <c r="M24" s="469"/>
      <c r="N24" s="558"/>
      <c r="O24" s="480"/>
      <c r="P24" s="558"/>
      <c r="Q24" s="462"/>
      <c r="R24" s="545"/>
      <c r="S24" s="469" t="str">
        <f t="shared" si="16"/>
        <v xml:space="preserve">          &lt;Select&gt;</v>
      </c>
      <c r="T24" s="545"/>
      <c r="U24" s="62"/>
      <c r="V24" s="59"/>
      <c r="W24" s="59"/>
      <c r="X24" s="59"/>
      <c r="Y24" s="59"/>
      <c r="Z24" s="59"/>
      <c r="AA24" s="469"/>
      <c r="AB24" s="481"/>
      <c r="AI24" s="408" t="s">
        <v>595</v>
      </c>
      <c r="AJ24" s="446">
        <f t="shared" si="12"/>
        <v>0</v>
      </c>
      <c r="AK24" s="455" t="e">
        <f>_xlfn.XLOOKUP('Servicing Calculator'!AJ24,'Property Information'!$D:$D, 'Property Information'!$B:$B)</f>
        <v>#N/A</v>
      </c>
      <c r="AL24" s="446"/>
      <c r="AM24" s="447"/>
      <c r="AN24" s="448"/>
      <c r="AO24" s="448"/>
      <c r="AP24" s="448">
        <f t="shared" si="13"/>
        <v>0</v>
      </c>
      <c r="AQ24" s="443" t="e">
        <f>VLOOKUP(AK24,'Property Information'!$Z:$AD,2,FALSE)</f>
        <v>#N/A</v>
      </c>
      <c r="AR24" s="448">
        <f t="shared" si="14"/>
        <v>0</v>
      </c>
      <c r="AS24" s="8"/>
      <c r="AT24" s="8"/>
      <c r="AU24" s="407"/>
      <c r="AV24" s="8"/>
      <c r="AX24" s="124"/>
      <c r="AY24" s="125"/>
      <c r="BE24" s="171" t="s">
        <v>93</v>
      </c>
      <c r="BF24" s="172">
        <f>VLOOKUP(AR38,BF17:BK21,1)</f>
        <v>0</v>
      </c>
      <c r="BG24" s="172">
        <f>VLOOKUP(AR38,$BF$17:$BK$21,4)</f>
        <v>0</v>
      </c>
      <c r="BH24" s="173">
        <f>VLOOKUP(AR38,$BF$17:$BK$21,5)</f>
        <v>0</v>
      </c>
      <c r="BI24" s="173">
        <f>VLOOKUP(AR38,$BF$17:$BK$21,6)</f>
        <v>0</v>
      </c>
      <c r="BJ24" s="174">
        <f>AR38*BI24</f>
        <v>0</v>
      </c>
      <c r="BK24" s="174">
        <f>BG24+BH24*(AR38-BF24)</f>
        <v>0</v>
      </c>
    </row>
    <row r="25" spans="2:63" ht="18" customHeight="1">
      <c r="B25" s="468" t="s">
        <v>600</v>
      </c>
      <c r="C25" s="7"/>
      <c r="D25" s="546"/>
      <c r="E25" s="469" t="str">
        <f t="shared" si="17"/>
        <v xml:space="preserve">          &lt;Select&gt;</v>
      </c>
      <c r="F25" s="749"/>
      <c r="G25" s="749"/>
      <c r="H25" s="749"/>
      <c r="I25" s="749"/>
      <c r="J25" s="749"/>
      <c r="K25" s="469" t="str">
        <f t="shared" si="15"/>
        <v xml:space="preserve">          &lt;Select&gt;</v>
      </c>
      <c r="L25" s="556"/>
      <c r="M25" s="469"/>
      <c r="N25" s="558"/>
      <c r="O25" s="480"/>
      <c r="P25" s="558"/>
      <c r="Q25" s="462"/>
      <c r="R25" s="545"/>
      <c r="S25" s="469" t="str">
        <f t="shared" si="16"/>
        <v xml:space="preserve">          &lt;Select&gt;</v>
      </c>
      <c r="T25" s="545"/>
      <c r="U25" s="62"/>
      <c r="V25" s="59"/>
      <c r="W25" s="59"/>
      <c r="X25" s="59"/>
      <c r="Y25" s="59"/>
      <c r="Z25" s="59"/>
      <c r="AA25" s="469"/>
      <c r="AB25" s="481"/>
      <c r="AI25" s="408" t="s">
        <v>596</v>
      </c>
      <c r="AJ25" s="446">
        <f t="shared" si="12"/>
        <v>0</v>
      </c>
      <c r="AK25" s="455" t="e">
        <f>_xlfn.XLOOKUP('Servicing Calculator'!AJ25,'Property Information'!$D:$D, 'Property Information'!$B:$B)</f>
        <v>#N/A</v>
      </c>
      <c r="AL25" s="446"/>
      <c r="AM25" s="447"/>
      <c r="AN25" s="448"/>
      <c r="AO25" s="448"/>
      <c r="AP25" s="448">
        <f t="shared" si="13"/>
        <v>0</v>
      </c>
      <c r="AQ25" s="443" t="e">
        <f>VLOOKUP(AK25,'Property Information'!$Z:$AD,2,FALSE)</f>
        <v>#N/A</v>
      </c>
      <c r="AR25" s="448">
        <f t="shared" si="14"/>
        <v>0</v>
      </c>
      <c r="AS25" s="8"/>
      <c r="AT25" s="8"/>
      <c r="AU25" s="407"/>
      <c r="AV25" s="8"/>
      <c r="AX25" s="124"/>
      <c r="AY25" s="125"/>
      <c r="BA25" s="125"/>
      <c r="BB25" s="125"/>
      <c r="BE25" s="171" t="s">
        <v>95</v>
      </c>
      <c r="BF25" s="172">
        <f>VLOOKUP(AR39,BF17:BK21,1)</f>
        <v>0</v>
      </c>
      <c r="BG25" s="172">
        <f>VLOOKUP(AR39,$BF$17:$BK$21,4)</f>
        <v>0</v>
      </c>
      <c r="BH25" s="173">
        <f>VLOOKUP(AR39,$BF$17:$BK$21,5)</f>
        <v>0</v>
      </c>
      <c r="BI25" s="173">
        <f>VLOOKUP(AR39,$BF$17:$BK$21,6)</f>
        <v>0</v>
      </c>
      <c r="BJ25" s="174">
        <f>AR39*BI25</f>
        <v>0</v>
      </c>
      <c r="BK25" s="174">
        <f>BG25+BH25*(AR39-BF25)</f>
        <v>0</v>
      </c>
    </row>
    <row r="26" spans="2:63" ht="18" customHeight="1">
      <c r="B26" s="468" t="s">
        <v>601</v>
      </c>
      <c r="C26" s="7"/>
      <c r="D26" s="546"/>
      <c r="E26" s="469" t="str">
        <f t="shared" si="17"/>
        <v xml:space="preserve">          &lt;Select&gt;</v>
      </c>
      <c r="F26" s="749"/>
      <c r="G26" s="749"/>
      <c r="H26" s="749"/>
      <c r="I26" s="749"/>
      <c r="J26" s="749"/>
      <c r="K26" s="469" t="str">
        <f t="shared" si="15"/>
        <v xml:space="preserve">          &lt;Select&gt;</v>
      </c>
      <c r="L26" s="556"/>
      <c r="M26" s="469"/>
      <c r="N26" s="558"/>
      <c r="O26" s="480"/>
      <c r="P26" s="558"/>
      <c r="Q26" s="462"/>
      <c r="R26" s="545"/>
      <c r="S26" s="469" t="str">
        <f t="shared" si="16"/>
        <v xml:space="preserve">          &lt;Select&gt;</v>
      </c>
      <c r="T26" s="545"/>
      <c r="U26" s="62"/>
      <c r="V26" s="59"/>
      <c r="W26" s="59"/>
      <c r="X26" s="59"/>
      <c r="Y26" s="59"/>
      <c r="Z26" s="59"/>
      <c r="AA26" s="469"/>
      <c r="AB26" s="481"/>
      <c r="AE26" s="215"/>
      <c r="AF26" s="215"/>
      <c r="AG26" s="215"/>
      <c r="AH26" s="215"/>
      <c r="AI26" s="408" t="s">
        <v>597</v>
      </c>
      <c r="AJ26" s="446">
        <f t="shared" si="12"/>
        <v>0</v>
      </c>
      <c r="AK26" s="455" t="e">
        <f>_xlfn.XLOOKUP('Servicing Calculator'!AJ26,'Property Information'!$D:$D, 'Property Information'!$B:$B)</f>
        <v>#N/A</v>
      </c>
      <c r="AL26" s="446"/>
      <c r="AM26" s="447"/>
      <c r="AN26" s="448"/>
      <c r="AO26" s="448"/>
      <c r="AP26" s="448">
        <f t="shared" si="13"/>
        <v>0</v>
      </c>
      <c r="AQ26" s="443" t="e">
        <f>VLOOKUP(AK26,'Property Information'!$Z:$AD,2,FALSE)</f>
        <v>#N/A</v>
      </c>
      <c r="AR26" s="448">
        <f t="shared" si="14"/>
        <v>0</v>
      </c>
      <c r="AS26" s="8"/>
      <c r="AT26" s="8"/>
      <c r="AU26" s="407"/>
      <c r="AV26" s="8"/>
      <c r="AX26" s="124"/>
      <c r="AY26" s="125"/>
      <c r="AZ26" s="125"/>
      <c r="BA26" s="125"/>
      <c r="BB26" s="125"/>
      <c r="BE26" s="171" t="s">
        <v>98</v>
      </c>
      <c r="BF26" s="172">
        <f>VLOOKUP(AR40,BF17:BK21,1)</f>
        <v>0</v>
      </c>
      <c r="BG26" s="172">
        <f>VLOOKUP(AR40,$BF$17:$BK$21,4)</f>
        <v>0</v>
      </c>
      <c r="BH26" s="173">
        <f>VLOOKUP(AR40,$BF$17:$BK$21,5)</f>
        <v>0</v>
      </c>
      <c r="BI26" s="173">
        <f>VLOOKUP(AR40,$BF$17:$BK$21,6)</f>
        <v>0</v>
      </c>
      <c r="BJ26" s="174">
        <f>AR40*BI26</f>
        <v>0</v>
      </c>
      <c r="BK26" s="174">
        <f>BG26+BH26*(AR40-BF26)</f>
        <v>0</v>
      </c>
    </row>
    <row r="27" spans="2:63" ht="18" customHeight="1">
      <c r="B27" s="468" t="s">
        <v>602</v>
      </c>
      <c r="C27" s="7"/>
      <c r="D27" s="546"/>
      <c r="E27" s="469" t="str">
        <f t="shared" si="17"/>
        <v xml:space="preserve">          &lt;Select&gt;</v>
      </c>
      <c r="F27" s="749"/>
      <c r="G27" s="749"/>
      <c r="H27" s="749"/>
      <c r="I27" s="749"/>
      <c r="J27" s="749"/>
      <c r="K27" s="469" t="str">
        <f t="shared" si="15"/>
        <v xml:space="preserve">          &lt;Select&gt;</v>
      </c>
      <c r="L27" s="556"/>
      <c r="M27" s="469"/>
      <c r="N27" s="558"/>
      <c r="O27" s="480"/>
      <c r="P27" s="558"/>
      <c r="Q27" s="462"/>
      <c r="R27" s="545"/>
      <c r="S27" s="469" t="str">
        <f t="shared" si="16"/>
        <v xml:space="preserve">          &lt;Select&gt;</v>
      </c>
      <c r="T27" s="545"/>
      <c r="U27" s="62"/>
      <c r="V27" s="59"/>
      <c r="W27" s="59"/>
      <c r="X27" s="59"/>
      <c r="Y27" s="59"/>
      <c r="Z27" s="59"/>
      <c r="AA27" s="469"/>
      <c r="AB27" s="481"/>
      <c r="AE27" s="8"/>
      <c r="AF27" s="8"/>
      <c r="AG27" s="8"/>
      <c r="AH27" s="8"/>
      <c r="AI27" s="133"/>
      <c r="AJ27" s="154"/>
      <c r="AK27" s="456"/>
      <c r="AL27" s="154"/>
      <c r="AM27" s="60"/>
      <c r="AN27" s="154"/>
      <c r="AO27" s="154"/>
      <c r="AP27" s="154"/>
      <c r="AQ27" s="154"/>
      <c r="AR27" s="8"/>
      <c r="AS27" s="8"/>
      <c r="AT27" s="8"/>
      <c r="AU27" s="407"/>
      <c r="AV27" s="125"/>
      <c r="AW27" s="124"/>
      <c r="AX27" s="125"/>
      <c r="AY27" s="125"/>
      <c r="AZ27" s="125"/>
      <c r="BA27" s="125"/>
      <c r="BB27" s="125"/>
      <c r="BC27" s="125"/>
      <c r="BD27" s="171" t="s">
        <v>101</v>
      </c>
      <c r="BE27" s="172">
        <f>VLOOKUP(AR41,BF17:BK21,1)</f>
        <v>0</v>
      </c>
      <c r="BF27" s="172">
        <f>VLOOKUP(AR41,$BF$17:$BK$21,4)</f>
        <v>0</v>
      </c>
      <c r="BG27" s="173">
        <f>VLOOKUP(AR41,$BF$17:$BK$21,5)</f>
        <v>0</v>
      </c>
      <c r="BH27" s="173">
        <f>VLOOKUP(AR41,$BF$17:$BK$21,6)</f>
        <v>0</v>
      </c>
      <c r="BI27" s="174">
        <f>AR41*BH27</f>
        <v>0</v>
      </c>
      <c r="BJ27" s="174">
        <f>BF27+BG27*(AR41-BE27)</f>
        <v>0</v>
      </c>
    </row>
    <row r="28" spans="2:63" ht="18" customHeight="1">
      <c r="B28" s="468" t="s">
        <v>603</v>
      </c>
      <c r="C28" s="7"/>
      <c r="D28" s="546"/>
      <c r="E28" s="469" t="str">
        <f t="shared" si="17"/>
        <v xml:space="preserve">          &lt;Select&gt;</v>
      </c>
      <c r="F28" s="749"/>
      <c r="G28" s="749"/>
      <c r="H28" s="749"/>
      <c r="I28" s="749"/>
      <c r="J28" s="749"/>
      <c r="K28" s="469" t="str">
        <f t="shared" si="15"/>
        <v xml:space="preserve">          &lt;Select&gt;</v>
      </c>
      <c r="L28" s="556"/>
      <c r="M28" s="469"/>
      <c r="N28" s="558"/>
      <c r="O28" s="480"/>
      <c r="P28" s="558"/>
      <c r="Q28" s="462"/>
      <c r="R28" s="545"/>
      <c r="S28" s="469" t="str">
        <f t="shared" si="16"/>
        <v xml:space="preserve">          &lt;Select&gt;</v>
      </c>
      <c r="T28" s="545"/>
      <c r="U28" s="62"/>
      <c r="V28" s="59"/>
      <c r="W28" s="59"/>
      <c r="X28" s="59"/>
      <c r="Y28" s="59"/>
      <c r="Z28" s="59"/>
      <c r="AA28" s="469"/>
      <c r="AB28" s="481"/>
      <c r="AE28" s="8"/>
      <c r="AF28" s="8"/>
      <c r="AG28" s="8"/>
      <c r="AH28" s="8"/>
      <c r="AI28" s="128" t="s">
        <v>130</v>
      </c>
      <c r="AJ28" s="751" t="s">
        <v>131</v>
      </c>
      <c r="AK28" s="751"/>
      <c r="AL28" s="430"/>
      <c r="AM28" s="154"/>
      <c r="AN28" s="154"/>
      <c r="AO28" s="154"/>
      <c r="AP28" s="154"/>
      <c r="AQ28" s="153"/>
      <c r="AR28" s="8"/>
      <c r="AS28" s="8"/>
      <c r="AT28" s="8"/>
      <c r="AU28" s="407"/>
      <c r="AY28" s="125"/>
      <c r="AZ28" s="60"/>
      <c r="BA28" s="60"/>
      <c r="BB28" s="125"/>
      <c r="BC28" s="125"/>
    </row>
    <row r="29" spans="2:63" ht="18" customHeight="1">
      <c r="B29" s="468" t="s">
        <v>604</v>
      </c>
      <c r="C29" s="7"/>
      <c r="D29" s="546"/>
      <c r="E29" s="469" t="str">
        <f t="shared" si="17"/>
        <v xml:space="preserve">          &lt;Select&gt;</v>
      </c>
      <c r="F29" s="749"/>
      <c r="G29" s="749"/>
      <c r="H29" s="749"/>
      <c r="I29" s="749"/>
      <c r="J29" s="749"/>
      <c r="K29" s="469" t="str">
        <f t="shared" si="15"/>
        <v xml:space="preserve">          &lt;Select&gt;</v>
      </c>
      <c r="L29" s="556"/>
      <c r="M29" s="469"/>
      <c r="N29" s="558"/>
      <c r="O29" s="480"/>
      <c r="P29" s="558"/>
      <c r="Q29" s="462"/>
      <c r="R29" s="545"/>
      <c r="S29" s="469" t="str">
        <f t="shared" si="16"/>
        <v xml:space="preserve">          &lt;Select&gt;</v>
      </c>
      <c r="T29" s="545"/>
      <c r="U29" s="62"/>
      <c r="V29" s="59"/>
      <c r="W29" s="59"/>
      <c r="X29" s="59"/>
      <c r="Y29" s="59"/>
      <c r="Z29" s="59"/>
      <c r="AA29" s="469"/>
      <c r="AB29" s="481"/>
      <c r="AE29" s="8"/>
      <c r="AF29" s="8"/>
      <c r="AG29" s="8"/>
      <c r="AH29" s="8"/>
      <c r="AI29" s="128"/>
      <c r="AJ29" s="154">
        <f>1.25*(F65+F67)*12</f>
        <v>0</v>
      </c>
      <c r="AK29" s="456"/>
      <c r="AL29" s="154"/>
      <c r="AM29" s="154"/>
      <c r="AN29" s="154"/>
      <c r="AO29" s="154"/>
      <c r="AP29" s="154"/>
      <c r="AQ29" s="153"/>
      <c r="AR29" s="8"/>
      <c r="AS29" s="8"/>
      <c r="AT29" s="8"/>
      <c r="AU29" s="407"/>
      <c r="AY29" s="60"/>
      <c r="AZ29" s="60"/>
      <c r="BA29" s="60"/>
      <c r="BB29" s="60"/>
      <c r="BD29" s="245" t="s">
        <v>129</v>
      </c>
      <c r="BE29" s="246"/>
      <c r="BF29" s="246"/>
      <c r="BG29" s="246"/>
      <c r="BH29" s="246"/>
      <c r="BI29" s="246"/>
      <c r="BJ29" s="246"/>
    </row>
    <row r="30" spans="2:63" ht="18" customHeight="1">
      <c r="B30" s="465"/>
      <c r="C30" s="7"/>
      <c r="D30" s="7"/>
      <c r="E30" s="7"/>
      <c r="G30" s="7"/>
      <c r="H30" s="471"/>
      <c r="I30" s="471"/>
      <c r="J30" s="471"/>
      <c r="K30" s="471"/>
      <c r="L30" s="471"/>
      <c r="M30" s="471"/>
      <c r="N30" s="471"/>
      <c r="O30" s="471"/>
      <c r="P30" s="471"/>
      <c r="Q30" s="482"/>
      <c r="R30" s="59"/>
      <c r="S30" s="59"/>
      <c r="T30" s="59"/>
      <c r="U30" s="7"/>
      <c r="V30" s="59"/>
      <c r="W30" s="59"/>
      <c r="X30" s="59"/>
      <c r="Y30" s="59"/>
      <c r="Z30" s="59"/>
      <c r="AA30" s="61"/>
      <c r="AB30" s="483"/>
      <c r="AE30" s="8"/>
      <c r="AF30" s="8"/>
      <c r="AG30" s="8"/>
      <c r="AH30" s="8"/>
      <c r="AI30" s="128" t="s">
        <v>133</v>
      </c>
      <c r="AJ30" s="751" t="s">
        <v>131</v>
      </c>
      <c r="AK30" s="751"/>
      <c r="AL30" s="430"/>
      <c r="AM30" s="154"/>
      <c r="AN30" s="154"/>
      <c r="AO30" s="154"/>
      <c r="AP30" s="154"/>
      <c r="AQ30" s="153"/>
      <c r="AR30" s="8"/>
      <c r="AS30" s="8"/>
      <c r="AT30" s="8"/>
      <c r="AU30" s="126"/>
      <c r="AY30" s="60"/>
      <c r="AZ30" s="60"/>
      <c r="BA30" s="60"/>
      <c r="BB30" s="60"/>
      <c r="BD30" s="246" t="s">
        <v>132</v>
      </c>
      <c r="BE30" s="246"/>
      <c r="BF30" s="246"/>
      <c r="BG30" s="246"/>
      <c r="BH30" s="246"/>
      <c r="BI30" s="246"/>
      <c r="BJ30" s="246"/>
    </row>
    <row r="31" spans="2:63" ht="18" customHeight="1" thickBot="1">
      <c r="B31" s="465"/>
      <c r="C31" s="7"/>
      <c r="D31" s="484" t="s">
        <v>668</v>
      </c>
      <c r="E31" s="7"/>
      <c r="G31" s="485"/>
      <c r="H31" s="485"/>
      <c r="I31" s="485"/>
      <c r="J31" s="485"/>
      <c r="K31" s="485"/>
      <c r="L31" s="485"/>
      <c r="M31" s="485"/>
      <c r="N31" s="485"/>
      <c r="O31" s="486"/>
      <c r="P31" s="61"/>
      <c r="Q31" s="485"/>
      <c r="R31" s="59"/>
      <c r="S31" s="59"/>
      <c r="T31" s="59"/>
      <c r="U31" s="485"/>
      <c r="X31" s="487"/>
      <c r="AB31" s="483"/>
      <c r="AE31" s="8"/>
      <c r="AF31" s="8"/>
      <c r="AG31" s="8"/>
      <c r="AH31" s="8"/>
      <c r="AI31" s="144"/>
      <c r="AJ31" s="184">
        <f>3.8%*D69*12</f>
        <v>0</v>
      </c>
      <c r="AK31" s="457"/>
      <c r="AL31" s="184"/>
      <c r="AM31" s="184"/>
      <c r="AN31" s="184"/>
      <c r="AO31" s="184"/>
      <c r="AP31" s="184"/>
      <c r="AQ31" s="185"/>
      <c r="AR31" s="145"/>
      <c r="AS31" s="145"/>
      <c r="AT31" s="145"/>
      <c r="AU31" s="148"/>
      <c r="AY31" s="60"/>
      <c r="AZ31" s="154"/>
      <c r="BA31" s="154"/>
      <c r="BB31" s="60"/>
      <c r="BD31" s="246"/>
      <c r="BE31" s="246"/>
      <c r="BF31" s="246"/>
      <c r="BG31" s="246"/>
      <c r="BH31" s="246"/>
      <c r="BI31" s="246"/>
      <c r="BJ31" s="246"/>
    </row>
    <row r="32" spans="2:63" ht="18" customHeight="1" thickTop="1" thickBot="1">
      <c r="B32" s="465"/>
      <c r="C32" s="7"/>
      <c r="D32" s="484" t="s">
        <v>109</v>
      </c>
      <c r="E32" s="7"/>
      <c r="G32" s="488"/>
      <c r="H32" s="488"/>
      <c r="I32" s="488"/>
      <c r="J32" s="488"/>
      <c r="K32" s="488"/>
      <c r="L32" s="488"/>
      <c r="M32" s="488"/>
      <c r="N32" s="488"/>
      <c r="O32" s="489"/>
      <c r="P32" s="61"/>
      <c r="Q32" s="488"/>
      <c r="R32" s="59"/>
      <c r="S32" s="59"/>
      <c r="T32" s="59"/>
      <c r="U32" s="488"/>
      <c r="V32" s="488"/>
      <c r="W32" s="488"/>
      <c r="X32" s="490" t="str">
        <f>IF(OR(AW7&gt;1,AW8&gt;1,AW9&gt;1,AW10&gt;1),"Total Ownership cann't be greater than 100%","")</f>
        <v/>
      </c>
      <c r="Y32" s="490"/>
      <c r="Z32" s="490"/>
      <c r="AA32" s="490"/>
      <c r="AB32" s="483"/>
      <c r="AI32" s="8"/>
      <c r="AJ32" s="8"/>
      <c r="AK32" s="129"/>
      <c r="AL32" s="8"/>
      <c r="AM32" s="8"/>
      <c r="AN32" s="8"/>
      <c r="AO32" s="8"/>
      <c r="AP32" s="8"/>
      <c r="AQ32" s="8"/>
      <c r="AR32" s="8"/>
      <c r="AS32" s="8"/>
      <c r="AT32" s="8"/>
      <c r="AU32" s="125"/>
      <c r="AV32" s="125"/>
      <c r="AW32" s="125"/>
      <c r="AX32" s="125"/>
      <c r="AY32" s="154"/>
      <c r="AZ32" s="154"/>
      <c r="BA32" s="154"/>
      <c r="BB32" s="154"/>
      <c r="BD32" s="246"/>
      <c r="BE32" s="246"/>
      <c r="BF32" s="246"/>
      <c r="BG32" s="246"/>
      <c r="BH32" s="246"/>
      <c r="BI32" s="246"/>
      <c r="BJ32" s="246"/>
    </row>
    <row r="33" spans="2:62" ht="18" customHeight="1" thickTop="1" thickBot="1">
      <c r="B33" s="758" t="s">
        <v>649</v>
      </c>
      <c r="C33" s="759"/>
      <c r="D33" s="792"/>
      <c r="E33" s="759"/>
      <c r="F33" s="759"/>
      <c r="G33" s="759"/>
      <c r="H33" s="759"/>
      <c r="I33" s="759"/>
      <c r="J33" s="759"/>
      <c r="K33" s="759"/>
      <c r="L33" s="759"/>
      <c r="M33" s="759"/>
      <c r="N33" s="759"/>
      <c r="O33" s="759"/>
      <c r="P33" s="759"/>
      <c r="Q33" s="759"/>
      <c r="R33" s="759"/>
      <c r="S33" s="759"/>
      <c r="T33" s="759"/>
      <c r="U33" s="759"/>
      <c r="V33" s="759"/>
      <c r="W33" s="759"/>
      <c r="X33" s="759"/>
      <c r="Y33" s="759"/>
      <c r="Z33" s="759"/>
      <c r="AA33" s="759"/>
      <c r="AB33" s="760"/>
      <c r="AI33" s="754" t="s">
        <v>61</v>
      </c>
      <c r="AJ33" s="121" t="s">
        <v>62</v>
      </c>
      <c r="AK33" s="458" t="s">
        <v>63</v>
      </c>
      <c r="AL33" s="121" t="s">
        <v>64</v>
      </c>
      <c r="AM33" s="121" t="s">
        <v>65</v>
      </c>
      <c r="AN33" s="121" t="s">
        <v>66</v>
      </c>
      <c r="AO33" s="250" t="s">
        <v>67</v>
      </c>
      <c r="AP33" s="135"/>
      <c r="AQ33" s="8"/>
      <c r="AR33" s="8"/>
      <c r="AS33" s="8"/>
      <c r="AT33" s="8"/>
      <c r="AU33" s="125"/>
      <c r="AV33" s="125"/>
      <c r="AW33" s="125"/>
      <c r="AX33" s="125"/>
      <c r="AY33" s="154"/>
      <c r="AZ33" s="154"/>
      <c r="BA33" s="154"/>
      <c r="BB33" s="154"/>
      <c r="BC33" s="154"/>
      <c r="BD33" s="243" t="s">
        <v>136</v>
      </c>
      <c r="BE33" s="246"/>
      <c r="BF33" s="246"/>
      <c r="BG33" s="246"/>
      <c r="BH33" s="246"/>
      <c r="BI33" s="246"/>
      <c r="BJ33" s="246"/>
    </row>
    <row r="34" spans="2:62" ht="18" customHeight="1" thickBot="1">
      <c r="B34" s="465"/>
      <c r="C34" s="476"/>
      <c r="D34" s="568" t="s">
        <v>115</v>
      </c>
      <c r="E34" s="476"/>
      <c r="F34" s="476"/>
      <c r="G34" s="476"/>
      <c r="H34" s="476"/>
      <c r="I34" s="476"/>
      <c r="J34" s="476"/>
      <c r="K34" s="476"/>
      <c r="L34" s="476"/>
      <c r="M34" s="476"/>
      <c r="N34" s="476"/>
      <c r="O34" s="476"/>
      <c r="P34" s="756" t="s">
        <v>116</v>
      </c>
      <c r="R34" s="476"/>
      <c r="S34" s="476"/>
      <c r="T34" s="476"/>
      <c r="U34" s="476"/>
      <c r="V34" s="756" t="s">
        <v>117</v>
      </c>
      <c r="W34" s="476"/>
      <c r="X34" s="476"/>
      <c r="Y34" s="476"/>
      <c r="AB34" s="467"/>
      <c r="AI34" s="755"/>
      <c r="AJ34" s="226">
        <v>1</v>
      </c>
      <c r="AK34" s="61">
        <v>1</v>
      </c>
      <c r="AL34" s="226">
        <v>0.8</v>
      </c>
      <c r="AM34" s="226">
        <v>0.8</v>
      </c>
      <c r="AN34" s="226">
        <v>1</v>
      </c>
      <c r="AO34" s="251">
        <v>0.9</v>
      </c>
      <c r="AQ34" s="8"/>
      <c r="AR34" s="8"/>
      <c r="AS34" s="8"/>
      <c r="AT34" s="8"/>
      <c r="AU34" s="125"/>
      <c r="AV34" s="125"/>
      <c r="AW34" s="125"/>
      <c r="AX34" s="125"/>
      <c r="AY34" s="154"/>
      <c r="AZ34" s="154"/>
      <c r="BA34" s="154"/>
      <c r="BB34" s="154"/>
      <c r="BC34" s="154"/>
      <c r="BD34" s="247"/>
      <c r="BE34" s="246"/>
      <c r="BF34" s="246"/>
      <c r="BG34" s="246"/>
      <c r="BH34" s="246"/>
      <c r="BI34" s="246"/>
      <c r="BJ34" s="246"/>
    </row>
    <row r="35" spans="2:62" ht="18" customHeight="1" thickTop="1">
      <c r="B35" s="465"/>
      <c r="C35" s="476"/>
      <c r="D35" s="569" t="s">
        <v>119</v>
      </c>
      <c r="E35" s="476"/>
      <c r="F35" s="462" t="s">
        <v>62</v>
      </c>
      <c r="G35" s="476"/>
      <c r="H35" s="462" t="s">
        <v>120</v>
      </c>
      <c r="I35" s="476"/>
      <c r="J35" s="462" t="s">
        <v>121</v>
      </c>
      <c r="K35" s="476"/>
      <c r="L35" s="462" t="s">
        <v>122</v>
      </c>
      <c r="M35" s="476"/>
      <c r="N35" s="462" t="s">
        <v>123</v>
      </c>
      <c r="O35" s="476"/>
      <c r="P35" s="756"/>
      <c r="R35" s="476" t="s">
        <v>655</v>
      </c>
      <c r="S35" s="476"/>
      <c r="T35" s="476" t="s">
        <v>124</v>
      </c>
      <c r="U35" s="476"/>
      <c r="V35" s="756"/>
      <c r="W35" s="476"/>
      <c r="X35" s="476"/>
      <c r="Y35" s="476"/>
      <c r="AB35" s="467"/>
      <c r="AI35" s="259" t="s">
        <v>69</v>
      </c>
      <c r="AJ35" s="121"/>
      <c r="AK35" s="458"/>
      <c r="AL35" s="121"/>
      <c r="AM35" s="121"/>
      <c r="AN35" s="121"/>
      <c r="AO35" s="121"/>
      <c r="AP35" s="775" t="s">
        <v>70</v>
      </c>
      <c r="AQ35" s="775" t="s">
        <v>71</v>
      </c>
      <c r="AR35" s="775" t="s">
        <v>72</v>
      </c>
      <c r="AS35" s="776" t="s">
        <v>73</v>
      </c>
      <c r="AT35" s="776" t="s">
        <v>74</v>
      </c>
      <c r="AU35" s="766" t="s">
        <v>75</v>
      </c>
      <c r="AV35" s="774" t="s">
        <v>76</v>
      </c>
      <c r="AW35" s="775" t="s">
        <v>77</v>
      </c>
      <c r="AX35" s="772" t="s">
        <v>78</v>
      </c>
      <c r="AY35" s="154"/>
      <c r="AZ35" s="8"/>
      <c r="BA35" s="8"/>
      <c r="BB35" s="154"/>
      <c r="BC35" s="154"/>
      <c r="BD35" s="244" t="s">
        <v>139</v>
      </c>
      <c r="BE35" s="246"/>
      <c r="BF35" s="246"/>
      <c r="BG35" s="246"/>
      <c r="BH35" s="246"/>
      <c r="BI35" s="246"/>
      <c r="BJ35" s="246"/>
    </row>
    <row r="36" spans="2:62" ht="18" customHeight="1">
      <c r="B36" s="468" t="s">
        <v>52</v>
      </c>
      <c r="C36" s="7"/>
      <c r="D36" s="570"/>
      <c r="E36" s="62"/>
      <c r="F36" s="540"/>
      <c r="G36" s="63"/>
      <c r="H36" s="540"/>
      <c r="I36" s="491"/>
      <c r="J36" s="540"/>
      <c r="K36" s="491"/>
      <c r="L36" s="540"/>
      <c r="M36" s="491"/>
      <c r="N36" s="540"/>
      <c r="O36" s="491"/>
      <c r="P36" s="540"/>
      <c r="Q36" s="491"/>
      <c r="R36" s="559">
        <f>AO38</f>
        <v>0</v>
      </c>
      <c r="S36" s="491"/>
      <c r="T36" s="540"/>
      <c r="U36" s="491"/>
      <c r="V36" s="547"/>
      <c r="W36" s="491"/>
      <c r="X36" s="752" t="s">
        <v>126</v>
      </c>
      <c r="Y36" s="752"/>
      <c r="AA36" s="491"/>
      <c r="AB36" s="467"/>
      <c r="AI36" s="260"/>
      <c r="AJ36" s="129"/>
      <c r="AK36" s="129"/>
      <c r="AL36" s="761" t="s">
        <v>64</v>
      </c>
      <c r="AM36" s="129"/>
      <c r="AN36" s="129"/>
      <c r="AO36" s="761" t="s">
        <v>67</v>
      </c>
      <c r="AP36" s="761"/>
      <c r="AQ36" s="761"/>
      <c r="AR36" s="761"/>
      <c r="AS36" s="777"/>
      <c r="AT36" s="777"/>
      <c r="AU36" s="767"/>
      <c r="AV36" s="750"/>
      <c r="AW36" s="761"/>
      <c r="AX36" s="773"/>
      <c r="AY36" s="8"/>
      <c r="AZ36" s="125"/>
      <c r="BA36" s="125"/>
      <c r="BB36" s="8"/>
      <c r="BC36" s="8"/>
      <c r="BD36" s="244" t="s">
        <v>141</v>
      </c>
      <c r="BE36" s="246"/>
      <c r="BF36" s="246"/>
      <c r="BG36" s="246"/>
      <c r="BH36" s="246"/>
      <c r="BI36" s="246"/>
      <c r="BJ36" s="246"/>
    </row>
    <row r="37" spans="2:62" ht="20.5">
      <c r="B37" s="468" t="s">
        <v>54</v>
      </c>
      <c r="C37" s="7"/>
      <c r="D37" s="571"/>
      <c r="E37" s="62"/>
      <c r="F37" s="546"/>
      <c r="G37" s="63"/>
      <c r="H37" s="546"/>
      <c r="I37" s="491"/>
      <c r="J37" s="546"/>
      <c r="K37" s="491"/>
      <c r="L37" s="546"/>
      <c r="M37" s="491"/>
      <c r="N37" s="546"/>
      <c r="O37" s="491"/>
      <c r="P37" s="546"/>
      <c r="Q37" s="491"/>
      <c r="R37" s="560">
        <f t="shared" ref="R37:R39" si="18">AO39</f>
        <v>0</v>
      </c>
      <c r="S37" s="491"/>
      <c r="T37" s="546"/>
      <c r="U37" s="491"/>
      <c r="V37" s="548"/>
      <c r="W37" s="491"/>
      <c r="X37" s="752"/>
      <c r="Y37" s="752"/>
      <c r="AA37" s="491"/>
      <c r="AB37" s="467"/>
      <c r="AI37" s="260"/>
      <c r="AJ37" s="129" t="s">
        <v>62</v>
      </c>
      <c r="AK37" s="129" t="s">
        <v>63</v>
      </c>
      <c r="AL37" s="761"/>
      <c r="AM37" s="129" t="s">
        <v>65</v>
      </c>
      <c r="AN37" s="129" t="s">
        <v>66</v>
      </c>
      <c r="AO37" s="761"/>
      <c r="AP37" s="761"/>
      <c r="AQ37" s="761"/>
      <c r="AR37" s="761"/>
      <c r="AS37" s="777"/>
      <c r="AT37" s="777"/>
      <c r="AU37" s="767"/>
      <c r="AV37" s="750"/>
      <c r="AW37" s="761"/>
      <c r="AX37" s="773"/>
      <c r="AY37" s="125"/>
      <c r="BB37" s="125"/>
      <c r="BC37" s="125"/>
      <c r="BD37" s="244" t="s">
        <v>149</v>
      </c>
      <c r="BE37" s="246"/>
      <c r="BF37" s="246"/>
      <c r="BG37" s="246"/>
      <c r="BH37" s="246"/>
      <c r="BI37" s="246"/>
      <c r="BJ37" s="246"/>
    </row>
    <row r="38" spans="2:62" ht="18" customHeight="1">
      <c r="B38" s="468" t="s">
        <v>56</v>
      </c>
      <c r="C38" s="7"/>
      <c r="D38" s="571"/>
      <c r="E38" s="62"/>
      <c r="F38" s="546"/>
      <c r="G38" s="63"/>
      <c r="H38" s="546"/>
      <c r="I38" s="491"/>
      <c r="J38" s="546"/>
      <c r="K38" s="491"/>
      <c r="L38" s="546"/>
      <c r="M38" s="491"/>
      <c r="N38" s="546"/>
      <c r="O38" s="491"/>
      <c r="P38" s="546"/>
      <c r="Q38" s="491"/>
      <c r="R38" s="560">
        <f t="shared" si="18"/>
        <v>0</v>
      </c>
      <c r="S38" s="491"/>
      <c r="T38" s="546"/>
      <c r="U38" s="491"/>
      <c r="V38" s="548"/>
      <c r="W38" s="491"/>
      <c r="X38" s="752"/>
      <c r="Y38" s="752"/>
      <c r="AA38" s="491"/>
      <c r="AB38" s="467"/>
      <c r="AI38" s="152" t="s">
        <v>93</v>
      </c>
      <c r="AJ38" s="153">
        <f>F36</f>
        <v>0</v>
      </c>
      <c r="AK38" s="183">
        <f>D36</f>
        <v>0</v>
      </c>
      <c r="AL38" s="153">
        <f>N36</f>
        <v>0</v>
      </c>
      <c r="AM38" s="153">
        <f>P36</f>
        <v>0</v>
      </c>
      <c r="AN38" s="153">
        <f>SUM(H36:M36)</f>
        <v>0</v>
      </c>
      <c r="AO38" s="153">
        <f>SUMPRODUCT('Property Information'!$L$6:$L$25,'Property Information'!N6:N25)</f>
        <v>0</v>
      </c>
      <c r="AP38" s="154">
        <f>SUM('Property Information'!AH6:AH25)</f>
        <v>0</v>
      </c>
      <c r="AQ38" s="154">
        <f>AJ38*$AJ$34+(AK38*$AK$34)+(AL38*$AL$34)+(AM38*$AM$34)+(AN38*$AN$34)+(AO38*$AO$34)</f>
        <v>0</v>
      </c>
      <c r="AR38" s="154">
        <f>IF(AQ38&gt;AP38,AQ38-AP38,0)</f>
        <v>0</v>
      </c>
      <c r="AS38" s="155">
        <f>IFERROR(AQ38-BK24-BJ24,"")</f>
        <v>0</v>
      </c>
      <c r="AT38" s="155">
        <f>D46+F46+H46+J46+L46+N46*0.8+0.9*P46</f>
        <v>0</v>
      </c>
      <c r="AU38" s="156">
        <f>T36+V36+0.9*AT38</f>
        <v>0</v>
      </c>
      <c r="AV38" s="125">
        <f>T36+V36+D46+F46+H46+J46+L46+N46+P46</f>
        <v>0</v>
      </c>
      <c r="AW38" s="154">
        <f>SUM(AJ38:AO38)</f>
        <v>0</v>
      </c>
      <c r="AX38" s="157">
        <f>IF(AW38&gt;AP38,AW38-AP38,0)</f>
        <v>0</v>
      </c>
      <c r="BD38" s="244" t="s">
        <v>152</v>
      </c>
      <c r="BE38" s="246"/>
      <c r="BF38" s="246"/>
      <c r="BG38" s="246"/>
      <c r="BH38" s="246"/>
      <c r="BI38" s="246"/>
      <c r="BJ38" s="246"/>
    </row>
    <row r="39" spans="2:62" ht="18" customHeight="1">
      <c r="B39" s="468" t="s">
        <v>60</v>
      </c>
      <c r="C39" s="7"/>
      <c r="D39" s="571"/>
      <c r="E39" s="62"/>
      <c r="F39" s="546"/>
      <c r="G39" s="63"/>
      <c r="H39" s="546"/>
      <c r="I39" s="491"/>
      <c r="J39" s="543"/>
      <c r="K39" s="491"/>
      <c r="L39" s="546"/>
      <c r="M39" s="491"/>
      <c r="N39" s="546"/>
      <c r="O39" s="491"/>
      <c r="P39" s="546"/>
      <c r="Q39" s="491"/>
      <c r="R39" s="560">
        <f t="shared" si="18"/>
        <v>0</v>
      </c>
      <c r="S39" s="491"/>
      <c r="T39" s="546"/>
      <c r="U39" s="491"/>
      <c r="V39" s="548"/>
      <c r="W39" s="491"/>
      <c r="X39" s="752"/>
      <c r="Y39" s="752"/>
      <c r="AA39" s="491"/>
      <c r="AB39" s="467"/>
      <c r="AI39" s="152" t="s">
        <v>95</v>
      </c>
      <c r="AJ39" s="153">
        <f>F37</f>
        <v>0</v>
      </c>
      <c r="AK39" s="183">
        <f>D37</f>
        <v>0</v>
      </c>
      <c r="AL39" s="153">
        <f>N37</f>
        <v>0</v>
      </c>
      <c r="AM39" s="153">
        <f>P37</f>
        <v>0</v>
      </c>
      <c r="AN39" s="153">
        <f>SUM(H37:M37)</f>
        <v>0</v>
      </c>
      <c r="AO39" s="153">
        <f>SUMPRODUCT('Property Information'!$L$6:$L$25,'Property Information'!P6:P25)</f>
        <v>0</v>
      </c>
      <c r="AP39" s="154">
        <f>SUM('Property Information'!AI6:AI25)</f>
        <v>0</v>
      </c>
      <c r="AQ39" s="154">
        <f>AJ39*$AJ$34+(AK39*$AK$34)+(AL39*$AL$34)+(AM39*$AM$34)+(AN39*$AN$34)+(AO39*$AO$34)</f>
        <v>0</v>
      </c>
      <c r="AR39" s="154">
        <f>IF(AQ39&gt;AP39,AQ39-AP39,0)</f>
        <v>0</v>
      </c>
      <c r="AS39" s="155">
        <f>IFERROR(AQ39-BK25-BJ25,"")</f>
        <v>0</v>
      </c>
      <c r="AT39" s="155">
        <f>D47+F47+H47+J47+L47+N47*0.8+0.9*P47</f>
        <v>0</v>
      </c>
      <c r="AU39" s="156">
        <f>T37+V37+0.9*AT39</f>
        <v>0</v>
      </c>
      <c r="AV39" s="125">
        <f>T37+V37+D47+F47+H47+J47+L47+N47+P47</f>
        <v>0</v>
      </c>
      <c r="AW39" s="154">
        <f>SUM(AJ39:AO39)</f>
        <v>0</v>
      </c>
      <c r="AX39" s="157">
        <f>IF(AW39&gt;AP39,AW39-AP39,0)</f>
        <v>0</v>
      </c>
    </row>
    <row r="40" spans="2:62" ht="18" customHeight="1">
      <c r="B40" s="492"/>
      <c r="C40" s="7"/>
      <c r="D40" s="572"/>
      <c r="E40" s="7"/>
      <c r="F40" s="7"/>
      <c r="G40" s="7"/>
      <c r="I40" s="7"/>
      <c r="J40" s="7"/>
      <c r="K40" s="7"/>
      <c r="L40" s="7"/>
      <c r="M40" s="7"/>
      <c r="O40" s="493"/>
      <c r="P40" s="493"/>
      <c r="Q40" s="493"/>
      <c r="R40" s="493"/>
      <c r="T40" s="493"/>
      <c r="X40" s="476"/>
      <c r="Y40" s="7"/>
      <c r="AA40" s="493"/>
      <c r="AB40" s="467"/>
      <c r="AI40" s="152" t="s">
        <v>98</v>
      </c>
      <c r="AJ40" s="153">
        <f>F38</f>
        <v>0</v>
      </c>
      <c r="AK40" s="183">
        <f>D38</f>
        <v>0</v>
      </c>
      <c r="AL40" s="153">
        <f>N38</f>
        <v>0</v>
      </c>
      <c r="AM40" s="153">
        <f>P38</f>
        <v>0</v>
      </c>
      <c r="AN40" s="153">
        <f>SUM(H38:M38)</f>
        <v>0</v>
      </c>
      <c r="AO40" s="153">
        <f>SUMPRODUCT('Property Information'!$L$6:$L$25,'Property Information'!R6:R25)</f>
        <v>0</v>
      </c>
      <c r="AP40" s="154">
        <f>SUM('Property Information'!AJ6:AJ25)</f>
        <v>0</v>
      </c>
      <c r="AQ40" s="154">
        <f>AJ40*$AJ$34+(AK40*$AK$34)+(AL40*$AL$34)+(AM40*$AM$34)+(AN40*$AN$34)+(AO40*$AO$34)</f>
        <v>0</v>
      </c>
      <c r="AR40" s="154">
        <f>IF(AQ40&gt;AP40,AQ40-AP40,0)</f>
        <v>0</v>
      </c>
      <c r="AS40" s="155">
        <f>IFERROR(AQ40-BK26-BJ26,"")</f>
        <v>0</v>
      </c>
      <c r="AT40" s="155">
        <f>D48+F48+H48+J48+L48+N48*0.8+0.9*P48</f>
        <v>0</v>
      </c>
      <c r="AU40" s="156">
        <f>T38+V38+0.9*AT40</f>
        <v>0</v>
      </c>
      <c r="AV40" s="125">
        <f>T38+V38+D48+F48+H48+J48+L48+N48+P48</f>
        <v>0</v>
      </c>
      <c r="AW40" s="154">
        <f>SUM(AJ40:AO40)</f>
        <v>0</v>
      </c>
      <c r="AX40" s="157">
        <f>IF(AW40&gt;AP40,AW40-AP40,0)</f>
        <v>0</v>
      </c>
    </row>
    <row r="41" spans="2:62">
      <c r="B41" s="492" t="s">
        <v>134</v>
      </c>
      <c r="C41" s="7"/>
      <c r="D41" s="573"/>
      <c r="E41" s="7"/>
      <c r="F41" s="7" t="s">
        <v>135</v>
      </c>
      <c r="G41" s="7"/>
      <c r="H41" s="7"/>
      <c r="I41" s="7"/>
      <c r="J41" s="7"/>
      <c r="K41" s="7"/>
      <c r="L41" s="7"/>
      <c r="M41" s="7"/>
      <c r="N41" s="493"/>
      <c r="O41" s="493"/>
      <c r="P41" s="493"/>
      <c r="Q41" s="493"/>
      <c r="R41" s="493"/>
      <c r="T41" s="493"/>
      <c r="X41" s="7"/>
      <c r="Y41" s="7"/>
      <c r="AA41" s="493"/>
      <c r="AB41" s="467"/>
      <c r="AI41" s="152" t="s">
        <v>101</v>
      </c>
      <c r="AJ41" s="153">
        <f>F39</f>
        <v>0</v>
      </c>
      <c r="AK41" s="183">
        <f>D39</f>
        <v>0</v>
      </c>
      <c r="AL41" s="153">
        <f>N39</f>
        <v>0</v>
      </c>
      <c r="AM41" s="153">
        <f>P39</f>
        <v>0</v>
      </c>
      <c r="AN41" s="153">
        <f>SUM(H39:M39)</f>
        <v>0</v>
      </c>
      <c r="AO41" s="153">
        <f>SUMPRODUCT('Property Information'!$L$6:$L$25,'Property Information'!T6:T25)</f>
        <v>0</v>
      </c>
      <c r="AP41" s="154">
        <f>SUM('Property Information'!AK6:AK25)</f>
        <v>0</v>
      </c>
      <c r="AQ41" s="154">
        <f>AJ41*$AJ$34+(AK41*$AK$34)+(AL41*$AL$34)+(AM41*$AM$34)+(AN41*$AN$34)+(AO41*$AO$34)</f>
        <v>0</v>
      </c>
      <c r="AR41" s="154">
        <f>IF(AQ41&gt;AP41,AQ41-AP41,0)</f>
        <v>0</v>
      </c>
      <c r="AS41" s="155">
        <f>IFERROR(AQ41-BJ27-BI27,"")</f>
        <v>0</v>
      </c>
      <c r="AT41" s="155">
        <f>D49+F49+H49+J49+L49+N49*0.8+0.9*P49</f>
        <v>0</v>
      </c>
      <c r="AU41" s="156">
        <f>T39+V39+0.9*AT41</f>
        <v>0</v>
      </c>
      <c r="AV41" s="125">
        <f>T39+V39+D49+F49+H49+J49+L49+N49+P49</f>
        <v>0</v>
      </c>
      <c r="AW41" s="154">
        <f>SUM(AJ41:AO41)</f>
        <v>0</v>
      </c>
      <c r="AX41" s="157">
        <f>IF(AW41&gt;AP41,AW41-AP41,0)</f>
        <v>0</v>
      </c>
    </row>
    <row r="42" spans="2:62" ht="17" thickBot="1">
      <c r="B42" s="492"/>
      <c r="C42" s="7"/>
      <c r="D42" s="574"/>
      <c r="E42" s="7"/>
      <c r="F42" s="7"/>
      <c r="G42" s="7"/>
      <c r="H42" s="7"/>
      <c r="I42" s="7"/>
      <c r="J42" s="7"/>
      <c r="K42" s="7"/>
      <c r="L42" s="7"/>
      <c r="M42" s="7"/>
      <c r="N42" s="7"/>
      <c r="O42" s="7"/>
      <c r="P42" s="494"/>
      <c r="Q42" s="7"/>
      <c r="R42" s="495"/>
      <c r="T42" s="495"/>
      <c r="X42" s="7"/>
      <c r="Y42" s="7"/>
      <c r="AA42" s="7"/>
      <c r="AB42" s="467"/>
      <c r="AI42" s="144"/>
      <c r="AJ42" s="145"/>
      <c r="AK42" s="459"/>
      <c r="AL42" s="145"/>
      <c r="AM42" s="145"/>
      <c r="AN42" s="145"/>
      <c r="AO42" s="145"/>
      <c r="AP42" s="145"/>
      <c r="AQ42" s="145"/>
      <c r="AR42" s="145"/>
      <c r="AS42" s="145"/>
      <c r="AT42" s="145"/>
      <c r="AU42" s="145"/>
      <c r="AV42" s="161"/>
      <c r="AW42" s="145"/>
      <c r="AX42" s="162"/>
      <c r="BC42" s="8"/>
    </row>
    <row r="43" spans="2:62" ht="18" customHeight="1" thickTop="1">
      <c r="B43" s="758" t="s">
        <v>650</v>
      </c>
      <c r="C43" s="759"/>
      <c r="D43" s="793"/>
      <c r="E43" s="759"/>
      <c r="F43" s="759"/>
      <c r="G43" s="759"/>
      <c r="H43" s="759"/>
      <c r="I43" s="759"/>
      <c r="J43" s="759"/>
      <c r="K43" s="759"/>
      <c r="L43" s="759"/>
      <c r="M43" s="759"/>
      <c r="N43" s="759"/>
      <c r="O43" s="759"/>
      <c r="P43" s="759"/>
      <c r="Q43" s="759"/>
      <c r="R43" s="759"/>
      <c r="S43" s="759"/>
      <c r="T43" s="759"/>
      <c r="U43" s="759"/>
      <c r="V43" s="759"/>
      <c r="W43" s="759"/>
      <c r="X43" s="759"/>
      <c r="Y43" s="759"/>
      <c r="Z43" s="759"/>
      <c r="AA43" s="759"/>
      <c r="AB43" s="760"/>
      <c r="AI43" s="762" t="s">
        <v>138</v>
      </c>
      <c r="AJ43" s="8"/>
      <c r="AK43" s="129"/>
      <c r="AL43" s="8"/>
      <c r="AM43" s="8"/>
      <c r="AN43" s="8"/>
      <c r="AQ43" s="4"/>
      <c r="AR43" s="124"/>
      <c r="AS43" s="124"/>
      <c r="AT43" s="124"/>
      <c r="AU43" s="125"/>
      <c r="AV43" s="125"/>
      <c r="AW43" s="125"/>
      <c r="AX43" s="125"/>
      <c r="BC43" s="8"/>
    </row>
    <row r="44" spans="2:62" ht="18.75" customHeight="1" thickBot="1">
      <c r="B44" s="496"/>
      <c r="C44" s="188"/>
      <c r="D44" s="188"/>
      <c r="E44" s="188"/>
      <c r="F44" s="188"/>
      <c r="G44" s="188"/>
      <c r="H44" s="189"/>
      <c r="I44" s="188"/>
      <c r="J44" s="188"/>
      <c r="K44" s="188"/>
      <c r="L44" s="188"/>
      <c r="M44" s="497"/>
      <c r="N44" s="756" t="s">
        <v>140</v>
      </c>
      <c r="O44" s="476"/>
      <c r="P44" s="476"/>
      <c r="Q44" s="7"/>
      <c r="R44" s="757"/>
      <c r="S44" s="7"/>
      <c r="T44" s="7"/>
      <c r="U44" s="7"/>
      <c r="V44" s="7"/>
      <c r="W44" s="7"/>
      <c r="X44" s="7"/>
      <c r="Y44" s="7"/>
      <c r="AA44" s="7"/>
      <c r="AB44" s="467"/>
      <c r="AI44" s="763"/>
    </row>
    <row r="45" spans="2:62" ht="18" customHeight="1" thickTop="1">
      <c r="B45" s="492"/>
      <c r="C45" s="7"/>
      <c r="D45" s="462" t="s">
        <v>142</v>
      </c>
      <c r="E45" s="497"/>
      <c r="F45" s="462" t="s">
        <v>143</v>
      </c>
      <c r="G45" s="497"/>
      <c r="H45" s="462" t="s">
        <v>144</v>
      </c>
      <c r="I45" s="497"/>
      <c r="J45" s="462" t="s">
        <v>145</v>
      </c>
      <c r="K45" s="462"/>
      <c r="L45" s="462" t="s">
        <v>146</v>
      </c>
      <c r="M45" s="497"/>
      <c r="N45" s="756"/>
      <c r="O45" s="476"/>
      <c r="P45" s="476" t="s">
        <v>147</v>
      </c>
      <c r="Q45" s="7"/>
      <c r="R45" s="757"/>
      <c r="S45" s="7"/>
      <c r="T45" s="7"/>
      <c r="U45" s="7"/>
      <c r="V45" s="7"/>
      <c r="W45" s="7"/>
      <c r="X45" s="7"/>
      <c r="Y45" s="7"/>
      <c r="AA45" s="7"/>
      <c r="AB45" s="467"/>
      <c r="AI45" s="763"/>
      <c r="AJ45" s="119" t="s">
        <v>9</v>
      </c>
      <c r="AK45" s="119" t="s">
        <v>16</v>
      </c>
      <c r="AL45" s="119" t="s">
        <v>25</v>
      </c>
      <c r="AM45" s="119" t="s">
        <v>39</v>
      </c>
      <c r="AN45" s="120"/>
      <c r="AO45" s="120"/>
      <c r="AP45" s="120"/>
      <c r="AQ45" s="122"/>
      <c r="AR45" s="123"/>
    </row>
    <row r="46" spans="2:62" ht="18" customHeight="1">
      <c r="B46" s="492" t="s">
        <v>52</v>
      </c>
      <c r="C46" s="7"/>
      <c r="D46" s="540"/>
      <c r="E46" s="491"/>
      <c r="F46" s="540"/>
      <c r="G46" s="491"/>
      <c r="H46" s="540"/>
      <c r="I46" s="491"/>
      <c r="J46" s="540"/>
      <c r="K46" s="7"/>
      <c r="L46" s="540"/>
      <c r="M46" s="491"/>
      <c r="N46" s="540"/>
      <c r="O46" s="491"/>
      <c r="P46" s="540"/>
      <c r="Q46" s="7"/>
      <c r="R46" s="752" t="s">
        <v>150</v>
      </c>
      <c r="S46" s="752"/>
      <c r="T46" s="752"/>
      <c r="U46" s="7"/>
      <c r="V46" s="7"/>
      <c r="W46" s="7"/>
      <c r="X46" s="7"/>
      <c r="Y46" s="7"/>
      <c r="AA46" s="7"/>
      <c r="AB46" s="467"/>
      <c r="AI46" s="190" t="s">
        <v>574</v>
      </c>
      <c r="AJ46" s="153">
        <f>D74*12</f>
        <v>0</v>
      </c>
      <c r="AK46" s="183">
        <f>F74*12</f>
        <v>0</v>
      </c>
      <c r="AL46" s="153">
        <f>H74*12</f>
        <v>0</v>
      </c>
      <c r="AM46" s="153">
        <f>J74*12</f>
        <v>0</v>
      </c>
      <c r="AR46" s="126"/>
    </row>
    <row r="47" spans="2:62" ht="18" customHeight="1">
      <c r="B47" s="492" t="s">
        <v>54</v>
      </c>
      <c r="C47" s="7"/>
      <c r="D47" s="546"/>
      <c r="E47" s="491"/>
      <c r="F47" s="546"/>
      <c r="G47" s="491"/>
      <c r="H47" s="546"/>
      <c r="I47" s="491"/>
      <c r="J47" s="546"/>
      <c r="K47" s="7"/>
      <c r="L47" s="543"/>
      <c r="M47" s="491"/>
      <c r="N47" s="546"/>
      <c r="O47" s="491"/>
      <c r="P47" s="546"/>
      <c r="Q47" s="7"/>
      <c r="R47" s="752"/>
      <c r="S47" s="752"/>
      <c r="T47" s="752"/>
      <c r="U47" s="7"/>
      <c r="V47" s="7"/>
      <c r="W47" s="7"/>
      <c r="X47" s="7"/>
      <c r="Y47" s="7"/>
      <c r="AA47" s="7"/>
      <c r="AB47" s="467"/>
      <c r="AI47" s="190" t="s">
        <v>148</v>
      </c>
      <c r="AJ47" s="153">
        <f ca="1">IFERROR('Brighten postcode(HEM)'!G14*52,0)</f>
        <v>0</v>
      </c>
      <c r="AK47" s="183">
        <f ca="1">IFERROR('Brighten postcode(HEM)'!H14*52,0)</f>
        <v>0</v>
      </c>
      <c r="AL47" s="153">
        <f ca="1">IFERROR('Brighten postcode(HEM)'!I14*52,0)</f>
        <v>0</v>
      </c>
      <c r="AM47" s="153">
        <f ca="1">IFERROR('Brighten postcode(HEM)'!J14*52,0)</f>
        <v>0</v>
      </c>
      <c r="AR47" s="126"/>
      <c r="BD47" s="8"/>
    </row>
    <row r="48" spans="2:62" ht="18" customHeight="1" thickBot="1">
      <c r="B48" s="492" t="s">
        <v>56</v>
      </c>
      <c r="C48" s="7"/>
      <c r="D48" s="546"/>
      <c r="E48" s="491"/>
      <c r="F48" s="546"/>
      <c r="G48" s="491"/>
      <c r="H48" s="546"/>
      <c r="I48" s="491"/>
      <c r="J48" s="546"/>
      <c r="K48" s="7"/>
      <c r="L48" s="546"/>
      <c r="M48" s="491"/>
      <c r="N48" s="546"/>
      <c r="O48" s="491"/>
      <c r="P48" s="546"/>
      <c r="Q48" s="7"/>
      <c r="R48" s="752"/>
      <c r="S48" s="752"/>
      <c r="T48" s="752"/>
      <c r="U48" s="7"/>
      <c r="V48" s="7"/>
      <c r="W48" s="7"/>
      <c r="X48" s="7"/>
      <c r="Y48" s="7"/>
      <c r="AA48" s="7"/>
      <c r="AB48" s="467"/>
      <c r="AI48" s="191" t="s">
        <v>151</v>
      </c>
      <c r="AJ48" s="185">
        <f ca="1">MAX(AJ46,AJ47)</f>
        <v>0</v>
      </c>
      <c r="AK48" s="186">
        <f ca="1">MAX(AK46,AK47)</f>
        <v>0</v>
      </c>
      <c r="AL48" s="185">
        <f ca="1">MAX(AL46,AL47)</f>
        <v>0</v>
      </c>
      <c r="AM48" s="185">
        <f ca="1">MAX(AM46,AM47)</f>
        <v>0</v>
      </c>
      <c r="AN48" s="146"/>
      <c r="AO48" s="146"/>
      <c r="AP48" s="146"/>
      <c r="AQ48" s="147"/>
      <c r="AR48" s="148"/>
      <c r="BD48" s="8"/>
    </row>
    <row r="49" spans="1:60" ht="18" customHeight="1" thickTop="1" thickBot="1">
      <c r="B49" s="492" t="s">
        <v>60</v>
      </c>
      <c r="C49" s="7"/>
      <c r="D49" s="546"/>
      <c r="E49" s="491"/>
      <c r="F49" s="546"/>
      <c r="G49" s="491"/>
      <c r="H49" s="546"/>
      <c r="I49" s="491"/>
      <c r="J49" s="546"/>
      <c r="K49" s="7"/>
      <c r="L49" s="546"/>
      <c r="M49" s="491"/>
      <c r="N49" s="546"/>
      <c r="O49" s="491"/>
      <c r="P49" s="546"/>
      <c r="Q49" s="7"/>
      <c r="R49" s="498"/>
      <c r="S49" s="498"/>
      <c r="T49" s="498"/>
      <c r="U49" s="7"/>
      <c r="V49" s="7"/>
      <c r="W49" s="7"/>
      <c r="X49" s="7"/>
      <c r="Y49" s="7"/>
      <c r="AA49" s="7"/>
      <c r="AB49" s="467"/>
      <c r="BF49" s="8"/>
    </row>
    <row r="50" spans="1:60" ht="18" customHeight="1" thickTop="1">
      <c r="B50" s="492"/>
      <c r="C50" s="7"/>
      <c r="D50" s="491"/>
      <c r="E50" s="491"/>
      <c r="F50" s="491"/>
      <c r="G50" s="491"/>
      <c r="H50" s="491"/>
      <c r="I50" s="491"/>
      <c r="J50" s="491"/>
      <c r="K50" s="7"/>
      <c r="L50" s="491"/>
      <c r="M50" s="491"/>
      <c r="N50" s="491"/>
      <c r="O50" s="491"/>
      <c r="P50" s="491"/>
      <c r="Q50" s="7"/>
      <c r="U50" s="7"/>
      <c r="V50" s="7"/>
      <c r="W50" s="7"/>
      <c r="X50" s="7"/>
      <c r="Y50" s="7"/>
      <c r="AA50" s="7"/>
      <c r="AB50" s="467"/>
      <c r="AI50" s="192" t="s">
        <v>153</v>
      </c>
      <c r="AJ50" s="119" t="s">
        <v>9</v>
      </c>
      <c r="AK50" s="119" t="s">
        <v>16</v>
      </c>
      <c r="AL50" s="119" t="s">
        <v>25</v>
      </c>
      <c r="AM50" s="119" t="s">
        <v>39</v>
      </c>
      <c r="AN50" s="193"/>
      <c r="AO50" s="120"/>
      <c r="AP50" s="120"/>
      <c r="AQ50" s="122"/>
      <c r="AR50" s="123"/>
      <c r="BF50" s="8"/>
      <c r="BG50" s="8"/>
      <c r="BH50" s="8"/>
    </row>
    <row r="51" spans="1:60" ht="18" customHeight="1">
      <c r="B51" s="758" t="s">
        <v>651</v>
      </c>
      <c r="C51" s="759"/>
      <c r="D51" s="759"/>
      <c r="E51" s="759"/>
      <c r="F51" s="759"/>
      <c r="G51" s="759"/>
      <c r="H51" s="759"/>
      <c r="I51" s="759"/>
      <c r="J51" s="759"/>
      <c r="K51" s="759"/>
      <c r="L51" s="759"/>
      <c r="M51" s="759"/>
      <c r="N51" s="759"/>
      <c r="O51" s="759"/>
      <c r="P51" s="759"/>
      <c r="Q51" s="759"/>
      <c r="R51" s="759"/>
      <c r="S51" s="759"/>
      <c r="T51" s="759"/>
      <c r="U51" s="759"/>
      <c r="V51" s="759"/>
      <c r="W51" s="759"/>
      <c r="X51" s="759"/>
      <c r="Y51" s="759"/>
      <c r="Z51" s="759"/>
      <c r="AA51" s="759"/>
      <c r="AB51" s="760"/>
      <c r="AI51" s="194" t="s">
        <v>154</v>
      </c>
      <c r="AJ51" s="4">
        <f>IF($L$8="Household 1",1,0)</f>
        <v>0</v>
      </c>
      <c r="AK51" s="73">
        <f>IF($L$8="Household 2",1,0)</f>
        <v>0</v>
      </c>
      <c r="AL51" s="4">
        <f>IF($L$8="Household 3",1,0)</f>
        <v>0</v>
      </c>
      <c r="AM51" s="4">
        <f>IF($L$8="Household 4",1,0)</f>
        <v>0</v>
      </c>
      <c r="AN51" s="66"/>
      <c r="AR51" s="126"/>
      <c r="BG51" s="8"/>
      <c r="BH51" s="8"/>
    </row>
    <row r="52" spans="1:60" s="8" customFormat="1" ht="18" customHeight="1">
      <c r="A52" s="4"/>
      <c r="B52" s="499"/>
      <c r="C52" s="500"/>
      <c r="D52" s="500"/>
      <c r="E52" s="500"/>
      <c r="F52" s="477"/>
      <c r="G52" s="501"/>
      <c r="H52" s="500"/>
      <c r="I52" s="500"/>
      <c r="J52" s="495"/>
      <c r="K52" s="495"/>
      <c r="L52" s="502"/>
      <c r="M52" s="502"/>
      <c r="N52" s="502"/>
      <c r="O52" s="502"/>
      <c r="P52" s="502"/>
      <c r="Q52" s="502"/>
      <c r="R52" s="502"/>
      <c r="S52" s="502"/>
      <c r="T52" s="502"/>
      <c r="U52" s="502"/>
      <c r="V52" s="502"/>
      <c r="W52" s="500"/>
      <c r="X52" s="500"/>
      <c r="Y52" s="500"/>
      <c r="Z52" s="503"/>
      <c r="AA52" s="4"/>
      <c r="AB52" s="467"/>
      <c r="AC52" s="4"/>
      <c r="AD52" s="4"/>
      <c r="AI52" s="194" t="s">
        <v>155</v>
      </c>
      <c r="AJ52" s="4">
        <f>IF($L$9="Household 1",1,0)</f>
        <v>0</v>
      </c>
      <c r="AK52" s="73">
        <f>IF($L$9="Household 2",1,0)</f>
        <v>0</v>
      </c>
      <c r="AL52" s="4">
        <f>IF($L$9="Household 3",1,0)</f>
        <v>0</v>
      </c>
      <c r="AM52" s="4">
        <f>IF($L$9="Household 4",1,0)</f>
        <v>0</v>
      </c>
      <c r="AN52" s="66"/>
      <c r="AO52" s="4"/>
      <c r="AP52" s="4"/>
      <c r="AQ52" s="125"/>
      <c r="AR52" s="126"/>
      <c r="AS52" s="125"/>
      <c r="AT52" s="125"/>
      <c r="AU52" s="4"/>
      <c r="AV52" s="4"/>
      <c r="AW52" s="4"/>
      <c r="AX52" s="4"/>
      <c r="AY52" s="4"/>
      <c r="AZ52" s="4"/>
      <c r="BA52" s="4"/>
      <c r="BB52" s="4"/>
      <c r="BC52" s="4"/>
      <c r="BD52" s="4"/>
      <c r="BE52" s="4"/>
      <c r="BF52" s="4"/>
    </row>
    <row r="53" spans="1:60" s="8" customFormat="1" ht="18" customHeight="1">
      <c r="A53" s="4"/>
      <c r="B53" s="504" t="s">
        <v>159</v>
      </c>
      <c r="C53" s="7"/>
      <c r="D53" s="462" t="s">
        <v>160</v>
      </c>
      <c r="E53" s="7"/>
      <c r="F53" s="748" t="s">
        <v>617</v>
      </c>
      <c r="G53" s="748"/>
      <c r="H53" s="748"/>
      <c r="I53" s="748"/>
      <c r="J53" s="748"/>
      <c r="K53" s="505"/>
      <c r="L53" s="462" t="s">
        <v>161</v>
      </c>
      <c r="M53" s="462"/>
      <c r="N53" s="476" t="s">
        <v>162</v>
      </c>
      <c r="O53" s="502"/>
      <c r="P53" s="502"/>
      <c r="Q53" s="502"/>
      <c r="R53" s="502"/>
      <c r="S53" s="502"/>
      <c r="T53" s="502"/>
      <c r="U53" s="502"/>
      <c r="V53" s="502"/>
      <c r="W53" s="7"/>
      <c r="X53" s="7"/>
      <c r="Y53" s="495"/>
      <c r="Z53" s="4"/>
      <c r="AA53" s="462"/>
      <c r="AB53" s="467"/>
      <c r="AI53" s="194" t="s">
        <v>157</v>
      </c>
      <c r="AJ53" s="4">
        <f>IF($L$10="Household 1",1,0)</f>
        <v>0</v>
      </c>
      <c r="AK53" s="73">
        <f>IF($L$10="Household 2",1,0)</f>
        <v>0</v>
      </c>
      <c r="AL53" s="4">
        <f>IF($L$10="Household 3",1,0)</f>
        <v>0</v>
      </c>
      <c r="AM53" s="4">
        <f>IF($L$10="Household 4",1,0)</f>
        <v>0</v>
      </c>
      <c r="AN53" s="66"/>
      <c r="AO53" s="4"/>
      <c r="AP53" s="4"/>
      <c r="AQ53" s="125"/>
      <c r="AR53" s="126"/>
      <c r="AS53" s="125"/>
      <c r="AT53" s="125"/>
      <c r="AU53" s="4"/>
      <c r="AV53" s="4"/>
      <c r="AW53" s="4"/>
      <c r="AX53" s="4"/>
      <c r="AY53" s="4"/>
      <c r="AZ53" s="4"/>
      <c r="BA53" s="4"/>
      <c r="BB53" s="4"/>
      <c r="BC53" s="4"/>
      <c r="BD53" s="4"/>
      <c r="BE53" s="4"/>
      <c r="BF53" s="4"/>
    </row>
    <row r="54" spans="1:60" s="8" customFormat="1" ht="18" customHeight="1">
      <c r="A54" s="4"/>
      <c r="B54" s="492" t="s">
        <v>118</v>
      </c>
      <c r="C54" s="469" t="str">
        <f>IF(ISBLANK(D54),"          &lt;Select&gt;","")</f>
        <v xml:space="preserve">          &lt;Select&gt;</v>
      </c>
      <c r="D54" s="541"/>
      <c r="E54" s="469" t="str">
        <f>IF(ISBLANK(F54),"                                          &lt;Select&gt;","                         test")</f>
        <v xml:space="preserve">                                          &lt;Select&gt;</v>
      </c>
      <c r="F54" s="784"/>
      <c r="G54" s="784"/>
      <c r="H54" s="784"/>
      <c r="I54" s="784"/>
      <c r="J54" s="784"/>
      <c r="K54" s="506"/>
      <c r="L54" s="561"/>
      <c r="M54" s="491"/>
      <c r="N54" s="563"/>
      <c r="O54" s="502"/>
      <c r="P54" s="502"/>
      <c r="Q54" s="502"/>
      <c r="R54" s="502"/>
      <c r="S54" s="502"/>
      <c r="T54" s="502"/>
      <c r="U54" s="502"/>
      <c r="V54" s="502"/>
      <c r="W54" s="7"/>
      <c r="X54" s="7"/>
      <c r="Y54" s="7"/>
      <c r="Z54" s="4"/>
      <c r="AA54" s="507"/>
      <c r="AB54" s="467"/>
      <c r="AI54" s="194" t="s">
        <v>158</v>
      </c>
      <c r="AJ54" s="4">
        <f>IF($L$11="Household 1",1,0)</f>
        <v>0</v>
      </c>
      <c r="AK54" s="73">
        <f>IF($L$11="Household 2",1,0)</f>
        <v>0</v>
      </c>
      <c r="AL54" s="4">
        <f>IF($L$11="Household 3",1,0)</f>
        <v>0</v>
      </c>
      <c r="AM54" s="4">
        <f>IF($L$11="Household 4",1,0)</f>
        <v>0</v>
      </c>
      <c r="AN54" s="66"/>
      <c r="AO54" s="4"/>
      <c r="AP54" s="4"/>
      <c r="AQ54" s="125"/>
      <c r="AR54" s="126"/>
      <c r="AS54" s="125"/>
      <c r="AT54" s="125"/>
      <c r="AU54" s="4"/>
      <c r="AV54" s="4"/>
      <c r="AW54" s="4"/>
      <c r="AX54" s="4"/>
      <c r="AY54" s="4"/>
      <c r="AZ54" s="4"/>
      <c r="BA54" s="4"/>
      <c r="BB54" s="4"/>
      <c r="BC54" s="4"/>
      <c r="BD54" s="4"/>
      <c r="BE54" s="4"/>
      <c r="BF54" s="4"/>
    </row>
    <row r="55" spans="1:60" s="8" customFormat="1" ht="18" customHeight="1">
      <c r="A55" s="4"/>
      <c r="B55" s="492" t="s">
        <v>125</v>
      </c>
      <c r="C55" s="469" t="str">
        <f t="shared" ref="C55:C63" si="19">IF(ISBLANK(D55),"          &lt;Select&gt;","")</f>
        <v xml:space="preserve">          &lt;Select&gt;</v>
      </c>
      <c r="D55" s="544"/>
      <c r="E55" s="469" t="str">
        <f t="shared" ref="E55:E63" si="20">IF(ISBLANK(F55),"          &lt;Select&gt;","")</f>
        <v xml:space="preserve">          &lt;Select&gt;</v>
      </c>
      <c r="F55" s="749"/>
      <c r="G55" s="749"/>
      <c r="H55" s="749"/>
      <c r="I55" s="749"/>
      <c r="J55" s="749"/>
      <c r="K55" s="508"/>
      <c r="L55" s="562"/>
      <c r="M55" s="491"/>
      <c r="N55" s="563"/>
      <c r="O55" s="502"/>
      <c r="P55" s="502"/>
      <c r="Q55" s="502"/>
      <c r="R55" s="502"/>
      <c r="S55" s="502"/>
      <c r="T55" s="502"/>
      <c r="U55" s="502"/>
      <c r="V55" s="502"/>
      <c r="W55" s="7"/>
      <c r="X55" s="7"/>
      <c r="Y55" s="7"/>
      <c r="Z55" s="4"/>
      <c r="AA55" s="507"/>
      <c r="AB55" s="467"/>
      <c r="AI55" s="194" t="s">
        <v>163</v>
      </c>
      <c r="AJ55" s="4">
        <f>'GL&amp;EE TOOL'!F20*12</f>
        <v>0</v>
      </c>
      <c r="AK55" s="73">
        <f>'GL&amp;EE TOOL'!H20*12</f>
        <v>0</v>
      </c>
      <c r="AL55" s="4">
        <f>'GL&amp;EE TOOL'!J20*12</f>
        <v>0</v>
      </c>
      <c r="AM55" s="4">
        <f>'GL&amp;EE TOOL'!L20*12</f>
        <v>0</v>
      </c>
      <c r="AN55" s="66"/>
      <c r="AO55" s="4"/>
      <c r="AP55" s="4"/>
      <c r="AQ55" s="125"/>
      <c r="AR55" s="126"/>
      <c r="AS55" s="125"/>
      <c r="AT55" s="125"/>
      <c r="AU55" s="4"/>
      <c r="AV55" s="4"/>
      <c r="AW55" s="4"/>
      <c r="AX55" s="4"/>
      <c r="AY55" s="4"/>
      <c r="AZ55" s="4"/>
      <c r="BA55" s="4"/>
      <c r="BB55" s="4"/>
      <c r="BC55" s="4"/>
      <c r="BD55" s="4"/>
      <c r="BE55" s="4"/>
      <c r="BF55" s="4"/>
      <c r="BG55" s="4"/>
      <c r="BH55" s="4"/>
    </row>
    <row r="56" spans="1:60" s="8" customFormat="1" ht="18" customHeight="1">
      <c r="A56" s="4"/>
      <c r="B56" s="492" t="s">
        <v>127</v>
      </c>
      <c r="C56" s="469" t="str">
        <f t="shared" si="19"/>
        <v xml:space="preserve">          &lt;Select&gt;</v>
      </c>
      <c r="D56" s="544"/>
      <c r="E56" s="469" t="str">
        <f t="shared" si="20"/>
        <v xml:space="preserve">          &lt;Select&gt;</v>
      </c>
      <c r="F56" s="749"/>
      <c r="G56" s="749"/>
      <c r="H56" s="749"/>
      <c r="I56" s="749"/>
      <c r="J56" s="749"/>
      <c r="K56" s="508"/>
      <c r="L56" s="562"/>
      <c r="M56" s="491"/>
      <c r="N56" s="564"/>
      <c r="O56" s="502"/>
      <c r="P56" s="502"/>
      <c r="Q56" s="502"/>
      <c r="R56" s="502"/>
      <c r="S56" s="502"/>
      <c r="T56" s="502"/>
      <c r="U56" s="502"/>
      <c r="V56" s="502"/>
      <c r="W56" s="7"/>
      <c r="X56" s="7"/>
      <c r="Y56" s="7"/>
      <c r="Z56" s="4"/>
      <c r="AA56" s="507"/>
      <c r="AB56" s="467"/>
      <c r="AI56" s="194" t="s">
        <v>164</v>
      </c>
      <c r="AJ56" s="153">
        <f>$AX$38*AJ51+$AX$39*AJ52+$AX$40*AJ53+$AX$41*AJ54+$AV$38*AJ51+$AV$39*AJ52+$AV$40*AJ53+$AV$41*AJ54-AJ55</f>
        <v>0</v>
      </c>
      <c r="AK56" s="183">
        <f>$AX$38*AK51+$AX$39*AK52+$AX$40*AK53+$AX$41*AK54+$AV$38*AK51+$AV$39*AK52+$AV$40*AK53+$AV$41*AK54-AK55</f>
        <v>0</v>
      </c>
      <c r="AL56" s="153">
        <f>$AX$38*AL51+$AX$39*AL52+$AX$40*AL53+$AX$41*AL54+$AV$38*AL51+$AV$39*AL52+$AV$40*AL53+$AV$41*AL54-AL55</f>
        <v>0</v>
      </c>
      <c r="AM56" s="153">
        <f>$AX$38*AM51+$AX$39*AM52+$AX$40*AM53+$AX$41*AM54+$AV$38*AM51+$AV$39*AM52+$AV$40*AM53+$AV$41*AM54-AM55</f>
        <v>0</v>
      </c>
      <c r="AN56" s="4"/>
      <c r="AO56" s="4"/>
      <c r="AP56" s="4"/>
      <c r="AQ56" s="125"/>
      <c r="AR56" s="126"/>
      <c r="AS56" s="125"/>
      <c r="AT56" s="125"/>
      <c r="AU56" s="4"/>
      <c r="AV56" s="4"/>
      <c r="AW56" s="4"/>
      <c r="AX56" s="4"/>
      <c r="AY56" s="4"/>
      <c r="AZ56" s="4"/>
      <c r="BA56" s="4"/>
      <c r="BB56" s="4"/>
      <c r="BC56" s="4"/>
      <c r="BD56" s="4"/>
      <c r="BE56" s="4"/>
      <c r="BF56" s="4"/>
      <c r="BG56" s="4"/>
      <c r="BH56" s="4"/>
    </row>
    <row r="57" spans="1:60" ht="18" customHeight="1">
      <c r="B57" s="492" t="s">
        <v>128</v>
      </c>
      <c r="C57" s="469" t="str">
        <f t="shared" si="19"/>
        <v xml:space="preserve">          &lt;Select&gt;</v>
      </c>
      <c r="D57" s="544"/>
      <c r="E57" s="469" t="str">
        <f t="shared" si="20"/>
        <v xml:space="preserve">          &lt;Select&gt;</v>
      </c>
      <c r="F57" s="749"/>
      <c r="G57" s="749"/>
      <c r="H57" s="749"/>
      <c r="I57" s="749"/>
      <c r="J57" s="749"/>
      <c r="K57" s="508"/>
      <c r="L57" s="562"/>
      <c r="M57" s="491"/>
      <c r="N57" s="564"/>
      <c r="O57" s="502"/>
      <c r="P57" s="502"/>
      <c r="Q57" s="502"/>
      <c r="R57" s="502"/>
      <c r="S57" s="502"/>
      <c r="T57" s="502"/>
      <c r="U57" s="502"/>
      <c r="V57" s="502"/>
      <c r="W57" s="7"/>
      <c r="X57" s="7"/>
      <c r="Y57" s="7"/>
      <c r="AA57" s="507"/>
      <c r="AB57" s="467"/>
      <c r="AC57" s="8"/>
      <c r="AD57" s="8"/>
      <c r="AI57" s="194" t="s">
        <v>49</v>
      </c>
      <c r="AJ57" s="4" t="str">
        <f>IFERROR(VLOOKUP(AJ50,$L$8:$N$11,3,FALSE),"")</f>
        <v/>
      </c>
      <c r="AK57" s="73" t="str">
        <f>IFERROR(VLOOKUP(AK50,$L$8:$N$11,3,FALSE),"")</f>
        <v/>
      </c>
      <c r="AL57" s="4" t="str">
        <f>IFERROR(VLOOKUP(AL50,$L$8:$N$11,3,FALSE),"")</f>
        <v/>
      </c>
      <c r="AM57" s="4" t="str">
        <f>IFERROR(VLOOKUP(AM50,$L$8:$N$11,3,FALSE),"")</f>
        <v/>
      </c>
      <c r="AR57" s="126"/>
    </row>
    <row r="58" spans="1:60" ht="18" customHeight="1">
      <c r="B58" s="492" t="s">
        <v>592</v>
      </c>
      <c r="C58" s="469" t="str">
        <f t="shared" si="19"/>
        <v xml:space="preserve">          &lt;Select&gt;</v>
      </c>
      <c r="D58" s="544"/>
      <c r="E58" s="469" t="str">
        <f t="shared" si="20"/>
        <v xml:space="preserve">          &lt;Select&gt;</v>
      </c>
      <c r="F58" s="749"/>
      <c r="G58" s="749"/>
      <c r="H58" s="749"/>
      <c r="I58" s="749"/>
      <c r="J58" s="749"/>
      <c r="K58" s="508"/>
      <c r="L58" s="562"/>
      <c r="M58" s="491"/>
      <c r="N58" s="564"/>
      <c r="O58" s="502"/>
      <c r="P58" s="502"/>
      <c r="Q58" s="502"/>
      <c r="R58" s="502"/>
      <c r="S58" s="502"/>
      <c r="T58" s="502"/>
      <c r="U58" s="502"/>
      <c r="V58" s="502"/>
      <c r="W58" s="7"/>
      <c r="X58" s="7"/>
      <c r="Y58" s="7"/>
      <c r="AA58" s="507"/>
      <c r="AB58" s="467"/>
      <c r="AI58" s="194" t="s">
        <v>165</v>
      </c>
      <c r="AJ58" s="4">
        <f>IF(SUM(AJ51:AJ54)=0, 0,1)</f>
        <v>0</v>
      </c>
      <c r="AK58" s="73">
        <f>IF(SUM(AK51:AK54)=0, 0,1)</f>
        <v>0</v>
      </c>
      <c r="AL58" s="4">
        <f>IF(SUM(AL51:AL54)=0, 0,1)</f>
        <v>0</v>
      </c>
      <c r="AM58" s="4">
        <f>IF(SUM(AM51:AM54)=0, 0,1)</f>
        <v>0</v>
      </c>
      <c r="AR58" s="126"/>
    </row>
    <row r="59" spans="1:60" ht="18" customHeight="1" thickBot="1">
      <c r="A59" s="8"/>
      <c r="B59" s="492" t="s">
        <v>593</v>
      </c>
      <c r="C59" s="469" t="str">
        <f t="shared" si="19"/>
        <v xml:space="preserve">          &lt;Select&gt;</v>
      </c>
      <c r="D59" s="544"/>
      <c r="E59" s="469" t="str">
        <f t="shared" si="20"/>
        <v xml:space="preserve">          &lt;Select&gt;</v>
      </c>
      <c r="F59" s="749"/>
      <c r="G59" s="749"/>
      <c r="H59" s="749"/>
      <c r="I59" s="749"/>
      <c r="J59" s="749"/>
      <c r="K59" s="508"/>
      <c r="L59" s="562"/>
      <c r="M59" s="491"/>
      <c r="N59" s="564"/>
      <c r="O59" s="502"/>
      <c r="P59" s="502"/>
      <c r="Q59" s="502"/>
      <c r="R59" s="502"/>
      <c r="S59" s="502"/>
      <c r="T59" s="502"/>
      <c r="U59" s="502"/>
      <c r="V59" s="502"/>
      <c r="W59" s="7"/>
      <c r="X59" s="7"/>
      <c r="Y59" s="7"/>
      <c r="AA59" s="507"/>
      <c r="AB59" s="467"/>
      <c r="AI59" s="195" t="s">
        <v>166</v>
      </c>
      <c r="AJ59" s="146">
        <f>IF(AND(AJ58=1,AJ57=0),1,0)</f>
        <v>0</v>
      </c>
      <c r="AK59" s="460">
        <f>IF(AND(AK58=1,AK57=0),1,0)</f>
        <v>0</v>
      </c>
      <c r="AL59" s="146">
        <f>IF(AND(AL58=1,AL57=0),1,0)</f>
        <v>0</v>
      </c>
      <c r="AM59" s="146">
        <f>IF(AND(AM58=1,AM57=0),1,0)</f>
        <v>0</v>
      </c>
      <c r="AN59" s="146"/>
      <c r="AO59" s="146"/>
      <c r="AP59" s="146"/>
      <c r="AQ59" s="147"/>
      <c r="AR59" s="148"/>
    </row>
    <row r="60" spans="1:60" ht="18" customHeight="1" thickTop="1">
      <c r="A60" s="8"/>
      <c r="B60" s="492" t="s">
        <v>594</v>
      </c>
      <c r="C60" s="469" t="str">
        <f t="shared" si="19"/>
        <v xml:space="preserve">          &lt;Select&gt;</v>
      </c>
      <c r="D60" s="544"/>
      <c r="E60" s="469" t="str">
        <f t="shared" si="20"/>
        <v xml:space="preserve">          &lt;Select&gt;</v>
      </c>
      <c r="F60" s="749"/>
      <c r="G60" s="749"/>
      <c r="H60" s="749"/>
      <c r="I60" s="749"/>
      <c r="J60" s="749"/>
      <c r="K60" s="508"/>
      <c r="L60" s="562"/>
      <c r="M60" s="491"/>
      <c r="N60" s="564"/>
      <c r="O60" s="502"/>
      <c r="P60" s="502"/>
      <c r="Q60" s="502"/>
      <c r="R60" s="502"/>
      <c r="S60" s="502"/>
      <c r="T60" s="502"/>
      <c r="U60" s="502"/>
      <c r="V60" s="502"/>
      <c r="W60" s="7"/>
      <c r="X60" s="7"/>
      <c r="Y60" s="7"/>
      <c r="AA60" s="507"/>
      <c r="AB60" s="467"/>
      <c r="AI60" s="73"/>
      <c r="AU60" s="201"/>
    </row>
    <row r="61" spans="1:60" ht="18" customHeight="1" thickBot="1">
      <c r="A61" s="8"/>
      <c r="B61" s="492" t="s">
        <v>595</v>
      </c>
      <c r="C61" s="469" t="str">
        <f t="shared" si="19"/>
        <v xml:space="preserve">          &lt;Select&gt;</v>
      </c>
      <c r="D61" s="544"/>
      <c r="E61" s="469" t="str">
        <f t="shared" si="20"/>
        <v xml:space="preserve">          &lt;Select&gt;</v>
      </c>
      <c r="F61" s="749"/>
      <c r="G61" s="749"/>
      <c r="H61" s="749"/>
      <c r="I61" s="749"/>
      <c r="J61" s="749"/>
      <c r="K61" s="508"/>
      <c r="L61" s="562"/>
      <c r="M61" s="491"/>
      <c r="N61" s="564"/>
      <c r="O61" s="502"/>
      <c r="P61" s="502"/>
      <c r="Q61" s="502"/>
      <c r="R61" s="502"/>
      <c r="S61" s="502"/>
      <c r="T61" s="502"/>
      <c r="U61" s="502"/>
      <c r="V61" s="502"/>
      <c r="W61" s="7"/>
      <c r="X61" s="7"/>
      <c r="Y61" s="7"/>
      <c r="AA61" s="507"/>
      <c r="AB61" s="467"/>
      <c r="AU61" s="201"/>
    </row>
    <row r="62" spans="1:60" ht="18" customHeight="1" thickTop="1">
      <c r="A62" s="8"/>
      <c r="B62" s="492" t="s">
        <v>596</v>
      </c>
      <c r="C62" s="469" t="str">
        <f t="shared" si="19"/>
        <v xml:space="preserve">          &lt;Select&gt;</v>
      </c>
      <c r="D62" s="544"/>
      <c r="E62" s="469" t="str">
        <f t="shared" si="20"/>
        <v xml:space="preserve">          &lt;Select&gt;</v>
      </c>
      <c r="F62" s="749"/>
      <c r="G62" s="749"/>
      <c r="H62" s="749"/>
      <c r="I62" s="749"/>
      <c r="J62" s="749"/>
      <c r="K62" s="508"/>
      <c r="L62" s="562"/>
      <c r="M62" s="491"/>
      <c r="N62" s="564"/>
      <c r="O62" s="502"/>
      <c r="P62" s="502"/>
      <c r="Q62" s="502"/>
      <c r="R62" s="502"/>
      <c r="S62" s="502"/>
      <c r="T62" s="502"/>
      <c r="U62" s="502"/>
      <c r="V62" s="502"/>
      <c r="W62" s="7"/>
      <c r="X62" s="7"/>
      <c r="Y62" s="7"/>
      <c r="AA62" s="507"/>
      <c r="AB62" s="467"/>
      <c r="AI62" s="192" t="s">
        <v>169</v>
      </c>
      <c r="AJ62" s="782" t="s">
        <v>9</v>
      </c>
      <c r="AK62" s="780"/>
      <c r="AL62" s="780" t="s">
        <v>16</v>
      </c>
      <c r="AM62" s="780"/>
      <c r="AN62" s="780" t="s">
        <v>25</v>
      </c>
      <c r="AO62" s="780"/>
      <c r="AP62" s="780" t="s">
        <v>39</v>
      </c>
      <c r="AQ62" s="781"/>
      <c r="AU62" s="201"/>
    </row>
    <row r="63" spans="1:60" ht="18" customHeight="1">
      <c r="A63" s="8"/>
      <c r="B63" s="492" t="s">
        <v>597</v>
      </c>
      <c r="C63" s="469" t="str">
        <f t="shared" si="19"/>
        <v xml:space="preserve">          &lt;Select&gt;</v>
      </c>
      <c r="D63" s="544"/>
      <c r="E63" s="469" t="str">
        <f t="shared" si="20"/>
        <v xml:space="preserve">          &lt;Select&gt;</v>
      </c>
      <c r="F63" s="749"/>
      <c r="G63" s="749"/>
      <c r="H63" s="749"/>
      <c r="I63" s="749"/>
      <c r="J63" s="749"/>
      <c r="K63" s="508"/>
      <c r="L63" s="562"/>
      <c r="M63" s="491"/>
      <c r="N63" s="564"/>
      <c r="O63" s="502"/>
      <c r="P63" s="502"/>
      <c r="Q63" s="502"/>
      <c r="R63" s="502"/>
      <c r="S63" s="502"/>
      <c r="T63" s="502"/>
      <c r="U63" s="502"/>
      <c r="V63" s="502"/>
      <c r="W63" s="7"/>
      <c r="X63" s="7"/>
      <c r="Y63" s="7"/>
      <c r="AA63" s="507"/>
      <c r="AB63" s="467"/>
      <c r="AI63" s="190"/>
      <c r="AJ63" s="196" t="s">
        <v>170</v>
      </c>
      <c r="AK63" s="197" t="s">
        <v>171</v>
      </c>
      <c r="AL63" s="197" t="s">
        <v>170</v>
      </c>
      <c r="AM63" s="197" t="s">
        <v>171</v>
      </c>
      <c r="AN63" s="197" t="s">
        <v>170</v>
      </c>
      <c r="AO63" s="197" t="s">
        <v>171</v>
      </c>
      <c r="AP63" s="197" t="s">
        <v>170</v>
      </c>
      <c r="AQ63" s="198" t="s">
        <v>171</v>
      </c>
      <c r="AU63" s="8"/>
    </row>
    <row r="64" spans="1:60" ht="18" customHeight="1">
      <c r="B64" s="465"/>
      <c r="C64" s="7"/>
      <c r="D64" s="462" t="s">
        <v>161</v>
      </c>
      <c r="E64" s="462"/>
      <c r="F64" s="476" t="s">
        <v>162</v>
      </c>
      <c r="G64" s="7"/>
      <c r="H64" s="7"/>
      <c r="I64" s="7"/>
      <c r="J64" s="495"/>
      <c r="K64" s="7"/>
      <c r="L64" s="502"/>
      <c r="M64" s="502"/>
      <c r="N64" s="502"/>
      <c r="O64" s="502"/>
      <c r="P64" s="502"/>
      <c r="Q64" s="502"/>
      <c r="R64" s="502"/>
      <c r="S64" s="502"/>
      <c r="T64" s="502"/>
      <c r="U64" s="502"/>
      <c r="V64" s="502"/>
      <c r="W64" s="7"/>
      <c r="X64" s="7"/>
      <c r="AA64" s="7"/>
      <c r="AB64" s="467"/>
      <c r="AI64" s="194" t="s">
        <v>154</v>
      </c>
      <c r="AJ64" s="199">
        <f>IF(AND($H8="Single/Other",$L8="Household 1"),1,0)</f>
        <v>0</v>
      </c>
      <c r="AK64" s="196">
        <f>IF(AND(OR($H8="Married",$H8="De Facto"),$L8="Household 1"),1,0)</f>
        <v>0</v>
      </c>
      <c r="AL64" s="199">
        <f>IF(AND($H8="Single/Other",$L8="Household 2"),1,0)</f>
        <v>0</v>
      </c>
      <c r="AM64" s="199">
        <f>IF(AND(OR($H8="Married",$H8="De Facto"),$L8="Household 2"),1,0)</f>
        <v>0</v>
      </c>
      <c r="AN64" s="199">
        <f>IF(AND($H8="Single/Other",$L8="Household 3"),1,0)</f>
        <v>0</v>
      </c>
      <c r="AO64" s="199">
        <f>IF(AND(OR($H8="Married",$H8="De Facto"),$L8="Household 3"),1,0)</f>
        <v>0</v>
      </c>
      <c r="AP64" s="199">
        <f>IF(AND($H8="Single/Other",$L8="Household 4"),1,0)</f>
        <v>0</v>
      </c>
      <c r="AQ64" s="199">
        <f>IF(AND(OR($H8="Married",$H8="De Facto"),$L8="Household 4"),1,0)</f>
        <v>0</v>
      </c>
    </row>
    <row r="65" spans="2:50" ht="18" customHeight="1">
      <c r="B65" s="504" t="s">
        <v>167</v>
      </c>
      <c r="C65" s="7"/>
      <c r="D65" s="540"/>
      <c r="E65" s="469"/>
      <c r="F65" s="540"/>
      <c r="G65" s="7"/>
      <c r="H65" s="7"/>
      <c r="I65" s="7"/>
      <c r="J65" s="7"/>
      <c r="K65" s="7"/>
      <c r="L65" s="502"/>
      <c r="M65" s="502"/>
      <c r="N65" s="502"/>
      <c r="O65" s="502"/>
      <c r="P65" s="502"/>
      <c r="Q65" s="502"/>
      <c r="R65" s="502"/>
      <c r="S65" s="502"/>
      <c r="T65" s="502"/>
      <c r="U65" s="502"/>
      <c r="V65" s="502"/>
      <c r="W65" s="7"/>
      <c r="X65" s="7"/>
      <c r="AA65" s="7"/>
      <c r="AB65" s="467"/>
      <c r="AI65" s="194" t="s">
        <v>155</v>
      </c>
      <c r="AJ65" s="199">
        <f>IF(AND($H9="Single/Other",$L9="Household 1"),1,0)</f>
        <v>0</v>
      </c>
      <c r="AK65" s="196">
        <f>IF(AND(OR($H9="Married",$H9="De Facto"),$L9="Household 1"),1,0)</f>
        <v>0</v>
      </c>
      <c r="AL65" s="199">
        <f>IF(AND($H9="Single/Other",$L9="Household 2"),1,0)</f>
        <v>0</v>
      </c>
      <c r="AM65" s="199">
        <f>IF(AND(OR($H9="Married",$H9="De Facto"),$L9="Household 2"),1,0)</f>
        <v>0</v>
      </c>
      <c r="AN65" s="199">
        <f>IF(AND($H9="Single/Other",$L9="Household 3"),1,0)</f>
        <v>0</v>
      </c>
      <c r="AO65" s="199">
        <f>IF(AND(OR($H9="Married",$H9="De Facto"),$L9="Household 3"),1,0)</f>
        <v>0</v>
      </c>
      <c r="AP65" s="199">
        <f>IF(AND($H9="Single/Other",$L9="Household 4"),1,0)</f>
        <v>0</v>
      </c>
      <c r="AQ65" s="199">
        <f>IF(AND(OR($H9="Married",$H9="De Facto"),$L9="Household 4"),1,0)</f>
        <v>0</v>
      </c>
    </row>
    <row r="66" spans="2:50" ht="18" customHeight="1">
      <c r="B66" s="509"/>
      <c r="C66" s="510"/>
      <c r="D66" s="508"/>
      <c r="E66" s="76"/>
      <c r="F66" s="508"/>
      <c r="G66" s="510"/>
      <c r="H66" s="510"/>
      <c r="I66" s="510"/>
      <c r="J66" s="510"/>
      <c r="K66" s="510"/>
      <c r="L66" s="502"/>
      <c r="M66" s="502"/>
      <c r="N66" s="502"/>
      <c r="O66" s="502"/>
      <c r="P66" s="502"/>
      <c r="Q66" s="502"/>
      <c r="R66" s="502"/>
      <c r="S66" s="502"/>
      <c r="T66" s="502"/>
      <c r="U66" s="502"/>
      <c r="V66" s="502"/>
      <c r="W66" s="510"/>
      <c r="X66" s="510"/>
      <c r="Y66" s="15"/>
      <c r="Z66" s="15"/>
      <c r="AA66" s="510"/>
      <c r="AB66" s="511"/>
      <c r="AI66" s="194" t="s">
        <v>157</v>
      </c>
      <c r="AJ66" s="199">
        <f>IF(AND($H10="Single/Other",$L10="Household 1"),1,0)</f>
        <v>0</v>
      </c>
      <c r="AK66" s="196">
        <f>IF(AND(OR($H10="Married",$H10="De Facto"),$L10="Household 1"),1,0)</f>
        <v>0</v>
      </c>
      <c r="AL66" s="199">
        <f>IF(AND($H10="Single/Other",$L10="Household 2"),1,0)</f>
        <v>0</v>
      </c>
      <c r="AM66" s="199">
        <f>IF(AND(OR($H10="Married",$H10="De Facto"),$L10="Household 2"),1,0)</f>
        <v>0</v>
      </c>
      <c r="AN66" s="199">
        <f>IF(AND($H10="Single/Other",$L10="Household 3"),1,0)</f>
        <v>0</v>
      </c>
      <c r="AO66" s="199">
        <f>IF(AND(OR($H10="Married",$H10="De Facto"),$L10="Household 3"),1,0)</f>
        <v>0</v>
      </c>
      <c r="AP66" s="199">
        <f>IF(AND($H10="Single/Other",$L10="Household 4"),1,0)</f>
        <v>0</v>
      </c>
      <c r="AQ66" s="199">
        <f>IF(AND(OR($H10="Married",$H10="De Facto"),$L10="Household 4"),1,0)</f>
        <v>0</v>
      </c>
    </row>
    <row r="67" spans="2:50" ht="18" customHeight="1" thickBot="1">
      <c r="B67" s="785" t="s">
        <v>168</v>
      </c>
      <c r="C67" s="7"/>
      <c r="D67" s="540"/>
      <c r="E67" s="63"/>
      <c r="F67" s="540"/>
      <c r="G67" s="7"/>
      <c r="H67" s="7"/>
      <c r="I67" s="7"/>
      <c r="J67" s="7"/>
      <c r="K67" s="7"/>
      <c r="L67" s="502"/>
      <c r="M67" s="502"/>
      <c r="N67" s="502"/>
      <c r="O67" s="502"/>
      <c r="P67" s="502"/>
      <c r="Q67" s="502"/>
      <c r="R67" s="502"/>
      <c r="S67" s="502"/>
      <c r="T67" s="502"/>
      <c r="U67" s="502"/>
      <c r="V67" s="502"/>
      <c r="W67" s="7"/>
      <c r="X67" s="7"/>
      <c r="AA67" s="7"/>
      <c r="AB67" s="467"/>
      <c r="AI67" s="195" t="s">
        <v>158</v>
      </c>
      <c r="AJ67" s="199">
        <f>IF(AND($H11="Single/Other",$L11="Household 1"),1,0)</f>
        <v>0</v>
      </c>
      <c r="AK67" s="196">
        <f>IF(AND(OR($H11="Married",$H11="De Facto"),$L11="Household 1"),1,0)</f>
        <v>0</v>
      </c>
      <c r="AL67" s="199">
        <f>IF(AND($H11="Single/Other",$L11="Household 2"),1,0)</f>
        <v>0</v>
      </c>
      <c r="AM67" s="199">
        <f>IF(AND(OR($H11="Married",$H11="De Facto"),$L11="Household 2"),1,0)</f>
        <v>0</v>
      </c>
      <c r="AN67" s="199">
        <f>IF(AND($H11="Single/Other",$L11="Household 3"),1,0)</f>
        <v>0</v>
      </c>
      <c r="AO67" s="199">
        <f>IF(AND(OR($H11="Married",$H11="De Facto"),$L11="Household 3"),1,0)</f>
        <v>0</v>
      </c>
      <c r="AP67" s="199">
        <f>IF(AND($H11="Single/Other",$L11="Household 4"),1,0)</f>
        <v>0</v>
      </c>
      <c r="AQ67" s="199">
        <f>IF(AND(OR($H11="Married",$H11="De Facto"),$L11="Household 4"),1,0)</f>
        <v>0</v>
      </c>
    </row>
    <row r="68" spans="2:50" ht="18" customHeight="1" thickTop="1">
      <c r="B68" s="785"/>
      <c r="C68" s="7"/>
      <c r="D68" s="462"/>
      <c r="E68" s="63"/>
      <c r="F68" s="63"/>
      <c r="G68" s="7"/>
      <c r="H68" s="7"/>
      <c r="I68" s="7"/>
      <c r="J68" s="7"/>
      <c r="K68" s="7"/>
      <c r="L68" s="7"/>
      <c r="M68" s="7"/>
      <c r="N68" s="7"/>
      <c r="O68" s="7"/>
      <c r="P68" s="7"/>
      <c r="Q68" s="7"/>
      <c r="R68" s="7"/>
      <c r="S68" s="7"/>
      <c r="T68" s="7"/>
      <c r="U68" s="7"/>
      <c r="V68" s="7"/>
      <c r="W68" s="7"/>
      <c r="X68" s="7"/>
      <c r="AA68" s="7"/>
      <c r="AB68" s="512"/>
      <c r="AS68" s="201"/>
      <c r="AT68" s="201"/>
      <c r="AV68" s="125"/>
      <c r="AW68" s="125"/>
      <c r="AX68" s="125"/>
    </row>
    <row r="69" spans="2:50" ht="18" customHeight="1">
      <c r="B69" s="504" t="s">
        <v>172</v>
      </c>
      <c r="C69" s="7"/>
      <c r="D69" s="540"/>
      <c r="E69" s="63"/>
      <c r="F69" s="63"/>
      <c r="G69" s="7"/>
      <c r="H69" s="7"/>
      <c r="I69" s="7"/>
      <c r="J69" s="7"/>
      <c r="K69" s="7"/>
      <c r="L69" s="7"/>
      <c r="M69" s="7"/>
      <c r="N69" s="7"/>
      <c r="O69" s="7"/>
      <c r="P69" s="7"/>
      <c r="Q69" s="7"/>
      <c r="R69" s="7"/>
      <c r="S69" s="7"/>
      <c r="T69" s="7"/>
      <c r="U69" s="7"/>
      <c r="V69" s="7"/>
      <c r="W69" s="7"/>
      <c r="X69" s="7"/>
      <c r="AA69" s="7"/>
      <c r="AB69" s="512"/>
      <c r="AI69" s="204" t="s">
        <v>176</v>
      </c>
      <c r="AJ69" s="204"/>
      <c r="AK69" s="461"/>
      <c r="AL69" s="204"/>
      <c r="AM69" s="204"/>
      <c r="AN69" s="204"/>
      <c r="AO69" s="204"/>
      <c r="AP69" s="204"/>
      <c r="AQ69" s="204"/>
      <c r="AR69" s="205"/>
      <c r="AS69" s="201"/>
      <c r="AT69" s="201"/>
      <c r="AV69" s="125"/>
      <c r="AW69" s="125"/>
      <c r="AX69" s="125"/>
    </row>
    <row r="70" spans="2:50" ht="18" customHeight="1">
      <c r="B70" s="465"/>
      <c r="C70" s="7"/>
      <c r="D70" s="62"/>
      <c r="E70" s="62"/>
      <c r="F70" s="62"/>
      <c r="G70" s="7"/>
      <c r="H70" s="7"/>
      <c r="I70" s="7"/>
      <c r="J70" s="7"/>
      <c r="K70" s="7"/>
      <c r="L70" s="7"/>
      <c r="M70" s="7"/>
      <c r="N70" s="7"/>
      <c r="O70" s="7"/>
      <c r="P70" s="7"/>
      <c r="Q70" s="7"/>
      <c r="R70" s="7"/>
      <c r="S70" s="7"/>
      <c r="T70" s="7"/>
      <c r="U70" s="7"/>
      <c r="V70" s="7"/>
      <c r="W70" s="7"/>
      <c r="X70" s="7"/>
      <c r="AA70" s="7"/>
      <c r="AB70" s="512"/>
      <c r="AI70" s="206" t="s">
        <v>178</v>
      </c>
      <c r="AJ70" s="87"/>
      <c r="AR70" s="3"/>
      <c r="AS70" s="201"/>
      <c r="AT70" s="201"/>
      <c r="AV70" s="125"/>
      <c r="AW70" s="125"/>
      <c r="AX70" s="125"/>
    </row>
    <row r="71" spans="2:50" ht="18" customHeight="1">
      <c r="B71" s="758" t="s">
        <v>652</v>
      </c>
      <c r="C71" s="759"/>
      <c r="D71" s="759"/>
      <c r="E71" s="759"/>
      <c r="F71" s="759"/>
      <c r="G71" s="759"/>
      <c r="H71" s="759"/>
      <c r="I71" s="759"/>
      <c r="J71" s="759"/>
      <c r="K71" s="759"/>
      <c r="L71" s="759"/>
      <c r="M71" s="759"/>
      <c r="N71" s="759"/>
      <c r="O71" s="759"/>
      <c r="P71" s="759"/>
      <c r="Q71" s="759"/>
      <c r="R71" s="759"/>
      <c r="S71" s="759"/>
      <c r="T71" s="759"/>
      <c r="U71" s="759"/>
      <c r="V71" s="759"/>
      <c r="W71" s="759"/>
      <c r="X71" s="759"/>
      <c r="Y71" s="759"/>
      <c r="Z71" s="759"/>
      <c r="AA71" s="759"/>
      <c r="AB71" s="760"/>
      <c r="AI71" s="201" t="s">
        <v>179</v>
      </c>
      <c r="AJ71" s="154">
        <f>SUM(AS38:AS41)+SUM(AU38:AU41)</f>
        <v>0</v>
      </c>
      <c r="AK71" s="129"/>
      <c r="AL71" s="8"/>
      <c r="AM71" s="8"/>
      <c r="AN71" s="8"/>
      <c r="AO71" s="8"/>
      <c r="AP71" s="8"/>
      <c r="AQ71" s="8"/>
      <c r="AR71" s="201"/>
      <c r="AS71" s="8"/>
      <c r="AT71" s="8"/>
      <c r="AV71" s="125"/>
      <c r="AW71" s="125"/>
      <c r="AX71" s="125"/>
    </row>
    <row r="72" spans="2:50" ht="18" customHeight="1">
      <c r="B72" s="504"/>
      <c r="C72" s="7"/>
      <c r="D72" s="202" t="s">
        <v>174</v>
      </c>
      <c r="E72" s="462"/>
      <c r="F72" s="462"/>
      <c r="G72" s="462"/>
      <c r="H72" s="462"/>
      <c r="I72" s="462"/>
      <c r="J72" s="462"/>
      <c r="K72" s="7"/>
      <c r="L72" s="462"/>
      <c r="M72" s="462"/>
      <c r="N72" s="7"/>
      <c r="O72" s="7"/>
      <c r="P72" s="7"/>
      <c r="Q72" s="7"/>
      <c r="R72" s="7"/>
      <c r="S72" s="7"/>
      <c r="T72" s="7"/>
      <c r="U72" s="7"/>
      <c r="V72" s="7"/>
      <c r="W72" s="7"/>
      <c r="X72" s="7"/>
      <c r="AA72" s="7"/>
      <c r="AB72" s="512"/>
      <c r="AI72" s="795" t="s">
        <v>181</v>
      </c>
      <c r="AJ72" s="153"/>
      <c r="AK72" s="129"/>
      <c r="AL72" s="8"/>
      <c r="AM72" s="8"/>
      <c r="AN72" s="8"/>
      <c r="AO72" s="8"/>
      <c r="AP72" s="8"/>
      <c r="AQ72" s="8"/>
      <c r="AR72" s="201"/>
      <c r="AS72" s="4"/>
      <c r="AT72" s="4"/>
      <c r="AV72" s="125"/>
      <c r="AW72" s="125"/>
      <c r="AX72" s="125"/>
    </row>
    <row r="73" spans="2:50" ht="18" customHeight="1">
      <c r="B73" s="492"/>
      <c r="C73" s="7"/>
      <c r="D73" s="462" t="s">
        <v>9</v>
      </c>
      <c r="E73" s="462"/>
      <c r="F73" s="462" t="s">
        <v>16</v>
      </c>
      <c r="G73" s="462"/>
      <c r="H73" s="462" t="s">
        <v>25</v>
      </c>
      <c r="I73" s="462"/>
      <c r="J73" s="462" t="s">
        <v>39</v>
      </c>
      <c r="K73" s="7"/>
      <c r="L73" s="462"/>
      <c r="M73" s="462"/>
      <c r="N73" s="7"/>
      <c r="O73" s="7"/>
      <c r="P73" s="7"/>
      <c r="Q73" s="7"/>
      <c r="R73" s="7"/>
      <c r="S73" s="7"/>
      <c r="T73" s="7"/>
      <c r="U73" s="7"/>
      <c r="V73" s="7"/>
      <c r="W73" s="7"/>
      <c r="X73" s="7"/>
      <c r="AA73" s="7"/>
      <c r="AB73" s="467"/>
      <c r="AI73" s="795"/>
      <c r="AJ73" s="153">
        <f>D41*0.7</f>
        <v>0</v>
      </c>
      <c r="AK73" s="779" t="s">
        <v>182</v>
      </c>
      <c r="AL73" s="779"/>
      <c r="AM73" s="779"/>
      <c r="AN73" s="779"/>
      <c r="AO73" s="779"/>
      <c r="AP73" s="8"/>
      <c r="AQ73" s="8"/>
      <c r="AR73" s="201"/>
      <c r="AS73" s="4"/>
      <c r="AT73" s="4"/>
      <c r="AV73" s="125"/>
      <c r="AW73" s="125"/>
      <c r="AX73" s="125"/>
    </row>
    <row r="74" spans="2:50" ht="18" customHeight="1">
      <c r="B74" s="513" t="s">
        <v>175</v>
      </c>
      <c r="C74" s="7"/>
      <c r="D74" s="565">
        <f>'GL&amp;EE TOOL'!F27</f>
        <v>0</v>
      </c>
      <c r="E74" s="514"/>
      <c r="F74" s="565">
        <f>'GL&amp;EE TOOL'!H27</f>
        <v>0</v>
      </c>
      <c r="G74" s="514"/>
      <c r="H74" s="565">
        <f>'GL&amp;EE TOOL'!J27</f>
        <v>0</v>
      </c>
      <c r="I74" s="514"/>
      <c r="J74" s="565">
        <f>'GL&amp;EE TOOL'!L27</f>
        <v>0</v>
      </c>
      <c r="K74" s="7"/>
      <c r="L74" s="462"/>
      <c r="M74" s="514"/>
      <c r="N74" s="7"/>
      <c r="O74" s="7"/>
      <c r="P74" s="7"/>
      <c r="Q74" s="7"/>
      <c r="R74" s="7"/>
      <c r="S74" s="7"/>
      <c r="T74" s="7"/>
      <c r="U74" s="7"/>
      <c r="V74" s="7"/>
      <c r="W74" s="7"/>
      <c r="X74" s="7"/>
      <c r="Z74" s="8"/>
      <c r="AA74" s="7"/>
      <c r="AB74" s="467"/>
      <c r="AI74" s="207"/>
      <c r="AJ74" s="153"/>
      <c r="AK74" s="129"/>
      <c r="AL74" s="8"/>
      <c r="AM74" s="8"/>
      <c r="AN74" s="8"/>
      <c r="AO74" s="8"/>
      <c r="AP74" s="8"/>
      <c r="AQ74" s="8"/>
      <c r="AR74" s="201"/>
      <c r="AS74" s="4"/>
      <c r="AT74" s="4"/>
      <c r="AV74" s="125"/>
      <c r="AW74" s="125"/>
      <c r="AX74" s="125"/>
    </row>
    <row r="75" spans="2:50" ht="18" customHeight="1">
      <c r="B75" s="504" t="s">
        <v>177</v>
      </c>
      <c r="C75" s="515"/>
      <c r="D75" s="566">
        <f>'GL&amp;EE TOOL'!F28</f>
        <v>0</v>
      </c>
      <c r="E75" s="514"/>
      <c r="F75" s="566">
        <f>'GL&amp;EE TOOL'!H28</f>
        <v>0</v>
      </c>
      <c r="G75" s="514"/>
      <c r="H75" s="566">
        <f>'GL&amp;EE TOOL'!J28</f>
        <v>0</v>
      </c>
      <c r="I75" s="514"/>
      <c r="J75" s="566">
        <f>'GL&amp;EE TOOL'!L28</f>
        <v>0</v>
      </c>
      <c r="K75" s="516"/>
      <c r="L75" s="516"/>
      <c r="M75" s="475"/>
      <c r="N75" s="475"/>
      <c r="O75" s="475"/>
      <c r="P75" s="475"/>
      <c r="Q75" s="475"/>
      <c r="R75" s="475"/>
      <c r="S75" s="7"/>
      <c r="T75" s="7"/>
      <c r="U75" s="7"/>
      <c r="V75" s="7"/>
      <c r="W75" s="7"/>
      <c r="X75" s="7"/>
      <c r="Z75" s="8"/>
      <c r="AA75" s="475"/>
      <c r="AB75" s="467"/>
      <c r="AI75" s="206" t="s">
        <v>184</v>
      </c>
      <c r="AJ75" s="208"/>
      <c r="AQ75" s="8"/>
      <c r="AR75" s="8"/>
      <c r="AS75" s="4"/>
      <c r="AT75" s="4"/>
      <c r="AV75" s="125"/>
      <c r="AW75" s="125"/>
      <c r="AX75" s="125"/>
    </row>
    <row r="76" spans="2:50" ht="18" customHeight="1">
      <c r="B76" s="519"/>
      <c r="C76" s="515"/>
      <c r="D76" s="520"/>
      <c r="E76" s="521"/>
      <c r="F76" s="521"/>
      <c r="G76" s="521"/>
      <c r="H76" s="521"/>
      <c r="I76" s="516"/>
      <c r="J76" s="462"/>
      <c r="K76" s="516"/>
      <c r="L76" s="516"/>
      <c r="M76" s="475"/>
      <c r="N76" s="475"/>
      <c r="O76" s="475"/>
      <c r="P76" s="475"/>
      <c r="Q76" s="475"/>
      <c r="R76" s="475"/>
      <c r="S76" s="7"/>
      <c r="T76" s="7"/>
      <c r="U76" s="7"/>
      <c r="V76" s="7"/>
      <c r="W76" s="7"/>
      <c r="X76" s="7"/>
      <c r="Z76" s="8"/>
      <c r="AA76" s="475"/>
      <c r="AB76" s="467"/>
      <c r="AI76" s="207"/>
      <c r="AJ76" s="153">
        <f ca="1">IF(OR(AJ59=1,AK59=1,AL59=1,AM59=1,AY7=1,AY8=1,AY9=1,AY10=1), "SECTION 1 INCOMPLETE",SUM(AJ48:AM48))</f>
        <v>0</v>
      </c>
      <c r="AQ76" s="4"/>
      <c r="AR76" s="4"/>
      <c r="AS76" s="4"/>
      <c r="AT76" s="4"/>
      <c r="AV76" s="125"/>
      <c r="AW76" s="125"/>
      <c r="AX76" s="125"/>
    </row>
    <row r="77" spans="2:50" ht="18" customHeight="1">
      <c r="B77" s="802" t="s">
        <v>653</v>
      </c>
      <c r="C77" s="803"/>
      <c r="D77" s="803"/>
      <c r="E77" s="803"/>
      <c r="F77" s="803"/>
      <c r="G77" s="803"/>
      <c r="H77" s="803"/>
      <c r="I77" s="803"/>
      <c r="J77" s="803"/>
      <c r="K77" s="803"/>
      <c r="L77" s="803"/>
      <c r="M77" s="803"/>
      <c r="N77" s="803"/>
      <c r="O77" s="803"/>
      <c r="P77" s="803"/>
      <c r="Q77" s="803"/>
      <c r="R77" s="803"/>
      <c r="S77" s="803"/>
      <c r="T77" s="803"/>
      <c r="U77" s="803"/>
      <c r="V77" s="803"/>
      <c r="W77" s="803"/>
      <c r="X77" s="803"/>
      <c r="Y77" s="803"/>
      <c r="Z77" s="803"/>
      <c r="AA77" s="803"/>
      <c r="AB77" s="804"/>
      <c r="AI77" s="206" t="s">
        <v>187</v>
      </c>
      <c r="AJ77" s="208"/>
      <c r="AQ77" s="4"/>
      <c r="AR77" s="4"/>
      <c r="AS77" s="4"/>
      <c r="AT77" s="4"/>
      <c r="AV77" s="125"/>
      <c r="AW77" s="125"/>
      <c r="AX77" s="125"/>
    </row>
    <row r="78" spans="2:50" ht="18" customHeight="1">
      <c r="B78" s="526"/>
      <c r="C78" s="495"/>
      <c r="D78" s="527"/>
      <c r="E78" s="495"/>
      <c r="F78" s="495"/>
      <c r="G78" s="495"/>
      <c r="H78" s="495"/>
      <c r="I78" s="495"/>
      <c r="J78" s="495"/>
      <c r="K78" s="495"/>
      <c r="L78" s="495"/>
      <c r="M78" s="495"/>
      <c r="N78" s="495"/>
      <c r="O78" s="495"/>
      <c r="P78" s="495"/>
      <c r="Q78" s="495"/>
      <c r="R78" s="495"/>
      <c r="S78" s="495"/>
      <c r="T78" s="7"/>
      <c r="U78" s="7"/>
      <c r="V78" s="7"/>
      <c r="W78" s="7"/>
      <c r="X78" s="7"/>
      <c r="AA78" s="495"/>
      <c r="AB78" s="528"/>
      <c r="AI78" s="207" t="s">
        <v>159</v>
      </c>
      <c r="AJ78" s="153">
        <f>SUM(AP17:AP26)</f>
        <v>0</v>
      </c>
      <c r="AQ78" s="4"/>
      <c r="AR78" s="4"/>
      <c r="AS78" s="4"/>
      <c r="AT78" s="4"/>
      <c r="AV78" s="125"/>
      <c r="AW78" s="125"/>
      <c r="AX78" s="125"/>
    </row>
    <row r="79" spans="2:50" ht="18" customHeight="1">
      <c r="B79" s="529"/>
      <c r="C79" s="9" t="s">
        <v>183</v>
      </c>
      <c r="D79" s="805">
        <f>SUM(AQ38:AQ41)+D41</f>
        <v>0</v>
      </c>
      <c r="E79" s="805"/>
      <c r="F79" s="805"/>
      <c r="G79" s="530"/>
      <c r="I79" s="7"/>
      <c r="J79" s="7"/>
      <c r="K79" s="7"/>
      <c r="L79" s="7"/>
      <c r="M79" s="7"/>
      <c r="N79" s="7"/>
      <c r="O79" s="7"/>
      <c r="P79" s="7"/>
      <c r="Q79" s="530"/>
      <c r="R79" s="495"/>
      <c r="S79" s="530"/>
      <c r="T79" s="495"/>
      <c r="U79" s="7"/>
      <c r="V79" s="495"/>
      <c r="W79" s="7"/>
      <c r="X79" s="495"/>
      <c r="AA79" s="530"/>
      <c r="AB79" s="528"/>
      <c r="AC79" s="211"/>
      <c r="AD79" s="211"/>
      <c r="AI79" s="207" t="s">
        <v>190</v>
      </c>
      <c r="AJ79" s="153">
        <f>AJ29</f>
        <v>0</v>
      </c>
      <c r="AL79" s="209" t="s">
        <v>191</v>
      </c>
      <c r="AM79" s="209"/>
      <c r="AQ79" s="4"/>
      <c r="AR79" s="4"/>
      <c r="AS79" s="4"/>
      <c r="AT79" s="4"/>
      <c r="AV79" s="125"/>
      <c r="AW79" s="125"/>
      <c r="AX79" s="125"/>
    </row>
    <row r="80" spans="2:50" ht="18" customHeight="1">
      <c r="B80" s="531" t="s">
        <v>75</v>
      </c>
      <c r="C80" s="530"/>
      <c r="D80" s="783">
        <f>SUM(AU38:AU41)</f>
        <v>0</v>
      </c>
      <c r="E80" s="783"/>
      <c r="F80" s="783"/>
      <c r="G80" s="530"/>
      <c r="H80" s="495"/>
      <c r="I80" s="530"/>
      <c r="K80" s="530"/>
      <c r="L80" s="495"/>
      <c r="M80" s="530"/>
      <c r="N80" s="495"/>
      <c r="O80" s="530"/>
      <c r="P80" s="495"/>
      <c r="Q80" s="530"/>
      <c r="R80" s="495"/>
      <c r="S80" s="530"/>
      <c r="T80" s="495"/>
      <c r="U80" s="7"/>
      <c r="V80" s="495"/>
      <c r="W80" s="7"/>
      <c r="X80" s="495"/>
      <c r="AA80" s="530"/>
      <c r="AB80" s="528"/>
      <c r="AI80" s="207" t="s">
        <v>193</v>
      </c>
      <c r="AJ80" s="153">
        <f>AJ31</f>
        <v>0</v>
      </c>
      <c r="AL80" s="778" t="s">
        <v>194</v>
      </c>
      <c r="AM80" s="778"/>
      <c r="AQ80" s="4"/>
      <c r="AR80" s="4"/>
      <c r="AS80" s="4"/>
      <c r="AT80" s="4"/>
      <c r="AV80" s="125"/>
      <c r="AW80" s="125"/>
      <c r="AX80" s="125"/>
    </row>
    <row r="81" spans="2:50" ht="18" customHeight="1">
      <c r="B81" s="531" t="s">
        <v>185</v>
      </c>
      <c r="C81" s="530"/>
      <c r="D81" s="783">
        <f ca="1">AJ76</f>
        <v>0</v>
      </c>
      <c r="E81" s="783"/>
      <c r="F81" s="783"/>
      <c r="G81" s="530"/>
      <c r="H81" s="495"/>
      <c r="I81" s="530"/>
      <c r="J81" s="495"/>
      <c r="K81" s="530"/>
      <c r="L81" s="495"/>
      <c r="M81" s="530"/>
      <c r="N81" s="495"/>
      <c r="O81" s="530"/>
      <c r="P81" s="495"/>
      <c r="Q81" s="530"/>
      <c r="R81" s="495"/>
      <c r="S81" s="530"/>
      <c r="T81" s="495"/>
      <c r="U81" s="7"/>
      <c r="V81" s="495"/>
      <c r="W81" s="7"/>
      <c r="X81" s="495"/>
      <c r="AA81" s="530"/>
      <c r="AB81" s="528"/>
      <c r="AI81" s="207" t="s">
        <v>195</v>
      </c>
      <c r="AJ81" s="153">
        <f>IF(OR(AU7=1,AU8=1,AU9=1,AU10=1,AU11=1,AU12=1,AU13=1,AU14=1,AU15=1,AU16=1),"SECTION 2 INCOMPLETE",SUM(AP7:AP16))</f>
        <v>0</v>
      </c>
      <c r="AL81" s="778"/>
      <c r="AM81" s="778"/>
      <c r="AN81" s="153">
        <f ca="1">(AJ71+AJ73-AJ76-AJ78-AJ79-AJ80-AJ82)/12</f>
        <v>0</v>
      </c>
      <c r="AQ81" s="4"/>
      <c r="AR81" s="4"/>
      <c r="AS81" s="4"/>
      <c r="AT81" s="4"/>
      <c r="AV81" s="125"/>
      <c r="AW81" s="125"/>
      <c r="AX81" s="125"/>
    </row>
    <row r="82" spans="2:50" ht="18" customHeight="1">
      <c r="B82" s="531" t="s">
        <v>186</v>
      </c>
      <c r="C82" s="494"/>
      <c r="D82" s="783">
        <f ca="1">AJ85</f>
        <v>0</v>
      </c>
      <c r="E82" s="783"/>
      <c r="F82" s="783"/>
      <c r="G82" s="494"/>
      <c r="H82" s="7"/>
      <c r="I82" s="494"/>
      <c r="J82" s="7"/>
      <c r="K82" s="494"/>
      <c r="L82" s="7"/>
      <c r="M82" s="494"/>
      <c r="N82" s="7"/>
      <c r="O82" s="494"/>
      <c r="P82" s="7"/>
      <c r="Q82" s="494"/>
      <c r="R82" s="7"/>
      <c r="S82" s="494"/>
      <c r="T82" s="7"/>
      <c r="U82" s="7"/>
      <c r="V82" s="7"/>
      <c r="W82" s="7"/>
      <c r="X82" s="7"/>
      <c r="AA82" s="494"/>
      <c r="AB82" s="528"/>
      <c r="AI82" s="207" t="s">
        <v>197</v>
      </c>
      <c r="AJ82" s="153">
        <f>SUM(D75,F75,H75,J75)*12</f>
        <v>0</v>
      </c>
      <c r="AL82" s="4" t="s">
        <v>191</v>
      </c>
      <c r="AN82" s="153">
        <f ca="1">-PV(AL7/12,AO7*12,AN81,0)</f>
        <v>0</v>
      </c>
      <c r="AO82" s="55"/>
      <c r="AP82" s="55"/>
      <c r="AQ82" s="4"/>
      <c r="AR82" s="4"/>
      <c r="AS82" s="4"/>
      <c r="AT82" s="4"/>
      <c r="AV82" s="125"/>
      <c r="AW82" s="125"/>
      <c r="AX82" s="125"/>
    </row>
    <row r="83" spans="2:50">
      <c r="B83" s="531" t="s">
        <v>188</v>
      </c>
      <c r="C83" s="532"/>
      <c r="D83" s="783">
        <f>AJ81</f>
        <v>0</v>
      </c>
      <c r="E83" s="783"/>
      <c r="F83" s="783"/>
      <c r="G83" s="532"/>
      <c r="H83" s="7"/>
      <c r="I83" s="532"/>
      <c r="J83" s="7"/>
      <c r="K83" s="532"/>
      <c r="L83" s="7"/>
      <c r="M83" s="532"/>
      <c r="O83" s="532"/>
      <c r="P83" s="7"/>
      <c r="Q83" s="532"/>
      <c r="R83" s="7"/>
      <c r="S83" s="532"/>
      <c r="T83" s="7"/>
      <c r="U83" s="7"/>
      <c r="V83" s="7"/>
      <c r="W83" s="7"/>
      <c r="X83" s="7"/>
      <c r="AA83" s="532"/>
      <c r="AB83" s="528"/>
      <c r="AI83" s="207"/>
      <c r="AJ83" s="153"/>
      <c r="AQ83" s="4"/>
      <c r="AR83" s="4"/>
      <c r="AS83" s="4"/>
      <c r="AT83" s="4"/>
      <c r="AV83" s="125"/>
      <c r="AW83" s="125"/>
      <c r="AX83" s="125"/>
    </row>
    <row r="84" spans="2:50">
      <c r="B84" s="531" t="s">
        <v>189</v>
      </c>
      <c r="C84" s="494"/>
      <c r="D84" s="783">
        <f>AJ82+SUM(AJ78:AJ80)</f>
        <v>0</v>
      </c>
      <c r="E84" s="783"/>
      <c r="F84" s="783"/>
      <c r="G84" s="494"/>
      <c r="H84" s="7"/>
      <c r="I84" s="494"/>
      <c r="J84" s="7"/>
      <c r="K84" s="494"/>
      <c r="L84" s="7"/>
      <c r="M84" s="494"/>
      <c r="N84" s="7"/>
      <c r="O84" s="494"/>
      <c r="P84" s="7"/>
      <c r="Q84" s="494"/>
      <c r="R84" s="7"/>
      <c r="S84" s="494"/>
      <c r="T84" s="7"/>
      <c r="U84" s="7"/>
      <c r="V84" s="7"/>
      <c r="W84" s="7"/>
      <c r="X84" s="7"/>
      <c r="AA84" s="494"/>
      <c r="AB84" s="528"/>
      <c r="AI84" s="796" t="s">
        <v>199</v>
      </c>
      <c r="AJ84" s="796"/>
      <c r="AQ84" s="4"/>
      <c r="AR84" s="4"/>
      <c r="AS84" s="4"/>
      <c r="AT84" s="4"/>
      <c r="AU84" s="125"/>
      <c r="AV84" s="125"/>
      <c r="AW84" s="125"/>
      <c r="AX84" s="125"/>
    </row>
    <row r="85" spans="2:50">
      <c r="B85" s="531" t="s">
        <v>192</v>
      </c>
      <c r="C85" s="522"/>
      <c r="D85" s="783">
        <f ca="1">AJ91</f>
        <v>0</v>
      </c>
      <c r="E85" s="783"/>
      <c r="F85" s="783"/>
      <c r="G85" s="494"/>
      <c r="H85" s="522"/>
      <c r="I85" s="494"/>
      <c r="J85" s="522"/>
      <c r="K85" s="494"/>
      <c r="L85" s="7"/>
      <c r="M85" s="494"/>
      <c r="N85" s="7"/>
      <c r="O85" s="494"/>
      <c r="P85" s="7"/>
      <c r="Q85" s="494"/>
      <c r="R85" s="7"/>
      <c r="S85" s="494"/>
      <c r="T85" s="7"/>
      <c r="U85" s="7"/>
      <c r="V85" s="7"/>
      <c r="W85" s="7"/>
      <c r="X85" s="7"/>
      <c r="AA85" s="494"/>
      <c r="AB85" s="528"/>
      <c r="AI85" s="801" t="s">
        <v>200</v>
      </c>
      <c r="AJ85" s="210">
        <f ca="1">IFERROR(AJ71+AJ73-AJ76,0)</f>
        <v>0</v>
      </c>
      <c r="AQ85" s="4"/>
      <c r="AR85" s="4"/>
      <c r="AS85" s="4"/>
      <c r="AT85" s="4"/>
      <c r="AU85" s="125"/>
      <c r="AV85" s="125"/>
      <c r="AW85" s="125"/>
      <c r="AX85" s="125"/>
    </row>
    <row r="86" spans="2:50">
      <c r="B86" s="531"/>
      <c r="C86" s="522"/>
      <c r="D86" s="522"/>
      <c r="E86" s="522"/>
      <c r="F86" s="522"/>
      <c r="G86" s="522"/>
      <c r="H86" s="522"/>
      <c r="I86" s="522"/>
      <c r="J86" s="522"/>
      <c r="K86" s="522"/>
      <c r="L86" s="522"/>
      <c r="M86" s="522"/>
      <c r="N86" s="522"/>
      <c r="O86" s="522"/>
      <c r="P86" s="522"/>
      <c r="Q86" s="522"/>
      <c r="R86" s="522"/>
      <c r="S86" s="522"/>
      <c r="T86" s="522"/>
      <c r="U86" s="522"/>
      <c r="V86" s="522"/>
      <c r="W86" s="522"/>
      <c r="X86" s="522"/>
      <c r="AA86" s="522"/>
      <c r="AB86" s="528"/>
      <c r="AI86" s="801"/>
      <c r="AJ86" s="153"/>
      <c r="AQ86" s="4"/>
      <c r="AR86" s="4"/>
      <c r="AS86" s="4"/>
      <c r="AT86" s="4"/>
      <c r="AU86" s="125"/>
      <c r="AV86" s="125"/>
      <c r="AW86" s="125"/>
      <c r="AX86" s="125"/>
    </row>
    <row r="87" spans="2:50" ht="18">
      <c r="B87" s="531" t="s">
        <v>196</v>
      </c>
      <c r="C87" s="494"/>
      <c r="D87" s="800" t="str">
        <f ca="1">AJ90</f>
        <v/>
      </c>
      <c r="E87" s="800"/>
      <c r="F87" s="800"/>
      <c r="G87" s="533" t="str">
        <f ca="1">IF(AND(MAX(D20:D23)&gt;2000000,D87&gt;=1,D87&lt;1.1), "For loan&gt;2mil AND LVR&gt;70%, minimum NSR is 1.10.","")</f>
        <v/>
      </c>
      <c r="H87" s="534" t="str" cm="1">
        <f t="array" ref="H87">IFERROR(IF(OR(AW48:AW51=1),"LVR may be above acceptable limit for location and borrower type, refer to Product Guide and Rate Card",""),"")</f>
        <v/>
      </c>
      <c r="I87" s="533"/>
      <c r="J87" s="533"/>
      <c r="K87" s="533"/>
      <c r="L87" s="533"/>
      <c r="M87" s="533"/>
      <c r="N87" s="533"/>
      <c r="O87" s="533"/>
      <c r="P87" s="533"/>
      <c r="Q87" s="533"/>
      <c r="R87" s="533"/>
      <c r="S87" s="494"/>
      <c r="T87" s="7"/>
      <c r="U87" s="7"/>
      <c r="V87" s="7"/>
      <c r="W87" s="7"/>
      <c r="X87" s="7"/>
      <c r="AA87" s="533"/>
      <c r="AB87" s="528"/>
      <c r="AI87" s="8"/>
      <c r="AJ87" s="153"/>
      <c r="AQ87" s="4"/>
      <c r="AR87" s="4"/>
      <c r="AS87" s="4"/>
      <c r="AT87" s="4"/>
      <c r="AU87" s="125"/>
      <c r="AV87" s="125"/>
      <c r="AW87" s="125"/>
      <c r="AX87" s="125"/>
    </row>
    <row r="88" spans="2:50" ht="16.5" hidden="1" customHeight="1">
      <c r="B88" s="798" t="s">
        <v>198</v>
      </c>
      <c r="C88" s="536"/>
      <c r="D88" s="537"/>
      <c r="E88" s="537"/>
      <c r="F88" s="537"/>
      <c r="G88" s="536"/>
      <c r="H88" s="538"/>
      <c r="I88" s="494"/>
      <c r="J88" s="538"/>
      <c r="K88" s="494"/>
      <c r="L88" s="7"/>
      <c r="M88" s="494"/>
      <c r="N88" s="7"/>
      <c r="O88" s="494"/>
      <c r="P88" s="7"/>
      <c r="Q88" s="494"/>
      <c r="R88" s="7"/>
      <c r="S88" s="494"/>
      <c r="T88" s="7"/>
      <c r="U88" s="7"/>
      <c r="V88" s="7"/>
      <c r="W88" s="7"/>
      <c r="X88" s="7"/>
      <c r="AA88" s="494"/>
      <c r="AB88" s="528"/>
      <c r="AI88" s="794" t="s">
        <v>203</v>
      </c>
      <c r="AJ88" s="794"/>
      <c r="AQ88" s="4"/>
      <c r="AR88" s="4"/>
      <c r="AS88" s="4"/>
      <c r="AT88" s="4"/>
      <c r="AU88" s="125"/>
      <c r="AV88" s="125"/>
      <c r="AW88" s="125"/>
      <c r="AX88" s="125"/>
    </row>
    <row r="89" spans="2:50" ht="16.5" hidden="1" customHeight="1">
      <c r="B89" s="798"/>
      <c r="C89" s="494"/>
      <c r="D89" s="799">
        <f ca="1">IFERROR(ROUNDDOWN(AN82,-4),"")</f>
        <v>0</v>
      </c>
      <c r="E89" s="799"/>
      <c r="F89" s="799"/>
      <c r="G89" s="494"/>
      <c r="H89" s="533"/>
      <c r="I89" s="494"/>
      <c r="J89" s="533"/>
      <c r="K89" s="494"/>
      <c r="L89" s="7"/>
      <c r="M89" s="494"/>
      <c r="N89" s="7"/>
      <c r="O89" s="494"/>
      <c r="P89" s="7"/>
      <c r="Q89" s="494"/>
      <c r="R89" s="7"/>
      <c r="S89" s="494"/>
      <c r="T89" s="7"/>
      <c r="U89" s="7"/>
      <c r="V89" s="7"/>
      <c r="W89" s="7"/>
      <c r="X89" s="7"/>
      <c r="AA89" s="494"/>
      <c r="AB89" s="528"/>
      <c r="AJ89" s="210">
        <f>SUM(AJ78:AJ81)+AJ82</f>
        <v>0</v>
      </c>
      <c r="AL89" s="212" t="s">
        <v>205</v>
      </c>
      <c r="AM89" s="212"/>
      <c r="AQ89" s="4"/>
      <c r="AR89" s="4"/>
      <c r="AS89" s="4"/>
      <c r="AT89" s="4"/>
      <c r="AU89" s="125"/>
      <c r="AV89" s="125"/>
      <c r="AW89" s="125"/>
      <c r="AX89" s="125"/>
    </row>
    <row r="90" spans="2:50" ht="20.5">
      <c r="B90" s="535"/>
      <c r="C90" s="494"/>
      <c r="D90" s="539"/>
      <c r="E90" s="539"/>
      <c r="F90" s="539"/>
      <c r="G90" s="494"/>
      <c r="H90" s="533"/>
      <c r="I90" s="494"/>
      <c r="J90" s="533"/>
      <c r="K90" s="494"/>
      <c r="L90" s="7"/>
      <c r="M90" s="494"/>
      <c r="N90" s="7"/>
      <c r="O90" s="494"/>
      <c r="P90" s="7"/>
      <c r="Q90" s="494"/>
      <c r="R90" s="7"/>
      <c r="S90" s="494"/>
      <c r="T90" s="7"/>
      <c r="U90" s="7"/>
      <c r="V90" s="7"/>
      <c r="W90" s="7"/>
      <c r="X90" s="7"/>
      <c r="AA90" s="494"/>
      <c r="AB90" s="528"/>
      <c r="AI90" s="213" t="s">
        <v>206</v>
      </c>
      <c r="AJ90" s="214" t="str">
        <f ca="1">IF(OR(D81="SECTION 1 INCOMPLETE",D83="SECTION 2 INCOMPLETE"),"INCOMPLETE",IFERROR(AJ85/AJ89,""))</f>
        <v/>
      </c>
      <c r="AL90" s="3" t="s">
        <v>207</v>
      </c>
      <c r="AN90" s="215">
        <f>AN91+AN92</f>
        <v>0</v>
      </c>
      <c r="AQ90" s="4"/>
      <c r="AR90" s="4"/>
      <c r="AS90" s="4"/>
      <c r="AT90" s="4"/>
      <c r="AU90" s="125"/>
      <c r="AV90" s="125"/>
      <c r="AW90" s="125"/>
      <c r="AX90" s="125"/>
    </row>
    <row r="91" spans="2:50" ht="20.5">
      <c r="B91" s="535" t="s">
        <v>201</v>
      </c>
      <c r="C91" s="494"/>
      <c r="D91" s="797" t="str">
        <f>AJ103</f>
        <v/>
      </c>
      <c r="E91" s="797"/>
      <c r="F91" s="797"/>
      <c r="G91" s="494"/>
      <c r="H91" s="534" t="str" cm="1">
        <f t="array" ref="H91">IFERROR(IF(OR(AW56:AW59=1),"LVR may be above acceptable limit for location and property type, refer to Product Guide and Rate Card",""),"")</f>
        <v/>
      </c>
      <c r="I91" s="494"/>
      <c r="K91" s="494"/>
      <c r="L91" s="7"/>
      <c r="M91" s="494"/>
      <c r="N91" s="7"/>
      <c r="O91" s="494"/>
      <c r="P91" s="7"/>
      <c r="Q91" s="494"/>
      <c r="R91" s="7"/>
      <c r="S91" s="494"/>
      <c r="T91" s="7"/>
      <c r="U91" s="7"/>
      <c r="V91" s="7"/>
      <c r="W91" s="7"/>
      <c r="X91" s="7"/>
      <c r="AA91" s="494"/>
      <c r="AB91" s="528"/>
      <c r="AI91" s="213" t="s">
        <v>208</v>
      </c>
      <c r="AJ91" s="153">
        <f ca="1">AJ85-AJ89</f>
        <v>0</v>
      </c>
      <c r="AL91" s="3" t="s">
        <v>209</v>
      </c>
      <c r="AN91" s="215">
        <f>SUM(D20:D23)</f>
        <v>0</v>
      </c>
      <c r="AQ91" s="4"/>
      <c r="AR91" s="4"/>
      <c r="AS91" s="4"/>
      <c r="AT91" s="4"/>
      <c r="AV91" s="125"/>
      <c r="AW91" s="125"/>
      <c r="AX91" s="125"/>
    </row>
    <row r="92" spans="2:50">
      <c r="B92" s="531"/>
      <c r="C92" s="522"/>
      <c r="D92" s="522"/>
      <c r="E92" s="522"/>
      <c r="F92" s="7"/>
      <c r="G92" s="494"/>
      <c r="H92" s="7"/>
      <c r="I92" s="494"/>
      <c r="J92" s="533"/>
      <c r="K92" s="494"/>
      <c r="L92" s="7"/>
      <c r="M92" s="494"/>
      <c r="N92" s="7"/>
      <c r="O92" s="494"/>
      <c r="P92" s="7"/>
      <c r="Q92" s="494"/>
      <c r="R92" s="7"/>
      <c r="S92" s="494"/>
      <c r="T92" s="7"/>
      <c r="U92" s="7"/>
      <c r="V92" s="7"/>
      <c r="W92" s="7"/>
      <c r="X92" s="7"/>
      <c r="AA92" s="494"/>
      <c r="AB92" s="528"/>
      <c r="AL92" s="3" t="s">
        <v>210</v>
      </c>
      <c r="AN92" s="4">
        <f>SUM(AM93:AM102)</f>
        <v>0</v>
      </c>
      <c r="AQ92" s="4"/>
      <c r="AR92" s="4"/>
    </row>
    <row r="93" spans="2:50">
      <c r="B93" s="802" t="s">
        <v>340</v>
      </c>
      <c r="C93" s="803"/>
      <c r="D93" s="803"/>
      <c r="E93" s="803"/>
      <c r="F93" s="803"/>
      <c r="G93" s="803"/>
      <c r="H93" s="803"/>
      <c r="I93" s="803"/>
      <c r="J93" s="803"/>
      <c r="K93" s="803"/>
      <c r="L93" s="803"/>
      <c r="M93" s="803"/>
      <c r="N93" s="803"/>
      <c r="O93" s="803"/>
      <c r="P93" s="803"/>
      <c r="Q93" s="803"/>
      <c r="R93" s="803"/>
      <c r="S93" s="803"/>
      <c r="T93" s="803"/>
      <c r="U93" s="803"/>
      <c r="V93" s="803"/>
      <c r="W93" s="803"/>
      <c r="X93" s="803"/>
      <c r="Y93" s="803"/>
      <c r="Z93" s="803"/>
      <c r="AA93" s="803"/>
      <c r="AB93" s="804"/>
      <c r="AL93" s="73" t="s">
        <v>94</v>
      </c>
      <c r="AM93" s="4">
        <f t="shared" ref="AM93:AM102" si="21">IF(D54="Brighten",L54,0)</f>
        <v>0</v>
      </c>
      <c r="AQ93" s="4"/>
      <c r="AR93" s="4"/>
    </row>
    <row r="94" spans="2:50">
      <c r="B94" s="786" t="s">
        <v>665</v>
      </c>
      <c r="C94" s="787"/>
      <c r="D94" s="787"/>
      <c r="E94" s="787"/>
      <c r="F94" s="787"/>
      <c r="G94" s="787"/>
      <c r="H94" s="787"/>
      <c r="I94" s="787"/>
      <c r="J94" s="787"/>
      <c r="K94" s="787"/>
      <c r="L94" s="787"/>
      <c r="M94" s="787"/>
      <c r="N94" s="787"/>
      <c r="O94" s="787"/>
      <c r="P94" s="787"/>
      <c r="Q94" s="787"/>
      <c r="R94" s="787"/>
      <c r="S94" s="787"/>
      <c r="T94" s="787"/>
      <c r="U94" s="787"/>
      <c r="V94" s="787"/>
      <c r="W94" s="787"/>
      <c r="X94" s="787"/>
      <c r="Y94" s="787"/>
      <c r="Z94" s="787"/>
      <c r="AA94" s="787"/>
      <c r="AB94" s="788"/>
      <c r="AL94" s="73" t="s">
        <v>97</v>
      </c>
      <c r="AM94" s="4">
        <f t="shared" si="21"/>
        <v>0</v>
      </c>
      <c r="AQ94" s="4"/>
      <c r="AR94" s="4"/>
    </row>
    <row r="95" spans="2:50">
      <c r="B95" s="786"/>
      <c r="C95" s="787"/>
      <c r="D95" s="787"/>
      <c r="E95" s="787"/>
      <c r="F95" s="787"/>
      <c r="G95" s="787"/>
      <c r="H95" s="787"/>
      <c r="I95" s="787"/>
      <c r="J95" s="787"/>
      <c r="K95" s="787"/>
      <c r="L95" s="787"/>
      <c r="M95" s="787"/>
      <c r="N95" s="787"/>
      <c r="O95" s="787"/>
      <c r="P95" s="787"/>
      <c r="Q95" s="787"/>
      <c r="R95" s="787"/>
      <c r="S95" s="787"/>
      <c r="T95" s="787"/>
      <c r="U95" s="787"/>
      <c r="V95" s="787"/>
      <c r="W95" s="787"/>
      <c r="X95" s="787"/>
      <c r="Y95" s="787"/>
      <c r="Z95" s="787"/>
      <c r="AA95" s="787"/>
      <c r="AB95" s="788"/>
      <c r="AL95" s="73" t="s">
        <v>100</v>
      </c>
      <c r="AM95" s="4">
        <f t="shared" si="21"/>
        <v>0</v>
      </c>
      <c r="AQ95" s="4"/>
      <c r="AR95" s="4"/>
    </row>
    <row r="96" spans="2:50">
      <c r="B96" s="786"/>
      <c r="C96" s="787"/>
      <c r="D96" s="787"/>
      <c r="E96" s="787"/>
      <c r="F96" s="787"/>
      <c r="G96" s="787"/>
      <c r="H96" s="787"/>
      <c r="I96" s="787"/>
      <c r="J96" s="787"/>
      <c r="K96" s="787"/>
      <c r="L96" s="787"/>
      <c r="M96" s="787"/>
      <c r="N96" s="787"/>
      <c r="O96" s="787"/>
      <c r="P96" s="787"/>
      <c r="Q96" s="787"/>
      <c r="R96" s="787"/>
      <c r="S96" s="787"/>
      <c r="T96" s="787"/>
      <c r="U96" s="787"/>
      <c r="V96" s="787"/>
      <c r="W96" s="787"/>
      <c r="X96" s="787"/>
      <c r="Y96" s="787"/>
      <c r="Z96" s="787"/>
      <c r="AA96" s="787"/>
      <c r="AB96" s="788"/>
      <c r="AL96" s="73" t="s">
        <v>103</v>
      </c>
      <c r="AM96" s="4">
        <f t="shared" si="21"/>
        <v>0</v>
      </c>
    </row>
    <row r="97" spans="2:39">
      <c r="B97" s="786"/>
      <c r="C97" s="787"/>
      <c r="D97" s="787"/>
      <c r="E97" s="787"/>
      <c r="F97" s="787"/>
      <c r="G97" s="787"/>
      <c r="H97" s="787"/>
      <c r="I97" s="787"/>
      <c r="J97" s="787"/>
      <c r="K97" s="787"/>
      <c r="L97" s="787"/>
      <c r="M97" s="787"/>
      <c r="N97" s="787"/>
      <c r="O97" s="787"/>
      <c r="P97" s="787"/>
      <c r="Q97" s="787"/>
      <c r="R97" s="787"/>
      <c r="S97" s="787"/>
      <c r="T97" s="787"/>
      <c r="U97" s="787"/>
      <c r="V97" s="787"/>
      <c r="W97" s="787"/>
      <c r="X97" s="787"/>
      <c r="Y97" s="787"/>
      <c r="Z97" s="787"/>
      <c r="AA97" s="787"/>
      <c r="AB97" s="788"/>
      <c r="AL97" s="73" t="s">
        <v>599</v>
      </c>
      <c r="AM97" s="4">
        <f t="shared" si="21"/>
        <v>0</v>
      </c>
    </row>
    <row r="98" spans="2:39">
      <c r="B98" s="786"/>
      <c r="C98" s="787"/>
      <c r="D98" s="787"/>
      <c r="E98" s="787"/>
      <c r="F98" s="787"/>
      <c r="G98" s="787"/>
      <c r="H98" s="787"/>
      <c r="I98" s="787"/>
      <c r="J98" s="787"/>
      <c r="K98" s="787"/>
      <c r="L98" s="787"/>
      <c r="M98" s="787"/>
      <c r="N98" s="787"/>
      <c r="O98" s="787"/>
      <c r="P98" s="787"/>
      <c r="Q98" s="787"/>
      <c r="R98" s="787"/>
      <c r="S98" s="787"/>
      <c r="T98" s="787"/>
      <c r="U98" s="787"/>
      <c r="V98" s="787"/>
      <c r="W98" s="787"/>
      <c r="X98" s="787"/>
      <c r="Y98" s="787"/>
      <c r="Z98" s="787"/>
      <c r="AA98" s="787"/>
      <c r="AB98" s="788"/>
      <c r="AI98" s="794" t="s">
        <v>211</v>
      </c>
      <c r="AJ98" s="794"/>
      <c r="AL98" s="73" t="s">
        <v>600</v>
      </c>
      <c r="AM98" s="4">
        <f t="shared" si="21"/>
        <v>0</v>
      </c>
    </row>
    <row r="99" spans="2:39">
      <c r="B99" s="786"/>
      <c r="C99" s="787"/>
      <c r="D99" s="787"/>
      <c r="E99" s="787"/>
      <c r="F99" s="787"/>
      <c r="G99" s="787"/>
      <c r="H99" s="787"/>
      <c r="I99" s="787"/>
      <c r="J99" s="787"/>
      <c r="K99" s="787"/>
      <c r="L99" s="787"/>
      <c r="M99" s="787"/>
      <c r="N99" s="787"/>
      <c r="O99" s="787"/>
      <c r="P99" s="787"/>
      <c r="Q99" s="787"/>
      <c r="R99" s="787"/>
      <c r="S99" s="787"/>
      <c r="T99" s="787"/>
      <c r="U99" s="787"/>
      <c r="V99" s="787"/>
      <c r="W99" s="787"/>
      <c r="X99" s="787"/>
      <c r="Y99" s="787"/>
      <c r="Z99" s="787"/>
      <c r="AA99" s="787"/>
      <c r="AB99" s="788"/>
      <c r="AI99" s="216" t="s">
        <v>212</v>
      </c>
      <c r="AJ99" s="217">
        <f>SUM(D36:D39,F36:F39,H36:H39,J36:J39,L36:L39,N36:N39,P36:P39,R36:R39,T36:T39,V36:V39,D41)</f>
        <v>0</v>
      </c>
      <c r="AL99" s="73" t="s">
        <v>601</v>
      </c>
      <c r="AM99" s="4">
        <f t="shared" si="21"/>
        <v>0</v>
      </c>
    </row>
    <row r="100" spans="2:39">
      <c r="B100" s="786"/>
      <c r="C100" s="787"/>
      <c r="D100" s="787"/>
      <c r="E100" s="787"/>
      <c r="F100" s="787"/>
      <c r="G100" s="787"/>
      <c r="H100" s="787"/>
      <c r="I100" s="787"/>
      <c r="J100" s="787"/>
      <c r="K100" s="787"/>
      <c r="L100" s="787"/>
      <c r="M100" s="787"/>
      <c r="N100" s="787"/>
      <c r="O100" s="787"/>
      <c r="P100" s="787"/>
      <c r="Q100" s="787"/>
      <c r="R100" s="787"/>
      <c r="S100" s="787"/>
      <c r="T100" s="787"/>
      <c r="U100" s="787"/>
      <c r="V100" s="787"/>
      <c r="W100" s="787"/>
      <c r="X100" s="787"/>
      <c r="Y100" s="787"/>
      <c r="Z100" s="787"/>
      <c r="AA100" s="787"/>
      <c r="AB100" s="788"/>
      <c r="AI100" s="216" t="s">
        <v>213</v>
      </c>
      <c r="AJ100" s="217">
        <f>SUM(D46:D49,F46:F49,H46:H49,J46:J49,L46:L49,N46:N49,P46:P49)</f>
        <v>0</v>
      </c>
      <c r="AL100" s="73" t="s">
        <v>602</v>
      </c>
      <c r="AM100" s="4">
        <f t="shared" si="21"/>
        <v>0</v>
      </c>
    </row>
    <row r="101" spans="2:39">
      <c r="B101" s="786"/>
      <c r="C101" s="787"/>
      <c r="D101" s="787"/>
      <c r="E101" s="787"/>
      <c r="F101" s="787"/>
      <c r="G101" s="787"/>
      <c r="H101" s="787"/>
      <c r="I101" s="787"/>
      <c r="J101" s="787"/>
      <c r="K101" s="787"/>
      <c r="L101" s="787"/>
      <c r="M101" s="787"/>
      <c r="N101" s="787"/>
      <c r="O101" s="787"/>
      <c r="P101" s="787"/>
      <c r="Q101" s="787"/>
      <c r="R101" s="787"/>
      <c r="S101" s="787"/>
      <c r="T101" s="787"/>
      <c r="U101" s="787"/>
      <c r="V101" s="787"/>
      <c r="W101" s="787"/>
      <c r="X101" s="787"/>
      <c r="Y101" s="787"/>
      <c r="Z101" s="787"/>
      <c r="AA101" s="787"/>
      <c r="AB101" s="788"/>
      <c r="AI101" s="4" t="s">
        <v>214</v>
      </c>
      <c r="AJ101" s="153">
        <f>AJ99+AJ100</f>
        <v>0</v>
      </c>
      <c r="AL101" s="73" t="s">
        <v>603</v>
      </c>
      <c r="AM101" s="4">
        <f t="shared" si="21"/>
        <v>0</v>
      </c>
    </row>
    <row r="102" spans="2:39">
      <c r="B102" s="786"/>
      <c r="C102" s="787"/>
      <c r="D102" s="787"/>
      <c r="E102" s="787"/>
      <c r="F102" s="787"/>
      <c r="G102" s="787"/>
      <c r="H102" s="787"/>
      <c r="I102" s="787"/>
      <c r="J102" s="787"/>
      <c r="K102" s="787"/>
      <c r="L102" s="787"/>
      <c r="M102" s="787"/>
      <c r="N102" s="787"/>
      <c r="O102" s="787"/>
      <c r="P102" s="787"/>
      <c r="Q102" s="787"/>
      <c r="R102" s="787"/>
      <c r="S102" s="787"/>
      <c r="T102" s="787"/>
      <c r="U102" s="787"/>
      <c r="V102" s="787"/>
      <c r="W102" s="787"/>
      <c r="X102" s="787"/>
      <c r="Y102" s="787"/>
      <c r="Z102" s="787"/>
      <c r="AA102" s="787"/>
      <c r="AB102" s="788"/>
      <c r="AI102" s="4" t="s">
        <v>215</v>
      </c>
      <c r="AJ102" s="215">
        <f>SUM(D20:D29)+SUM(L54:L63)+D65+D69+D67</f>
        <v>0</v>
      </c>
      <c r="AL102" s="73" t="s">
        <v>604</v>
      </c>
      <c r="AM102" s="4">
        <f t="shared" si="21"/>
        <v>0</v>
      </c>
    </row>
    <row r="103" spans="2:39">
      <c r="B103" s="789"/>
      <c r="C103" s="790"/>
      <c r="D103" s="790"/>
      <c r="E103" s="790"/>
      <c r="F103" s="790"/>
      <c r="G103" s="790"/>
      <c r="H103" s="790"/>
      <c r="I103" s="790"/>
      <c r="J103" s="790"/>
      <c r="K103" s="790"/>
      <c r="L103" s="790"/>
      <c r="M103" s="790"/>
      <c r="N103" s="790"/>
      <c r="O103" s="790"/>
      <c r="P103" s="790"/>
      <c r="Q103" s="790"/>
      <c r="R103" s="790"/>
      <c r="S103" s="790"/>
      <c r="T103" s="790"/>
      <c r="U103" s="790"/>
      <c r="V103" s="790"/>
      <c r="W103" s="790"/>
      <c r="X103" s="790"/>
      <c r="Y103" s="790"/>
      <c r="Z103" s="790"/>
      <c r="AA103" s="790"/>
      <c r="AB103" s="791"/>
      <c r="AI103" s="4" t="s">
        <v>211</v>
      </c>
      <c r="AJ103" s="4" t="str">
        <f>IFERROR(AJ102/AJ101,"")</f>
        <v/>
      </c>
    </row>
  </sheetData>
  <sheetProtection algorithmName="SHA-512" hashValue="wH02PFbngF5fuWPfnoaxpm7wasWNyxf8yrnUVxSeV+jhELT4Xjo9DLUWavvY2nBPAIFWRl+F3rX0xuI0XT0FtA==" saltValue="rW7KpaYDi/TA5l7IkBa+8Q==" spinCount="100000" sheet="1" scenarios="1"/>
  <dataConsolidate/>
  <mergeCells count="97">
    <mergeCell ref="AI98:AJ98"/>
    <mergeCell ref="AI72:AI73"/>
    <mergeCell ref="AI84:AJ84"/>
    <mergeCell ref="D91:F91"/>
    <mergeCell ref="B88:B89"/>
    <mergeCell ref="D89:F89"/>
    <mergeCell ref="D87:F87"/>
    <mergeCell ref="D82:F82"/>
    <mergeCell ref="D83:F83"/>
    <mergeCell ref="D84:F84"/>
    <mergeCell ref="AI88:AJ88"/>
    <mergeCell ref="AI85:AI86"/>
    <mergeCell ref="D85:F85"/>
    <mergeCell ref="B93:AB93"/>
    <mergeCell ref="D79:F79"/>
    <mergeCell ref="B77:AB77"/>
    <mergeCell ref="B94:AB103"/>
    <mergeCell ref="B6:AB6"/>
    <mergeCell ref="B16:AB16"/>
    <mergeCell ref="B33:AB33"/>
    <mergeCell ref="B43:AB43"/>
    <mergeCell ref="B51:AB51"/>
    <mergeCell ref="D7:F7"/>
    <mergeCell ref="N17:N19"/>
    <mergeCell ref="D11:F11"/>
    <mergeCell ref="L17:L19"/>
    <mergeCell ref="D8:F8"/>
    <mergeCell ref="D9:F9"/>
    <mergeCell ref="D10:F10"/>
    <mergeCell ref="F29:J29"/>
    <mergeCell ref="F58:J58"/>
    <mergeCell ref="F59:J59"/>
    <mergeCell ref="B71:AB71"/>
    <mergeCell ref="D81:F81"/>
    <mergeCell ref="D80:F80"/>
    <mergeCell ref="F54:J54"/>
    <mergeCell ref="F55:J55"/>
    <mergeCell ref="F56:J56"/>
    <mergeCell ref="F57:J57"/>
    <mergeCell ref="B67:B68"/>
    <mergeCell ref="F62:J62"/>
    <mergeCell ref="F63:J63"/>
    <mergeCell ref="AS35:AS37"/>
    <mergeCell ref="AT35:AT37"/>
    <mergeCell ref="AL80:AM81"/>
    <mergeCell ref="AK73:AO73"/>
    <mergeCell ref="AN62:AO62"/>
    <mergeCell ref="AL62:AM62"/>
    <mergeCell ref="AL36:AL37"/>
    <mergeCell ref="AP35:AP37"/>
    <mergeCell ref="AQ35:AQ37"/>
    <mergeCell ref="AP62:AQ62"/>
    <mergeCell ref="AJ62:AK62"/>
    <mergeCell ref="AO36:AO37"/>
    <mergeCell ref="AR35:AR37"/>
    <mergeCell ref="BE15:BK15"/>
    <mergeCell ref="BG20:BH20"/>
    <mergeCell ref="AX35:AX37"/>
    <mergeCell ref="AV35:AV37"/>
    <mergeCell ref="AW35:AW37"/>
    <mergeCell ref="BG16:BH16"/>
    <mergeCell ref="BG17:BH17"/>
    <mergeCell ref="BG18:BH18"/>
    <mergeCell ref="BG19:BH19"/>
    <mergeCell ref="BG21:BH21"/>
    <mergeCell ref="AU5:AU6"/>
    <mergeCell ref="AI33:AI34"/>
    <mergeCell ref="R46:T48"/>
    <mergeCell ref="V34:V35"/>
    <mergeCell ref="R44:R45"/>
    <mergeCell ref="B13:AB13"/>
    <mergeCell ref="N44:N45"/>
    <mergeCell ref="AP5:AP6"/>
    <mergeCell ref="AI43:AI45"/>
    <mergeCell ref="R18:R19"/>
    <mergeCell ref="T18:T19"/>
    <mergeCell ref="D17:D19"/>
    <mergeCell ref="P34:P35"/>
    <mergeCell ref="AS19:AS21"/>
    <mergeCell ref="F20:J20"/>
    <mergeCell ref="AU35:AU37"/>
    <mergeCell ref="F53:J53"/>
    <mergeCell ref="F60:J60"/>
    <mergeCell ref="F61:J61"/>
    <mergeCell ref="F18:J19"/>
    <mergeCell ref="AT5:AT6"/>
    <mergeCell ref="F21:J21"/>
    <mergeCell ref="F22:J22"/>
    <mergeCell ref="F23:J23"/>
    <mergeCell ref="F24:J24"/>
    <mergeCell ref="F25:J25"/>
    <mergeCell ref="F26:J26"/>
    <mergeCell ref="F27:J27"/>
    <mergeCell ref="F28:J28"/>
    <mergeCell ref="AJ28:AK28"/>
    <mergeCell ref="AJ30:AK30"/>
    <mergeCell ref="X36:Y39"/>
  </mergeCells>
  <phoneticPr fontId="3" type="noConversion"/>
  <conditionalFormatting sqref="D87">
    <cfRule type="expression" dxfId="65" priority="56">
      <formula>AND(MAX($D$20:$D$23)&lt;=2000000,$D$87&gt;=1)</formula>
    </cfRule>
    <cfRule type="expression" dxfId="64" priority="57">
      <formula>AND(MAX($D$20:$D$23)&gt;2000000, $D$87&lt;1.1,$D$87&gt;=1)</formula>
    </cfRule>
    <cfRule type="cellIs" dxfId="63" priority="58" operator="lessThan">
      <formula>1</formula>
    </cfRule>
    <cfRule type="expression" dxfId="62" priority="59">
      <formula>AND(MAX($D$20:$D$23)&gt;2000000,$D$87&gt;=1.1)</formula>
    </cfRule>
  </conditionalFormatting>
  <conditionalFormatting sqref="D81:F81">
    <cfRule type="cellIs" dxfId="61" priority="54" operator="equal">
      <formula>"SECTION 1 INCOMPLETE"</formula>
    </cfRule>
  </conditionalFormatting>
  <conditionalFormatting sqref="D83:F83">
    <cfRule type="cellIs" dxfId="60" priority="53" operator="equal">
      <formula>"SECTION 2 INCOMPLETE"</formula>
    </cfRule>
  </conditionalFormatting>
  <conditionalFormatting sqref="D82 D85">
    <cfRule type="cellIs" dxfId="59" priority="55" operator="lessThan">
      <formula>0</formula>
    </cfRule>
  </conditionalFormatting>
  <conditionalFormatting sqref="D87:F87">
    <cfRule type="cellIs" dxfId="58" priority="52" operator="equal">
      <formula>"INCOMPLETE"</formula>
    </cfRule>
  </conditionalFormatting>
  <conditionalFormatting sqref="L20:L29">
    <cfRule type="expression" dxfId="57" priority="70">
      <formula>AND($D20&lt;&gt;0,$F20&lt;&gt;0)</formula>
    </cfRule>
  </conditionalFormatting>
  <conditionalFormatting sqref="N9:N11 P9:P11">
    <cfRule type="expression" dxfId="56" priority="74">
      <formula>AND($L9&lt;&gt;"",$L9&lt;&gt;$L8)</formula>
    </cfRule>
  </conditionalFormatting>
  <conditionalFormatting sqref="P8 N8">
    <cfRule type="expression" dxfId="55" priority="77">
      <formula>$L$8="Household 1"</formula>
    </cfRule>
  </conditionalFormatting>
  <conditionalFormatting sqref="L54:L63 N54:N63">
    <cfRule type="expression" dxfId="54" priority="1">
      <formula>$F54&lt;&gt;""</formula>
    </cfRule>
  </conditionalFormatting>
  <conditionalFormatting sqref="N20:N29">
    <cfRule type="expression" dxfId="53" priority="87">
      <formula>OR($L20="Standard Loan",$L20="Alternative Refinance",$L20="Vacant Land")</formula>
    </cfRule>
  </conditionalFormatting>
  <conditionalFormatting sqref="P20:P29">
    <cfRule type="expression" dxfId="52" priority="88">
      <formula>$L20="Construction Loan"</formula>
    </cfRule>
  </conditionalFormatting>
  <conditionalFormatting sqref="R20:R29">
    <cfRule type="expression" dxfId="51" priority="89">
      <formula>$L20="Vacant Land"</formula>
    </cfRule>
  </conditionalFormatting>
  <dataValidations count="18">
    <dataValidation type="list" allowBlank="1" showInputMessage="1" showErrorMessage="1" sqref="H8:H11" xr:uid="{074E9AE9-AE49-454F-BC56-63BC07FA7F6B}">
      <formula1>$BG$2:$BG$4</formula1>
    </dataValidation>
    <dataValidation type="list" allowBlank="1" showInputMessage="1" showErrorMessage="1" sqref="M8" xr:uid="{C64B73F6-FD34-4E31-8539-328B4BBE7E73}">
      <formula1>$BF$2</formula1>
    </dataValidation>
    <dataValidation type="list" allowBlank="1" showInputMessage="1" showErrorMessage="1" sqref="M9" xr:uid="{77D00A48-FE66-4E6F-90CF-93C2AC9E4990}">
      <formula1>$BF$2:$BF$3</formula1>
    </dataValidation>
    <dataValidation type="list" allowBlank="1" showInputMessage="1" showErrorMessage="1" sqref="J9" xr:uid="{14397C59-98AA-476E-9F57-590DC059D4A9}">
      <formula1>$BF$9:$BF$10</formula1>
    </dataValidation>
    <dataValidation type="list" allowBlank="1" showInputMessage="1" showErrorMessage="1" sqref="J10" xr:uid="{E04B42B2-722E-49AD-87AA-71E25E915784}">
      <formula1>$BG$9:$BG$10</formula1>
    </dataValidation>
    <dataValidation type="list" allowBlank="1" showInputMessage="1" showErrorMessage="1" sqref="J11" xr:uid="{8DDC5245-CC8B-41B6-A219-C06DFCE98104}">
      <formula1>$BH$9:$BH$10</formula1>
    </dataValidation>
    <dataValidation type="list" allowBlank="1" showInputMessage="1" showErrorMessage="1" sqref="D54:D63" xr:uid="{214B53A3-75FA-447C-A540-BDF0C7B0019E}">
      <formula1>$BD$5:$BD$6</formula1>
    </dataValidation>
    <dataValidation type="custom" allowBlank="1" showInputMessage="1" showErrorMessage="1" sqref="N8" xr:uid="{285D348E-C6B7-4768-A6C7-25940DD3B0EA}">
      <formula1>L8="Household 1"</formula1>
    </dataValidation>
    <dataValidation type="custom" allowBlank="1" showInputMessage="1" showErrorMessage="1" sqref="N9:N11" xr:uid="{5F0CC945-58A9-4039-B650-BEFFC6B923A6}">
      <formula1>AND(L9&lt;&gt;"",L9&lt;&gt;L8)</formula1>
    </dataValidation>
    <dataValidation type="custom" allowBlank="1" showInputMessage="1" showErrorMessage="1" sqref="P8" xr:uid="{455867CA-BDED-46F4-B2BA-982EB666DB25}">
      <formula1>L8="Household 1"</formula1>
    </dataValidation>
    <dataValidation type="custom" allowBlank="1" showInputMessage="1" showErrorMessage="1" sqref="P9:P11" xr:uid="{FCB176FF-5D32-43AB-A8AD-03976F592D49}">
      <formula1>AND(L9&lt;&gt;"",L9&lt;&gt;L8)</formula1>
    </dataValidation>
    <dataValidation type="custom" showInputMessage="1" showErrorMessage="1" sqref="P20:P29" xr:uid="{969B02B9-1DCF-4E43-8582-0310E007C502}">
      <formula1>L20="Construction Loan"</formula1>
    </dataValidation>
    <dataValidation type="custom" showInputMessage="1" showErrorMessage="1" sqref="N20:N29" xr:uid="{F759B72F-EC81-44E9-BC64-C534AD67FF30}">
      <formula1>OR(L20="Standard Loan",L20="Alternative Refinance",L20="Vacant Land")</formula1>
    </dataValidation>
    <dataValidation type="custom" allowBlank="1" showInputMessage="1" showErrorMessage="1" sqref="R20:R29" xr:uid="{3BCAE26C-1D23-47D9-BC18-FF44A4844348}">
      <formula1>(L20&lt;&gt;"Vacant Land")</formula1>
    </dataValidation>
    <dataValidation type="list" allowBlank="1" showInputMessage="1" showErrorMessage="1" sqref="M20:M29" xr:uid="{96CC0641-52C9-456F-8EC2-F2872F2D2A12}">
      <formula1>#REF!</formula1>
    </dataValidation>
    <dataValidation type="list" showInputMessage="1" showErrorMessage="1" sqref="L20:L29" xr:uid="{6FF682F2-41B2-41E5-8C9B-C62F9B205F12}">
      <formula1>IF(AND(D20&lt;&gt;"",F20&lt;&gt;""),$BD$8:$BD$11,"")</formula1>
    </dataValidation>
    <dataValidation type="custom" allowBlank="1" showInputMessage="1" showErrorMessage="1" sqref="L54:L63 N54:N63" xr:uid="{0A65E260-1AEA-44CA-AE63-EC01512520A4}">
      <formula1>$F54&lt;&gt;""</formula1>
    </dataValidation>
    <dataValidation type="list" allowBlank="1" showInputMessage="1" showErrorMessage="1" sqref="T20:T29" xr:uid="{5A379D39-AEA5-4536-A041-F881FF7AE184}">
      <formula1>IF($L20="Vacant Land",$BE$2:$BE$3,$BE$2:$BE$6)</formula1>
    </dataValidation>
  </dataValidations>
  <hyperlinks>
    <hyperlink ref="D72" location="'GL&amp;EE TOOL'!A1" display="CALCULATOR" xr:uid="{70436BA9-FD57-4BA4-973A-485337846930}"/>
    <hyperlink ref="D35" location="'SE Income Calculator'!A1" display="SE CALCULATOR" xr:uid="{5A4DED02-E5C6-4A4C-A7B2-A5BB7274E6CF}"/>
    <hyperlink ref="B14" location="'Property Information'!A1" display="Propertiy details" xr:uid="{A5279ED6-76E1-4523-924B-74EE33AFE99F}"/>
  </hyperlinks>
  <pageMargins left="0.25" right="0.25" top="0.75" bottom="0.75" header="0.3" footer="0.3"/>
  <pageSetup paperSize="9" scale="42" fitToHeight="0"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970029C2-C980-44F8-A95D-6BAEDC26A680}">
          <x14:formula1>
            <xm:f>'Property Information'!$D$6:$D$25</xm:f>
          </x14:formula1>
          <xm:sqref>F20:J29 F54:J63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DE8AED-DE7D-4B69-AB4E-8D3E64C70F4A}">
  <sheetPr codeName="Sheet7"/>
  <dimension ref="A1:AO37"/>
  <sheetViews>
    <sheetView showGridLines="0" zoomScaleNormal="100" workbookViewId="0">
      <selection activeCell="D6" sqref="D6"/>
    </sheetView>
  </sheetViews>
  <sheetFormatPr defaultColWidth="0" defaultRowHeight="16.5"/>
  <cols>
    <col min="1" max="1" width="9.1796875" style="4" customWidth="1"/>
    <col min="2" max="2" width="16.54296875" style="4" customWidth="1"/>
    <col min="3" max="3" width="0.54296875" style="4" customWidth="1"/>
    <col min="4" max="4" width="44.81640625" style="4" customWidth="1"/>
    <col min="5" max="5" width="0.54296875" style="4" customWidth="1"/>
    <col min="6" max="6" width="16.54296875" style="4" customWidth="1"/>
    <col min="7" max="7" width="0.54296875" style="4" customWidth="1"/>
    <col min="8" max="8" width="16.54296875" style="4" customWidth="1"/>
    <col min="9" max="9" width="0.54296875" style="4" customWidth="1"/>
    <col min="10" max="10" width="16.54296875" style="4" customWidth="1"/>
    <col min="11" max="11" width="0.54296875" style="4" customWidth="1"/>
    <col min="12" max="12" width="16.54296875" style="4" customWidth="1"/>
    <col min="13" max="13" width="0.54296875" style="4" customWidth="1"/>
    <col min="14" max="14" width="16.54296875" style="4" customWidth="1"/>
    <col min="15" max="15" width="0.54296875" style="4" customWidth="1"/>
    <col min="16" max="16" width="16.54296875" style="4" customWidth="1"/>
    <col min="17" max="17" width="0.54296875" style="4" customWidth="1"/>
    <col min="18" max="18" width="16.54296875" style="4" customWidth="1"/>
    <col min="19" max="19" width="0.54296875" style="4" customWidth="1"/>
    <col min="20" max="20" width="16.54296875" style="4" customWidth="1"/>
    <col min="21" max="21" width="0.54296875" style="4" customWidth="1"/>
    <col min="22" max="23" width="9.1796875" style="4" customWidth="1"/>
    <col min="24" max="24" width="22.453125" style="4" customWidth="1"/>
    <col min="25" max="25" width="17.453125" style="4" customWidth="1"/>
    <col min="26" max="26" width="15.7265625" style="4" hidden="1" customWidth="1"/>
    <col min="27" max="30" width="15.7265625" style="73" hidden="1" customWidth="1"/>
    <col min="31" max="33" width="15.7265625" style="125" hidden="1" customWidth="1"/>
    <col min="34" max="37" width="15.7265625" style="415" hidden="1" customWidth="1"/>
    <col min="38" max="39" width="15.7265625" style="4" hidden="1" customWidth="1"/>
    <col min="40" max="40" width="15.7265625" style="409" hidden="1" customWidth="1"/>
    <col min="41" max="41" width="9.1796875" style="409" hidden="1" customWidth="1"/>
    <col min="42" max="16384" width="9.1796875" style="4" hidden="1"/>
  </cols>
  <sheetData>
    <row r="1" spans="2:41" ht="102.75" customHeight="1">
      <c r="AA1" s="4"/>
      <c r="AN1" s="4"/>
      <c r="AO1" s="4"/>
    </row>
    <row r="2" spans="2:41">
      <c r="B2" s="575" t="s">
        <v>664</v>
      </c>
      <c r="C2" s="576"/>
      <c r="D2" s="576"/>
      <c r="E2" s="576"/>
      <c r="F2" s="576"/>
      <c r="G2" s="576"/>
      <c r="H2" s="576"/>
      <c r="I2" s="576"/>
      <c r="J2" s="576"/>
      <c r="K2" s="576"/>
      <c r="L2" s="576"/>
      <c r="M2" s="576"/>
      <c r="N2" s="576"/>
      <c r="O2" s="576"/>
      <c r="P2" s="576"/>
      <c r="Q2" s="576"/>
      <c r="R2" s="576"/>
      <c r="S2" s="576"/>
      <c r="T2" s="576"/>
      <c r="U2" s="576"/>
      <c r="V2" s="577"/>
      <c r="X2" s="807" t="s">
        <v>246</v>
      </c>
      <c r="AA2" s="4"/>
      <c r="AN2" s="4"/>
      <c r="AO2" s="4"/>
    </row>
    <row r="3" spans="2:41" s="15" customFormat="1" ht="17" thickBot="1">
      <c r="B3" s="578"/>
      <c r="C3" s="510"/>
      <c r="D3" s="510"/>
      <c r="E3" s="510"/>
      <c r="F3" s="579"/>
      <c r="G3" s="510"/>
      <c r="H3" s="748" t="s">
        <v>591</v>
      </c>
      <c r="I3" s="510"/>
      <c r="J3" s="510"/>
      <c r="K3" s="580"/>
      <c r="L3" s="581"/>
      <c r="O3" s="510"/>
      <c r="P3" s="510"/>
      <c r="V3" s="511"/>
      <c r="W3" s="4"/>
      <c r="X3" s="807"/>
      <c r="Y3" s="4"/>
      <c r="Z3" s="812"/>
      <c r="AA3" s="814" t="s">
        <v>65</v>
      </c>
      <c r="AB3" s="761" t="s">
        <v>598</v>
      </c>
      <c r="AC3" s="761" t="s">
        <v>7</v>
      </c>
      <c r="AD3" s="814" t="s">
        <v>637</v>
      </c>
      <c r="AE3" s="750" t="s">
        <v>639</v>
      </c>
      <c r="AF3" s="821" t="s">
        <v>641</v>
      </c>
      <c r="AG3" s="821" t="s">
        <v>642</v>
      </c>
      <c r="AH3" s="416"/>
      <c r="AI3" s="416"/>
      <c r="AJ3" s="416"/>
      <c r="AK3" s="416"/>
    </row>
    <row r="4" spans="2:41" ht="16.5" customHeight="1" thickTop="1">
      <c r="B4" s="465"/>
      <c r="C4" s="7"/>
      <c r="D4" s="7"/>
      <c r="E4" s="7"/>
      <c r="F4" s="7"/>
      <c r="G4" s="7"/>
      <c r="H4" s="748"/>
      <c r="I4" s="582"/>
      <c r="J4" s="748" t="s">
        <v>590</v>
      </c>
      <c r="L4" s="462"/>
      <c r="M4" s="7"/>
      <c r="N4" s="809" t="s">
        <v>616</v>
      </c>
      <c r="O4" s="810"/>
      <c r="P4" s="810"/>
      <c r="Q4" s="810"/>
      <c r="R4" s="810"/>
      <c r="S4" s="810"/>
      <c r="T4" s="811"/>
      <c r="U4" s="462"/>
      <c r="V4" s="467"/>
      <c r="X4" s="807"/>
      <c r="Z4" s="812"/>
      <c r="AA4" s="814"/>
      <c r="AB4" s="761"/>
      <c r="AC4" s="761"/>
      <c r="AD4" s="814"/>
      <c r="AE4" s="750"/>
      <c r="AF4" s="821"/>
      <c r="AG4" s="821"/>
      <c r="AH4" s="823" t="s">
        <v>643</v>
      </c>
      <c r="AI4" s="816" t="s">
        <v>644</v>
      </c>
      <c r="AJ4" s="816" t="s">
        <v>645</v>
      </c>
      <c r="AK4" s="818" t="s">
        <v>646</v>
      </c>
      <c r="AN4" s="4"/>
      <c r="AO4" s="4"/>
    </row>
    <row r="5" spans="2:41" ht="29.5">
      <c r="B5" s="465"/>
      <c r="C5" s="7"/>
      <c r="D5" s="462" t="s">
        <v>615</v>
      </c>
      <c r="E5" s="7"/>
      <c r="F5" s="7" t="s">
        <v>631</v>
      </c>
      <c r="G5" s="7"/>
      <c r="H5" s="748"/>
      <c r="I5" s="583"/>
      <c r="J5" s="748"/>
      <c r="L5" s="476" t="s">
        <v>654</v>
      </c>
      <c r="M5" s="7"/>
      <c r="N5" s="597" t="s">
        <v>52</v>
      </c>
      <c r="O5" s="462"/>
      <c r="P5" s="462" t="s">
        <v>54</v>
      </c>
      <c r="Q5" s="462"/>
      <c r="R5" s="462" t="s">
        <v>56</v>
      </c>
      <c r="S5" s="462"/>
      <c r="T5" s="598" t="s">
        <v>60</v>
      </c>
      <c r="U5" s="462"/>
      <c r="V5" s="467"/>
      <c r="Z5" s="813"/>
      <c r="AA5" s="815"/>
      <c r="AB5" s="808"/>
      <c r="AC5" s="808"/>
      <c r="AD5" s="815"/>
      <c r="AE5" s="820"/>
      <c r="AF5" s="822"/>
      <c r="AG5" s="822"/>
      <c r="AH5" s="824"/>
      <c r="AI5" s="817"/>
      <c r="AJ5" s="817"/>
      <c r="AK5" s="819"/>
      <c r="AN5" s="4"/>
      <c r="AO5" s="4"/>
    </row>
    <row r="6" spans="2:41" ht="18.649999999999999" customHeight="1">
      <c r="B6" s="492" t="s">
        <v>605</v>
      </c>
      <c r="C6" s="7"/>
      <c r="D6" s="542"/>
      <c r="E6" s="7"/>
      <c r="F6" s="589"/>
      <c r="G6" s="7"/>
      <c r="H6" s="588"/>
      <c r="I6" s="584"/>
      <c r="J6" s="591"/>
      <c r="L6" s="593"/>
      <c r="M6" s="7"/>
      <c r="N6" s="599"/>
      <c r="O6" s="585"/>
      <c r="P6" s="595"/>
      <c r="Q6" s="585"/>
      <c r="R6" s="595"/>
      <c r="S6" s="585"/>
      <c r="T6" s="600"/>
      <c r="U6" s="585"/>
      <c r="V6" s="467"/>
      <c r="Z6" s="411" t="s">
        <v>605</v>
      </c>
      <c r="AA6" s="410">
        <f>IF(AND(F6="Investment",AC6&lt;=1),1,0)</f>
        <v>0</v>
      </c>
      <c r="AB6" s="412" t="str">
        <f>IF(AND(H6="",J6=""),"",IF(H6="Yes",1,IF(J6="Yes",1,0)))</f>
        <v/>
      </c>
      <c r="AC6" s="413">
        <f t="shared" ref="AC6:AC25" si="0">N6+P6+R6+T6</f>
        <v>0</v>
      </c>
      <c r="AD6" s="414">
        <f>IF(AND(AB6=1,AA6=1,AC6&lt;=100%),1,0)</f>
        <v>0</v>
      </c>
      <c r="AE6" s="417">
        <f>SUMIF('Servicing Calculator'!$AK$7:$AK$26,Z6,'Servicing Calculator'!$AR$7:$AR$26)</f>
        <v>0</v>
      </c>
      <c r="AF6" s="417">
        <f>IF(L6="",0,MIN(AE6,L6))</f>
        <v>0</v>
      </c>
      <c r="AG6" s="418">
        <f>IF(AD6=1,AE6,IF(AA6=1,AF6,0))</f>
        <v>0</v>
      </c>
      <c r="AH6" s="419">
        <f>AG6*N6</f>
        <v>0</v>
      </c>
      <c r="AI6" s="420">
        <f>AG6*P6</f>
        <v>0</v>
      </c>
      <c r="AJ6" s="421">
        <f>AG6*R6</f>
        <v>0</v>
      </c>
      <c r="AK6" s="422">
        <f>AG6*T6</f>
        <v>0</v>
      </c>
      <c r="AM6" s="4" t="s">
        <v>628</v>
      </c>
      <c r="AN6" s="4"/>
      <c r="AO6" s="4"/>
    </row>
    <row r="7" spans="2:41">
      <c r="B7" s="492" t="s">
        <v>606</v>
      </c>
      <c r="C7" s="7"/>
      <c r="D7" s="545"/>
      <c r="E7" s="7"/>
      <c r="F7" s="590"/>
      <c r="G7" s="7"/>
      <c r="H7" s="545"/>
      <c r="I7" s="584"/>
      <c r="J7" s="592"/>
      <c r="L7" s="594"/>
      <c r="M7" s="7"/>
      <c r="N7" s="601"/>
      <c r="O7" s="585"/>
      <c r="P7" s="596"/>
      <c r="Q7" s="585"/>
      <c r="R7" s="596"/>
      <c r="S7" s="585"/>
      <c r="T7" s="602"/>
      <c r="U7" s="585"/>
      <c r="V7" s="467"/>
      <c r="Z7" s="411" t="s">
        <v>606</v>
      </c>
      <c r="AA7" s="410">
        <f t="shared" ref="AA7:AA24" si="1">IF(AND(F7="Investment",AC7&lt;=1),1,0)</f>
        <v>0</v>
      </c>
      <c r="AB7" s="412" t="str">
        <f t="shared" ref="AB7:AB25" si="2">IF(AND(H7="",J7=""),"",IF(H7="Yes",1,IF(J7="Yes",1,0)))</f>
        <v/>
      </c>
      <c r="AC7" s="413">
        <f t="shared" si="0"/>
        <v>0</v>
      </c>
      <c r="AD7" s="414">
        <f>IF(AND(AB7=1,AA7=1,AC7&lt;=100%),1,0)</f>
        <v>0</v>
      </c>
      <c r="AE7" s="417">
        <f>SUMIF('Servicing Calculator'!$AK$7:$AK$26,Z7,'Servicing Calculator'!$AR$7:$AR$26)</f>
        <v>0</v>
      </c>
      <c r="AF7" s="417">
        <f>IF(L7="",0,MIN(AE7,L7))</f>
        <v>0</v>
      </c>
      <c r="AG7" s="418">
        <f t="shared" ref="AG7:AG24" si="3">IF(AD7=1,AE7,IF(AA7=1,AF7,0))</f>
        <v>0</v>
      </c>
      <c r="AH7" s="419">
        <f>AG7*N7</f>
        <v>0</v>
      </c>
      <c r="AI7" s="420">
        <f t="shared" ref="AI7:AI25" si="4">AG7*P7</f>
        <v>0</v>
      </c>
      <c r="AJ7" s="421">
        <f t="shared" ref="AJ7:AJ25" si="5">AG7*R7</f>
        <v>0</v>
      </c>
      <c r="AK7" s="422">
        <f t="shared" ref="AK7:AK25" si="6">AG7*T7</f>
        <v>0</v>
      </c>
      <c r="AM7" s="4" t="s">
        <v>629</v>
      </c>
      <c r="AN7" s="4"/>
      <c r="AO7" s="4"/>
    </row>
    <row r="8" spans="2:41">
      <c r="B8" s="492" t="s">
        <v>607</v>
      </c>
      <c r="C8" s="7"/>
      <c r="D8" s="545"/>
      <c r="E8" s="7"/>
      <c r="F8" s="590"/>
      <c r="G8" s="7"/>
      <c r="H8" s="545"/>
      <c r="I8" s="586"/>
      <c r="J8" s="592"/>
      <c r="L8" s="594"/>
      <c r="M8" s="7"/>
      <c r="N8" s="601"/>
      <c r="O8" s="585"/>
      <c r="P8" s="596"/>
      <c r="Q8" s="585"/>
      <c r="R8" s="596"/>
      <c r="S8" s="585"/>
      <c r="T8" s="602"/>
      <c r="U8" s="585"/>
      <c r="V8" s="467"/>
      <c r="Z8" s="411" t="s">
        <v>607</v>
      </c>
      <c r="AA8" s="410">
        <f t="shared" si="1"/>
        <v>0</v>
      </c>
      <c r="AB8" s="412" t="str">
        <f t="shared" si="2"/>
        <v/>
      </c>
      <c r="AC8" s="413">
        <f t="shared" si="0"/>
        <v>0</v>
      </c>
      <c r="AD8" s="414">
        <f t="shared" ref="AD8:AD24" si="7">IF(AND(AB8=1,AA8=1,AC8&lt;=100%),1,0)</f>
        <v>0</v>
      </c>
      <c r="AE8" s="417">
        <f>SUMIF('Servicing Calculator'!$AK$7:$AK$26,Z8,'Servicing Calculator'!$AR$7:$AR$26)</f>
        <v>0</v>
      </c>
      <c r="AF8" s="417">
        <f t="shared" ref="AF8:AF24" si="8">IF(L8="",0,MIN(AE8,L8))</f>
        <v>0</v>
      </c>
      <c r="AG8" s="418">
        <f t="shared" si="3"/>
        <v>0</v>
      </c>
      <c r="AH8" s="419">
        <f>AG8*N8</f>
        <v>0</v>
      </c>
      <c r="AI8" s="420">
        <f>AG8*P8</f>
        <v>0</v>
      </c>
      <c r="AJ8" s="421">
        <f>AG8*R8</f>
        <v>0</v>
      </c>
      <c r="AK8" s="422">
        <f t="shared" si="6"/>
        <v>0</v>
      </c>
      <c r="AN8" s="4"/>
      <c r="AO8" s="4"/>
    </row>
    <row r="9" spans="2:41">
      <c r="B9" s="492" t="s">
        <v>608</v>
      </c>
      <c r="C9" s="7"/>
      <c r="D9" s="545"/>
      <c r="E9" s="7"/>
      <c r="F9" s="590"/>
      <c r="G9" s="7"/>
      <c r="H9" s="545"/>
      <c r="I9" s="582"/>
      <c r="J9" s="592"/>
      <c r="L9" s="594"/>
      <c r="M9" s="7"/>
      <c r="N9" s="601"/>
      <c r="O9" s="585"/>
      <c r="P9" s="596"/>
      <c r="Q9" s="585"/>
      <c r="R9" s="596"/>
      <c r="S9" s="585"/>
      <c r="T9" s="602"/>
      <c r="U9" s="585"/>
      <c r="V9" s="467"/>
      <c r="Z9" s="411" t="s">
        <v>608</v>
      </c>
      <c r="AA9" s="410">
        <f t="shared" si="1"/>
        <v>0</v>
      </c>
      <c r="AB9" s="412" t="str">
        <f t="shared" si="2"/>
        <v/>
      </c>
      <c r="AC9" s="413">
        <f t="shared" si="0"/>
        <v>0</v>
      </c>
      <c r="AD9" s="414">
        <f t="shared" si="7"/>
        <v>0</v>
      </c>
      <c r="AE9" s="417">
        <f>SUMIF('Servicing Calculator'!$AK$7:$AK$26,Z9,'Servicing Calculator'!$AR$7:$AR$26)</f>
        <v>0</v>
      </c>
      <c r="AF9" s="417">
        <f t="shared" si="8"/>
        <v>0</v>
      </c>
      <c r="AG9" s="418">
        <f t="shared" si="3"/>
        <v>0</v>
      </c>
      <c r="AH9" s="419">
        <f>AG9*N9</f>
        <v>0</v>
      </c>
      <c r="AI9" s="420">
        <f t="shared" si="4"/>
        <v>0</v>
      </c>
      <c r="AJ9" s="421">
        <f t="shared" si="5"/>
        <v>0</v>
      </c>
      <c r="AK9" s="422">
        <f t="shared" si="6"/>
        <v>0</v>
      </c>
      <c r="AM9" s="4" t="s">
        <v>15</v>
      </c>
      <c r="AN9" s="4"/>
      <c r="AO9" s="4"/>
    </row>
    <row r="10" spans="2:41">
      <c r="B10" s="492" t="s">
        <v>609</v>
      </c>
      <c r="C10" s="7"/>
      <c r="D10" s="545"/>
      <c r="E10" s="7"/>
      <c r="F10" s="590"/>
      <c r="G10" s="7"/>
      <c r="H10" s="545"/>
      <c r="I10" s="582"/>
      <c r="J10" s="592"/>
      <c r="L10" s="594"/>
      <c r="M10" s="7"/>
      <c r="N10" s="601"/>
      <c r="O10" s="585"/>
      <c r="P10" s="596"/>
      <c r="Q10" s="585"/>
      <c r="R10" s="596"/>
      <c r="S10" s="585"/>
      <c r="T10" s="602"/>
      <c r="U10" s="585"/>
      <c r="V10" s="467"/>
      <c r="Z10" s="411" t="s">
        <v>609</v>
      </c>
      <c r="AA10" s="410">
        <f t="shared" si="1"/>
        <v>0</v>
      </c>
      <c r="AB10" s="412" t="str">
        <f t="shared" si="2"/>
        <v/>
      </c>
      <c r="AC10" s="413">
        <f t="shared" si="0"/>
        <v>0</v>
      </c>
      <c r="AD10" s="414">
        <f t="shared" si="7"/>
        <v>0</v>
      </c>
      <c r="AE10" s="417">
        <f>SUMIF('Servicing Calculator'!$AK$7:$AK$26,Z10,'Servicing Calculator'!$AR$7:$AR$26)</f>
        <v>0</v>
      </c>
      <c r="AF10" s="417">
        <f t="shared" si="8"/>
        <v>0</v>
      </c>
      <c r="AG10" s="418">
        <f t="shared" si="3"/>
        <v>0</v>
      </c>
      <c r="AH10" s="419">
        <f>AG10*N10</f>
        <v>0</v>
      </c>
      <c r="AI10" s="420">
        <f t="shared" si="4"/>
        <v>0</v>
      </c>
      <c r="AJ10" s="421">
        <f t="shared" si="5"/>
        <v>0</v>
      </c>
      <c r="AK10" s="422">
        <f t="shared" si="6"/>
        <v>0</v>
      </c>
      <c r="AM10" s="4" t="s">
        <v>24</v>
      </c>
      <c r="AN10" s="4"/>
      <c r="AO10" s="4"/>
    </row>
    <row r="11" spans="2:41">
      <c r="B11" s="492" t="s">
        <v>610</v>
      </c>
      <c r="C11" s="7"/>
      <c r="D11" s="545"/>
      <c r="E11" s="7"/>
      <c r="F11" s="590"/>
      <c r="G11" s="7"/>
      <c r="H11" s="545"/>
      <c r="I11" s="582"/>
      <c r="J11" s="592"/>
      <c r="L11" s="594"/>
      <c r="M11" s="7"/>
      <c r="N11" s="601"/>
      <c r="O11" s="585"/>
      <c r="P11" s="596"/>
      <c r="Q11" s="585"/>
      <c r="R11" s="596"/>
      <c r="S11" s="585"/>
      <c r="T11" s="602"/>
      <c r="U11" s="585"/>
      <c r="V11" s="467"/>
      <c r="Z11" s="411" t="s">
        <v>610</v>
      </c>
      <c r="AA11" s="410">
        <f t="shared" si="1"/>
        <v>0</v>
      </c>
      <c r="AB11" s="412" t="str">
        <f t="shared" si="2"/>
        <v/>
      </c>
      <c r="AC11" s="413">
        <f t="shared" si="0"/>
        <v>0</v>
      </c>
      <c r="AD11" s="414">
        <f t="shared" si="7"/>
        <v>0</v>
      </c>
      <c r="AE11" s="417">
        <f>SUMIF('Servicing Calculator'!$AK$7:$AK$26,Z11,'Servicing Calculator'!$AR$7:$AR$26)</f>
        <v>0</v>
      </c>
      <c r="AF11" s="417">
        <f t="shared" si="8"/>
        <v>0</v>
      </c>
      <c r="AG11" s="418">
        <f t="shared" si="3"/>
        <v>0</v>
      </c>
      <c r="AH11" s="419">
        <f t="shared" ref="AH11:AH25" si="9">AG11*N11</f>
        <v>0</v>
      </c>
      <c r="AI11" s="420">
        <f t="shared" si="4"/>
        <v>0</v>
      </c>
      <c r="AJ11" s="421">
        <f t="shared" si="5"/>
        <v>0</v>
      </c>
      <c r="AK11" s="422">
        <f t="shared" si="6"/>
        <v>0</v>
      </c>
      <c r="AN11" s="4"/>
      <c r="AO11" s="4"/>
    </row>
    <row r="12" spans="2:41">
      <c r="B12" s="492" t="s">
        <v>611</v>
      </c>
      <c r="C12" s="7"/>
      <c r="D12" s="545"/>
      <c r="E12" s="7"/>
      <c r="F12" s="590"/>
      <c r="G12" s="7"/>
      <c r="H12" s="545"/>
      <c r="I12" s="582"/>
      <c r="J12" s="592"/>
      <c r="L12" s="594"/>
      <c r="M12" s="7"/>
      <c r="N12" s="601"/>
      <c r="O12" s="585"/>
      <c r="P12" s="596"/>
      <c r="Q12" s="585"/>
      <c r="R12" s="596"/>
      <c r="S12" s="585"/>
      <c r="T12" s="602"/>
      <c r="U12" s="585"/>
      <c r="V12" s="467"/>
      <c r="Z12" s="411" t="s">
        <v>611</v>
      </c>
      <c r="AA12" s="410">
        <f t="shared" si="1"/>
        <v>0</v>
      </c>
      <c r="AB12" s="412" t="str">
        <f t="shared" si="2"/>
        <v/>
      </c>
      <c r="AC12" s="413">
        <f t="shared" si="0"/>
        <v>0</v>
      </c>
      <c r="AD12" s="414">
        <f>IF(AND(AB12=1,AA12=1,AC12&lt;=100%),1,0)</f>
        <v>0</v>
      </c>
      <c r="AE12" s="417">
        <f>SUMIF('Servicing Calculator'!$AK$7:$AK$26,Z12,'Servicing Calculator'!$AR$7:$AR$26)</f>
        <v>0</v>
      </c>
      <c r="AF12" s="417">
        <f t="shared" si="8"/>
        <v>0</v>
      </c>
      <c r="AG12" s="418">
        <f t="shared" si="3"/>
        <v>0</v>
      </c>
      <c r="AH12" s="419">
        <f t="shared" si="9"/>
        <v>0</v>
      </c>
      <c r="AI12" s="420">
        <f t="shared" si="4"/>
        <v>0</v>
      </c>
      <c r="AJ12" s="421">
        <f t="shared" si="5"/>
        <v>0</v>
      </c>
      <c r="AK12" s="422">
        <f t="shared" si="6"/>
        <v>0</v>
      </c>
      <c r="AM12" s="4" t="s">
        <v>65</v>
      </c>
      <c r="AN12" s="4"/>
      <c r="AO12" s="4"/>
    </row>
    <row r="13" spans="2:41">
      <c r="B13" s="492" t="s">
        <v>612</v>
      </c>
      <c r="C13" s="7"/>
      <c r="D13" s="545"/>
      <c r="E13" s="7"/>
      <c r="F13" s="590"/>
      <c r="G13" s="7"/>
      <c r="H13" s="545"/>
      <c r="I13" s="582"/>
      <c r="J13" s="592"/>
      <c r="L13" s="594"/>
      <c r="M13" s="7"/>
      <c r="N13" s="601"/>
      <c r="O13" s="585"/>
      <c r="P13" s="596"/>
      <c r="Q13" s="585"/>
      <c r="R13" s="596"/>
      <c r="S13" s="585"/>
      <c r="T13" s="602"/>
      <c r="U13" s="585"/>
      <c r="V13" s="467"/>
      <c r="Z13" s="411" t="s">
        <v>612</v>
      </c>
      <c r="AA13" s="410">
        <f t="shared" si="1"/>
        <v>0</v>
      </c>
      <c r="AB13" s="412" t="str">
        <f t="shared" si="2"/>
        <v/>
      </c>
      <c r="AC13" s="413">
        <f t="shared" si="0"/>
        <v>0</v>
      </c>
      <c r="AD13" s="414">
        <f t="shared" si="7"/>
        <v>0</v>
      </c>
      <c r="AE13" s="417">
        <f>SUMIF('Servicing Calculator'!$AK$7:$AK$26,Z13,'Servicing Calculator'!$AR$7:$AR$26)</f>
        <v>0</v>
      </c>
      <c r="AF13" s="417">
        <f t="shared" si="8"/>
        <v>0</v>
      </c>
      <c r="AG13" s="418">
        <f t="shared" si="3"/>
        <v>0</v>
      </c>
      <c r="AH13" s="419">
        <f t="shared" si="9"/>
        <v>0</v>
      </c>
      <c r="AI13" s="420">
        <f t="shared" si="4"/>
        <v>0</v>
      </c>
      <c r="AJ13" s="421">
        <f t="shared" si="5"/>
        <v>0</v>
      </c>
      <c r="AK13" s="422">
        <f t="shared" si="6"/>
        <v>0</v>
      </c>
      <c r="AM13" s="4" t="s">
        <v>630</v>
      </c>
      <c r="AN13" s="4"/>
      <c r="AO13" s="4"/>
    </row>
    <row r="14" spans="2:41">
      <c r="B14" s="492" t="s">
        <v>613</v>
      </c>
      <c r="C14" s="7"/>
      <c r="D14" s="545"/>
      <c r="E14" s="7"/>
      <c r="F14" s="590"/>
      <c r="G14" s="7"/>
      <c r="H14" s="545"/>
      <c r="I14" s="582"/>
      <c r="J14" s="592"/>
      <c r="L14" s="594"/>
      <c r="M14" s="7"/>
      <c r="N14" s="601"/>
      <c r="O14" s="585"/>
      <c r="P14" s="596"/>
      <c r="Q14" s="585"/>
      <c r="R14" s="596"/>
      <c r="S14" s="585"/>
      <c r="T14" s="602"/>
      <c r="U14" s="585"/>
      <c r="V14" s="467"/>
      <c r="Z14" s="411" t="s">
        <v>613</v>
      </c>
      <c r="AA14" s="410">
        <f t="shared" si="1"/>
        <v>0</v>
      </c>
      <c r="AB14" s="412" t="str">
        <f t="shared" si="2"/>
        <v/>
      </c>
      <c r="AC14" s="413">
        <f t="shared" si="0"/>
        <v>0</v>
      </c>
      <c r="AD14" s="414">
        <f t="shared" si="7"/>
        <v>0</v>
      </c>
      <c r="AE14" s="417">
        <f>SUMIF('Servicing Calculator'!$AK$7:$AK$26,Z14,'Servicing Calculator'!$AR$7:$AR$26)</f>
        <v>0</v>
      </c>
      <c r="AF14" s="417">
        <f t="shared" si="8"/>
        <v>0</v>
      </c>
      <c r="AG14" s="418">
        <f t="shared" si="3"/>
        <v>0</v>
      </c>
      <c r="AH14" s="419">
        <f t="shared" si="9"/>
        <v>0</v>
      </c>
      <c r="AI14" s="420">
        <f t="shared" si="4"/>
        <v>0</v>
      </c>
      <c r="AJ14" s="421">
        <f t="shared" si="5"/>
        <v>0</v>
      </c>
      <c r="AK14" s="422">
        <f t="shared" si="6"/>
        <v>0</v>
      </c>
      <c r="AN14" s="4"/>
      <c r="AO14" s="4"/>
    </row>
    <row r="15" spans="2:41">
      <c r="B15" s="492" t="s">
        <v>614</v>
      </c>
      <c r="C15" s="7"/>
      <c r="D15" s="545"/>
      <c r="E15" s="7"/>
      <c r="F15" s="590"/>
      <c r="G15" s="7"/>
      <c r="H15" s="545"/>
      <c r="I15" s="582"/>
      <c r="J15" s="592"/>
      <c r="L15" s="594"/>
      <c r="M15" s="7"/>
      <c r="N15" s="601"/>
      <c r="O15" s="585"/>
      <c r="P15" s="596"/>
      <c r="Q15" s="585"/>
      <c r="R15" s="596"/>
      <c r="S15" s="585"/>
      <c r="T15" s="602"/>
      <c r="U15" s="585"/>
      <c r="V15" s="467"/>
      <c r="Z15" s="411" t="s">
        <v>614</v>
      </c>
      <c r="AA15" s="410">
        <f t="shared" si="1"/>
        <v>0</v>
      </c>
      <c r="AB15" s="412" t="str">
        <f t="shared" si="2"/>
        <v/>
      </c>
      <c r="AC15" s="413">
        <f t="shared" si="0"/>
        <v>0</v>
      </c>
      <c r="AD15" s="414">
        <f t="shared" si="7"/>
        <v>0</v>
      </c>
      <c r="AE15" s="417">
        <f>SUMIF('Servicing Calculator'!$AK$7:$AK$26,Z15,'Servicing Calculator'!$AR$7:$AR$26)</f>
        <v>0</v>
      </c>
      <c r="AF15" s="417">
        <f t="shared" si="8"/>
        <v>0</v>
      </c>
      <c r="AG15" s="418">
        <f t="shared" si="3"/>
        <v>0</v>
      </c>
      <c r="AH15" s="419">
        <f t="shared" si="9"/>
        <v>0</v>
      </c>
      <c r="AI15" s="420">
        <f t="shared" si="4"/>
        <v>0</v>
      </c>
      <c r="AJ15" s="421">
        <f t="shared" si="5"/>
        <v>0</v>
      </c>
      <c r="AK15" s="422">
        <f t="shared" si="6"/>
        <v>0</v>
      </c>
      <c r="AN15" s="4"/>
      <c r="AO15" s="4"/>
    </row>
    <row r="16" spans="2:41">
      <c r="B16" s="492" t="s">
        <v>618</v>
      </c>
      <c r="C16" s="7"/>
      <c r="D16" s="545"/>
      <c r="E16" s="7"/>
      <c r="F16" s="590"/>
      <c r="G16" s="7"/>
      <c r="H16" s="545"/>
      <c r="I16" s="582"/>
      <c r="J16" s="592"/>
      <c r="L16" s="594"/>
      <c r="M16" s="7"/>
      <c r="N16" s="601"/>
      <c r="O16" s="585"/>
      <c r="P16" s="596"/>
      <c r="Q16" s="585"/>
      <c r="R16" s="596"/>
      <c r="S16" s="585"/>
      <c r="T16" s="602"/>
      <c r="U16" s="585"/>
      <c r="V16" s="467"/>
      <c r="Z16" s="411" t="s">
        <v>618</v>
      </c>
      <c r="AA16" s="410">
        <f t="shared" si="1"/>
        <v>0</v>
      </c>
      <c r="AB16" s="412" t="str">
        <f t="shared" si="2"/>
        <v/>
      </c>
      <c r="AC16" s="413">
        <f t="shared" si="0"/>
        <v>0</v>
      </c>
      <c r="AD16" s="414">
        <f t="shared" si="7"/>
        <v>0</v>
      </c>
      <c r="AE16" s="417">
        <f>SUMIF('Servicing Calculator'!$AK$7:$AK$26,Z16,'Servicing Calculator'!$AR$7:$AR$26)</f>
        <v>0</v>
      </c>
      <c r="AF16" s="417">
        <f t="shared" si="8"/>
        <v>0</v>
      </c>
      <c r="AG16" s="418">
        <f t="shared" si="3"/>
        <v>0</v>
      </c>
      <c r="AH16" s="419">
        <f t="shared" si="9"/>
        <v>0</v>
      </c>
      <c r="AI16" s="420">
        <f t="shared" si="4"/>
        <v>0</v>
      </c>
      <c r="AJ16" s="421">
        <f t="shared" si="5"/>
        <v>0</v>
      </c>
      <c r="AK16" s="422">
        <f t="shared" si="6"/>
        <v>0</v>
      </c>
      <c r="AN16" s="4"/>
      <c r="AO16" s="4"/>
    </row>
    <row r="17" spans="2:41">
      <c r="B17" s="492" t="s">
        <v>619</v>
      </c>
      <c r="C17" s="7"/>
      <c r="D17" s="545"/>
      <c r="E17" s="7"/>
      <c r="F17" s="590"/>
      <c r="G17" s="7"/>
      <c r="H17" s="545"/>
      <c r="I17" s="582"/>
      <c r="J17" s="592"/>
      <c r="L17" s="594"/>
      <c r="M17" s="7"/>
      <c r="N17" s="601"/>
      <c r="O17" s="585"/>
      <c r="P17" s="596"/>
      <c r="Q17" s="585"/>
      <c r="R17" s="596"/>
      <c r="S17" s="585"/>
      <c r="T17" s="602"/>
      <c r="U17" s="585"/>
      <c r="V17" s="467"/>
      <c r="Z17" s="411" t="s">
        <v>619</v>
      </c>
      <c r="AA17" s="410">
        <f t="shared" si="1"/>
        <v>0</v>
      </c>
      <c r="AB17" s="412" t="str">
        <f t="shared" si="2"/>
        <v/>
      </c>
      <c r="AC17" s="413">
        <f t="shared" si="0"/>
        <v>0</v>
      </c>
      <c r="AD17" s="414">
        <f t="shared" si="7"/>
        <v>0</v>
      </c>
      <c r="AE17" s="417">
        <f>SUMIF('Servicing Calculator'!$AK$7:$AK$26,Z17,'Servicing Calculator'!$AR$7:$AR$26)</f>
        <v>0</v>
      </c>
      <c r="AF17" s="417">
        <f t="shared" si="8"/>
        <v>0</v>
      </c>
      <c r="AG17" s="418">
        <f t="shared" si="3"/>
        <v>0</v>
      </c>
      <c r="AH17" s="419">
        <f t="shared" si="9"/>
        <v>0</v>
      </c>
      <c r="AI17" s="420">
        <f t="shared" si="4"/>
        <v>0</v>
      </c>
      <c r="AJ17" s="421">
        <f t="shared" si="5"/>
        <v>0</v>
      </c>
      <c r="AK17" s="422">
        <f t="shared" si="6"/>
        <v>0</v>
      </c>
      <c r="AN17" s="4"/>
      <c r="AO17" s="4"/>
    </row>
    <row r="18" spans="2:41">
      <c r="B18" s="492" t="s">
        <v>620</v>
      </c>
      <c r="D18" s="545"/>
      <c r="E18" s="7"/>
      <c r="F18" s="590"/>
      <c r="G18" s="7"/>
      <c r="H18" s="545"/>
      <c r="I18" s="582"/>
      <c r="J18" s="592"/>
      <c r="L18" s="594"/>
      <c r="M18" s="7"/>
      <c r="N18" s="601"/>
      <c r="O18" s="585"/>
      <c r="P18" s="596"/>
      <c r="Q18" s="585"/>
      <c r="R18" s="596"/>
      <c r="S18" s="585"/>
      <c r="T18" s="602"/>
      <c r="U18" s="585"/>
      <c r="V18" s="467"/>
      <c r="Z18" s="411" t="s">
        <v>620</v>
      </c>
      <c r="AA18" s="410">
        <f t="shared" si="1"/>
        <v>0</v>
      </c>
      <c r="AB18" s="412" t="str">
        <f t="shared" si="2"/>
        <v/>
      </c>
      <c r="AC18" s="413">
        <f t="shared" si="0"/>
        <v>0</v>
      </c>
      <c r="AD18" s="414">
        <f t="shared" si="7"/>
        <v>0</v>
      </c>
      <c r="AE18" s="417">
        <f>SUMIF('Servicing Calculator'!$AK$7:$AK$26,Z18,'Servicing Calculator'!$AR$7:$AR$26)</f>
        <v>0</v>
      </c>
      <c r="AF18" s="417">
        <f t="shared" si="8"/>
        <v>0</v>
      </c>
      <c r="AG18" s="418">
        <f t="shared" si="3"/>
        <v>0</v>
      </c>
      <c r="AH18" s="419">
        <f t="shared" si="9"/>
        <v>0</v>
      </c>
      <c r="AI18" s="420">
        <f t="shared" si="4"/>
        <v>0</v>
      </c>
      <c r="AJ18" s="421">
        <f t="shared" si="5"/>
        <v>0</v>
      </c>
      <c r="AK18" s="422">
        <f t="shared" si="6"/>
        <v>0</v>
      </c>
      <c r="AN18" s="4"/>
      <c r="AO18" s="4"/>
    </row>
    <row r="19" spans="2:41">
      <c r="B19" s="492" t="s">
        <v>621</v>
      </c>
      <c r="D19" s="545"/>
      <c r="E19" s="7"/>
      <c r="F19" s="590"/>
      <c r="G19" s="7"/>
      <c r="H19" s="545"/>
      <c r="I19" s="582"/>
      <c r="J19" s="592"/>
      <c r="L19" s="594"/>
      <c r="M19" s="7"/>
      <c r="N19" s="601"/>
      <c r="O19" s="585"/>
      <c r="P19" s="596"/>
      <c r="Q19" s="585"/>
      <c r="R19" s="596"/>
      <c r="S19" s="585"/>
      <c r="T19" s="602"/>
      <c r="U19" s="585"/>
      <c r="V19" s="467"/>
      <c r="Z19" s="411" t="s">
        <v>621</v>
      </c>
      <c r="AA19" s="410">
        <f t="shared" si="1"/>
        <v>0</v>
      </c>
      <c r="AB19" s="412" t="str">
        <f t="shared" si="2"/>
        <v/>
      </c>
      <c r="AC19" s="413">
        <f t="shared" si="0"/>
        <v>0</v>
      </c>
      <c r="AD19" s="414">
        <f t="shared" si="7"/>
        <v>0</v>
      </c>
      <c r="AE19" s="417">
        <f>SUMIF('Servicing Calculator'!$AK$7:$AK$26,Z19,'Servicing Calculator'!$AR$7:$AR$26)</f>
        <v>0</v>
      </c>
      <c r="AF19" s="417">
        <f t="shared" si="8"/>
        <v>0</v>
      </c>
      <c r="AG19" s="418">
        <f t="shared" si="3"/>
        <v>0</v>
      </c>
      <c r="AH19" s="419">
        <f t="shared" si="9"/>
        <v>0</v>
      </c>
      <c r="AI19" s="420">
        <f t="shared" si="4"/>
        <v>0</v>
      </c>
      <c r="AJ19" s="421">
        <f t="shared" si="5"/>
        <v>0</v>
      </c>
      <c r="AK19" s="422">
        <f t="shared" si="6"/>
        <v>0</v>
      </c>
      <c r="AN19" s="4"/>
      <c r="AO19" s="4"/>
    </row>
    <row r="20" spans="2:41">
      <c r="B20" s="492" t="s">
        <v>622</v>
      </c>
      <c r="D20" s="545"/>
      <c r="E20" s="7"/>
      <c r="F20" s="590"/>
      <c r="G20" s="7"/>
      <c r="H20" s="545"/>
      <c r="I20" s="582"/>
      <c r="J20" s="592"/>
      <c r="L20" s="594"/>
      <c r="M20" s="7"/>
      <c r="N20" s="601"/>
      <c r="O20" s="585"/>
      <c r="P20" s="596"/>
      <c r="Q20" s="585"/>
      <c r="R20" s="596"/>
      <c r="S20" s="585"/>
      <c r="T20" s="602"/>
      <c r="U20" s="585"/>
      <c r="V20" s="467"/>
      <c r="Z20" s="411" t="s">
        <v>622</v>
      </c>
      <c r="AA20" s="410">
        <f t="shared" si="1"/>
        <v>0</v>
      </c>
      <c r="AB20" s="412" t="str">
        <f t="shared" si="2"/>
        <v/>
      </c>
      <c r="AC20" s="413">
        <f t="shared" si="0"/>
        <v>0</v>
      </c>
      <c r="AD20" s="414">
        <f t="shared" si="7"/>
        <v>0</v>
      </c>
      <c r="AE20" s="417">
        <f>SUMIF('Servicing Calculator'!$AK$7:$AK$26,Z20,'Servicing Calculator'!$AR$7:$AR$26)</f>
        <v>0</v>
      </c>
      <c r="AF20" s="417">
        <f t="shared" si="8"/>
        <v>0</v>
      </c>
      <c r="AG20" s="418">
        <f t="shared" si="3"/>
        <v>0</v>
      </c>
      <c r="AH20" s="419">
        <f t="shared" si="9"/>
        <v>0</v>
      </c>
      <c r="AI20" s="420">
        <f t="shared" si="4"/>
        <v>0</v>
      </c>
      <c r="AJ20" s="421">
        <f t="shared" si="5"/>
        <v>0</v>
      </c>
      <c r="AK20" s="422">
        <f t="shared" si="6"/>
        <v>0</v>
      </c>
      <c r="AN20" s="4"/>
      <c r="AO20" s="4"/>
    </row>
    <row r="21" spans="2:41">
      <c r="B21" s="492" t="s">
        <v>623</v>
      </c>
      <c r="D21" s="545"/>
      <c r="E21" s="7"/>
      <c r="F21" s="590"/>
      <c r="G21" s="7"/>
      <c r="H21" s="545"/>
      <c r="I21" s="582"/>
      <c r="J21" s="592"/>
      <c r="L21" s="594"/>
      <c r="M21" s="7"/>
      <c r="N21" s="601"/>
      <c r="O21" s="585"/>
      <c r="P21" s="596"/>
      <c r="Q21" s="585"/>
      <c r="R21" s="596"/>
      <c r="S21" s="585"/>
      <c r="T21" s="602"/>
      <c r="U21" s="585"/>
      <c r="V21" s="467"/>
      <c r="Z21" s="411" t="s">
        <v>623</v>
      </c>
      <c r="AA21" s="410">
        <f t="shared" si="1"/>
        <v>0</v>
      </c>
      <c r="AB21" s="412" t="str">
        <f t="shared" si="2"/>
        <v/>
      </c>
      <c r="AC21" s="413">
        <f t="shared" si="0"/>
        <v>0</v>
      </c>
      <c r="AD21" s="414">
        <f t="shared" si="7"/>
        <v>0</v>
      </c>
      <c r="AE21" s="417">
        <f>SUMIF('Servicing Calculator'!$AK$7:$AK$26,Z21,'Servicing Calculator'!$AR$7:$AR$26)</f>
        <v>0</v>
      </c>
      <c r="AF21" s="417">
        <f t="shared" si="8"/>
        <v>0</v>
      </c>
      <c r="AG21" s="418">
        <f t="shared" si="3"/>
        <v>0</v>
      </c>
      <c r="AH21" s="419">
        <f t="shared" si="9"/>
        <v>0</v>
      </c>
      <c r="AI21" s="420">
        <f t="shared" si="4"/>
        <v>0</v>
      </c>
      <c r="AJ21" s="421">
        <f t="shared" si="5"/>
        <v>0</v>
      </c>
      <c r="AK21" s="422">
        <f t="shared" si="6"/>
        <v>0</v>
      </c>
      <c r="AN21" s="4"/>
      <c r="AO21" s="4"/>
    </row>
    <row r="22" spans="2:41">
      <c r="B22" s="492" t="s">
        <v>624</v>
      </c>
      <c r="D22" s="545"/>
      <c r="E22" s="7"/>
      <c r="F22" s="590"/>
      <c r="G22" s="7"/>
      <c r="H22" s="545"/>
      <c r="I22" s="582"/>
      <c r="J22" s="592"/>
      <c r="L22" s="594"/>
      <c r="M22" s="7"/>
      <c r="N22" s="601"/>
      <c r="O22" s="585"/>
      <c r="P22" s="596"/>
      <c r="Q22" s="585"/>
      <c r="R22" s="596"/>
      <c r="S22" s="585"/>
      <c r="T22" s="602"/>
      <c r="U22" s="585"/>
      <c r="V22" s="467"/>
      <c r="Z22" s="411" t="s">
        <v>624</v>
      </c>
      <c r="AA22" s="410">
        <f t="shared" si="1"/>
        <v>0</v>
      </c>
      <c r="AB22" s="412" t="str">
        <f t="shared" si="2"/>
        <v/>
      </c>
      <c r="AC22" s="413">
        <f t="shared" si="0"/>
        <v>0</v>
      </c>
      <c r="AD22" s="414">
        <f t="shared" si="7"/>
        <v>0</v>
      </c>
      <c r="AE22" s="417">
        <f>SUMIF('Servicing Calculator'!$AK$7:$AK$26,Z22,'Servicing Calculator'!$AR$7:$AR$26)</f>
        <v>0</v>
      </c>
      <c r="AF22" s="417">
        <f t="shared" si="8"/>
        <v>0</v>
      </c>
      <c r="AG22" s="418">
        <f t="shared" si="3"/>
        <v>0</v>
      </c>
      <c r="AH22" s="419">
        <f t="shared" si="9"/>
        <v>0</v>
      </c>
      <c r="AI22" s="420">
        <f t="shared" si="4"/>
        <v>0</v>
      </c>
      <c r="AJ22" s="421">
        <f t="shared" si="5"/>
        <v>0</v>
      </c>
      <c r="AK22" s="422">
        <f t="shared" si="6"/>
        <v>0</v>
      </c>
      <c r="AN22" s="4"/>
      <c r="AO22" s="4"/>
    </row>
    <row r="23" spans="2:41">
      <c r="B23" s="492" t="s">
        <v>625</v>
      </c>
      <c r="D23" s="545"/>
      <c r="E23" s="7"/>
      <c r="F23" s="590"/>
      <c r="G23" s="7"/>
      <c r="H23" s="545"/>
      <c r="I23" s="582"/>
      <c r="J23" s="592"/>
      <c r="L23" s="594"/>
      <c r="M23" s="7"/>
      <c r="N23" s="601"/>
      <c r="O23" s="585"/>
      <c r="P23" s="596"/>
      <c r="Q23" s="585"/>
      <c r="R23" s="596"/>
      <c r="S23" s="585"/>
      <c r="T23" s="602"/>
      <c r="U23" s="585"/>
      <c r="V23" s="467"/>
      <c r="Z23" s="411" t="s">
        <v>625</v>
      </c>
      <c r="AA23" s="410">
        <f t="shared" si="1"/>
        <v>0</v>
      </c>
      <c r="AB23" s="412" t="str">
        <f t="shared" si="2"/>
        <v/>
      </c>
      <c r="AC23" s="413">
        <f t="shared" si="0"/>
        <v>0</v>
      </c>
      <c r="AD23" s="414">
        <f t="shared" si="7"/>
        <v>0</v>
      </c>
      <c r="AE23" s="417">
        <f>SUMIF('Servicing Calculator'!$AK$7:$AK$26,Z23,'Servicing Calculator'!$AR$7:$AR$26)</f>
        <v>0</v>
      </c>
      <c r="AF23" s="417">
        <f t="shared" si="8"/>
        <v>0</v>
      </c>
      <c r="AG23" s="418">
        <f t="shared" si="3"/>
        <v>0</v>
      </c>
      <c r="AH23" s="419">
        <f t="shared" si="9"/>
        <v>0</v>
      </c>
      <c r="AI23" s="420">
        <f t="shared" si="4"/>
        <v>0</v>
      </c>
      <c r="AJ23" s="421">
        <f t="shared" si="5"/>
        <v>0</v>
      </c>
      <c r="AK23" s="422">
        <f t="shared" si="6"/>
        <v>0</v>
      </c>
      <c r="AN23" s="4"/>
      <c r="AO23" s="4"/>
    </row>
    <row r="24" spans="2:41">
      <c r="B24" s="492" t="s">
        <v>626</v>
      </c>
      <c r="D24" s="545"/>
      <c r="E24" s="7"/>
      <c r="F24" s="590"/>
      <c r="G24" s="7"/>
      <c r="H24" s="545"/>
      <c r="I24" s="582"/>
      <c r="J24" s="592"/>
      <c r="L24" s="594"/>
      <c r="M24" s="7"/>
      <c r="N24" s="601"/>
      <c r="O24" s="585"/>
      <c r="P24" s="596"/>
      <c r="Q24" s="585"/>
      <c r="R24" s="596"/>
      <c r="S24" s="585"/>
      <c r="T24" s="602"/>
      <c r="U24" s="585"/>
      <c r="V24" s="467"/>
      <c r="Z24" s="411" t="s">
        <v>626</v>
      </c>
      <c r="AA24" s="410">
        <f t="shared" si="1"/>
        <v>0</v>
      </c>
      <c r="AB24" s="412" t="str">
        <f t="shared" si="2"/>
        <v/>
      </c>
      <c r="AC24" s="413">
        <f t="shared" si="0"/>
        <v>0</v>
      </c>
      <c r="AD24" s="414">
        <f t="shared" si="7"/>
        <v>0</v>
      </c>
      <c r="AE24" s="417">
        <f>SUMIF('Servicing Calculator'!$AK$7:$AK$26,Z24,'Servicing Calculator'!$AR$7:$AR$26)</f>
        <v>0</v>
      </c>
      <c r="AF24" s="417">
        <f t="shared" si="8"/>
        <v>0</v>
      </c>
      <c r="AG24" s="418">
        <f t="shared" si="3"/>
        <v>0</v>
      </c>
      <c r="AH24" s="419">
        <f t="shared" si="9"/>
        <v>0</v>
      </c>
      <c r="AI24" s="420">
        <f t="shared" si="4"/>
        <v>0</v>
      </c>
      <c r="AJ24" s="421">
        <f t="shared" si="5"/>
        <v>0</v>
      </c>
      <c r="AK24" s="422">
        <f t="shared" si="6"/>
        <v>0</v>
      </c>
      <c r="AN24" s="4"/>
      <c r="AO24" s="4"/>
    </row>
    <row r="25" spans="2:41" ht="17" thickBot="1">
      <c r="B25" s="492" t="s">
        <v>627</v>
      </c>
      <c r="D25" s="545"/>
      <c r="E25" s="7"/>
      <c r="F25" s="590"/>
      <c r="G25" s="7"/>
      <c r="H25" s="545"/>
      <c r="I25" s="582"/>
      <c r="J25" s="592"/>
      <c r="L25" s="594"/>
      <c r="M25" s="7"/>
      <c r="N25" s="601"/>
      <c r="O25" s="585"/>
      <c r="P25" s="596"/>
      <c r="Q25" s="585"/>
      <c r="R25" s="596"/>
      <c r="S25" s="585"/>
      <c r="T25" s="602"/>
      <c r="U25" s="585"/>
      <c r="V25" s="467"/>
      <c r="Z25" s="411" t="s">
        <v>627</v>
      </c>
      <c r="AA25" s="410">
        <f>IF(AND(F25="Investment",AC25&lt;=1),1,0)</f>
        <v>0</v>
      </c>
      <c r="AB25" s="412" t="str">
        <f t="shared" si="2"/>
        <v/>
      </c>
      <c r="AC25" s="413">
        <f t="shared" si="0"/>
        <v>0</v>
      </c>
      <c r="AD25" s="414">
        <f>IF(AND(AB25=1,AA25=1,AC25&lt;=100%),1,0)</f>
        <v>0</v>
      </c>
      <c r="AE25" s="417">
        <f>SUMIF('Servicing Calculator'!$AK$7:$AK$26,Z25,'Servicing Calculator'!$AR$7:$AR$26)</f>
        <v>0</v>
      </c>
      <c r="AF25" s="417">
        <f>IF(L25="",0,MIN(AE25,L25))</f>
        <v>0</v>
      </c>
      <c r="AG25" s="418">
        <f>IF(AD25=1,AE25,IF(AA25=1,AF25,0))</f>
        <v>0</v>
      </c>
      <c r="AH25" s="423">
        <f t="shared" si="9"/>
        <v>0</v>
      </c>
      <c r="AI25" s="424">
        <f t="shared" si="4"/>
        <v>0</v>
      </c>
      <c r="AJ25" s="425">
        <f t="shared" si="5"/>
        <v>0</v>
      </c>
      <c r="AK25" s="426">
        <f t="shared" si="6"/>
        <v>0</v>
      </c>
      <c r="AN25" s="4"/>
      <c r="AO25" s="4"/>
    </row>
    <row r="26" spans="2:41" ht="17.5" thickTop="1" thickBot="1">
      <c r="B26" s="473"/>
      <c r="N26" s="603"/>
      <c r="O26" s="604"/>
      <c r="P26" s="604"/>
      <c r="Q26" s="604"/>
      <c r="R26" s="604"/>
      <c r="S26" s="604"/>
      <c r="T26" s="605"/>
      <c r="U26" s="585"/>
      <c r="V26" s="467"/>
      <c r="AN26" s="4"/>
      <c r="AO26" s="4"/>
    </row>
    <row r="27" spans="2:41" ht="15" customHeight="1">
      <c r="B27" s="473"/>
      <c r="N27" s="806" t="str" cm="1">
        <f t="array" ref="N27">IF(OR(F6:F25="Investment"), "Please fill in property ownership for correct Interest Expense Offset Or Negative Gearing","")</f>
        <v/>
      </c>
      <c r="O27" s="806"/>
      <c r="P27" s="806"/>
      <c r="Q27" s="806"/>
      <c r="R27" s="806"/>
      <c r="S27" s="806"/>
      <c r="T27" s="806"/>
      <c r="V27" s="467"/>
      <c r="AN27" s="4"/>
      <c r="AO27" s="4"/>
    </row>
    <row r="28" spans="2:41">
      <c r="B28" s="473"/>
      <c r="N28" s="806"/>
      <c r="O28" s="806"/>
      <c r="P28" s="806"/>
      <c r="Q28" s="806"/>
      <c r="R28" s="806"/>
      <c r="S28" s="806"/>
      <c r="T28" s="806"/>
      <c r="V28" s="467"/>
      <c r="AN28" s="4"/>
      <c r="AO28" s="4"/>
    </row>
    <row r="29" spans="2:41">
      <c r="B29" s="587"/>
      <c r="C29" s="517"/>
      <c r="D29" s="517"/>
      <c r="E29" s="517"/>
      <c r="F29" s="517"/>
      <c r="G29" s="517"/>
      <c r="H29" s="517"/>
      <c r="I29" s="517"/>
      <c r="J29" s="517"/>
      <c r="K29" s="517"/>
      <c r="L29" s="517"/>
      <c r="M29" s="517"/>
      <c r="N29" s="517"/>
      <c r="O29" s="517"/>
      <c r="P29" s="517"/>
      <c r="Q29" s="517"/>
      <c r="R29" s="517"/>
      <c r="S29" s="517"/>
      <c r="T29" s="517"/>
      <c r="U29" s="517"/>
      <c r="V29" s="518"/>
      <c r="AN29" s="4"/>
      <c r="AO29" s="4"/>
    </row>
    <row r="30" spans="2:41">
      <c r="AN30" s="4"/>
      <c r="AO30" s="4"/>
    </row>
    <row r="31" spans="2:41">
      <c r="AN31" s="4"/>
      <c r="AO31" s="4"/>
    </row>
    <row r="32" spans="2:41">
      <c r="AN32" s="4"/>
      <c r="AO32" s="4"/>
    </row>
    <row r="33" spans="40:41">
      <c r="AN33" s="4"/>
      <c r="AO33" s="4"/>
    </row>
    <row r="34" spans="40:41">
      <c r="AN34" s="4"/>
      <c r="AO34" s="4"/>
    </row>
    <row r="35" spans="40:41">
      <c r="AN35" s="4"/>
      <c r="AO35" s="4"/>
    </row>
    <row r="36" spans="40:41">
      <c r="AN36" s="4"/>
      <c r="AO36" s="4"/>
    </row>
    <row r="37" spans="40:41">
      <c r="AN37" s="4"/>
      <c r="AO37" s="4"/>
    </row>
  </sheetData>
  <sheetProtection algorithmName="SHA-512" hashValue="FJilFNcnJMrOORHU/KUohGiuZvm3/eYs6I2muE9F3nFCx3IwEsUs1umm240P9WrITjQr4CGn1vDjJpW2o2TXbw==" saltValue="511DGFUBujR+BJCd/8e43w==" spinCount="100000" sheet="1" scenarios="1"/>
  <mergeCells count="17">
    <mergeCell ref="AI4:AI5"/>
    <mergeCell ref="AJ4:AJ5"/>
    <mergeCell ref="AK4:AK5"/>
    <mergeCell ref="AD3:AD5"/>
    <mergeCell ref="AE3:AE5"/>
    <mergeCell ref="AF3:AF5"/>
    <mergeCell ref="AG3:AG5"/>
    <mergeCell ref="AH4:AH5"/>
    <mergeCell ref="N27:T28"/>
    <mergeCell ref="X2:X4"/>
    <mergeCell ref="AB3:AB5"/>
    <mergeCell ref="AC3:AC5"/>
    <mergeCell ref="H3:H5"/>
    <mergeCell ref="N4:T4"/>
    <mergeCell ref="J4:J5"/>
    <mergeCell ref="Z3:Z5"/>
    <mergeCell ref="AA3:AA5"/>
  </mergeCells>
  <phoneticPr fontId="3" type="noConversion"/>
  <conditionalFormatting sqref="N6:N25 P6:P25 R6:R25 T6:T25">
    <cfRule type="expression" dxfId="50" priority="4">
      <formula>$F6="Investment"</formula>
    </cfRule>
  </conditionalFormatting>
  <conditionalFormatting sqref="L6:L25">
    <cfRule type="expression" dxfId="49" priority="3">
      <formula>$F6="Investment"</formula>
    </cfRule>
  </conditionalFormatting>
  <conditionalFormatting sqref="J6:J25">
    <cfRule type="expression" dxfId="48" priority="2">
      <formula>$H6="No"</formula>
    </cfRule>
  </conditionalFormatting>
  <conditionalFormatting sqref="F6:F25">
    <cfRule type="expression" dxfId="47" priority="1">
      <formula>$D6&lt;&gt;""</formula>
    </cfRule>
  </conditionalFormatting>
  <dataValidations count="5">
    <dataValidation type="list" allowBlank="1" showInputMessage="1" showErrorMessage="1" sqref="H6:H25" xr:uid="{63BFD8B4-25FA-4AD3-9FC1-7734C3159E42}">
      <formula1>$AM$9:$AM$10</formula1>
    </dataValidation>
    <dataValidation type="custom" allowBlank="1" showInputMessage="1" showErrorMessage="1" sqref="N6:N25 P6:P25 R6:R25 T6:T25" xr:uid="{23D4FF76-AC49-4DEB-8FB4-5D97DC0FF56C}">
      <formula1>$AA6=1</formula1>
    </dataValidation>
    <dataValidation type="custom" allowBlank="1" showInputMessage="1" showErrorMessage="1" sqref="L6:L25" xr:uid="{889BD9B6-E6B9-4376-BEFA-B5428B77F5AD}">
      <formula1>$F6="Investment"</formula1>
    </dataValidation>
    <dataValidation type="list" allowBlank="1" showInputMessage="1" showErrorMessage="1" sqref="J6:J25" xr:uid="{D73CAD42-B266-4BF5-8A30-01A4EF5D54F1}">
      <formula1>IF($H6="No",$AM$9:$AM$10,"")</formula1>
    </dataValidation>
    <dataValidation type="list" allowBlank="1" showInputMessage="1" showErrorMessage="1" sqref="F6:F25" xr:uid="{32156F47-A22B-46BE-9310-A8EAEE25DC74}">
      <formula1>IF($D6&lt;&gt;"",$AM$12:$AM$13,"")</formula1>
    </dataValidation>
  </dataValidations>
  <hyperlinks>
    <hyperlink ref="X2:X4" location="'Servicing Calculator'!A1" display="Back To Main Page" xr:uid="{A0970DFF-DBE0-4550-BB53-E63C872A0C8C}"/>
  </hyperlink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B817BB-2E27-4267-A613-21D9C23B285B}">
  <sheetPr codeName="Sheet4"/>
  <dimension ref="A2:AC77"/>
  <sheetViews>
    <sheetView showGridLines="0" zoomScaleNormal="100" workbookViewId="0">
      <selection activeCell="D8" sqref="D8:L8"/>
    </sheetView>
  </sheetViews>
  <sheetFormatPr defaultColWidth="0" defaultRowHeight="16.5"/>
  <cols>
    <col min="1" max="1" width="4.54296875" style="4" customWidth="1"/>
    <col min="2" max="2" width="38.453125" style="4" customWidth="1"/>
    <col min="3" max="3" width="0.54296875" style="4" customWidth="1"/>
    <col min="4" max="4" width="15.54296875" style="4" customWidth="1"/>
    <col min="5" max="5" width="0.54296875" style="4" customWidth="1"/>
    <col min="6" max="6" width="15.54296875" style="4" customWidth="1"/>
    <col min="7" max="7" width="0.54296875" style="4" customWidth="1"/>
    <col min="8" max="8" width="15.54296875" style="4" customWidth="1"/>
    <col min="9" max="9" width="0.54296875" style="4" customWidth="1"/>
    <col min="10" max="10" width="15.54296875" style="4" customWidth="1"/>
    <col min="11" max="11" width="0.54296875" style="4" customWidth="1"/>
    <col min="12" max="12" width="15.54296875" style="4" customWidth="1"/>
    <col min="13" max="13" width="2" style="4" customWidth="1"/>
    <col min="14" max="14" width="15.54296875" style="4" customWidth="1"/>
    <col min="15" max="15" width="0.54296875" style="4" customWidth="1"/>
    <col min="16" max="16" width="15.54296875" style="4" customWidth="1"/>
    <col min="17" max="17" width="0.54296875" style="4" customWidth="1"/>
    <col min="18" max="18" width="15.54296875" style="4" customWidth="1"/>
    <col min="19" max="19" width="0.54296875" style="4" customWidth="1"/>
    <col min="20" max="20" width="15.54296875" style="4" customWidth="1"/>
    <col min="21" max="21" width="0.54296875" style="4" customWidth="1"/>
    <col min="22" max="22" width="15.54296875" style="4" customWidth="1"/>
    <col min="23" max="23" width="0.54296875" style="4" customWidth="1"/>
    <col min="24" max="24" width="8.54296875" style="4" customWidth="1"/>
    <col min="25" max="25" width="8.54296875" style="4" hidden="1" customWidth="1"/>
    <col min="26" max="26" width="28.54296875" style="4" hidden="1" customWidth="1"/>
    <col min="27" max="27" width="41.54296875" style="4" hidden="1" customWidth="1"/>
    <col min="28" max="28" width="21.54296875" style="4" hidden="1" customWidth="1"/>
    <col min="29" max="29" width="19.453125" style="4" hidden="1" customWidth="1"/>
    <col min="30" max="16384" width="8.54296875" style="4" hidden="1"/>
  </cols>
  <sheetData>
    <row r="2" spans="2:29" ht="18" customHeight="1">
      <c r="Z2" s="831" t="s">
        <v>0</v>
      </c>
      <c r="AA2" s="831"/>
      <c r="AB2" s="831"/>
      <c r="AC2" s="831"/>
    </row>
    <row r="3" spans="2:29" ht="18" customHeight="1">
      <c r="Z3" s="4" t="s">
        <v>27</v>
      </c>
      <c r="AA3" s="4" t="s">
        <v>216</v>
      </c>
    </row>
    <row r="4" spans="2:29" ht="18" customHeight="1">
      <c r="B4" s="7"/>
      <c r="Z4" s="4" t="s">
        <v>217</v>
      </c>
      <c r="AA4" s="4" t="s">
        <v>218</v>
      </c>
      <c r="AB4" s="73"/>
      <c r="AC4" s="73"/>
    </row>
    <row r="5" spans="2:29" ht="18" customHeight="1">
      <c r="B5" s="7"/>
      <c r="AB5" s="73"/>
      <c r="AC5" s="73"/>
    </row>
    <row r="6" spans="2:29" ht="23.25" customHeight="1">
      <c r="B6" s="56"/>
      <c r="AB6" s="73"/>
      <c r="AC6" s="73"/>
    </row>
    <row r="7" spans="2:29" ht="18" customHeight="1">
      <c r="B7" s="758" t="s">
        <v>41</v>
      </c>
      <c r="C7" s="759"/>
      <c r="D7" s="759"/>
      <c r="E7" s="759"/>
      <c r="F7" s="759"/>
      <c r="G7" s="759"/>
      <c r="H7" s="759"/>
      <c r="I7" s="759"/>
      <c r="J7" s="759"/>
      <c r="K7" s="759"/>
      <c r="L7" s="759"/>
      <c r="M7" s="759"/>
      <c r="N7" s="759"/>
      <c r="O7" s="759"/>
      <c r="P7" s="759"/>
      <c r="Q7" s="759"/>
      <c r="R7" s="759"/>
      <c r="S7" s="759"/>
      <c r="T7" s="759"/>
      <c r="U7" s="759"/>
      <c r="V7" s="759"/>
      <c r="W7" s="760"/>
      <c r="Y7" s="10"/>
      <c r="AB7" s="73"/>
      <c r="AC7" s="73"/>
    </row>
    <row r="8" spans="2:29" ht="18" customHeight="1">
      <c r="B8" s="504" t="s">
        <v>219</v>
      </c>
      <c r="C8" s="7"/>
      <c r="D8" s="833"/>
      <c r="E8" s="833"/>
      <c r="F8" s="833"/>
      <c r="G8" s="833"/>
      <c r="H8" s="833"/>
      <c r="I8" s="833"/>
      <c r="J8" s="833"/>
      <c r="K8" s="833"/>
      <c r="L8" s="833"/>
      <c r="M8" s="7"/>
      <c r="N8" s="7"/>
      <c r="O8" s="7"/>
      <c r="P8" s="7"/>
      <c r="Q8" s="7"/>
      <c r="R8" s="7"/>
      <c r="W8" s="467"/>
      <c r="AB8" s="73" t="s">
        <v>220</v>
      </c>
      <c r="AC8" s="73" t="s">
        <v>221</v>
      </c>
    </row>
    <row r="9" spans="2:29" ht="18" customHeight="1">
      <c r="B9" s="504" t="s">
        <v>222</v>
      </c>
      <c r="C9" s="469" t="str">
        <f>IF(ISBLANK(D9)," &lt;Select&gt;","")</f>
        <v xml:space="preserve"> &lt;Select&gt;</v>
      </c>
      <c r="D9" s="833"/>
      <c r="E9" s="833"/>
      <c r="F9" s="833"/>
      <c r="G9" s="833"/>
      <c r="H9" s="833"/>
      <c r="I9" s="833"/>
      <c r="J9" s="833"/>
      <c r="K9" s="833"/>
      <c r="L9" s="833"/>
      <c r="M9" s="7"/>
      <c r="N9" s="7"/>
      <c r="O9" s="7"/>
      <c r="P9" s="7"/>
      <c r="Q9" s="7"/>
      <c r="R9" s="7"/>
      <c r="W9" s="467"/>
      <c r="AB9" s="218"/>
      <c r="AC9" s="218"/>
    </row>
    <row r="10" spans="2:29" ht="18" customHeight="1">
      <c r="B10" s="504"/>
      <c r="C10" s="606"/>
      <c r="D10" s="607"/>
      <c r="E10" s="607"/>
      <c r="F10" s="607"/>
      <c r="G10" s="607"/>
      <c r="H10" s="607"/>
      <c r="I10" s="607"/>
      <c r="J10" s="607"/>
      <c r="K10" s="607"/>
      <c r="L10" s="607"/>
      <c r="M10" s="7"/>
      <c r="N10" s="7"/>
      <c r="O10" s="7"/>
      <c r="P10" s="7"/>
      <c r="Q10" s="7"/>
      <c r="R10" s="7"/>
      <c r="W10" s="467"/>
      <c r="AB10" s="218"/>
      <c r="AC10" s="218"/>
    </row>
    <row r="11" spans="2:29" ht="18" customHeight="1">
      <c r="B11" s="758" t="s">
        <v>223</v>
      </c>
      <c r="C11" s="759"/>
      <c r="D11" s="759"/>
      <c r="E11" s="759"/>
      <c r="F11" s="759"/>
      <c r="G11" s="759"/>
      <c r="H11" s="759"/>
      <c r="I11" s="759"/>
      <c r="J11" s="759"/>
      <c r="K11" s="759"/>
      <c r="L11" s="759"/>
      <c r="M11" s="759"/>
      <c r="N11" s="759"/>
      <c r="O11" s="759"/>
      <c r="P11" s="759"/>
      <c r="Q11" s="759"/>
      <c r="R11" s="759"/>
      <c r="S11" s="759"/>
      <c r="T11" s="759"/>
      <c r="U11" s="759"/>
      <c r="V11" s="759"/>
      <c r="W11" s="760"/>
      <c r="AB11" s="218"/>
      <c r="AC11" s="218"/>
    </row>
    <row r="12" spans="2:29" ht="19" customHeight="1">
      <c r="B12" s="504" t="s">
        <v>224</v>
      </c>
      <c r="C12" s="469"/>
      <c r="D12" s="832"/>
      <c r="E12" s="832"/>
      <c r="F12" s="832"/>
      <c r="G12" s="832"/>
      <c r="H12" s="832"/>
      <c r="I12" s="832"/>
      <c r="J12" s="832"/>
      <c r="K12" s="832"/>
      <c r="L12" s="832"/>
      <c r="M12" s="7"/>
      <c r="O12" s="7"/>
      <c r="P12" s="7"/>
      <c r="Q12" s="7"/>
      <c r="R12" s="7"/>
      <c r="W12" s="467"/>
      <c r="AB12" s="218"/>
      <c r="AC12" s="218"/>
    </row>
    <row r="13" spans="2:29" ht="18" customHeight="1">
      <c r="B13" s="504"/>
      <c r="C13" s="7"/>
      <c r="D13" s="608"/>
      <c r="E13" s="7"/>
      <c r="F13" s="608"/>
      <c r="G13" s="7"/>
      <c r="H13" s="608"/>
      <c r="I13" s="7"/>
      <c r="J13" s="608"/>
      <c r="K13" s="7"/>
      <c r="L13" s="608"/>
      <c r="M13" s="608"/>
      <c r="N13" s="608"/>
      <c r="O13" s="7"/>
      <c r="P13" s="608"/>
      <c r="Q13" s="7"/>
      <c r="R13" s="608"/>
      <c r="T13" s="10"/>
      <c r="V13" s="10"/>
      <c r="W13" s="467"/>
      <c r="X13" s="10"/>
      <c r="Z13" s="153"/>
      <c r="AA13" s="219" t="s">
        <v>225</v>
      </c>
      <c r="AB13" s="218">
        <f>D20</f>
        <v>0</v>
      </c>
      <c r="AC13" s="218">
        <f>N20</f>
        <v>0</v>
      </c>
    </row>
    <row r="14" spans="2:29" ht="18" customHeight="1">
      <c r="B14" s="758" t="s">
        <v>226</v>
      </c>
      <c r="C14" s="759"/>
      <c r="D14" s="759"/>
      <c r="E14" s="759"/>
      <c r="F14" s="759"/>
      <c r="G14" s="759"/>
      <c r="H14" s="759"/>
      <c r="I14" s="759"/>
      <c r="J14" s="759"/>
      <c r="K14" s="759"/>
      <c r="L14" s="759"/>
      <c r="M14" s="759"/>
      <c r="N14" s="759"/>
      <c r="O14" s="759"/>
      <c r="P14" s="759"/>
      <c r="Q14" s="759"/>
      <c r="R14" s="759"/>
      <c r="S14" s="759"/>
      <c r="T14" s="759"/>
      <c r="U14" s="759"/>
      <c r="V14" s="759"/>
      <c r="W14" s="760"/>
      <c r="Z14" s="828" t="s">
        <v>227</v>
      </c>
      <c r="AA14" s="220" t="s">
        <v>228</v>
      </c>
      <c r="AB14" s="218">
        <f>D22</f>
        <v>0</v>
      </c>
      <c r="AC14" s="218">
        <f>N22</f>
        <v>0</v>
      </c>
    </row>
    <row r="15" spans="2:29" ht="18" customHeight="1" thickBot="1">
      <c r="B15" s="499"/>
      <c r="C15" s="500"/>
      <c r="D15" s="500"/>
      <c r="E15" s="500"/>
      <c r="F15" s="500"/>
      <c r="G15" s="500"/>
      <c r="H15" s="500"/>
      <c r="I15" s="500"/>
      <c r="J15" s="500"/>
      <c r="K15" s="500"/>
      <c r="L15" s="500"/>
      <c r="M15" s="500"/>
      <c r="N15" s="500"/>
      <c r="O15" s="500"/>
      <c r="P15" s="500"/>
      <c r="Q15" s="500"/>
      <c r="R15" s="500"/>
      <c r="S15" s="500"/>
      <c r="T15" s="500"/>
      <c r="U15" s="500"/>
      <c r="V15" s="500"/>
      <c r="W15" s="609"/>
      <c r="Z15" s="829"/>
      <c r="AA15" s="221" t="s">
        <v>229</v>
      </c>
      <c r="AB15" s="218">
        <f>IF(D23=0,0,MIN(AB13*0.2,D23))</f>
        <v>0</v>
      </c>
      <c r="AC15" s="218">
        <f>IF(N23=0,0,MIN(AC13*0.2,N23))</f>
        <v>0</v>
      </c>
    </row>
    <row r="16" spans="2:29" ht="18" customHeight="1">
      <c r="B16" s="504"/>
      <c r="C16" s="7"/>
      <c r="D16" s="825" t="s">
        <v>230</v>
      </c>
      <c r="E16" s="826"/>
      <c r="F16" s="826"/>
      <c r="G16" s="826"/>
      <c r="H16" s="826"/>
      <c r="I16" s="826"/>
      <c r="J16" s="826"/>
      <c r="K16" s="826"/>
      <c r="L16" s="827"/>
      <c r="M16" s="462"/>
      <c r="N16" s="825" t="s">
        <v>231</v>
      </c>
      <c r="O16" s="826"/>
      <c r="P16" s="826"/>
      <c r="Q16" s="826"/>
      <c r="R16" s="826"/>
      <c r="S16" s="826"/>
      <c r="T16" s="826"/>
      <c r="U16" s="826"/>
      <c r="V16" s="827"/>
      <c r="W16" s="610"/>
      <c r="Z16" s="829"/>
      <c r="AA16" s="221" t="s">
        <v>232</v>
      </c>
      <c r="AB16" s="218">
        <f>D24</f>
        <v>0</v>
      </c>
      <c r="AC16" s="218">
        <f>N24</f>
        <v>0</v>
      </c>
    </row>
    <row r="17" spans="2:29" ht="18" customHeight="1">
      <c r="B17" s="504"/>
      <c r="C17" s="7"/>
      <c r="D17" s="632"/>
      <c r="E17" s="7"/>
      <c r="F17" s="757" t="s">
        <v>233</v>
      </c>
      <c r="G17" s="757"/>
      <c r="H17" s="757"/>
      <c r="I17" s="757"/>
      <c r="J17" s="757"/>
      <c r="K17" s="757"/>
      <c r="L17" s="834"/>
      <c r="M17" s="7"/>
      <c r="N17" s="632"/>
      <c r="O17" s="7"/>
      <c r="P17" s="757" t="s">
        <v>233</v>
      </c>
      <c r="Q17" s="757"/>
      <c r="R17" s="757"/>
      <c r="S17" s="757"/>
      <c r="T17" s="757"/>
      <c r="U17" s="757"/>
      <c r="V17" s="834"/>
      <c r="W17" s="467"/>
      <c r="Z17" s="830"/>
      <c r="AA17" s="222" t="s">
        <v>234</v>
      </c>
      <c r="AB17" s="218">
        <f>D25</f>
        <v>0</v>
      </c>
      <c r="AC17" s="218">
        <f>N25</f>
        <v>0</v>
      </c>
    </row>
    <row r="18" spans="2:29" ht="18" customHeight="1">
      <c r="B18" s="504"/>
      <c r="C18" s="7"/>
      <c r="D18" s="597" t="s">
        <v>27</v>
      </c>
      <c r="E18" s="462"/>
      <c r="F18" s="462" t="s">
        <v>52</v>
      </c>
      <c r="G18" s="462"/>
      <c r="H18" s="462" t="s">
        <v>54</v>
      </c>
      <c r="I18" s="462"/>
      <c r="J18" s="462" t="s">
        <v>56</v>
      </c>
      <c r="K18" s="462"/>
      <c r="L18" s="598" t="s">
        <v>60</v>
      </c>
      <c r="M18" s="462"/>
      <c r="N18" s="597" t="s">
        <v>27</v>
      </c>
      <c r="O18" s="462"/>
      <c r="P18" s="462" t="s">
        <v>52</v>
      </c>
      <c r="Q18" s="462"/>
      <c r="R18" s="462" t="s">
        <v>54</v>
      </c>
      <c r="S18" s="462"/>
      <c r="T18" s="462" t="s">
        <v>56</v>
      </c>
      <c r="U18" s="462"/>
      <c r="V18" s="598" t="s">
        <v>60</v>
      </c>
      <c r="W18" s="467"/>
      <c r="Z18" s="153"/>
      <c r="AA18" s="219" t="s">
        <v>235</v>
      </c>
      <c r="AB18" s="218">
        <f>SUM(AB14:AB17)</f>
        <v>0</v>
      </c>
      <c r="AC18" s="218">
        <f>SUM(AC14:AC17)</f>
        <v>0</v>
      </c>
    </row>
    <row r="19" spans="2:29" ht="18" customHeight="1">
      <c r="B19" s="504"/>
      <c r="C19" s="7"/>
      <c r="D19" s="633"/>
      <c r="E19" s="7"/>
      <c r="F19" s="630"/>
      <c r="G19" s="611"/>
      <c r="H19" s="630"/>
      <c r="I19" s="611"/>
      <c r="J19" s="630"/>
      <c r="K19" s="611"/>
      <c r="L19" s="634"/>
      <c r="M19" s="611"/>
      <c r="N19" s="637"/>
      <c r="O19" s="611"/>
      <c r="P19" s="630"/>
      <c r="Q19" s="611"/>
      <c r="R19" s="630"/>
      <c r="S19" s="611"/>
      <c r="T19" s="630"/>
      <c r="U19" s="611"/>
      <c r="V19" s="634"/>
      <c r="W19" s="612"/>
      <c r="Z19" s="153"/>
      <c r="AA19" s="153"/>
      <c r="AB19" s="218"/>
      <c r="AC19" s="218"/>
    </row>
    <row r="20" spans="2:29" ht="18" customHeight="1">
      <c r="B20" s="504" t="s">
        <v>225</v>
      </c>
      <c r="C20" s="7"/>
      <c r="D20" s="635"/>
      <c r="E20" s="7"/>
      <c r="F20" s="7"/>
      <c r="G20" s="7"/>
      <c r="H20" s="7"/>
      <c r="I20" s="7"/>
      <c r="J20" s="7"/>
      <c r="K20" s="7"/>
      <c r="L20" s="636"/>
      <c r="M20" s="7"/>
      <c r="N20" s="635"/>
      <c r="O20" s="7"/>
      <c r="P20" s="7"/>
      <c r="Q20" s="7"/>
      <c r="R20" s="7"/>
      <c r="S20" s="7"/>
      <c r="T20" s="7"/>
      <c r="U20" s="7"/>
      <c r="V20" s="636"/>
      <c r="W20" s="467"/>
      <c r="Z20" s="835" t="s">
        <v>236</v>
      </c>
      <c r="AA20" s="835"/>
      <c r="AB20" s="218">
        <f>AB13+AB18</f>
        <v>0</v>
      </c>
      <c r="AC20" s="218">
        <f>AC13+AC18</f>
        <v>0</v>
      </c>
    </row>
    <row r="21" spans="2:29" ht="18" customHeight="1">
      <c r="B21" s="504" t="s">
        <v>237</v>
      </c>
      <c r="C21" s="7"/>
      <c r="D21" s="637"/>
      <c r="E21" s="7"/>
      <c r="F21" s="7"/>
      <c r="G21" s="7"/>
      <c r="H21" s="7"/>
      <c r="I21" s="7"/>
      <c r="J21" s="7"/>
      <c r="K21" s="7"/>
      <c r="L21" s="636"/>
      <c r="M21" s="7"/>
      <c r="N21" s="637"/>
      <c r="O21" s="7"/>
      <c r="P21" s="7"/>
      <c r="Q21" s="7"/>
      <c r="R21" s="7"/>
      <c r="S21" s="7"/>
      <c r="T21" s="7"/>
      <c r="U21" s="7"/>
      <c r="V21" s="636"/>
      <c r="W21" s="467"/>
      <c r="Z21" s="153"/>
      <c r="AA21" s="153"/>
      <c r="AB21" s="218"/>
      <c r="AC21" s="218"/>
    </row>
    <row r="22" spans="2:29" ht="18" customHeight="1">
      <c r="B22" s="492" t="s">
        <v>228</v>
      </c>
      <c r="C22" s="475"/>
      <c r="D22" s="635"/>
      <c r="E22" s="475"/>
      <c r="F22" s="7"/>
      <c r="G22" s="475"/>
      <c r="H22" s="7"/>
      <c r="I22" s="475"/>
      <c r="J22" s="7"/>
      <c r="K22" s="475"/>
      <c r="L22" s="636"/>
      <c r="M22" s="7"/>
      <c r="N22" s="635"/>
      <c r="O22" s="475"/>
      <c r="P22" s="7"/>
      <c r="Q22" s="475"/>
      <c r="R22" s="7"/>
      <c r="S22" s="475"/>
      <c r="T22" s="7"/>
      <c r="U22" s="475"/>
      <c r="V22" s="636"/>
      <c r="W22" s="613"/>
      <c r="Z22" s="234" t="s">
        <v>238</v>
      </c>
      <c r="AA22" s="235"/>
      <c r="AB22" s="235" t="s">
        <v>218</v>
      </c>
      <c r="AC22" s="235" t="s">
        <v>239</v>
      </c>
    </row>
    <row r="23" spans="2:29" ht="18" customHeight="1">
      <c r="B23" s="492" t="s">
        <v>229</v>
      </c>
      <c r="C23" s="475"/>
      <c r="D23" s="638"/>
      <c r="E23" s="475"/>
      <c r="F23" s="7"/>
      <c r="G23" s="475"/>
      <c r="H23" s="7"/>
      <c r="I23" s="475"/>
      <c r="J23" s="7"/>
      <c r="K23" s="475"/>
      <c r="L23" s="636"/>
      <c r="M23" s="7"/>
      <c r="N23" s="638"/>
      <c r="O23" s="475"/>
      <c r="P23" s="7"/>
      <c r="Q23" s="475"/>
      <c r="R23" s="7"/>
      <c r="S23" s="475"/>
      <c r="T23" s="7"/>
      <c r="U23" s="475"/>
      <c r="V23" s="636"/>
      <c r="W23" s="613"/>
      <c r="Z23" s="153"/>
      <c r="AA23" s="183" t="s">
        <v>217</v>
      </c>
      <c r="AB23" s="183"/>
      <c r="AC23" s="153"/>
    </row>
    <row r="24" spans="2:29" ht="18" customHeight="1">
      <c r="B24" s="492" t="s">
        <v>232</v>
      </c>
      <c r="C24" s="7"/>
      <c r="D24" s="638"/>
      <c r="E24" s="7"/>
      <c r="F24" s="7"/>
      <c r="G24" s="7"/>
      <c r="H24" s="7"/>
      <c r="I24" s="7"/>
      <c r="J24" s="7"/>
      <c r="K24" s="7"/>
      <c r="L24" s="636"/>
      <c r="M24" s="7"/>
      <c r="N24" s="638"/>
      <c r="O24" s="7"/>
      <c r="P24" s="7"/>
      <c r="Q24" s="7"/>
      <c r="R24" s="7"/>
      <c r="S24" s="7"/>
      <c r="T24" s="7"/>
      <c r="U24" s="7"/>
      <c r="V24" s="636"/>
      <c r="W24" s="467"/>
      <c r="Z24" s="153"/>
      <c r="AA24" s="183" t="s">
        <v>93</v>
      </c>
      <c r="AB24" s="218">
        <f>MIN(F31,P31*1.2)</f>
        <v>0</v>
      </c>
      <c r="AC24" s="153">
        <f>F31</f>
        <v>0</v>
      </c>
    </row>
    <row r="25" spans="2:29" ht="18" customHeight="1">
      <c r="B25" s="492" t="s">
        <v>240</v>
      </c>
      <c r="C25" s="7"/>
      <c r="D25" s="638"/>
      <c r="E25" s="7"/>
      <c r="F25" s="7"/>
      <c r="G25" s="7"/>
      <c r="H25" s="7"/>
      <c r="I25" s="7"/>
      <c r="J25" s="7"/>
      <c r="K25" s="7"/>
      <c r="L25" s="636"/>
      <c r="M25" s="7"/>
      <c r="N25" s="638"/>
      <c r="O25" s="7"/>
      <c r="P25" s="7"/>
      <c r="Q25" s="7"/>
      <c r="R25" s="7"/>
      <c r="S25" s="7"/>
      <c r="T25" s="7"/>
      <c r="U25" s="7"/>
      <c r="V25" s="636"/>
      <c r="W25" s="467"/>
      <c r="Z25" s="153"/>
      <c r="AA25" s="183" t="s">
        <v>95</v>
      </c>
      <c r="AB25" s="218">
        <f>MIN(H31,R31*1.2)</f>
        <v>0</v>
      </c>
      <c r="AC25" s="153">
        <f>H31</f>
        <v>0</v>
      </c>
    </row>
    <row r="26" spans="2:29" ht="18" customHeight="1">
      <c r="B26" s="614" t="s">
        <v>235</v>
      </c>
      <c r="C26" s="7"/>
      <c r="D26" s="639">
        <f>AB18</f>
        <v>0</v>
      </c>
      <c r="E26" s="7"/>
      <c r="F26" s="7"/>
      <c r="G26" s="7"/>
      <c r="H26" s="7"/>
      <c r="I26" s="7"/>
      <c r="J26" s="7"/>
      <c r="K26" s="7"/>
      <c r="L26" s="636"/>
      <c r="M26" s="7"/>
      <c r="N26" s="639">
        <f>AC18</f>
        <v>0</v>
      </c>
      <c r="O26" s="7"/>
      <c r="P26" s="7"/>
      <c r="Q26" s="7"/>
      <c r="R26" s="7"/>
      <c r="S26" s="7"/>
      <c r="T26" s="7"/>
      <c r="U26" s="7"/>
      <c r="V26" s="636"/>
      <c r="W26" s="467"/>
      <c r="Z26" s="153"/>
      <c r="AA26" s="183" t="s">
        <v>98</v>
      </c>
      <c r="AB26" s="218">
        <f>MIN(J31,T31*1.2)</f>
        <v>0</v>
      </c>
      <c r="AC26" s="153">
        <f>J31</f>
        <v>0</v>
      </c>
    </row>
    <row r="27" spans="2:29" ht="18" customHeight="1">
      <c r="B27" s="465"/>
      <c r="C27" s="7"/>
      <c r="D27" s="637"/>
      <c r="E27" s="7"/>
      <c r="F27" s="7"/>
      <c r="G27" s="7"/>
      <c r="H27" s="7"/>
      <c r="I27" s="7"/>
      <c r="J27" s="7"/>
      <c r="K27" s="7"/>
      <c r="L27" s="636"/>
      <c r="M27" s="7"/>
      <c r="N27" s="637"/>
      <c r="O27" s="7"/>
      <c r="P27" s="7"/>
      <c r="Q27" s="7"/>
      <c r="R27" s="7"/>
      <c r="S27" s="7"/>
      <c r="T27" s="7"/>
      <c r="U27" s="7"/>
      <c r="V27" s="636"/>
      <c r="W27" s="467"/>
      <c r="Z27" s="153"/>
      <c r="AA27" s="183" t="s">
        <v>101</v>
      </c>
      <c r="AB27" s="218">
        <f>MIN(L31,V31*1.2)</f>
        <v>0</v>
      </c>
      <c r="AC27" s="153">
        <f>L31</f>
        <v>0</v>
      </c>
    </row>
    <row r="28" spans="2:29" ht="18" customHeight="1">
      <c r="B28" s="465"/>
      <c r="C28" s="7"/>
      <c r="D28" s="637"/>
      <c r="E28" s="7"/>
      <c r="F28" s="615"/>
      <c r="G28" s="615"/>
      <c r="H28" s="615"/>
      <c r="I28" s="615"/>
      <c r="J28" s="615"/>
      <c r="K28" s="615"/>
      <c r="L28" s="640"/>
      <c r="M28" s="7"/>
      <c r="N28" s="637"/>
      <c r="O28" s="7"/>
      <c r="P28" s="615"/>
      <c r="Q28" s="615"/>
      <c r="R28" s="615"/>
      <c r="S28" s="615"/>
      <c r="T28" s="615"/>
      <c r="U28" s="615"/>
      <c r="V28" s="640"/>
      <c r="W28" s="467"/>
      <c r="AA28" s="73"/>
      <c r="AB28" s="218"/>
    </row>
    <row r="29" spans="2:29" ht="18" customHeight="1">
      <c r="B29" s="504" t="s">
        <v>241</v>
      </c>
      <c r="C29" s="608"/>
      <c r="D29" s="637"/>
      <c r="E29" s="608"/>
      <c r="F29" s="631"/>
      <c r="G29" s="616"/>
      <c r="H29" s="631"/>
      <c r="I29" s="616"/>
      <c r="J29" s="631"/>
      <c r="K29" s="616"/>
      <c r="L29" s="641"/>
      <c r="M29" s="617"/>
      <c r="N29" s="637"/>
      <c r="O29" s="618"/>
      <c r="P29" s="631"/>
      <c r="Q29" s="616"/>
      <c r="R29" s="631"/>
      <c r="S29" s="616"/>
      <c r="T29" s="631"/>
      <c r="U29" s="616"/>
      <c r="V29" s="641"/>
      <c r="W29" s="619"/>
      <c r="AA29" s="183" t="s">
        <v>27</v>
      </c>
      <c r="AB29" s="218">
        <f>MIN(AB20,1.2*AC20)</f>
        <v>0</v>
      </c>
      <c r="AC29" s="153">
        <f>AB20</f>
        <v>0</v>
      </c>
    </row>
    <row r="30" spans="2:29" ht="18" customHeight="1">
      <c r="B30" s="465"/>
      <c r="C30" s="476"/>
      <c r="D30" s="637"/>
      <c r="E30" s="476"/>
      <c r="F30" s="615"/>
      <c r="G30" s="616"/>
      <c r="H30" s="615"/>
      <c r="I30" s="616"/>
      <c r="J30" s="615"/>
      <c r="K30" s="616"/>
      <c r="L30" s="640"/>
      <c r="M30" s="617"/>
      <c r="N30" s="637"/>
      <c r="O30" s="620"/>
      <c r="P30" s="615"/>
      <c r="Q30" s="621"/>
      <c r="R30" s="615"/>
      <c r="S30" s="621"/>
      <c r="T30" s="615"/>
      <c r="U30" s="621"/>
      <c r="V30" s="640"/>
      <c r="W30" s="622"/>
    </row>
    <row r="31" spans="2:29" ht="18" customHeight="1">
      <c r="B31" s="504" t="s">
        <v>242</v>
      </c>
      <c r="C31" s="476"/>
      <c r="D31" s="637"/>
      <c r="E31" s="476"/>
      <c r="F31" s="629">
        <f>IF(($F$19+$H$19+$J$19+$L$19)&gt;100%,"ERROR",$AB$20*F19+F29)</f>
        <v>0</v>
      </c>
      <c r="G31" s="616"/>
      <c r="H31" s="629">
        <f>IF(($F$19+$H$19+$J$19+$L$19)&gt;100%,"ERROR",$AB$20*H19+H29)</f>
        <v>0</v>
      </c>
      <c r="I31" s="616"/>
      <c r="J31" s="629">
        <f>IF(($F$19+$H$19+$J$19+$L$19)&gt;100%,"ERROR",$AB$20*J19+J29)</f>
        <v>0</v>
      </c>
      <c r="K31" s="616"/>
      <c r="L31" s="642">
        <f>IF(($F$19+$H$19+$J$19+$L$19)&gt;100%,"ERROR",$AB$20*L19+L29)</f>
        <v>0</v>
      </c>
      <c r="M31" s="617"/>
      <c r="N31" s="637"/>
      <c r="O31" s="620"/>
      <c r="P31" s="629">
        <f>IF(($P$19+$R$19+$T$19+$V$19)&gt;100%,"ERROR",$AC$20*P19+P29)</f>
        <v>0</v>
      </c>
      <c r="Q31" s="621"/>
      <c r="R31" s="629">
        <f>IF(($P$19+$R$19+$T$19+$V$19)&gt;100%,"ERROR",$AC$20*R19+R29)</f>
        <v>0</v>
      </c>
      <c r="S31" s="621"/>
      <c r="T31" s="629">
        <f>IF(($P$19+$R$19+$T$19+$V$19)&gt;100%,"ERROR",$AC$20*T19+T29)</f>
        <v>0</v>
      </c>
      <c r="U31" s="621"/>
      <c r="V31" s="642">
        <f>IF(($P$19+$R$19+$T$19+$V$19)&gt;100%,"ERROR",$AC$20*V19+V29)</f>
        <v>0</v>
      </c>
      <c r="W31" s="622"/>
    </row>
    <row r="32" spans="2:29" ht="18" customHeight="1">
      <c r="B32" s="504" t="s">
        <v>243</v>
      </c>
      <c r="C32" s="7"/>
      <c r="D32" s="643">
        <f>IF(D9="Company",AB20,0)</f>
        <v>0</v>
      </c>
      <c r="E32" s="7"/>
      <c r="F32" s="487" t="s">
        <v>135</v>
      </c>
      <c r="G32" s="616"/>
      <c r="H32" s="623"/>
      <c r="I32" s="623"/>
      <c r="J32" s="623"/>
      <c r="K32" s="616"/>
      <c r="L32" s="644"/>
      <c r="M32" s="617"/>
      <c r="N32" s="643">
        <f>IF(D9="Company",AC20,0)</f>
        <v>0</v>
      </c>
      <c r="O32" s="617"/>
      <c r="P32" s="615"/>
      <c r="Q32" s="615"/>
      <c r="R32" s="615"/>
      <c r="S32" s="615"/>
      <c r="T32" s="615"/>
      <c r="U32" s="615"/>
      <c r="V32" s="640"/>
      <c r="W32" s="624"/>
    </row>
    <row r="33" spans="2:23" ht="18" customHeight="1" thickBot="1">
      <c r="B33" s="625"/>
      <c r="C33" s="7"/>
      <c r="D33" s="645"/>
      <c r="E33" s="646"/>
      <c r="F33" s="646"/>
      <c r="G33" s="646"/>
      <c r="H33" s="646"/>
      <c r="I33" s="646"/>
      <c r="J33" s="646"/>
      <c r="K33" s="646"/>
      <c r="L33" s="647"/>
      <c r="M33" s="7"/>
      <c r="N33" s="645"/>
      <c r="O33" s="646"/>
      <c r="P33" s="646"/>
      <c r="Q33" s="646"/>
      <c r="R33" s="646"/>
      <c r="S33" s="646"/>
      <c r="T33" s="646"/>
      <c r="U33" s="646"/>
      <c r="V33" s="647"/>
      <c r="W33" s="467"/>
    </row>
    <row r="34" spans="2:23" ht="18" customHeight="1">
      <c r="B34" s="625"/>
      <c r="C34" s="7"/>
      <c r="D34" s="7"/>
      <c r="E34" s="7"/>
      <c r="F34" s="7"/>
      <c r="G34" s="7"/>
      <c r="H34" s="7"/>
      <c r="I34" s="7"/>
      <c r="J34" s="7"/>
      <c r="K34" s="7"/>
      <c r="L34" s="7"/>
      <c r="M34" s="7"/>
      <c r="N34" s="7"/>
      <c r="O34" s="7"/>
      <c r="P34" s="7"/>
      <c r="Q34" s="7"/>
      <c r="R34" s="7"/>
      <c r="S34" s="7"/>
      <c r="T34" s="7"/>
      <c r="U34" s="7"/>
      <c r="V34" s="7"/>
      <c r="W34" s="467"/>
    </row>
    <row r="35" spans="2:23" ht="18" customHeight="1">
      <c r="B35" s="802" t="s">
        <v>244</v>
      </c>
      <c r="C35" s="803"/>
      <c r="D35" s="803"/>
      <c r="E35" s="803"/>
      <c r="F35" s="803"/>
      <c r="G35" s="803"/>
      <c r="H35" s="803"/>
      <c r="I35" s="803"/>
      <c r="J35" s="803"/>
      <c r="K35" s="803"/>
      <c r="L35" s="803"/>
      <c r="M35" s="803"/>
      <c r="N35" s="803"/>
      <c r="O35" s="803"/>
      <c r="P35" s="803"/>
      <c r="Q35" s="803"/>
      <c r="R35" s="803"/>
      <c r="S35" s="803"/>
      <c r="T35" s="803"/>
      <c r="U35" s="803"/>
      <c r="V35" s="803"/>
      <c r="W35" s="804"/>
    </row>
    <row r="36" spans="2:23">
      <c r="B36" s="626"/>
      <c r="C36" s="7"/>
      <c r="D36" s="514"/>
      <c r="E36" s="7"/>
      <c r="F36" s="7"/>
      <c r="G36" s="7"/>
      <c r="H36" s="7"/>
      <c r="I36" s="7"/>
      <c r="J36" s="7"/>
      <c r="K36" s="7"/>
      <c r="L36" s="7"/>
      <c r="M36" s="7"/>
      <c r="N36" s="7"/>
      <c r="O36" s="7"/>
      <c r="P36" s="7"/>
      <c r="Q36" s="7"/>
      <c r="R36" s="7"/>
      <c r="S36" s="7"/>
      <c r="T36" s="7"/>
      <c r="U36" s="7"/>
      <c r="V36" s="7"/>
      <c r="W36" s="528"/>
    </row>
    <row r="37" spans="2:23">
      <c r="B37" s="627" t="s">
        <v>243</v>
      </c>
      <c r="C37" s="7"/>
      <c r="D37" s="549">
        <f>IF(AND(D9="Company",D12="Two Year Financials"),AB29,IF(AND(D9="Company",D12="One Year Financial (Up to 80% LVR)"),AC29,0))</f>
        <v>0</v>
      </c>
      <c r="E37" s="7"/>
      <c r="F37" s="487" t="s">
        <v>135</v>
      </c>
      <c r="G37" s="7"/>
      <c r="K37" s="7"/>
      <c r="L37" s="7"/>
      <c r="M37" s="7"/>
      <c r="N37" s="7"/>
      <c r="O37" s="7"/>
      <c r="P37" s="7"/>
      <c r="Q37" s="7"/>
      <c r="R37" s="7"/>
      <c r="S37" s="7"/>
      <c r="T37" s="7"/>
      <c r="U37" s="7"/>
      <c r="V37" s="7"/>
      <c r="W37" s="528"/>
    </row>
    <row r="38" spans="2:23" ht="15" customHeight="1">
      <c r="B38" s="627" t="s">
        <v>245</v>
      </c>
      <c r="C38" s="7"/>
      <c r="D38" s="514"/>
      <c r="E38" s="7"/>
      <c r="F38" s="7"/>
      <c r="G38" s="7"/>
      <c r="K38" s="7"/>
      <c r="L38" s="7"/>
      <c r="M38" s="7"/>
      <c r="N38" s="836" t="s">
        <v>246</v>
      </c>
      <c r="O38" s="836"/>
      <c r="P38" s="836"/>
      <c r="Q38" s="7"/>
      <c r="R38" s="7"/>
      <c r="S38" s="7"/>
      <c r="T38" s="7"/>
      <c r="U38" s="7"/>
      <c r="V38" s="7"/>
      <c r="W38" s="528"/>
    </row>
    <row r="39" spans="2:23" ht="16.5" customHeight="1">
      <c r="B39" s="628" t="s">
        <v>52</v>
      </c>
      <c r="C39" s="7"/>
      <c r="D39" s="549">
        <f>IF(AND($D$9="Individual",$D$12="Two Year Financials"),AB24,IF(AND($D$9="Individual", $D$12="One Year Financial (Up to 80% LVR)"),AC24,0))</f>
        <v>0</v>
      </c>
      <c r="E39" s="7"/>
      <c r="F39" s="7"/>
      <c r="G39" s="7"/>
      <c r="K39" s="7"/>
      <c r="L39" s="7"/>
      <c r="M39" s="7"/>
      <c r="N39" s="836"/>
      <c r="O39" s="836"/>
      <c r="P39" s="836"/>
      <c r="Q39" s="7"/>
      <c r="R39" s="7"/>
      <c r="S39" s="7"/>
      <c r="T39" s="7"/>
      <c r="U39" s="7"/>
      <c r="V39" s="7"/>
      <c r="W39" s="528"/>
    </row>
    <row r="40" spans="2:23">
      <c r="B40" s="628" t="s">
        <v>54</v>
      </c>
      <c r="C40" s="7"/>
      <c r="D40" s="549">
        <f t="shared" ref="D40:D42" si="0">IF(AND($D$9="Individual",$D$12="Two Year Financials"),AB25,IF(AND($D$9="Individual", $D$12="One Year Financial (Up to 80% LVR)"),AC25,0))</f>
        <v>0</v>
      </c>
      <c r="E40" s="7"/>
      <c r="F40" s="7"/>
      <c r="G40" s="7"/>
      <c r="K40" s="7"/>
      <c r="L40" s="7"/>
      <c r="M40" s="7"/>
      <c r="N40" s="7"/>
      <c r="O40" s="7"/>
      <c r="P40" s="7"/>
      <c r="Q40" s="7"/>
      <c r="R40" s="7"/>
      <c r="S40" s="7"/>
      <c r="T40" s="7"/>
      <c r="U40" s="7"/>
      <c r="V40" s="7"/>
      <c r="W40" s="528"/>
    </row>
    <row r="41" spans="2:23">
      <c r="B41" s="628" t="s">
        <v>56</v>
      </c>
      <c r="C41" s="7"/>
      <c r="D41" s="549">
        <f t="shared" si="0"/>
        <v>0</v>
      </c>
      <c r="E41" s="7"/>
      <c r="F41" s="7"/>
      <c r="G41" s="7"/>
      <c r="K41" s="7"/>
      <c r="L41" s="7"/>
      <c r="M41" s="7"/>
      <c r="N41" s="7"/>
      <c r="O41" s="7"/>
      <c r="P41" s="7"/>
      <c r="Q41" s="7"/>
      <c r="R41" s="7"/>
      <c r="S41" s="7"/>
      <c r="T41" s="7"/>
      <c r="U41" s="7"/>
      <c r="V41" s="7"/>
      <c r="W41" s="528"/>
    </row>
    <row r="42" spans="2:23">
      <c r="B42" s="628" t="s">
        <v>60</v>
      </c>
      <c r="C42" s="7"/>
      <c r="D42" s="549">
        <f t="shared" si="0"/>
        <v>0</v>
      </c>
      <c r="E42" s="7"/>
      <c r="F42" s="7"/>
      <c r="G42" s="7"/>
      <c r="H42" s="7"/>
      <c r="J42" s="7"/>
      <c r="K42" s="7"/>
      <c r="L42" s="7"/>
      <c r="M42" s="7"/>
      <c r="N42" s="7"/>
      <c r="O42" s="7"/>
      <c r="P42" s="7"/>
      <c r="Q42" s="7"/>
      <c r="R42" s="7"/>
      <c r="S42" s="7"/>
      <c r="T42" s="7"/>
      <c r="U42" s="7"/>
      <c r="V42" s="7"/>
      <c r="W42" s="528"/>
    </row>
    <row r="43" spans="2:23" ht="16.5" customHeight="1">
      <c r="B43" s="802" t="s">
        <v>247</v>
      </c>
      <c r="C43" s="803"/>
      <c r="D43" s="837"/>
      <c r="E43" s="803"/>
      <c r="F43" s="803"/>
      <c r="G43" s="803"/>
      <c r="H43" s="803"/>
      <c r="I43" s="803"/>
      <c r="J43" s="803"/>
      <c r="K43" s="803"/>
      <c r="L43" s="803"/>
      <c r="M43" s="803"/>
      <c r="N43" s="803"/>
      <c r="O43" s="803"/>
      <c r="P43" s="803"/>
      <c r="Q43" s="803"/>
      <c r="R43" s="803"/>
      <c r="S43" s="803"/>
      <c r="T43" s="803"/>
      <c r="U43" s="803"/>
      <c r="V43" s="803"/>
      <c r="W43" s="804"/>
    </row>
    <row r="44" spans="2:23" ht="15" customHeight="1">
      <c r="B44" s="786" t="s">
        <v>666</v>
      </c>
      <c r="C44" s="787"/>
      <c r="D44" s="787"/>
      <c r="E44" s="787"/>
      <c r="F44" s="787"/>
      <c r="G44" s="787"/>
      <c r="H44" s="787"/>
      <c r="I44" s="787"/>
      <c r="J44" s="787"/>
      <c r="K44" s="787"/>
      <c r="L44" s="787"/>
      <c r="M44" s="787"/>
      <c r="N44" s="787"/>
      <c r="O44" s="787"/>
      <c r="P44" s="787"/>
      <c r="Q44" s="787"/>
      <c r="R44" s="787"/>
      <c r="S44" s="787"/>
      <c r="T44" s="787"/>
      <c r="U44" s="787"/>
      <c r="V44" s="787"/>
      <c r="W44" s="788"/>
    </row>
    <row r="45" spans="2:23" ht="16.5" customHeight="1">
      <c r="B45" s="786"/>
      <c r="C45" s="787"/>
      <c r="D45" s="787"/>
      <c r="E45" s="787"/>
      <c r="F45" s="787"/>
      <c r="G45" s="787"/>
      <c r="H45" s="787"/>
      <c r="I45" s="787"/>
      <c r="J45" s="787"/>
      <c r="K45" s="787"/>
      <c r="L45" s="787"/>
      <c r="M45" s="787"/>
      <c r="N45" s="787"/>
      <c r="O45" s="787"/>
      <c r="P45" s="787"/>
      <c r="Q45" s="787"/>
      <c r="R45" s="787"/>
      <c r="S45" s="787"/>
      <c r="T45" s="787"/>
      <c r="U45" s="787"/>
      <c r="V45" s="787"/>
      <c r="W45" s="788"/>
    </row>
    <row r="46" spans="2:23" ht="16.5" customHeight="1">
      <c r="B46" s="786"/>
      <c r="C46" s="787"/>
      <c r="D46" s="787"/>
      <c r="E46" s="787"/>
      <c r="F46" s="787"/>
      <c r="G46" s="787"/>
      <c r="H46" s="787"/>
      <c r="I46" s="787"/>
      <c r="J46" s="787"/>
      <c r="K46" s="787"/>
      <c r="L46" s="787"/>
      <c r="M46" s="787"/>
      <c r="N46" s="787"/>
      <c r="O46" s="787"/>
      <c r="P46" s="787"/>
      <c r="Q46" s="787"/>
      <c r="R46" s="787"/>
      <c r="S46" s="787"/>
      <c r="T46" s="787"/>
      <c r="U46" s="787"/>
      <c r="V46" s="787"/>
      <c r="W46" s="788"/>
    </row>
    <row r="47" spans="2:23" ht="16.5" customHeight="1">
      <c r="B47" s="786"/>
      <c r="C47" s="787"/>
      <c r="D47" s="787"/>
      <c r="E47" s="787"/>
      <c r="F47" s="787"/>
      <c r="G47" s="787"/>
      <c r="H47" s="787"/>
      <c r="I47" s="787"/>
      <c r="J47" s="787"/>
      <c r="K47" s="787"/>
      <c r="L47" s="787"/>
      <c r="M47" s="787"/>
      <c r="N47" s="787"/>
      <c r="O47" s="787"/>
      <c r="P47" s="787"/>
      <c r="Q47" s="787"/>
      <c r="R47" s="787"/>
      <c r="S47" s="787"/>
      <c r="T47" s="787"/>
      <c r="U47" s="787"/>
      <c r="V47" s="787"/>
      <c r="W47" s="788"/>
    </row>
    <row r="48" spans="2:23" ht="16.5" customHeight="1">
      <c r="B48" s="786"/>
      <c r="C48" s="787"/>
      <c r="D48" s="787"/>
      <c r="E48" s="787"/>
      <c r="F48" s="787"/>
      <c r="G48" s="787"/>
      <c r="H48" s="787"/>
      <c r="I48" s="787"/>
      <c r="J48" s="787"/>
      <c r="K48" s="787"/>
      <c r="L48" s="787"/>
      <c r="M48" s="787"/>
      <c r="N48" s="787"/>
      <c r="O48" s="787"/>
      <c r="P48" s="787"/>
      <c r="Q48" s="787"/>
      <c r="R48" s="787"/>
      <c r="S48" s="787"/>
      <c r="T48" s="787"/>
      <c r="U48" s="787"/>
      <c r="V48" s="787"/>
      <c r="W48" s="788"/>
    </row>
    <row r="49" spans="2:23" ht="16.5" customHeight="1">
      <c r="B49" s="786"/>
      <c r="C49" s="787"/>
      <c r="D49" s="787"/>
      <c r="E49" s="787"/>
      <c r="F49" s="787"/>
      <c r="G49" s="787"/>
      <c r="H49" s="787"/>
      <c r="I49" s="787"/>
      <c r="J49" s="787"/>
      <c r="K49" s="787"/>
      <c r="L49" s="787"/>
      <c r="M49" s="787"/>
      <c r="N49" s="787"/>
      <c r="O49" s="787"/>
      <c r="P49" s="787"/>
      <c r="Q49" s="787"/>
      <c r="R49" s="787"/>
      <c r="S49" s="787"/>
      <c r="T49" s="787"/>
      <c r="U49" s="787"/>
      <c r="V49" s="787"/>
      <c r="W49" s="788"/>
    </row>
    <row r="50" spans="2:23" ht="16.5" customHeight="1">
      <c r="B50" s="786"/>
      <c r="C50" s="787"/>
      <c r="D50" s="787"/>
      <c r="E50" s="787"/>
      <c r="F50" s="787"/>
      <c r="G50" s="787"/>
      <c r="H50" s="787"/>
      <c r="I50" s="787"/>
      <c r="J50" s="787"/>
      <c r="K50" s="787"/>
      <c r="L50" s="787"/>
      <c r="M50" s="787"/>
      <c r="N50" s="787"/>
      <c r="O50" s="787"/>
      <c r="P50" s="787"/>
      <c r="Q50" s="787"/>
      <c r="R50" s="787"/>
      <c r="S50" s="787"/>
      <c r="T50" s="787"/>
      <c r="U50" s="787"/>
      <c r="V50" s="787"/>
      <c r="W50" s="788"/>
    </row>
    <row r="51" spans="2:23" ht="16.5" customHeight="1">
      <c r="B51" s="786"/>
      <c r="C51" s="787"/>
      <c r="D51" s="787"/>
      <c r="E51" s="787"/>
      <c r="F51" s="787"/>
      <c r="G51" s="787"/>
      <c r="H51" s="787"/>
      <c r="I51" s="787"/>
      <c r="J51" s="787"/>
      <c r="K51" s="787"/>
      <c r="L51" s="787"/>
      <c r="M51" s="787"/>
      <c r="N51" s="787"/>
      <c r="O51" s="787"/>
      <c r="P51" s="787"/>
      <c r="Q51" s="787"/>
      <c r="R51" s="787"/>
      <c r="S51" s="787"/>
      <c r="T51" s="787"/>
      <c r="U51" s="787"/>
      <c r="V51" s="787"/>
      <c r="W51" s="788"/>
    </row>
    <row r="52" spans="2:23" ht="16.5" customHeight="1">
      <c r="B52" s="786"/>
      <c r="C52" s="787"/>
      <c r="D52" s="787"/>
      <c r="E52" s="787"/>
      <c r="F52" s="787"/>
      <c r="G52" s="787"/>
      <c r="H52" s="787"/>
      <c r="I52" s="787"/>
      <c r="J52" s="787"/>
      <c r="K52" s="787"/>
      <c r="L52" s="787"/>
      <c r="M52" s="787"/>
      <c r="N52" s="787"/>
      <c r="O52" s="787"/>
      <c r="P52" s="787"/>
      <c r="Q52" s="787"/>
      <c r="R52" s="787"/>
      <c r="S52" s="787"/>
      <c r="T52" s="787"/>
      <c r="U52" s="787"/>
      <c r="V52" s="787"/>
      <c r="W52" s="788"/>
    </row>
    <row r="53" spans="2:23" ht="16.5" customHeight="1">
      <c r="B53" s="786"/>
      <c r="C53" s="787"/>
      <c r="D53" s="787"/>
      <c r="E53" s="787"/>
      <c r="F53" s="787"/>
      <c r="G53" s="787"/>
      <c r="H53" s="787"/>
      <c r="I53" s="787"/>
      <c r="J53" s="787"/>
      <c r="K53" s="787"/>
      <c r="L53" s="787"/>
      <c r="M53" s="787"/>
      <c r="N53" s="787"/>
      <c r="O53" s="787"/>
      <c r="P53" s="787"/>
      <c r="Q53" s="787"/>
      <c r="R53" s="787"/>
      <c r="S53" s="787"/>
      <c r="T53" s="787"/>
      <c r="U53" s="787"/>
      <c r="V53" s="787"/>
      <c r="W53" s="788"/>
    </row>
    <row r="54" spans="2:23" ht="16.5" customHeight="1">
      <c r="B54" s="789"/>
      <c r="C54" s="790"/>
      <c r="D54" s="790"/>
      <c r="E54" s="790"/>
      <c r="F54" s="790"/>
      <c r="G54" s="790"/>
      <c r="H54" s="790"/>
      <c r="I54" s="790"/>
      <c r="J54" s="790"/>
      <c r="K54" s="790"/>
      <c r="L54" s="790"/>
      <c r="M54" s="790"/>
      <c r="N54" s="790"/>
      <c r="O54" s="790"/>
      <c r="P54" s="790"/>
      <c r="Q54" s="790"/>
      <c r="R54" s="790"/>
      <c r="S54" s="790"/>
      <c r="T54" s="790"/>
      <c r="U54" s="790"/>
      <c r="V54" s="790"/>
      <c r="W54" s="791"/>
    </row>
    <row r="61" spans="2:23">
      <c r="C61" s="6"/>
      <c r="E61" s="6"/>
      <c r="G61" s="6"/>
      <c r="I61" s="6"/>
      <c r="K61" s="6"/>
      <c r="O61" s="6"/>
      <c r="Q61" s="6"/>
      <c r="S61" s="6"/>
      <c r="U61" s="6"/>
      <c r="W61" s="6"/>
    </row>
    <row r="66" spans="3:23">
      <c r="C66" s="8"/>
      <c r="E66" s="8"/>
      <c r="G66" s="8"/>
      <c r="I66" s="8"/>
      <c r="K66" s="8"/>
      <c r="O66" s="8"/>
      <c r="Q66" s="8"/>
      <c r="S66" s="8"/>
      <c r="U66" s="8"/>
      <c r="W66" s="8"/>
    </row>
    <row r="67" spans="3:23">
      <c r="C67" s="11"/>
      <c r="E67" s="11"/>
      <c r="G67" s="11"/>
      <c r="I67" s="11"/>
      <c r="K67" s="11"/>
      <c r="O67" s="11"/>
      <c r="Q67" s="11"/>
      <c r="S67" s="11"/>
      <c r="U67" s="11"/>
      <c r="W67" s="11"/>
    </row>
    <row r="68" spans="3:23">
      <c r="C68" s="11"/>
      <c r="E68" s="11"/>
      <c r="G68" s="11"/>
      <c r="I68" s="11"/>
      <c r="K68" s="11"/>
      <c r="O68" s="11"/>
      <c r="Q68" s="11"/>
      <c r="S68" s="11"/>
      <c r="U68" s="11"/>
      <c r="W68" s="11"/>
    </row>
    <row r="69" spans="3:23">
      <c r="C69" s="11"/>
      <c r="E69" s="11"/>
      <c r="G69" s="11"/>
      <c r="I69" s="11"/>
      <c r="K69" s="11"/>
      <c r="O69" s="11"/>
      <c r="Q69" s="11"/>
      <c r="S69" s="11"/>
      <c r="U69" s="11"/>
      <c r="W69" s="11"/>
    </row>
    <row r="70" spans="3:23">
      <c r="C70" s="11"/>
      <c r="E70" s="11"/>
      <c r="G70" s="11"/>
      <c r="I70" s="11"/>
      <c r="K70" s="11"/>
      <c r="O70" s="11"/>
      <c r="Q70" s="11"/>
      <c r="S70" s="11"/>
      <c r="U70" s="11"/>
      <c r="W70" s="11"/>
    </row>
    <row r="71" spans="3:23">
      <c r="C71" s="12"/>
      <c r="E71" s="12"/>
      <c r="G71" s="12"/>
      <c r="I71" s="12"/>
      <c r="K71" s="12"/>
      <c r="O71" s="12"/>
      <c r="Q71" s="12"/>
      <c r="S71" s="12"/>
      <c r="U71" s="12"/>
      <c r="W71" s="12"/>
    </row>
    <row r="72" spans="3:23">
      <c r="C72" s="13"/>
      <c r="E72" s="13"/>
      <c r="G72" s="13"/>
      <c r="I72" s="13"/>
      <c r="K72" s="13"/>
      <c r="O72" s="13"/>
      <c r="Q72" s="13"/>
      <c r="S72" s="13"/>
      <c r="U72" s="13"/>
      <c r="W72" s="13"/>
    </row>
    <row r="73" spans="3:23">
      <c r="C73" s="12"/>
      <c r="E73" s="12"/>
      <c r="G73" s="12"/>
      <c r="I73" s="12"/>
      <c r="K73" s="12"/>
      <c r="O73" s="12"/>
      <c r="Q73" s="12"/>
      <c r="S73" s="12"/>
      <c r="U73" s="12"/>
      <c r="W73" s="12"/>
    </row>
    <row r="74" spans="3:23">
      <c r="C74" s="12"/>
      <c r="E74" s="12"/>
      <c r="G74" s="12"/>
      <c r="I74" s="12"/>
      <c r="K74" s="12"/>
      <c r="O74" s="12"/>
      <c r="Q74" s="12"/>
      <c r="S74" s="12"/>
      <c r="U74" s="12"/>
      <c r="W74" s="12"/>
    </row>
    <row r="75" spans="3:23">
      <c r="C75" s="12"/>
      <c r="E75" s="12"/>
      <c r="G75" s="12"/>
      <c r="I75" s="12"/>
      <c r="K75" s="12"/>
      <c r="O75" s="12"/>
      <c r="Q75" s="12"/>
      <c r="S75" s="12"/>
      <c r="U75" s="12"/>
      <c r="W75" s="12"/>
    </row>
    <row r="76" spans="3:23">
      <c r="C76" s="14"/>
      <c r="E76" s="14"/>
      <c r="G76" s="14"/>
      <c r="I76" s="14"/>
      <c r="K76" s="14"/>
      <c r="O76" s="14"/>
      <c r="Q76" s="14"/>
      <c r="S76" s="14"/>
      <c r="U76" s="14"/>
      <c r="W76" s="14"/>
    </row>
    <row r="77" spans="3:23">
      <c r="C77" s="12"/>
      <c r="E77" s="12"/>
      <c r="G77" s="12"/>
      <c r="I77" s="12"/>
      <c r="K77" s="12"/>
      <c r="O77" s="12"/>
      <c r="Q77" s="12"/>
      <c r="S77" s="12"/>
      <c r="U77" s="12"/>
      <c r="W77" s="12"/>
    </row>
  </sheetData>
  <sheetProtection algorithmName="SHA-512" hashValue="XV69Zt9F/uHTdmokn55TskssMWJUjhHloJX5mPFpsW8deIKlZJ1/DD1zh+dWftrcCgkPF4qzKRQiObRBWeUd4Q==" saltValue="wH0Jht/nr+RovryOVgS0OA==" spinCount="100000" sheet="1" scenarios="1"/>
  <mergeCells count="17">
    <mergeCell ref="B44:W54"/>
    <mergeCell ref="F17:L17"/>
    <mergeCell ref="P17:V17"/>
    <mergeCell ref="Z20:AA20"/>
    <mergeCell ref="N38:P39"/>
    <mergeCell ref="B35:W35"/>
    <mergeCell ref="B43:W43"/>
    <mergeCell ref="D16:L16"/>
    <mergeCell ref="Z14:Z17"/>
    <mergeCell ref="N16:V16"/>
    <mergeCell ref="Z2:AC2"/>
    <mergeCell ref="B7:W7"/>
    <mergeCell ref="B14:W14"/>
    <mergeCell ref="B11:W11"/>
    <mergeCell ref="D12:L12"/>
    <mergeCell ref="D9:L9"/>
    <mergeCell ref="D8:L8"/>
  </mergeCells>
  <phoneticPr fontId="3" type="noConversion"/>
  <conditionalFormatting sqref="F19 H19 J19 L19 D20 D22:D25 F29 H29 J29 L29">
    <cfRule type="expression" dxfId="46" priority="1">
      <formula>$D$12&lt;&gt;""</formula>
    </cfRule>
  </conditionalFormatting>
  <conditionalFormatting sqref="P19 R19 T19 V19 N20 N22:N25 P29 R29 T29 V29">
    <cfRule type="expression" dxfId="45" priority="2">
      <formula>$D$12="Two Year Financials"</formula>
    </cfRule>
  </conditionalFormatting>
  <dataValidations count="4">
    <dataValidation type="list" allowBlank="1" showInputMessage="1" showErrorMessage="1" sqref="D9:D11" xr:uid="{C0802D60-3FCF-47D3-AB14-62EC4C8E8E94}">
      <formula1>$Z$3:$Z$4</formula1>
    </dataValidation>
    <dataValidation type="list" allowBlank="1" showInputMessage="1" showErrorMessage="1" sqref="D12" xr:uid="{AC64CC82-AEF5-471F-ABEA-C26C98354006}">
      <formula1>$AA$3:$AA$4</formula1>
    </dataValidation>
    <dataValidation type="custom" allowBlank="1" showInputMessage="1" showErrorMessage="1" sqref="P19 R19 T19 V19 N20 N22:N25 P29 R29 T29 V29" xr:uid="{8D550FD9-6A66-46CC-9EA4-373B87258659}">
      <formula1>$D$12="Two Year Financials"</formula1>
    </dataValidation>
    <dataValidation type="custom" showInputMessage="1" showErrorMessage="1" sqref="F19 H19 J19 L19 D20 D22 D23 D24 D25 F29 H29 J29 L29" xr:uid="{C8C9843B-9E6C-47ED-A20F-7029EC5DC1B7}">
      <formula1>$D$12&lt;&gt;""</formula1>
    </dataValidation>
  </dataValidations>
  <hyperlinks>
    <hyperlink ref="N38:P39" location="'Servicing Calculator'!A1" display="Back To Main Page" xr:uid="{C8DEBC6A-5C90-46F0-AFCD-B05D92DCB479}"/>
  </hyperlink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0B4E74-18A6-4E1E-A53B-DEB2405B0C50}">
  <sheetPr codeName="Sheet3"/>
  <dimension ref="A1:DI216"/>
  <sheetViews>
    <sheetView showGridLines="0" topLeftCell="A2" zoomScaleNormal="100" workbookViewId="0">
      <selection activeCell="F7" sqref="F7"/>
    </sheetView>
  </sheetViews>
  <sheetFormatPr defaultColWidth="9.453125" defaultRowHeight="16.5" zeroHeight="1"/>
  <cols>
    <col min="1" max="1" width="3.453125" style="4" customWidth="1"/>
    <col min="2" max="2" width="23.453125" style="4" customWidth="1"/>
    <col min="3" max="3" width="2.54296875" style="4" customWidth="1"/>
    <col min="4" max="4" width="57.54296875" style="4" customWidth="1"/>
    <col min="5" max="5" width="0.54296875" style="4" customWidth="1"/>
    <col min="6" max="6" width="17.54296875" style="4" customWidth="1"/>
    <col min="7" max="7" width="0.54296875" style="4" customWidth="1"/>
    <col min="8" max="8" width="17.453125" style="4" customWidth="1"/>
    <col min="9" max="9" width="0.54296875" style="4" customWidth="1"/>
    <col min="10" max="10" width="16.54296875" style="4" customWidth="1"/>
    <col min="11" max="11" width="0.54296875" style="4" customWidth="1"/>
    <col min="12" max="12" width="17.54296875" style="4" customWidth="1"/>
    <col min="13" max="13" width="0.54296875" style="15" customWidth="1"/>
    <col min="14" max="14" width="6.54296875" style="4" customWidth="1"/>
    <col min="15" max="15" width="5.54296875" style="4" customWidth="1"/>
    <col min="16" max="16" width="9.453125" style="4" customWidth="1"/>
    <col min="17" max="17" width="4.453125" style="4" customWidth="1"/>
    <col min="18" max="116" width="0" style="4" hidden="1" customWidth="1"/>
    <col min="117" max="16384" width="9.453125" style="4"/>
  </cols>
  <sheetData>
    <row r="1" spans="1:113" hidden="1">
      <c r="A1" s="15"/>
      <c r="B1" s="15"/>
      <c r="C1" s="15"/>
      <c r="D1" s="15"/>
      <c r="E1" s="15"/>
      <c r="F1" s="15"/>
      <c r="G1" s="15"/>
      <c r="H1" s="15"/>
      <c r="I1" s="15"/>
      <c r="J1" s="15"/>
      <c r="K1" s="15"/>
      <c r="L1" s="15"/>
      <c r="N1" s="15"/>
      <c r="O1" s="15"/>
      <c r="P1" s="15"/>
      <c r="Q1" s="15"/>
      <c r="R1" s="15"/>
      <c r="S1" s="15"/>
      <c r="T1" s="15"/>
      <c r="U1" s="15"/>
      <c r="V1" s="15"/>
      <c r="W1" s="15"/>
      <c r="X1" s="15"/>
      <c r="Y1" s="15"/>
      <c r="Z1" s="15"/>
      <c r="AA1" s="15"/>
      <c r="AB1" s="15"/>
      <c r="AC1" s="15"/>
      <c r="AD1" s="15"/>
      <c r="AE1" s="15"/>
      <c r="AF1" s="15"/>
      <c r="AG1" s="15"/>
      <c r="AH1" s="15"/>
      <c r="AI1" s="15"/>
      <c r="AJ1" s="15"/>
      <c r="AK1" s="15"/>
      <c r="AL1" s="15"/>
      <c r="AM1" s="15"/>
      <c r="AN1" s="15"/>
      <c r="AO1" s="15"/>
      <c r="AP1" s="15"/>
      <c r="AQ1" s="15"/>
      <c r="AR1" s="15"/>
      <c r="AS1" s="15"/>
    </row>
    <row r="2" spans="1:113" ht="64.5" customHeight="1">
      <c r="A2" s="15"/>
      <c r="B2" s="847"/>
      <c r="C2" s="847"/>
      <c r="D2" s="847"/>
      <c r="E2" s="847"/>
      <c r="F2" s="847"/>
      <c r="G2" s="847"/>
      <c r="H2" s="847"/>
      <c r="I2" s="847"/>
      <c r="J2" s="847"/>
      <c r="K2" s="847"/>
      <c r="L2" s="847"/>
      <c r="M2" s="847"/>
      <c r="N2" s="847"/>
      <c r="O2" s="75"/>
      <c r="P2" s="75"/>
      <c r="Q2" s="75"/>
      <c r="R2" s="15"/>
      <c r="S2" s="15"/>
      <c r="T2" s="15"/>
      <c r="U2" s="15"/>
      <c r="V2" s="15"/>
      <c r="W2" s="15"/>
      <c r="X2" s="15"/>
      <c r="Y2" s="15"/>
      <c r="Z2" s="15"/>
      <c r="AA2" s="15"/>
      <c r="AB2" s="15"/>
      <c r="AC2" s="15"/>
      <c r="AD2" s="15"/>
      <c r="AE2" s="15"/>
      <c r="AF2" s="15"/>
      <c r="AG2" s="15"/>
      <c r="AH2" s="15"/>
      <c r="AI2" s="15"/>
      <c r="AJ2" s="15"/>
      <c r="AK2" s="15"/>
      <c r="AL2" s="15"/>
      <c r="AM2" s="15"/>
      <c r="AN2" s="15"/>
      <c r="AO2" s="15"/>
      <c r="AP2" s="15"/>
      <c r="AQ2" s="15"/>
      <c r="AR2" s="15"/>
      <c r="AS2" s="15"/>
    </row>
    <row r="3" spans="1:113" ht="32.25" customHeight="1">
      <c r="A3" s="15"/>
      <c r="B3" s="15"/>
      <c r="C3" s="15"/>
      <c r="D3" s="15"/>
      <c r="E3" s="15"/>
      <c r="F3" s="15"/>
      <c r="G3" s="15"/>
      <c r="H3" s="15"/>
      <c r="I3" s="15"/>
      <c r="J3" s="15"/>
      <c r="K3" s="15"/>
      <c r="L3" s="15"/>
      <c r="N3" s="15"/>
      <c r="O3" s="838" t="s">
        <v>246</v>
      </c>
      <c r="P3" s="839"/>
      <c r="Q3" s="840"/>
      <c r="R3" s="15"/>
      <c r="S3" s="15"/>
      <c r="T3" s="15"/>
      <c r="U3" s="15"/>
      <c r="V3" s="15"/>
      <c r="W3" s="15"/>
      <c r="X3" s="15"/>
      <c r="Y3" s="15"/>
      <c r="Z3" s="15"/>
      <c r="AA3" s="15"/>
      <c r="AB3" s="15"/>
      <c r="AC3" s="15"/>
      <c r="AD3" s="15"/>
      <c r="AE3" s="15"/>
      <c r="AF3" s="15"/>
      <c r="AG3" s="15"/>
      <c r="AH3" s="15"/>
      <c r="AI3" s="15"/>
      <c r="AJ3" s="15"/>
      <c r="AK3" s="15"/>
      <c r="AL3" s="15"/>
      <c r="AM3" s="15"/>
      <c r="AN3" s="15"/>
      <c r="AO3" s="15"/>
      <c r="AP3" s="15"/>
      <c r="AQ3" s="15"/>
      <c r="AR3" s="15"/>
      <c r="AS3" s="15"/>
    </row>
    <row r="4" spans="1:113" s="52" customFormat="1" ht="18" customHeight="1">
      <c r="A4" s="50"/>
      <c r="B4" s="851" t="s">
        <v>248</v>
      </c>
      <c r="C4" s="852"/>
      <c r="D4" s="852"/>
      <c r="E4" s="852"/>
      <c r="F4" s="852"/>
      <c r="G4" s="852"/>
      <c r="H4" s="852"/>
      <c r="I4" s="852"/>
      <c r="J4" s="852"/>
      <c r="K4" s="852"/>
      <c r="L4" s="852"/>
      <c r="M4" s="853"/>
      <c r="N4" s="2"/>
      <c r="O4" s="841"/>
      <c r="P4" s="842"/>
      <c r="Q4" s="843"/>
      <c r="R4" s="15"/>
      <c r="S4" s="15"/>
      <c r="T4" s="15"/>
      <c r="U4" s="15"/>
      <c r="V4" s="15"/>
      <c r="W4" s="15"/>
      <c r="X4" s="15"/>
      <c r="Y4" s="15"/>
      <c r="Z4" s="15"/>
      <c r="AA4" s="15"/>
      <c r="AB4" s="15"/>
      <c r="AC4" s="15"/>
      <c r="AD4" s="15"/>
      <c r="AE4" s="15"/>
      <c r="AF4" s="15"/>
      <c r="AG4" s="15"/>
      <c r="AH4" s="15"/>
      <c r="AI4" s="15"/>
      <c r="AJ4" s="15"/>
      <c r="AK4" s="15"/>
      <c r="AL4" s="15"/>
      <c r="AM4" s="15"/>
      <c r="AN4" s="15"/>
      <c r="AO4" s="15"/>
      <c r="AP4" s="15"/>
      <c r="AQ4" s="15"/>
      <c r="AR4" s="15"/>
      <c r="AS4" s="15"/>
      <c r="AT4" s="15"/>
      <c r="AU4" s="15"/>
      <c r="AV4" s="15"/>
      <c r="AW4" s="15"/>
      <c r="AX4" s="15"/>
      <c r="AY4" s="15"/>
      <c r="AZ4" s="15"/>
      <c r="BA4" s="15"/>
      <c r="BB4" s="15"/>
      <c r="BC4" s="15"/>
      <c r="BD4" s="15"/>
      <c r="BE4" s="15"/>
      <c r="BF4" s="15"/>
      <c r="BG4" s="15"/>
      <c r="BH4" s="15"/>
      <c r="BI4" s="15"/>
      <c r="BJ4" s="15"/>
      <c r="BK4" s="15"/>
      <c r="BL4" s="50"/>
      <c r="BM4" s="50"/>
      <c r="BN4" s="50"/>
      <c r="BO4" s="50"/>
      <c r="BP4" s="50"/>
      <c r="BQ4" s="50"/>
      <c r="BR4" s="50"/>
      <c r="BS4" s="50"/>
      <c r="BT4" s="50"/>
      <c r="BU4" s="50"/>
      <c r="BV4" s="50"/>
      <c r="BW4" s="50"/>
      <c r="BX4" s="50"/>
      <c r="BY4" s="50"/>
      <c r="BZ4" s="50"/>
      <c r="CA4" s="50"/>
      <c r="CB4" s="50"/>
      <c r="CC4" s="50"/>
      <c r="CD4" s="50"/>
      <c r="CE4" s="50"/>
      <c r="CF4" s="50"/>
      <c r="CG4" s="50"/>
      <c r="CH4" s="50"/>
      <c r="CI4" s="50"/>
      <c r="CJ4" s="50"/>
      <c r="CK4" s="50"/>
      <c r="CL4" s="50"/>
      <c r="CM4" s="50"/>
      <c r="CN4" s="50"/>
      <c r="CO4" s="50"/>
      <c r="CP4" s="50"/>
      <c r="CQ4" s="50"/>
      <c r="CR4" s="50"/>
      <c r="CS4" s="50"/>
      <c r="CT4" s="50"/>
      <c r="CU4" s="50"/>
      <c r="CV4" s="50"/>
      <c r="CW4" s="50"/>
      <c r="CX4" s="51"/>
      <c r="CY4" s="51"/>
      <c r="CZ4" s="51"/>
      <c r="DA4" s="51"/>
      <c r="DB4" s="51"/>
      <c r="DC4" s="51"/>
      <c r="DD4" s="51"/>
      <c r="DE4" s="51"/>
      <c r="DF4" s="51"/>
      <c r="DG4" s="51"/>
      <c r="DH4" s="51"/>
      <c r="DI4" s="51"/>
    </row>
    <row r="5" spans="1:113" s="3" customFormat="1" ht="15" customHeight="1">
      <c r="A5" s="53"/>
      <c r="B5" s="648"/>
      <c r="C5" s="649"/>
      <c r="D5" s="649"/>
      <c r="E5" s="649"/>
      <c r="F5" s="650"/>
      <c r="G5" s="649"/>
      <c r="H5" s="650"/>
      <c r="I5" s="649"/>
      <c r="J5" s="650"/>
      <c r="K5" s="649"/>
      <c r="L5" s="2"/>
      <c r="M5" s="651"/>
      <c r="O5" s="844"/>
      <c r="P5" s="845"/>
      <c r="Q5" s="846"/>
      <c r="R5" s="53"/>
      <c r="S5" s="53"/>
      <c r="T5" s="53"/>
      <c r="U5" s="53"/>
      <c r="V5" s="53"/>
      <c r="W5" s="53"/>
      <c r="X5" s="53"/>
      <c r="Y5" s="53"/>
      <c r="Z5" s="53"/>
      <c r="AA5" s="53"/>
      <c r="AB5" s="53"/>
      <c r="AC5" s="53"/>
      <c r="AD5" s="53"/>
      <c r="AE5" s="53"/>
      <c r="AF5" s="53"/>
      <c r="AG5" s="53"/>
      <c r="AH5" s="53"/>
      <c r="AI5" s="53"/>
      <c r="AJ5" s="53"/>
      <c r="AK5" s="53"/>
      <c r="AL5" s="53"/>
      <c r="AM5" s="53"/>
      <c r="AN5" s="53"/>
      <c r="AO5" s="53"/>
      <c r="AP5" s="53"/>
      <c r="AQ5" s="53"/>
      <c r="AR5" s="53"/>
      <c r="AS5" s="53"/>
      <c r="AT5" s="53"/>
    </row>
    <row r="6" spans="1:113" s="3" customFormat="1" ht="15" customHeight="1">
      <c r="A6" s="53"/>
      <c r="B6" s="648"/>
      <c r="C6" s="649"/>
      <c r="D6" s="649"/>
      <c r="E6" s="649"/>
      <c r="F6" s="652" t="s">
        <v>9</v>
      </c>
      <c r="G6" s="652"/>
      <c r="H6" s="652" t="s">
        <v>16</v>
      </c>
      <c r="I6" s="652"/>
      <c r="J6" s="652" t="s">
        <v>25</v>
      </c>
      <c r="K6" s="652"/>
      <c r="L6" s="652" t="s">
        <v>39</v>
      </c>
      <c r="M6" s="653"/>
      <c r="R6" s="53"/>
      <c r="S6" s="53"/>
      <c r="T6" s="53"/>
      <c r="U6" s="53"/>
      <c r="V6" s="53"/>
      <c r="W6" s="53"/>
      <c r="X6" s="53"/>
      <c r="Y6" s="53"/>
      <c r="Z6" s="53"/>
      <c r="AA6" s="53"/>
      <c r="AB6" s="53"/>
      <c r="AC6" s="53"/>
      <c r="AD6" s="53"/>
      <c r="AE6" s="53"/>
      <c r="AF6" s="53"/>
      <c r="AG6" s="53"/>
      <c r="AH6" s="53"/>
      <c r="AI6" s="53"/>
      <c r="AJ6" s="53"/>
      <c r="AK6" s="53"/>
      <c r="AL6" s="53"/>
      <c r="AM6" s="53"/>
      <c r="AN6" s="53"/>
      <c r="AO6" s="53"/>
      <c r="AP6" s="53"/>
      <c r="AQ6" s="53"/>
    </row>
    <row r="7" spans="1:113" ht="15" customHeight="1">
      <c r="B7" s="654"/>
      <c r="C7" s="73"/>
      <c r="D7" s="655" t="s">
        <v>249</v>
      </c>
      <c r="E7" s="656" t="str">
        <f>IF(ISBLANK(F7),"              &lt;HEM&gt;","")</f>
        <v xml:space="preserve">              &lt;HEM&gt;</v>
      </c>
      <c r="F7" s="675"/>
      <c r="G7" s="656" t="str">
        <f>IF(ISBLANK(H7),"              &lt;HEM&gt;","")</f>
        <v xml:space="preserve">              &lt;HEM&gt;</v>
      </c>
      <c r="H7" s="675"/>
      <c r="I7" s="656" t="str">
        <f>IF(ISBLANK(J7),"              &lt;HEM&gt;","")</f>
        <v xml:space="preserve">              &lt;HEM&gt;</v>
      </c>
      <c r="J7" s="675"/>
      <c r="K7" s="656" t="str">
        <f>IF(ISBLANK(L7),"              &lt;HEM&gt;","")</f>
        <v xml:space="preserve">              &lt;HEM&gt;</v>
      </c>
      <c r="L7" s="675"/>
      <c r="M7" s="657"/>
    </row>
    <row r="8" spans="1:113" ht="15" customHeight="1">
      <c r="A8" s="15"/>
      <c r="B8" s="658"/>
      <c r="C8" s="659"/>
      <c r="D8" s="655" t="s">
        <v>250</v>
      </c>
      <c r="E8" s="656" t="str">
        <f>IF(ISBLANK(F8),"          &lt;Non HEM&gt;","")</f>
        <v xml:space="preserve">          &lt;Non HEM&gt;</v>
      </c>
      <c r="F8" s="676"/>
      <c r="G8" s="656" t="str">
        <f>IF(ISBLANK(H8),"          &lt;Non HEM&gt;","")</f>
        <v xml:space="preserve">          &lt;Non HEM&gt;</v>
      </c>
      <c r="H8" s="676"/>
      <c r="I8" s="656" t="str">
        <f>IF(ISBLANK(J8),"          &lt;Non HEM&gt;","")</f>
        <v xml:space="preserve">          &lt;Non HEM&gt;</v>
      </c>
      <c r="J8" s="676"/>
      <c r="K8" s="656" t="str">
        <f>IF(ISBLANK(L8),"          &lt;Non HEM&gt;","")</f>
        <v xml:space="preserve">          &lt;Non HEM&gt;</v>
      </c>
      <c r="L8" s="676"/>
      <c r="M8" s="657"/>
      <c r="O8" s="15"/>
      <c r="P8" s="15"/>
      <c r="Q8" s="15"/>
      <c r="R8" s="15"/>
      <c r="S8" s="15"/>
      <c r="T8" s="15"/>
      <c r="U8" s="15"/>
      <c r="V8" s="15"/>
      <c r="W8" s="15"/>
      <c r="X8" s="15"/>
      <c r="Y8" s="15"/>
      <c r="Z8" s="15"/>
      <c r="AA8" s="15"/>
      <c r="AB8" s="15"/>
      <c r="AC8" s="15"/>
      <c r="AD8" s="15"/>
      <c r="AE8" s="15"/>
      <c r="AF8" s="15"/>
      <c r="AG8" s="15"/>
      <c r="AH8" s="15"/>
      <c r="AI8" s="15"/>
      <c r="AJ8" s="15"/>
      <c r="AK8" s="15"/>
      <c r="AL8" s="15"/>
      <c r="AM8" s="15"/>
      <c r="AN8" s="15"/>
      <c r="AO8" s="15"/>
      <c r="AP8" s="15"/>
      <c r="AQ8" s="15"/>
    </row>
    <row r="9" spans="1:113" ht="15" customHeight="1">
      <c r="A9" s="15"/>
      <c r="B9" s="850" t="s">
        <v>251</v>
      </c>
      <c r="C9" s="849"/>
      <c r="D9" s="849"/>
      <c r="E9" s="656" t="str">
        <f>IF(ISBLANK(F9),"              &lt;HEM&gt;","")</f>
        <v xml:space="preserve">              &lt;HEM&gt;</v>
      </c>
      <c r="F9" s="676"/>
      <c r="G9" s="656" t="str">
        <f t="shared" ref="G9:G15" si="0">IF(ISBLANK(H9),"              &lt;HEM&gt;","")</f>
        <v xml:space="preserve">              &lt;HEM&gt;</v>
      </c>
      <c r="H9" s="676"/>
      <c r="I9" s="656" t="str">
        <f t="shared" ref="I9:I15" si="1">IF(ISBLANK(J9),"              &lt;HEM&gt;","")</f>
        <v xml:space="preserve">              &lt;HEM&gt;</v>
      </c>
      <c r="J9" s="676"/>
      <c r="K9" s="656" t="str">
        <f t="shared" ref="K9:K15" si="2">IF(ISBLANK(L9),"              &lt;HEM&gt;","")</f>
        <v xml:space="preserve">              &lt;HEM&gt;</v>
      </c>
      <c r="L9" s="676"/>
      <c r="M9" s="657"/>
      <c r="O9" s="15"/>
      <c r="P9" s="15"/>
      <c r="Q9" s="15"/>
      <c r="R9" s="15"/>
      <c r="S9" s="15"/>
      <c r="T9" s="15"/>
      <c r="U9" s="15"/>
      <c r="V9" s="15"/>
      <c r="W9" s="15"/>
      <c r="X9" s="15"/>
      <c r="Y9" s="15"/>
      <c r="Z9" s="15"/>
      <c r="AA9" s="15"/>
      <c r="AB9" s="15"/>
      <c r="AC9" s="15"/>
      <c r="AD9" s="15"/>
      <c r="AE9" s="15"/>
      <c r="AF9" s="15"/>
      <c r="AG9" s="15"/>
      <c r="AH9" s="15"/>
      <c r="AI9" s="15"/>
      <c r="AJ9" s="15"/>
      <c r="AK9" s="15"/>
      <c r="AL9" s="15"/>
      <c r="AM9" s="15"/>
      <c r="AN9" s="15"/>
      <c r="AO9" s="15"/>
      <c r="AP9" s="15"/>
      <c r="AQ9" s="15"/>
    </row>
    <row r="10" spans="1:113" ht="15" customHeight="1">
      <c r="A10" s="15"/>
      <c r="B10" s="848" t="s">
        <v>252</v>
      </c>
      <c r="C10" s="849"/>
      <c r="D10" s="849"/>
      <c r="E10" s="656" t="str">
        <f>IF(ISBLANK(F10),"              &lt;HEM&gt;","")</f>
        <v xml:space="preserve">              &lt;HEM&gt;</v>
      </c>
      <c r="F10" s="676"/>
      <c r="G10" s="656" t="str">
        <f t="shared" si="0"/>
        <v xml:space="preserve">              &lt;HEM&gt;</v>
      </c>
      <c r="H10" s="676"/>
      <c r="I10" s="656" t="str">
        <f t="shared" si="1"/>
        <v xml:space="preserve">              &lt;HEM&gt;</v>
      </c>
      <c r="J10" s="676"/>
      <c r="K10" s="656" t="str">
        <f t="shared" si="2"/>
        <v xml:space="preserve">              &lt;HEM&gt;</v>
      </c>
      <c r="L10" s="676"/>
      <c r="M10" s="657"/>
      <c r="R10" s="15"/>
      <c r="S10" s="15"/>
      <c r="T10" s="15"/>
      <c r="U10" s="15"/>
      <c r="V10" s="15"/>
      <c r="W10" s="15"/>
      <c r="X10" s="15"/>
      <c r="Y10" s="15"/>
      <c r="Z10" s="15"/>
      <c r="AA10" s="15"/>
      <c r="AB10" s="15"/>
      <c r="AC10" s="15"/>
      <c r="AD10" s="15"/>
      <c r="AE10" s="15"/>
      <c r="AF10" s="15"/>
      <c r="AG10" s="15"/>
      <c r="AH10" s="15"/>
      <c r="AI10" s="15"/>
      <c r="AJ10" s="15"/>
      <c r="AK10" s="15"/>
      <c r="AL10" s="15"/>
      <c r="AM10" s="15"/>
      <c r="AN10" s="15"/>
      <c r="AO10" s="15"/>
      <c r="AP10" s="15"/>
      <c r="AQ10" s="15"/>
    </row>
    <row r="11" spans="1:113" ht="15" customHeight="1">
      <c r="A11" s="15"/>
      <c r="B11" s="848" t="s">
        <v>253</v>
      </c>
      <c r="C11" s="849"/>
      <c r="D11" s="849"/>
      <c r="E11" s="656" t="str">
        <f>IF(ISBLANK(F11),"              &lt;HEM&gt;","")</f>
        <v xml:space="preserve">              &lt;HEM&gt;</v>
      </c>
      <c r="F11" s="676"/>
      <c r="G11" s="656" t="str">
        <f t="shared" si="0"/>
        <v xml:space="preserve">              &lt;HEM&gt;</v>
      </c>
      <c r="H11" s="676"/>
      <c r="I11" s="656" t="str">
        <f t="shared" si="1"/>
        <v xml:space="preserve">              &lt;HEM&gt;</v>
      </c>
      <c r="J11" s="676"/>
      <c r="K11" s="656" t="str">
        <f t="shared" si="2"/>
        <v xml:space="preserve">              &lt;HEM&gt;</v>
      </c>
      <c r="L11" s="676"/>
      <c r="M11" s="657"/>
      <c r="O11" s="15"/>
      <c r="P11" s="15"/>
      <c r="Q11" s="15"/>
      <c r="R11" s="15"/>
      <c r="S11" s="15"/>
      <c r="T11" s="15"/>
      <c r="U11" s="15"/>
      <c r="V11" s="15"/>
      <c r="W11" s="15"/>
      <c r="X11" s="15"/>
      <c r="Y11" s="15"/>
      <c r="Z11" s="15"/>
      <c r="AA11" s="15"/>
      <c r="AB11" s="15"/>
      <c r="AC11" s="15"/>
      <c r="AD11" s="15"/>
      <c r="AE11" s="15"/>
      <c r="AF11" s="15"/>
      <c r="AG11" s="15"/>
      <c r="AH11" s="15"/>
      <c r="AI11" s="15"/>
      <c r="AJ11" s="15"/>
      <c r="AK11" s="15"/>
      <c r="AL11" s="15"/>
      <c r="AM11" s="15"/>
      <c r="AN11" s="15"/>
      <c r="AO11" s="15"/>
      <c r="AP11" s="15"/>
      <c r="AQ11" s="15"/>
    </row>
    <row r="12" spans="1:113" ht="15" customHeight="1">
      <c r="A12" s="15"/>
      <c r="B12" s="848" t="s">
        <v>254</v>
      </c>
      <c r="C12" s="849"/>
      <c r="D12" s="849"/>
      <c r="E12" s="656" t="str">
        <f>IF(ISBLANK(F12),"              &lt;HEM&gt;","")</f>
        <v xml:space="preserve">              &lt;HEM&gt;</v>
      </c>
      <c r="F12" s="676"/>
      <c r="G12" s="656" t="str">
        <f t="shared" si="0"/>
        <v xml:space="preserve">              &lt;HEM&gt;</v>
      </c>
      <c r="H12" s="676"/>
      <c r="I12" s="656" t="str">
        <f t="shared" si="1"/>
        <v xml:space="preserve">              &lt;HEM&gt;</v>
      </c>
      <c r="J12" s="676"/>
      <c r="K12" s="656" t="str">
        <f t="shared" si="2"/>
        <v xml:space="preserve">              &lt;HEM&gt;</v>
      </c>
      <c r="L12" s="676"/>
      <c r="M12" s="657"/>
      <c r="R12" s="15"/>
      <c r="S12" s="15"/>
      <c r="T12" s="15"/>
      <c r="U12" s="15"/>
      <c r="V12" s="15"/>
      <c r="W12" s="15"/>
      <c r="X12" s="15"/>
      <c r="Y12" s="15"/>
      <c r="Z12" s="15"/>
      <c r="AA12" s="15"/>
      <c r="AB12" s="15"/>
      <c r="AC12" s="15"/>
      <c r="AD12" s="15"/>
      <c r="AE12" s="15"/>
      <c r="AF12" s="15"/>
      <c r="AG12" s="15"/>
      <c r="AH12" s="15"/>
      <c r="AI12" s="15"/>
      <c r="AJ12" s="15"/>
      <c r="AK12" s="15"/>
      <c r="AL12" s="15"/>
      <c r="AM12" s="15"/>
      <c r="AN12" s="15"/>
      <c r="AO12" s="15"/>
      <c r="AP12" s="15"/>
      <c r="AQ12" s="15"/>
    </row>
    <row r="13" spans="1:113" ht="15" customHeight="1">
      <c r="A13" s="15"/>
      <c r="B13" s="848" t="s">
        <v>255</v>
      </c>
      <c r="C13" s="849"/>
      <c r="D13" s="849"/>
      <c r="E13" s="656" t="str">
        <f t="shared" ref="E13:E18" si="3">IF(ISBLANK(F13),"              &lt;HEM&gt;","")</f>
        <v xml:space="preserve">              &lt;HEM&gt;</v>
      </c>
      <c r="F13" s="676"/>
      <c r="G13" s="656" t="str">
        <f t="shared" si="0"/>
        <v xml:space="preserve">              &lt;HEM&gt;</v>
      </c>
      <c r="H13" s="676"/>
      <c r="I13" s="656" t="str">
        <f t="shared" si="1"/>
        <v xml:space="preserve">              &lt;HEM&gt;</v>
      </c>
      <c r="J13" s="676"/>
      <c r="K13" s="656" t="str">
        <f t="shared" si="2"/>
        <v xml:space="preserve">              &lt;HEM&gt;</v>
      </c>
      <c r="L13" s="676"/>
      <c r="M13" s="657"/>
      <c r="O13" s="15"/>
      <c r="P13" s="15"/>
      <c r="Q13" s="15"/>
      <c r="R13" s="15"/>
      <c r="S13" s="15"/>
      <c r="T13" s="15"/>
      <c r="U13" s="15"/>
      <c r="V13" s="15"/>
      <c r="W13" s="15"/>
      <c r="X13" s="15"/>
      <c r="Y13" s="15"/>
      <c r="Z13" s="15"/>
      <c r="AA13" s="15"/>
      <c r="AB13" s="15"/>
      <c r="AC13" s="15"/>
      <c r="AD13" s="15"/>
      <c r="AE13" s="15"/>
      <c r="AF13" s="15"/>
      <c r="AG13" s="15"/>
      <c r="AH13" s="15"/>
      <c r="AI13" s="15"/>
      <c r="AJ13" s="15"/>
      <c r="AK13" s="15"/>
      <c r="AL13" s="15"/>
      <c r="AM13" s="15"/>
      <c r="AN13" s="15"/>
      <c r="AO13" s="15"/>
      <c r="AP13" s="15"/>
      <c r="AQ13" s="15"/>
    </row>
    <row r="14" spans="1:113" ht="15" customHeight="1">
      <c r="A14" s="15"/>
      <c r="B14" s="848" t="s">
        <v>256</v>
      </c>
      <c r="C14" s="849"/>
      <c r="D14" s="849"/>
      <c r="E14" s="656" t="str">
        <f t="shared" si="3"/>
        <v xml:space="preserve">              &lt;HEM&gt;</v>
      </c>
      <c r="F14" s="676"/>
      <c r="G14" s="656" t="str">
        <f t="shared" si="0"/>
        <v xml:space="preserve">              &lt;HEM&gt;</v>
      </c>
      <c r="H14" s="676"/>
      <c r="I14" s="656" t="str">
        <f t="shared" si="1"/>
        <v xml:space="preserve">              &lt;HEM&gt;</v>
      </c>
      <c r="J14" s="676"/>
      <c r="K14" s="656" t="str">
        <f t="shared" si="2"/>
        <v xml:space="preserve">              &lt;HEM&gt;</v>
      </c>
      <c r="L14" s="676"/>
      <c r="M14" s="657"/>
      <c r="O14" s="15"/>
      <c r="P14" s="15"/>
      <c r="Q14" s="15"/>
      <c r="R14" s="15"/>
      <c r="S14" s="15"/>
      <c r="T14" s="15"/>
      <c r="U14" s="15"/>
      <c r="V14" s="15"/>
      <c r="W14" s="15"/>
      <c r="X14" s="15"/>
      <c r="Y14" s="15"/>
      <c r="Z14" s="15"/>
      <c r="AA14" s="15"/>
      <c r="AB14" s="15"/>
      <c r="AC14" s="15"/>
      <c r="AD14" s="15"/>
      <c r="AE14" s="15"/>
      <c r="AF14" s="15"/>
      <c r="AG14" s="15"/>
      <c r="AH14" s="15"/>
      <c r="AI14" s="15"/>
      <c r="AJ14" s="15"/>
      <c r="AK14" s="15"/>
      <c r="AL14" s="15"/>
      <c r="AM14" s="15"/>
      <c r="AN14" s="15"/>
      <c r="AO14" s="15"/>
      <c r="AP14" s="15"/>
      <c r="AQ14" s="15"/>
    </row>
    <row r="15" spans="1:113" ht="15" customHeight="1">
      <c r="A15" s="15"/>
      <c r="B15" s="848" t="s">
        <v>257</v>
      </c>
      <c r="C15" s="849"/>
      <c r="D15" s="849"/>
      <c r="E15" s="656" t="str">
        <f>IF(ISBLANK(F15),"              &lt;HEM&gt;","")</f>
        <v xml:space="preserve">              &lt;HEM&gt;</v>
      </c>
      <c r="F15" s="676"/>
      <c r="G15" s="656" t="str">
        <f t="shared" si="0"/>
        <v xml:space="preserve">              &lt;HEM&gt;</v>
      </c>
      <c r="H15" s="676"/>
      <c r="I15" s="656" t="str">
        <f t="shared" si="1"/>
        <v xml:space="preserve">              &lt;HEM&gt;</v>
      </c>
      <c r="J15" s="676"/>
      <c r="K15" s="656" t="str">
        <f t="shared" si="2"/>
        <v xml:space="preserve">              &lt;HEM&gt;</v>
      </c>
      <c r="L15" s="676"/>
      <c r="M15" s="657"/>
      <c r="O15" s="15"/>
      <c r="P15" s="15"/>
      <c r="Q15" s="15"/>
      <c r="R15" s="15"/>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5"/>
    </row>
    <row r="16" spans="1:113" ht="15" customHeight="1">
      <c r="A16" s="15"/>
      <c r="B16" s="660"/>
      <c r="C16" s="661"/>
      <c r="D16" s="661" t="s">
        <v>258</v>
      </c>
      <c r="E16" s="656" t="str">
        <f>IF(ISBLANK(F16),"          &lt;Non HEM&gt;","")</f>
        <v xml:space="preserve">          &lt;Non HEM&gt;</v>
      </c>
      <c r="F16" s="676"/>
      <c r="G16" s="656" t="str">
        <f>IF(ISBLANK(H16),"          &lt;Non HEM&gt;","")</f>
        <v xml:space="preserve">          &lt;Non HEM&gt;</v>
      </c>
      <c r="H16" s="676"/>
      <c r="I16" s="656" t="str">
        <f>IF(ISBLANK(J16),"          &lt;Non HEM&gt;","")</f>
        <v xml:space="preserve">          &lt;Non HEM&gt;</v>
      </c>
      <c r="J16" s="676"/>
      <c r="K16" s="656" t="str">
        <f>IF(ISBLANK(L16),"          &lt;Non HEM&gt;","")</f>
        <v xml:space="preserve">          &lt;Non HEM&gt;</v>
      </c>
      <c r="L16" s="676"/>
      <c r="M16" s="657"/>
      <c r="O16" s="15"/>
      <c r="P16" s="15"/>
      <c r="Q16" s="15"/>
      <c r="R16" s="15"/>
      <c r="S16" s="15"/>
      <c r="T16" s="15"/>
      <c r="U16" s="15"/>
      <c r="V16" s="15"/>
      <c r="W16" s="15"/>
      <c r="X16" s="15"/>
      <c r="Y16" s="15"/>
      <c r="Z16" s="15"/>
      <c r="AA16" s="15"/>
      <c r="AB16" s="15"/>
      <c r="AC16" s="15"/>
      <c r="AD16" s="15"/>
      <c r="AE16" s="15"/>
      <c r="AF16" s="15"/>
      <c r="AG16" s="15"/>
      <c r="AH16" s="15"/>
      <c r="AI16" s="15"/>
      <c r="AJ16" s="15"/>
      <c r="AK16" s="15"/>
      <c r="AL16" s="15"/>
      <c r="AM16" s="15"/>
      <c r="AN16" s="15"/>
      <c r="AO16" s="15"/>
      <c r="AP16" s="15"/>
      <c r="AQ16" s="15"/>
    </row>
    <row r="17" spans="1:43" ht="15" customHeight="1">
      <c r="A17" s="15"/>
      <c r="B17" s="848" t="s">
        <v>259</v>
      </c>
      <c r="C17" s="849"/>
      <c r="D17" s="849"/>
      <c r="E17" s="656" t="str">
        <f t="shared" si="3"/>
        <v xml:space="preserve">              &lt;HEM&gt;</v>
      </c>
      <c r="F17" s="676"/>
      <c r="G17" s="656" t="str">
        <f>IF(ISBLANK(H17),"              &lt;HEM&gt;","")</f>
        <v xml:space="preserve">              &lt;HEM&gt;</v>
      </c>
      <c r="H17" s="676"/>
      <c r="I17" s="656" t="str">
        <f>IF(ISBLANK(J17),"              &lt;HEM&gt;","")</f>
        <v xml:space="preserve">              &lt;HEM&gt;</v>
      </c>
      <c r="J17" s="676"/>
      <c r="K17" s="656" t="str">
        <f>IF(ISBLANK(L17),"              &lt;HEM&gt;","")</f>
        <v xml:space="preserve">              &lt;HEM&gt;</v>
      </c>
      <c r="L17" s="676"/>
      <c r="M17" s="657"/>
      <c r="O17" s="15"/>
      <c r="P17" s="15"/>
      <c r="Q17" s="15"/>
      <c r="R17" s="15"/>
      <c r="S17" s="15"/>
      <c r="T17" s="15"/>
      <c r="U17" s="15"/>
      <c r="V17" s="15"/>
      <c r="W17" s="15"/>
      <c r="X17" s="15"/>
      <c r="Y17" s="15"/>
      <c r="Z17" s="15"/>
      <c r="AA17" s="15"/>
      <c r="AB17" s="15"/>
      <c r="AC17" s="15"/>
      <c r="AD17" s="15"/>
      <c r="AE17" s="15"/>
      <c r="AF17" s="15"/>
      <c r="AG17" s="15"/>
      <c r="AH17" s="15"/>
      <c r="AI17" s="15"/>
      <c r="AJ17" s="15"/>
      <c r="AK17" s="15"/>
      <c r="AL17" s="15"/>
      <c r="AM17" s="15"/>
      <c r="AN17" s="15"/>
      <c r="AO17" s="15"/>
      <c r="AP17" s="15"/>
      <c r="AQ17" s="15"/>
    </row>
    <row r="18" spans="1:43" ht="15" customHeight="1">
      <c r="A18" s="15"/>
      <c r="B18" s="848" t="s">
        <v>260</v>
      </c>
      <c r="C18" s="849"/>
      <c r="D18" s="849"/>
      <c r="E18" s="656" t="str">
        <f t="shared" si="3"/>
        <v xml:space="preserve">              &lt;HEM&gt;</v>
      </c>
      <c r="F18" s="676"/>
      <c r="G18" s="656" t="str">
        <f>IF(ISBLANK(H18),"              &lt;HEM&gt;","")</f>
        <v xml:space="preserve">              &lt;HEM&gt;</v>
      </c>
      <c r="H18" s="676"/>
      <c r="I18" s="656" t="str">
        <f>IF(ISBLANK(J18),"              &lt;HEM&gt;","")</f>
        <v xml:space="preserve">              &lt;HEM&gt;</v>
      </c>
      <c r="J18" s="676"/>
      <c r="K18" s="656" t="str">
        <f>IF(ISBLANK(L18),"              &lt;HEM&gt;","")</f>
        <v xml:space="preserve">              &lt;HEM&gt;</v>
      </c>
      <c r="L18" s="676"/>
      <c r="M18" s="657"/>
      <c r="O18" s="15"/>
      <c r="P18" s="15"/>
      <c r="Q18" s="15"/>
      <c r="R18" s="15"/>
      <c r="S18" s="15"/>
      <c r="T18" s="15"/>
      <c r="U18" s="15"/>
      <c r="V18" s="15"/>
      <c r="W18" s="15"/>
      <c r="X18" s="15"/>
      <c r="Y18" s="15"/>
      <c r="Z18" s="15"/>
      <c r="AA18" s="15"/>
      <c r="AB18" s="15"/>
      <c r="AC18" s="15"/>
      <c r="AD18" s="15"/>
      <c r="AE18" s="15"/>
      <c r="AF18" s="15"/>
      <c r="AG18" s="15"/>
      <c r="AH18" s="15"/>
      <c r="AI18" s="15"/>
      <c r="AJ18" s="15"/>
      <c r="AK18" s="15"/>
      <c r="AL18" s="15"/>
      <c r="AM18" s="15"/>
      <c r="AN18" s="15"/>
      <c r="AO18" s="15"/>
      <c r="AP18" s="15"/>
      <c r="AQ18" s="15"/>
    </row>
    <row r="19" spans="1:43" ht="15" customHeight="1">
      <c r="A19" s="15"/>
      <c r="B19" s="662"/>
      <c r="C19" s="663"/>
      <c r="D19" s="661" t="s">
        <v>261</v>
      </c>
      <c r="E19" s="656" t="str">
        <f t="shared" ref="E19:E24" si="4">IF(ISBLANK(F19),"          &lt;Non HEM&gt;","")</f>
        <v xml:space="preserve">          &lt;Non HEM&gt;</v>
      </c>
      <c r="F19" s="676"/>
      <c r="G19" s="656" t="str">
        <f t="shared" ref="G19:G24" si="5">IF(ISBLANK(H19),"          &lt;Non HEM&gt;","")</f>
        <v xml:space="preserve">          &lt;Non HEM&gt;</v>
      </c>
      <c r="H19" s="676"/>
      <c r="I19" s="656" t="str">
        <f t="shared" ref="I19:I25" si="6">IF(ISBLANK(J19),"          &lt;Non HEM&gt;","")</f>
        <v xml:space="preserve">          &lt;Non HEM&gt;</v>
      </c>
      <c r="J19" s="676"/>
      <c r="K19" s="656" t="str">
        <f t="shared" ref="K19:K25" si="7">IF(ISBLANK(L19),"          &lt;Non HEM&gt;","")</f>
        <v xml:space="preserve">          &lt;Non HEM&gt;</v>
      </c>
      <c r="L19" s="676"/>
      <c r="M19" s="657"/>
      <c r="O19" s="15"/>
      <c r="P19" s="15"/>
      <c r="Q19" s="15"/>
      <c r="R19" s="15"/>
      <c r="S19" s="15"/>
      <c r="T19" s="15"/>
      <c r="U19" s="15"/>
      <c r="V19" s="15"/>
      <c r="W19" s="15"/>
      <c r="X19" s="15"/>
      <c r="Y19" s="15"/>
      <c r="Z19" s="15"/>
      <c r="AA19" s="15"/>
      <c r="AB19" s="15"/>
      <c r="AC19" s="15"/>
      <c r="AD19" s="15"/>
      <c r="AE19" s="15"/>
      <c r="AF19" s="15"/>
      <c r="AG19" s="15"/>
      <c r="AH19" s="15"/>
      <c r="AI19" s="15"/>
      <c r="AJ19" s="15"/>
      <c r="AK19" s="15"/>
      <c r="AL19" s="15"/>
      <c r="AM19" s="15"/>
      <c r="AN19" s="15"/>
      <c r="AO19" s="15"/>
      <c r="AP19" s="15"/>
      <c r="AQ19" s="15"/>
    </row>
    <row r="20" spans="1:43" s="66" customFormat="1" ht="15" customHeight="1">
      <c r="A20" s="65"/>
      <c r="B20" s="664"/>
      <c r="C20" s="665"/>
      <c r="D20" s="655" t="s">
        <v>262</v>
      </c>
      <c r="E20" s="656" t="str">
        <f t="shared" si="4"/>
        <v xml:space="preserve">          &lt;Non HEM&gt;</v>
      </c>
      <c r="F20" s="676"/>
      <c r="G20" s="656" t="str">
        <f t="shared" si="5"/>
        <v xml:space="preserve">          &lt;Non HEM&gt;</v>
      </c>
      <c r="H20" s="676"/>
      <c r="I20" s="656" t="str">
        <f t="shared" si="6"/>
        <v xml:space="preserve">          &lt;Non HEM&gt;</v>
      </c>
      <c r="J20" s="676"/>
      <c r="K20" s="656" t="str">
        <f t="shared" si="7"/>
        <v xml:space="preserve">          &lt;Non HEM&gt;</v>
      </c>
      <c r="L20" s="676"/>
      <c r="M20" s="657"/>
      <c r="O20" s="65"/>
      <c r="P20" s="65"/>
      <c r="Q20" s="65"/>
      <c r="R20" s="65"/>
      <c r="S20" s="65"/>
      <c r="T20" s="65"/>
      <c r="U20" s="65"/>
      <c r="V20" s="65"/>
      <c r="W20" s="65"/>
      <c r="X20" s="65"/>
      <c r="Y20" s="65"/>
      <c r="Z20" s="65"/>
      <c r="AA20" s="65"/>
      <c r="AB20" s="65"/>
      <c r="AC20" s="65"/>
      <c r="AD20" s="65"/>
      <c r="AE20" s="65"/>
      <c r="AF20" s="65"/>
      <c r="AG20" s="65"/>
      <c r="AH20" s="65"/>
      <c r="AI20" s="65"/>
      <c r="AJ20" s="65"/>
      <c r="AK20" s="65"/>
      <c r="AL20" s="65"/>
      <c r="AM20" s="65"/>
      <c r="AN20" s="65"/>
      <c r="AO20" s="65"/>
      <c r="AP20" s="65"/>
      <c r="AQ20" s="65"/>
    </row>
    <row r="21" spans="1:43" ht="15" customHeight="1">
      <c r="A21" s="15"/>
      <c r="B21" s="654"/>
      <c r="C21" s="73"/>
      <c r="D21" s="16" t="s">
        <v>263</v>
      </c>
      <c r="E21" s="656" t="str">
        <f t="shared" si="4"/>
        <v xml:space="preserve">          &lt;Non HEM&gt;</v>
      </c>
      <c r="F21" s="676"/>
      <c r="G21" s="656" t="str">
        <f t="shared" si="5"/>
        <v xml:space="preserve">          &lt;Non HEM&gt;</v>
      </c>
      <c r="H21" s="676"/>
      <c r="I21" s="656" t="str">
        <f t="shared" si="6"/>
        <v xml:space="preserve">          &lt;Non HEM&gt;</v>
      </c>
      <c r="J21" s="676"/>
      <c r="K21" s="656" t="str">
        <f t="shared" si="7"/>
        <v xml:space="preserve">          &lt;Non HEM&gt;</v>
      </c>
      <c r="L21" s="676"/>
      <c r="M21" s="657"/>
      <c r="O21" s="15"/>
      <c r="P21" s="15"/>
      <c r="Q21" s="15"/>
      <c r="R21" s="15"/>
      <c r="S21" s="15"/>
      <c r="T21" s="15"/>
      <c r="U21" s="15"/>
      <c r="V21" s="15"/>
      <c r="W21" s="15"/>
      <c r="X21" s="15"/>
      <c r="Y21" s="15"/>
      <c r="Z21" s="15"/>
      <c r="AA21" s="15"/>
      <c r="AB21" s="15"/>
      <c r="AC21" s="15"/>
      <c r="AD21" s="15"/>
      <c r="AE21" s="15"/>
      <c r="AF21" s="15"/>
      <c r="AG21" s="15"/>
      <c r="AH21" s="15"/>
      <c r="AI21" s="15"/>
      <c r="AJ21" s="15"/>
      <c r="AK21" s="15"/>
      <c r="AL21" s="15"/>
      <c r="AM21" s="15"/>
      <c r="AN21" s="15"/>
      <c r="AO21" s="15"/>
      <c r="AP21" s="15"/>
      <c r="AQ21" s="15"/>
    </row>
    <row r="22" spans="1:43" ht="15" customHeight="1">
      <c r="A22" s="15"/>
      <c r="B22" s="658"/>
      <c r="C22" s="659"/>
      <c r="D22" s="655" t="s">
        <v>264</v>
      </c>
      <c r="E22" s="656" t="str">
        <f t="shared" si="4"/>
        <v xml:space="preserve">          &lt;Non HEM&gt;</v>
      </c>
      <c r="F22" s="676"/>
      <c r="G22" s="656" t="str">
        <f t="shared" si="5"/>
        <v xml:space="preserve">          &lt;Non HEM&gt;</v>
      </c>
      <c r="H22" s="676"/>
      <c r="I22" s="656" t="str">
        <f t="shared" si="6"/>
        <v xml:space="preserve">          &lt;Non HEM&gt;</v>
      </c>
      <c r="J22" s="676"/>
      <c r="K22" s="656" t="str">
        <f t="shared" si="7"/>
        <v xml:space="preserve">          &lt;Non HEM&gt;</v>
      </c>
      <c r="L22" s="676"/>
      <c r="M22" s="657"/>
      <c r="O22" s="15"/>
      <c r="P22" s="15"/>
      <c r="Q22" s="15"/>
      <c r="R22" s="15"/>
      <c r="S22" s="15"/>
      <c r="T22" s="15"/>
      <c r="U22" s="15"/>
      <c r="V22" s="15"/>
      <c r="W22" s="15"/>
      <c r="X22" s="15"/>
      <c r="Y22" s="15"/>
      <c r="Z22" s="15"/>
      <c r="AA22" s="15"/>
      <c r="AB22" s="15"/>
      <c r="AC22" s="15"/>
      <c r="AD22" s="15"/>
      <c r="AE22" s="15"/>
      <c r="AF22" s="15"/>
      <c r="AG22" s="15"/>
      <c r="AH22" s="15"/>
      <c r="AI22" s="15"/>
      <c r="AJ22" s="15"/>
      <c r="AK22" s="15"/>
      <c r="AL22" s="15"/>
      <c r="AM22" s="15"/>
      <c r="AN22" s="15"/>
      <c r="AO22" s="15"/>
      <c r="AP22" s="15"/>
      <c r="AQ22" s="15"/>
    </row>
    <row r="23" spans="1:43" ht="15" customHeight="1">
      <c r="A23" s="15"/>
      <c r="B23" s="660"/>
      <c r="C23" s="661"/>
      <c r="D23" s="661" t="s">
        <v>265</v>
      </c>
      <c r="E23" s="656" t="str">
        <f t="shared" si="4"/>
        <v xml:space="preserve">          &lt;Non HEM&gt;</v>
      </c>
      <c r="F23" s="676"/>
      <c r="G23" s="656" t="str">
        <f t="shared" si="5"/>
        <v xml:space="preserve">          &lt;Non HEM&gt;</v>
      </c>
      <c r="H23" s="676"/>
      <c r="I23" s="656" t="str">
        <f t="shared" si="6"/>
        <v xml:space="preserve">          &lt;Non HEM&gt;</v>
      </c>
      <c r="J23" s="676"/>
      <c r="K23" s="656" t="str">
        <f t="shared" si="7"/>
        <v xml:space="preserve">          &lt;Non HEM&gt;</v>
      </c>
      <c r="L23" s="676"/>
      <c r="M23" s="657"/>
      <c r="O23" s="15"/>
      <c r="P23" s="15"/>
      <c r="Q23" s="15"/>
      <c r="R23" s="15"/>
      <c r="S23" s="15"/>
      <c r="T23" s="15"/>
      <c r="U23" s="15"/>
      <c r="V23" s="15"/>
      <c r="W23" s="15"/>
      <c r="X23" s="15"/>
      <c r="Y23" s="15"/>
      <c r="Z23" s="15"/>
      <c r="AA23" s="15"/>
      <c r="AB23" s="15"/>
      <c r="AC23" s="15"/>
      <c r="AD23" s="15"/>
      <c r="AE23" s="15"/>
      <c r="AF23" s="15"/>
      <c r="AG23" s="15"/>
      <c r="AH23" s="15"/>
      <c r="AI23" s="15"/>
      <c r="AJ23" s="15"/>
      <c r="AK23" s="15"/>
      <c r="AL23" s="15"/>
      <c r="AM23" s="15"/>
      <c r="AN23" s="15"/>
      <c r="AO23" s="15"/>
      <c r="AP23" s="15"/>
      <c r="AQ23" s="15"/>
    </row>
    <row r="24" spans="1:43" ht="15" customHeight="1">
      <c r="A24" s="15"/>
      <c r="B24" s="662"/>
      <c r="C24" s="663"/>
      <c r="D24" s="661" t="s">
        <v>266</v>
      </c>
      <c r="E24" s="656" t="str">
        <f t="shared" si="4"/>
        <v xml:space="preserve">          &lt;Non HEM&gt;</v>
      </c>
      <c r="F24" s="676"/>
      <c r="G24" s="656" t="str">
        <f t="shared" si="5"/>
        <v xml:space="preserve">          &lt;Non HEM&gt;</v>
      </c>
      <c r="H24" s="676"/>
      <c r="I24" s="656" t="str">
        <f t="shared" si="6"/>
        <v xml:space="preserve">          &lt;Non HEM&gt;</v>
      </c>
      <c r="J24" s="676"/>
      <c r="K24" s="656" t="str">
        <f t="shared" si="7"/>
        <v xml:space="preserve">          &lt;Non HEM&gt;</v>
      </c>
      <c r="L24" s="676"/>
      <c r="M24" s="657"/>
      <c r="O24" s="15"/>
      <c r="P24" s="15"/>
      <c r="Q24" s="15"/>
      <c r="R24" s="15"/>
      <c r="S24" s="15"/>
      <c r="T24" s="15"/>
      <c r="U24" s="15"/>
      <c r="V24" s="15"/>
      <c r="W24" s="15"/>
      <c r="X24" s="15"/>
      <c r="Y24" s="15"/>
      <c r="Z24" s="15"/>
      <c r="AA24" s="15"/>
      <c r="AB24" s="15"/>
      <c r="AC24" s="15"/>
      <c r="AD24" s="15"/>
      <c r="AE24" s="15"/>
      <c r="AF24" s="15"/>
      <c r="AG24" s="15"/>
      <c r="AH24" s="15"/>
      <c r="AI24" s="15"/>
      <c r="AJ24" s="15"/>
      <c r="AK24" s="15"/>
      <c r="AL24" s="15"/>
      <c r="AM24" s="15"/>
      <c r="AN24" s="15"/>
      <c r="AO24" s="15"/>
      <c r="AP24" s="15"/>
      <c r="AQ24" s="15"/>
    </row>
    <row r="25" spans="1:43" ht="15" customHeight="1">
      <c r="A25" s="15"/>
      <c r="B25" s="658"/>
      <c r="C25" s="659"/>
      <c r="D25" s="655" t="s">
        <v>267</v>
      </c>
      <c r="E25" s="656" t="str">
        <f>IF(ISBLANK(F25),"          &lt;Non HEM&gt;","")</f>
        <v xml:space="preserve">          &lt;Non HEM&gt;</v>
      </c>
      <c r="F25" s="676"/>
      <c r="G25" s="656" t="str">
        <f>IF(ISBLANK(H25),"          &lt;Non HEM&gt;","")</f>
        <v xml:space="preserve">          &lt;Non HEM&gt;</v>
      </c>
      <c r="H25" s="676"/>
      <c r="I25" s="656" t="str">
        <f t="shared" si="6"/>
        <v xml:space="preserve">          &lt;Non HEM&gt;</v>
      </c>
      <c r="J25" s="675"/>
      <c r="K25" s="656" t="str">
        <f t="shared" si="7"/>
        <v xml:space="preserve">          &lt;Non HEM&gt;</v>
      </c>
      <c r="L25" s="676"/>
      <c r="M25" s="657"/>
      <c r="O25" s="15"/>
      <c r="P25" s="15"/>
      <c r="Q25" s="15"/>
      <c r="R25" s="15"/>
      <c r="S25" s="15"/>
      <c r="T25" s="15"/>
      <c r="U25" s="15"/>
      <c r="V25" s="15"/>
      <c r="W25" s="15"/>
      <c r="X25" s="15"/>
      <c r="Y25" s="15"/>
      <c r="Z25" s="15"/>
      <c r="AA25" s="15"/>
      <c r="AB25" s="15"/>
      <c r="AC25" s="15"/>
      <c r="AD25" s="15"/>
      <c r="AE25" s="15"/>
      <c r="AF25" s="15"/>
      <c r="AG25" s="15"/>
      <c r="AH25" s="15"/>
      <c r="AI25" s="15"/>
      <c r="AJ25" s="15"/>
      <c r="AK25" s="15"/>
      <c r="AL25" s="15"/>
      <c r="AM25" s="15"/>
      <c r="AN25" s="15"/>
      <c r="AO25" s="15"/>
      <c r="AP25" s="15"/>
      <c r="AQ25" s="15"/>
    </row>
    <row r="26" spans="1:43" ht="15" customHeight="1">
      <c r="A26" s="15"/>
      <c r="B26" s="666"/>
      <c r="C26" s="667"/>
      <c r="D26" s="668"/>
      <c r="E26" s="668"/>
      <c r="F26" s="54"/>
      <c r="G26" s="669"/>
      <c r="H26" s="54"/>
      <c r="I26" s="669"/>
      <c r="J26" s="54"/>
      <c r="K26" s="669"/>
      <c r="L26" s="667"/>
      <c r="M26" s="670"/>
      <c r="O26" s="15"/>
      <c r="P26" s="15"/>
      <c r="Q26" s="15"/>
      <c r="R26" s="15"/>
      <c r="S26" s="15"/>
      <c r="T26" s="15"/>
      <c r="U26" s="15"/>
      <c r="V26" s="15"/>
      <c r="W26" s="15"/>
      <c r="X26" s="15"/>
      <c r="Y26" s="15"/>
      <c r="Z26" s="15"/>
      <c r="AA26" s="15"/>
      <c r="AB26" s="15"/>
      <c r="AC26" s="15"/>
      <c r="AD26" s="15"/>
      <c r="AE26" s="15"/>
      <c r="AF26" s="15"/>
      <c r="AG26" s="15"/>
      <c r="AH26" s="15"/>
      <c r="AI26" s="15"/>
      <c r="AJ26" s="15"/>
      <c r="AK26" s="15"/>
      <c r="AL26" s="15"/>
      <c r="AM26" s="15"/>
      <c r="AN26" s="15"/>
    </row>
    <row r="27" spans="1:43" ht="15" customHeight="1">
      <c r="A27" s="15"/>
      <c r="B27" s="666"/>
      <c r="C27" s="669"/>
      <c r="D27" s="650" t="s">
        <v>268</v>
      </c>
      <c r="E27" s="649"/>
      <c r="F27" s="677">
        <f>F7+F17+F18+SUM(F9:F15)</f>
        <v>0</v>
      </c>
      <c r="G27" s="671"/>
      <c r="H27" s="677">
        <f>H7+H17+H18+SUM(H9:H15)</f>
        <v>0</v>
      </c>
      <c r="I27" s="671"/>
      <c r="J27" s="677">
        <f>J7+J17+J18+SUM(J9:J15)</f>
        <v>0</v>
      </c>
      <c r="K27" s="671"/>
      <c r="L27" s="677">
        <f>L7+L17+L18+SUM(L9:L15)</f>
        <v>0</v>
      </c>
      <c r="M27" s="672"/>
      <c r="O27" s="15"/>
      <c r="P27" s="15"/>
      <c r="Q27" s="15"/>
      <c r="R27" s="15"/>
      <c r="S27" s="15"/>
      <c r="T27" s="15"/>
      <c r="U27" s="15"/>
      <c r="V27" s="15"/>
      <c r="W27" s="15"/>
      <c r="X27" s="15"/>
      <c r="Y27" s="15"/>
      <c r="Z27" s="15"/>
      <c r="AA27" s="15"/>
      <c r="AB27" s="15"/>
      <c r="AC27" s="15"/>
      <c r="AD27" s="15"/>
      <c r="AE27" s="15"/>
      <c r="AF27" s="15"/>
      <c r="AG27" s="15"/>
      <c r="AH27" s="15"/>
      <c r="AI27" s="15"/>
      <c r="AJ27" s="15"/>
      <c r="AK27" s="15"/>
      <c r="AL27" s="15"/>
      <c r="AM27" s="15"/>
      <c r="AN27" s="15"/>
    </row>
    <row r="28" spans="1:43" ht="15" customHeight="1">
      <c r="A28" s="15"/>
      <c r="B28" s="648"/>
      <c r="C28" s="669"/>
      <c r="D28" s="650" t="s">
        <v>269</v>
      </c>
      <c r="E28" s="663"/>
      <c r="F28" s="677">
        <f>SUM(F20:F25)+F19+F16+F8</f>
        <v>0</v>
      </c>
      <c r="G28" s="671"/>
      <c r="H28" s="677">
        <f>SUM(H20:H25)+H19+H16+H8</f>
        <v>0</v>
      </c>
      <c r="I28" s="671"/>
      <c r="J28" s="677">
        <f>SUM(J20:J25)+J19+J16+J8</f>
        <v>0</v>
      </c>
      <c r="K28" s="671"/>
      <c r="L28" s="677">
        <f>SUM(L20:L25)+L19+L16+L8</f>
        <v>0</v>
      </c>
      <c r="M28" s="672"/>
      <c r="O28" s="15"/>
      <c r="P28" s="15"/>
      <c r="Q28" s="15"/>
      <c r="R28" s="15"/>
      <c r="S28" s="15"/>
      <c r="T28" s="15"/>
      <c r="U28" s="15"/>
      <c r="V28" s="15"/>
      <c r="W28" s="15"/>
      <c r="X28" s="15"/>
      <c r="Y28" s="15"/>
      <c r="Z28" s="15"/>
      <c r="AA28" s="15"/>
      <c r="AB28" s="15"/>
      <c r="AC28" s="15"/>
      <c r="AD28" s="15"/>
      <c r="AE28" s="15"/>
      <c r="AF28" s="15"/>
      <c r="AG28" s="15"/>
      <c r="AH28" s="15"/>
      <c r="AI28" s="15"/>
      <c r="AJ28" s="15"/>
      <c r="AK28" s="15"/>
      <c r="AL28" s="15"/>
      <c r="AM28" s="15"/>
      <c r="AN28" s="15"/>
    </row>
    <row r="29" spans="1:43" ht="15" customHeight="1">
      <c r="A29" s="15"/>
      <c r="B29" s="648"/>
      <c r="C29" s="669"/>
      <c r="D29" s="74"/>
      <c r="E29" s="1"/>
      <c r="F29" s="669"/>
      <c r="G29" s="669"/>
      <c r="H29" s="673"/>
      <c r="I29" s="669"/>
      <c r="J29" s="669"/>
      <c r="K29" s="669"/>
      <c r="L29" s="669"/>
      <c r="M29" s="674"/>
      <c r="O29" s="15"/>
      <c r="P29" s="15"/>
      <c r="Q29" s="15"/>
      <c r="R29" s="15"/>
      <c r="S29" s="15"/>
      <c r="T29" s="15"/>
      <c r="U29" s="15"/>
      <c r="V29" s="15"/>
      <c r="W29" s="15"/>
      <c r="X29" s="15"/>
      <c r="Y29" s="15"/>
      <c r="Z29" s="15"/>
      <c r="AA29" s="15"/>
      <c r="AB29" s="15"/>
      <c r="AC29" s="15"/>
      <c r="AD29" s="15"/>
      <c r="AE29" s="15"/>
      <c r="AF29" s="15"/>
      <c r="AG29" s="15"/>
      <c r="AH29" s="15"/>
      <c r="AI29" s="15"/>
      <c r="AJ29" s="15"/>
      <c r="AK29" s="15"/>
      <c r="AL29" s="15"/>
      <c r="AM29" s="15"/>
      <c r="AN29" s="15"/>
    </row>
    <row r="30" spans="1:43" ht="15" customHeight="1">
      <c r="A30" s="15"/>
      <c r="B30" s="648"/>
      <c r="C30" s="669"/>
      <c r="D30" s="1"/>
      <c r="E30" s="1"/>
      <c r="F30" s="669"/>
      <c r="G30" s="669"/>
      <c r="H30" s="669"/>
      <c r="I30" s="669"/>
      <c r="J30" s="15"/>
      <c r="K30" s="669"/>
      <c r="L30" s="15"/>
      <c r="M30" s="511"/>
      <c r="O30" s="15"/>
      <c r="P30" s="15"/>
      <c r="Q30" s="15"/>
      <c r="R30" s="15"/>
      <c r="S30" s="15"/>
      <c r="T30" s="15"/>
      <c r="U30" s="15"/>
      <c r="V30" s="15"/>
      <c r="W30" s="15"/>
      <c r="X30" s="15"/>
      <c r="Y30" s="15"/>
      <c r="Z30" s="15"/>
      <c r="AA30" s="15"/>
      <c r="AB30" s="15"/>
      <c r="AC30" s="15"/>
      <c r="AD30" s="15"/>
      <c r="AE30" s="15"/>
      <c r="AF30" s="15"/>
      <c r="AG30" s="15"/>
      <c r="AH30" s="15"/>
      <c r="AI30" s="15"/>
      <c r="AJ30" s="15"/>
      <c r="AK30" s="15"/>
      <c r="AL30" s="15"/>
      <c r="AM30" s="15"/>
      <c r="AN30" s="15"/>
    </row>
    <row r="31" spans="1:43">
      <c r="A31" s="15"/>
      <c r="B31" s="860" t="s">
        <v>270</v>
      </c>
      <c r="C31" s="861"/>
      <c r="D31" s="861"/>
      <c r="E31" s="861"/>
      <c r="F31" s="861"/>
      <c r="G31" s="861"/>
      <c r="H31" s="861"/>
      <c r="I31" s="861"/>
      <c r="J31" s="861"/>
      <c r="K31" s="861"/>
      <c r="L31" s="861"/>
      <c r="M31" s="862"/>
      <c r="N31" s="15"/>
      <c r="O31" s="15"/>
      <c r="P31" s="15"/>
      <c r="Q31" s="15"/>
      <c r="R31" s="15"/>
      <c r="S31" s="15"/>
      <c r="T31" s="15"/>
      <c r="U31" s="15"/>
      <c r="V31" s="15"/>
      <c r="W31" s="15"/>
      <c r="X31" s="15"/>
      <c r="Y31" s="15"/>
      <c r="Z31" s="15"/>
      <c r="AA31" s="15"/>
      <c r="AB31" s="15"/>
      <c r="AC31" s="15"/>
      <c r="AD31" s="15"/>
      <c r="AE31" s="15"/>
      <c r="AF31" s="15"/>
      <c r="AG31" s="15"/>
      <c r="AH31" s="15"/>
      <c r="AI31" s="15"/>
      <c r="AJ31" s="15"/>
      <c r="AK31" s="15"/>
      <c r="AL31" s="15"/>
    </row>
    <row r="32" spans="1:43" s="15" customFormat="1" ht="14.25" customHeight="1">
      <c r="B32" s="854" t="s">
        <v>667</v>
      </c>
      <c r="C32" s="855"/>
      <c r="D32" s="855"/>
      <c r="E32" s="855"/>
      <c r="F32" s="855"/>
      <c r="G32" s="855"/>
      <c r="H32" s="855"/>
      <c r="I32" s="855"/>
      <c r="J32" s="855"/>
      <c r="K32" s="855"/>
      <c r="L32" s="855"/>
      <c r="M32" s="856"/>
      <c r="N32" s="17"/>
      <c r="O32" s="17"/>
      <c r="P32" s="17"/>
      <c r="Q32" s="17"/>
      <c r="R32" s="17"/>
      <c r="S32" s="17"/>
      <c r="T32" s="17"/>
    </row>
    <row r="33" spans="2:20" s="15" customFormat="1">
      <c r="B33" s="854"/>
      <c r="C33" s="855"/>
      <c r="D33" s="855"/>
      <c r="E33" s="855"/>
      <c r="F33" s="855"/>
      <c r="G33" s="855"/>
      <c r="H33" s="855"/>
      <c r="I33" s="855"/>
      <c r="J33" s="855"/>
      <c r="K33" s="855"/>
      <c r="L33" s="855"/>
      <c r="M33" s="856"/>
      <c r="N33" s="17"/>
      <c r="O33" s="17"/>
      <c r="P33" s="17"/>
      <c r="Q33" s="17"/>
      <c r="R33" s="17"/>
      <c r="S33" s="17"/>
      <c r="T33" s="17"/>
    </row>
    <row r="34" spans="2:20" s="15" customFormat="1" ht="18.75" customHeight="1">
      <c r="B34" s="854"/>
      <c r="C34" s="855"/>
      <c r="D34" s="855"/>
      <c r="E34" s="855"/>
      <c r="F34" s="855"/>
      <c r="G34" s="855"/>
      <c r="H34" s="855"/>
      <c r="I34" s="855"/>
      <c r="J34" s="855"/>
      <c r="K34" s="855"/>
      <c r="L34" s="855"/>
      <c r="M34" s="856"/>
      <c r="N34" s="17"/>
      <c r="O34" s="17"/>
      <c r="P34" s="17"/>
      <c r="Q34" s="17"/>
      <c r="R34" s="17"/>
      <c r="S34" s="17"/>
      <c r="T34" s="17"/>
    </row>
    <row r="35" spans="2:20" s="15" customFormat="1" ht="20.25" customHeight="1">
      <c r="B35" s="854"/>
      <c r="C35" s="855"/>
      <c r="D35" s="855"/>
      <c r="E35" s="855"/>
      <c r="F35" s="855"/>
      <c r="G35" s="855"/>
      <c r="H35" s="855"/>
      <c r="I35" s="855"/>
      <c r="J35" s="855"/>
      <c r="K35" s="855"/>
      <c r="L35" s="855"/>
      <c r="M35" s="856"/>
      <c r="N35" s="17"/>
      <c r="O35" s="17"/>
      <c r="P35" s="17"/>
      <c r="Q35" s="17"/>
      <c r="R35" s="17"/>
      <c r="S35" s="17"/>
      <c r="T35" s="17"/>
    </row>
    <row r="36" spans="2:20" s="15" customFormat="1" ht="18.75" customHeight="1">
      <c r="B36" s="854"/>
      <c r="C36" s="855"/>
      <c r="D36" s="855"/>
      <c r="E36" s="855"/>
      <c r="F36" s="855"/>
      <c r="G36" s="855"/>
      <c r="H36" s="855"/>
      <c r="I36" s="855"/>
      <c r="J36" s="855"/>
      <c r="K36" s="855"/>
      <c r="L36" s="855"/>
      <c r="M36" s="856"/>
      <c r="N36" s="17"/>
      <c r="O36" s="17"/>
      <c r="P36" s="17"/>
      <c r="Q36" s="17"/>
      <c r="R36" s="17"/>
      <c r="S36" s="17"/>
      <c r="T36" s="17"/>
    </row>
    <row r="37" spans="2:20" s="15" customFormat="1" ht="24" customHeight="1">
      <c r="B37" s="854"/>
      <c r="C37" s="855"/>
      <c r="D37" s="855"/>
      <c r="E37" s="855"/>
      <c r="F37" s="855"/>
      <c r="G37" s="855"/>
      <c r="H37" s="855"/>
      <c r="I37" s="855"/>
      <c r="J37" s="855"/>
      <c r="K37" s="855"/>
      <c r="L37" s="855"/>
      <c r="M37" s="856"/>
      <c r="N37" s="17"/>
      <c r="O37" s="17"/>
      <c r="P37" s="17"/>
      <c r="Q37" s="17"/>
      <c r="R37" s="17"/>
      <c r="S37" s="17"/>
      <c r="T37" s="17"/>
    </row>
    <row r="38" spans="2:20" s="15" customFormat="1" ht="21" customHeight="1">
      <c r="B38" s="854"/>
      <c r="C38" s="855"/>
      <c r="D38" s="855"/>
      <c r="E38" s="855"/>
      <c r="F38" s="855"/>
      <c r="G38" s="855"/>
      <c r="H38" s="855"/>
      <c r="I38" s="855"/>
      <c r="J38" s="855"/>
      <c r="K38" s="855"/>
      <c r="L38" s="855"/>
      <c r="M38" s="856"/>
    </row>
    <row r="39" spans="2:20" s="15" customFormat="1" ht="6" customHeight="1">
      <c r="B39" s="854"/>
      <c r="C39" s="855"/>
      <c r="D39" s="855"/>
      <c r="E39" s="855"/>
      <c r="F39" s="855"/>
      <c r="G39" s="855"/>
      <c r="H39" s="855"/>
      <c r="I39" s="855"/>
      <c r="J39" s="855"/>
      <c r="K39" s="855"/>
      <c r="L39" s="855"/>
      <c r="M39" s="856"/>
    </row>
    <row r="40" spans="2:20" s="15" customFormat="1" ht="7.5" customHeight="1">
      <c r="B40" s="857"/>
      <c r="C40" s="858"/>
      <c r="D40" s="858"/>
      <c r="E40" s="858"/>
      <c r="F40" s="858"/>
      <c r="G40" s="858"/>
      <c r="H40" s="858"/>
      <c r="I40" s="858"/>
      <c r="J40" s="858"/>
      <c r="K40" s="858"/>
      <c r="L40" s="858"/>
      <c r="M40" s="859"/>
    </row>
    <row r="41" spans="2:20" s="15" customFormat="1" hidden="1">
      <c r="B41" s="57"/>
      <c r="C41" s="57"/>
      <c r="D41" s="57"/>
      <c r="E41" s="57"/>
      <c r="F41" s="57"/>
      <c r="G41" s="57"/>
      <c r="H41" s="57"/>
      <c r="I41" s="57"/>
      <c r="J41" s="57"/>
      <c r="K41" s="57"/>
      <c r="L41" s="57"/>
      <c r="M41" s="57"/>
    </row>
    <row r="42" spans="2:20" s="15" customFormat="1" hidden="1">
      <c r="B42" s="57"/>
      <c r="C42" s="57"/>
      <c r="D42" s="57"/>
      <c r="E42" s="57"/>
      <c r="F42" s="57"/>
      <c r="G42" s="57"/>
      <c r="H42" s="57"/>
      <c r="I42" s="57"/>
      <c r="J42" s="57"/>
      <c r="K42" s="57"/>
      <c r="L42" s="57"/>
      <c r="M42" s="57"/>
    </row>
    <row r="43" spans="2:20" s="15" customFormat="1" hidden="1"/>
    <row r="44" spans="2:20" s="15" customFormat="1" hidden="1"/>
    <row r="45" spans="2:20" s="15" customFormat="1" hidden="1"/>
    <row r="46" spans="2:20" s="15" customFormat="1" hidden="1"/>
    <row r="47" spans="2:20" s="15" customFormat="1" hidden="1"/>
    <row r="48" spans="2:20" s="15" customFormat="1" hidden="1"/>
    <row r="49" s="15" customFormat="1" hidden="1"/>
    <row r="50" s="15" customFormat="1" hidden="1"/>
    <row r="51" s="15" customFormat="1" hidden="1"/>
    <row r="52" s="15" customFormat="1" hidden="1"/>
    <row r="53" s="15" customFormat="1" hidden="1"/>
    <row r="54" s="15" customFormat="1" hidden="1"/>
    <row r="55" s="15" customFormat="1" hidden="1"/>
    <row r="56" s="15" customFormat="1" hidden="1"/>
    <row r="57" s="15" customFormat="1" hidden="1"/>
    <row r="58" s="15" customFormat="1" hidden="1"/>
    <row r="59" s="15" customFormat="1" hidden="1"/>
    <row r="60" s="15" customFormat="1" hidden="1"/>
    <row r="61" s="15" customFormat="1" hidden="1"/>
    <row r="62" s="15" customFormat="1" hidden="1"/>
    <row r="63" s="15" customFormat="1" hidden="1"/>
    <row r="64" s="15" customFormat="1" hidden="1"/>
    <row r="65" s="15" customFormat="1" hidden="1"/>
    <row r="66" s="15" customFormat="1" hidden="1"/>
    <row r="67" s="15" customFormat="1" hidden="1"/>
    <row r="68" s="15" customFormat="1" hidden="1"/>
    <row r="69" s="15" customFormat="1" hidden="1"/>
    <row r="70" s="15" customFormat="1" hidden="1"/>
    <row r="71" s="15" customFormat="1" hidden="1"/>
    <row r="72" s="15" customFormat="1" hidden="1"/>
    <row r="73" s="15" customFormat="1" hidden="1"/>
    <row r="74" s="15" customFormat="1" hidden="1"/>
    <row r="75" s="15" customFormat="1" hidden="1"/>
    <row r="76" s="15" customFormat="1" hidden="1"/>
    <row r="77" s="15" customFormat="1" hidden="1"/>
    <row r="78" s="15" customFormat="1" hidden="1"/>
    <row r="79" s="15" customFormat="1" hidden="1"/>
    <row r="80" s="15" customFormat="1" hidden="1"/>
    <row r="81" s="15" customFormat="1" hidden="1"/>
    <row r="82" s="15" customFormat="1" hidden="1"/>
    <row r="83" s="15" customFormat="1" hidden="1"/>
    <row r="84" s="15" customFormat="1" hidden="1"/>
    <row r="85" s="15" customFormat="1" hidden="1"/>
    <row r="86" s="15" customFormat="1" hidden="1"/>
    <row r="87" s="15" customFormat="1" hidden="1"/>
    <row r="88" s="15" customFormat="1" hidden="1"/>
    <row r="89" s="15" customFormat="1" hidden="1"/>
    <row r="90" s="15" customFormat="1" hidden="1"/>
    <row r="91" s="15" customFormat="1" hidden="1"/>
    <row r="92" s="15" customFormat="1" hidden="1"/>
    <row r="93" s="15" customFormat="1" hidden="1"/>
    <row r="94" s="15" customFormat="1" hidden="1"/>
    <row r="95" s="15" customFormat="1" hidden="1"/>
    <row r="96" s="15" customFormat="1" hidden="1"/>
    <row r="97" s="15" customFormat="1" hidden="1"/>
    <row r="98" s="15" customFormat="1" hidden="1"/>
    <row r="99" s="15" customFormat="1" hidden="1"/>
    <row r="100" s="15" customFormat="1" hidden="1"/>
    <row r="101" s="15" customFormat="1" hidden="1"/>
    <row r="102" s="15" customFormat="1" hidden="1"/>
    <row r="103" s="15" customFormat="1" hidden="1"/>
    <row r="104" s="15" customFormat="1" hidden="1"/>
    <row r="105" s="15" customFormat="1" hidden="1"/>
    <row r="106" s="15" customFormat="1" hidden="1"/>
    <row r="107" s="15" customFormat="1" hidden="1"/>
    <row r="108" s="15" customFormat="1" hidden="1"/>
    <row r="109" s="15" customFormat="1" hidden="1"/>
    <row r="110" s="15" customFormat="1" hidden="1"/>
    <row r="111" s="15" customFormat="1" hidden="1"/>
    <row r="112" s="15" customFormat="1" hidden="1"/>
    <row r="113" spans="1:14" s="15" customFormat="1" hidden="1"/>
    <row r="114" spans="1:14" s="15" customFormat="1" hidden="1"/>
    <row r="115" spans="1:14" s="15" customFormat="1" hidden="1"/>
    <row r="116" spans="1:14" s="15" customFormat="1" hidden="1"/>
    <row r="117" spans="1:14" s="15" customFormat="1" hidden="1"/>
    <row r="118" spans="1:14" s="15" customFormat="1" hidden="1"/>
    <row r="119" spans="1:14" s="15" customFormat="1" hidden="1"/>
    <row r="120" spans="1:14" s="15" customFormat="1" hidden="1"/>
    <row r="121" spans="1:14" s="15" customFormat="1" hidden="1"/>
    <row r="122" spans="1:14" s="15" customFormat="1" hidden="1"/>
    <row r="123" spans="1:14" hidden="1">
      <c r="A123" s="15"/>
      <c r="B123" s="15"/>
      <c r="C123" s="15"/>
      <c r="D123" s="15"/>
      <c r="E123" s="15"/>
      <c r="F123" s="15"/>
      <c r="G123" s="15"/>
      <c r="H123" s="15"/>
      <c r="I123" s="15"/>
      <c r="J123" s="15"/>
      <c r="K123" s="15"/>
      <c r="L123" s="15"/>
      <c r="N123" s="15"/>
    </row>
    <row r="124" spans="1:14" hidden="1">
      <c r="A124" s="15"/>
      <c r="B124" s="15"/>
      <c r="C124" s="15"/>
      <c r="D124" s="15"/>
      <c r="E124" s="15"/>
      <c r="F124" s="15"/>
      <c r="G124" s="15"/>
      <c r="H124" s="15"/>
      <c r="I124" s="15"/>
      <c r="J124" s="15"/>
      <c r="K124" s="15"/>
      <c r="L124" s="15"/>
      <c r="N124" s="15"/>
    </row>
    <row r="125" spans="1:14" hidden="1">
      <c r="A125" s="15"/>
      <c r="B125" s="15"/>
      <c r="C125" s="15"/>
      <c r="D125" s="15"/>
      <c r="E125" s="15"/>
      <c r="F125" s="15"/>
      <c r="G125" s="15"/>
      <c r="H125" s="15"/>
      <c r="I125" s="15"/>
      <c r="J125" s="15"/>
      <c r="K125" s="15"/>
      <c r="L125" s="15"/>
      <c r="N125" s="15"/>
    </row>
    <row r="126" spans="1:14" hidden="1">
      <c r="A126" s="15"/>
      <c r="B126" s="15"/>
      <c r="C126" s="15"/>
      <c r="D126" s="15"/>
      <c r="E126" s="15"/>
      <c r="F126" s="15"/>
      <c r="G126" s="15"/>
      <c r="H126" s="15"/>
      <c r="I126" s="15"/>
      <c r="J126" s="15"/>
      <c r="K126" s="15"/>
      <c r="L126" s="15"/>
      <c r="N126" s="15"/>
    </row>
    <row r="127" spans="1:14" hidden="1">
      <c r="A127" s="15"/>
      <c r="B127" s="15"/>
      <c r="C127" s="15"/>
      <c r="D127" s="15"/>
      <c r="E127" s="15"/>
      <c r="F127" s="15"/>
      <c r="G127" s="15"/>
      <c r="H127" s="15"/>
      <c r="I127" s="15"/>
      <c r="J127" s="15"/>
      <c r="K127" s="15"/>
      <c r="L127" s="15"/>
      <c r="N127" s="15"/>
    </row>
    <row r="128" spans="1:14" hidden="1">
      <c r="A128" s="15"/>
      <c r="B128" s="15"/>
      <c r="C128" s="15"/>
      <c r="D128" s="15"/>
      <c r="E128" s="15"/>
      <c r="F128" s="15"/>
      <c r="G128" s="15"/>
      <c r="H128" s="15"/>
      <c r="I128" s="15"/>
      <c r="J128" s="15"/>
      <c r="K128" s="15"/>
      <c r="L128" s="15"/>
      <c r="N128" s="15"/>
    </row>
    <row r="129" spans="1:14" hidden="1">
      <c r="A129" s="15"/>
      <c r="B129" s="15"/>
      <c r="C129" s="15"/>
      <c r="D129" s="15"/>
      <c r="E129" s="15"/>
      <c r="F129" s="15"/>
      <c r="G129" s="15"/>
      <c r="H129" s="15"/>
      <c r="I129" s="15"/>
      <c r="J129" s="15"/>
      <c r="K129" s="15"/>
      <c r="L129" s="15"/>
      <c r="N129" s="15"/>
    </row>
    <row r="130" spans="1:14" hidden="1">
      <c r="A130" s="15"/>
      <c r="B130" s="15"/>
      <c r="C130" s="15"/>
      <c r="D130" s="15"/>
      <c r="E130" s="15"/>
      <c r="F130" s="15"/>
      <c r="G130" s="15"/>
      <c r="H130" s="15"/>
      <c r="I130" s="15"/>
      <c r="J130" s="15"/>
      <c r="K130" s="15"/>
      <c r="L130" s="15"/>
      <c r="N130" s="15"/>
    </row>
    <row r="131" spans="1:14" hidden="1">
      <c r="A131" s="15"/>
      <c r="B131" s="15"/>
      <c r="C131" s="15"/>
      <c r="D131" s="15"/>
      <c r="E131" s="15"/>
      <c r="F131" s="15"/>
      <c r="G131" s="15"/>
      <c r="H131" s="15"/>
      <c r="I131" s="15"/>
      <c r="J131" s="15"/>
      <c r="K131" s="15"/>
      <c r="L131" s="15"/>
      <c r="N131" s="15"/>
    </row>
    <row r="132" spans="1:14" hidden="1">
      <c r="A132" s="15"/>
      <c r="B132" s="15"/>
      <c r="C132" s="15"/>
      <c r="D132" s="15"/>
      <c r="E132" s="15"/>
      <c r="F132" s="15"/>
      <c r="G132" s="15"/>
      <c r="H132" s="15"/>
      <c r="I132" s="15"/>
      <c r="J132" s="15"/>
      <c r="K132" s="15"/>
      <c r="L132" s="15"/>
      <c r="N132" s="15"/>
    </row>
    <row r="133" spans="1:14" hidden="1">
      <c r="A133" s="15"/>
      <c r="B133" s="15"/>
      <c r="C133" s="15"/>
      <c r="D133" s="15"/>
      <c r="E133" s="15"/>
      <c r="F133" s="15"/>
      <c r="G133" s="15"/>
      <c r="H133" s="15"/>
      <c r="I133" s="15"/>
      <c r="J133" s="15"/>
      <c r="K133" s="15"/>
      <c r="L133" s="15"/>
      <c r="N133" s="15"/>
    </row>
    <row r="134" spans="1:14" hidden="1">
      <c r="A134" s="15"/>
      <c r="B134" s="15"/>
      <c r="C134" s="15"/>
      <c r="D134" s="15"/>
      <c r="E134" s="15"/>
      <c r="F134" s="15"/>
      <c r="G134" s="15"/>
      <c r="H134" s="15"/>
      <c r="I134" s="15"/>
      <c r="J134" s="15"/>
      <c r="K134" s="15"/>
      <c r="L134" s="15"/>
      <c r="N134" s="15"/>
    </row>
    <row r="135" spans="1:14" hidden="1">
      <c r="A135" s="15"/>
      <c r="B135" s="15"/>
      <c r="C135" s="15"/>
      <c r="D135" s="15"/>
      <c r="E135" s="15"/>
      <c r="F135" s="15"/>
      <c r="G135" s="15"/>
      <c r="H135" s="15"/>
      <c r="I135" s="15"/>
      <c r="J135" s="15"/>
      <c r="K135" s="15"/>
      <c r="L135" s="15"/>
      <c r="N135" s="15"/>
    </row>
    <row r="136" spans="1:14" hidden="1">
      <c r="A136" s="15"/>
      <c r="B136" s="15"/>
      <c r="C136" s="15"/>
      <c r="D136" s="15"/>
      <c r="E136" s="15"/>
      <c r="F136" s="15"/>
      <c r="G136" s="15"/>
      <c r="H136" s="15"/>
      <c r="I136" s="15"/>
      <c r="J136" s="15"/>
      <c r="K136" s="15"/>
      <c r="L136" s="15"/>
      <c r="N136" s="15"/>
    </row>
    <row r="137" spans="1:14" hidden="1">
      <c r="A137" s="15"/>
      <c r="B137" s="15"/>
      <c r="C137" s="15"/>
      <c r="D137" s="15"/>
      <c r="E137" s="15"/>
      <c r="F137" s="15"/>
      <c r="G137" s="15"/>
      <c r="H137" s="15"/>
      <c r="I137" s="15"/>
      <c r="J137" s="15"/>
      <c r="K137" s="15"/>
      <c r="L137" s="15"/>
      <c r="N137" s="15"/>
    </row>
    <row r="138" spans="1:14" hidden="1">
      <c r="A138" s="15"/>
      <c r="B138" s="15"/>
      <c r="C138" s="15"/>
      <c r="D138" s="15"/>
      <c r="E138" s="15"/>
      <c r="F138" s="15"/>
      <c r="G138" s="15"/>
      <c r="H138" s="15"/>
      <c r="I138" s="15"/>
      <c r="J138" s="15"/>
      <c r="K138" s="15"/>
      <c r="L138" s="15"/>
      <c r="N138" s="15"/>
    </row>
    <row r="139" spans="1:14" hidden="1">
      <c r="A139" s="15"/>
      <c r="B139" s="15"/>
      <c r="C139" s="15"/>
      <c r="D139" s="15"/>
      <c r="E139" s="15"/>
      <c r="F139" s="15"/>
      <c r="G139" s="15"/>
      <c r="H139" s="15"/>
      <c r="I139" s="15"/>
      <c r="J139" s="15"/>
      <c r="K139" s="15"/>
      <c r="L139" s="15"/>
      <c r="N139" s="15"/>
    </row>
    <row r="140" spans="1:14" hidden="1">
      <c r="A140" s="15"/>
      <c r="B140" s="15"/>
      <c r="C140" s="15"/>
      <c r="D140" s="15"/>
      <c r="E140" s="15"/>
      <c r="F140" s="15"/>
      <c r="G140" s="15"/>
      <c r="H140" s="15"/>
      <c r="I140" s="15"/>
      <c r="J140" s="15"/>
      <c r="K140" s="15"/>
      <c r="L140" s="15"/>
      <c r="N140" s="15"/>
    </row>
    <row r="141" spans="1:14" hidden="1">
      <c r="A141" s="15"/>
      <c r="B141" s="15"/>
      <c r="C141" s="15"/>
      <c r="D141" s="15"/>
      <c r="E141" s="15"/>
      <c r="F141" s="15"/>
      <c r="G141" s="15"/>
      <c r="H141" s="15"/>
      <c r="I141" s="15"/>
      <c r="J141" s="15"/>
      <c r="K141" s="15"/>
      <c r="L141" s="15"/>
      <c r="N141" s="15"/>
    </row>
    <row r="142" spans="1:14" hidden="1">
      <c r="A142" s="15"/>
      <c r="B142" s="15"/>
      <c r="C142" s="15"/>
      <c r="D142" s="15"/>
      <c r="E142" s="15"/>
      <c r="F142" s="15"/>
      <c r="G142" s="15"/>
      <c r="H142" s="15"/>
      <c r="I142" s="15"/>
      <c r="J142" s="15"/>
      <c r="K142" s="15"/>
      <c r="L142" s="15"/>
      <c r="N142" s="15"/>
    </row>
    <row r="143" spans="1:14" hidden="1">
      <c r="A143" s="15"/>
      <c r="B143" s="15"/>
      <c r="C143" s="15"/>
      <c r="D143" s="15"/>
      <c r="E143" s="15"/>
      <c r="F143" s="15"/>
      <c r="G143" s="15"/>
      <c r="H143" s="15"/>
      <c r="I143" s="15"/>
      <c r="J143" s="15"/>
      <c r="K143" s="15"/>
      <c r="L143" s="15"/>
      <c r="N143" s="15"/>
    </row>
    <row r="144" spans="1:14" hidden="1">
      <c r="A144" s="15"/>
      <c r="B144" s="15"/>
      <c r="C144" s="15"/>
      <c r="D144" s="15"/>
      <c r="E144" s="15"/>
      <c r="F144" s="15"/>
      <c r="G144" s="15"/>
      <c r="H144" s="15"/>
      <c r="I144" s="15"/>
      <c r="J144" s="15"/>
      <c r="K144" s="15"/>
      <c r="L144" s="15"/>
      <c r="N144" s="15"/>
    </row>
    <row r="145" spans="1:14" hidden="1">
      <c r="A145" s="15"/>
      <c r="B145" s="15"/>
      <c r="C145" s="15"/>
      <c r="D145" s="15"/>
      <c r="E145" s="15"/>
      <c r="F145" s="15"/>
      <c r="G145" s="15"/>
      <c r="H145" s="15"/>
      <c r="I145" s="15"/>
      <c r="J145" s="15"/>
      <c r="K145" s="15"/>
      <c r="L145" s="15"/>
      <c r="N145" s="15"/>
    </row>
    <row r="146" spans="1:14" hidden="1">
      <c r="A146" s="15"/>
      <c r="B146" s="15"/>
      <c r="C146" s="15"/>
      <c r="D146" s="15"/>
      <c r="E146" s="15"/>
      <c r="F146" s="15"/>
      <c r="G146" s="15"/>
      <c r="H146" s="15"/>
      <c r="I146" s="15"/>
      <c r="J146" s="15"/>
      <c r="K146" s="15"/>
      <c r="L146" s="15"/>
      <c r="N146" s="15"/>
    </row>
    <row r="147" spans="1:14" hidden="1">
      <c r="A147" s="15"/>
      <c r="B147" s="15"/>
      <c r="C147" s="15"/>
      <c r="D147" s="15"/>
      <c r="E147" s="15"/>
      <c r="F147" s="15"/>
      <c r="G147" s="15"/>
      <c r="H147" s="15"/>
      <c r="I147" s="15"/>
      <c r="J147" s="15"/>
      <c r="K147" s="15"/>
      <c r="L147" s="15"/>
      <c r="N147" s="15"/>
    </row>
    <row r="148" spans="1:14" hidden="1">
      <c r="A148" s="15"/>
      <c r="B148" s="15"/>
      <c r="C148" s="15"/>
      <c r="D148" s="15"/>
      <c r="E148" s="15"/>
      <c r="F148" s="15"/>
      <c r="G148" s="15"/>
      <c r="H148" s="15"/>
      <c r="I148" s="15"/>
      <c r="J148" s="15"/>
      <c r="K148" s="15"/>
      <c r="L148" s="15"/>
      <c r="N148" s="15"/>
    </row>
    <row r="149" spans="1:14" hidden="1">
      <c r="A149" s="15"/>
      <c r="B149" s="15"/>
      <c r="C149" s="15"/>
      <c r="D149" s="15"/>
      <c r="E149" s="15"/>
      <c r="F149" s="15"/>
      <c r="G149" s="15"/>
      <c r="H149" s="15"/>
      <c r="I149" s="15"/>
      <c r="J149" s="15"/>
      <c r="K149" s="15"/>
      <c r="L149" s="15"/>
      <c r="N149" s="15"/>
    </row>
    <row r="150" spans="1:14" hidden="1">
      <c r="A150" s="15"/>
      <c r="B150" s="15"/>
      <c r="C150" s="15"/>
      <c r="D150" s="15"/>
      <c r="E150" s="15"/>
      <c r="F150" s="15"/>
      <c r="G150" s="15"/>
      <c r="H150" s="15"/>
      <c r="I150" s="15"/>
      <c r="J150" s="15"/>
      <c r="K150" s="15"/>
      <c r="L150" s="15"/>
      <c r="N150" s="15"/>
    </row>
    <row r="151" spans="1:14" hidden="1">
      <c r="A151" s="15"/>
      <c r="B151" s="15"/>
      <c r="C151" s="15"/>
      <c r="D151" s="15"/>
      <c r="E151" s="15"/>
      <c r="F151" s="15"/>
      <c r="G151" s="15"/>
      <c r="H151" s="15"/>
      <c r="I151" s="15"/>
      <c r="J151" s="15"/>
      <c r="K151" s="15"/>
      <c r="L151" s="15"/>
      <c r="N151" s="15"/>
    </row>
    <row r="152" spans="1:14" hidden="1">
      <c r="A152" s="15"/>
      <c r="B152" s="15"/>
      <c r="C152" s="15"/>
      <c r="D152" s="15"/>
      <c r="E152" s="15"/>
      <c r="F152" s="15"/>
      <c r="G152" s="15"/>
      <c r="H152" s="15"/>
      <c r="I152" s="15"/>
      <c r="J152" s="15"/>
      <c r="K152" s="15"/>
      <c r="L152" s="15"/>
      <c r="N152" s="15"/>
    </row>
    <row r="153" spans="1:14" hidden="1">
      <c r="A153" s="15"/>
      <c r="B153" s="15"/>
      <c r="C153" s="15"/>
      <c r="D153" s="15"/>
      <c r="E153" s="15"/>
      <c r="F153" s="15"/>
      <c r="G153" s="15"/>
      <c r="H153" s="15"/>
      <c r="I153" s="15"/>
      <c r="J153" s="15"/>
      <c r="K153" s="15"/>
      <c r="L153" s="15"/>
      <c r="N153" s="15"/>
    </row>
    <row r="154" spans="1:14" hidden="1">
      <c r="A154" s="15"/>
      <c r="B154" s="15"/>
      <c r="C154" s="15"/>
      <c r="D154" s="15"/>
      <c r="E154" s="15"/>
      <c r="F154" s="15"/>
      <c r="G154" s="15"/>
      <c r="H154" s="15"/>
      <c r="I154" s="15"/>
      <c r="J154" s="15"/>
      <c r="K154" s="15"/>
      <c r="L154" s="15"/>
      <c r="N154" s="15"/>
    </row>
    <row r="155" spans="1:14" hidden="1">
      <c r="A155" s="15"/>
      <c r="B155" s="15"/>
      <c r="C155" s="15"/>
      <c r="D155" s="15"/>
      <c r="E155" s="15"/>
      <c r="F155" s="15"/>
      <c r="G155" s="15"/>
      <c r="H155" s="15"/>
      <c r="I155" s="15"/>
      <c r="J155" s="15"/>
      <c r="K155" s="15"/>
      <c r="L155" s="15"/>
      <c r="N155" s="15"/>
    </row>
    <row r="156" spans="1:14" hidden="1">
      <c r="A156" s="15"/>
      <c r="B156" s="15"/>
      <c r="C156" s="15"/>
      <c r="D156" s="15"/>
      <c r="E156" s="15"/>
      <c r="F156" s="15"/>
      <c r="G156" s="15"/>
      <c r="H156" s="15"/>
      <c r="I156" s="15"/>
      <c r="J156" s="15"/>
      <c r="K156" s="15"/>
      <c r="L156" s="15"/>
      <c r="N156" s="15"/>
    </row>
    <row r="157" spans="1:14" hidden="1">
      <c r="A157" s="15"/>
      <c r="B157" s="15"/>
      <c r="C157" s="15"/>
      <c r="D157" s="15"/>
      <c r="E157" s="15"/>
      <c r="F157" s="15"/>
      <c r="G157" s="15"/>
      <c r="H157" s="15"/>
      <c r="I157" s="15"/>
      <c r="J157" s="15"/>
      <c r="K157" s="15"/>
      <c r="L157" s="15"/>
      <c r="N157" s="15"/>
    </row>
    <row r="158" spans="1:14" hidden="1">
      <c r="A158" s="15"/>
      <c r="B158" s="15"/>
      <c r="C158" s="15"/>
      <c r="D158" s="15"/>
      <c r="E158" s="15"/>
      <c r="F158" s="15"/>
      <c r="G158" s="15"/>
      <c r="H158" s="15"/>
      <c r="I158" s="15"/>
      <c r="J158" s="15"/>
      <c r="K158" s="15"/>
      <c r="L158" s="15"/>
      <c r="N158" s="15"/>
    </row>
    <row r="159" spans="1:14" hidden="1">
      <c r="A159" s="15"/>
      <c r="B159" s="15"/>
      <c r="C159" s="15"/>
      <c r="D159" s="15"/>
      <c r="E159" s="15"/>
      <c r="F159" s="15"/>
      <c r="G159" s="15"/>
      <c r="H159" s="15"/>
      <c r="I159" s="15"/>
      <c r="J159" s="15"/>
      <c r="K159" s="15"/>
      <c r="L159" s="15"/>
      <c r="N159" s="15"/>
    </row>
    <row r="160" spans="1:14" hidden="1">
      <c r="A160" s="15"/>
      <c r="B160" s="15"/>
      <c r="C160" s="15"/>
      <c r="D160" s="15"/>
      <c r="E160" s="15"/>
      <c r="F160" s="15"/>
      <c r="G160" s="15"/>
      <c r="H160" s="15"/>
      <c r="I160" s="15"/>
      <c r="J160" s="15"/>
      <c r="K160" s="15"/>
      <c r="L160" s="15"/>
      <c r="N160" s="15"/>
    </row>
    <row r="161" spans="1:14" hidden="1">
      <c r="A161" s="15"/>
      <c r="B161" s="15"/>
      <c r="C161" s="15"/>
      <c r="D161" s="15"/>
      <c r="E161" s="15"/>
      <c r="F161" s="15"/>
      <c r="G161" s="15"/>
      <c r="H161" s="15"/>
      <c r="I161" s="15"/>
      <c r="J161" s="15"/>
      <c r="K161" s="15"/>
      <c r="L161" s="15"/>
      <c r="N161" s="15"/>
    </row>
    <row r="162" spans="1:14" hidden="1">
      <c r="A162" s="15"/>
      <c r="B162" s="15"/>
      <c r="C162" s="15"/>
      <c r="D162" s="15"/>
      <c r="E162" s="15"/>
      <c r="F162" s="15"/>
      <c r="G162" s="15"/>
      <c r="H162" s="15"/>
      <c r="I162" s="15"/>
      <c r="J162" s="15"/>
      <c r="K162" s="15"/>
      <c r="L162" s="15"/>
      <c r="N162" s="15"/>
    </row>
    <row r="163" spans="1:14" hidden="1">
      <c r="A163" s="15"/>
      <c r="B163" s="15"/>
      <c r="C163" s="15"/>
      <c r="D163" s="15"/>
      <c r="E163" s="15"/>
      <c r="F163" s="15"/>
      <c r="G163" s="15"/>
      <c r="H163" s="15"/>
      <c r="I163" s="15"/>
      <c r="J163" s="15"/>
      <c r="K163" s="15"/>
      <c r="L163" s="15"/>
      <c r="N163" s="15"/>
    </row>
    <row r="164" spans="1:14" hidden="1">
      <c r="A164" s="15"/>
      <c r="B164" s="15"/>
      <c r="C164" s="15"/>
      <c r="D164" s="15"/>
      <c r="E164" s="15"/>
      <c r="F164" s="15"/>
      <c r="G164" s="15"/>
      <c r="H164" s="15"/>
      <c r="I164" s="15"/>
      <c r="J164" s="15"/>
      <c r="K164" s="15"/>
      <c r="L164" s="15"/>
      <c r="N164" s="15"/>
    </row>
    <row r="165" spans="1:14" hidden="1">
      <c r="A165" s="15"/>
      <c r="B165" s="15"/>
      <c r="C165" s="15"/>
      <c r="D165" s="15"/>
      <c r="E165" s="15"/>
      <c r="F165" s="15"/>
      <c r="G165" s="15"/>
      <c r="H165" s="15"/>
      <c r="I165" s="15"/>
      <c r="J165" s="15"/>
      <c r="K165" s="15"/>
      <c r="L165" s="15"/>
      <c r="N165" s="15"/>
    </row>
    <row r="166" spans="1:14" hidden="1">
      <c r="A166" s="15"/>
      <c r="B166" s="15"/>
      <c r="C166" s="15"/>
      <c r="D166" s="15"/>
      <c r="E166" s="15"/>
      <c r="F166" s="15"/>
      <c r="G166" s="15"/>
      <c r="H166" s="15"/>
      <c r="I166" s="15"/>
      <c r="J166" s="15"/>
      <c r="K166" s="15"/>
      <c r="L166" s="15"/>
      <c r="N166" s="15"/>
    </row>
    <row r="167" spans="1:14" hidden="1">
      <c r="A167" s="15"/>
      <c r="B167" s="15"/>
      <c r="C167" s="15"/>
      <c r="D167" s="15"/>
      <c r="E167" s="15"/>
      <c r="F167" s="15"/>
      <c r="G167" s="15"/>
      <c r="H167" s="15"/>
      <c r="I167" s="15"/>
      <c r="J167" s="15"/>
      <c r="K167" s="15"/>
      <c r="L167" s="15"/>
      <c r="N167" s="15"/>
    </row>
    <row r="168" spans="1:14" hidden="1">
      <c r="A168" s="15"/>
      <c r="B168" s="15"/>
      <c r="C168" s="15"/>
      <c r="D168" s="15"/>
      <c r="E168" s="15"/>
      <c r="F168" s="15"/>
      <c r="G168" s="15"/>
      <c r="H168" s="15"/>
      <c r="I168" s="15"/>
      <c r="J168" s="15"/>
      <c r="K168" s="15"/>
      <c r="L168" s="15"/>
      <c r="N168" s="15"/>
    </row>
    <row r="169" spans="1:14" hidden="1">
      <c r="A169" s="15"/>
      <c r="B169" s="15"/>
      <c r="C169" s="15"/>
      <c r="D169" s="15"/>
      <c r="E169" s="15"/>
      <c r="F169" s="15"/>
      <c r="G169" s="15"/>
      <c r="H169" s="15"/>
      <c r="I169" s="15"/>
      <c r="J169" s="15"/>
      <c r="K169" s="15"/>
      <c r="L169" s="15"/>
      <c r="N169" s="15"/>
    </row>
    <row r="170" spans="1:14" hidden="1">
      <c r="A170" s="15"/>
      <c r="B170" s="15"/>
      <c r="C170" s="15"/>
      <c r="D170" s="15"/>
      <c r="E170" s="15"/>
      <c r="F170" s="15"/>
      <c r="G170" s="15"/>
      <c r="H170" s="15"/>
      <c r="I170" s="15"/>
      <c r="J170" s="15"/>
      <c r="K170" s="15"/>
      <c r="L170" s="15"/>
      <c r="N170" s="15"/>
    </row>
    <row r="171" spans="1:14" hidden="1">
      <c r="A171" s="15"/>
      <c r="B171" s="15"/>
      <c r="C171" s="15"/>
      <c r="D171" s="15"/>
      <c r="E171" s="15"/>
      <c r="F171" s="15"/>
      <c r="G171" s="15"/>
      <c r="H171" s="15"/>
      <c r="I171" s="15"/>
      <c r="J171" s="15"/>
      <c r="K171" s="15"/>
      <c r="L171" s="15"/>
      <c r="N171" s="15"/>
    </row>
    <row r="172" spans="1:14" hidden="1">
      <c r="A172" s="15"/>
      <c r="B172" s="15"/>
      <c r="C172" s="15"/>
      <c r="D172" s="15"/>
      <c r="E172" s="15"/>
      <c r="F172" s="15"/>
      <c r="G172" s="15"/>
      <c r="H172" s="15"/>
      <c r="I172" s="15"/>
      <c r="J172" s="15"/>
      <c r="K172" s="15"/>
      <c r="L172" s="15"/>
      <c r="N172" s="15"/>
    </row>
    <row r="174" spans="1:14"/>
    <row r="175" spans="1:14"/>
    <row r="176" spans="1:14"/>
    <row r="190"/>
    <row r="191"/>
    <row r="192"/>
    <row r="197"/>
    <row r="198"/>
    <row r="199"/>
    <row r="200"/>
    <row r="201"/>
    <row r="202"/>
    <row r="203"/>
    <row r="204"/>
    <row r="205"/>
    <row r="206"/>
    <row r="207"/>
    <row r="208"/>
    <row r="209"/>
    <row r="210"/>
    <row r="211"/>
    <row r="212"/>
    <row r="213"/>
    <row r="214"/>
    <row r="215"/>
    <row r="216"/>
  </sheetData>
  <sheetProtection algorithmName="SHA-512" hashValue="rZ7jRKMUINaE/GPqxhpK+ltWmnMgdypklVz+ZOLBCW9reWFoG+JYIyGq1lhT8NQomcgQ7foxwSja4oftCgwgiA==" saltValue="T9hdWZSV2u7LAmTQWNWjHQ==" spinCount="100000" sheet="1" scenarios="1"/>
  <mergeCells count="14">
    <mergeCell ref="B18:D18"/>
    <mergeCell ref="B4:M4"/>
    <mergeCell ref="B32:M40"/>
    <mergeCell ref="B31:M31"/>
    <mergeCell ref="B12:D12"/>
    <mergeCell ref="B13:D13"/>
    <mergeCell ref="B14:D14"/>
    <mergeCell ref="B15:D15"/>
    <mergeCell ref="B17:D17"/>
    <mergeCell ref="O3:Q5"/>
    <mergeCell ref="B2:N2"/>
    <mergeCell ref="B10:D10"/>
    <mergeCell ref="B9:D9"/>
    <mergeCell ref="B11:D11"/>
  </mergeCells>
  <phoneticPr fontId="3" type="noConversion"/>
  <hyperlinks>
    <hyperlink ref="O3:Q5" location="'Servicing Calculator'!A1" display="Back To Main Page" xr:uid="{61502B57-8FB2-4901-BF2A-58F7EF0BC42D}"/>
  </hyperlinks>
  <pageMargins left="0.7" right="0.7" top="0.75" bottom="0.75" header="0.3" footer="0.3"/>
  <pageSetup paperSize="9" orientation="portrait" r:id="rId1"/>
  <ignoredErrors>
    <ignoredError sqref="G8:G25 I8:I25 K8:K25 E8:E25" formula="1"/>
  </ignoredErrors>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226590-FFA4-445F-AFB1-D092DA54CF4F}">
  <sheetPr codeName="Sheet14"/>
  <dimension ref="A1:DS361"/>
  <sheetViews>
    <sheetView workbookViewId="0">
      <selection activeCell="T6" sqref="T6:AA6"/>
    </sheetView>
  </sheetViews>
  <sheetFormatPr defaultColWidth="0" defaultRowHeight="14.5"/>
  <cols>
    <col min="1" max="1" width="3" style="77" customWidth="1"/>
    <col min="2" max="2" width="1.54296875" style="102" customWidth="1"/>
    <col min="3" max="3" width="3.54296875" style="102" customWidth="1"/>
    <col min="4" max="8" width="1.54296875" style="102" customWidth="1"/>
    <col min="9" max="9" width="0.54296875" style="102" customWidth="1"/>
    <col min="10" max="14" width="1.54296875" style="102" customWidth="1"/>
    <col min="15" max="15" width="4.453125" style="102" customWidth="1"/>
    <col min="16" max="20" width="1.54296875" style="102" customWidth="1"/>
    <col min="21" max="21" width="2.54296875" style="102" customWidth="1"/>
    <col min="22" max="24" width="1.54296875" style="102" customWidth="1"/>
    <col min="25" max="25" width="1" style="102" customWidth="1"/>
    <col min="26" max="30" width="1.54296875" style="102" customWidth="1"/>
    <col min="31" max="31" width="3.453125" style="102" customWidth="1"/>
    <col min="32" max="32" width="3.54296875" style="102" customWidth="1"/>
    <col min="33" max="33" width="2" style="102" customWidth="1"/>
    <col min="34" max="34" width="1.54296875" style="102" customWidth="1"/>
    <col min="35" max="35" width="2.453125" style="102" customWidth="1"/>
    <col min="36" max="36" width="1.54296875" style="102" customWidth="1"/>
    <col min="37" max="37" width="1.453125" style="102" customWidth="1"/>
    <col min="38" max="42" width="1.54296875" style="102" customWidth="1"/>
    <col min="43" max="43" width="2.54296875" style="102" customWidth="1"/>
    <col min="44" max="62" width="1.54296875" style="102" customWidth="1"/>
    <col min="63" max="63" width="3" style="102" customWidth="1"/>
    <col min="64" max="67" width="1.54296875" style="102" customWidth="1"/>
    <col min="68" max="68" width="2.453125" style="102" customWidth="1"/>
    <col min="69" max="76" width="1.54296875" style="102" customWidth="1"/>
    <col min="77" max="77" width="0.453125" style="102" customWidth="1"/>
    <col min="78" max="78" width="0.54296875" style="102" customWidth="1"/>
    <col min="79" max="79" width="8.54296875" style="77" customWidth="1"/>
    <col min="80" max="80" width="6.54296875" style="78" hidden="1" customWidth="1"/>
    <col min="81" max="81" width="1.453125" style="78" hidden="1" customWidth="1"/>
    <col min="82" max="87" width="10.54296875" style="78" hidden="1" customWidth="1"/>
    <col min="88" max="97" width="5.54296875" style="78" hidden="1" customWidth="1"/>
    <col min="98" max="98" width="10.54296875" style="78" hidden="1" customWidth="1"/>
    <col min="99" max="99" width="14.7265625" style="78" hidden="1" customWidth="1"/>
    <col min="100" max="103" width="10.54296875" style="78" hidden="1" customWidth="1"/>
    <col min="104" max="123" width="10.54296875" style="77" hidden="1" customWidth="1"/>
    <col min="124" max="16384" width="1.54296875" style="77" hidden="1"/>
  </cols>
  <sheetData>
    <row r="1" spans="2:113" ht="29.25" customHeight="1" thickBot="1">
      <c r="B1" s="77"/>
      <c r="C1" s="77"/>
      <c r="D1" s="77"/>
      <c r="E1" s="77"/>
      <c r="F1" s="77"/>
      <c r="G1" s="77"/>
      <c r="H1" s="77"/>
      <c r="I1" s="77"/>
      <c r="J1" s="77"/>
      <c r="K1" s="77"/>
      <c r="L1" s="77"/>
      <c r="M1" s="77"/>
      <c r="N1" s="77"/>
      <c r="O1" s="77"/>
      <c r="P1" s="77"/>
      <c r="Q1" s="77"/>
      <c r="R1" s="77"/>
      <c r="S1" s="77"/>
      <c r="T1" s="77"/>
      <c r="U1" s="77"/>
      <c r="V1" s="77"/>
      <c r="W1" s="77"/>
      <c r="X1" s="77"/>
      <c r="Y1" s="77"/>
      <c r="Z1" s="77"/>
      <c r="AA1" s="77"/>
      <c r="AB1" s="77"/>
      <c r="AC1" s="77"/>
      <c r="AD1" s="77"/>
      <c r="AE1" s="77"/>
      <c r="AF1" s="77"/>
      <c r="AG1" s="77"/>
      <c r="AH1" s="77"/>
      <c r="AI1" s="77"/>
      <c r="AJ1" s="77"/>
      <c r="AK1" s="77"/>
      <c r="AL1" s="77"/>
      <c r="AM1" s="77"/>
      <c r="AN1" s="77"/>
      <c r="AO1" s="77"/>
      <c r="AP1" s="77"/>
      <c r="AQ1" s="77"/>
      <c r="AR1" s="77"/>
      <c r="AS1" s="77"/>
      <c r="AT1" s="77"/>
      <c r="AU1" s="77"/>
      <c r="AV1" s="77"/>
      <c r="AW1" s="77"/>
      <c r="AX1" s="77"/>
      <c r="AY1" s="77"/>
      <c r="AZ1" s="77"/>
      <c r="BA1" s="77"/>
      <c r="BB1" s="77"/>
      <c r="BC1" s="77"/>
      <c r="BD1" s="77"/>
      <c r="BE1" s="77"/>
      <c r="BF1" s="77"/>
      <c r="BG1" s="77"/>
      <c r="BH1" s="77"/>
      <c r="BI1" s="77"/>
      <c r="BJ1" s="77"/>
      <c r="BK1" s="77"/>
      <c r="BL1" s="77"/>
      <c r="BM1" s="77"/>
      <c r="BN1" s="77"/>
      <c r="BO1" s="77"/>
      <c r="BP1" s="77"/>
      <c r="BQ1" s="77"/>
      <c r="BR1" s="77"/>
      <c r="BS1" s="77"/>
      <c r="BT1" s="77"/>
      <c r="BU1" s="77"/>
      <c r="BV1" s="77"/>
      <c r="BW1" s="77"/>
      <c r="BX1" s="77"/>
      <c r="BY1" s="77"/>
      <c r="BZ1" s="77"/>
    </row>
    <row r="2" spans="2:113" ht="20.25" customHeight="1">
      <c r="B2" s="77"/>
      <c r="C2" s="77"/>
      <c r="D2" s="77"/>
      <c r="E2" s="77"/>
      <c r="F2" s="77"/>
      <c r="G2" s="77"/>
      <c r="H2" s="77"/>
      <c r="I2" s="77"/>
      <c r="J2" s="77"/>
      <c r="K2" s="77"/>
      <c r="L2" s="77"/>
      <c r="M2" s="77"/>
      <c r="N2" s="77"/>
      <c r="O2" s="77"/>
      <c r="P2" s="77"/>
      <c r="Q2" s="77"/>
      <c r="R2" s="77"/>
      <c r="S2" s="77"/>
      <c r="T2" s="77"/>
      <c r="U2" s="77"/>
      <c r="V2" s="77"/>
      <c r="W2" s="77"/>
      <c r="X2" s="77"/>
      <c r="Y2" s="77"/>
      <c r="Z2" s="77"/>
      <c r="AA2" s="77"/>
      <c r="AB2" s="77"/>
      <c r="AC2" s="77"/>
      <c r="AD2" s="77"/>
      <c r="AE2" s="77"/>
      <c r="AF2" s="77"/>
      <c r="AG2" s="77"/>
      <c r="AH2" s="77"/>
      <c r="AI2" s="77"/>
      <c r="AJ2" s="77"/>
      <c r="AK2" s="77"/>
      <c r="AL2" s="77"/>
      <c r="AM2" s="77"/>
      <c r="AN2" s="77"/>
      <c r="AO2" s="77"/>
      <c r="AP2" s="77"/>
      <c r="AQ2" s="77"/>
      <c r="AR2" s="77"/>
      <c r="AS2" s="77"/>
      <c r="AT2" s="77"/>
      <c r="AU2" s="77"/>
      <c r="AV2" s="77"/>
      <c r="AW2" s="77"/>
      <c r="AX2" s="77"/>
      <c r="AY2" s="77"/>
      <c r="AZ2" s="77"/>
      <c r="BA2" s="77"/>
      <c r="BB2" s="77"/>
      <c r="BC2" s="77"/>
      <c r="BD2" s="77"/>
      <c r="BE2" s="77"/>
      <c r="BF2" s="77"/>
      <c r="BG2" s="77"/>
      <c r="BH2" s="77"/>
      <c r="BI2" s="77"/>
      <c r="BJ2" s="77"/>
      <c r="BK2" s="77"/>
      <c r="BL2" s="77"/>
      <c r="BM2" s="77"/>
      <c r="BN2" s="77"/>
      <c r="BO2" s="77"/>
      <c r="BP2" s="77"/>
      <c r="BQ2" s="77"/>
      <c r="BR2" s="77"/>
      <c r="BS2" s="77"/>
      <c r="BT2" s="77"/>
      <c r="BU2" s="77"/>
      <c r="BV2" s="77"/>
      <c r="BW2" s="77"/>
      <c r="BX2" s="77"/>
      <c r="BY2" s="77"/>
      <c r="BZ2" s="77"/>
      <c r="CD2" s="907" t="s">
        <v>271</v>
      </c>
      <c r="CE2" s="908"/>
      <c r="CF2" s="908"/>
      <c r="CG2" s="908"/>
      <c r="CH2" s="908"/>
      <c r="CI2" s="908"/>
      <c r="CJ2" s="909"/>
      <c r="CK2" s="79"/>
      <c r="CL2" s="79"/>
      <c r="CM2" s="79"/>
      <c r="CN2" s="79"/>
      <c r="CO2" s="79"/>
      <c r="CP2" s="79"/>
      <c r="CQ2" s="79"/>
      <c r="CR2" s="79"/>
      <c r="CS2" s="80" t="s">
        <v>272</v>
      </c>
      <c r="CT2" s="80"/>
      <c r="CU2" s="80"/>
      <c r="CV2" s="80"/>
      <c r="CW2" s="80"/>
      <c r="CX2" s="80"/>
      <c r="CY2" s="80"/>
      <c r="CZ2" s="80"/>
      <c r="DA2" s="80"/>
      <c r="DB2" s="80"/>
      <c r="DC2" s="81"/>
      <c r="DD2" s="81"/>
      <c r="DE2" s="81"/>
      <c r="DF2" s="81"/>
      <c r="DG2" s="81"/>
      <c r="DH2" s="81"/>
      <c r="DI2" s="81"/>
    </row>
    <row r="3" spans="2:113" ht="39.65" customHeight="1" thickBot="1">
      <c r="B3" s="77"/>
      <c r="C3" s="77"/>
      <c r="D3" s="77"/>
      <c r="E3" s="77"/>
      <c r="F3" s="77"/>
      <c r="G3" s="77"/>
      <c r="H3" s="77"/>
      <c r="I3" s="77"/>
      <c r="J3" s="77"/>
      <c r="K3" s="77"/>
      <c r="L3" s="77"/>
      <c r="M3" s="77"/>
      <c r="N3" s="77"/>
      <c r="O3" s="77"/>
      <c r="P3" s="77"/>
      <c r="Q3" s="77"/>
      <c r="R3" s="77"/>
      <c r="S3" s="77"/>
      <c r="T3" s="77"/>
      <c r="U3" s="77"/>
      <c r="V3" s="77"/>
      <c r="W3" s="77"/>
      <c r="X3" s="77"/>
      <c r="Y3" s="77"/>
      <c r="Z3" s="77"/>
      <c r="AA3" s="77"/>
      <c r="AB3" s="77"/>
      <c r="AC3" s="77"/>
      <c r="AD3" s="77"/>
      <c r="AE3" s="77"/>
      <c r="AF3" s="77"/>
      <c r="AG3" s="77"/>
      <c r="AH3" s="77"/>
      <c r="AI3" s="77"/>
      <c r="AJ3" s="77"/>
      <c r="AK3" s="77"/>
      <c r="AL3" s="77"/>
      <c r="AM3" s="77"/>
      <c r="AN3" s="77"/>
      <c r="AO3" s="77"/>
      <c r="AP3" s="77"/>
      <c r="AQ3" s="77"/>
      <c r="AR3" s="77"/>
      <c r="AS3" s="77"/>
      <c r="AT3" s="77"/>
      <c r="AU3" s="77"/>
      <c r="AV3" s="77"/>
      <c r="AW3" s="77"/>
      <c r="AX3" s="77"/>
      <c r="AY3" s="77"/>
      <c r="AZ3" s="77"/>
      <c r="BA3" s="77"/>
      <c r="BB3" s="77"/>
      <c r="BC3" s="77"/>
      <c r="BD3" s="77"/>
      <c r="BE3" s="77"/>
      <c r="BF3" s="77"/>
      <c r="BG3" s="77"/>
      <c r="BH3" s="77"/>
      <c r="BI3" s="77"/>
      <c r="BJ3" s="77"/>
      <c r="BK3" s="77"/>
      <c r="BL3" s="77"/>
      <c r="BM3" s="77"/>
      <c r="BN3" s="77"/>
      <c r="BO3" s="77"/>
      <c r="BP3" s="77"/>
      <c r="BQ3" s="77"/>
      <c r="BR3" s="77"/>
      <c r="BS3" s="77"/>
      <c r="BT3" s="77"/>
      <c r="BU3" s="77"/>
      <c r="BV3" s="77"/>
      <c r="BW3" s="77"/>
      <c r="BX3" s="77"/>
      <c r="BY3" s="77"/>
      <c r="BZ3" s="77"/>
      <c r="CD3" s="888" t="e">
        <f>#REF!</f>
        <v>#REF!</v>
      </c>
      <c r="CE3" s="889"/>
      <c r="CF3" s="889"/>
      <c r="CG3" s="889"/>
      <c r="CH3" s="889"/>
      <c r="CI3" s="889"/>
      <c r="CJ3" s="890"/>
      <c r="CK3" s="79"/>
      <c r="CL3" s="79"/>
      <c r="CM3" s="79"/>
      <c r="CN3" s="79"/>
      <c r="CO3" s="79"/>
      <c r="CP3" s="79"/>
      <c r="CQ3" s="79"/>
      <c r="CR3" s="79"/>
      <c r="CS3" s="82"/>
      <c r="CT3" s="83"/>
      <c r="CU3" s="83"/>
      <c r="CV3" s="83"/>
      <c r="CW3" s="83"/>
      <c r="CX3" s="83"/>
      <c r="CY3" s="83"/>
      <c r="CZ3" s="83"/>
      <c r="DA3" s="83"/>
      <c r="DB3" s="84"/>
      <c r="DC3" s="79"/>
      <c r="DD3" s="79"/>
      <c r="DE3" s="81"/>
      <c r="DF3" s="81"/>
      <c r="DG3" s="81"/>
      <c r="DH3" s="81"/>
      <c r="DI3" s="81"/>
    </row>
    <row r="4" spans="2:113" ht="18" customHeight="1">
      <c r="B4" s="873" t="s">
        <v>273</v>
      </c>
      <c r="C4" s="874"/>
      <c r="D4" s="874"/>
      <c r="E4" s="874"/>
      <c r="F4" s="874"/>
      <c r="G4" s="874"/>
      <c r="H4" s="874"/>
      <c r="I4" s="874"/>
      <c r="J4" s="874"/>
      <c r="K4" s="874"/>
      <c r="L4" s="874"/>
      <c r="M4" s="874"/>
      <c r="N4" s="874"/>
      <c r="O4" s="874"/>
      <c r="P4" s="874"/>
      <c r="Q4" s="874"/>
      <c r="R4" s="874"/>
      <c r="S4" s="874"/>
      <c r="T4" s="874"/>
      <c r="U4" s="874"/>
      <c r="V4" s="874"/>
      <c r="W4" s="874"/>
      <c r="X4" s="874"/>
      <c r="Y4" s="874"/>
      <c r="Z4" s="874"/>
      <c r="AA4" s="874"/>
      <c r="AB4" s="874"/>
      <c r="AC4" s="874"/>
      <c r="AD4" s="874"/>
      <c r="AE4" s="874"/>
      <c r="AF4" s="874"/>
      <c r="AG4" s="874"/>
      <c r="AH4" s="874"/>
      <c r="AI4" s="874"/>
      <c r="AJ4" s="874"/>
      <c r="AK4" s="874"/>
      <c r="AL4" s="874"/>
      <c r="AM4" s="874"/>
      <c r="AN4" s="874"/>
      <c r="AO4" s="874"/>
      <c r="AP4" s="874"/>
      <c r="AQ4" s="874"/>
      <c r="AR4" s="874"/>
      <c r="AS4" s="874"/>
      <c r="AT4" s="874"/>
      <c r="AU4" s="874"/>
      <c r="AV4" s="874"/>
      <c r="AW4" s="874"/>
      <c r="AX4" s="874"/>
      <c r="AY4" s="874"/>
      <c r="AZ4" s="874"/>
      <c r="BA4" s="874"/>
      <c r="BB4" s="874"/>
      <c r="BC4" s="874"/>
      <c r="BD4" s="874"/>
      <c r="BE4" s="874"/>
      <c r="BF4" s="874"/>
      <c r="BG4" s="874"/>
      <c r="BH4" s="874"/>
      <c r="BI4" s="874"/>
      <c r="BJ4" s="874"/>
      <c r="BK4" s="874"/>
      <c r="BL4" s="874"/>
      <c r="BM4" s="874"/>
      <c r="BN4" s="874"/>
      <c r="BO4" s="874"/>
      <c r="BP4" s="874"/>
      <c r="BQ4" s="874"/>
      <c r="BR4" s="874"/>
      <c r="BS4" s="874"/>
      <c r="BT4" s="874"/>
      <c r="BU4" s="874"/>
      <c r="BV4" s="874"/>
      <c r="BW4" s="874"/>
      <c r="BX4" s="874"/>
      <c r="BY4" s="874"/>
      <c r="BZ4" s="875"/>
      <c r="CD4" s="907" t="s">
        <v>274</v>
      </c>
      <c r="CE4" s="908"/>
      <c r="CF4" s="908"/>
      <c r="CG4" s="908"/>
      <c r="CH4" s="908"/>
      <c r="CI4" s="908"/>
      <c r="CJ4" s="909"/>
      <c r="CK4" s="79"/>
      <c r="CL4" s="79"/>
      <c r="CM4" s="79"/>
      <c r="CN4" s="85"/>
      <c r="CO4" s="79"/>
      <c r="CP4" s="79"/>
      <c r="CQ4" s="79"/>
      <c r="CR4" s="79"/>
      <c r="CS4" s="86"/>
      <c r="CT4" s="87"/>
      <c r="CU4" s="87"/>
      <c r="CV4" s="87"/>
      <c r="CW4" s="87"/>
      <c r="CX4" s="87"/>
      <c r="CY4" s="87"/>
      <c r="CZ4" s="87"/>
      <c r="DA4" s="87"/>
      <c r="DB4" s="88"/>
      <c r="DC4" s="81"/>
      <c r="DD4" s="81"/>
      <c r="DE4" s="81"/>
      <c r="DF4" s="81"/>
      <c r="DG4" s="81"/>
      <c r="DH4" s="81"/>
      <c r="DI4" s="81"/>
    </row>
    <row r="5" spans="2:113" ht="18" customHeight="1" thickBot="1">
      <c r="B5" s="679"/>
      <c r="C5" s="584"/>
      <c r="D5" s="584"/>
      <c r="E5" s="584"/>
      <c r="F5" s="584"/>
      <c r="G5" s="584"/>
      <c r="H5" s="584"/>
      <c r="I5" s="584"/>
      <c r="J5" s="584"/>
      <c r="K5" s="584"/>
      <c r="L5" s="584"/>
      <c r="M5" s="584"/>
      <c r="N5" s="584"/>
      <c r="O5" s="584"/>
      <c r="P5" s="584"/>
      <c r="Q5" s="584"/>
      <c r="R5" s="584"/>
      <c r="S5" s="584"/>
      <c r="T5" s="584"/>
      <c r="U5" s="584"/>
      <c r="V5" s="584"/>
      <c r="W5" s="584"/>
      <c r="X5" s="584"/>
      <c r="Y5" s="584"/>
      <c r="Z5" s="584"/>
      <c r="AA5" s="584"/>
      <c r="AB5" s="584"/>
      <c r="AC5" s="584"/>
      <c r="AD5" s="584"/>
      <c r="AE5" s="584"/>
      <c r="AF5" s="584"/>
      <c r="AG5" s="584"/>
      <c r="AH5" s="584"/>
      <c r="AI5" s="584"/>
      <c r="AJ5" s="584"/>
      <c r="AK5" s="584"/>
      <c r="AL5" s="584"/>
      <c r="AM5" s="584"/>
      <c r="AN5" s="584"/>
      <c r="AO5" s="584"/>
      <c r="AP5" s="584"/>
      <c r="AQ5" s="584"/>
      <c r="AR5" s="584"/>
      <c r="AS5" s="584"/>
      <c r="AT5" s="584"/>
      <c r="AU5" s="584"/>
      <c r="AV5" s="584"/>
      <c r="AW5" s="584"/>
      <c r="AX5" s="584"/>
      <c r="AY5" s="584"/>
      <c r="AZ5" s="584"/>
      <c r="BA5" s="584"/>
      <c r="BB5" s="584"/>
      <c r="BC5" s="584"/>
      <c r="BD5" s="584"/>
      <c r="BE5" s="584"/>
      <c r="BF5" s="584"/>
      <c r="BG5" s="584"/>
      <c r="BH5" s="584"/>
      <c r="BI5" s="584"/>
      <c r="BJ5" s="584"/>
      <c r="BK5" s="584"/>
      <c r="BL5" s="584"/>
      <c r="BM5" s="584"/>
      <c r="BN5" s="584"/>
      <c r="BO5" s="584"/>
      <c r="BP5" s="584"/>
      <c r="BQ5" s="584"/>
      <c r="BR5" s="584"/>
      <c r="BS5" s="584"/>
      <c r="BT5" s="584"/>
      <c r="BU5" s="584"/>
      <c r="BV5" s="584"/>
      <c r="BW5" s="584"/>
      <c r="BX5" s="584"/>
      <c r="BY5" s="584"/>
      <c r="BZ5" s="680"/>
      <c r="CD5" s="888" t="e">
        <f>#REF!</f>
        <v>#REF!</v>
      </c>
      <c r="CE5" s="889"/>
      <c r="CF5" s="889"/>
      <c r="CG5" s="889"/>
      <c r="CH5" s="889"/>
      <c r="CI5" s="889"/>
      <c r="CJ5" s="890"/>
      <c r="CK5" s="79"/>
      <c r="CL5" s="79"/>
      <c r="CM5" s="79"/>
      <c r="CN5" s="85"/>
      <c r="CO5" s="79"/>
      <c r="CP5" s="79"/>
      <c r="CQ5" s="79"/>
      <c r="CR5" s="79"/>
      <c r="CS5" s="86"/>
      <c r="CT5" s="89" t="s">
        <v>275</v>
      </c>
      <c r="CU5" s="90"/>
      <c r="CV5" s="90"/>
      <c r="CW5" s="90"/>
      <c r="CX5" s="90"/>
      <c r="CY5" s="90" t="s">
        <v>276</v>
      </c>
      <c r="CZ5" s="87"/>
      <c r="DA5" s="87"/>
      <c r="DB5" s="88"/>
      <c r="DC5" s="81"/>
      <c r="DD5" s="81"/>
      <c r="DE5" s="81"/>
      <c r="DF5" s="81"/>
      <c r="DG5" s="81"/>
      <c r="DH5" s="81"/>
      <c r="DI5" s="81"/>
    </row>
    <row r="6" spans="2:113" ht="18" customHeight="1">
      <c r="B6" s="679"/>
      <c r="C6" s="584"/>
      <c r="D6" s="681" t="s">
        <v>291</v>
      </c>
      <c r="E6" s="584"/>
      <c r="F6" s="584"/>
      <c r="G6" s="584"/>
      <c r="H6" s="584"/>
      <c r="I6" s="584"/>
      <c r="J6" s="584"/>
      <c r="K6" s="584"/>
      <c r="L6" s="584"/>
      <c r="M6" s="584"/>
      <c r="N6" s="584"/>
      <c r="O6" s="584"/>
      <c r="P6" s="584"/>
      <c r="Q6" s="584"/>
      <c r="R6" s="584"/>
      <c r="S6" s="584"/>
      <c r="T6" s="879">
        <v>1</v>
      </c>
      <c r="U6" s="880"/>
      <c r="V6" s="880"/>
      <c r="W6" s="880"/>
      <c r="X6" s="880"/>
      <c r="Y6" s="880"/>
      <c r="Z6" s="880"/>
      <c r="AA6" s="881"/>
      <c r="AB6" s="584"/>
      <c r="AC6" s="584"/>
      <c r="AD6" s="584"/>
      <c r="AE6" s="584"/>
      <c r="AF6" s="584"/>
      <c r="AG6" s="584"/>
      <c r="AH6" s="584"/>
      <c r="AI6" s="584"/>
      <c r="AJ6" s="584"/>
      <c r="AK6" s="584"/>
      <c r="AL6" s="584"/>
      <c r="AM6" s="584"/>
      <c r="AN6" s="584"/>
      <c r="AO6" s="584"/>
      <c r="AP6" s="584"/>
      <c r="AQ6" s="584"/>
      <c r="AR6" s="584"/>
      <c r="AS6" s="584"/>
      <c r="AT6" s="584"/>
      <c r="AU6" s="584"/>
      <c r="AV6" s="584"/>
      <c r="AW6" s="584"/>
      <c r="AX6" s="584"/>
      <c r="AY6" s="584"/>
      <c r="AZ6" s="584"/>
      <c r="BA6" s="584"/>
      <c r="BB6" s="584"/>
      <c r="BC6" s="682"/>
      <c r="BD6" s="682"/>
      <c r="BE6" s="682"/>
      <c r="BF6" s="682"/>
      <c r="BG6" s="682"/>
      <c r="BH6" s="682"/>
      <c r="BI6" s="682"/>
      <c r="BJ6" s="682"/>
      <c r="BK6" s="682"/>
      <c r="BL6" s="584"/>
      <c r="BM6" s="682"/>
      <c r="BN6" s="682"/>
      <c r="BO6" s="682"/>
      <c r="BP6" s="682"/>
      <c r="BQ6" s="682"/>
      <c r="BR6" s="682"/>
      <c r="BS6" s="682"/>
      <c r="BT6" s="682"/>
      <c r="BU6" s="682"/>
      <c r="BV6" s="584"/>
      <c r="BW6" s="584"/>
      <c r="BX6" s="584"/>
      <c r="BY6" s="584"/>
      <c r="BZ6" s="680"/>
      <c r="CD6" s="907" t="s">
        <v>277</v>
      </c>
      <c r="CE6" s="908"/>
      <c r="CF6" s="908"/>
      <c r="CG6" s="908"/>
      <c r="CH6" s="908"/>
      <c r="CI6" s="908"/>
      <c r="CJ6" s="909"/>
      <c r="CK6" s="79"/>
      <c r="CL6" s="79"/>
      <c r="CM6" s="79"/>
      <c r="CN6" s="79"/>
      <c r="CO6" s="79"/>
      <c r="CP6" s="79"/>
      <c r="CQ6" s="79"/>
      <c r="CR6" s="79"/>
      <c r="CS6" s="86"/>
      <c r="CT6" s="90" t="s">
        <v>278</v>
      </c>
      <c r="CU6" s="91">
        <f t="shared" ref="CU6:CU11" si="0">S21*11</f>
        <v>0</v>
      </c>
      <c r="CV6" s="90"/>
      <c r="CW6" s="90"/>
      <c r="CX6" s="90"/>
      <c r="CY6" s="90" t="s">
        <v>279</v>
      </c>
      <c r="CZ6" s="87"/>
      <c r="DA6" s="87"/>
      <c r="DB6" s="88"/>
      <c r="DC6" s="81"/>
      <c r="DD6" s="81"/>
      <c r="DE6" s="81"/>
      <c r="DF6" s="81"/>
      <c r="DG6" s="81"/>
      <c r="DH6" s="81"/>
      <c r="DI6" s="81"/>
    </row>
    <row r="7" spans="2:113" ht="18" customHeight="1" thickBot="1">
      <c r="B7" s="679"/>
      <c r="C7" s="584"/>
      <c r="D7" s="584"/>
      <c r="E7" s="584"/>
      <c r="F7" s="584"/>
      <c r="G7" s="584"/>
      <c r="H7" s="584"/>
      <c r="I7" s="584"/>
      <c r="J7" s="584"/>
      <c r="K7" s="584"/>
      <c r="L7" s="584"/>
      <c r="M7" s="584"/>
      <c r="N7" s="584"/>
      <c r="O7" s="584"/>
      <c r="P7" s="584"/>
      <c r="Q7" s="584"/>
      <c r="R7" s="584"/>
      <c r="S7" s="584"/>
      <c r="T7" s="584"/>
      <c r="U7" s="584"/>
      <c r="V7" s="584"/>
      <c r="W7" s="584"/>
      <c r="X7" s="584"/>
      <c r="Y7" s="584"/>
      <c r="Z7" s="584"/>
      <c r="AA7" s="584"/>
      <c r="AB7" s="584"/>
      <c r="AC7" s="584"/>
      <c r="AD7" s="584"/>
      <c r="AE7" s="584"/>
      <c r="AF7" s="584"/>
      <c r="AG7" s="584"/>
      <c r="AH7" s="584"/>
      <c r="AI7" s="584"/>
      <c r="AJ7" s="584"/>
      <c r="AK7" s="584"/>
      <c r="AL7" s="584"/>
      <c r="AM7" s="584"/>
      <c r="AN7" s="584"/>
      <c r="AO7" s="584"/>
      <c r="AP7" s="584"/>
      <c r="AQ7" s="584"/>
      <c r="AS7" s="584"/>
      <c r="AT7" s="584"/>
      <c r="AU7" s="584"/>
      <c r="AV7" s="584"/>
      <c r="AW7" s="584"/>
      <c r="AX7" s="584"/>
      <c r="AY7" s="584"/>
      <c r="AZ7" s="584"/>
      <c r="BA7" s="584"/>
      <c r="BB7" s="584"/>
      <c r="BC7" s="682"/>
      <c r="BD7" s="682"/>
      <c r="BE7" s="682"/>
      <c r="BF7" s="682"/>
      <c r="BG7" s="682"/>
      <c r="BH7" s="682"/>
      <c r="BI7" s="682"/>
      <c r="BJ7" s="682"/>
      <c r="BK7" s="682"/>
      <c r="BL7" s="584"/>
      <c r="BM7" s="682"/>
      <c r="BN7" s="682"/>
      <c r="BO7" s="682"/>
      <c r="BP7" s="682"/>
      <c r="BQ7" s="682"/>
      <c r="BR7" s="682"/>
      <c r="BS7" s="682"/>
      <c r="BT7" s="682"/>
      <c r="BU7" s="682"/>
      <c r="BV7" s="584"/>
      <c r="BW7" s="584"/>
      <c r="BX7" s="584"/>
      <c r="BY7" s="584"/>
      <c r="BZ7" s="680"/>
      <c r="CD7" s="888">
        <f>T6</f>
        <v>1</v>
      </c>
      <c r="CE7" s="889"/>
      <c r="CF7" s="889"/>
      <c r="CG7" s="889"/>
      <c r="CH7" s="889"/>
      <c r="CI7" s="889"/>
      <c r="CJ7" s="890"/>
      <c r="CK7" s="79"/>
      <c r="CL7" s="79"/>
      <c r="CM7" s="79"/>
      <c r="CN7" s="79"/>
      <c r="CO7" s="79"/>
      <c r="CP7" s="79"/>
      <c r="CQ7" s="79"/>
      <c r="CR7" s="79"/>
      <c r="CS7" s="86"/>
      <c r="CT7" s="90" t="s">
        <v>280</v>
      </c>
      <c r="CU7" s="91">
        <f t="shared" si="0"/>
        <v>0</v>
      </c>
      <c r="CV7" s="90"/>
      <c r="CW7" s="90"/>
      <c r="CX7" s="90"/>
      <c r="CY7" s="90"/>
      <c r="CZ7" s="87"/>
      <c r="DA7" s="87"/>
      <c r="DB7" s="88"/>
      <c r="DC7" s="81"/>
      <c r="DD7" s="81"/>
      <c r="DE7" s="81"/>
      <c r="DF7" s="81"/>
      <c r="DG7" s="81"/>
      <c r="DH7" s="81"/>
      <c r="DI7" s="81"/>
    </row>
    <row r="8" spans="2:113" ht="18" customHeight="1">
      <c r="B8" s="679"/>
      <c r="C8" s="584"/>
      <c r="D8" s="584" t="str">
        <f>IF(CD7=1,"Applicant:","Applicants:")</f>
        <v>Applicant:</v>
      </c>
      <c r="E8" s="584"/>
      <c r="F8" s="584"/>
      <c r="G8" s="584"/>
      <c r="H8" s="584"/>
      <c r="I8" s="584"/>
      <c r="J8" s="584"/>
      <c r="K8" s="584"/>
      <c r="L8" s="584"/>
      <c r="M8" s="584"/>
      <c r="N8" s="584"/>
      <c r="O8" s="584"/>
      <c r="P8" s="584"/>
      <c r="Q8" s="584"/>
      <c r="R8" s="584"/>
      <c r="S8" s="584"/>
      <c r="T8" s="584"/>
      <c r="U8" s="584"/>
      <c r="V8" s="584"/>
      <c r="W8" s="584"/>
      <c r="X8" s="584"/>
      <c r="Y8" s="683"/>
      <c r="Z8" s="683"/>
      <c r="AA8" s="683"/>
      <c r="AB8" s="683"/>
      <c r="AC8" s="683"/>
      <c r="AD8" s="683"/>
      <c r="AE8" s="985" t="s">
        <v>577</v>
      </c>
      <c r="AF8" s="985"/>
      <c r="AG8" s="985"/>
      <c r="AH8" s="985"/>
      <c r="AI8" s="985"/>
      <c r="AJ8" s="684"/>
      <c r="AK8" s="584"/>
      <c r="AL8" s="584"/>
      <c r="AM8" s="682"/>
      <c r="AN8" s="682"/>
      <c r="AO8" s="682"/>
      <c r="AP8" s="682"/>
      <c r="AQ8" s="682"/>
      <c r="AR8" s="682"/>
      <c r="AS8" s="682"/>
      <c r="AT8" s="682"/>
      <c r="AU8" s="682"/>
      <c r="AV8" s="584"/>
      <c r="AW8" s="584"/>
      <c r="AX8" s="584"/>
      <c r="AY8" s="685"/>
      <c r="AZ8" s="584"/>
      <c r="BA8" s="584"/>
      <c r="BB8" s="584"/>
      <c r="BC8" s="682"/>
      <c r="BD8" s="682"/>
      <c r="BE8" s="682"/>
      <c r="BF8" s="682"/>
      <c r="BG8" s="682"/>
      <c r="BH8" s="682"/>
      <c r="BI8" s="682"/>
      <c r="BJ8" s="682"/>
      <c r="BK8" s="682"/>
      <c r="BL8" s="985" t="s">
        <v>577</v>
      </c>
      <c r="BM8" s="985"/>
      <c r="BN8" s="985"/>
      <c r="BO8" s="985"/>
      <c r="BP8" s="985"/>
      <c r="BQ8" s="985"/>
      <c r="BR8" s="985"/>
      <c r="BS8" s="985"/>
      <c r="BT8" s="682"/>
      <c r="BU8" s="682"/>
      <c r="BV8" s="584"/>
      <c r="BW8" s="584"/>
      <c r="BX8" s="584"/>
      <c r="BY8" s="584"/>
      <c r="BZ8" s="680"/>
      <c r="CD8" s="910"/>
      <c r="CE8" s="910"/>
      <c r="CF8" s="910"/>
      <c r="CG8" s="910"/>
      <c r="CH8" s="910"/>
      <c r="CI8" s="910"/>
      <c r="CJ8" s="910"/>
      <c r="CK8" s="79"/>
      <c r="CL8" s="79"/>
      <c r="CM8" s="79"/>
      <c r="CN8" s="79"/>
      <c r="CO8" s="79"/>
      <c r="CP8" s="79"/>
      <c r="CQ8" s="79"/>
      <c r="CR8" s="79"/>
      <c r="CS8" s="86"/>
      <c r="CT8" s="90" t="s">
        <v>281</v>
      </c>
      <c r="CU8" s="91">
        <f t="shared" si="0"/>
        <v>0</v>
      </c>
      <c r="CV8" s="90"/>
      <c r="CW8" s="90"/>
      <c r="CX8" s="90"/>
      <c r="CY8" s="90"/>
      <c r="CZ8" s="87"/>
      <c r="DA8" s="87"/>
      <c r="DB8" s="88"/>
      <c r="DC8" s="81"/>
      <c r="DD8" s="81"/>
      <c r="DE8" s="81"/>
      <c r="DF8" s="81"/>
      <c r="DG8" s="81"/>
      <c r="DH8" s="81"/>
      <c r="DI8" s="81"/>
    </row>
    <row r="9" spans="2:113" ht="18" customHeight="1">
      <c r="B9" s="679"/>
      <c r="C9" s="584"/>
      <c r="D9" s="584"/>
      <c r="E9" s="584"/>
      <c r="F9" s="584"/>
      <c r="G9" s="584"/>
      <c r="H9" s="584"/>
      <c r="I9" s="584"/>
      <c r="J9" s="584"/>
      <c r="K9" s="584"/>
      <c r="L9" s="584"/>
      <c r="M9" s="584"/>
      <c r="N9" s="584"/>
      <c r="O9" s="584"/>
      <c r="P9" s="584"/>
      <c r="Q9" s="584"/>
      <c r="R9" s="584"/>
      <c r="S9" s="584"/>
      <c r="T9" s="584"/>
      <c r="U9" s="584"/>
      <c r="V9" s="584"/>
      <c r="W9" s="584"/>
      <c r="X9" s="584"/>
      <c r="Y9" s="584"/>
      <c r="Z9" s="584"/>
      <c r="AA9" s="584"/>
      <c r="AB9" s="584"/>
      <c r="AC9" s="584"/>
      <c r="AD9" s="584"/>
      <c r="AE9" s="985"/>
      <c r="AF9" s="985"/>
      <c r="AG9" s="985"/>
      <c r="AH9" s="985"/>
      <c r="AI9" s="985"/>
      <c r="AJ9" s="684"/>
      <c r="AK9" s="584"/>
      <c r="AL9" s="584"/>
      <c r="AM9" s="682"/>
      <c r="AN9" s="682"/>
      <c r="AO9" s="682"/>
      <c r="AP9" s="682"/>
      <c r="AQ9" s="682"/>
      <c r="AR9" s="682"/>
      <c r="AS9" s="682"/>
      <c r="AT9" s="682"/>
      <c r="AU9" s="682"/>
      <c r="AV9" s="584"/>
      <c r="AW9" s="584"/>
      <c r="AX9" s="584"/>
      <c r="AY9" s="584"/>
      <c r="AZ9" s="584"/>
      <c r="BA9" s="584"/>
      <c r="BB9" s="584"/>
      <c r="BC9" s="682"/>
      <c r="BD9" s="682"/>
      <c r="BE9" s="682"/>
      <c r="BF9" s="682"/>
      <c r="BG9" s="682"/>
      <c r="BH9" s="682"/>
      <c r="BI9" s="682"/>
      <c r="BJ9" s="682"/>
      <c r="BK9" s="682"/>
      <c r="BL9" s="985"/>
      <c r="BM9" s="985"/>
      <c r="BN9" s="985"/>
      <c r="BO9" s="985"/>
      <c r="BP9" s="985"/>
      <c r="BQ9" s="985"/>
      <c r="BR9" s="985"/>
      <c r="BS9" s="985"/>
      <c r="BT9" s="682"/>
      <c r="BU9" s="682"/>
      <c r="BV9" s="584"/>
      <c r="BW9" s="584"/>
      <c r="BX9" s="584"/>
      <c r="BY9" s="584"/>
      <c r="BZ9" s="680"/>
      <c r="CD9" s="911"/>
      <c r="CE9" s="911"/>
      <c r="CF9" s="911"/>
      <c r="CG9" s="911"/>
      <c r="CH9" s="911"/>
      <c r="CI9" s="911"/>
      <c r="CJ9" s="911"/>
      <c r="CK9" s="79"/>
      <c r="CL9" s="79"/>
      <c r="CM9" s="79"/>
      <c r="CN9" s="79"/>
      <c r="CO9" s="79"/>
      <c r="CP9" s="79"/>
      <c r="CQ9" s="79"/>
      <c r="CR9" s="79"/>
      <c r="CS9" s="86"/>
      <c r="CT9" s="90" t="s">
        <v>282</v>
      </c>
      <c r="CU9" s="91">
        <f t="shared" si="0"/>
        <v>0</v>
      </c>
      <c r="CV9" s="90"/>
      <c r="CW9" s="90"/>
      <c r="CX9" s="90"/>
      <c r="CY9" s="90"/>
      <c r="CZ9" s="87"/>
      <c r="DA9" s="87"/>
      <c r="DB9" s="88"/>
      <c r="DC9" s="81"/>
      <c r="DD9" s="81"/>
      <c r="DE9" s="81"/>
      <c r="DF9" s="81"/>
      <c r="DG9" s="81"/>
      <c r="DH9" s="81"/>
      <c r="DI9" s="81"/>
    </row>
    <row r="10" spans="2:113" ht="18" customHeight="1" thickBot="1">
      <c r="B10" s="679"/>
      <c r="C10" s="584"/>
      <c r="D10" s="584"/>
      <c r="E10" s="584" t="s">
        <v>93</v>
      </c>
      <c r="F10" s="584"/>
      <c r="G10" s="584"/>
      <c r="H10" s="584"/>
      <c r="I10" s="686" t="str">
        <f>IF(ISBLANK(J10),"      &lt;Name of Loan Applicant&gt;",J10)</f>
        <v xml:space="preserve">      &lt;Name of Loan Applicant&gt;</v>
      </c>
      <c r="J10" s="900"/>
      <c r="K10" s="900"/>
      <c r="L10" s="900"/>
      <c r="M10" s="900"/>
      <c r="N10" s="900"/>
      <c r="O10" s="900"/>
      <c r="P10" s="900"/>
      <c r="Q10" s="900"/>
      <c r="R10" s="900"/>
      <c r="S10" s="900"/>
      <c r="T10" s="900"/>
      <c r="U10" s="900"/>
      <c r="V10" s="900"/>
      <c r="W10" s="900"/>
      <c r="X10" s="900"/>
      <c r="Y10" s="900"/>
      <c r="Z10" s="900"/>
      <c r="AA10" s="900"/>
      <c r="AB10" s="900"/>
      <c r="AC10" s="900"/>
      <c r="AD10" s="584"/>
      <c r="AE10" s="882"/>
      <c r="AF10" s="882"/>
      <c r="AG10" s="882"/>
      <c r="AH10" s="584"/>
      <c r="AI10" s="584"/>
      <c r="AJ10" s="584"/>
      <c r="AK10" s="584"/>
      <c r="AL10" s="584"/>
      <c r="AM10" s="584" t="s">
        <v>95</v>
      </c>
      <c r="AN10" s="682"/>
      <c r="AO10" s="682"/>
      <c r="AP10" s="682"/>
      <c r="AQ10" s="871"/>
      <c r="AR10" s="871"/>
      <c r="AS10" s="871"/>
      <c r="AT10" s="871"/>
      <c r="AU10" s="871"/>
      <c r="AV10" s="871"/>
      <c r="AW10" s="871"/>
      <c r="AX10" s="871"/>
      <c r="AY10" s="871"/>
      <c r="AZ10" s="871"/>
      <c r="BA10" s="871"/>
      <c r="BB10" s="871"/>
      <c r="BC10" s="871"/>
      <c r="BD10" s="871"/>
      <c r="BE10" s="871"/>
      <c r="BF10" s="871"/>
      <c r="BG10" s="871"/>
      <c r="BH10" s="871"/>
      <c r="BI10" s="871"/>
      <c r="BJ10" s="871"/>
      <c r="BK10" s="584"/>
      <c r="BL10" s="872"/>
      <c r="BM10" s="872"/>
      <c r="BN10" s="872"/>
      <c r="BO10" s="872"/>
      <c r="BP10" s="872"/>
      <c r="BQ10" s="678"/>
      <c r="BR10" s="678"/>
      <c r="BS10" s="678"/>
      <c r="BT10" s="678"/>
      <c r="BU10" s="678"/>
      <c r="BV10" s="678"/>
      <c r="BW10" s="678"/>
      <c r="BX10" s="678"/>
      <c r="BY10" s="584"/>
      <c r="BZ10" s="680"/>
      <c r="CD10" s="79"/>
      <c r="CE10" s="79"/>
      <c r="CF10" s="79"/>
      <c r="CG10" s="79"/>
      <c r="CH10" s="79"/>
      <c r="CI10" s="79"/>
      <c r="CJ10" s="79"/>
      <c r="CK10" s="79"/>
      <c r="CL10" s="79"/>
      <c r="CM10" s="79"/>
      <c r="CN10" s="79"/>
      <c r="CO10" s="79"/>
      <c r="CP10" s="79"/>
      <c r="CQ10" s="79"/>
      <c r="CR10" s="79"/>
      <c r="CS10" s="86"/>
      <c r="CT10" s="90" t="s">
        <v>283</v>
      </c>
      <c r="CU10" s="91">
        <f t="shared" si="0"/>
        <v>0</v>
      </c>
      <c r="CV10" s="90"/>
      <c r="CW10" s="90"/>
      <c r="CX10" s="90"/>
      <c r="CY10" s="90"/>
      <c r="CZ10" s="87"/>
      <c r="DA10" s="87"/>
      <c r="DB10" s="88"/>
      <c r="DC10" s="81"/>
      <c r="DD10" s="81"/>
      <c r="DE10" s="81"/>
      <c r="DF10" s="81"/>
      <c r="DG10" s="81"/>
      <c r="DH10" s="81"/>
      <c r="DI10" s="81"/>
    </row>
    <row r="11" spans="2:113" ht="18" customHeight="1">
      <c r="B11" s="679"/>
      <c r="C11" s="584"/>
      <c r="D11" s="584"/>
      <c r="E11" s="584" t="s">
        <v>98</v>
      </c>
      <c r="F11" s="584"/>
      <c r="G11" s="584"/>
      <c r="H11" s="584"/>
      <c r="I11" s="584"/>
      <c r="J11" s="871"/>
      <c r="K11" s="871"/>
      <c r="L11" s="871"/>
      <c r="M11" s="871"/>
      <c r="N11" s="871"/>
      <c r="O11" s="871"/>
      <c r="P11" s="871"/>
      <c r="Q11" s="871"/>
      <c r="R11" s="871"/>
      <c r="S11" s="871"/>
      <c r="T11" s="871"/>
      <c r="U11" s="871"/>
      <c r="V11" s="871"/>
      <c r="W11" s="871"/>
      <c r="X11" s="871"/>
      <c r="Y11" s="871"/>
      <c r="Z11" s="871"/>
      <c r="AA11" s="871"/>
      <c r="AB11" s="871"/>
      <c r="AC11" s="871"/>
      <c r="AD11" s="584"/>
      <c r="AE11" s="872"/>
      <c r="AF11" s="872"/>
      <c r="AG11" s="872"/>
      <c r="AH11" s="584"/>
      <c r="AI11" s="584"/>
      <c r="AJ11" s="584"/>
      <c r="AK11" s="584"/>
      <c r="AL11" s="584" t="str">
        <f>IF(T7&gt;1,"Bwr 2","")</f>
        <v/>
      </c>
      <c r="AM11" s="584" t="s">
        <v>101</v>
      </c>
      <c r="AN11" s="682"/>
      <c r="AO11" s="682"/>
      <c r="AP11" s="682"/>
      <c r="AQ11" s="883"/>
      <c r="AR11" s="883"/>
      <c r="AS11" s="883"/>
      <c r="AT11" s="883"/>
      <c r="AU11" s="883"/>
      <c r="AV11" s="883"/>
      <c r="AW11" s="883"/>
      <c r="AX11" s="883"/>
      <c r="AY11" s="883"/>
      <c r="AZ11" s="883"/>
      <c r="BA11" s="883"/>
      <c r="BB11" s="883"/>
      <c r="BC11" s="883"/>
      <c r="BD11" s="883"/>
      <c r="BE11" s="883"/>
      <c r="BF11" s="883"/>
      <c r="BG11" s="883"/>
      <c r="BH11" s="883"/>
      <c r="BI11" s="883"/>
      <c r="BJ11" s="883"/>
      <c r="BK11" s="584"/>
      <c r="BL11" s="884"/>
      <c r="BM11" s="884"/>
      <c r="BN11" s="884"/>
      <c r="BO11" s="884"/>
      <c r="BP11" s="884"/>
      <c r="BQ11" s="678"/>
      <c r="BR11" s="678"/>
      <c r="BS11" s="678"/>
      <c r="BT11" s="678"/>
      <c r="BU11" s="678"/>
      <c r="BV11" s="678"/>
      <c r="BW11" s="678"/>
      <c r="BX11" s="678"/>
      <c r="BY11" s="687"/>
      <c r="BZ11" s="688"/>
      <c r="CD11" s="907" t="s">
        <v>284</v>
      </c>
      <c r="CE11" s="908"/>
      <c r="CF11" s="908"/>
      <c r="CG11" s="908"/>
      <c r="CH11" s="908"/>
      <c r="CI11" s="909"/>
      <c r="CJ11" s="79"/>
      <c r="CK11" s="79"/>
      <c r="CL11" s="79"/>
      <c r="CM11" s="79"/>
      <c r="CN11" s="79"/>
      <c r="CO11" s="79"/>
      <c r="CP11" s="79"/>
      <c r="CQ11" s="79"/>
      <c r="CR11" s="79"/>
      <c r="CS11" s="86"/>
      <c r="CT11" s="90" t="s">
        <v>285</v>
      </c>
      <c r="CU11" s="91">
        <f t="shared" si="0"/>
        <v>0</v>
      </c>
      <c r="CV11" s="90"/>
      <c r="CW11" s="90"/>
      <c r="CX11" s="90"/>
      <c r="CY11" s="90"/>
      <c r="CZ11" s="87"/>
      <c r="DA11" s="87"/>
      <c r="DB11" s="88"/>
      <c r="DC11" s="81"/>
      <c r="DD11" s="81"/>
      <c r="DE11" s="81"/>
      <c r="DF11" s="81"/>
      <c r="DG11" s="81"/>
      <c r="DH11" s="81"/>
      <c r="DI11" s="81"/>
    </row>
    <row r="12" spans="2:113" ht="18" customHeight="1" thickBot="1">
      <c r="B12" s="679"/>
      <c r="C12" s="584"/>
      <c r="D12" s="584"/>
      <c r="E12" s="584" t="s">
        <v>325</v>
      </c>
      <c r="F12" s="584"/>
      <c r="G12" s="584"/>
      <c r="H12" s="584"/>
      <c r="I12" s="584"/>
      <c r="J12" s="883"/>
      <c r="K12" s="883"/>
      <c r="L12" s="883"/>
      <c r="M12" s="883"/>
      <c r="N12" s="883"/>
      <c r="O12" s="883"/>
      <c r="P12" s="883"/>
      <c r="Q12" s="883"/>
      <c r="R12" s="883"/>
      <c r="S12" s="883"/>
      <c r="T12" s="883"/>
      <c r="U12" s="883"/>
      <c r="V12" s="883"/>
      <c r="W12" s="883"/>
      <c r="X12" s="883"/>
      <c r="Y12" s="883"/>
      <c r="Z12" s="883"/>
      <c r="AA12" s="883"/>
      <c r="AB12" s="883"/>
      <c r="AC12" s="883"/>
      <c r="AD12" s="584"/>
      <c r="AE12" s="884"/>
      <c r="AF12" s="884"/>
      <c r="AG12" s="884"/>
      <c r="AH12" s="584"/>
      <c r="AI12" s="584"/>
      <c r="AJ12" s="584"/>
      <c r="AK12" s="584"/>
      <c r="AL12" s="584"/>
      <c r="AM12" s="584" t="s">
        <v>326</v>
      </c>
      <c r="AN12" s="682"/>
      <c r="AO12" s="682"/>
      <c r="AP12" s="682"/>
      <c r="AQ12" s="883"/>
      <c r="AR12" s="883"/>
      <c r="AS12" s="883"/>
      <c r="AT12" s="883"/>
      <c r="AU12" s="883"/>
      <c r="AV12" s="883"/>
      <c r="AW12" s="883"/>
      <c r="AX12" s="883"/>
      <c r="AY12" s="883"/>
      <c r="AZ12" s="883"/>
      <c r="BA12" s="883"/>
      <c r="BB12" s="883"/>
      <c r="BC12" s="883"/>
      <c r="BD12" s="883"/>
      <c r="BE12" s="883"/>
      <c r="BF12" s="883"/>
      <c r="BG12" s="883"/>
      <c r="BH12" s="883"/>
      <c r="BI12" s="883"/>
      <c r="BJ12" s="883"/>
      <c r="BK12" s="584"/>
      <c r="BL12" s="884"/>
      <c r="BM12" s="884"/>
      <c r="BN12" s="884"/>
      <c r="BO12" s="884"/>
      <c r="BP12" s="884"/>
      <c r="BQ12" s="678"/>
      <c r="BR12" s="678"/>
      <c r="BS12" s="678"/>
      <c r="BT12" s="678"/>
      <c r="BU12" s="678"/>
      <c r="BV12" s="678"/>
      <c r="BW12" s="678"/>
      <c r="BX12" s="678"/>
      <c r="BY12" s="687"/>
      <c r="BZ12" s="688"/>
      <c r="CD12" s="888" t="e">
        <f>#REF!</f>
        <v>#REF!</v>
      </c>
      <c r="CE12" s="889"/>
      <c r="CF12" s="889"/>
      <c r="CG12" s="889"/>
      <c r="CH12" s="889"/>
      <c r="CI12" s="890"/>
      <c r="CJ12" s="79"/>
      <c r="CK12" s="79"/>
      <c r="CL12" s="79"/>
      <c r="CM12" s="79"/>
      <c r="CN12" s="79"/>
      <c r="CO12" s="79"/>
      <c r="CP12" s="79"/>
      <c r="CQ12" s="79"/>
      <c r="CR12" s="79"/>
      <c r="CS12" s="86"/>
      <c r="CT12" s="90"/>
      <c r="CU12" s="90"/>
      <c r="CV12" s="90"/>
      <c r="CW12" s="90"/>
      <c r="CX12" s="90" t="s">
        <v>286</v>
      </c>
      <c r="CY12" s="90" t="s">
        <v>287</v>
      </c>
      <c r="CZ12" s="87"/>
      <c r="DA12" s="87"/>
      <c r="DB12" s="88"/>
      <c r="DC12" s="81"/>
      <c r="DD12" s="81"/>
      <c r="DE12" s="81"/>
      <c r="DF12" s="81"/>
      <c r="DG12" s="81"/>
      <c r="DH12" s="81"/>
      <c r="DI12" s="81"/>
    </row>
    <row r="13" spans="2:113" ht="18" customHeight="1" thickBot="1">
      <c r="B13" s="679"/>
      <c r="C13" s="584"/>
      <c r="D13" s="584"/>
      <c r="E13" s="584"/>
      <c r="F13" s="584"/>
      <c r="G13" s="584"/>
      <c r="H13" s="584"/>
      <c r="I13" s="584"/>
      <c r="J13" s="584"/>
      <c r="K13" s="584"/>
      <c r="L13" s="584"/>
      <c r="M13" s="584"/>
      <c r="N13" s="584"/>
      <c r="O13" s="584"/>
      <c r="P13" s="584"/>
      <c r="Q13" s="584"/>
      <c r="R13" s="584"/>
      <c r="S13" s="584"/>
      <c r="T13" s="584"/>
      <c r="U13" s="584"/>
      <c r="V13" s="584"/>
      <c r="W13" s="584"/>
      <c r="X13" s="584"/>
      <c r="Y13" s="584"/>
      <c r="Z13" s="584"/>
      <c r="AA13" s="584"/>
      <c r="AB13" s="584"/>
      <c r="AC13" s="584"/>
      <c r="AD13" s="584"/>
      <c r="AE13" s="584"/>
      <c r="AF13" s="584"/>
      <c r="AG13" s="584"/>
      <c r="AH13" s="584"/>
      <c r="AI13" s="584"/>
      <c r="AJ13" s="584"/>
      <c r="AK13" s="584"/>
      <c r="AL13" s="584"/>
      <c r="AM13" s="682"/>
      <c r="AN13" s="682"/>
      <c r="AO13" s="682"/>
      <c r="AP13" s="682"/>
      <c r="AQ13" s="682"/>
      <c r="AR13" s="682"/>
      <c r="AS13" s="682"/>
      <c r="AT13" s="682"/>
      <c r="AU13" s="682"/>
      <c r="AV13" s="584"/>
      <c r="AW13" s="584"/>
      <c r="AX13" s="584"/>
      <c r="AY13" s="584"/>
      <c r="AZ13" s="584"/>
      <c r="BA13" s="584"/>
      <c r="BB13" s="584"/>
      <c r="BC13" s="584"/>
      <c r="BD13" s="584"/>
      <c r="BE13" s="584"/>
      <c r="BF13" s="584"/>
      <c r="BG13" s="584"/>
      <c r="BH13" s="584"/>
      <c r="BI13" s="584"/>
      <c r="BJ13" s="678"/>
      <c r="BK13" s="678"/>
      <c r="BL13" s="678"/>
      <c r="BM13" s="678"/>
      <c r="BN13" s="678"/>
      <c r="BO13" s="678"/>
      <c r="BP13" s="678"/>
      <c r="BQ13" s="678"/>
      <c r="BR13" s="678"/>
      <c r="BS13" s="678"/>
      <c r="BT13" s="678"/>
      <c r="BU13" s="678"/>
      <c r="BV13" s="678"/>
      <c r="BW13" s="678"/>
      <c r="BX13" s="678"/>
      <c r="BY13" s="687"/>
      <c r="BZ13" s="688"/>
      <c r="CD13" s="904" t="s">
        <v>288</v>
      </c>
      <c r="CE13" s="903"/>
      <c r="CF13" s="79"/>
      <c r="CG13" s="79"/>
      <c r="CH13" s="79"/>
      <c r="CI13" s="79"/>
      <c r="CJ13" s="79"/>
      <c r="CK13" s="79"/>
      <c r="CL13" s="79"/>
      <c r="CM13" s="79"/>
      <c r="CN13" s="901" t="s">
        <v>289</v>
      </c>
      <c r="CO13" s="902"/>
      <c r="CP13" s="902"/>
      <c r="CQ13" s="903"/>
      <c r="CR13" s="79"/>
      <c r="CS13" s="86"/>
      <c r="CT13" s="89" t="s">
        <v>290</v>
      </c>
      <c r="CU13" s="90"/>
      <c r="CV13" s="90"/>
      <c r="CW13" s="90"/>
      <c r="CX13" s="94" t="str">
        <f>IF(CU17="",IF(CU16="",IF(CU15="",CU14,CU15),CU16),CU17)</f>
        <v/>
      </c>
      <c r="CY13" s="94" t="str">
        <f>IF(CU26="",IF(CU25="",IF(CU24="",IF(CU23="",IF(CU22="",CU21,CU22),CU23),CU24),CU25),CU26)</f>
        <v/>
      </c>
      <c r="CZ13" s="87"/>
      <c r="DA13" s="87"/>
      <c r="DB13" s="88"/>
      <c r="DC13" s="81"/>
      <c r="DD13" s="81"/>
      <c r="DE13" s="81"/>
      <c r="DF13" s="81"/>
      <c r="DG13" s="81"/>
      <c r="DH13" s="81"/>
      <c r="DI13" s="81"/>
    </row>
    <row r="14" spans="2:113" ht="18" customHeight="1" thickBot="1">
      <c r="B14" s="873" t="s">
        <v>301</v>
      </c>
      <c r="C14" s="874"/>
      <c r="D14" s="874"/>
      <c r="E14" s="874"/>
      <c r="F14" s="874"/>
      <c r="G14" s="874"/>
      <c r="H14" s="874"/>
      <c r="I14" s="874"/>
      <c r="J14" s="874"/>
      <c r="K14" s="874"/>
      <c r="L14" s="874"/>
      <c r="M14" s="874"/>
      <c r="N14" s="874"/>
      <c r="O14" s="874"/>
      <c r="P14" s="874"/>
      <c r="Q14" s="874"/>
      <c r="R14" s="874"/>
      <c r="S14" s="874"/>
      <c r="T14" s="874"/>
      <c r="U14" s="874"/>
      <c r="V14" s="874"/>
      <c r="W14" s="874"/>
      <c r="X14" s="874"/>
      <c r="Y14" s="874"/>
      <c r="Z14" s="874"/>
      <c r="AA14" s="874"/>
      <c r="AB14" s="874"/>
      <c r="AC14" s="874"/>
      <c r="AD14" s="874"/>
      <c r="AE14" s="874"/>
      <c r="AF14" s="874"/>
      <c r="AG14" s="874"/>
      <c r="AH14" s="874"/>
      <c r="AI14" s="874"/>
      <c r="AJ14" s="874"/>
      <c r="AK14" s="874"/>
      <c r="AL14" s="874"/>
      <c r="AM14" s="874"/>
      <c r="AN14" s="874"/>
      <c r="AO14" s="874"/>
      <c r="AP14" s="874"/>
      <c r="AQ14" s="874"/>
      <c r="AR14" s="874"/>
      <c r="AS14" s="874"/>
      <c r="AT14" s="874"/>
      <c r="AU14" s="874"/>
      <c r="AV14" s="874"/>
      <c r="AW14" s="874"/>
      <c r="AX14" s="874"/>
      <c r="AY14" s="874"/>
      <c r="AZ14" s="874"/>
      <c r="BA14" s="874"/>
      <c r="BB14" s="874"/>
      <c r="BC14" s="874"/>
      <c r="BD14" s="874"/>
      <c r="BE14" s="874"/>
      <c r="BF14" s="874"/>
      <c r="BG14" s="874"/>
      <c r="BH14" s="874"/>
      <c r="BI14" s="874"/>
      <c r="BJ14" s="874"/>
      <c r="BK14" s="874"/>
      <c r="BL14" s="874"/>
      <c r="BM14" s="874"/>
      <c r="BN14" s="874"/>
      <c r="BO14" s="874"/>
      <c r="BP14" s="874"/>
      <c r="BQ14" s="874"/>
      <c r="BR14" s="874"/>
      <c r="BS14" s="874"/>
      <c r="BT14" s="874"/>
      <c r="BU14" s="874"/>
      <c r="BV14" s="874"/>
      <c r="BW14" s="874"/>
      <c r="BX14" s="874"/>
      <c r="BY14" s="874"/>
      <c r="BZ14" s="875"/>
      <c r="CD14" s="95">
        <v>2016</v>
      </c>
      <c r="CE14" s="79"/>
      <c r="CF14" s="79"/>
      <c r="CG14" s="79"/>
      <c r="CH14" s="79"/>
      <c r="CI14" s="79"/>
      <c r="CJ14" s="79"/>
      <c r="CK14" s="79"/>
      <c r="CL14" s="79"/>
      <c r="CM14" s="79"/>
      <c r="CN14" s="96">
        <v>0</v>
      </c>
      <c r="CO14" s="79"/>
      <c r="CP14" s="79"/>
      <c r="CQ14" s="79"/>
      <c r="CR14" s="79"/>
      <c r="CS14" s="86"/>
      <c r="CT14" s="97" t="s">
        <v>278</v>
      </c>
      <c r="CU14" s="98" t="str">
        <f>IF(AQ21="","",AQ21*4)</f>
        <v/>
      </c>
      <c r="CV14" s="90"/>
      <c r="CW14" s="90"/>
      <c r="CX14" s="90"/>
      <c r="CY14" s="90"/>
      <c r="CZ14" s="87"/>
      <c r="DA14" s="87"/>
      <c r="DB14" s="88"/>
      <c r="DC14" s="81"/>
      <c r="DD14" s="81"/>
      <c r="DE14" s="81"/>
      <c r="DF14" s="81"/>
      <c r="DG14" s="81"/>
      <c r="DH14" s="81"/>
      <c r="DI14" s="81"/>
    </row>
    <row r="15" spans="2:113" ht="18" customHeight="1" thickBot="1">
      <c r="B15" s="679"/>
      <c r="C15" s="584"/>
      <c r="D15" s="584"/>
      <c r="E15" s="584"/>
      <c r="F15" s="584"/>
      <c r="G15" s="584"/>
      <c r="H15" s="584"/>
      <c r="I15" s="584"/>
      <c r="J15" s="584"/>
      <c r="K15" s="584"/>
      <c r="L15" s="584"/>
      <c r="M15" s="584"/>
      <c r="N15" s="584"/>
      <c r="O15" s="584"/>
      <c r="P15" s="584"/>
      <c r="Q15" s="584"/>
      <c r="R15" s="584"/>
      <c r="S15" s="584"/>
      <c r="T15" s="584"/>
      <c r="U15" s="584"/>
      <c r="V15" s="584"/>
      <c r="W15" s="584"/>
      <c r="X15" s="584"/>
      <c r="Y15" s="584"/>
      <c r="Z15" s="584"/>
      <c r="AA15" s="584"/>
      <c r="AB15" s="584"/>
      <c r="AC15" s="584"/>
      <c r="AD15" s="584"/>
      <c r="AE15" s="584"/>
      <c r="AF15" s="584"/>
      <c r="AG15" s="584"/>
      <c r="AH15" s="584"/>
      <c r="AI15" s="584"/>
      <c r="AJ15" s="584"/>
      <c r="AK15" s="584"/>
      <c r="AL15" s="584"/>
      <c r="AM15" s="584"/>
      <c r="AN15" s="584"/>
      <c r="AO15" s="584"/>
      <c r="AP15" s="584"/>
      <c r="AQ15" s="584"/>
      <c r="AR15" s="584"/>
      <c r="AS15" s="584"/>
      <c r="AT15" s="584"/>
      <c r="AU15" s="584"/>
      <c r="AV15" s="584"/>
      <c r="AW15" s="584"/>
      <c r="AX15" s="584"/>
      <c r="AY15" s="584"/>
      <c r="AZ15" s="584"/>
      <c r="BA15" s="584"/>
      <c r="BB15" s="584"/>
      <c r="BC15" s="584"/>
      <c r="BD15" s="584"/>
      <c r="BE15" s="584"/>
      <c r="BF15" s="584"/>
      <c r="BG15" s="584"/>
      <c r="BH15" s="584"/>
      <c r="BI15" s="584"/>
      <c r="BJ15" s="584"/>
      <c r="BK15" s="584"/>
      <c r="BL15" s="584"/>
      <c r="BM15" s="584"/>
      <c r="BN15" s="584"/>
      <c r="BO15" s="584"/>
      <c r="BP15" s="584"/>
      <c r="BQ15" s="584"/>
      <c r="BR15" s="584"/>
      <c r="BS15" s="584"/>
      <c r="BT15" s="584"/>
      <c r="BU15" s="584"/>
      <c r="BV15" s="584"/>
      <c r="BW15" s="584"/>
      <c r="BX15" s="584"/>
      <c r="BY15" s="584"/>
      <c r="BZ15" s="680"/>
      <c r="CD15" s="99">
        <v>2017</v>
      </c>
      <c r="CE15" s="79"/>
      <c r="CF15" s="79"/>
      <c r="CG15" s="79"/>
      <c r="CH15" s="79"/>
      <c r="CI15" s="79"/>
      <c r="CJ15" s="79"/>
      <c r="CK15" s="79"/>
      <c r="CL15" s="79"/>
      <c r="CM15" s="79"/>
      <c r="CN15" s="100">
        <f>SUM(CN14:CN14)</f>
        <v>0</v>
      </c>
      <c r="CO15" s="79"/>
      <c r="CP15" s="79"/>
      <c r="CQ15" s="79"/>
      <c r="CR15" s="79"/>
      <c r="CS15" s="86"/>
      <c r="CT15" s="97" t="s">
        <v>280</v>
      </c>
      <c r="CU15" s="101" t="str">
        <f>IF(AQ22="","",(AQ22+AQ21)*2)</f>
        <v/>
      </c>
      <c r="CV15" s="90"/>
      <c r="CW15" s="90"/>
      <c r="CX15" s="90"/>
      <c r="CY15" s="90"/>
      <c r="CZ15" s="87"/>
      <c r="DA15" s="87"/>
      <c r="DB15" s="88"/>
      <c r="DC15" s="81"/>
      <c r="DD15" s="81"/>
      <c r="DE15" s="81"/>
      <c r="DF15" s="81"/>
      <c r="DG15" s="81"/>
      <c r="DH15" s="81"/>
      <c r="DI15" s="81"/>
    </row>
    <row r="16" spans="2:113" ht="18" customHeight="1" thickBot="1">
      <c r="B16" s="679"/>
      <c r="C16" s="584"/>
      <c r="D16" s="584"/>
      <c r="E16" s="584"/>
      <c r="F16" s="584"/>
      <c r="G16" s="689" t="s">
        <v>302</v>
      </c>
      <c r="I16" s="584"/>
      <c r="J16" s="584"/>
      <c r="K16" s="584"/>
      <c r="L16" s="584"/>
      <c r="M16" s="584"/>
      <c r="N16" s="584"/>
      <c r="O16" s="584"/>
      <c r="P16" s="584"/>
      <c r="Q16" s="584"/>
      <c r="R16" s="584"/>
      <c r="S16" s="991" t="s">
        <v>279</v>
      </c>
      <c r="T16" s="991"/>
      <c r="U16" s="991"/>
      <c r="V16" s="991"/>
      <c r="W16" s="991"/>
      <c r="X16" s="991"/>
      <c r="Y16" s="991"/>
      <c r="Z16" s="991"/>
      <c r="AA16" s="991"/>
      <c r="AB16" s="584"/>
      <c r="AC16" s="584"/>
      <c r="AD16" s="584"/>
      <c r="AE16" s="689"/>
      <c r="AF16" s="584"/>
      <c r="AG16" s="584"/>
      <c r="AH16" s="584"/>
      <c r="AI16" s="584"/>
      <c r="AJ16" s="584"/>
      <c r="AK16" s="584"/>
      <c r="AL16" s="584"/>
      <c r="AM16" s="584"/>
      <c r="AN16" s="584"/>
      <c r="AO16" s="584"/>
      <c r="AP16" s="584"/>
      <c r="AQ16" s="584"/>
      <c r="AR16" s="584"/>
      <c r="AS16" s="584"/>
      <c r="AT16" s="584"/>
      <c r="AU16" s="584"/>
      <c r="AV16" s="584"/>
      <c r="AW16" s="584"/>
      <c r="AX16" s="584"/>
      <c r="AY16" s="584"/>
      <c r="AZ16" s="584"/>
      <c r="BA16" s="584"/>
      <c r="BB16" s="584"/>
      <c r="BC16" s="584"/>
      <c r="BD16" s="584"/>
      <c r="BE16" s="584"/>
      <c r="BF16" s="584"/>
      <c r="BG16" s="584"/>
      <c r="BH16" s="584"/>
      <c r="BI16" s="584"/>
      <c r="BJ16" s="584"/>
      <c r="BK16" s="584"/>
      <c r="BL16" s="584"/>
      <c r="BM16" s="584"/>
      <c r="BN16" s="584"/>
      <c r="BO16" s="584"/>
      <c r="BP16" s="584"/>
      <c r="BQ16" s="584"/>
      <c r="BR16" s="584"/>
      <c r="BS16" s="584"/>
      <c r="BT16" s="584"/>
      <c r="BU16" s="584"/>
      <c r="BV16" s="584"/>
      <c r="BW16" s="584"/>
      <c r="BX16" s="584"/>
      <c r="BY16" s="584"/>
      <c r="BZ16" s="680"/>
      <c r="CD16" s="99">
        <v>2018</v>
      </c>
      <c r="CE16" s="79"/>
      <c r="CF16" s="79"/>
      <c r="CG16" s="79"/>
      <c r="CH16" s="79"/>
      <c r="CI16" s="79"/>
      <c r="CJ16" s="79"/>
      <c r="CK16" s="79"/>
      <c r="CL16" s="79"/>
      <c r="CM16" s="79"/>
      <c r="CN16" s="79"/>
      <c r="CO16" s="79"/>
      <c r="CP16" s="79"/>
      <c r="CQ16" s="79"/>
      <c r="CR16" s="79"/>
      <c r="CS16" s="86"/>
      <c r="CT16" s="97" t="s">
        <v>281</v>
      </c>
      <c r="CU16" s="101" t="str">
        <f>IF(AQ23="","",(AQ23+AQ22+AQ21)/3*4)</f>
        <v/>
      </c>
      <c r="CV16" s="90"/>
      <c r="CW16" s="90"/>
      <c r="CX16" s="90"/>
      <c r="CY16" s="90"/>
      <c r="CZ16" s="87"/>
      <c r="DA16" s="87"/>
      <c r="DB16" s="88"/>
      <c r="DC16" s="81"/>
      <c r="DD16" s="81"/>
      <c r="DE16" s="81"/>
      <c r="DF16" s="81"/>
      <c r="DG16" s="81"/>
      <c r="DH16" s="81"/>
      <c r="DI16" s="81"/>
    </row>
    <row r="17" spans="2:113" ht="18" customHeight="1">
      <c r="B17" s="679"/>
      <c r="C17" s="584"/>
      <c r="D17" s="584"/>
      <c r="E17" s="584"/>
      <c r="F17" s="584"/>
      <c r="G17" s="584"/>
      <c r="H17" s="584"/>
      <c r="I17" s="584"/>
      <c r="J17" s="584"/>
      <c r="K17" s="584"/>
      <c r="L17" s="584"/>
      <c r="M17" s="584"/>
      <c r="N17" s="584"/>
      <c r="O17" s="584"/>
      <c r="P17" s="584"/>
      <c r="Q17" s="584"/>
      <c r="R17" s="584"/>
      <c r="S17" s="584"/>
      <c r="T17" s="584"/>
      <c r="U17" s="584"/>
      <c r="V17" s="584"/>
      <c r="W17" s="584"/>
      <c r="X17" s="584"/>
      <c r="Y17" s="584"/>
      <c r="Z17" s="584"/>
      <c r="AA17" s="584"/>
      <c r="AB17" s="584"/>
      <c r="AC17" s="584"/>
      <c r="AD17" s="584"/>
      <c r="AE17" s="584"/>
      <c r="AF17" s="584"/>
      <c r="AG17" s="584"/>
      <c r="AH17" s="584"/>
      <c r="AI17" s="584"/>
      <c r="AJ17" s="584"/>
      <c r="AK17" s="584"/>
      <c r="AL17" s="584"/>
      <c r="AM17" s="584"/>
      <c r="AN17" s="584"/>
      <c r="AO17" s="584"/>
      <c r="AP17" s="584"/>
      <c r="AQ17" s="584"/>
      <c r="AR17" s="584"/>
      <c r="AS17" s="584"/>
      <c r="AT17" s="584"/>
      <c r="AU17" s="584"/>
      <c r="AV17" s="584"/>
      <c r="AW17" s="584"/>
      <c r="AX17" s="584"/>
      <c r="AY17" s="584"/>
      <c r="AZ17" s="584"/>
      <c r="BA17" s="584"/>
      <c r="BB17" s="584"/>
      <c r="BC17" s="584"/>
      <c r="BD17" s="584"/>
      <c r="BE17" s="584"/>
      <c r="BF17" s="584"/>
      <c r="BG17" s="584"/>
      <c r="BH17" s="584"/>
      <c r="BI17" s="584"/>
      <c r="BJ17" s="584"/>
      <c r="BK17" s="584"/>
      <c r="BL17" s="584"/>
      <c r="BM17" s="584"/>
      <c r="BN17" s="584"/>
      <c r="BO17" s="584"/>
      <c r="BP17" s="584"/>
      <c r="BQ17" s="584"/>
      <c r="BR17" s="584"/>
      <c r="BS17" s="584"/>
      <c r="BT17" s="584"/>
      <c r="BU17" s="584"/>
      <c r="BV17" s="584"/>
      <c r="BW17" s="584"/>
      <c r="BX17" s="584"/>
      <c r="BY17" s="584"/>
      <c r="BZ17" s="680"/>
      <c r="CD17" s="99">
        <v>2019</v>
      </c>
      <c r="CE17" s="886" t="s">
        <v>292</v>
      </c>
      <c r="CF17" s="886"/>
      <c r="CG17" s="886"/>
      <c r="CH17" s="886"/>
      <c r="CI17" s="886"/>
      <c r="CJ17" s="887"/>
      <c r="CK17" s="885" t="s">
        <v>293</v>
      </c>
      <c r="CL17" s="886"/>
      <c r="CM17" s="886"/>
      <c r="CN17" s="887"/>
      <c r="CO17" s="885" t="s">
        <v>294</v>
      </c>
      <c r="CP17" s="886"/>
      <c r="CQ17" s="887"/>
      <c r="CR17" s="79"/>
      <c r="CS17" s="86"/>
      <c r="CT17" s="97" t="s">
        <v>282</v>
      </c>
      <c r="CU17" s="101" t="str">
        <f>IF(AQ24="","",(AQ24+AQ23+AQ22+AQ21))</f>
        <v/>
      </c>
      <c r="CV17" s="90"/>
      <c r="CW17" s="90"/>
      <c r="CX17" s="90"/>
      <c r="CY17" s="90"/>
      <c r="CZ17" s="87"/>
      <c r="DA17" s="87"/>
      <c r="DB17" s="88"/>
      <c r="DC17" s="81"/>
      <c r="DD17" s="81"/>
      <c r="DE17" s="81"/>
      <c r="DF17" s="81"/>
      <c r="DG17" s="81"/>
      <c r="DH17" s="81"/>
      <c r="DI17" s="81"/>
    </row>
    <row r="18" spans="2:113" ht="18" customHeight="1" thickBot="1">
      <c r="B18" s="679"/>
      <c r="C18" s="584"/>
      <c r="D18" s="584"/>
      <c r="E18" s="584"/>
      <c r="F18" s="584"/>
      <c r="G18" s="584"/>
      <c r="H18" s="584"/>
      <c r="I18" s="584"/>
      <c r="J18" s="584"/>
      <c r="K18" s="584"/>
      <c r="L18" s="584"/>
      <c r="M18" s="584"/>
      <c r="N18" s="584"/>
      <c r="O18" s="584"/>
      <c r="P18" s="584"/>
      <c r="Q18" s="584"/>
      <c r="R18" s="584"/>
      <c r="S18" s="584"/>
      <c r="T18" s="584"/>
      <c r="U18" s="584"/>
      <c r="V18" s="584"/>
      <c r="W18" s="584"/>
      <c r="X18" s="584"/>
      <c r="Y18" s="584"/>
      <c r="Z18" s="584"/>
      <c r="AA18" s="584"/>
      <c r="AB18" s="584"/>
      <c r="AC18" s="584"/>
      <c r="AD18" s="584"/>
      <c r="AE18" s="584"/>
      <c r="AF18" s="584"/>
      <c r="AG18" s="584"/>
      <c r="AH18" s="584"/>
      <c r="AI18" s="584"/>
      <c r="AJ18" s="584"/>
      <c r="AK18" s="584"/>
      <c r="AL18" s="584"/>
      <c r="AM18" s="584"/>
      <c r="AN18" s="584"/>
      <c r="AO18" s="584"/>
      <c r="AP18" s="584"/>
      <c r="AQ18" s="584"/>
      <c r="AR18" s="584"/>
      <c r="AS18" s="584"/>
      <c r="AT18" s="584"/>
      <c r="AU18" s="584"/>
      <c r="AV18" s="584"/>
      <c r="AW18" s="584"/>
      <c r="AX18" s="584"/>
      <c r="AY18" s="584"/>
      <c r="AZ18" s="584"/>
      <c r="BA18" s="584"/>
      <c r="BB18" s="584"/>
      <c r="BC18" s="584"/>
      <c r="BD18" s="584"/>
      <c r="BE18" s="584"/>
      <c r="BF18" s="584"/>
      <c r="BG18" s="584"/>
      <c r="BH18" s="584"/>
      <c r="BI18" s="584"/>
      <c r="BJ18" s="584"/>
      <c r="BK18" s="584"/>
      <c r="BL18" s="584"/>
      <c r="BM18" s="584"/>
      <c r="BN18" s="584"/>
      <c r="BO18" s="584"/>
      <c r="BP18" s="584"/>
      <c r="BQ18" s="584"/>
      <c r="BR18" s="584"/>
      <c r="BS18" s="584"/>
      <c r="BT18" s="584"/>
      <c r="BU18" s="584"/>
      <c r="BV18" s="584"/>
      <c r="BW18" s="584"/>
      <c r="BX18" s="584"/>
      <c r="BY18" s="584"/>
      <c r="BZ18" s="680"/>
      <c r="CD18" s="99">
        <v>2020</v>
      </c>
      <c r="CE18" s="888" t="e">
        <f>AND(CD3=2,CD5=2)</f>
        <v>#REF!</v>
      </c>
      <c r="CF18" s="889"/>
      <c r="CG18" s="889"/>
      <c r="CH18" s="889"/>
      <c r="CI18" s="889"/>
      <c r="CJ18" s="890"/>
      <c r="CK18" s="888" t="e">
        <f>AND(CE18=TRUE,CD7=1)</f>
        <v>#REF!</v>
      </c>
      <c r="CL18" s="889"/>
      <c r="CM18" s="889"/>
      <c r="CN18" s="890"/>
      <c r="CO18" s="888" t="e">
        <f>AND(CE18=TRUE,CK18=FALSE)</f>
        <v>#REF!</v>
      </c>
      <c r="CP18" s="889"/>
      <c r="CQ18" s="890"/>
      <c r="CR18" s="79"/>
      <c r="CS18" s="86"/>
      <c r="CT18" s="90"/>
      <c r="CU18" s="90"/>
      <c r="CV18" s="90"/>
      <c r="CW18" s="90"/>
      <c r="CX18" s="90"/>
      <c r="CY18" s="90"/>
      <c r="CZ18" s="87"/>
      <c r="DA18" s="87"/>
      <c r="DB18" s="88"/>
      <c r="DC18" s="81"/>
      <c r="DD18" s="81"/>
      <c r="DE18" s="81"/>
      <c r="DF18" s="81"/>
      <c r="DG18" s="81"/>
      <c r="DH18" s="81"/>
      <c r="DI18" s="81"/>
    </row>
    <row r="19" spans="2:113" ht="18" customHeight="1">
      <c r="B19" s="679"/>
      <c r="C19" s="584"/>
      <c r="D19" s="584"/>
      <c r="E19" s="584"/>
      <c r="F19" s="905" t="s">
        <v>303</v>
      </c>
      <c r="G19" s="905"/>
      <c r="H19" s="905"/>
      <c r="I19" s="905"/>
      <c r="J19" s="905"/>
      <c r="K19" s="905"/>
      <c r="L19" s="905"/>
      <c r="M19" s="905"/>
      <c r="N19" s="905"/>
      <c r="O19" s="905"/>
      <c r="P19" s="747"/>
      <c r="Q19" s="905" t="s">
        <v>304</v>
      </c>
      <c r="R19" s="905"/>
      <c r="S19" s="905"/>
      <c r="T19" s="905"/>
      <c r="U19" s="905"/>
      <c r="V19" s="905"/>
      <c r="W19" s="905"/>
      <c r="X19" s="905"/>
      <c r="Y19" s="905"/>
      <c r="Z19" s="905"/>
      <c r="AA19" s="905"/>
      <c r="AB19" s="905"/>
      <c r="AC19" s="905"/>
      <c r="AD19" s="747"/>
      <c r="AE19" s="905" t="s">
        <v>305</v>
      </c>
      <c r="AF19" s="905"/>
      <c r="AG19" s="905"/>
      <c r="AH19" s="905"/>
      <c r="AI19" s="905"/>
      <c r="AJ19" s="905"/>
      <c r="AK19" s="905"/>
      <c r="AL19" s="905"/>
      <c r="AM19" s="905"/>
      <c r="AN19" s="905"/>
      <c r="AO19" s="905"/>
      <c r="AP19" s="584"/>
      <c r="AQ19" s="906" t="s">
        <v>306</v>
      </c>
      <c r="AR19" s="906"/>
      <c r="AS19" s="906"/>
      <c r="AT19" s="906"/>
      <c r="AU19" s="906"/>
      <c r="AV19" s="906"/>
      <c r="AW19" s="906"/>
      <c r="AX19" s="906"/>
      <c r="AY19" s="906"/>
      <c r="AZ19" s="906"/>
      <c r="BA19" s="584"/>
      <c r="BB19" s="584"/>
      <c r="BC19" s="584"/>
      <c r="BD19" s="584"/>
      <c r="BE19" s="584"/>
      <c r="BF19" s="584"/>
      <c r="BG19" s="584"/>
      <c r="BH19" s="584"/>
      <c r="BI19" s="584"/>
      <c r="BJ19" s="584"/>
      <c r="BK19" s="584"/>
      <c r="BL19" s="584"/>
      <c r="BM19" s="584"/>
      <c r="BN19" s="584"/>
      <c r="BO19" s="584"/>
      <c r="BP19" s="584"/>
      <c r="BQ19" s="584"/>
      <c r="BR19" s="584"/>
      <c r="BS19" s="584"/>
      <c r="BT19" s="584"/>
      <c r="BU19" s="584"/>
      <c r="BV19" s="584"/>
      <c r="BW19" s="584"/>
      <c r="BX19" s="584"/>
      <c r="BY19" s="584"/>
      <c r="BZ19" s="680"/>
      <c r="CD19" s="99">
        <v>2021</v>
      </c>
      <c r="CE19" s="886" t="s">
        <v>295</v>
      </c>
      <c r="CF19" s="886"/>
      <c r="CG19" s="886"/>
      <c r="CH19" s="886"/>
      <c r="CI19" s="886"/>
      <c r="CJ19" s="887"/>
      <c r="CK19" s="885" t="s">
        <v>296</v>
      </c>
      <c r="CL19" s="886"/>
      <c r="CM19" s="886"/>
      <c r="CN19" s="887"/>
      <c r="CO19" s="885" t="s">
        <v>297</v>
      </c>
      <c r="CP19" s="886"/>
      <c r="CQ19" s="887"/>
      <c r="CR19" s="79"/>
      <c r="CS19" s="86"/>
      <c r="CT19" s="90"/>
      <c r="CU19" s="90"/>
      <c r="CV19" s="90"/>
      <c r="CW19" s="90"/>
      <c r="CX19" s="90"/>
      <c r="CY19" s="90"/>
      <c r="CZ19" s="87"/>
      <c r="DA19" s="87"/>
      <c r="DB19" s="88"/>
      <c r="DC19" s="81"/>
      <c r="DD19" s="81"/>
      <c r="DE19" s="81"/>
      <c r="DF19" s="81"/>
      <c r="DG19" s="81"/>
      <c r="DH19" s="81"/>
      <c r="DI19" s="81"/>
    </row>
    <row r="20" spans="2:113" ht="18" customHeight="1" thickBot="1">
      <c r="B20" s="679"/>
      <c r="C20" s="584"/>
      <c r="D20" s="584"/>
      <c r="E20" s="584"/>
      <c r="F20" s="584"/>
      <c r="G20" s="584"/>
      <c r="H20" s="584"/>
      <c r="I20" s="584"/>
      <c r="J20" s="584"/>
      <c r="K20" s="584"/>
      <c r="L20" s="584"/>
      <c r="M20" s="584"/>
      <c r="N20" s="584"/>
      <c r="O20" s="584"/>
      <c r="P20" s="584"/>
      <c r="Q20" s="584"/>
      <c r="R20" s="584"/>
      <c r="S20" s="584"/>
      <c r="T20" s="584"/>
      <c r="U20" s="584"/>
      <c r="V20" s="584"/>
      <c r="W20" s="584"/>
      <c r="X20" s="584"/>
      <c r="Y20" s="584"/>
      <c r="Z20" s="584"/>
      <c r="AA20" s="584"/>
      <c r="AB20" s="584"/>
      <c r="AC20" s="584"/>
      <c r="AD20" s="584"/>
      <c r="AE20" s="584"/>
      <c r="AF20" s="584"/>
      <c r="AG20" s="584"/>
      <c r="AH20" s="584"/>
      <c r="AI20" s="584"/>
      <c r="AJ20" s="584"/>
      <c r="AK20" s="584"/>
      <c r="AL20" s="584"/>
      <c r="AM20" s="584"/>
      <c r="AN20" s="584"/>
      <c r="AO20" s="584"/>
      <c r="AP20" s="584"/>
      <c r="AQ20" s="584"/>
      <c r="AR20" s="584"/>
      <c r="AS20" s="584"/>
      <c r="AT20" s="584"/>
      <c r="AU20" s="584"/>
      <c r="AV20" s="584"/>
      <c r="AW20" s="584"/>
      <c r="AX20" s="584"/>
      <c r="AY20" s="584"/>
      <c r="AZ20" s="584"/>
      <c r="BA20" s="584"/>
      <c r="BB20" s="584"/>
      <c r="BC20" s="584"/>
      <c r="BD20" s="584"/>
      <c r="BE20" s="584"/>
      <c r="BF20" s="584"/>
      <c r="BG20" s="584"/>
      <c r="BH20" s="584"/>
      <c r="BI20" s="584"/>
      <c r="BJ20" s="584"/>
      <c r="BK20" s="584"/>
      <c r="BL20" s="584"/>
      <c r="BM20" s="584"/>
      <c r="BN20" s="584"/>
      <c r="BO20" s="584"/>
      <c r="BP20" s="584"/>
      <c r="BQ20" s="584"/>
      <c r="BR20" s="584"/>
      <c r="BS20" s="584"/>
      <c r="BT20" s="584"/>
      <c r="BU20" s="584"/>
      <c r="BV20" s="584"/>
      <c r="BW20" s="584"/>
      <c r="BX20" s="584"/>
      <c r="BY20" s="584"/>
      <c r="BZ20" s="680"/>
      <c r="CD20" s="99">
        <v>2022</v>
      </c>
      <c r="CE20" s="889" t="e">
        <f>AND(CD3=3,CD5=3)</f>
        <v>#REF!</v>
      </c>
      <c r="CF20" s="889"/>
      <c r="CG20" s="889"/>
      <c r="CH20" s="889"/>
      <c r="CI20" s="889"/>
      <c r="CJ20" s="890"/>
      <c r="CK20" s="888" t="e">
        <f>AND(CE20=TRUE,CD7=1)</f>
        <v>#REF!</v>
      </c>
      <c r="CL20" s="889"/>
      <c r="CM20" s="889"/>
      <c r="CN20" s="890"/>
      <c r="CO20" s="888" t="e">
        <f>AND(CE20=TRUE,CK20=FALSE)</f>
        <v>#REF!</v>
      </c>
      <c r="CP20" s="889"/>
      <c r="CQ20" s="890"/>
      <c r="CR20" s="79"/>
      <c r="CS20" s="86"/>
      <c r="CT20" s="89" t="s">
        <v>298</v>
      </c>
      <c r="CU20" s="90"/>
      <c r="CV20" s="90"/>
      <c r="CW20" s="90"/>
      <c r="CX20" s="90"/>
      <c r="CY20" s="90"/>
      <c r="CZ20" s="87"/>
      <c r="DA20" s="87"/>
      <c r="DB20" s="88"/>
      <c r="DC20" s="81"/>
      <c r="DD20" s="81"/>
      <c r="DE20" s="81"/>
      <c r="DF20" s="81"/>
      <c r="DG20" s="81"/>
      <c r="DH20" s="81"/>
      <c r="DI20" s="81"/>
    </row>
    <row r="21" spans="2:113" ht="18" customHeight="1">
      <c r="B21" s="679"/>
      <c r="C21" s="690" t="s">
        <v>278</v>
      </c>
      <c r="D21" s="584"/>
      <c r="E21" s="584"/>
      <c r="F21" s="584"/>
      <c r="G21" s="912"/>
      <c r="H21" s="912"/>
      <c r="I21" s="912"/>
      <c r="J21" s="912"/>
      <c r="K21" s="912"/>
      <c r="L21" s="912"/>
      <c r="M21" s="912"/>
      <c r="N21" s="912"/>
      <c r="O21" s="912"/>
      <c r="P21" s="584"/>
      <c r="Q21" s="584"/>
      <c r="R21" s="584"/>
      <c r="S21" s="912"/>
      <c r="T21" s="912"/>
      <c r="U21" s="912"/>
      <c r="V21" s="912"/>
      <c r="W21" s="912"/>
      <c r="X21" s="912"/>
      <c r="Y21" s="912"/>
      <c r="Z21" s="912"/>
      <c r="AA21" s="912"/>
      <c r="AB21" s="584"/>
      <c r="AC21" s="584"/>
      <c r="AD21" s="584"/>
      <c r="AE21" s="912"/>
      <c r="AF21" s="912"/>
      <c r="AG21" s="912"/>
      <c r="AH21" s="912"/>
      <c r="AI21" s="912"/>
      <c r="AJ21" s="912"/>
      <c r="AK21" s="912"/>
      <c r="AL21" s="912"/>
      <c r="AM21" s="912"/>
      <c r="AN21" s="584"/>
      <c r="AO21" s="584"/>
      <c r="AP21" s="584"/>
      <c r="AQ21" s="869" t="str">
        <f t="shared" ref="AQ21:AQ26" si="1">IF(AND(G21=0,S21=0,AE21=0),"",G21-CU6-AE21)</f>
        <v/>
      </c>
      <c r="AR21" s="870"/>
      <c r="AS21" s="870"/>
      <c r="AT21" s="870"/>
      <c r="AU21" s="870"/>
      <c r="AV21" s="870"/>
      <c r="AW21" s="870"/>
      <c r="AX21" s="870"/>
      <c r="AY21" s="870"/>
      <c r="AZ21" s="870"/>
      <c r="BA21" s="584"/>
      <c r="BB21" s="584"/>
      <c r="BC21" s="584"/>
      <c r="BD21" s="584"/>
      <c r="BE21" s="3" t="s">
        <v>309</v>
      </c>
      <c r="BF21" s="584"/>
      <c r="BG21" s="584"/>
      <c r="BH21" s="584"/>
      <c r="BI21" s="584"/>
      <c r="BJ21" s="678"/>
      <c r="BK21" s="678"/>
      <c r="BL21" s="678"/>
      <c r="BM21" s="678"/>
      <c r="BN21" s="678"/>
      <c r="BO21" s="678"/>
      <c r="BP21" s="678"/>
      <c r="BQ21" s="678"/>
      <c r="BR21" s="678"/>
      <c r="BS21" s="678"/>
      <c r="BT21" s="678"/>
      <c r="BU21" s="678"/>
      <c r="BV21" s="678"/>
      <c r="BW21" s="678"/>
      <c r="BX21" s="678"/>
      <c r="BY21" s="584"/>
      <c r="BZ21" s="680"/>
      <c r="CD21" s="99">
        <v>2023</v>
      </c>
      <c r="CE21" s="79"/>
      <c r="CF21" s="79"/>
      <c r="CG21" s="79"/>
      <c r="CH21" s="79"/>
      <c r="CI21" s="79"/>
      <c r="CJ21" s="79"/>
      <c r="CK21" s="79"/>
      <c r="CL21" s="79"/>
      <c r="CM21" s="79"/>
      <c r="CN21" s="79"/>
      <c r="CO21" s="79"/>
      <c r="CP21" s="79"/>
      <c r="CQ21" s="79"/>
      <c r="CR21" s="79"/>
      <c r="CS21" s="86"/>
      <c r="CT21" s="97" t="s">
        <v>278</v>
      </c>
      <c r="CU21" s="98" t="str">
        <f>IF(AQ21="","",AQ21*12)</f>
        <v/>
      </c>
      <c r="CV21" s="90"/>
      <c r="CW21" s="90"/>
      <c r="CX21" s="90"/>
      <c r="CY21" s="90"/>
      <c r="CZ21" s="87"/>
      <c r="DA21" s="87"/>
      <c r="DB21" s="88"/>
      <c r="DC21" s="81"/>
      <c r="DD21" s="81"/>
      <c r="DE21" s="81"/>
      <c r="DF21" s="81"/>
      <c r="DG21" s="81"/>
      <c r="DH21" s="81"/>
      <c r="DI21" s="81"/>
    </row>
    <row r="22" spans="2:113" ht="18" customHeight="1">
      <c r="B22" s="679"/>
      <c r="C22" s="690" t="s">
        <v>280</v>
      </c>
      <c r="D22" s="584"/>
      <c r="E22" s="584"/>
      <c r="F22" s="584"/>
      <c r="G22" s="917"/>
      <c r="H22" s="917"/>
      <c r="I22" s="917"/>
      <c r="J22" s="917"/>
      <c r="K22" s="917"/>
      <c r="L22" s="917"/>
      <c r="M22" s="917"/>
      <c r="N22" s="917"/>
      <c r="O22" s="917"/>
      <c r="P22" s="584"/>
      <c r="Q22" s="584"/>
      <c r="R22" s="584"/>
      <c r="S22" s="912"/>
      <c r="T22" s="912"/>
      <c r="U22" s="912"/>
      <c r="V22" s="912"/>
      <c r="W22" s="912"/>
      <c r="X22" s="912"/>
      <c r="Y22" s="912"/>
      <c r="Z22" s="912"/>
      <c r="AA22" s="912"/>
      <c r="AB22" s="584"/>
      <c r="AC22" s="584"/>
      <c r="AD22" s="584"/>
      <c r="AE22" s="917"/>
      <c r="AF22" s="917"/>
      <c r="AG22" s="917"/>
      <c r="AH22" s="917"/>
      <c r="AI22" s="917"/>
      <c r="AJ22" s="917"/>
      <c r="AK22" s="917"/>
      <c r="AL22" s="917"/>
      <c r="AM22" s="917"/>
      <c r="AN22" s="584"/>
      <c r="AO22" s="584"/>
      <c r="AP22" s="584"/>
      <c r="AQ22" s="869" t="str">
        <f t="shared" si="1"/>
        <v/>
      </c>
      <c r="AR22" s="870"/>
      <c r="AS22" s="870"/>
      <c r="AT22" s="870"/>
      <c r="AU22" s="870"/>
      <c r="AV22" s="870"/>
      <c r="AW22" s="870"/>
      <c r="AX22" s="870"/>
      <c r="AY22" s="870"/>
      <c r="AZ22" s="870"/>
      <c r="BA22" s="584"/>
      <c r="BB22" s="584"/>
      <c r="BC22" s="584"/>
      <c r="BD22" s="584"/>
      <c r="BE22" s="988" t="str">
        <f>IF(S16="","",IF(S16="Monthly",CY13,IF(S16="Quarterly",CX13)))</f>
        <v/>
      </c>
      <c r="BF22" s="988"/>
      <c r="BG22" s="988"/>
      <c r="BH22" s="988"/>
      <c r="BI22" s="988"/>
      <c r="BJ22" s="988"/>
      <c r="BK22" s="988"/>
      <c r="BL22" s="988"/>
      <c r="BM22" s="988"/>
      <c r="BN22" s="988"/>
      <c r="BO22" s="988"/>
      <c r="BP22" s="988"/>
      <c r="BQ22" s="678"/>
      <c r="BR22" s="678"/>
      <c r="BS22" s="678"/>
      <c r="BT22" s="678"/>
      <c r="BU22" s="678"/>
      <c r="BV22" s="678"/>
      <c r="BW22" s="678"/>
      <c r="BX22" s="678"/>
      <c r="BY22" s="584"/>
      <c r="BZ22" s="680"/>
      <c r="CD22" s="99">
        <v>2024</v>
      </c>
      <c r="CE22" s="79"/>
      <c r="CF22" s="79"/>
      <c r="CG22" s="79"/>
      <c r="CH22" s="79"/>
      <c r="CI22" s="79"/>
      <c r="CJ22" s="79"/>
      <c r="CK22" s="79"/>
      <c r="CL22" s="79"/>
      <c r="CM22" s="79"/>
      <c r="CN22" s="79"/>
      <c r="CO22" s="79"/>
      <c r="CP22" s="79"/>
      <c r="CQ22" s="79"/>
      <c r="CR22" s="79"/>
      <c r="CS22" s="86"/>
      <c r="CT22" s="97" t="s">
        <v>280</v>
      </c>
      <c r="CU22" s="101" t="str">
        <f>IF(AQ22="","",(AQ22+AQ21)/2*12)</f>
        <v/>
      </c>
      <c r="CV22" s="90"/>
      <c r="CW22" s="90"/>
      <c r="CX22" s="90"/>
      <c r="CY22" s="90"/>
      <c r="CZ22" s="87"/>
      <c r="DA22" s="87"/>
      <c r="DB22" s="88"/>
      <c r="DC22" s="81"/>
      <c r="DD22" s="81"/>
      <c r="DE22" s="81"/>
      <c r="DF22" s="81"/>
      <c r="DG22" s="81"/>
      <c r="DH22" s="81"/>
      <c r="DI22" s="81"/>
    </row>
    <row r="23" spans="2:113" ht="18" customHeight="1">
      <c r="B23" s="679"/>
      <c r="C23" s="690" t="s">
        <v>281</v>
      </c>
      <c r="D23" s="584"/>
      <c r="E23" s="584"/>
      <c r="F23" s="584"/>
      <c r="G23" s="917"/>
      <c r="H23" s="917"/>
      <c r="I23" s="917"/>
      <c r="J23" s="917"/>
      <c r="K23" s="917"/>
      <c r="L23" s="917"/>
      <c r="M23" s="917"/>
      <c r="N23" s="917"/>
      <c r="O23" s="917"/>
      <c r="P23" s="584"/>
      <c r="Q23" s="584"/>
      <c r="R23" s="584"/>
      <c r="S23" s="912"/>
      <c r="T23" s="912"/>
      <c r="U23" s="912"/>
      <c r="V23" s="912"/>
      <c r="W23" s="912"/>
      <c r="X23" s="912"/>
      <c r="Y23" s="912"/>
      <c r="Z23" s="912"/>
      <c r="AA23" s="912"/>
      <c r="AB23" s="584"/>
      <c r="AC23" s="584"/>
      <c r="AD23" s="584"/>
      <c r="AE23" s="917"/>
      <c r="AF23" s="917"/>
      <c r="AG23" s="917"/>
      <c r="AH23" s="917"/>
      <c r="AI23" s="917"/>
      <c r="AJ23" s="917"/>
      <c r="AK23" s="917"/>
      <c r="AL23" s="917"/>
      <c r="AM23" s="917"/>
      <c r="AN23" s="584"/>
      <c r="AO23" s="584"/>
      <c r="AP23" s="584"/>
      <c r="AQ23" s="869" t="str">
        <f t="shared" si="1"/>
        <v/>
      </c>
      <c r="AR23" s="870"/>
      <c r="AS23" s="870"/>
      <c r="AT23" s="870"/>
      <c r="AU23" s="870"/>
      <c r="AV23" s="870"/>
      <c r="AW23" s="870"/>
      <c r="AX23" s="870"/>
      <c r="AY23" s="870"/>
      <c r="AZ23" s="870"/>
      <c r="BA23" s="584"/>
      <c r="BB23" s="584"/>
      <c r="BC23" s="584"/>
      <c r="BD23" s="584"/>
      <c r="BE23" s="989"/>
      <c r="BF23" s="989"/>
      <c r="BG23" s="989"/>
      <c r="BH23" s="989"/>
      <c r="BI23" s="989"/>
      <c r="BJ23" s="989"/>
      <c r="BK23" s="989"/>
      <c r="BL23" s="989"/>
      <c r="BM23" s="989"/>
      <c r="BN23" s="989"/>
      <c r="BO23" s="989"/>
      <c r="BP23" s="989"/>
      <c r="BQ23" s="678"/>
      <c r="BR23" s="678"/>
      <c r="BS23" s="678"/>
      <c r="BT23" s="678"/>
      <c r="BU23" s="678"/>
      <c r="BV23" s="678"/>
      <c r="BW23" s="678"/>
      <c r="BX23" s="678"/>
      <c r="BY23" s="584"/>
      <c r="BZ23" s="680"/>
      <c r="CA23" s="103"/>
      <c r="CD23" s="99"/>
      <c r="CE23" s="79"/>
      <c r="CF23" s="79"/>
      <c r="CG23" s="79"/>
      <c r="CH23" s="79"/>
      <c r="CI23" s="79"/>
      <c r="CJ23" s="79"/>
      <c r="CK23" s="79"/>
      <c r="CL23" s="79"/>
      <c r="CM23" s="79"/>
      <c r="CN23" s="79"/>
      <c r="CO23" s="79"/>
      <c r="CP23" s="79"/>
      <c r="CQ23" s="79"/>
      <c r="CR23" s="79"/>
      <c r="CS23" s="86"/>
      <c r="CT23" s="97" t="s">
        <v>281</v>
      </c>
      <c r="CU23" s="101" t="str">
        <f>IF(AQ23="","",(AQ23+AQ22+AQ21)/3*12)</f>
        <v/>
      </c>
      <c r="CV23" s="90"/>
      <c r="CW23" s="90"/>
      <c r="CX23" s="90"/>
      <c r="CY23" s="90"/>
      <c r="CZ23" s="87"/>
      <c r="DA23" s="87"/>
      <c r="DB23" s="88"/>
      <c r="DC23" s="81"/>
      <c r="DD23" s="81"/>
      <c r="DE23" s="81"/>
      <c r="DF23" s="81"/>
      <c r="DG23" s="81"/>
      <c r="DH23" s="81"/>
      <c r="DI23" s="81"/>
    </row>
    <row r="24" spans="2:113" ht="18" customHeight="1">
      <c r="B24" s="679"/>
      <c r="C24" s="690" t="s">
        <v>282</v>
      </c>
      <c r="D24" s="584"/>
      <c r="E24" s="584"/>
      <c r="F24" s="584"/>
      <c r="G24" s="917"/>
      <c r="H24" s="917"/>
      <c r="I24" s="917"/>
      <c r="J24" s="917"/>
      <c r="K24" s="917"/>
      <c r="L24" s="917"/>
      <c r="M24" s="917"/>
      <c r="N24" s="917"/>
      <c r="O24" s="917"/>
      <c r="P24" s="584"/>
      <c r="Q24" s="584"/>
      <c r="R24" s="584"/>
      <c r="S24" s="912"/>
      <c r="T24" s="912"/>
      <c r="U24" s="912"/>
      <c r="V24" s="912"/>
      <c r="W24" s="912"/>
      <c r="X24" s="912"/>
      <c r="Y24" s="912"/>
      <c r="Z24" s="912"/>
      <c r="AA24" s="912"/>
      <c r="AB24" s="584"/>
      <c r="AC24" s="584"/>
      <c r="AD24" s="584"/>
      <c r="AE24" s="917"/>
      <c r="AF24" s="917"/>
      <c r="AG24" s="917"/>
      <c r="AH24" s="917"/>
      <c r="AI24" s="917"/>
      <c r="AJ24" s="917"/>
      <c r="AK24" s="917"/>
      <c r="AL24" s="917"/>
      <c r="AM24" s="917"/>
      <c r="AN24" s="584"/>
      <c r="AO24" s="584"/>
      <c r="AP24" s="584"/>
      <c r="AQ24" s="869" t="str">
        <f t="shared" si="1"/>
        <v/>
      </c>
      <c r="AR24" s="870"/>
      <c r="AS24" s="870"/>
      <c r="AT24" s="870"/>
      <c r="AU24" s="870"/>
      <c r="AV24" s="870"/>
      <c r="AW24" s="870"/>
      <c r="AX24" s="870"/>
      <c r="AY24" s="870"/>
      <c r="AZ24" s="870"/>
      <c r="BA24" s="584"/>
      <c r="BB24" s="584"/>
      <c r="BC24" s="584"/>
      <c r="BD24" s="584"/>
      <c r="BE24" s="584"/>
      <c r="BF24" s="584"/>
      <c r="BG24" s="584"/>
      <c r="BH24" s="584"/>
      <c r="BI24" s="584"/>
      <c r="BJ24" s="584"/>
      <c r="BK24" s="584"/>
      <c r="BL24" s="584"/>
      <c r="BM24" s="584"/>
      <c r="BN24" s="584"/>
      <c r="BO24" s="584"/>
      <c r="BP24" s="584"/>
      <c r="BQ24" s="678"/>
      <c r="BR24" s="678"/>
      <c r="BS24" s="678"/>
      <c r="BT24" s="678"/>
      <c r="BU24" s="678"/>
      <c r="BV24" s="678"/>
      <c r="BW24" s="678"/>
      <c r="BX24" s="678"/>
      <c r="BY24" s="584"/>
      <c r="BZ24" s="680"/>
      <c r="CA24" s="103"/>
      <c r="CD24" s="99"/>
      <c r="CE24" s="79"/>
      <c r="CF24" s="79"/>
      <c r="CG24" s="79"/>
      <c r="CH24" s="79"/>
      <c r="CI24" s="79"/>
      <c r="CJ24" s="79"/>
      <c r="CK24" s="79"/>
      <c r="CL24" s="79"/>
      <c r="CM24" s="79"/>
      <c r="CN24" s="79"/>
      <c r="CO24" s="79"/>
      <c r="CP24" s="79"/>
      <c r="CQ24" s="79"/>
      <c r="CR24" s="79"/>
      <c r="CS24" s="86"/>
      <c r="CT24" s="97" t="s">
        <v>282</v>
      </c>
      <c r="CU24" s="101" t="str">
        <f>IF(AQ24="","",(AQ24+AQ23+AQ22+AQ21)/4*12)</f>
        <v/>
      </c>
      <c r="CV24" s="90"/>
      <c r="CW24" s="90"/>
      <c r="CX24" s="90"/>
      <c r="CY24" s="90"/>
      <c r="CZ24" s="87"/>
      <c r="DA24" s="87"/>
      <c r="DB24" s="88"/>
      <c r="DC24" s="81"/>
      <c r="DD24" s="81"/>
      <c r="DE24" s="81"/>
      <c r="DF24" s="81"/>
      <c r="DG24" s="81"/>
      <c r="DH24" s="81"/>
      <c r="DI24" s="81"/>
    </row>
    <row r="25" spans="2:113" ht="18" customHeight="1">
      <c r="B25" s="679"/>
      <c r="C25" s="584" t="str">
        <f>IF(S16="","",IF(S16="Monthly","5th",IF(S16="Quarterly","")))</f>
        <v/>
      </c>
      <c r="D25" s="584"/>
      <c r="E25" s="584"/>
      <c r="F25" s="584"/>
      <c r="G25" s="913"/>
      <c r="H25" s="913"/>
      <c r="I25" s="913"/>
      <c r="J25" s="913"/>
      <c r="K25" s="913"/>
      <c r="L25" s="913"/>
      <c r="M25" s="913"/>
      <c r="N25" s="913"/>
      <c r="O25" s="913"/>
      <c r="P25" s="584"/>
      <c r="Q25" s="584"/>
      <c r="R25" s="584"/>
      <c r="S25" s="913"/>
      <c r="T25" s="913"/>
      <c r="U25" s="913"/>
      <c r="V25" s="913"/>
      <c r="W25" s="913"/>
      <c r="X25" s="913"/>
      <c r="Y25" s="913"/>
      <c r="Z25" s="913"/>
      <c r="AA25" s="913"/>
      <c r="AB25" s="584"/>
      <c r="AC25" s="584"/>
      <c r="AD25" s="584"/>
      <c r="AE25" s="913"/>
      <c r="AF25" s="913"/>
      <c r="AG25" s="913"/>
      <c r="AH25" s="913"/>
      <c r="AI25" s="913"/>
      <c r="AJ25" s="913"/>
      <c r="AK25" s="913"/>
      <c r="AL25" s="913"/>
      <c r="AM25" s="913"/>
      <c r="AN25" s="584"/>
      <c r="AO25" s="584"/>
      <c r="AP25" s="584"/>
      <c r="AQ25" s="869" t="str">
        <f t="shared" si="1"/>
        <v/>
      </c>
      <c r="AR25" s="870"/>
      <c r="AS25" s="870"/>
      <c r="AT25" s="870"/>
      <c r="AU25" s="870"/>
      <c r="AV25" s="870"/>
      <c r="AW25" s="870"/>
      <c r="AX25" s="870"/>
      <c r="AY25" s="870"/>
      <c r="AZ25" s="870"/>
      <c r="BA25" s="584"/>
      <c r="BB25" s="584"/>
      <c r="BC25" s="584"/>
      <c r="BD25" s="584"/>
      <c r="BE25" s="584"/>
      <c r="BF25" s="584"/>
      <c r="BG25" s="584"/>
      <c r="BH25" s="584"/>
      <c r="BI25" s="584"/>
      <c r="BJ25" s="584"/>
      <c r="BK25" s="584"/>
      <c r="BL25" s="584"/>
      <c r="BM25" s="584"/>
      <c r="BN25" s="584"/>
      <c r="BO25" s="584"/>
      <c r="BP25" s="584"/>
      <c r="BQ25" s="678"/>
      <c r="BR25" s="678"/>
      <c r="BS25" s="678"/>
      <c r="BT25" s="678"/>
      <c r="BU25" s="678"/>
      <c r="BV25" s="678"/>
      <c r="BW25" s="678"/>
      <c r="BX25" s="678"/>
      <c r="BY25" s="584"/>
      <c r="BZ25" s="680"/>
      <c r="CA25" s="103"/>
      <c r="CD25" s="99"/>
      <c r="CE25" s="949" t="s">
        <v>299</v>
      </c>
      <c r="CF25" s="911"/>
      <c r="CG25" s="911"/>
      <c r="CH25" s="911"/>
      <c r="CI25" s="79"/>
      <c r="CJ25" s="79"/>
      <c r="CK25" s="79"/>
      <c r="CL25" s="79"/>
      <c r="CM25" s="79"/>
      <c r="CN25" s="79"/>
      <c r="CO25" s="79"/>
      <c r="CP25" s="79"/>
      <c r="CQ25" s="79"/>
      <c r="CR25" s="79"/>
      <c r="CS25" s="86"/>
      <c r="CT25" s="97" t="s">
        <v>283</v>
      </c>
      <c r="CU25" s="101" t="str">
        <f>IFERROR(IF(AQ25="","",(AQ25+AQ24+AQ23+AQ22+AQ21)/5*12),"")</f>
        <v/>
      </c>
      <c r="CV25" s="90"/>
      <c r="CW25" s="90"/>
      <c r="CX25" s="90"/>
      <c r="CY25" s="90"/>
      <c r="CZ25" s="87"/>
      <c r="DA25" s="87"/>
      <c r="DB25" s="88"/>
      <c r="DC25" s="81"/>
      <c r="DD25" s="81"/>
      <c r="DE25" s="81"/>
      <c r="DF25" s="81"/>
      <c r="DG25" s="81"/>
      <c r="DH25" s="81"/>
      <c r="DI25" s="81"/>
    </row>
    <row r="26" spans="2:113" ht="18" customHeight="1">
      <c r="B26" s="679"/>
      <c r="C26" s="584" t="str">
        <f>IF(S16="","",IF(S16="Monthly","6th",IF(S16="Quarterly","")))</f>
        <v/>
      </c>
      <c r="D26" s="584"/>
      <c r="E26" s="584"/>
      <c r="F26" s="584"/>
      <c r="G26" s="913"/>
      <c r="H26" s="913"/>
      <c r="I26" s="913"/>
      <c r="J26" s="913"/>
      <c r="K26" s="913"/>
      <c r="L26" s="913"/>
      <c r="M26" s="913"/>
      <c r="N26" s="913"/>
      <c r="O26" s="913"/>
      <c r="P26" s="584"/>
      <c r="Q26" s="584"/>
      <c r="R26" s="584"/>
      <c r="S26" s="913"/>
      <c r="T26" s="913"/>
      <c r="U26" s="913"/>
      <c r="V26" s="913"/>
      <c r="W26" s="913"/>
      <c r="X26" s="913"/>
      <c r="Y26" s="913"/>
      <c r="Z26" s="913"/>
      <c r="AA26" s="913"/>
      <c r="AB26" s="584"/>
      <c r="AC26" s="584"/>
      <c r="AD26" s="584"/>
      <c r="AE26" s="913"/>
      <c r="AF26" s="913"/>
      <c r="AG26" s="913"/>
      <c r="AH26" s="913"/>
      <c r="AI26" s="913"/>
      <c r="AJ26" s="913"/>
      <c r="AK26" s="913"/>
      <c r="AL26" s="913"/>
      <c r="AM26" s="913"/>
      <c r="AN26" s="584"/>
      <c r="AO26" s="584"/>
      <c r="AP26" s="584"/>
      <c r="AQ26" s="869" t="str">
        <f t="shared" si="1"/>
        <v/>
      </c>
      <c r="AR26" s="870"/>
      <c r="AS26" s="870"/>
      <c r="AT26" s="870"/>
      <c r="AU26" s="870"/>
      <c r="AV26" s="870"/>
      <c r="AW26" s="870"/>
      <c r="AX26" s="870"/>
      <c r="AY26" s="870"/>
      <c r="AZ26" s="870"/>
      <c r="BA26" s="584"/>
      <c r="BB26" s="584"/>
      <c r="BC26" s="584"/>
      <c r="BD26" s="584"/>
      <c r="BE26" s="584"/>
      <c r="BF26" s="584"/>
      <c r="BG26" s="584"/>
      <c r="BH26" s="584"/>
      <c r="BI26" s="584"/>
      <c r="BJ26" s="584"/>
      <c r="BK26" s="584"/>
      <c r="BL26" s="584"/>
      <c r="BM26" s="584"/>
      <c r="BN26" s="584"/>
      <c r="BO26" s="584"/>
      <c r="BP26" s="584"/>
      <c r="BQ26" s="678"/>
      <c r="BR26" s="678"/>
      <c r="BS26" s="678"/>
      <c r="BT26" s="678"/>
      <c r="BU26" s="678"/>
      <c r="BV26" s="678"/>
      <c r="BW26" s="678"/>
      <c r="BX26" s="678"/>
      <c r="BY26" s="584"/>
      <c r="BZ26" s="680"/>
      <c r="CA26" s="103"/>
      <c r="CD26" s="99"/>
      <c r="CE26" s="950">
        <v>1</v>
      </c>
      <c r="CF26" s="911"/>
      <c r="CG26" s="911"/>
      <c r="CH26" s="911"/>
      <c r="CI26" s="79"/>
      <c r="CJ26" s="79"/>
      <c r="CK26" s="79"/>
      <c r="CL26" s="79"/>
      <c r="CM26" s="79"/>
      <c r="CN26" s="79"/>
      <c r="CO26" s="79"/>
      <c r="CP26" s="79"/>
      <c r="CQ26" s="79"/>
      <c r="CR26" s="79"/>
      <c r="CS26" s="86"/>
      <c r="CT26" s="97" t="s">
        <v>285</v>
      </c>
      <c r="CU26" s="101" t="str">
        <f>IFERROR(IF(AQ26="","",(AQ26+AQ25+AQ24+AQ23+AQ22+AQ21)/6*12),"")</f>
        <v/>
      </c>
      <c r="CV26" s="90"/>
      <c r="CW26" s="90"/>
      <c r="CX26" s="90"/>
      <c r="CY26" s="90"/>
      <c r="CZ26" s="87"/>
      <c r="DA26" s="87"/>
      <c r="DB26" s="88"/>
      <c r="DC26" s="81"/>
      <c r="DD26" s="81"/>
      <c r="DE26" s="81"/>
      <c r="DF26" s="81"/>
      <c r="DG26" s="81"/>
      <c r="DH26" s="81"/>
      <c r="DI26" s="81"/>
    </row>
    <row r="27" spans="2:113" ht="18" customHeight="1" thickBot="1">
      <c r="B27" s="679"/>
      <c r="C27" s="584"/>
      <c r="D27" s="584"/>
      <c r="E27" s="584"/>
      <c r="F27" s="584"/>
      <c r="G27" s="584"/>
      <c r="H27" s="584"/>
      <c r="I27" s="584"/>
      <c r="J27" s="584"/>
      <c r="K27" s="584"/>
      <c r="L27" s="584"/>
      <c r="M27" s="584"/>
      <c r="N27" s="584"/>
      <c r="O27" s="584"/>
      <c r="P27" s="584"/>
      <c r="Q27" s="584"/>
      <c r="R27" s="584"/>
      <c r="S27" s="584"/>
      <c r="T27" s="584"/>
      <c r="U27" s="584"/>
      <c r="V27" s="584"/>
      <c r="W27" s="584"/>
      <c r="X27" s="584"/>
      <c r="Y27" s="584"/>
      <c r="Z27" s="584"/>
      <c r="AA27" s="584"/>
      <c r="AB27" s="584"/>
      <c r="AC27" s="584"/>
      <c r="AD27" s="584"/>
      <c r="AE27" s="584"/>
      <c r="AF27" s="584"/>
      <c r="AG27" s="584"/>
      <c r="AH27" s="584"/>
      <c r="AI27" s="584"/>
      <c r="AJ27" s="584"/>
      <c r="AK27" s="584"/>
      <c r="AL27" s="584"/>
      <c r="AM27" s="584"/>
      <c r="AN27" s="584"/>
      <c r="AO27" s="584"/>
      <c r="AP27" s="584"/>
      <c r="AQ27" s="584"/>
      <c r="AR27" s="584"/>
      <c r="AS27" s="584"/>
      <c r="AT27" s="584"/>
      <c r="AU27" s="584"/>
      <c r="AV27" s="584"/>
      <c r="AW27" s="584"/>
      <c r="AX27" s="584"/>
      <c r="AY27" s="584"/>
      <c r="AZ27" s="584"/>
      <c r="BA27" s="584"/>
      <c r="BB27" s="584"/>
      <c r="BC27" s="584"/>
      <c r="BD27" s="584"/>
      <c r="BE27" s="584"/>
      <c r="BF27" s="584"/>
      <c r="BG27" s="584"/>
      <c r="BH27" s="584"/>
      <c r="BI27" s="584"/>
      <c r="BJ27" s="678"/>
      <c r="BK27" s="678"/>
      <c r="BL27" s="678"/>
      <c r="BM27" s="678"/>
      <c r="BN27" s="678"/>
      <c r="BO27" s="678"/>
      <c r="BP27" s="678"/>
      <c r="BQ27" s="678"/>
      <c r="BR27" s="678"/>
      <c r="BS27" s="678"/>
      <c r="BT27" s="678"/>
      <c r="BU27" s="678"/>
      <c r="BV27" s="678"/>
      <c r="BW27" s="678"/>
      <c r="BX27" s="678"/>
      <c r="BY27" s="584"/>
      <c r="BZ27" s="680"/>
      <c r="CA27" s="103"/>
      <c r="CD27" s="99"/>
      <c r="CE27" s="79"/>
      <c r="CF27" s="79"/>
      <c r="CG27" s="79"/>
      <c r="CH27" s="79"/>
      <c r="CI27" s="79"/>
      <c r="CJ27" s="79"/>
      <c r="CK27" s="79"/>
      <c r="CL27" s="79"/>
      <c r="CM27" s="79"/>
      <c r="CN27" s="79"/>
      <c r="CO27" s="79"/>
      <c r="CP27" s="79"/>
      <c r="CQ27" s="79"/>
      <c r="CR27" s="79"/>
      <c r="CS27" s="104"/>
      <c r="CT27" s="105"/>
      <c r="CU27" s="105"/>
      <c r="CV27" s="105"/>
      <c r="CW27" s="105"/>
      <c r="CX27" s="105"/>
      <c r="CY27" s="105"/>
      <c r="CZ27" s="105"/>
      <c r="DA27" s="105"/>
      <c r="DB27" s="106"/>
      <c r="DC27" s="81"/>
      <c r="DD27" s="81"/>
      <c r="DE27" s="81"/>
      <c r="DF27" s="81"/>
      <c r="DG27" s="81"/>
      <c r="DH27" s="81"/>
      <c r="DI27" s="81"/>
    </row>
    <row r="28" spans="2:113" ht="18" customHeight="1">
      <c r="B28" s="982" t="s">
        <v>317</v>
      </c>
      <c r="C28" s="983"/>
      <c r="D28" s="983"/>
      <c r="E28" s="983"/>
      <c r="F28" s="983"/>
      <c r="G28" s="983"/>
      <c r="H28" s="983"/>
      <c r="I28" s="983"/>
      <c r="J28" s="983"/>
      <c r="K28" s="983"/>
      <c r="L28" s="983"/>
      <c r="M28" s="983"/>
      <c r="N28" s="983"/>
      <c r="O28" s="983"/>
      <c r="P28" s="983"/>
      <c r="Q28" s="983"/>
      <c r="R28" s="983"/>
      <c r="S28" s="983"/>
      <c r="T28" s="983"/>
      <c r="U28" s="983"/>
      <c r="V28" s="983"/>
      <c r="W28" s="983"/>
      <c r="X28" s="983"/>
      <c r="Y28" s="983"/>
      <c r="Z28" s="983"/>
      <c r="AA28" s="983"/>
      <c r="AB28" s="983"/>
      <c r="AC28" s="983"/>
      <c r="AD28" s="983"/>
      <c r="AE28" s="983"/>
      <c r="AF28" s="983"/>
      <c r="AG28" s="983"/>
      <c r="AH28" s="983"/>
      <c r="AI28" s="983"/>
      <c r="AJ28" s="983"/>
      <c r="AK28" s="983"/>
      <c r="AL28" s="983"/>
      <c r="AM28" s="983"/>
      <c r="AN28" s="983"/>
      <c r="AO28" s="983"/>
      <c r="AP28" s="983"/>
      <c r="AQ28" s="983"/>
      <c r="AR28" s="983"/>
      <c r="AS28" s="983"/>
      <c r="AT28" s="983"/>
      <c r="AU28" s="983"/>
      <c r="AV28" s="983"/>
      <c r="AW28" s="983"/>
      <c r="AX28" s="983"/>
      <c r="AY28" s="983"/>
      <c r="AZ28" s="983"/>
      <c r="BA28" s="983"/>
      <c r="BB28" s="983"/>
      <c r="BC28" s="983"/>
      <c r="BD28" s="983"/>
      <c r="BE28" s="983"/>
      <c r="BF28" s="983"/>
      <c r="BG28" s="983"/>
      <c r="BH28" s="983"/>
      <c r="BI28" s="983"/>
      <c r="BJ28" s="983"/>
      <c r="BK28" s="983"/>
      <c r="BL28" s="983"/>
      <c r="BM28" s="983"/>
      <c r="BN28" s="983"/>
      <c r="BO28" s="983"/>
      <c r="BP28" s="983"/>
      <c r="BQ28" s="983"/>
      <c r="BR28" s="983"/>
      <c r="BS28" s="983"/>
      <c r="BT28" s="983"/>
      <c r="BU28" s="983"/>
      <c r="BV28" s="983"/>
      <c r="BW28" s="983"/>
      <c r="BX28" s="983"/>
      <c r="BY28" s="983"/>
      <c r="BZ28" s="984"/>
      <c r="CA28" s="103"/>
      <c r="CD28" s="99"/>
      <c r="CE28" s="886" t="s">
        <v>300</v>
      </c>
      <c r="CF28" s="886"/>
      <c r="CG28" s="886"/>
      <c r="CH28" s="887"/>
      <c r="CI28" s="79"/>
      <c r="CJ28" s="79"/>
      <c r="CK28" s="79"/>
      <c r="CL28" s="79"/>
      <c r="CM28" s="79"/>
      <c r="CN28" s="79"/>
      <c r="CO28" s="79"/>
      <c r="CP28" s="79"/>
      <c r="CQ28" s="79"/>
      <c r="CR28" s="79"/>
      <c r="CS28" s="87"/>
      <c r="CT28" s="87"/>
      <c r="CU28" s="87"/>
      <c r="CV28" s="87"/>
      <c r="CW28" s="87"/>
      <c r="CX28" s="87"/>
      <c r="CY28" s="87"/>
      <c r="CZ28" s="87"/>
      <c r="DA28" s="87"/>
      <c r="DB28" s="87"/>
      <c r="DC28" s="81"/>
      <c r="DD28" s="81"/>
      <c r="DE28" s="81"/>
      <c r="DF28" s="81"/>
      <c r="DG28" s="81"/>
      <c r="DH28" s="81"/>
      <c r="DI28" s="81"/>
    </row>
    <row r="29" spans="2:113" ht="18" customHeight="1" thickBot="1">
      <c r="B29" s="679"/>
      <c r="C29" s="584"/>
      <c r="D29" s="584"/>
      <c r="E29" s="584"/>
      <c r="F29" s="584"/>
      <c r="G29" s="584"/>
      <c r="H29" s="584"/>
      <c r="I29" s="584"/>
      <c r="J29" s="584"/>
      <c r="K29" s="584"/>
      <c r="L29" s="584"/>
      <c r="M29" s="584"/>
      <c r="N29" s="584"/>
      <c r="O29" s="584"/>
      <c r="P29" s="584"/>
      <c r="Q29" s="584"/>
      <c r="R29" s="584"/>
      <c r="S29" s="584"/>
      <c r="T29" s="584"/>
      <c r="U29" s="584"/>
      <c r="V29" s="584"/>
      <c r="W29" s="584"/>
      <c r="X29" s="584"/>
      <c r="Y29" s="584"/>
      <c r="Z29" s="584"/>
      <c r="AA29" s="584"/>
      <c r="AB29" s="584"/>
      <c r="AC29" s="584"/>
      <c r="AD29" s="584"/>
      <c r="AE29" s="584"/>
      <c r="AF29" s="584"/>
      <c r="AG29" s="584"/>
      <c r="AH29" s="584"/>
      <c r="AI29" s="584"/>
      <c r="AJ29" s="584"/>
      <c r="AK29" s="584"/>
      <c r="AL29" s="584"/>
      <c r="AM29" s="584"/>
      <c r="AN29" s="584"/>
      <c r="AO29" s="584"/>
      <c r="AP29" s="584"/>
      <c r="AQ29" s="584"/>
      <c r="AR29" s="584"/>
      <c r="AS29" s="584"/>
      <c r="AT29" s="584"/>
      <c r="AU29" s="584"/>
      <c r="AV29" s="584"/>
      <c r="AW29" s="584"/>
      <c r="AX29" s="584"/>
      <c r="AY29" s="584"/>
      <c r="AZ29" s="584"/>
      <c r="BA29" s="584"/>
      <c r="BB29" s="584"/>
      <c r="BC29" s="584"/>
      <c r="BD29" s="584"/>
      <c r="BE29" s="584"/>
      <c r="BF29" s="584"/>
      <c r="BG29" s="584"/>
      <c r="BH29" s="584"/>
      <c r="BI29" s="584"/>
      <c r="BJ29" s="584"/>
      <c r="BK29" s="584"/>
      <c r="BL29" s="584"/>
      <c r="BM29" s="584"/>
      <c r="BN29" s="584"/>
      <c r="BO29" s="584"/>
      <c r="BP29" s="584"/>
      <c r="BQ29" s="584"/>
      <c r="BR29" s="584"/>
      <c r="BS29" s="584"/>
      <c r="BT29" s="584"/>
      <c r="BU29" s="584"/>
      <c r="BV29" s="584"/>
      <c r="BW29" s="584"/>
      <c r="BX29" s="584"/>
      <c r="BY29" s="584"/>
      <c r="BZ29" s="680"/>
      <c r="CA29" s="107"/>
      <c r="CD29" s="99"/>
      <c r="CE29" s="968">
        <f>SUM(AE10:AG12,BL10:BP12)</f>
        <v>0</v>
      </c>
      <c r="CF29" s="968"/>
      <c r="CG29" s="968"/>
      <c r="CH29" s="969"/>
      <c r="CI29" s="79"/>
      <c r="CJ29" s="79"/>
      <c r="CK29" s="79"/>
      <c r="CL29" s="79"/>
      <c r="CM29" s="79"/>
      <c r="CN29" s="79"/>
      <c r="CO29" s="79"/>
      <c r="CP29" s="79"/>
      <c r="CQ29" s="79"/>
      <c r="CR29" s="79"/>
      <c r="CS29" s="87"/>
      <c r="CT29" s="87"/>
      <c r="CU29" s="87"/>
      <c r="CV29" s="87"/>
      <c r="CW29" s="87"/>
      <c r="CX29" s="87"/>
      <c r="CY29" s="87"/>
      <c r="CZ29" s="87"/>
      <c r="DA29" s="87"/>
      <c r="DB29" s="87"/>
      <c r="DC29" s="81"/>
      <c r="DD29" s="81"/>
      <c r="DE29" s="81"/>
      <c r="DF29" s="81"/>
      <c r="DG29" s="81"/>
      <c r="DH29" s="81"/>
      <c r="DI29" s="81"/>
    </row>
    <row r="30" spans="2:113" ht="18" customHeight="1">
      <c r="B30" s="679"/>
      <c r="C30" s="986" t="s">
        <v>322</v>
      </c>
      <c r="D30" s="986"/>
      <c r="E30" s="986"/>
      <c r="F30" s="986"/>
      <c r="G30" s="986"/>
      <c r="H30" s="986"/>
      <c r="I30" s="986"/>
      <c r="J30" s="986"/>
      <c r="K30" s="986"/>
      <c r="L30" s="986"/>
      <c r="M30" s="986"/>
      <c r="N30" s="986"/>
      <c r="O30" s="986"/>
      <c r="P30" s="986"/>
      <c r="Q30" s="986"/>
      <c r="R30" s="986"/>
      <c r="S30" s="986"/>
      <c r="T30" s="986"/>
      <c r="U30" s="986"/>
      <c r="V30" s="986"/>
      <c r="W30" s="986"/>
      <c r="X30" s="986"/>
      <c r="Y30" s="584"/>
      <c r="Z30" s="951" t="s">
        <v>578</v>
      </c>
      <c r="AA30" s="952"/>
      <c r="AB30" s="952"/>
      <c r="AC30" s="952"/>
      <c r="AD30" s="952"/>
      <c r="AE30" s="952"/>
      <c r="AF30" s="952"/>
      <c r="AG30" s="952"/>
      <c r="AH30" s="953"/>
      <c r="AI30" s="584"/>
      <c r="AJ30" s="584"/>
      <c r="AK30" s="584"/>
      <c r="AL30" s="584"/>
      <c r="AM30" s="584"/>
      <c r="AN30" s="584"/>
      <c r="AO30" s="584"/>
      <c r="AP30" s="584"/>
      <c r="AQ30" s="584"/>
      <c r="AR30" s="584"/>
      <c r="AS30" s="584"/>
      <c r="AT30" s="584"/>
      <c r="AU30" s="584"/>
      <c r="AV30" s="584"/>
      <c r="AW30" s="584"/>
      <c r="AX30" s="584"/>
      <c r="AY30" s="584"/>
      <c r="AZ30" s="584"/>
      <c r="BA30" s="584"/>
      <c r="BB30" s="584"/>
      <c r="BC30" s="584"/>
      <c r="BD30" s="584"/>
      <c r="BE30" s="584"/>
      <c r="BF30" s="584"/>
      <c r="BG30" s="584"/>
      <c r="BH30" s="584"/>
      <c r="BI30" s="584"/>
      <c r="BJ30" s="584"/>
      <c r="BK30" s="584"/>
      <c r="BL30" s="584"/>
      <c r="BM30" s="584"/>
      <c r="BN30" s="584"/>
      <c r="BO30" s="584"/>
      <c r="BP30" s="584"/>
      <c r="BQ30" s="584"/>
      <c r="BR30" s="584"/>
      <c r="BS30" s="584"/>
      <c r="BT30" s="584"/>
      <c r="BU30" s="584"/>
      <c r="BV30" s="584"/>
      <c r="BW30" s="584"/>
      <c r="BX30" s="584"/>
      <c r="BY30" s="584"/>
      <c r="BZ30" s="680"/>
      <c r="CA30" s="103"/>
      <c r="CD30" s="99"/>
      <c r="CE30" s="911" t="s">
        <v>579</v>
      </c>
      <c r="CF30" s="911"/>
      <c r="CG30" s="911"/>
      <c r="CH30" s="911"/>
      <c r="CI30" s="79"/>
      <c r="CJ30" s="79"/>
      <c r="CK30" s="79"/>
      <c r="CL30" s="79"/>
      <c r="CM30" s="79"/>
      <c r="CN30" s="79"/>
      <c r="CO30" s="79"/>
      <c r="CP30" s="79"/>
      <c r="CQ30" s="79"/>
      <c r="CR30" s="79"/>
      <c r="CS30" s="87"/>
      <c r="CT30" s="87"/>
      <c r="CU30" s="87"/>
      <c r="CV30" s="87"/>
      <c r="CW30" s="87"/>
      <c r="CX30" s="87"/>
      <c r="CY30" s="87"/>
      <c r="CZ30" s="87"/>
      <c r="DA30" s="87"/>
      <c r="DB30" s="87"/>
      <c r="DC30" s="81"/>
      <c r="DD30" s="81"/>
      <c r="DE30" s="81"/>
      <c r="DF30" s="81"/>
      <c r="DG30" s="81"/>
      <c r="DH30" s="81"/>
      <c r="DI30" s="81"/>
    </row>
    <row r="31" spans="2:113" ht="18" customHeight="1" thickBot="1">
      <c r="B31" s="679"/>
      <c r="C31" s="986"/>
      <c r="D31" s="986"/>
      <c r="E31" s="986"/>
      <c r="F31" s="986"/>
      <c r="G31" s="986"/>
      <c r="H31" s="986"/>
      <c r="I31" s="986"/>
      <c r="J31" s="986"/>
      <c r="K31" s="986"/>
      <c r="L31" s="986"/>
      <c r="M31" s="986"/>
      <c r="N31" s="986"/>
      <c r="O31" s="986"/>
      <c r="P31" s="986"/>
      <c r="Q31" s="986"/>
      <c r="R31" s="986"/>
      <c r="S31" s="986"/>
      <c r="T31" s="986"/>
      <c r="U31" s="986"/>
      <c r="V31" s="986"/>
      <c r="W31" s="986"/>
      <c r="X31" s="986"/>
      <c r="Y31" s="584"/>
      <c r="Z31" s="584"/>
      <c r="AA31" s="584"/>
      <c r="AB31" s="584"/>
      <c r="AC31" s="584"/>
      <c r="AD31" s="584"/>
      <c r="AE31" s="584"/>
      <c r="AF31" s="584"/>
      <c r="AG31" s="584"/>
      <c r="AH31" s="584"/>
      <c r="AI31" s="584"/>
      <c r="AJ31" s="584"/>
      <c r="AK31" s="584"/>
      <c r="AL31" s="584"/>
      <c r="AM31" s="584"/>
      <c r="AN31" s="584"/>
      <c r="AO31" s="584"/>
      <c r="AP31" s="584"/>
      <c r="AQ31" s="584"/>
      <c r="AR31" s="584"/>
      <c r="AS31" s="584"/>
      <c r="AT31" s="584"/>
      <c r="AU31" s="584"/>
      <c r="AV31" s="584"/>
      <c r="AW31" s="584"/>
      <c r="AX31" s="584"/>
      <c r="AY31" s="584"/>
      <c r="AZ31" s="584"/>
      <c r="BA31" s="584"/>
      <c r="BB31" s="584"/>
      <c r="BC31" s="584"/>
      <c r="BD31" s="584"/>
      <c r="BE31" s="584"/>
      <c r="BF31" s="584"/>
      <c r="BG31" s="584"/>
      <c r="BH31" s="584"/>
      <c r="BI31" s="584"/>
      <c r="BJ31" s="584"/>
      <c r="BK31" s="584"/>
      <c r="BL31" s="584"/>
      <c r="BM31" s="584"/>
      <c r="BN31" s="584"/>
      <c r="BO31" s="584"/>
      <c r="BP31" s="584"/>
      <c r="BQ31" s="584"/>
      <c r="BR31" s="584"/>
      <c r="BS31" s="584"/>
      <c r="BT31" s="584"/>
      <c r="BU31" s="584"/>
      <c r="BV31" s="584"/>
      <c r="BW31" s="584"/>
      <c r="BX31" s="584"/>
      <c r="BY31" s="584"/>
      <c r="BZ31" s="680"/>
      <c r="CD31" s="108"/>
      <c r="CE31" s="911"/>
      <c r="CF31" s="911"/>
      <c r="CG31" s="911"/>
      <c r="CH31" s="911"/>
      <c r="CI31" s="79"/>
      <c r="CJ31" s="79"/>
      <c r="CK31" s="79"/>
      <c r="CL31" s="79"/>
      <c r="CM31" s="79"/>
      <c r="CN31" s="79"/>
      <c r="CO31" s="79"/>
      <c r="CP31" s="79"/>
      <c r="CQ31" s="79"/>
      <c r="CR31" s="79"/>
      <c r="CS31" s="87"/>
      <c r="CT31" s="87"/>
      <c r="CU31" s="87"/>
      <c r="CV31" s="87"/>
      <c r="CW31" s="87"/>
      <c r="CX31" s="87"/>
      <c r="CY31" s="87"/>
      <c r="CZ31" s="87"/>
      <c r="DA31" s="87"/>
      <c r="DB31" s="87"/>
      <c r="DC31" s="81"/>
      <c r="DD31" s="81"/>
      <c r="DE31" s="81"/>
      <c r="DF31" s="81"/>
      <c r="DG31" s="81"/>
      <c r="DH31" s="81"/>
      <c r="DI31" s="81"/>
    </row>
    <row r="32" spans="2:113" ht="18" customHeight="1">
      <c r="B32" s="679"/>
      <c r="C32" s="948" t="s">
        <v>93</v>
      </c>
      <c r="D32" s="948"/>
      <c r="E32" s="948"/>
      <c r="F32" s="948"/>
      <c r="G32" s="948"/>
      <c r="H32" s="948"/>
      <c r="I32" s="948"/>
      <c r="J32" s="948"/>
      <c r="K32" s="948"/>
      <c r="L32" s="948"/>
      <c r="M32" s="948"/>
      <c r="N32" s="948"/>
      <c r="O32" s="948"/>
      <c r="P32" s="948"/>
      <c r="Q32" s="948"/>
      <c r="R32" s="948"/>
      <c r="S32" s="948"/>
      <c r="T32" s="948"/>
      <c r="U32" s="948"/>
      <c r="V32" s="948"/>
      <c r="W32" s="948"/>
      <c r="X32" s="948"/>
      <c r="Y32" s="584"/>
      <c r="Z32" s="962"/>
      <c r="AA32" s="963"/>
      <c r="AB32" s="963"/>
      <c r="AC32" s="963"/>
      <c r="AD32" s="963"/>
      <c r="AE32" s="963"/>
      <c r="AF32" s="963"/>
      <c r="AG32" s="963"/>
      <c r="AH32" s="964"/>
      <c r="AI32" s="115"/>
      <c r="AJ32" s="584"/>
      <c r="AK32" s="584"/>
      <c r="AL32" s="584"/>
      <c r="AM32" s="584"/>
      <c r="AN32" s="584"/>
      <c r="AO32" s="584"/>
      <c r="AP32" s="584"/>
      <c r="AQ32" s="584"/>
      <c r="AR32" s="584"/>
      <c r="AS32" s="584"/>
      <c r="AT32" s="584"/>
      <c r="AU32" s="584"/>
      <c r="AV32" s="584"/>
      <c r="AW32" s="584"/>
      <c r="AX32" s="584"/>
      <c r="AY32" s="584"/>
      <c r="AZ32" s="584"/>
      <c r="BA32" s="584"/>
      <c r="BB32" s="584"/>
      <c r="BC32" s="584"/>
      <c r="BD32" s="584"/>
      <c r="BE32" s="584"/>
      <c r="BF32" s="584"/>
      <c r="BG32" s="584"/>
      <c r="BH32" s="584"/>
      <c r="BI32" s="584"/>
      <c r="BJ32" s="584"/>
      <c r="BK32" s="584"/>
      <c r="BL32" s="584"/>
      <c r="BM32" s="584"/>
      <c r="BN32" s="584"/>
      <c r="BO32" s="584"/>
      <c r="BP32" s="584"/>
      <c r="BQ32" s="584"/>
      <c r="BR32" s="584"/>
      <c r="BS32" s="584"/>
      <c r="BT32" s="584"/>
      <c r="BU32" s="584"/>
      <c r="BV32" s="584"/>
      <c r="BW32" s="584"/>
      <c r="BX32" s="584"/>
      <c r="BY32" s="584"/>
      <c r="BZ32" s="680"/>
      <c r="CD32" s="79"/>
      <c r="CE32" s="92"/>
      <c r="CF32" s="92"/>
      <c r="CG32" s="92"/>
      <c r="CH32" s="92"/>
      <c r="CI32" s="79"/>
      <c r="CJ32" s="79"/>
      <c r="CK32" s="79"/>
      <c r="CL32" s="79"/>
      <c r="CM32" s="79"/>
      <c r="CN32" s="79"/>
      <c r="CO32" s="79"/>
      <c r="CP32" s="79"/>
      <c r="CQ32" s="79"/>
      <c r="CR32" s="79"/>
      <c r="CS32" s="87"/>
      <c r="CT32" s="87"/>
      <c r="CU32" s="87"/>
      <c r="CV32" s="87"/>
      <c r="CW32" s="87"/>
      <c r="CX32" s="87"/>
      <c r="CY32" s="87"/>
      <c r="CZ32" s="87"/>
      <c r="DA32" s="87"/>
      <c r="DB32" s="87"/>
      <c r="DC32" s="81"/>
      <c r="DD32" s="81"/>
      <c r="DE32" s="81"/>
      <c r="DF32" s="81"/>
      <c r="DG32" s="81"/>
      <c r="DH32" s="81"/>
      <c r="DI32" s="81"/>
    </row>
    <row r="33" spans="2:113" ht="18" customHeight="1" thickBot="1">
      <c r="B33" s="679"/>
      <c r="C33" s="948"/>
      <c r="D33" s="948"/>
      <c r="E33" s="948"/>
      <c r="F33" s="948"/>
      <c r="G33" s="948"/>
      <c r="H33" s="948"/>
      <c r="I33" s="948"/>
      <c r="J33" s="948"/>
      <c r="K33" s="948"/>
      <c r="L33" s="948"/>
      <c r="M33" s="948"/>
      <c r="N33" s="948"/>
      <c r="O33" s="948"/>
      <c r="P33" s="948"/>
      <c r="Q33" s="948"/>
      <c r="R33" s="948"/>
      <c r="S33" s="948"/>
      <c r="T33" s="948"/>
      <c r="U33" s="948"/>
      <c r="V33" s="948"/>
      <c r="W33" s="948"/>
      <c r="X33" s="948"/>
      <c r="Y33" s="584"/>
      <c r="Z33" s="965"/>
      <c r="AA33" s="966"/>
      <c r="AB33" s="966"/>
      <c r="AC33" s="966"/>
      <c r="AD33" s="966"/>
      <c r="AE33" s="966"/>
      <c r="AF33" s="966"/>
      <c r="AG33" s="966"/>
      <c r="AH33" s="967"/>
      <c r="AI33" s="115"/>
      <c r="AJ33" s="584"/>
      <c r="AK33" s="584"/>
      <c r="AL33" s="584"/>
      <c r="AM33" s="584"/>
      <c r="AN33" s="584"/>
      <c r="AO33" s="584"/>
      <c r="AP33" s="584"/>
      <c r="AQ33" s="584"/>
      <c r="AR33" s="584"/>
      <c r="AS33" s="584"/>
      <c r="AT33" s="584"/>
      <c r="AU33" s="584"/>
      <c r="AV33" s="584"/>
      <c r="AW33" s="584"/>
      <c r="AX33" s="584"/>
      <c r="AY33" s="584"/>
      <c r="AZ33" s="584"/>
      <c r="BA33" s="584"/>
      <c r="BB33" s="584"/>
      <c r="BC33" s="584"/>
      <c r="BD33" s="584"/>
      <c r="BE33" s="584"/>
      <c r="BF33" s="584"/>
      <c r="BG33" s="584"/>
      <c r="BH33" s="584"/>
      <c r="BI33" s="584"/>
      <c r="BJ33" s="584"/>
      <c r="BK33" s="584"/>
      <c r="BL33" s="584"/>
      <c r="BM33" s="584"/>
      <c r="BN33" s="584"/>
      <c r="BO33" s="584"/>
      <c r="BP33" s="584"/>
      <c r="BQ33" s="584"/>
      <c r="BR33" s="584"/>
      <c r="BS33" s="584"/>
      <c r="BT33" s="584"/>
      <c r="BU33" s="584"/>
      <c r="BV33" s="584"/>
      <c r="BW33" s="584"/>
      <c r="BX33" s="584"/>
      <c r="BY33" s="584"/>
      <c r="BZ33" s="680"/>
      <c r="CD33" s="79"/>
      <c r="CE33" s="92"/>
      <c r="CF33" s="92"/>
      <c r="CG33" s="92"/>
      <c r="CH33" s="92"/>
      <c r="CI33" s="79"/>
      <c r="CJ33" s="79"/>
      <c r="CK33" s="79"/>
      <c r="CL33" s="79"/>
      <c r="CM33" s="79"/>
      <c r="CN33" s="79"/>
      <c r="CO33" s="79"/>
      <c r="CP33" s="79"/>
      <c r="CQ33" s="79"/>
      <c r="CR33" s="79"/>
      <c r="CS33" s="79"/>
      <c r="CT33" s="79"/>
      <c r="CU33" s="79"/>
      <c r="CV33" s="79"/>
      <c r="CW33" s="79"/>
      <c r="CX33" s="79"/>
      <c r="CY33" s="79"/>
      <c r="CZ33" s="81"/>
      <c r="DA33" s="81"/>
      <c r="DB33" s="81"/>
      <c r="DC33" s="81"/>
      <c r="DD33" s="81"/>
      <c r="DE33" s="81"/>
      <c r="DF33" s="81"/>
      <c r="DG33" s="81"/>
      <c r="DH33" s="81"/>
      <c r="DI33" s="81"/>
    </row>
    <row r="34" spans="2:113" ht="18" customHeight="1" thickBot="1">
      <c r="B34" s="691"/>
      <c r="C34" s="990" t="s">
        <v>95</v>
      </c>
      <c r="D34" s="990"/>
      <c r="E34" s="990"/>
      <c r="F34" s="990"/>
      <c r="G34" s="990"/>
      <c r="H34" s="990"/>
      <c r="I34" s="990"/>
      <c r="J34" s="990"/>
      <c r="K34" s="990"/>
      <c r="L34" s="990"/>
      <c r="M34" s="990"/>
      <c r="N34" s="990"/>
      <c r="O34" s="990"/>
      <c r="P34" s="990"/>
      <c r="Q34" s="990"/>
      <c r="R34" s="990"/>
      <c r="S34" s="990"/>
      <c r="T34" s="990"/>
      <c r="U34" s="990"/>
      <c r="V34" s="990"/>
      <c r="W34" s="990"/>
      <c r="X34" s="990"/>
      <c r="Y34" s="692"/>
      <c r="Z34" s="962"/>
      <c r="AA34" s="963"/>
      <c r="AB34" s="963"/>
      <c r="AC34" s="963"/>
      <c r="AD34" s="963"/>
      <c r="AE34" s="963"/>
      <c r="AF34" s="963"/>
      <c r="AG34" s="963"/>
      <c r="AH34" s="964"/>
      <c r="AI34" s="228"/>
      <c r="AJ34" s="692"/>
      <c r="AK34" s="692"/>
      <c r="AL34" s="692"/>
      <c r="AM34" s="692"/>
      <c r="AN34" s="692"/>
      <c r="AO34" s="692"/>
      <c r="AP34" s="692"/>
      <c r="AQ34" s="692"/>
      <c r="AR34" s="692"/>
      <c r="AS34" s="692"/>
      <c r="AT34" s="692"/>
      <c r="AU34" s="692"/>
      <c r="AV34" s="692"/>
      <c r="AW34" s="692"/>
      <c r="AX34" s="692"/>
      <c r="AY34" s="692"/>
      <c r="AZ34" s="692"/>
      <c r="BA34" s="692"/>
      <c r="BB34" s="692"/>
      <c r="BC34" s="692"/>
      <c r="BD34" s="692"/>
      <c r="BE34" s="692"/>
      <c r="BF34" s="692"/>
      <c r="BG34" s="692"/>
      <c r="BH34" s="692"/>
      <c r="BI34" s="692"/>
      <c r="BJ34" s="692"/>
      <c r="BK34" s="692"/>
      <c r="BL34" s="692"/>
      <c r="BM34" s="692"/>
      <c r="BN34" s="692"/>
      <c r="BO34" s="692"/>
      <c r="BP34" s="692"/>
      <c r="BQ34" s="692"/>
      <c r="BR34" s="692"/>
      <c r="BS34" s="692"/>
      <c r="BT34" s="692"/>
      <c r="BU34" s="692"/>
      <c r="BV34" s="692"/>
      <c r="BW34" s="692"/>
      <c r="BX34" s="692"/>
      <c r="BY34" s="692"/>
      <c r="BZ34" s="693"/>
      <c r="CD34" s="866" t="s">
        <v>307</v>
      </c>
      <c r="CE34" s="867"/>
      <c r="CF34" s="867"/>
      <c r="CG34" s="867"/>
      <c r="CH34" s="867"/>
      <c r="CI34" s="868"/>
      <c r="CJ34" s="914" t="e">
        <f>SUM(#REF!,#REF!,#REF!)</f>
        <v>#REF!</v>
      </c>
      <c r="CK34" s="915"/>
      <c r="CL34" s="915"/>
      <c r="CM34" s="915"/>
      <c r="CN34" s="915"/>
      <c r="CO34" s="915"/>
      <c r="CP34" s="915"/>
      <c r="CQ34" s="915"/>
      <c r="CR34" s="915"/>
      <c r="CS34" s="916"/>
      <c r="CT34" s="79"/>
      <c r="CU34" s="79"/>
      <c r="CV34" s="79"/>
      <c r="CW34" s="79"/>
      <c r="CX34" s="79"/>
      <c r="CY34" s="79"/>
      <c r="CZ34" s="81"/>
      <c r="DA34" s="81"/>
      <c r="DB34" s="81"/>
      <c r="DC34" s="81"/>
      <c r="DD34" s="81"/>
      <c r="DE34" s="81"/>
      <c r="DF34" s="81"/>
      <c r="DG34" s="81"/>
      <c r="DH34" s="81"/>
      <c r="DI34" s="81"/>
    </row>
    <row r="35" spans="2:113" ht="18" customHeight="1" thickBot="1">
      <c r="B35" s="691"/>
      <c r="C35" s="990"/>
      <c r="D35" s="990"/>
      <c r="E35" s="990"/>
      <c r="F35" s="990"/>
      <c r="G35" s="990"/>
      <c r="H35" s="990"/>
      <c r="I35" s="990"/>
      <c r="J35" s="990"/>
      <c r="K35" s="990"/>
      <c r="L35" s="990"/>
      <c r="M35" s="990"/>
      <c r="N35" s="990"/>
      <c r="O35" s="990"/>
      <c r="P35" s="990"/>
      <c r="Q35" s="990"/>
      <c r="R35" s="990"/>
      <c r="S35" s="990"/>
      <c r="T35" s="990"/>
      <c r="U35" s="990"/>
      <c r="V35" s="990"/>
      <c r="W35" s="990"/>
      <c r="X35" s="990"/>
      <c r="Y35" s="692"/>
      <c r="Z35" s="965"/>
      <c r="AA35" s="966"/>
      <c r="AB35" s="966"/>
      <c r="AC35" s="966"/>
      <c r="AD35" s="966"/>
      <c r="AE35" s="966"/>
      <c r="AF35" s="966"/>
      <c r="AG35" s="966"/>
      <c r="AH35" s="967"/>
      <c r="AI35" s="228"/>
      <c r="AJ35" s="692"/>
      <c r="AK35" s="692"/>
      <c r="AL35" s="692"/>
      <c r="AM35" s="692"/>
      <c r="AN35" s="692"/>
      <c r="AO35" s="692"/>
      <c r="AP35" s="692"/>
      <c r="AQ35" s="692"/>
      <c r="AR35" s="692"/>
      <c r="AS35" s="692"/>
      <c r="AT35" s="692"/>
      <c r="AU35" s="692"/>
      <c r="AV35" s="692"/>
      <c r="AW35" s="692"/>
      <c r="AX35" s="692"/>
      <c r="AY35" s="692"/>
      <c r="AZ35" s="692"/>
      <c r="BA35" s="692"/>
      <c r="BB35" s="692"/>
      <c r="BC35" s="692"/>
      <c r="BD35" s="692"/>
      <c r="BE35" s="692"/>
      <c r="BF35" s="692"/>
      <c r="BG35" s="692"/>
      <c r="BH35" s="692"/>
      <c r="BI35" s="692"/>
      <c r="BJ35" s="692"/>
      <c r="BK35" s="692"/>
      <c r="BL35" s="692"/>
      <c r="BM35" s="692"/>
      <c r="BN35" s="692"/>
      <c r="BO35" s="692"/>
      <c r="BP35" s="692"/>
      <c r="BQ35" s="692"/>
      <c r="BR35" s="692"/>
      <c r="BS35" s="692"/>
      <c r="BT35" s="692"/>
      <c r="BU35" s="692"/>
      <c r="BV35" s="692"/>
      <c r="BW35" s="692"/>
      <c r="BX35" s="692"/>
      <c r="BY35" s="692"/>
      <c r="BZ35" s="693"/>
      <c r="CD35" s="918" t="s">
        <v>308</v>
      </c>
      <c r="CE35" s="919"/>
      <c r="CF35" s="919"/>
      <c r="CG35" s="919"/>
      <c r="CH35" s="919"/>
      <c r="CI35" s="920"/>
      <c r="CJ35" s="921" t="e">
        <f>SUM(#REF!,#REF!,#REF!)</f>
        <v>#REF!</v>
      </c>
      <c r="CK35" s="922"/>
      <c r="CL35" s="922"/>
      <c r="CM35" s="922"/>
      <c r="CN35" s="922"/>
      <c r="CO35" s="922"/>
      <c r="CP35" s="922"/>
      <c r="CQ35" s="922"/>
      <c r="CR35" s="922"/>
      <c r="CS35" s="923"/>
      <c r="CT35" s="79"/>
      <c r="CU35" s="79"/>
      <c r="CV35" s="79"/>
      <c r="CW35" s="79"/>
      <c r="CX35" s="79"/>
      <c r="CY35" s="79"/>
      <c r="CZ35" s="81"/>
      <c r="DA35" s="81"/>
      <c r="DB35" s="81"/>
      <c r="DC35" s="81"/>
      <c r="DD35" s="81"/>
      <c r="DE35" s="81"/>
      <c r="DF35" s="81"/>
      <c r="DG35" s="81"/>
      <c r="DH35" s="81"/>
      <c r="DI35" s="81"/>
    </row>
    <row r="36" spans="2:113" ht="18" customHeight="1" thickBot="1">
      <c r="B36" s="679"/>
      <c r="C36" s="948" t="s">
        <v>98</v>
      </c>
      <c r="D36" s="948"/>
      <c r="E36" s="948"/>
      <c r="F36" s="948"/>
      <c r="G36" s="948"/>
      <c r="H36" s="948"/>
      <c r="I36" s="948"/>
      <c r="J36" s="948"/>
      <c r="K36" s="948"/>
      <c r="L36" s="948"/>
      <c r="M36" s="948"/>
      <c r="N36" s="948"/>
      <c r="O36" s="948"/>
      <c r="P36" s="948"/>
      <c r="Q36" s="948"/>
      <c r="R36" s="948"/>
      <c r="S36" s="948"/>
      <c r="T36" s="948"/>
      <c r="U36" s="948"/>
      <c r="V36" s="948"/>
      <c r="W36" s="948"/>
      <c r="X36" s="948"/>
      <c r="Y36" s="584"/>
      <c r="Z36" s="962"/>
      <c r="AA36" s="963"/>
      <c r="AB36" s="963"/>
      <c r="AC36" s="963"/>
      <c r="AD36" s="963"/>
      <c r="AE36" s="963"/>
      <c r="AF36" s="963"/>
      <c r="AG36" s="963"/>
      <c r="AH36" s="964"/>
      <c r="AI36" s="115"/>
      <c r="AJ36" s="584"/>
      <c r="AK36" s="584"/>
      <c r="AL36" s="584"/>
      <c r="AM36" s="584"/>
      <c r="AN36" s="584"/>
      <c r="AO36" s="584"/>
      <c r="AP36" s="584"/>
      <c r="AQ36" s="584"/>
      <c r="AR36" s="584"/>
      <c r="AS36" s="584"/>
      <c r="AT36" s="584"/>
      <c r="AU36" s="584"/>
      <c r="AV36" s="584"/>
      <c r="AW36" s="584"/>
      <c r="AX36" s="584"/>
      <c r="AY36" s="584"/>
      <c r="AZ36" s="584"/>
      <c r="BA36" s="584"/>
      <c r="BB36" s="584"/>
      <c r="BC36" s="584"/>
      <c r="BD36" s="584"/>
      <c r="BE36" s="584"/>
      <c r="BF36" s="584"/>
      <c r="BG36" s="584"/>
      <c r="BH36" s="584"/>
      <c r="BI36" s="584"/>
      <c r="BJ36" s="584"/>
      <c r="BK36" s="584"/>
      <c r="BL36" s="584"/>
      <c r="BM36" s="584"/>
      <c r="BN36" s="584"/>
      <c r="BO36" s="584"/>
      <c r="BP36" s="584"/>
      <c r="BQ36" s="584"/>
      <c r="BR36" s="584"/>
      <c r="BS36" s="584"/>
      <c r="BT36" s="584"/>
      <c r="BU36" s="584"/>
      <c r="BV36" s="584"/>
      <c r="BW36" s="584"/>
      <c r="BX36" s="584"/>
      <c r="BY36" s="584"/>
      <c r="BZ36" s="680"/>
      <c r="CD36" s="918" t="s">
        <v>310</v>
      </c>
      <c r="CE36" s="919"/>
      <c r="CF36" s="919"/>
      <c r="CG36" s="919"/>
      <c r="CH36" s="919"/>
      <c r="CI36" s="920"/>
      <c r="CJ36" s="914" t="e">
        <f>CJ35-CJ34</f>
        <v>#REF!</v>
      </c>
      <c r="CK36" s="915"/>
      <c r="CL36" s="915"/>
      <c r="CM36" s="915"/>
      <c r="CN36" s="924"/>
      <c r="CO36" s="925" t="e">
        <f>IF(CJ35=0,"N/A",IF(CJ34=0,"N/A",CJ36/CJ34))</f>
        <v>#REF!</v>
      </c>
      <c r="CP36" s="926"/>
      <c r="CQ36" s="926"/>
      <c r="CR36" s="926"/>
      <c r="CS36" s="927"/>
      <c r="CT36" s="79"/>
      <c r="CU36" s="79"/>
      <c r="CV36" s="79"/>
      <c r="CW36" s="79"/>
      <c r="CX36" s="79"/>
      <c r="CY36" s="79"/>
      <c r="CZ36" s="81"/>
      <c r="DA36" s="81"/>
      <c r="DB36" s="81"/>
      <c r="DC36" s="81"/>
      <c r="DD36" s="81"/>
      <c r="DE36" s="81"/>
      <c r="DF36" s="81"/>
      <c r="DG36" s="81"/>
      <c r="DH36" s="81"/>
      <c r="DI36" s="81"/>
    </row>
    <row r="37" spans="2:113" ht="18" customHeight="1" thickBot="1">
      <c r="B37" s="679"/>
      <c r="C37" s="948"/>
      <c r="D37" s="948"/>
      <c r="E37" s="948"/>
      <c r="F37" s="948"/>
      <c r="G37" s="948"/>
      <c r="H37" s="948"/>
      <c r="I37" s="948"/>
      <c r="J37" s="948"/>
      <c r="K37" s="948"/>
      <c r="L37" s="948"/>
      <c r="M37" s="948"/>
      <c r="N37" s="948"/>
      <c r="O37" s="948"/>
      <c r="P37" s="948"/>
      <c r="Q37" s="948"/>
      <c r="R37" s="948"/>
      <c r="S37" s="948"/>
      <c r="T37" s="948"/>
      <c r="U37" s="948"/>
      <c r="V37" s="948"/>
      <c r="W37" s="948"/>
      <c r="X37" s="948"/>
      <c r="Y37" s="584"/>
      <c r="Z37" s="965"/>
      <c r="AA37" s="966"/>
      <c r="AB37" s="966"/>
      <c r="AC37" s="966"/>
      <c r="AD37" s="966"/>
      <c r="AE37" s="966"/>
      <c r="AF37" s="966"/>
      <c r="AG37" s="966"/>
      <c r="AH37" s="967"/>
      <c r="AI37" s="115"/>
      <c r="AJ37" s="584"/>
      <c r="AK37" s="584"/>
      <c r="AL37" s="584"/>
      <c r="AM37" s="584"/>
      <c r="AN37" s="584"/>
      <c r="AO37" s="584"/>
      <c r="AP37" s="584"/>
      <c r="AQ37" s="584"/>
      <c r="AR37" s="584"/>
      <c r="AS37" s="584"/>
      <c r="AT37" s="584"/>
      <c r="AU37" s="584"/>
      <c r="AV37" s="584" t="s">
        <v>324</v>
      </c>
      <c r="AW37" s="584"/>
      <c r="AX37" s="584"/>
      <c r="AY37" s="584"/>
      <c r="AZ37" s="584"/>
      <c r="BA37" s="584"/>
      <c r="BB37" s="584"/>
      <c r="BC37" s="584"/>
      <c r="BD37" s="584"/>
      <c r="BE37" s="584"/>
      <c r="BF37" s="584"/>
      <c r="BG37" s="584"/>
      <c r="BH37" s="584"/>
      <c r="BI37" s="584"/>
      <c r="BJ37" s="584"/>
      <c r="BK37" s="584"/>
      <c r="BL37" s="584"/>
      <c r="BM37" s="584"/>
      <c r="BN37" s="584"/>
      <c r="BO37" s="584"/>
      <c r="BP37" s="584"/>
      <c r="BQ37" s="584"/>
      <c r="BR37" s="584"/>
      <c r="BS37" s="584"/>
      <c r="BT37" s="584"/>
      <c r="BU37" s="584"/>
      <c r="BV37" s="584"/>
      <c r="BW37" s="584"/>
      <c r="BX37" s="584"/>
      <c r="BY37" s="584"/>
      <c r="BZ37" s="680"/>
      <c r="CD37" s="866" t="s">
        <v>311</v>
      </c>
      <c r="CE37" s="867"/>
      <c r="CF37" s="867"/>
      <c r="CG37" s="867"/>
      <c r="CH37" s="867"/>
      <c r="CI37" s="868"/>
      <c r="CJ37" s="863" t="e">
        <f>AND(CJ35=CJ34,CJ38=FALSE)</f>
        <v>#REF!</v>
      </c>
      <c r="CK37" s="864"/>
      <c r="CL37" s="864"/>
      <c r="CM37" s="864"/>
      <c r="CN37" s="864"/>
      <c r="CO37" s="864"/>
      <c r="CP37" s="864"/>
      <c r="CQ37" s="864"/>
      <c r="CR37" s="864"/>
      <c r="CS37" s="865"/>
      <c r="CT37" s="79"/>
      <c r="CU37" s="79"/>
      <c r="CV37" s="79"/>
      <c r="CW37" s="79"/>
      <c r="CX37" s="79"/>
      <c r="CY37" s="79"/>
      <c r="CZ37" s="81"/>
      <c r="DA37" s="81"/>
      <c r="DB37" s="81"/>
      <c r="DC37" s="81"/>
      <c r="DD37" s="81"/>
      <c r="DE37" s="81"/>
      <c r="DF37" s="81"/>
      <c r="DG37" s="81"/>
      <c r="DH37" s="81"/>
      <c r="DI37" s="81"/>
    </row>
    <row r="38" spans="2:113" ht="18" customHeight="1" thickBot="1">
      <c r="B38" s="679"/>
      <c r="C38" s="948" t="s">
        <v>101</v>
      </c>
      <c r="D38" s="948"/>
      <c r="E38" s="948"/>
      <c r="F38" s="948"/>
      <c r="G38" s="948"/>
      <c r="H38" s="948"/>
      <c r="I38" s="948"/>
      <c r="J38" s="948"/>
      <c r="K38" s="948"/>
      <c r="L38" s="948"/>
      <c r="M38" s="948"/>
      <c r="N38" s="948"/>
      <c r="O38" s="948"/>
      <c r="P38" s="948"/>
      <c r="Q38" s="948"/>
      <c r="R38" s="948"/>
      <c r="S38" s="948"/>
      <c r="T38" s="948"/>
      <c r="U38" s="948"/>
      <c r="V38" s="948"/>
      <c r="W38" s="948"/>
      <c r="X38" s="948"/>
      <c r="Y38" s="584"/>
      <c r="Z38" s="962"/>
      <c r="AA38" s="963"/>
      <c r="AB38" s="963"/>
      <c r="AC38" s="963"/>
      <c r="AD38" s="963"/>
      <c r="AE38" s="963"/>
      <c r="AF38" s="963"/>
      <c r="AG38" s="963"/>
      <c r="AH38" s="964"/>
      <c r="AI38" s="115"/>
      <c r="AJ38" s="584"/>
      <c r="AK38" s="584"/>
      <c r="AL38" s="584"/>
      <c r="AM38" s="584"/>
      <c r="AN38" s="584"/>
      <c r="AO38" s="584"/>
      <c r="AP38" s="584"/>
      <c r="AQ38" s="584"/>
      <c r="AR38" s="584"/>
      <c r="AS38" s="584"/>
      <c r="AT38" s="584"/>
      <c r="AU38" s="584"/>
      <c r="AV38" s="584"/>
      <c r="AW38" s="584"/>
      <c r="AX38" s="584"/>
      <c r="AY38" s="584"/>
      <c r="AZ38" s="584"/>
      <c r="BA38" s="584"/>
      <c r="BB38" s="584"/>
      <c r="BC38" s="584"/>
      <c r="BD38" s="584"/>
      <c r="BE38" s="584"/>
      <c r="BF38" s="584"/>
      <c r="BG38" s="584"/>
      <c r="BH38" s="584"/>
      <c r="BI38" s="584"/>
      <c r="BJ38" s="584"/>
      <c r="BK38" s="584"/>
      <c r="BL38" s="584"/>
      <c r="BM38" s="584"/>
      <c r="BN38" s="584"/>
      <c r="BO38" s="584"/>
      <c r="BP38" s="584"/>
      <c r="BQ38" s="584"/>
      <c r="BR38" s="584"/>
      <c r="BS38" s="584"/>
      <c r="BT38" s="584"/>
      <c r="BU38" s="584"/>
      <c r="BV38" s="584"/>
      <c r="BW38" s="584"/>
      <c r="BX38" s="584"/>
      <c r="BY38" s="584"/>
      <c r="BZ38" s="680"/>
      <c r="CD38" s="866" t="s">
        <v>312</v>
      </c>
      <c r="CE38" s="867"/>
      <c r="CF38" s="867"/>
      <c r="CG38" s="867"/>
      <c r="CH38" s="867"/>
      <c r="CI38" s="868"/>
      <c r="CJ38" s="863" t="e">
        <f>AND(CJ35=0,CJ34=0)</f>
        <v>#REF!</v>
      </c>
      <c r="CK38" s="864"/>
      <c r="CL38" s="864"/>
      <c r="CM38" s="864"/>
      <c r="CN38" s="864"/>
      <c r="CO38" s="864"/>
      <c r="CP38" s="864"/>
      <c r="CQ38" s="864"/>
      <c r="CR38" s="864"/>
      <c r="CS38" s="865"/>
      <c r="CT38" s="79"/>
      <c r="CU38" s="79"/>
      <c r="CV38" s="79"/>
      <c r="CW38" s="79"/>
      <c r="CX38" s="79"/>
      <c r="CY38" s="79"/>
      <c r="CZ38" s="81"/>
      <c r="DA38" s="81"/>
      <c r="DB38" s="81"/>
      <c r="DC38" s="81"/>
      <c r="DD38" s="81"/>
      <c r="DE38" s="81"/>
      <c r="DF38" s="81"/>
      <c r="DG38" s="81"/>
      <c r="DH38" s="81"/>
      <c r="DI38" s="81"/>
    </row>
    <row r="39" spans="2:113" ht="18" customHeight="1" thickBot="1">
      <c r="B39" s="679"/>
      <c r="C39" s="948"/>
      <c r="D39" s="948"/>
      <c r="E39" s="948"/>
      <c r="F39" s="948"/>
      <c r="G39" s="948"/>
      <c r="H39" s="948"/>
      <c r="I39" s="948"/>
      <c r="J39" s="948"/>
      <c r="K39" s="948"/>
      <c r="L39" s="948"/>
      <c r="M39" s="948"/>
      <c r="N39" s="948"/>
      <c r="O39" s="948"/>
      <c r="P39" s="948"/>
      <c r="Q39" s="948"/>
      <c r="R39" s="948"/>
      <c r="S39" s="948"/>
      <c r="T39" s="948"/>
      <c r="U39" s="948"/>
      <c r="V39" s="948"/>
      <c r="W39" s="948"/>
      <c r="X39" s="948"/>
      <c r="Y39" s="584"/>
      <c r="Z39" s="965"/>
      <c r="AA39" s="966"/>
      <c r="AB39" s="966"/>
      <c r="AC39" s="966"/>
      <c r="AD39" s="966"/>
      <c r="AE39" s="966"/>
      <c r="AF39" s="966"/>
      <c r="AG39" s="966"/>
      <c r="AH39" s="967"/>
      <c r="AI39" s="115"/>
      <c r="AJ39" s="584"/>
      <c r="AK39" s="584"/>
      <c r="AL39" s="584"/>
      <c r="AM39" s="584"/>
      <c r="AN39" s="584"/>
      <c r="AO39" s="584"/>
      <c r="AP39" s="584"/>
      <c r="AQ39" s="584"/>
      <c r="AR39" s="584"/>
      <c r="AS39" s="584"/>
      <c r="AT39" s="584"/>
      <c r="AU39" s="584"/>
      <c r="AV39" s="584"/>
      <c r="AW39" s="584"/>
      <c r="AX39" s="584"/>
      <c r="AY39" s="584"/>
      <c r="AZ39" s="584"/>
      <c r="BA39" s="584"/>
      <c r="BB39" s="584"/>
      <c r="BC39" s="584"/>
      <c r="BD39" s="584"/>
      <c r="BE39" s="584"/>
      <c r="BF39" s="584"/>
      <c r="BG39" s="584"/>
      <c r="BH39" s="584"/>
      <c r="BI39" s="584"/>
      <c r="BJ39" s="584"/>
      <c r="BK39" s="584"/>
      <c r="BL39" s="584"/>
      <c r="BM39" s="584"/>
      <c r="BN39" s="584"/>
      <c r="BO39" s="584"/>
      <c r="BP39" s="584"/>
      <c r="BQ39" s="584"/>
      <c r="BR39" s="584"/>
      <c r="BS39" s="584"/>
      <c r="BT39" s="584"/>
      <c r="BU39" s="584"/>
      <c r="BV39" s="584"/>
      <c r="BW39" s="584"/>
      <c r="BX39" s="584"/>
      <c r="BY39" s="584"/>
      <c r="BZ39" s="680"/>
      <c r="CD39" s="866" t="s">
        <v>313</v>
      </c>
      <c r="CE39" s="867"/>
      <c r="CF39" s="867"/>
      <c r="CG39" s="867"/>
      <c r="CH39" s="867"/>
      <c r="CI39" s="868"/>
      <c r="CJ39" s="863" t="e">
        <f>IF(CO36&gt;20%,"Yes",IF(CO36&lt;-20%,"Yes","No"))</f>
        <v>#REF!</v>
      </c>
      <c r="CK39" s="864"/>
      <c r="CL39" s="864"/>
      <c r="CM39" s="864"/>
      <c r="CN39" s="864"/>
      <c r="CO39" s="864"/>
      <c r="CP39" s="864"/>
      <c r="CQ39" s="864"/>
      <c r="CR39" s="864"/>
      <c r="CS39" s="865"/>
      <c r="CT39" s="79"/>
      <c r="CU39" s="79"/>
      <c r="CV39" s="79"/>
      <c r="CW39" s="79"/>
      <c r="CX39" s="79"/>
      <c r="CY39" s="79"/>
      <c r="CZ39" s="81"/>
      <c r="DA39" s="81"/>
      <c r="DB39" s="81"/>
      <c r="DC39" s="81"/>
      <c r="DD39" s="81"/>
      <c r="DE39" s="81"/>
      <c r="DF39" s="81"/>
      <c r="DG39" s="81"/>
      <c r="DH39" s="81"/>
      <c r="DI39" s="81"/>
    </row>
    <row r="40" spans="2:113" ht="18" customHeight="1" thickBot="1">
      <c r="B40" s="679"/>
      <c r="C40" s="948" t="s">
        <v>325</v>
      </c>
      <c r="D40" s="948"/>
      <c r="E40" s="948"/>
      <c r="F40" s="948"/>
      <c r="G40" s="948"/>
      <c r="H40" s="948"/>
      <c r="I40" s="948"/>
      <c r="J40" s="948"/>
      <c r="K40" s="948"/>
      <c r="L40" s="948"/>
      <c r="M40" s="948"/>
      <c r="N40" s="948"/>
      <c r="O40" s="948"/>
      <c r="P40" s="948"/>
      <c r="Q40" s="948"/>
      <c r="R40" s="948"/>
      <c r="S40" s="948"/>
      <c r="T40" s="948"/>
      <c r="U40" s="948"/>
      <c r="V40" s="948"/>
      <c r="W40" s="948"/>
      <c r="X40" s="948"/>
      <c r="Y40" s="584"/>
      <c r="Z40" s="962"/>
      <c r="AA40" s="963"/>
      <c r="AB40" s="963"/>
      <c r="AC40" s="963"/>
      <c r="AD40" s="963"/>
      <c r="AE40" s="963"/>
      <c r="AF40" s="963"/>
      <c r="AG40" s="963"/>
      <c r="AH40" s="964"/>
      <c r="AI40" s="115"/>
      <c r="AJ40" s="584"/>
      <c r="AK40" s="584"/>
      <c r="AL40" s="584"/>
      <c r="AM40" s="584"/>
      <c r="AN40" s="584"/>
      <c r="AO40" s="584"/>
      <c r="AP40" s="584"/>
      <c r="AQ40" s="584"/>
      <c r="AR40" s="584"/>
      <c r="AS40" s="584"/>
      <c r="AT40" s="584"/>
      <c r="AU40" s="584"/>
      <c r="AV40" s="584"/>
      <c r="AW40" s="584"/>
      <c r="AX40" s="584"/>
      <c r="AY40" s="584"/>
      <c r="AZ40" s="584"/>
      <c r="BA40" s="584"/>
      <c r="BB40" s="584"/>
      <c r="BC40" s="584"/>
      <c r="BD40" s="584"/>
      <c r="BE40" s="584"/>
      <c r="BF40" s="584"/>
      <c r="BG40" s="584"/>
      <c r="BH40" s="584"/>
      <c r="BI40" s="584"/>
      <c r="BJ40" s="584"/>
      <c r="BK40" s="584"/>
      <c r="BL40" s="584"/>
      <c r="BM40" s="584"/>
      <c r="BN40" s="584"/>
      <c r="BO40" s="584"/>
      <c r="BP40" s="584"/>
      <c r="BQ40" s="584"/>
      <c r="BR40" s="584"/>
      <c r="BS40" s="584"/>
      <c r="BT40" s="584"/>
      <c r="BU40" s="584"/>
      <c r="BV40" s="584"/>
      <c r="BW40" s="584"/>
      <c r="BX40" s="584"/>
      <c r="BY40" s="584"/>
      <c r="BZ40" s="680"/>
      <c r="CD40" s="866" t="s">
        <v>314</v>
      </c>
      <c r="CE40" s="867"/>
      <c r="CF40" s="867"/>
      <c r="CG40" s="867"/>
      <c r="CH40" s="867"/>
      <c r="CI40" s="868"/>
      <c r="CJ40" s="863" t="e">
        <f>IF((CJ35&gt;CJ34),"Yes","No")</f>
        <v>#REF!</v>
      </c>
      <c r="CK40" s="864"/>
      <c r="CL40" s="864"/>
      <c r="CM40" s="864"/>
      <c r="CN40" s="864"/>
      <c r="CO40" s="864"/>
      <c r="CP40" s="864"/>
      <c r="CQ40" s="864"/>
      <c r="CR40" s="864"/>
      <c r="CS40" s="865"/>
      <c r="CT40" s="79"/>
      <c r="CU40" s="79"/>
      <c r="CV40" s="79"/>
      <c r="CW40" s="79"/>
      <c r="CX40" s="79"/>
      <c r="CY40" s="79"/>
      <c r="CZ40" s="81"/>
      <c r="DA40" s="81"/>
      <c r="DB40" s="81"/>
      <c r="DC40" s="81"/>
      <c r="DD40" s="81"/>
      <c r="DE40" s="81"/>
      <c r="DF40" s="81"/>
      <c r="DG40" s="81"/>
      <c r="DH40" s="81"/>
      <c r="DI40" s="81"/>
    </row>
    <row r="41" spans="2:113" ht="18" customHeight="1" thickBot="1">
      <c r="B41" s="679"/>
      <c r="C41" s="948"/>
      <c r="D41" s="948"/>
      <c r="E41" s="948"/>
      <c r="F41" s="948"/>
      <c r="G41" s="948"/>
      <c r="H41" s="948"/>
      <c r="I41" s="948"/>
      <c r="J41" s="948"/>
      <c r="K41" s="948"/>
      <c r="L41" s="948"/>
      <c r="M41" s="948"/>
      <c r="N41" s="948"/>
      <c r="O41" s="948"/>
      <c r="P41" s="948"/>
      <c r="Q41" s="948"/>
      <c r="R41" s="948"/>
      <c r="S41" s="948"/>
      <c r="T41" s="948"/>
      <c r="U41" s="948"/>
      <c r="V41" s="948"/>
      <c r="W41" s="948"/>
      <c r="X41" s="948"/>
      <c r="Y41" s="584"/>
      <c r="Z41" s="965"/>
      <c r="AA41" s="966"/>
      <c r="AB41" s="966"/>
      <c r="AC41" s="966"/>
      <c r="AD41" s="966"/>
      <c r="AE41" s="966"/>
      <c r="AF41" s="966"/>
      <c r="AG41" s="966"/>
      <c r="AH41" s="967"/>
      <c r="AI41" s="115"/>
      <c r="AJ41" s="584"/>
      <c r="AK41" s="584"/>
      <c r="AL41" s="584"/>
      <c r="AM41" s="584"/>
      <c r="AN41" s="584"/>
      <c r="AO41" s="584"/>
      <c r="AP41" s="584"/>
      <c r="AQ41" s="584"/>
      <c r="AR41" s="584"/>
      <c r="AS41" s="584"/>
      <c r="AT41" s="584"/>
      <c r="AU41" s="584"/>
      <c r="AV41" s="584"/>
      <c r="AW41" s="584"/>
      <c r="AX41" s="584"/>
      <c r="AY41" s="584"/>
      <c r="AZ41" s="584"/>
      <c r="BA41" s="584"/>
      <c r="BB41" s="584"/>
      <c r="BC41" s="584"/>
      <c r="BD41" s="584"/>
      <c r="BE41" s="584"/>
      <c r="BF41" s="584"/>
      <c r="BG41" s="584"/>
      <c r="BH41" s="584"/>
      <c r="BI41" s="584"/>
      <c r="BJ41" s="584"/>
      <c r="BK41" s="584"/>
      <c r="BL41" s="584"/>
      <c r="BM41" s="584"/>
      <c r="BN41" s="584"/>
      <c r="BO41" s="584"/>
      <c r="BP41" s="584"/>
      <c r="BQ41" s="584"/>
      <c r="BR41" s="584"/>
      <c r="BS41" s="584"/>
      <c r="BT41" s="584"/>
      <c r="BU41" s="584"/>
      <c r="BV41" s="584"/>
      <c r="BW41" s="584"/>
      <c r="BX41" s="584"/>
      <c r="BY41" s="584"/>
      <c r="BZ41" s="680"/>
      <c r="CD41" s="866" t="s">
        <v>315</v>
      </c>
      <c r="CE41" s="867"/>
      <c r="CF41" s="867"/>
      <c r="CG41" s="867"/>
      <c r="CH41" s="867"/>
      <c r="CI41" s="868"/>
      <c r="CJ41" s="863" t="e">
        <f>IF((CJ35&lt;CJ34),"Yes","No")</f>
        <v>#REF!</v>
      </c>
      <c r="CK41" s="864"/>
      <c r="CL41" s="864"/>
      <c r="CM41" s="864"/>
      <c r="CN41" s="864"/>
      <c r="CO41" s="864"/>
      <c r="CP41" s="864"/>
      <c r="CQ41" s="864"/>
      <c r="CR41" s="864"/>
      <c r="CS41" s="865"/>
      <c r="CT41" s="79"/>
      <c r="CU41" s="79"/>
      <c r="CV41" s="79"/>
      <c r="CW41" s="79"/>
      <c r="CX41" s="79"/>
      <c r="CY41" s="79"/>
      <c r="CZ41" s="81"/>
      <c r="DA41" s="81"/>
      <c r="DB41" s="81"/>
      <c r="DC41" s="81"/>
      <c r="DD41" s="81"/>
      <c r="DE41" s="81"/>
      <c r="DF41" s="81"/>
      <c r="DG41" s="81"/>
      <c r="DH41" s="81"/>
      <c r="DI41" s="81"/>
    </row>
    <row r="42" spans="2:113" ht="18" customHeight="1" thickBot="1">
      <c r="B42" s="679"/>
      <c r="C42" s="948" t="s">
        <v>326</v>
      </c>
      <c r="D42" s="948"/>
      <c r="E42" s="948"/>
      <c r="F42" s="948"/>
      <c r="G42" s="948"/>
      <c r="H42" s="948"/>
      <c r="I42" s="948"/>
      <c r="J42" s="948"/>
      <c r="K42" s="948"/>
      <c r="L42" s="948"/>
      <c r="M42" s="948"/>
      <c r="N42" s="948"/>
      <c r="O42" s="948"/>
      <c r="P42" s="948"/>
      <c r="Q42" s="948"/>
      <c r="R42" s="948"/>
      <c r="S42" s="948"/>
      <c r="T42" s="948"/>
      <c r="U42" s="948"/>
      <c r="V42" s="948"/>
      <c r="W42" s="948"/>
      <c r="X42" s="948"/>
      <c r="Y42" s="584"/>
      <c r="Z42" s="962"/>
      <c r="AA42" s="963"/>
      <c r="AB42" s="963"/>
      <c r="AC42" s="963"/>
      <c r="AD42" s="963"/>
      <c r="AE42" s="963"/>
      <c r="AF42" s="963"/>
      <c r="AG42" s="963"/>
      <c r="AH42" s="964"/>
      <c r="AI42" s="115"/>
      <c r="AJ42" s="584"/>
      <c r="AK42" s="584"/>
      <c r="AL42" s="584"/>
      <c r="AM42" s="584"/>
      <c r="AN42" s="584"/>
      <c r="AO42" s="584"/>
      <c r="AP42" s="584"/>
      <c r="AQ42" s="584"/>
      <c r="AR42" s="584"/>
      <c r="AS42" s="584"/>
      <c r="AT42" s="584"/>
      <c r="AU42" s="584"/>
      <c r="AV42" s="584"/>
      <c r="AW42" s="584"/>
      <c r="AX42" s="584"/>
      <c r="AY42" s="584"/>
      <c r="AZ42" s="584"/>
      <c r="BA42" s="584"/>
      <c r="BB42" s="584"/>
      <c r="BC42" s="584"/>
      <c r="BD42" s="584"/>
      <c r="BE42" s="584"/>
      <c r="BF42" s="584"/>
      <c r="BG42" s="584"/>
      <c r="BH42" s="584"/>
      <c r="BI42" s="584"/>
      <c r="BJ42" s="584"/>
      <c r="BK42" s="584"/>
      <c r="BL42" s="584"/>
      <c r="BM42" s="584"/>
      <c r="BN42" s="584"/>
      <c r="BO42" s="584"/>
      <c r="BP42" s="584"/>
      <c r="BQ42" s="584"/>
      <c r="BR42" s="584"/>
      <c r="BS42" s="584"/>
      <c r="BT42" s="584"/>
      <c r="BU42" s="584"/>
      <c r="BV42" s="584"/>
      <c r="BW42" s="584"/>
      <c r="BX42" s="584"/>
      <c r="BY42" s="584"/>
      <c r="BZ42" s="680"/>
      <c r="CD42" s="866" t="s">
        <v>316</v>
      </c>
      <c r="CE42" s="867"/>
      <c r="CF42" s="867"/>
      <c r="CG42" s="867"/>
      <c r="CH42" s="867"/>
      <c r="CI42" s="868"/>
      <c r="CJ42" s="863" t="e">
        <f>AND(CJ40="Yes",CJ39="Yes")</f>
        <v>#REF!</v>
      </c>
      <c r="CK42" s="864"/>
      <c r="CL42" s="864"/>
      <c r="CM42" s="864"/>
      <c r="CN42" s="864"/>
      <c r="CO42" s="864"/>
      <c r="CP42" s="864"/>
      <c r="CQ42" s="864"/>
      <c r="CR42" s="864"/>
      <c r="CS42" s="865"/>
      <c r="CT42" s="79"/>
      <c r="CU42" s="79"/>
      <c r="CV42" s="79"/>
      <c r="CW42" s="79"/>
      <c r="CX42" s="79"/>
      <c r="CY42" s="79"/>
      <c r="CZ42" s="81"/>
      <c r="DA42" s="81"/>
      <c r="DB42" s="81"/>
      <c r="DC42" s="81"/>
      <c r="DD42" s="81"/>
      <c r="DE42" s="81"/>
      <c r="DF42" s="81"/>
      <c r="DG42" s="81"/>
      <c r="DH42" s="81"/>
      <c r="DI42" s="81"/>
    </row>
    <row r="43" spans="2:113" ht="18" customHeight="1" thickBot="1">
      <c r="B43" s="679"/>
      <c r="C43" s="948"/>
      <c r="D43" s="948"/>
      <c r="E43" s="948"/>
      <c r="F43" s="948"/>
      <c r="G43" s="948"/>
      <c r="H43" s="948"/>
      <c r="I43" s="948"/>
      <c r="J43" s="948"/>
      <c r="K43" s="948"/>
      <c r="L43" s="948"/>
      <c r="M43" s="948"/>
      <c r="N43" s="948"/>
      <c r="O43" s="948"/>
      <c r="P43" s="948"/>
      <c r="Q43" s="948"/>
      <c r="R43" s="948"/>
      <c r="S43" s="948"/>
      <c r="T43" s="948"/>
      <c r="U43" s="948"/>
      <c r="V43" s="948"/>
      <c r="W43" s="948"/>
      <c r="X43" s="948"/>
      <c r="Y43" s="584"/>
      <c r="Z43" s="965"/>
      <c r="AA43" s="966"/>
      <c r="AB43" s="966"/>
      <c r="AC43" s="966"/>
      <c r="AD43" s="966"/>
      <c r="AE43" s="966"/>
      <c r="AF43" s="966"/>
      <c r="AG43" s="966"/>
      <c r="AH43" s="967"/>
      <c r="AI43" s="115"/>
      <c r="AJ43" s="584"/>
      <c r="AK43" s="584"/>
      <c r="AL43" s="584"/>
      <c r="AM43" s="584"/>
      <c r="AN43" s="584"/>
      <c r="AO43" s="584"/>
      <c r="AP43" s="584"/>
      <c r="AQ43" s="584"/>
      <c r="AR43" s="584"/>
      <c r="AS43" s="584"/>
      <c r="AT43" s="584"/>
      <c r="AU43" s="584"/>
      <c r="AV43" s="584"/>
      <c r="AW43" s="584"/>
      <c r="AX43" s="584"/>
      <c r="AY43" s="584"/>
      <c r="AZ43" s="584"/>
      <c r="BA43" s="584"/>
      <c r="BB43" s="584"/>
      <c r="BC43" s="584"/>
      <c r="BD43" s="584"/>
      <c r="BE43" s="584"/>
      <c r="BF43" s="584"/>
      <c r="BG43" s="584"/>
      <c r="BH43" s="584"/>
      <c r="BI43" s="584"/>
      <c r="BJ43" s="584"/>
      <c r="BK43" s="584"/>
      <c r="BL43" s="584"/>
      <c r="BM43" s="584"/>
      <c r="BN43" s="584"/>
      <c r="BO43" s="584"/>
      <c r="BP43" s="584"/>
      <c r="BQ43" s="584"/>
      <c r="BR43" s="584"/>
      <c r="BS43" s="584"/>
      <c r="BT43" s="584"/>
      <c r="BU43" s="584"/>
      <c r="BV43" s="584"/>
      <c r="BW43" s="584"/>
      <c r="BX43" s="584"/>
      <c r="BY43" s="584"/>
      <c r="BZ43" s="680"/>
      <c r="CD43" s="866" t="s">
        <v>318</v>
      </c>
      <c r="CE43" s="867"/>
      <c r="CF43" s="867"/>
      <c r="CG43" s="867"/>
      <c r="CH43" s="867"/>
      <c r="CI43" s="868"/>
      <c r="CJ43" s="863" t="e">
        <f>AND(CJ40="Yes",CJ39="No")</f>
        <v>#REF!</v>
      </c>
      <c r="CK43" s="864"/>
      <c r="CL43" s="864"/>
      <c r="CM43" s="864"/>
      <c r="CN43" s="864"/>
      <c r="CO43" s="864"/>
      <c r="CP43" s="864"/>
      <c r="CQ43" s="864"/>
      <c r="CR43" s="864"/>
      <c r="CS43" s="865"/>
      <c r="CT43" s="79"/>
      <c r="CU43" s="79"/>
      <c r="CV43" s="79"/>
      <c r="CW43" s="79"/>
      <c r="CX43" s="79"/>
      <c r="CY43" s="79"/>
      <c r="CZ43" s="81"/>
      <c r="DA43" s="81"/>
      <c r="DB43" s="81"/>
      <c r="DC43" s="81"/>
      <c r="DD43" s="81"/>
      <c r="DE43" s="81"/>
      <c r="DF43" s="81"/>
      <c r="DG43" s="81"/>
      <c r="DH43" s="81"/>
      <c r="DI43" s="81"/>
    </row>
    <row r="44" spans="2:113" ht="18" customHeight="1" thickBot="1">
      <c r="B44" s="679"/>
      <c r="C44" s="584"/>
      <c r="D44" s="584"/>
      <c r="E44" s="584"/>
      <c r="F44" s="584"/>
      <c r="G44" s="584"/>
      <c r="H44" s="584"/>
      <c r="I44" s="584"/>
      <c r="J44" s="584"/>
      <c r="K44" s="584"/>
      <c r="L44" s="584"/>
      <c r="M44" s="584"/>
      <c r="N44" s="584"/>
      <c r="O44" s="584"/>
      <c r="P44" s="584"/>
      <c r="Q44" s="584"/>
      <c r="R44" s="584"/>
      <c r="S44" s="584"/>
      <c r="T44" s="584"/>
      <c r="U44" s="584"/>
      <c r="V44" s="584"/>
      <c r="W44" s="584"/>
      <c r="X44" s="584"/>
      <c r="Y44" s="584"/>
      <c r="Z44" s="584"/>
      <c r="AA44" s="584"/>
      <c r="AB44" s="584"/>
      <c r="AC44" s="584"/>
      <c r="AD44" s="584"/>
      <c r="AE44" s="584"/>
      <c r="AF44" s="584"/>
      <c r="AG44" s="584"/>
      <c r="AH44" s="584"/>
      <c r="AI44" s="584"/>
      <c r="AJ44" s="584"/>
      <c r="AK44" s="584"/>
      <c r="AL44" s="584"/>
      <c r="AM44" s="584"/>
      <c r="AN44" s="584"/>
      <c r="AO44" s="584"/>
      <c r="AP44" s="584"/>
      <c r="AQ44" s="584"/>
      <c r="AR44" s="584"/>
      <c r="AS44" s="584"/>
      <c r="AT44" s="584"/>
      <c r="AU44" s="584"/>
      <c r="AV44" s="584"/>
      <c r="AW44" s="584"/>
      <c r="AX44" s="584"/>
      <c r="AY44" s="584"/>
      <c r="AZ44" s="584"/>
      <c r="BA44" s="584"/>
      <c r="BB44" s="584"/>
      <c r="BC44" s="584"/>
      <c r="BD44" s="584"/>
      <c r="BE44" s="584"/>
      <c r="BF44" s="584"/>
      <c r="BG44" s="584"/>
      <c r="BH44" s="584"/>
      <c r="BI44" s="584"/>
      <c r="BJ44" s="584"/>
      <c r="BK44" s="584"/>
      <c r="BL44" s="584"/>
      <c r="BM44" s="584"/>
      <c r="BN44" s="584"/>
      <c r="BO44" s="584"/>
      <c r="BP44" s="584"/>
      <c r="BQ44" s="584"/>
      <c r="BR44" s="584"/>
      <c r="BS44" s="584"/>
      <c r="BT44" s="584"/>
      <c r="BU44" s="584"/>
      <c r="BV44" s="584"/>
      <c r="BW44" s="584"/>
      <c r="BX44" s="584"/>
      <c r="BY44" s="584"/>
      <c r="BZ44" s="680"/>
      <c r="CD44" s="866" t="s">
        <v>319</v>
      </c>
      <c r="CE44" s="867"/>
      <c r="CF44" s="867"/>
      <c r="CG44" s="867"/>
      <c r="CH44" s="867"/>
      <c r="CI44" s="868"/>
      <c r="CJ44" s="863" t="b">
        <f>IF(AP10&lt;0,TRUE,FALSE)</f>
        <v>0</v>
      </c>
      <c r="CK44" s="864"/>
      <c r="CL44" s="864"/>
      <c r="CM44" s="864"/>
      <c r="CN44" s="864"/>
      <c r="CO44" s="864"/>
      <c r="CP44" s="864"/>
      <c r="CQ44" s="864"/>
      <c r="CR44" s="864"/>
      <c r="CS44" s="865"/>
      <c r="CT44" s="79"/>
      <c r="CU44" s="79"/>
      <c r="CV44" s="79"/>
      <c r="CW44" s="79"/>
      <c r="CX44" s="79"/>
      <c r="CY44" s="79"/>
      <c r="CZ44" s="81"/>
      <c r="DA44" s="81"/>
      <c r="DB44" s="81"/>
      <c r="DC44" s="81"/>
      <c r="DD44" s="81"/>
      <c r="DE44" s="81"/>
      <c r="DF44" s="81"/>
      <c r="DG44" s="81"/>
      <c r="DH44" s="81"/>
      <c r="DI44" s="81"/>
    </row>
    <row r="45" spans="2:113" ht="18" customHeight="1" thickBot="1">
      <c r="B45" s="873" t="s">
        <v>327</v>
      </c>
      <c r="C45" s="874"/>
      <c r="D45" s="874"/>
      <c r="E45" s="874"/>
      <c r="F45" s="874"/>
      <c r="G45" s="874"/>
      <c r="H45" s="874"/>
      <c r="I45" s="874"/>
      <c r="J45" s="874"/>
      <c r="K45" s="874"/>
      <c r="L45" s="874"/>
      <c r="M45" s="874"/>
      <c r="N45" s="874"/>
      <c r="O45" s="874"/>
      <c r="P45" s="874"/>
      <c r="Q45" s="874"/>
      <c r="R45" s="874"/>
      <c r="S45" s="874"/>
      <c r="T45" s="874"/>
      <c r="U45" s="874"/>
      <c r="V45" s="874"/>
      <c r="W45" s="874"/>
      <c r="X45" s="874"/>
      <c r="Y45" s="874"/>
      <c r="Z45" s="874"/>
      <c r="AA45" s="874"/>
      <c r="AB45" s="874"/>
      <c r="AC45" s="874"/>
      <c r="AD45" s="874"/>
      <c r="AE45" s="874"/>
      <c r="AF45" s="874"/>
      <c r="AG45" s="874"/>
      <c r="AH45" s="874"/>
      <c r="AI45" s="874"/>
      <c r="AJ45" s="874"/>
      <c r="AK45" s="874"/>
      <c r="AL45" s="874"/>
      <c r="AM45" s="874"/>
      <c r="AN45" s="874"/>
      <c r="AO45" s="874"/>
      <c r="AP45" s="874"/>
      <c r="AQ45" s="874"/>
      <c r="AR45" s="874"/>
      <c r="AS45" s="874"/>
      <c r="AT45" s="874"/>
      <c r="AU45" s="874"/>
      <c r="AV45" s="874"/>
      <c r="AW45" s="874"/>
      <c r="AX45" s="874"/>
      <c r="AY45" s="874"/>
      <c r="AZ45" s="874"/>
      <c r="BA45" s="874"/>
      <c r="BB45" s="874"/>
      <c r="BC45" s="874"/>
      <c r="BD45" s="874"/>
      <c r="BE45" s="874"/>
      <c r="BF45" s="874"/>
      <c r="BG45" s="874"/>
      <c r="BH45" s="874"/>
      <c r="BI45" s="874"/>
      <c r="BJ45" s="874"/>
      <c r="BK45" s="874"/>
      <c r="BL45" s="874"/>
      <c r="BM45" s="874"/>
      <c r="BN45" s="874"/>
      <c r="BO45" s="874"/>
      <c r="BP45" s="874"/>
      <c r="BQ45" s="874"/>
      <c r="BR45" s="874"/>
      <c r="BS45" s="874"/>
      <c r="BT45" s="874"/>
      <c r="BU45" s="874"/>
      <c r="BV45" s="874"/>
      <c r="BW45" s="874"/>
      <c r="BX45" s="874"/>
      <c r="BY45" s="874"/>
      <c r="BZ45" s="875"/>
      <c r="CD45" s="866" t="s">
        <v>320</v>
      </c>
      <c r="CE45" s="867"/>
      <c r="CF45" s="867"/>
      <c r="CG45" s="867"/>
      <c r="CH45" s="867"/>
      <c r="CI45" s="868"/>
      <c r="CJ45" s="863" t="e">
        <f>AND(CJ44=TRUE,CJ42=TRUE)</f>
        <v>#REF!</v>
      </c>
      <c r="CK45" s="864"/>
      <c r="CL45" s="864"/>
      <c r="CM45" s="864"/>
      <c r="CN45" s="864"/>
      <c r="CO45" s="864"/>
      <c r="CP45" s="864"/>
      <c r="CQ45" s="864"/>
      <c r="CR45" s="864"/>
      <c r="CS45" s="865"/>
      <c r="CT45" s="79"/>
      <c r="CU45" s="79"/>
      <c r="CV45" s="79"/>
      <c r="CW45" s="79"/>
      <c r="CX45" s="79"/>
      <c r="CY45" s="79"/>
      <c r="CZ45" s="81"/>
      <c r="DA45" s="81"/>
      <c r="DB45" s="81"/>
      <c r="DC45" s="81"/>
      <c r="DD45" s="81"/>
      <c r="DE45" s="81"/>
      <c r="DF45" s="81"/>
      <c r="DG45" s="81"/>
      <c r="DH45" s="81"/>
      <c r="DI45" s="81"/>
    </row>
    <row r="46" spans="2:113" ht="18" customHeight="1" thickBot="1">
      <c r="B46" s="679"/>
      <c r="C46" s="584"/>
      <c r="D46" s="584"/>
      <c r="E46" s="584"/>
      <c r="F46" s="584"/>
      <c r="G46" s="584"/>
      <c r="H46" s="584"/>
      <c r="I46" s="584"/>
      <c r="J46" s="584"/>
      <c r="K46" s="584"/>
      <c r="L46" s="584"/>
      <c r="M46" s="584"/>
      <c r="N46" s="584"/>
      <c r="O46" s="584"/>
      <c r="P46" s="584"/>
      <c r="Q46" s="584"/>
      <c r="R46" s="584"/>
      <c r="S46" s="584"/>
      <c r="T46" s="584"/>
      <c r="U46" s="584"/>
      <c r="V46" s="584"/>
      <c r="W46" s="584"/>
      <c r="X46" s="584"/>
      <c r="Y46" s="584"/>
      <c r="Z46" s="584"/>
      <c r="AA46" s="584"/>
      <c r="AB46" s="584"/>
      <c r="AC46" s="584"/>
      <c r="AD46" s="584"/>
      <c r="AE46" s="584"/>
      <c r="AF46" s="584"/>
      <c r="AG46" s="584"/>
      <c r="AH46" s="584"/>
      <c r="AI46" s="584"/>
      <c r="AJ46" s="584"/>
      <c r="AK46" s="584"/>
      <c r="AL46" s="584"/>
      <c r="AM46" s="584"/>
      <c r="AN46" s="584"/>
      <c r="AO46" s="584"/>
      <c r="AP46" s="584"/>
      <c r="AQ46" s="584"/>
      <c r="AR46" s="584"/>
      <c r="AS46" s="584"/>
      <c r="AT46" s="584"/>
      <c r="AU46" s="584"/>
      <c r="AV46" s="584"/>
      <c r="AW46" s="584"/>
      <c r="AX46" s="584"/>
      <c r="AY46" s="584"/>
      <c r="AZ46" s="584"/>
      <c r="BA46" s="584"/>
      <c r="BB46" s="584"/>
      <c r="BC46" s="584"/>
      <c r="BD46" s="584"/>
      <c r="BE46" s="584"/>
      <c r="BF46" s="584"/>
      <c r="BG46" s="584"/>
      <c r="BH46" s="584"/>
      <c r="BI46" s="584"/>
      <c r="BJ46" s="678"/>
      <c r="BK46" s="678"/>
      <c r="BL46" s="678"/>
      <c r="BM46" s="678"/>
      <c r="BN46" s="678"/>
      <c r="BO46" s="678"/>
      <c r="BP46" s="678"/>
      <c r="BQ46" s="678"/>
      <c r="BR46" s="678"/>
      <c r="BS46" s="678"/>
      <c r="BT46" s="678"/>
      <c r="BU46" s="678"/>
      <c r="BV46" s="678"/>
      <c r="BW46" s="678"/>
      <c r="BX46" s="678"/>
      <c r="BY46" s="584"/>
      <c r="BZ46" s="680"/>
      <c r="CD46" s="866" t="s">
        <v>321</v>
      </c>
      <c r="CE46" s="867"/>
      <c r="CF46" s="867"/>
      <c r="CG46" s="867"/>
      <c r="CH46" s="867"/>
      <c r="CI46" s="868"/>
      <c r="CJ46" s="863" t="e">
        <f>AND(#REF!&lt;0,CJ43=TRUE)</f>
        <v>#REF!</v>
      </c>
      <c r="CK46" s="864"/>
      <c r="CL46" s="864"/>
      <c r="CM46" s="864"/>
      <c r="CN46" s="864"/>
      <c r="CO46" s="864"/>
      <c r="CP46" s="864"/>
      <c r="CQ46" s="864"/>
      <c r="CR46" s="864"/>
      <c r="CS46" s="865"/>
      <c r="CT46" s="79"/>
      <c r="CU46" s="79"/>
      <c r="CV46" s="79"/>
      <c r="CW46" s="79"/>
      <c r="CX46" s="79"/>
      <c r="CY46" s="79"/>
      <c r="CZ46" s="81"/>
      <c r="DA46" s="81"/>
      <c r="DB46" s="81"/>
      <c r="DC46" s="81"/>
      <c r="DD46" s="81"/>
      <c r="DE46" s="81"/>
      <c r="DF46" s="81"/>
      <c r="DG46" s="81"/>
      <c r="DH46" s="81"/>
      <c r="DI46" s="81"/>
    </row>
    <row r="47" spans="2:113" ht="18" customHeight="1" thickBot="1">
      <c r="B47" s="679"/>
      <c r="C47" s="584"/>
      <c r="D47" s="954" t="s">
        <v>328</v>
      </c>
      <c r="E47" s="954"/>
      <c r="F47" s="954"/>
      <c r="G47" s="954"/>
      <c r="H47" s="954"/>
      <c r="I47" s="954"/>
      <c r="J47" s="954"/>
      <c r="K47" s="954"/>
      <c r="L47" s="954"/>
      <c r="M47" s="954"/>
      <c r="N47" s="954"/>
      <c r="O47" s="954"/>
      <c r="P47" s="954"/>
      <c r="Q47" s="954"/>
      <c r="R47" s="954"/>
      <c r="S47" s="584"/>
      <c r="T47" s="584"/>
      <c r="U47" s="584"/>
      <c r="V47" s="584"/>
      <c r="W47" s="584"/>
      <c r="X47" s="584"/>
      <c r="Y47" s="584"/>
      <c r="Z47" s="584"/>
      <c r="AA47" s="584"/>
      <c r="AB47" s="584"/>
      <c r="AC47" s="584"/>
      <c r="AD47" s="584"/>
      <c r="AE47" s="584"/>
      <c r="AF47" s="584"/>
      <c r="AG47" s="584"/>
      <c r="AH47" s="584"/>
      <c r="AI47" s="584"/>
      <c r="AJ47" s="584"/>
      <c r="AK47" s="584"/>
      <c r="AL47" s="584"/>
      <c r="AM47" s="584"/>
      <c r="AN47" s="584"/>
      <c r="AO47" s="584"/>
      <c r="AP47" s="584"/>
      <c r="AQ47" s="584"/>
      <c r="AR47" s="584"/>
      <c r="AS47" s="584"/>
      <c r="AT47" s="584"/>
      <c r="AU47" s="584"/>
      <c r="AV47" s="584"/>
      <c r="AW47" s="584"/>
      <c r="AX47" s="584"/>
      <c r="AY47" s="584"/>
      <c r="AZ47" s="584"/>
      <c r="BA47" s="584"/>
      <c r="BB47" s="584"/>
      <c r="BC47" s="584"/>
      <c r="BD47" s="584"/>
      <c r="BE47" s="584"/>
      <c r="BF47" s="584"/>
      <c r="BG47" s="584"/>
      <c r="BH47" s="584"/>
      <c r="BI47" s="584"/>
      <c r="BJ47" s="682"/>
      <c r="BK47" s="682"/>
      <c r="BL47" s="682"/>
      <c r="BM47" s="682"/>
      <c r="BN47" s="682"/>
      <c r="BO47" s="682"/>
      <c r="BP47" s="682"/>
      <c r="BQ47" s="682"/>
      <c r="BR47" s="682"/>
      <c r="BS47" s="682"/>
      <c r="BT47" s="682"/>
      <c r="BU47" s="682"/>
      <c r="BV47" s="682"/>
      <c r="BW47" s="682"/>
      <c r="BX47" s="682"/>
      <c r="BY47" s="682"/>
      <c r="BZ47" s="680"/>
      <c r="CD47" s="109"/>
      <c r="CE47" s="110"/>
      <c r="CF47" s="110"/>
      <c r="CG47" s="110"/>
      <c r="CH47" s="110"/>
      <c r="CI47" s="111"/>
      <c r="CJ47" s="112"/>
      <c r="CK47" s="113"/>
      <c r="CL47" s="113"/>
      <c r="CM47" s="113"/>
      <c r="CN47" s="113"/>
      <c r="CO47" s="113"/>
      <c r="CP47" s="113"/>
      <c r="CQ47" s="113"/>
      <c r="CR47" s="113"/>
      <c r="CS47" s="114"/>
      <c r="CT47" s="79"/>
      <c r="CU47" s="79"/>
      <c r="CV47" s="79"/>
      <c r="CW47" s="79"/>
      <c r="CX47" s="79"/>
      <c r="CY47" s="79"/>
      <c r="CZ47" s="81"/>
      <c r="DA47" s="81"/>
      <c r="DB47" s="81"/>
      <c r="DC47" s="81"/>
      <c r="DD47" s="81"/>
      <c r="DE47" s="81"/>
      <c r="DF47" s="81"/>
      <c r="DG47" s="81"/>
      <c r="DH47" s="81"/>
      <c r="DI47" s="81"/>
    </row>
    <row r="48" spans="2:113" ht="18" customHeight="1" thickBot="1">
      <c r="B48" s="679"/>
      <c r="C48" s="584"/>
      <c r="D48" s="954"/>
      <c r="E48" s="954"/>
      <c r="F48" s="954"/>
      <c r="G48" s="954"/>
      <c r="H48" s="954"/>
      <c r="I48" s="954"/>
      <c r="J48" s="954"/>
      <c r="K48" s="954"/>
      <c r="L48" s="954"/>
      <c r="M48" s="954"/>
      <c r="N48" s="954"/>
      <c r="O48" s="954"/>
      <c r="P48" s="954"/>
      <c r="Q48" s="954"/>
      <c r="R48" s="954"/>
      <c r="S48" s="694"/>
      <c r="T48" s="694"/>
      <c r="U48" s="584"/>
      <c r="V48" s="584"/>
      <c r="W48" s="584"/>
      <c r="X48" s="584"/>
      <c r="Z48" s="682"/>
      <c r="AA48" s="682"/>
      <c r="AB48" s="682"/>
      <c r="AC48" s="682"/>
      <c r="AD48" s="682"/>
      <c r="AE48" s="682"/>
      <c r="AF48" s="682"/>
      <c r="AG48" s="682"/>
      <c r="AH48" s="682"/>
      <c r="AI48" s="682"/>
      <c r="AJ48" s="682"/>
      <c r="AK48" s="584"/>
      <c r="AL48" s="584"/>
      <c r="AM48" s="584"/>
      <c r="AN48" s="584"/>
      <c r="AO48" s="584"/>
      <c r="AP48" s="584"/>
      <c r="AQ48" s="584"/>
      <c r="AR48" s="584"/>
      <c r="AS48" s="584"/>
      <c r="AT48" s="584"/>
      <c r="AU48" s="584"/>
      <c r="AV48" s="584"/>
      <c r="AW48" s="584"/>
      <c r="AX48" s="584"/>
      <c r="AY48" s="584"/>
      <c r="AZ48" s="584"/>
      <c r="BA48" s="584"/>
      <c r="BB48" s="584"/>
      <c r="BC48" s="584"/>
      <c r="BD48" s="584"/>
      <c r="BE48" s="584"/>
      <c r="BF48" s="584"/>
      <c r="BG48" s="584"/>
      <c r="BH48" s="584"/>
      <c r="BI48" s="584"/>
      <c r="BJ48" s="682"/>
      <c r="BK48" s="682"/>
      <c r="BL48" s="682"/>
      <c r="BM48" s="682"/>
      <c r="BN48" s="682"/>
      <c r="BO48" s="682"/>
      <c r="BP48" s="682"/>
      <c r="BQ48" s="682"/>
      <c r="BR48" s="682"/>
      <c r="BS48" s="682"/>
      <c r="BT48" s="682"/>
      <c r="BU48" s="682"/>
      <c r="BV48" s="682"/>
      <c r="BW48" s="682"/>
      <c r="BX48" s="682"/>
      <c r="BY48" s="682"/>
      <c r="BZ48" s="680"/>
      <c r="CD48" s="109"/>
      <c r="CE48" s="110"/>
      <c r="CF48" s="110"/>
      <c r="CG48" s="110"/>
      <c r="CH48" s="110"/>
      <c r="CI48" s="111"/>
      <c r="CJ48" s="112"/>
      <c r="CK48" s="113"/>
      <c r="CL48" s="113"/>
      <c r="CM48" s="113"/>
      <c r="CN48" s="113"/>
      <c r="CO48" s="113"/>
      <c r="CP48" s="113"/>
      <c r="CQ48" s="113"/>
      <c r="CR48" s="113"/>
      <c r="CS48" s="114"/>
      <c r="CT48" s="79"/>
      <c r="CU48" s="79"/>
      <c r="CV48" s="79"/>
      <c r="CW48" s="79"/>
      <c r="CX48" s="79"/>
      <c r="CY48" s="79"/>
      <c r="CZ48" s="81"/>
      <c r="DA48" s="81"/>
      <c r="DB48" s="81"/>
      <c r="DC48" s="81"/>
      <c r="DD48" s="81"/>
      <c r="DE48" s="81"/>
      <c r="DF48" s="81"/>
      <c r="DG48" s="81"/>
      <c r="DH48" s="81"/>
      <c r="DI48" s="81"/>
    </row>
    <row r="49" spans="2:113" ht="18" customHeight="1" thickBot="1">
      <c r="B49" s="679"/>
      <c r="C49" s="584"/>
      <c r="D49" s="584"/>
      <c r="E49" s="584"/>
      <c r="F49" s="584"/>
      <c r="G49" s="584"/>
      <c r="H49" s="584"/>
      <c r="I49" s="584"/>
      <c r="J49" s="584"/>
      <c r="K49" s="584"/>
      <c r="L49" s="584"/>
      <c r="M49" s="584"/>
      <c r="N49" s="584"/>
      <c r="O49" s="584"/>
      <c r="P49" s="584"/>
      <c r="Q49" s="584"/>
      <c r="R49" s="584"/>
      <c r="S49" s="584"/>
      <c r="T49" s="584"/>
      <c r="U49" s="584"/>
      <c r="V49" s="584"/>
      <c r="W49" s="584"/>
      <c r="X49" s="584"/>
      <c r="Y49" s="682"/>
      <c r="Z49" s="682"/>
      <c r="AA49" s="682"/>
      <c r="AB49" s="682"/>
      <c r="AC49" s="682"/>
      <c r="AD49" s="682"/>
      <c r="AE49" s="682"/>
      <c r="AF49" s="682"/>
      <c r="AG49" s="682"/>
      <c r="AH49" s="682"/>
      <c r="AI49" s="682"/>
      <c r="AJ49" s="682"/>
      <c r="AK49" s="584"/>
      <c r="AL49" s="584"/>
      <c r="AM49" s="584"/>
      <c r="AN49" s="584"/>
      <c r="AO49" s="584"/>
      <c r="AP49" s="584"/>
      <c r="AQ49" s="584"/>
      <c r="AR49" s="584"/>
      <c r="AS49" s="584"/>
      <c r="AT49" s="584"/>
      <c r="AU49" s="584"/>
      <c r="AV49" s="584"/>
      <c r="AW49" s="584"/>
      <c r="AX49" s="584"/>
      <c r="AY49" s="584"/>
      <c r="AZ49" s="584"/>
      <c r="BA49" s="584"/>
      <c r="BB49" s="584"/>
      <c r="BC49" s="584"/>
      <c r="BD49" s="584"/>
      <c r="BE49" s="584"/>
      <c r="BF49" s="584"/>
      <c r="BG49" s="584"/>
      <c r="BH49" s="584"/>
      <c r="BI49" s="584"/>
      <c r="BJ49" s="682"/>
      <c r="BK49" s="682"/>
      <c r="BL49" s="682"/>
      <c r="BM49" s="682"/>
      <c r="BN49" s="682"/>
      <c r="BO49" s="682"/>
      <c r="BP49" s="682"/>
      <c r="BQ49" s="682"/>
      <c r="BR49" s="682"/>
      <c r="BS49" s="682"/>
      <c r="BT49" s="682"/>
      <c r="BU49" s="682"/>
      <c r="BV49" s="682"/>
      <c r="BW49" s="682"/>
      <c r="BX49" s="682"/>
      <c r="BY49" s="682"/>
      <c r="BZ49" s="680"/>
      <c r="CD49" s="109"/>
      <c r="CE49" s="110"/>
      <c r="CF49" s="110"/>
      <c r="CG49" s="110"/>
      <c r="CH49" s="110"/>
      <c r="CI49" s="111"/>
      <c r="CJ49" s="112"/>
      <c r="CK49" s="113"/>
      <c r="CL49" s="113"/>
      <c r="CM49" s="113"/>
      <c r="CN49" s="113"/>
      <c r="CO49" s="113"/>
      <c r="CP49" s="113"/>
      <c r="CQ49" s="113"/>
      <c r="CR49" s="113"/>
      <c r="CS49" s="114"/>
      <c r="CT49" s="79"/>
      <c r="CU49" s="79"/>
      <c r="CV49" s="79"/>
      <c r="CW49" s="79"/>
      <c r="CX49" s="79"/>
      <c r="CY49" s="79"/>
      <c r="CZ49" s="81"/>
      <c r="DA49" s="81"/>
      <c r="DB49" s="81"/>
      <c r="DC49" s="81"/>
      <c r="DD49" s="81"/>
      <c r="DE49" s="81"/>
      <c r="DF49" s="81"/>
      <c r="DG49" s="81"/>
      <c r="DH49" s="81"/>
      <c r="DI49" s="81"/>
    </row>
    <row r="50" spans="2:113" ht="18" customHeight="1" thickBot="1">
      <c r="B50" s="679"/>
      <c r="C50" s="584"/>
      <c r="D50" s="584"/>
      <c r="E50" s="584"/>
      <c r="F50" s="584"/>
      <c r="G50" s="584"/>
      <c r="H50" s="584"/>
      <c r="I50" s="584"/>
      <c r="J50" s="584"/>
      <c r="K50" s="584"/>
      <c r="L50" s="584"/>
      <c r="M50" s="584"/>
      <c r="N50" s="584"/>
      <c r="O50" s="584" t="s">
        <v>332</v>
      </c>
      <c r="P50" s="584"/>
      <c r="Q50" s="584"/>
      <c r="R50" s="584"/>
      <c r="S50" s="584"/>
      <c r="T50" s="584"/>
      <c r="U50" s="584"/>
      <c r="V50" s="584"/>
      <c r="W50" s="584"/>
      <c r="X50" s="584"/>
      <c r="Y50" s="682"/>
      <c r="Z50" s="987" t="s">
        <v>330</v>
      </c>
      <c r="AA50" s="987"/>
      <c r="AB50" s="987"/>
      <c r="AC50" s="987"/>
      <c r="AD50" s="987"/>
      <c r="AE50" s="987"/>
      <c r="AF50" s="987"/>
      <c r="AG50" s="987"/>
      <c r="AH50" s="987"/>
      <c r="AI50" s="987"/>
      <c r="AJ50" s="987"/>
      <c r="AK50" s="987"/>
      <c r="AL50" s="987"/>
      <c r="AM50" s="987"/>
      <c r="AN50" s="987"/>
      <c r="AO50" s="987"/>
      <c r="AP50" s="987"/>
      <c r="AQ50" s="987"/>
      <c r="AR50" s="987"/>
      <c r="AS50" s="987"/>
      <c r="AT50" s="987"/>
      <c r="AU50" s="987"/>
      <c r="AV50" s="987"/>
      <c r="AW50" s="987"/>
      <c r="AX50" s="584"/>
      <c r="AY50" s="584"/>
      <c r="AZ50" s="584"/>
      <c r="BA50" s="584"/>
      <c r="BB50" s="584"/>
      <c r="BC50" s="584"/>
      <c r="BD50" s="584"/>
      <c r="BE50" s="584"/>
      <c r="BF50" s="584"/>
      <c r="BG50" s="584"/>
      <c r="BH50" s="584"/>
      <c r="BI50" s="584"/>
      <c r="BJ50" s="682"/>
      <c r="BK50" s="682"/>
      <c r="BL50" s="682"/>
      <c r="BM50" s="682"/>
      <c r="BN50" s="682"/>
      <c r="BO50" s="682"/>
      <c r="BP50" s="682"/>
      <c r="BQ50" s="682"/>
      <c r="BR50" s="682"/>
      <c r="BS50" s="682"/>
      <c r="BT50" s="682"/>
      <c r="BU50" s="682"/>
      <c r="BV50" s="682"/>
      <c r="BW50" s="682"/>
      <c r="BX50" s="682"/>
      <c r="BY50" s="682"/>
      <c r="BZ50" s="680"/>
      <c r="CD50" s="109"/>
      <c r="CE50" s="110"/>
      <c r="CF50" s="110"/>
      <c r="CG50" s="110"/>
      <c r="CH50" s="110"/>
      <c r="CI50" s="111"/>
      <c r="CJ50" s="112"/>
      <c r="CK50" s="113"/>
      <c r="CL50" s="113"/>
      <c r="CM50" s="113"/>
      <c r="CN50" s="113"/>
      <c r="CO50" s="113"/>
      <c r="CP50" s="113"/>
      <c r="CQ50" s="113"/>
      <c r="CR50" s="113"/>
      <c r="CS50" s="114"/>
      <c r="CT50" s="79"/>
      <c r="CU50" s="79"/>
      <c r="CV50" s="79"/>
      <c r="CW50" s="79"/>
      <c r="CX50" s="79"/>
      <c r="CY50" s="79"/>
      <c r="CZ50" s="81"/>
      <c r="DA50" s="81"/>
      <c r="DB50" s="81"/>
      <c r="DC50" s="81"/>
      <c r="DD50" s="81"/>
      <c r="DE50" s="81"/>
      <c r="DF50" s="81"/>
      <c r="DG50" s="81"/>
      <c r="DH50" s="81"/>
      <c r="DI50" s="81"/>
    </row>
    <row r="51" spans="2:113" ht="18" customHeight="1" thickBot="1">
      <c r="B51" s="679"/>
      <c r="C51" s="584"/>
      <c r="D51" s="584"/>
      <c r="E51" s="584"/>
      <c r="F51" s="584"/>
      <c r="G51" s="584"/>
      <c r="H51" s="584"/>
      <c r="I51" s="584"/>
      <c r="J51" s="584"/>
      <c r="K51" s="584"/>
      <c r="L51" s="584"/>
      <c r="M51" s="584"/>
      <c r="N51" s="584"/>
      <c r="O51" s="584"/>
      <c r="P51" s="584"/>
      <c r="Q51" s="584"/>
      <c r="R51" s="584"/>
      <c r="S51" s="584"/>
      <c r="T51" s="584"/>
      <c r="U51" s="584"/>
      <c r="V51" s="584"/>
      <c r="W51" s="584"/>
      <c r="X51" s="584"/>
      <c r="Y51" s="584"/>
      <c r="Z51" s="584"/>
      <c r="AA51" s="584"/>
      <c r="AB51" s="584"/>
      <c r="AC51" s="584"/>
      <c r="AD51" s="584"/>
      <c r="AE51" s="584"/>
      <c r="AF51" s="584"/>
      <c r="AG51" s="584"/>
      <c r="AH51" s="584"/>
      <c r="AI51" s="584"/>
      <c r="AJ51" s="584"/>
      <c r="AK51" s="584"/>
      <c r="AL51" s="584"/>
      <c r="AM51" s="584"/>
      <c r="AN51" s="584"/>
      <c r="AO51" s="584"/>
      <c r="AP51" s="584"/>
      <c r="AQ51" s="584"/>
      <c r="AR51" s="584"/>
      <c r="AS51" s="584"/>
      <c r="AT51" s="584"/>
      <c r="AU51" s="584"/>
      <c r="AV51" s="584"/>
      <c r="AW51" s="584"/>
      <c r="AX51" s="584"/>
      <c r="AY51" s="584"/>
      <c r="AZ51" s="584"/>
      <c r="BA51" s="584"/>
      <c r="BB51" s="584"/>
      <c r="BC51" s="584"/>
      <c r="BD51" s="584"/>
      <c r="BE51" s="584"/>
      <c r="BF51" s="584"/>
      <c r="BG51" s="584"/>
      <c r="BH51" s="584"/>
      <c r="BI51" s="584"/>
      <c r="BJ51" s="682"/>
      <c r="BK51" s="682"/>
      <c r="BL51" s="682"/>
      <c r="BM51" s="682"/>
      <c r="BN51" s="682"/>
      <c r="BO51" s="682"/>
      <c r="BP51" s="682"/>
      <c r="BQ51" s="682"/>
      <c r="BR51" s="682"/>
      <c r="BS51" s="682"/>
      <c r="BT51" s="682"/>
      <c r="BU51" s="682"/>
      <c r="BV51" s="682"/>
      <c r="BW51" s="682"/>
      <c r="BX51" s="682"/>
      <c r="BY51" s="682"/>
      <c r="BZ51" s="680"/>
      <c r="CD51" s="109"/>
      <c r="CE51" s="110"/>
      <c r="CF51" s="110"/>
      <c r="CG51" s="110"/>
      <c r="CH51" s="110"/>
      <c r="CI51" s="111"/>
      <c r="CJ51" s="112"/>
      <c r="CK51" s="113"/>
      <c r="CL51" s="113"/>
      <c r="CM51" s="113"/>
      <c r="CN51" s="113"/>
      <c r="CO51" s="113"/>
      <c r="CP51" s="113"/>
      <c r="CQ51" s="113"/>
      <c r="CR51" s="113"/>
      <c r="CS51" s="114"/>
      <c r="CT51" s="79"/>
      <c r="CU51" s="79"/>
      <c r="CV51" s="79"/>
      <c r="CW51" s="79"/>
      <c r="CX51" s="79"/>
      <c r="CY51" s="79"/>
      <c r="CZ51" s="81"/>
      <c r="DA51" s="81"/>
      <c r="DB51" s="81"/>
      <c r="DC51" s="81"/>
      <c r="DD51" s="81"/>
      <c r="DE51" s="81"/>
      <c r="DF51" s="81"/>
      <c r="DG51" s="81"/>
      <c r="DH51" s="81"/>
      <c r="DI51" s="81"/>
    </row>
    <row r="52" spans="2:113" ht="18" customHeight="1" thickBot="1">
      <c r="B52" s="679"/>
      <c r="C52" s="584"/>
      <c r="D52" s="584"/>
      <c r="E52" s="584"/>
      <c r="F52" s="584"/>
      <c r="G52" s="584"/>
      <c r="H52" s="584"/>
      <c r="I52" s="584"/>
      <c r="J52" s="584"/>
      <c r="K52" s="584"/>
      <c r="L52" s="584"/>
      <c r="M52" s="584"/>
      <c r="N52" s="584"/>
      <c r="O52" s="584" t="s">
        <v>333</v>
      </c>
      <c r="P52" s="584"/>
      <c r="Q52" s="584"/>
      <c r="R52" s="584"/>
      <c r="S52" s="584"/>
      <c r="T52" s="584"/>
      <c r="U52" s="584"/>
      <c r="V52" s="584"/>
      <c r="W52" s="584"/>
      <c r="X52" s="584"/>
      <c r="Y52" s="584"/>
      <c r="Z52" s="961" t="str">
        <f>IFERROR(IF(CE29&gt;1,CE30,Z32+BE22*AE10),"")</f>
        <v/>
      </c>
      <c r="AA52" s="961"/>
      <c r="AB52" s="961"/>
      <c r="AC52" s="961"/>
      <c r="AD52" s="961"/>
      <c r="AE52" s="961"/>
      <c r="AF52" s="961"/>
      <c r="AG52" s="961"/>
      <c r="AH52" s="961"/>
      <c r="AI52" s="961"/>
      <c r="AJ52" s="961"/>
      <c r="AK52" s="961"/>
      <c r="AL52" s="961"/>
      <c r="AM52" s="961"/>
      <c r="AN52" s="961"/>
      <c r="AO52" s="961"/>
      <c r="AP52" s="961"/>
      <c r="AQ52" s="961"/>
      <c r="AR52" s="961"/>
      <c r="AS52" s="961"/>
      <c r="AT52" s="961"/>
      <c r="AU52" s="961"/>
      <c r="AV52" s="961"/>
      <c r="AW52" s="961"/>
      <c r="AX52" s="584"/>
      <c r="AY52" s="584"/>
      <c r="AZ52" s="584"/>
      <c r="BA52" s="584"/>
      <c r="BB52" s="584"/>
      <c r="BC52" s="584"/>
      <c r="BD52" s="584"/>
      <c r="BE52" s="584"/>
      <c r="BF52" s="584"/>
      <c r="BG52" s="584"/>
      <c r="BH52" s="584"/>
      <c r="BI52" s="584"/>
      <c r="BJ52" s="682"/>
      <c r="BK52" s="682"/>
      <c r="BL52" s="682"/>
      <c r="BM52" s="682"/>
      <c r="BN52" s="682"/>
      <c r="BO52" s="682"/>
      <c r="BP52" s="682"/>
      <c r="BQ52" s="682"/>
      <c r="BR52" s="682"/>
      <c r="BS52" s="682"/>
      <c r="BT52" s="682"/>
      <c r="BU52" s="682"/>
      <c r="BV52" s="682"/>
      <c r="BW52" s="682"/>
      <c r="BX52" s="682"/>
      <c r="BY52" s="682"/>
      <c r="BZ52" s="680"/>
      <c r="CD52" s="109"/>
      <c r="CE52" s="110"/>
      <c r="CF52" s="110"/>
      <c r="CG52" s="110"/>
      <c r="CH52" s="110"/>
      <c r="CI52" s="111"/>
      <c r="CJ52" s="112"/>
      <c r="CK52" s="113"/>
      <c r="CL52" s="113"/>
      <c r="CM52" s="113"/>
      <c r="CN52" s="113"/>
      <c r="CO52" s="113"/>
      <c r="CP52" s="113"/>
      <c r="CQ52" s="113"/>
      <c r="CR52" s="113"/>
      <c r="CS52" s="114"/>
      <c r="CT52" s="79"/>
      <c r="CU52" s="79"/>
      <c r="CV52" s="79"/>
      <c r="CW52" s="79"/>
      <c r="CX52" s="79"/>
      <c r="CY52" s="79"/>
      <c r="CZ52" s="81"/>
      <c r="DA52" s="81"/>
      <c r="DB52" s="81"/>
      <c r="DC52" s="81"/>
      <c r="DD52" s="81"/>
      <c r="DE52" s="81"/>
      <c r="DF52" s="81"/>
      <c r="DG52" s="81"/>
      <c r="DH52" s="81"/>
      <c r="DI52" s="81"/>
    </row>
    <row r="53" spans="2:113" ht="18" customHeight="1" thickBot="1">
      <c r="B53" s="679"/>
      <c r="C53" s="584"/>
      <c r="D53" s="584"/>
      <c r="E53" s="584"/>
      <c r="F53" s="584"/>
      <c r="G53" s="584"/>
      <c r="H53" s="584"/>
      <c r="I53" s="584"/>
      <c r="J53" s="584"/>
      <c r="K53" s="584"/>
      <c r="L53" s="584"/>
      <c r="M53" s="584"/>
      <c r="N53" s="584"/>
      <c r="O53" s="584"/>
      <c r="P53" s="584"/>
      <c r="Q53" s="584"/>
      <c r="R53" s="584"/>
      <c r="S53" s="584"/>
      <c r="T53" s="584"/>
      <c r="U53" s="584"/>
      <c r="V53" s="584"/>
      <c r="W53" s="584"/>
      <c r="X53" s="584"/>
      <c r="Y53" s="584"/>
      <c r="Z53" s="584"/>
      <c r="AA53" s="584"/>
      <c r="AB53" s="584"/>
      <c r="AC53" s="584"/>
      <c r="AD53" s="584"/>
      <c r="AE53" s="584"/>
      <c r="AF53" s="584"/>
      <c r="AG53" s="584"/>
      <c r="AH53" s="584"/>
      <c r="AI53" s="584"/>
      <c r="AJ53" s="584"/>
      <c r="AK53" s="584"/>
      <c r="AL53" s="584"/>
      <c r="AM53" s="584"/>
      <c r="AN53" s="584"/>
      <c r="AO53" s="584"/>
      <c r="AP53" s="584"/>
      <c r="AQ53" s="584"/>
      <c r="AR53" s="584"/>
      <c r="AS53" s="584"/>
      <c r="AT53" s="584"/>
      <c r="AU53" s="584"/>
      <c r="AV53" s="584"/>
      <c r="AW53" s="584"/>
      <c r="AX53" s="584"/>
      <c r="AY53" s="584"/>
      <c r="AZ53" s="584"/>
      <c r="BA53" s="584"/>
      <c r="BB53" s="584"/>
      <c r="BC53" s="584"/>
      <c r="BD53" s="584"/>
      <c r="BE53" s="584"/>
      <c r="BF53" s="584"/>
      <c r="BG53" s="584"/>
      <c r="BH53" s="584"/>
      <c r="BI53" s="584"/>
      <c r="BJ53" s="682"/>
      <c r="BK53" s="682"/>
      <c r="BL53" s="682"/>
      <c r="BM53" s="682"/>
      <c r="BN53" s="682"/>
      <c r="BO53" s="682"/>
      <c r="BP53" s="682"/>
      <c r="BQ53" s="682"/>
      <c r="BR53" s="682"/>
      <c r="BS53" s="682"/>
      <c r="BT53" s="682"/>
      <c r="BU53" s="682"/>
      <c r="BV53" s="682"/>
      <c r="BW53" s="682"/>
      <c r="BX53" s="682"/>
      <c r="BY53" s="682"/>
      <c r="BZ53" s="680"/>
      <c r="CD53" s="109"/>
      <c r="CE53" s="110"/>
      <c r="CF53" s="110"/>
      <c r="CG53" s="110"/>
      <c r="CH53" s="110"/>
      <c r="CI53" s="111"/>
      <c r="CJ53" s="112"/>
      <c r="CK53" s="113"/>
      <c r="CL53" s="113"/>
      <c r="CM53" s="113"/>
      <c r="CN53" s="113"/>
      <c r="CO53" s="113"/>
      <c r="CP53" s="113"/>
      <c r="CQ53" s="113"/>
      <c r="CR53" s="113"/>
      <c r="CS53" s="114"/>
      <c r="CT53" s="79"/>
      <c r="CU53" s="79"/>
      <c r="CV53" s="79"/>
      <c r="CW53" s="79"/>
      <c r="CX53" s="79"/>
      <c r="CY53" s="79"/>
      <c r="CZ53" s="81"/>
      <c r="DA53" s="81"/>
      <c r="DB53" s="81"/>
      <c r="DC53" s="81"/>
      <c r="DD53" s="81"/>
      <c r="DE53" s="81"/>
      <c r="DF53" s="81"/>
      <c r="DG53" s="81"/>
      <c r="DH53" s="81"/>
      <c r="DI53" s="81"/>
    </row>
    <row r="54" spans="2:113" ht="18" customHeight="1" thickBot="1">
      <c r="B54" s="679"/>
      <c r="C54" s="584"/>
      <c r="D54" s="584"/>
      <c r="E54" s="584"/>
      <c r="F54" s="584"/>
      <c r="G54" s="584"/>
      <c r="H54" s="584"/>
      <c r="I54" s="584"/>
      <c r="J54" s="584"/>
      <c r="K54" s="584"/>
      <c r="L54" s="584"/>
      <c r="M54" s="584"/>
      <c r="N54" s="584"/>
      <c r="O54" s="584" t="s">
        <v>334</v>
      </c>
      <c r="P54" s="584"/>
      <c r="Q54" s="584"/>
      <c r="R54" s="584"/>
      <c r="S54" s="584"/>
      <c r="T54" s="584"/>
      <c r="U54" s="584"/>
      <c r="V54" s="584"/>
      <c r="W54" s="584"/>
      <c r="X54" s="584"/>
      <c r="Y54" s="584"/>
      <c r="Z54" s="961" t="str">
        <f>IFERROR(IF(CE29&gt;1,CE30,Z34+BE22*BL10),"")</f>
        <v/>
      </c>
      <c r="AA54" s="961"/>
      <c r="AB54" s="961"/>
      <c r="AC54" s="961"/>
      <c r="AD54" s="961"/>
      <c r="AE54" s="961"/>
      <c r="AF54" s="961"/>
      <c r="AG54" s="961"/>
      <c r="AH54" s="961"/>
      <c r="AI54" s="961"/>
      <c r="AJ54" s="961"/>
      <c r="AK54" s="961"/>
      <c r="AL54" s="961"/>
      <c r="AM54" s="961"/>
      <c r="AN54" s="961"/>
      <c r="AO54" s="961"/>
      <c r="AP54" s="961"/>
      <c r="AQ54" s="961"/>
      <c r="AR54" s="961"/>
      <c r="AS54" s="961"/>
      <c r="AT54" s="961"/>
      <c r="AU54" s="961"/>
      <c r="AV54" s="961"/>
      <c r="AW54" s="961"/>
      <c r="AX54" s="584"/>
      <c r="AY54" s="584"/>
      <c r="AZ54" s="584"/>
      <c r="BA54" s="584"/>
      <c r="BB54" s="584"/>
      <c r="BC54" s="584"/>
      <c r="BD54" s="584"/>
      <c r="BE54" s="584"/>
      <c r="BF54" s="584"/>
      <c r="BG54" s="584"/>
      <c r="BH54" s="584"/>
      <c r="BI54" s="584"/>
      <c r="BJ54" s="682"/>
      <c r="BK54" s="682"/>
      <c r="BL54" s="682"/>
      <c r="BM54" s="682"/>
      <c r="BN54" s="682"/>
      <c r="BO54" s="682"/>
      <c r="BP54" s="682"/>
      <c r="BQ54" s="682"/>
      <c r="BR54" s="682"/>
      <c r="BS54" s="682"/>
      <c r="BT54" s="682"/>
      <c r="BU54" s="682"/>
      <c r="BV54" s="682"/>
      <c r="BW54" s="682"/>
      <c r="BX54" s="682"/>
      <c r="BY54" s="682"/>
      <c r="BZ54" s="680"/>
      <c r="CD54" s="109"/>
      <c r="CE54" s="110"/>
      <c r="CF54" s="110"/>
      <c r="CG54" s="110"/>
      <c r="CH54" s="110"/>
      <c r="CI54" s="111"/>
      <c r="CJ54" s="112"/>
      <c r="CK54" s="113"/>
      <c r="CL54" s="113"/>
      <c r="CM54" s="113"/>
      <c r="CN54" s="113"/>
      <c r="CO54" s="113"/>
      <c r="CP54" s="113"/>
      <c r="CQ54" s="113"/>
      <c r="CR54" s="113"/>
      <c r="CS54" s="114"/>
      <c r="CT54" s="79"/>
      <c r="CU54" s="79"/>
      <c r="CV54" s="79"/>
      <c r="CW54" s="79"/>
      <c r="CX54" s="79"/>
      <c r="CY54" s="79"/>
      <c r="CZ54" s="81"/>
      <c r="DA54" s="81"/>
      <c r="DB54" s="81"/>
      <c r="DC54" s="81"/>
      <c r="DD54" s="81"/>
      <c r="DE54" s="81"/>
      <c r="DF54" s="81"/>
      <c r="DG54" s="81"/>
      <c r="DH54" s="81"/>
      <c r="DI54" s="81"/>
    </row>
    <row r="55" spans="2:113" ht="18" customHeight="1" thickBot="1">
      <c r="B55" s="679"/>
      <c r="C55" s="584"/>
      <c r="D55" s="584"/>
      <c r="E55" s="584"/>
      <c r="F55" s="584"/>
      <c r="G55" s="584"/>
      <c r="H55" s="584"/>
      <c r="I55" s="584"/>
      <c r="J55" s="584"/>
      <c r="K55" s="584"/>
      <c r="L55" s="584"/>
      <c r="M55" s="584"/>
      <c r="N55" s="584"/>
      <c r="O55" s="584"/>
      <c r="P55" s="584"/>
      <c r="Q55" s="584"/>
      <c r="R55" s="584"/>
      <c r="S55" s="584"/>
      <c r="T55" s="584"/>
      <c r="U55" s="584"/>
      <c r="V55" s="584"/>
      <c r="W55" s="584"/>
      <c r="X55" s="584"/>
      <c r="Y55" s="584"/>
      <c r="Z55" s="584"/>
      <c r="AA55" s="584"/>
      <c r="AB55" s="584"/>
      <c r="AC55" s="584"/>
      <c r="AD55" s="584"/>
      <c r="AE55" s="584"/>
      <c r="AF55" s="584"/>
      <c r="AG55" s="584"/>
      <c r="AH55" s="584"/>
      <c r="AI55" s="584"/>
      <c r="AJ55" s="584"/>
      <c r="AK55" s="584"/>
      <c r="AL55" s="584"/>
      <c r="AM55" s="584"/>
      <c r="AN55" s="584"/>
      <c r="AO55" s="584"/>
      <c r="AP55" s="584"/>
      <c r="AQ55" s="584"/>
      <c r="AR55" s="584"/>
      <c r="AS55" s="584"/>
      <c r="AT55" s="584"/>
      <c r="AU55" s="584"/>
      <c r="AV55" s="584"/>
      <c r="AW55" s="584"/>
      <c r="AX55" s="584"/>
      <c r="AY55" s="584"/>
      <c r="AZ55" s="584"/>
      <c r="BA55" s="584"/>
      <c r="BB55" s="584"/>
      <c r="BC55" s="584"/>
      <c r="BD55" s="584"/>
      <c r="BE55" s="584"/>
      <c r="BF55" s="584"/>
      <c r="BG55" s="584"/>
      <c r="BH55" s="584"/>
      <c r="BI55" s="584"/>
      <c r="BJ55" s="682"/>
      <c r="BK55" s="682"/>
      <c r="BL55" s="682"/>
      <c r="BM55" s="682"/>
      <c r="BN55" s="682"/>
      <c r="BO55" s="682"/>
      <c r="BP55" s="682"/>
      <c r="BQ55" s="682"/>
      <c r="BR55" s="682"/>
      <c r="BS55" s="682"/>
      <c r="BT55" s="682"/>
      <c r="BU55" s="682"/>
      <c r="BV55" s="682"/>
      <c r="BW55" s="682"/>
      <c r="BX55" s="682"/>
      <c r="BY55" s="682"/>
      <c r="BZ55" s="680"/>
      <c r="CD55" s="109"/>
      <c r="CE55" s="110"/>
      <c r="CF55" s="110"/>
      <c r="CG55" s="110"/>
      <c r="CH55" s="110"/>
      <c r="CI55" s="111"/>
      <c r="CJ55" s="112"/>
      <c r="CK55" s="113"/>
      <c r="CL55" s="113"/>
      <c r="CM55" s="113"/>
      <c r="CN55" s="113"/>
      <c r="CO55" s="113"/>
      <c r="CP55" s="113"/>
      <c r="CQ55" s="113"/>
      <c r="CR55" s="113"/>
      <c r="CS55" s="114"/>
      <c r="CT55" s="79"/>
      <c r="CU55" s="79"/>
      <c r="CV55" s="79"/>
      <c r="CW55" s="79"/>
      <c r="CX55" s="79"/>
      <c r="CY55" s="79"/>
      <c r="CZ55" s="81"/>
      <c r="DA55" s="81"/>
      <c r="DB55" s="81"/>
      <c r="DC55" s="81"/>
      <c r="DD55" s="81"/>
      <c r="DE55" s="81"/>
      <c r="DF55" s="81"/>
      <c r="DG55" s="81"/>
      <c r="DH55" s="81"/>
      <c r="DI55" s="81"/>
    </row>
    <row r="56" spans="2:113" ht="18" customHeight="1" thickBot="1">
      <c r="B56" s="679"/>
      <c r="C56" s="584"/>
      <c r="D56" s="584"/>
      <c r="E56" s="584"/>
      <c r="F56" s="584"/>
      <c r="G56" s="584"/>
      <c r="H56" s="584"/>
      <c r="I56" s="584"/>
      <c r="J56" s="584"/>
      <c r="K56" s="584"/>
      <c r="L56" s="584"/>
      <c r="M56" s="584"/>
      <c r="N56" s="584"/>
      <c r="O56" s="584" t="s">
        <v>335</v>
      </c>
      <c r="P56" s="584"/>
      <c r="Q56" s="584"/>
      <c r="R56" s="584"/>
      <c r="S56" s="584"/>
      <c r="T56" s="584"/>
      <c r="U56" s="584"/>
      <c r="V56" s="584"/>
      <c r="W56" s="584"/>
      <c r="X56" s="584"/>
      <c r="Y56" s="584"/>
      <c r="Z56" s="961" t="str">
        <f>IFERROR(IF(CE29&gt;1,CE30,Z36+BE22*AE11),"")</f>
        <v/>
      </c>
      <c r="AA56" s="961"/>
      <c r="AB56" s="961"/>
      <c r="AC56" s="961"/>
      <c r="AD56" s="961"/>
      <c r="AE56" s="961"/>
      <c r="AF56" s="961"/>
      <c r="AG56" s="961"/>
      <c r="AH56" s="961"/>
      <c r="AI56" s="961"/>
      <c r="AJ56" s="961"/>
      <c r="AK56" s="961"/>
      <c r="AL56" s="961"/>
      <c r="AM56" s="961"/>
      <c r="AN56" s="961"/>
      <c r="AO56" s="961"/>
      <c r="AP56" s="961"/>
      <c r="AQ56" s="961"/>
      <c r="AR56" s="961"/>
      <c r="AS56" s="961"/>
      <c r="AT56" s="961"/>
      <c r="AU56" s="961"/>
      <c r="AV56" s="961"/>
      <c r="AW56" s="961"/>
      <c r="AX56" s="584"/>
      <c r="AY56" s="584"/>
      <c r="AZ56" s="584"/>
      <c r="BA56" s="584"/>
      <c r="BB56" s="584"/>
      <c r="BC56" s="584"/>
      <c r="BD56" s="584"/>
      <c r="BE56" s="584"/>
      <c r="BF56" s="584"/>
      <c r="BG56" s="584"/>
      <c r="BH56" s="584"/>
      <c r="BI56" s="584"/>
      <c r="BJ56" s="682"/>
      <c r="BK56" s="682"/>
      <c r="BL56" s="682"/>
      <c r="BM56" s="682"/>
      <c r="BN56" s="682"/>
      <c r="BO56" s="682"/>
      <c r="BP56" s="682"/>
      <c r="BQ56" s="682"/>
      <c r="BR56" s="682"/>
      <c r="BS56" s="682"/>
      <c r="BT56" s="682"/>
      <c r="BU56" s="682"/>
      <c r="BV56" s="682"/>
      <c r="BW56" s="682"/>
      <c r="BX56" s="682"/>
      <c r="BY56" s="682"/>
      <c r="BZ56" s="680"/>
      <c r="CD56" s="109"/>
      <c r="CE56" s="110"/>
      <c r="CF56" s="110"/>
      <c r="CG56" s="110"/>
      <c r="CH56" s="110"/>
      <c r="CI56" s="111"/>
      <c r="CJ56" s="112"/>
      <c r="CK56" s="113"/>
      <c r="CL56" s="113"/>
      <c r="CM56" s="113"/>
      <c r="CN56" s="113"/>
      <c r="CO56" s="113"/>
      <c r="CP56" s="113"/>
      <c r="CQ56" s="113"/>
      <c r="CR56" s="113"/>
      <c r="CS56" s="114"/>
      <c r="CT56" s="79"/>
      <c r="CU56" s="79"/>
      <c r="CV56" s="79"/>
      <c r="CW56" s="79"/>
      <c r="CX56" s="79"/>
      <c r="CY56" s="79"/>
      <c r="CZ56" s="81"/>
      <c r="DA56" s="81"/>
      <c r="DB56" s="81"/>
      <c r="DC56" s="81"/>
      <c r="DD56" s="81"/>
      <c r="DE56" s="81"/>
      <c r="DF56" s="81"/>
      <c r="DG56" s="81"/>
      <c r="DH56" s="81"/>
      <c r="DI56" s="81"/>
    </row>
    <row r="57" spans="2:113" ht="18" customHeight="1" thickBot="1">
      <c r="B57" s="679"/>
      <c r="C57" s="584"/>
      <c r="D57" s="584"/>
      <c r="E57" s="584"/>
      <c r="F57" s="584"/>
      <c r="G57" s="584"/>
      <c r="H57" s="584"/>
      <c r="I57" s="584"/>
      <c r="J57" s="584"/>
      <c r="K57" s="584"/>
      <c r="L57" s="584"/>
      <c r="M57" s="584"/>
      <c r="N57" s="584"/>
      <c r="O57" s="584"/>
      <c r="P57" s="584"/>
      <c r="Q57" s="584"/>
      <c r="R57" s="584"/>
      <c r="S57" s="584"/>
      <c r="T57" s="584"/>
      <c r="U57" s="584"/>
      <c r="V57" s="584"/>
      <c r="W57" s="584"/>
      <c r="X57" s="584"/>
      <c r="Y57" s="584"/>
      <c r="Z57" s="584"/>
      <c r="AA57" s="584"/>
      <c r="AB57" s="584"/>
      <c r="AC57" s="584"/>
      <c r="AD57" s="584"/>
      <c r="AE57" s="584"/>
      <c r="AF57" s="584"/>
      <c r="AG57" s="584"/>
      <c r="AH57" s="584"/>
      <c r="AI57" s="584"/>
      <c r="AJ57" s="584"/>
      <c r="AK57" s="584"/>
      <c r="AL57" s="584"/>
      <c r="AM57" s="584"/>
      <c r="AN57" s="584"/>
      <c r="AO57" s="584"/>
      <c r="AP57" s="584"/>
      <c r="AQ57" s="584"/>
      <c r="AR57" s="584"/>
      <c r="AS57" s="584"/>
      <c r="AT57" s="584"/>
      <c r="AU57" s="584"/>
      <c r="AV57" s="584"/>
      <c r="AW57" s="584"/>
      <c r="AX57" s="584"/>
      <c r="AY57" s="584"/>
      <c r="AZ57" s="584"/>
      <c r="BA57" s="584"/>
      <c r="BB57" s="584"/>
      <c r="BC57" s="584"/>
      <c r="BD57" s="584"/>
      <c r="BE57" s="584"/>
      <c r="BF57" s="584"/>
      <c r="BG57" s="584"/>
      <c r="BH57" s="584"/>
      <c r="BI57" s="584"/>
      <c r="BJ57" s="682"/>
      <c r="BK57" s="682"/>
      <c r="BL57" s="682"/>
      <c r="BM57" s="682"/>
      <c r="BN57" s="682"/>
      <c r="BO57" s="682"/>
      <c r="BP57" s="682"/>
      <c r="BQ57" s="682"/>
      <c r="BR57" s="682"/>
      <c r="BS57" s="682"/>
      <c r="BT57" s="682"/>
      <c r="BU57" s="682"/>
      <c r="BV57" s="682"/>
      <c r="BW57" s="682"/>
      <c r="BX57" s="682"/>
      <c r="BY57" s="682"/>
      <c r="BZ57" s="680"/>
      <c r="CD57" s="863"/>
      <c r="CE57" s="864"/>
      <c r="CF57" s="864"/>
      <c r="CG57" s="864"/>
      <c r="CH57" s="864"/>
      <c r="CI57" s="865"/>
      <c r="CJ57" s="863"/>
      <c r="CK57" s="864"/>
      <c r="CL57" s="864"/>
      <c r="CM57" s="864"/>
      <c r="CN57" s="864"/>
      <c r="CO57" s="864"/>
      <c r="CP57" s="864"/>
      <c r="CQ57" s="864"/>
      <c r="CR57" s="864"/>
      <c r="CS57" s="865"/>
      <c r="CT57" s="79"/>
      <c r="CU57" s="79"/>
      <c r="CV57" s="79"/>
      <c r="CW57" s="79"/>
      <c r="CX57" s="79"/>
      <c r="CY57" s="79"/>
      <c r="CZ57" s="81"/>
      <c r="DA57" s="81"/>
      <c r="DB57" s="81"/>
      <c r="DC57" s="81"/>
      <c r="DD57" s="81"/>
      <c r="DE57" s="81"/>
      <c r="DF57" s="81"/>
      <c r="DG57" s="81"/>
      <c r="DH57" s="81"/>
      <c r="DI57" s="81"/>
    </row>
    <row r="58" spans="2:113" ht="18" customHeight="1" thickBot="1">
      <c r="B58" s="679"/>
      <c r="C58" s="584"/>
      <c r="D58" s="584"/>
      <c r="E58" s="584"/>
      <c r="F58" s="584"/>
      <c r="G58" s="584"/>
      <c r="H58" s="584"/>
      <c r="I58" s="584"/>
      <c r="J58" s="584"/>
      <c r="K58" s="584"/>
      <c r="L58" s="584"/>
      <c r="M58" s="584"/>
      <c r="N58" s="584"/>
      <c r="O58" s="584" t="s">
        <v>336</v>
      </c>
      <c r="P58" s="584"/>
      <c r="Q58" s="584"/>
      <c r="R58" s="584"/>
      <c r="S58" s="584"/>
      <c r="T58" s="584"/>
      <c r="U58" s="584"/>
      <c r="V58" s="584"/>
      <c r="W58" s="584"/>
      <c r="X58" s="584"/>
      <c r="Y58" s="584"/>
      <c r="Z58" s="961" t="str">
        <f>IFERROR(IF(CE29&gt;1,CE30,Z38+BE22*BL11),"")</f>
        <v/>
      </c>
      <c r="AA58" s="961"/>
      <c r="AB58" s="961"/>
      <c r="AC58" s="961"/>
      <c r="AD58" s="961"/>
      <c r="AE58" s="961"/>
      <c r="AF58" s="961"/>
      <c r="AG58" s="961"/>
      <c r="AH58" s="961"/>
      <c r="AI58" s="961"/>
      <c r="AJ58" s="961"/>
      <c r="AK58" s="961"/>
      <c r="AL58" s="961"/>
      <c r="AM58" s="961"/>
      <c r="AN58" s="961"/>
      <c r="AO58" s="961"/>
      <c r="AP58" s="961"/>
      <c r="AQ58" s="961"/>
      <c r="AR58" s="961"/>
      <c r="AS58" s="961"/>
      <c r="AT58" s="961"/>
      <c r="AU58" s="961"/>
      <c r="AV58" s="961"/>
      <c r="AW58" s="961"/>
      <c r="AX58" s="584"/>
      <c r="AY58" s="584"/>
      <c r="AZ58" s="584"/>
      <c r="BA58" s="584"/>
      <c r="BB58" s="584"/>
      <c r="BC58" s="584"/>
      <c r="BD58" s="584"/>
      <c r="BE58" s="584"/>
      <c r="BF58" s="584"/>
      <c r="BG58" s="584"/>
      <c r="BH58" s="584"/>
      <c r="BI58" s="584"/>
      <c r="BJ58" s="682"/>
      <c r="BK58" s="682"/>
      <c r="BL58" s="682"/>
      <c r="BM58" s="682"/>
      <c r="BN58" s="682"/>
      <c r="BO58" s="682"/>
      <c r="BP58" s="682"/>
      <c r="BQ58" s="682"/>
      <c r="BR58" s="682"/>
      <c r="BS58" s="682"/>
      <c r="BT58" s="682"/>
      <c r="BU58" s="682"/>
      <c r="BV58" s="682"/>
      <c r="BW58" s="682"/>
      <c r="BX58" s="682"/>
      <c r="BY58" s="682"/>
      <c r="BZ58" s="680"/>
      <c r="CD58" s="866"/>
      <c r="CE58" s="867"/>
      <c r="CF58" s="867"/>
      <c r="CG58" s="867"/>
      <c r="CH58" s="867"/>
      <c r="CI58" s="868"/>
      <c r="CJ58" s="863"/>
      <c r="CK58" s="864"/>
      <c r="CL58" s="864"/>
      <c r="CM58" s="864"/>
      <c r="CN58" s="864"/>
      <c r="CO58" s="864"/>
      <c r="CP58" s="864"/>
      <c r="CQ58" s="864"/>
      <c r="CR58" s="864"/>
      <c r="CS58" s="865"/>
      <c r="CT58" s="79"/>
      <c r="CU58" s="79"/>
      <c r="CV58" s="79"/>
      <c r="CW58" s="79"/>
      <c r="CX58" s="79"/>
      <c r="CY58" s="79"/>
      <c r="CZ58" s="81"/>
      <c r="DA58" s="81"/>
      <c r="DB58" s="81"/>
      <c r="DC58" s="81"/>
      <c r="DD58" s="81"/>
      <c r="DE58" s="81"/>
      <c r="DF58" s="81"/>
      <c r="DG58" s="81"/>
      <c r="DH58" s="81"/>
      <c r="DI58" s="81"/>
    </row>
    <row r="59" spans="2:113" ht="18" customHeight="1">
      <c r="B59" s="679"/>
      <c r="C59" s="584"/>
      <c r="D59" s="584"/>
      <c r="E59" s="584"/>
      <c r="F59" s="584"/>
      <c r="G59" s="584"/>
      <c r="H59" s="584"/>
      <c r="I59" s="584"/>
      <c r="J59" s="584"/>
      <c r="K59" s="584"/>
      <c r="L59" s="584"/>
      <c r="M59" s="584"/>
      <c r="N59" s="584"/>
      <c r="O59" s="584"/>
      <c r="P59" s="584"/>
      <c r="Q59" s="584"/>
      <c r="R59" s="584"/>
      <c r="S59" s="584"/>
      <c r="T59" s="584"/>
      <c r="U59" s="584"/>
      <c r="V59" s="584"/>
      <c r="W59" s="584"/>
      <c r="X59" s="584"/>
      <c r="Y59" s="584"/>
      <c r="Z59" s="584"/>
      <c r="AA59" s="584"/>
      <c r="AB59" s="584"/>
      <c r="AC59" s="584"/>
      <c r="AD59" s="584"/>
      <c r="AE59" s="584"/>
      <c r="AF59" s="584"/>
      <c r="AG59" s="584"/>
      <c r="AH59" s="584"/>
      <c r="AI59" s="584"/>
      <c r="AJ59" s="584"/>
      <c r="AK59" s="584"/>
      <c r="AL59" s="584"/>
      <c r="AM59" s="584"/>
      <c r="AN59" s="584"/>
      <c r="AO59" s="584"/>
      <c r="AP59" s="584"/>
      <c r="AQ59" s="584"/>
      <c r="AR59" s="584"/>
      <c r="AS59" s="584"/>
      <c r="AT59" s="584"/>
      <c r="AU59" s="584"/>
      <c r="AV59" s="584"/>
      <c r="AW59" s="584"/>
      <c r="AX59" s="584"/>
      <c r="AY59" s="584"/>
      <c r="AZ59" s="584"/>
      <c r="BA59" s="584"/>
      <c r="BB59" s="584"/>
      <c r="BC59" s="584"/>
      <c r="BD59" s="584"/>
      <c r="BE59" s="584"/>
      <c r="BF59" s="584"/>
      <c r="BG59" s="584"/>
      <c r="BH59" s="584"/>
      <c r="BI59" s="584"/>
      <c r="BJ59" s="682"/>
      <c r="BK59" s="682"/>
      <c r="BL59" s="682"/>
      <c r="BM59" s="682"/>
      <c r="BN59" s="682"/>
      <c r="BO59" s="682"/>
      <c r="BP59" s="682"/>
      <c r="BQ59" s="682"/>
      <c r="BR59" s="682"/>
      <c r="BS59" s="682"/>
      <c r="BT59" s="682"/>
      <c r="BU59" s="682"/>
      <c r="BV59" s="682"/>
      <c r="BW59" s="682"/>
      <c r="BX59" s="682"/>
      <c r="BY59" s="682"/>
      <c r="BZ59" s="680"/>
      <c r="CD59" s="116"/>
      <c r="CE59" s="116"/>
      <c r="CF59" s="116"/>
      <c r="CG59" s="116"/>
      <c r="CH59" s="116"/>
      <c r="CI59" s="116"/>
      <c r="CJ59" s="116"/>
      <c r="CK59" s="116"/>
      <c r="CL59" s="116"/>
      <c r="CM59" s="116"/>
      <c r="CN59" s="116"/>
      <c r="CO59" s="116"/>
      <c r="CP59" s="116"/>
      <c r="CQ59" s="116"/>
      <c r="CR59" s="116"/>
      <c r="CS59" s="116"/>
      <c r="CT59" s="79"/>
      <c r="CU59" s="79"/>
      <c r="CV59" s="79"/>
      <c r="CW59" s="79"/>
      <c r="CX59" s="79"/>
      <c r="CY59" s="79"/>
      <c r="CZ59" s="81"/>
      <c r="DA59" s="81"/>
      <c r="DB59" s="81"/>
      <c r="DC59" s="81"/>
      <c r="DD59" s="81"/>
      <c r="DE59" s="81"/>
      <c r="DF59" s="81"/>
      <c r="DG59" s="81"/>
      <c r="DH59" s="81"/>
      <c r="DI59" s="81"/>
    </row>
    <row r="60" spans="2:113" ht="18" customHeight="1" thickBot="1">
      <c r="B60" s="679"/>
      <c r="C60" s="584"/>
      <c r="D60" s="584"/>
      <c r="E60" s="584"/>
      <c r="F60" s="584"/>
      <c r="G60" s="584"/>
      <c r="H60" s="584"/>
      <c r="I60" s="584"/>
      <c r="J60" s="584"/>
      <c r="K60" s="584"/>
      <c r="L60" s="584"/>
      <c r="M60" s="584"/>
      <c r="N60" s="584"/>
      <c r="O60" s="584" t="s">
        <v>337</v>
      </c>
      <c r="P60" s="584"/>
      <c r="Q60" s="584"/>
      <c r="R60" s="584"/>
      <c r="S60" s="584"/>
      <c r="T60" s="584"/>
      <c r="U60" s="584"/>
      <c r="V60" s="584"/>
      <c r="W60" s="584"/>
      <c r="X60" s="584"/>
      <c r="Y60" s="584"/>
      <c r="Z60" s="961" t="str">
        <f>IFERROR(IF(CE29&gt;1,CE30,Z40+BE22*AE12),"")</f>
        <v/>
      </c>
      <c r="AA60" s="961"/>
      <c r="AB60" s="961"/>
      <c r="AC60" s="961"/>
      <c r="AD60" s="961"/>
      <c r="AE60" s="961"/>
      <c r="AF60" s="961"/>
      <c r="AG60" s="961"/>
      <c r="AH60" s="961"/>
      <c r="AI60" s="961"/>
      <c r="AJ60" s="961"/>
      <c r="AK60" s="961"/>
      <c r="AL60" s="961"/>
      <c r="AM60" s="961"/>
      <c r="AN60" s="961"/>
      <c r="AO60" s="961"/>
      <c r="AP60" s="961"/>
      <c r="AQ60" s="961"/>
      <c r="AR60" s="961"/>
      <c r="AS60" s="961"/>
      <c r="AT60" s="961"/>
      <c r="AU60" s="961"/>
      <c r="AV60" s="961"/>
      <c r="AW60" s="961"/>
      <c r="AX60" s="584"/>
      <c r="AY60" s="584"/>
      <c r="AZ60" s="584"/>
      <c r="BA60" s="584"/>
      <c r="BB60" s="584"/>
      <c r="BC60" s="584"/>
      <c r="BD60" s="584"/>
      <c r="BE60" s="584"/>
      <c r="BF60" s="584"/>
      <c r="BG60" s="584"/>
      <c r="BH60" s="584"/>
      <c r="BI60" s="584"/>
      <c r="BJ60" s="682"/>
      <c r="BK60" s="682"/>
      <c r="BL60" s="682"/>
      <c r="BM60" s="682"/>
      <c r="BN60" s="682"/>
      <c r="BO60" s="682"/>
      <c r="BP60" s="682"/>
      <c r="BQ60" s="682"/>
      <c r="BR60" s="682"/>
      <c r="BS60" s="682"/>
      <c r="BT60" s="682"/>
      <c r="BU60" s="682"/>
      <c r="BV60" s="682"/>
      <c r="BW60" s="682"/>
      <c r="BX60" s="682"/>
      <c r="BY60" s="682"/>
      <c r="BZ60" s="680"/>
      <c r="CD60" s="93"/>
      <c r="CE60" s="93"/>
      <c r="CF60" s="93"/>
      <c r="CG60" s="93"/>
      <c r="CH60" s="93"/>
      <c r="CI60" s="93"/>
      <c r="CJ60" s="93"/>
      <c r="CK60" s="93"/>
      <c r="CL60" s="93"/>
      <c r="CM60" s="93"/>
      <c r="CN60" s="93"/>
      <c r="CO60" s="93"/>
      <c r="CP60" s="93"/>
      <c r="CQ60" s="93"/>
      <c r="CR60" s="93"/>
      <c r="CS60" s="93"/>
      <c r="CT60" s="79"/>
      <c r="CU60" s="79"/>
      <c r="CV60" s="79"/>
      <c r="CW60" s="79"/>
      <c r="CX60" s="79"/>
      <c r="CY60" s="79"/>
      <c r="CZ60" s="81"/>
      <c r="DA60" s="81"/>
      <c r="DB60" s="81"/>
      <c r="DC60" s="81"/>
      <c r="DD60" s="81"/>
      <c r="DE60" s="81"/>
      <c r="DF60" s="81"/>
      <c r="DG60" s="81"/>
      <c r="DH60" s="81"/>
      <c r="DI60" s="81"/>
    </row>
    <row r="61" spans="2:113" s="229" customFormat="1" ht="18" customHeight="1">
      <c r="B61" s="679"/>
      <c r="C61" s="584"/>
      <c r="D61" s="584"/>
      <c r="E61" s="584"/>
      <c r="F61" s="584"/>
      <c r="G61" s="584"/>
      <c r="H61" s="584"/>
      <c r="I61" s="584"/>
      <c r="J61" s="584"/>
      <c r="K61" s="584"/>
      <c r="L61" s="584"/>
      <c r="M61" s="584"/>
      <c r="N61" s="584"/>
      <c r="O61" s="584"/>
      <c r="P61" s="584"/>
      <c r="Q61" s="584"/>
      <c r="R61" s="584"/>
      <c r="S61" s="584"/>
      <c r="T61" s="584"/>
      <c r="U61" s="584"/>
      <c r="V61" s="584"/>
      <c r="W61" s="584"/>
      <c r="X61" s="584"/>
      <c r="Y61" s="584"/>
      <c r="Z61" s="584"/>
      <c r="AA61" s="584"/>
      <c r="AB61" s="584"/>
      <c r="AC61" s="584"/>
      <c r="AD61" s="584"/>
      <c r="AE61" s="584"/>
      <c r="AF61" s="584"/>
      <c r="AG61" s="584"/>
      <c r="AH61" s="584"/>
      <c r="AI61" s="584"/>
      <c r="AJ61" s="584"/>
      <c r="AK61" s="584"/>
      <c r="AL61" s="584"/>
      <c r="AM61" s="584"/>
      <c r="AN61" s="584"/>
      <c r="AO61" s="584"/>
      <c r="AP61" s="584"/>
      <c r="AQ61" s="584"/>
      <c r="AR61" s="584"/>
      <c r="AS61" s="584"/>
      <c r="AT61" s="584"/>
      <c r="AU61" s="584"/>
      <c r="AV61" s="584"/>
      <c r="AW61" s="584"/>
      <c r="AX61" s="584"/>
      <c r="AY61" s="584"/>
      <c r="AZ61" s="584"/>
      <c r="BA61" s="584"/>
      <c r="BB61" s="584"/>
      <c r="BC61" s="584"/>
      <c r="BD61" s="584"/>
      <c r="BE61" s="584"/>
      <c r="BF61" s="584"/>
      <c r="BG61" s="584"/>
      <c r="BH61" s="584"/>
      <c r="BI61" s="584"/>
      <c r="BJ61" s="682"/>
      <c r="BK61" s="682"/>
      <c r="BL61" s="682"/>
      <c r="BM61" s="682"/>
      <c r="BN61" s="682"/>
      <c r="BO61" s="682"/>
      <c r="BP61" s="682"/>
      <c r="BQ61" s="682"/>
      <c r="BR61" s="682"/>
      <c r="BS61" s="682"/>
      <c r="BT61" s="682"/>
      <c r="BU61" s="682"/>
      <c r="BV61" s="682"/>
      <c r="BW61" s="682"/>
      <c r="BX61" s="682"/>
      <c r="BY61" s="682"/>
      <c r="BZ61" s="680"/>
      <c r="CB61" s="230"/>
      <c r="CC61" s="230"/>
      <c r="CD61" s="894" t="s">
        <v>323</v>
      </c>
      <c r="CE61" s="895"/>
      <c r="CF61" s="895"/>
      <c r="CG61" s="895"/>
      <c r="CH61" s="895"/>
      <c r="CI61" s="895"/>
      <c r="CJ61" s="895"/>
      <c r="CK61" s="895"/>
      <c r="CL61" s="895"/>
      <c r="CM61" s="895"/>
      <c r="CN61" s="895"/>
      <c r="CO61" s="895"/>
      <c r="CP61" s="896"/>
      <c r="CQ61" s="231"/>
      <c r="CR61" s="231"/>
      <c r="CS61" s="231"/>
      <c r="CT61" s="232"/>
      <c r="CU61" s="232"/>
      <c r="CV61" s="232"/>
      <c r="CW61" s="232"/>
      <c r="CX61" s="232"/>
      <c r="CY61" s="232"/>
      <c r="CZ61" s="233"/>
      <c r="DA61" s="233"/>
      <c r="DB61" s="233"/>
      <c r="DC61" s="233"/>
      <c r="DD61" s="233"/>
      <c r="DE61" s="233"/>
      <c r="DF61" s="233"/>
      <c r="DG61" s="233"/>
      <c r="DH61" s="233"/>
      <c r="DI61" s="233"/>
    </row>
    <row r="62" spans="2:113" s="229" customFormat="1" ht="18" customHeight="1">
      <c r="B62" s="679"/>
      <c r="C62" s="584"/>
      <c r="D62" s="584"/>
      <c r="E62" s="584"/>
      <c r="F62" s="584"/>
      <c r="G62" s="584"/>
      <c r="H62" s="584"/>
      <c r="I62" s="584"/>
      <c r="J62" s="584"/>
      <c r="K62" s="584"/>
      <c r="L62" s="584"/>
      <c r="M62" s="584"/>
      <c r="N62" s="584"/>
      <c r="O62" s="584" t="s">
        <v>338</v>
      </c>
      <c r="P62" s="584"/>
      <c r="Q62" s="584"/>
      <c r="R62" s="584"/>
      <c r="S62" s="584"/>
      <c r="T62" s="584"/>
      <c r="U62" s="584"/>
      <c r="V62" s="584"/>
      <c r="W62" s="584"/>
      <c r="X62" s="584"/>
      <c r="Y62" s="584"/>
      <c r="Z62" s="961" t="str">
        <f>IFERROR(IF(CE29&gt;1,CE30,Z42+BE22*BL12),"")</f>
        <v/>
      </c>
      <c r="AA62" s="961"/>
      <c r="AB62" s="961"/>
      <c r="AC62" s="961"/>
      <c r="AD62" s="961"/>
      <c r="AE62" s="961"/>
      <c r="AF62" s="961"/>
      <c r="AG62" s="961"/>
      <c r="AH62" s="961"/>
      <c r="AI62" s="961"/>
      <c r="AJ62" s="961"/>
      <c r="AK62" s="961"/>
      <c r="AL62" s="961"/>
      <c r="AM62" s="961"/>
      <c r="AN62" s="961"/>
      <c r="AO62" s="961"/>
      <c r="AP62" s="961"/>
      <c r="AQ62" s="961"/>
      <c r="AR62" s="961"/>
      <c r="AS62" s="961"/>
      <c r="AT62" s="961"/>
      <c r="AU62" s="961"/>
      <c r="AV62" s="961"/>
      <c r="AW62" s="961"/>
      <c r="AX62" s="584"/>
      <c r="AY62" s="584"/>
      <c r="AZ62" s="584"/>
      <c r="BA62" s="584"/>
      <c r="BB62" s="584"/>
      <c r="BC62" s="584"/>
      <c r="BD62" s="584"/>
      <c r="BE62" s="584"/>
      <c r="BF62" s="584"/>
      <c r="BG62" s="584"/>
      <c r="BH62" s="584"/>
      <c r="BI62" s="584"/>
      <c r="BJ62" s="682"/>
      <c r="BK62" s="682"/>
      <c r="BL62" s="682"/>
      <c r="BM62" s="682"/>
      <c r="BN62" s="682"/>
      <c r="BO62" s="682"/>
      <c r="BP62" s="682"/>
      <c r="BQ62" s="682"/>
      <c r="BR62" s="682"/>
      <c r="BS62" s="682"/>
      <c r="BT62" s="682"/>
      <c r="BU62" s="682"/>
      <c r="BV62" s="682"/>
      <c r="BW62" s="682"/>
      <c r="BX62" s="682"/>
      <c r="BY62" s="682"/>
      <c r="BZ62" s="680"/>
      <c r="CB62" s="230"/>
      <c r="CC62" s="230"/>
      <c r="CD62" s="897" t="e">
        <f>IF(CD5=1,"Wages from this Trading Entity",IF(CD5=2,"Wages from this Company",IF(CD5=3,"Wages from this Trust",IF(CD5=4,"Wages from this Partnership","Type of Trading Entity not Selected"))))</f>
        <v>#REF!</v>
      </c>
      <c r="CE62" s="898"/>
      <c r="CF62" s="898"/>
      <c r="CG62" s="898"/>
      <c r="CH62" s="898"/>
      <c r="CI62" s="898"/>
      <c r="CJ62" s="898"/>
      <c r="CK62" s="898"/>
      <c r="CL62" s="898"/>
      <c r="CM62" s="898"/>
      <c r="CN62" s="898"/>
      <c r="CO62" s="898"/>
      <c r="CP62" s="899"/>
      <c r="CQ62" s="231"/>
      <c r="CR62" s="231"/>
      <c r="CS62" s="231"/>
      <c r="CT62" s="232"/>
      <c r="CU62" s="232"/>
      <c r="CV62" s="232"/>
      <c r="CW62" s="232"/>
      <c r="CX62" s="232"/>
      <c r="CY62" s="232"/>
      <c r="CZ62" s="233"/>
      <c r="DA62" s="233"/>
      <c r="DB62" s="233"/>
      <c r="DC62" s="233"/>
      <c r="DD62" s="233"/>
      <c r="DE62" s="233"/>
      <c r="DF62" s="233"/>
      <c r="DG62" s="233"/>
      <c r="DH62" s="233"/>
      <c r="DI62" s="233"/>
    </row>
    <row r="63" spans="2:113" ht="18" customHeight="1">
      <c r="B63" s="679"/>
      <c r="C63" s="584"/>
      <c r="D63" s="584"/>
      <c r="E63" s="584"/>
      <c r="F63" s="584"/>
      <c r="G63" s="584"/>
      <c r="H63" s="584"/>
      <c r="I63" s="584"/>
      <c r="J63" s="584"/>
      <c r="K63" s="584"/>
      <c r="L63" s="970"/>
      <c r="M63" s="970"/>
      <c r="N63" s="970"/>
      <c r="O63" s="970"/>
      <c r="P63" s="970"/>
      <c r="Q63" s="970"/>
      <c r="R63" s="970"/>
      <c r="S63" s="970"/>
      <c r="T63" s="970"/>
      <c r="U63" s="970"/>
      <c r="V63" s="970"/>
      <c r="W63" s="970"/>
      <c r="X63" s="970"/>
      <c r="Y63" s="970"/>
      <c r="Z63" s="970"/>
      <c r="AA63" s="970"/>
      <c r="AB63" s="970"/>
      <c r="AC63" s="970"/>
      <c r="AD63" s="970"/>
      <c r="AE63" s="971"/>
      <c r="AF63" s="971"/>
      <c r="AG63" s="971"/>
      <c r="AH63" s="971"/>
      <c r="AI63" s="971"/>
      <c r="AJ63" s="971"/>
      <c r="AK63" s="971"/>
      <c r="AL63" s="971"/>
      <c r="AM63" s="971"/>
      <c r="AN63" s="971"/>
      <c r="AO63" s="584"/>
      <c r="AP63" s="683"/>
      <c r="AQ63" s="683"/>
      <c r="AR63" s="683"/>
      <c r="AS63" s="683"/>
      <c r="AT63" s="584"/>
      <c r="AU63" s="683"/>
      <c r="AV63" s="683"/>
      <c r="AW63" s="683"/>
      <c r="AX63" s="683"/>
      <c r="AY63" s="683"/>
      <c r="AZ63" s="683"/>
      <c r="BA63" s="683"/>
      <c r="BB63" s="683"/>
      <c r="BC63" s="683"/>
      <c r="BD63" s="683"/>
      <c r="BE63" s="584"/>
      <c r="BF63" s="584"/>
      <c r="BG63" s="584"/>
      <c r="BH63" s="584"/>
      <c r="BI63" s="584"/>
      <c r="BJ63" s="682"/>
      <c r="BK63" s="682"/>
      <c r="BL63" s="682"/>
      <c r="BM63" s="682"/>
      <c r="BN63" s="682"/>
      <c r="BO63" s="682"/>
      <c r="BP63" s="682"/>
      <c r="BQ63" s="682"/>
      <c r="BR63" s="682"/>
      <c r="BS63" s="682"/>
      <c r="BT63" s="682"/>
      <c r="BU63" s="682"/>
      <c r="BV63" s="682"/>
      <c r="BW63" s="682"/>
      <c r="BX63" s="682"/>
      <c r="BY63" s="682"/>
      <c r="BZ63" s="680"/>
      <c r="CD63" s="876" t="e">
        <f>IF(CD5=1,"Other Allowable Payments from this Trading Entity",IF(CD5=2,"Non-Borrowing Directors Wages",IF(CD5=3,"Distribution from this Trust",IF(CD5=4,"Distribution from this Partnership","Type of Trading Entity not Selected"))))</f>
        <v>#REF!</v>
      </c>
      <c r="CE63" s="877"/>
      <c r="CF63" s="877"/>
      <c r="CG63" s="877"/>
      <c r="CH63" s="877"/>
      <c r="CI63" s="877"/>
      <c r="CJ63" s="877"/>
      <c r="CK63" s="877"/>
      <c r="CL63" s="877"/>
      <c r="CM63" s="877"/>
      <c r="CN63" s="877"/>
      <c r="CO63" s="877"/>
      <c r="CP63" s="878"/>
      <c r="CQ63" s="116"/>
      <c r="CR63" s="116"/>
      <c r="CS63" s="116"/>
      <c r="CT63" s="79"/>
      <c r="CU63" s="79"/>
      <c r="CV63" s="79"/>
      <c r="CW63" s="79"/>
      <c r="CX63" s="79"/>
      <c r="CY63" s="79"/>
      <c r="CZ63" s="81"/>
      <c r="DA63" s="81"/>
      <c r="DB63" s="81"/>
      <c r="DC63" s="81"/>
      <c r="DD63" s="81"/>
      <c r="DE63" s="81"/>
      <c r="DF63" s="81"/>
      <c r="DG63" s="81"/>
      <c r="DH63" s="81"/>
      <c r="DI63" s="81"/>
    </row>
    <row r="64" spans="2:113" ht="18" customHeight="1">
      <c r="B64" s="679"/>
      <c r="C64" s="584"/>
      <c r="D64" s="695"/>
      <c r="E64" s="685"/>
      <c r="F64" s="685"/>
      <c r="G64" s="685"/>
      <c r="H64" s="685"/>
      <c r="I64" s="685"/>
      <c r="J64" s="685"/>
      <c r="K64" s="685"/>
      <c r="L64" s="685"/>
      <c r="M64" s="685"/>
      <c r="N64" s="685"/>
      <c r="O64" s="685"/>
      <c r="P64" s="685"/>
      <c r="Q64" s="685"/>
      <c r="R64" s="685"/>
      <c r="S64" s="685"/>
      <c r="T64" s="685"/>
      <c r="U64" s="685"/>
      <c r="V64" s="685"/>
      <c r="W64" s="685"/>
      <c r="X64" s="685"/>
      <c r="Y64" s="685"/>
      <c r="Z64" s="685"/>
      <c r="AA64" s="685"/>
      <c r="AB64" s="685"/>
      <c r="AC64" s="685"/>
      <c r="AD64" s="685"/>
      <c r="AE64" s="685"/>
      <c r="AF64" s="685"/>
      <c r="AG64" s="685"/>
      <c r="AH64" s="685"/>
      <c r="AI64" s="685"/>
      <c r="AJ64" s="685"/>
      <c r="AK64" s="685"/>
      <c r="AL64" s="685"/>
      <c r="AM64" s="685"/>
      <c r="AN64" s="685"/>
      <c r="AO64" s="685"/>
      <c r="AP64" s="685"/>
      <c r="AQ64" s="685"/>
      <c r="AR64" s="685"/>
      <c r="AS64" s="685"/>
      <c r="AT64" s="685"/>
      <c r="AU64" s="685"/>
      <c r="AV64" s="685"/>
      <c r="AW64" s="685"/>
      <c r="AX64" s="685"/>
      <c r="AY64" s="685"/>
      <c r="AZ64" s="685"/>
      <c r="BA64" s="685"/>
      <c r="BB64" s="685"/>
      <c r="BC64" s="685"/>
      <c r="BD64" s="685"/>
      <c r="BE64" s="685"/>
      <c r="BF64" s="685"/>
      <c r="BG64" s="685"/>
      <c r="BH64" s="685"/>
      <c r="BI64" s="685"/>
      <c r="BJ64" s="685"/>
      <c r="BK64" s="584"/>
      <c r="BL64" s="584"/>
      <c r="BM64" s="584"/>
      <c r="BN64" s="584"/>
      <c r="BO64" s="584"/>
      <c r="BP64" s="584"/>
      <c r="BQ64" s="584"/>
      <c r="BR64" s="584"/>
      <c r="BS64" s="584"/>
      <c r="BT64" s="584"/>
      <c r="BU64" s="584"/>
      <c r="BV64" s="584"/>
      <c r="BW64" s="584"/>
      <c r="BX64" s="584"/>
      <c r="BY64" s="584"/>
      <c r="BZ64" s="680"/>
      <c r="CD64" s="876" t="e">
        <f>IF(CD5=1,"No Payments from this Trading Entity",IF(CD5=2,"Directors Fees",IF(CD5=3,"Allowable Distributions to Others",IF(CD5=4,"Other Allowable Distributions (eg. to Children)","Type of Trading Entity not Selected"))))</f>
        <v>#REF!</v>
      </c>
      <c r="CE64" s="877"/>
      <c r="CF64" s="877"/>
      <c r="CG64" s="877"/>
      <c r="CH64" s="877"/>
      <c r="CI64" s="877"/>
      <c r="CJ64" s="877"/>
      <c r="CK64" s="877"/>
      <c r="CL64" s="877"/>
      <c r="CM64" s="877"/>
      <c r="CN64" s="877"/>
      <c r="CO64" s="877"/>
      <c r="CP64" s="878"/>
      <c r="CQ64" s="116"/>
      <c r="CR64" s="116"/>
      <c r="CS64" s="116"/>
      <c r="CT64" s="79"/>
      <c r="CU64" s="79"/>
      <c r="CV64" s="79"/>
      <c r="CW64" s="79"/>
      <c r="CX64" s="79"/>
      <c r="CY64" s="79"/>
      <c r="CZ64" s="81"/>
      <c r="DA64" s="81"/>
      <c r="DB64" s="81"/>
      <c r="DC64" s="81"/>
      <c r="DD64" s="81"/>
      <c r="DE64" s="81"/>
      <c r="DF64" s="81"/>
      <c r="DG64" s="81"/>
      <c r="DH64" s="81"/>
      <c r="DI64" s="81"/>
    </row>
    <row r="65" spans="2:113" ht="18" customHeight="1">
      <c r="B65" s="679"/>
      <c r="C65" s="584"/>
      <c r="D65" s="584"/>
      <c r="E65" s="584"/>
      <c r="F65" s="584"/>
      <c r="G65" s="584"/>
      <c r="H65" s="584"/>
      <c r="I65" s="584"/>
      <c r="J65" s="584"/>
      <c r="K65" s="584"/>
      <c r="L65" s="584"/>
      <c r="M65" s="584"/>
      <c r="N65" s="584"/>
      <c r="O65" s="584"/>
      <c r="P65" s="584"/>
      <c r="Q65" s="584"/>
      <c r="R65" s="584"/>
      <c r="S65" s="584"/>
      <c r="T65" s="584"/>
      <c r="U65" s="584"/>
      <c r="V65" s="584"/>
      <c r="W65" s="584"/>
      <c r="X65" s="584"/>
      <c r="Y65" s="584"/>
      <c r="Z65" s="584"/>
      <c r="AA65" s="584"/>
      <c r="AB65" s="584"/>
      <c r="AC65" s="584"/>
      <c r="AD65" s="584"/>
      <c r="AE65" s="584"/>
      <c r="AF65" s="584"/>
      <c r="AG65" s="584"/>
      <c r="AH65" s="584"/>
      <c r="AI65" s="584"/>
      <c r="AJ65" s="584"/>
      <c r="AK65" s="584"/>
      <c r="AL65" s="584"/>
      <c r="AM65" s="584"/>
      <c r="AN65" s="584"/>
      <c r="AO65" s="584"/>
      <c r="AP65" s="683"/>
      <c r="AQ65" s="683"/>
      <c r="AR65" s="683"/>
      <c r="AS65" s="683"/>
      <c r="AT65" s="584"/>
      <c r="AU65" s="683"/>
      <c r="AV65" s="683"/>
      <c r="AW65" s="683"/>
      <c r="AX65" s="683"/>
      <c r="AY65" s="683"/>
      <c r="AZ65" s="683"/>
      <c r="BA65" s="683"/>
      <c r="BB65" s="683"/>
      <c r="BC65" s="683"/>
      <c r="BD65" s="683"/>
      <c r="BE65" s="584"/>
      <c r="BF65" s="584"/>
      <c r="BG65" s="584"/>
      <c r="BH65" s="584"/>
      <c r="BI65" s="584"/>
      <c r="BJ65" s="584"/>
      <c r="BK65" s="584"/>
      <c r="BL65" s="584"/>
      <c r="BM65" s="584"/>
      <c r="BN65" s="584"/>
      <c r="BO65" s="584"/>
      <c r="BP65" s="584"/>
      <c r="BQ65" s="584"/>
      <c r="BR65" s="584"/>
      <c r="BS65" s="584"/>
      <c r="BT65" s="584"/>
      <c r="BU65" s="584"/>
      <c r="BV65" s="584"/>
      <c r="BW65" s="584"/>
      <c r="BX65" s="584"/>
      <c r="BY65" s="584"/>
      <c r="BZ65" s="680"/>
      <c r="CD65" s="876" t="e">
        <f>IF(CD5=1,"",IF(CD5=2,"Other Allowable Payments from this Company",IF(CD5=3,"Non Borrowing Trustees/Directors Wages",IF(CD5=4,"Other Allowable Payments from Partnership","Type of Trading Entity not Selected"))))</f>
        <v>#REF!</v>
      </c>
      <c r="CE65" s="877"/>
      <c r="CF65" s="877"/>
      <c r="CG65" s="877"/>
      <c r="CH65" s="877"/>
      <c r="CI65" s="877"/>
      <c r="CJ65" s="877"/>
      <c r="CK65" s="877"/>
      <c r="CL65" s="877"/>
      <c r="CM65" s="877"/>
      <c r="CN65" s="877"/>
      <c r="CO65" s="877"/>
      <c r="CP65" s="878"/>
      <c r="CQ65" s="116"/>
      <c r="CR65" s="116"/>
      <c r="CS65" s="116"/>
      <c r="CT65" s="79"/>
      <c r="CU65" s="79"/>
      <c r="CV65" s="79"/>
      <c r="CW65" s="79"/>
      <c r="CX65" s="79"/>
      <c r="CY65" s="79"/>
      <c r="CZ65" s="81"/>
      <c r="DA65" s="81"/>
      <c r="DB65" s="81"/>
      <c r="DC65" s="81"/>
      <c r="DD65" s="81"/>
      <c r="DE65" s="81"/>
      <c r="DF65" s="81"/>
      <c r="DG65" s="81"/>
      <c r="DH65" s="81"/>
      <c r="DI65" s="81"/>
    </row>
    <row r="66" spans="2:113" ht="18" customHeight="1">
      <c r="B66" s="679"/>
      <c r="C66" s="584"/>
      <c r="D66" s="981" t="s">
        <v>339</v>
      </c>
      <c r="E66" s="981"/>
      <c r="F66" s="981"/>
      <c r="G66" s="981"/>
      <c r="H66" s="981"/>
      <c r="I66" s="981"/>
      <c r="J66" s="981"/>
      <c r="K66" s="981"/>
      <c r="L66" s="981"/>
      <c r="M66" s="981"/>
      <c r="N66" s="981"/>
      <c r="O66" s="981"/>
      <c r="P66" s="981"/>
      <c r="Q66" s="981"/>
      <c r="R66" s="981"/>
      <c r="S66" s="981"/>
      <c r="T66" s="981"/>
      <c r="U66" s="981"/>
      <c r="V66" s="584"/>
      <c r="W66" s="584"/>
      <c r="X66" s="584"/>
      <c r="Y66" s="683"/>
      <c r="Z66" s="683"/>
      <c r="AA66" s="683"/>
      <c r="AB66" s="683"/>
      <c r="AC66" s="683"/>
      <c r="AD66" s="683"/>
      <c r="AE66" s="683"/>
      <c r="AF66" s="683"/>
      <c r="AG66" s="683"/>
      <c r="AH66" s="683"/>
      <c r="AI66" s="584"/>
      <c r="AJ66" s="683"/>
      <c r="AK66" s="683"/>
      <c r="AL66" s="683"/>
      <c r="AM66" s="683"/>
      <c r="AN66" s="683"/>
      <c r="AO66" s="683"/>
      <c r="AP66" s="683"/>
      <c r="AQ66" s="683"/>
      <c r="AR66" s="683"/>
      <c r="AS66" s="683"/>
      <c r="AT66" s="584"/>
      <c r="AU66" s="683"/>
      <c r="AV66" s="683"/>
      <c r="AW66" s="683"/>
      <c r="AX66" s="683"/>
      <c r="AY66" s="683"/>
      <c r="AZ66" s="683"/>
      <c r="BA66" s="683"/>
      <c r="BB66" s="683"/>
      <c r="BC66" s="683"/>
      <c r="BD66" s="683"/>
      <c r="BE66" s="584"/>
      <c r="BF66" s="584"/>
      <c r="BG66" s="584"/>
      <c r="BH66" s="584"/>
      <c r="BI66" s="584"/>
      <c r="BJ66" s="584"/>
      <c r="BK66" s="584"/>
      <c r="BL66" s="584"/>
      <c r="BM66" s="584"/>
      <c r="BN66" s="584"/>
      <c r="BO66" s="584"/>
      <c r="BP66" s="584"/>
      <c r="BQ66" s="584"/>
      <c r="BR66" s="584"/>
      <c r="BS66" s="584"/>
      <c r="BT66" s="584"/>
      <c r="BU66" s="584"/>
      <c r="BV66" s="584"/>
      <c r="BW66" s="584"/>
      <c r="BX66" s="584"/>
      <c r="BY66" s="584"/>
      <c r="BZ66" s="680"/>
      <c r="CD66" s="876" t="e">
        <f>IF(CD5=1,"",IF(CD5=2,"N/A - See Separate Worksheet for this Company",IF(CD5=3,"Directors Fees (if Company Trustee)",IF(CD5=4,"No Payments from this Partnership","Type of Trading Entity not Selected"))))</f>
        <v>#REF!</v>
      </c>
      <c r="CE66" s="877"/>
      <c r="CF66" s="877"/>
      <c r="CG66" s="877"/>
      <c r="CH66" s="877"/>
      <c r="CI66" s="877"/>
      <c r="CJ66" s="877"/>
      <c r="CK66" s="877"/>
      <c r="CL66" s="877"/>
      <c r="CM66" s="877"/>
      <c r="CN66" s="877"/>
      <c r="CO66" s="877"/>
      <c r="CP66" s="878"/>
      <c r="CQ66" s="116"/>
      <c r="CR66" s="116"/>
      <c r="CS66" s="116"/>
      <c r="CT66" s="79"/>
      <c r="CU66" s="79"/>
      <c r="CV66" s="79"/>
      <c r="CW66" s="79"/>
      <c r="CX66" s="79"/>
      <c r="CY66" s="79"/>
      <c r="CZ66" s="81"/>
      <c r="DA66" s="81"/>
      <c r="DB66" s="81"/>
      <c r="DC66" s="81"/>
      <c r="DD66" s="81"/>
      <c r="DE66" s="81"/>
      <c r="DF66" s="81"/>
      <c r="DG66" s="81"/>
      <c r="DH66" s="81"/>
      <c r="DI66" s="81"/>
    </row>
    <row r="67" spans="2:113" ht="18" customHeight="1">
      <c r="B67" s="679"/>
      <c r="C67" s="584"/>
      <c r="D67" s="584"/>
      <c r="E67" s="584"/>
      <c r="F67" s="584"/>
      <c r="G67" s="584"/>
      <c r="H67" s="584"/>
      <c r="I67" s="584"/>
      <c r="J67" s="584"/>
      <c r="K67" s="584"/>
      <c r="L67" s="584"/>
      <c r="M67" s="584"/>
      <c r="N67" s="584"/>
      <c r="O67" s="584"/>
      <c r="P67" s="584"/>
      <c r="Q67" s="584"/>
      <c r="R67" s="584"/>
      <c r="S67" s="584"/>
      <c r="T67" s="584"/>
      <c r="U67" s="584"/>
      <c r="V67" s="584"/>
      <c r="W67" s="584"/>
      <c r="X67" s="584"/>
      <c r="Y67" s="683"/>
      <c r="Z67" s="683"/>
      <c r="AA67" s="683"/>
      <c r="AB67" s="683"/>
      <c r="AC67" s="683"/>
      <c r="AD67" s="683"/>
      <c r="AE67" s="683"/>
      <c r="AF67" s="683"/>
      <c r="AG67" s="683"/>
      <c r="AH67" s="683"/>
      <c r="AI67" s="584"/>
      <c r="AJ67" s="683"/>
      <c r="AK67" s="683"/>
      <c r="AL67" s="683"/>
      <c r="AM67" s="683"/>
      <c r="AN67" s="683"/>
      <c r="AO67" s="683"/>
      <c r="AP67" s="683"/>
      <c r="AQ67" s="683"/>
      <c r="AR67" s="683"/>
      <c r="AS67" s="683"/>
      <c r="AT67" s="584"/>
      <c r="AU67" s="683"/>
      <c r="AV67" s="683"/>
      <c r="AW67" s="683"/>
      <c r="AX67" s="683"/>
      <c r="AY67" s="683"/>
      <c r="AZ67" s="683"/>
      <c r="BA67" s="683"/>
      <c r="BB67" s="683"/>
      <c r="BC67" s="683"/>
      <c r="BD67" s="683"/>
      <c r="BE67" s="584"/>
      <c r="BF67" s="584"/>
      <c r="BG67" s="584"/>
      <c r="BH67" s="584"/>
      <c r="BI67" s="584"/>
      <c r="BJ67" s="584"/>
      <c r="BK67" s="584"/>
      <c r="BL67" s="584"/>
      <c r="BM67" s="584"/>
      <c r="BN67" s="584"/>
      <c r="BO67" s="584"/>
      <c r="BP67" s="584"/>
      <c r="BQ67" s="584"/>
      <c r="BR67" s="584"/>
      <c r="BS67" s="584"/>
      <c r="BT67" s="584"/>
      <c r="BU67" s="584"/>
      <c r="BV67" s="584"/>
      <c r="BW67" s="584"/>
      <c r="BX67" s="584"/>
      <c r="BY67" s="584"/>
      <c r="BZ67" s="680"/>
      <c r="CD67" s="876" t="e">
        <f>IF(CD5=1,"",IF(CD5=2,"No Payments from this Company",IF(CD5=3,"Other Allowable Payments from this Trust",IF(CD5=4,"","Type of Trading Entity not Selected"))))</f>
        <v>#REF!</v>
      </c>
      <c r="CE67" s="877"/>
      <c r="CF67" s="877"/>
      <c r="CG67" s="877"/>
      <c r="CH67" s="877"/>
      <c r="CI67" s="877"/>
      <c r="CJ67" s="877"/>
      <c r="CK67" s="877"/>
      <c r="CL67" s="877"/>
      <c r="CM67" s="877"/>
      <c r="CN67" s="877"/>
      <c r="CO67" s="877"/>
      <c r="CP67" s="878"/>
      <c r="CQ67" s="116"/>
      <c r="CR67" s="116"/>
      <c r="CS67" s="116"/>
      <c r="CT67" s="79"/>
      <c r="CU67" s="79"/>
      <c r="CV67" s="79"/>
      <c r="CW67" s="79"/>
      <c r="CX67" s="79"/>
      <c r="CY67" s="79"/>
      <c r="CZ67" s="81"/>
      <c r="DA67" s="81"/>
      <c r="DB67" s="81"/>
      <c r="DC67" s="81"/>
      <c r="DD67" s="81"/>
      <c r="DE67" s="81"/>
      <c r="DF67" s="81"/>
      <c r="DG67" s="81"/>
      <c r="DH67" s="81"/>
      <c r="DI67" s="81"/>
    </row>
    <row r="68" spans="2:113" ht="18" customHeight="1">
      <c r="B68" s="679"/>
      <c r="C68" s="584"/>
      <c r="D68" s="972"/>
      <c r="E68" s="973"/>
      <c r="F68" s="973"/>
      <c r="G68" s="973"/>
      <c r="H68" s="973"/>
      <c r="I68" s="973"/>
      <c r="J68" s="973"/>
      <c r="K68" s="973"/>
      <c r="L68" s="973"/>
      <c r="M68" s="973"/>
      <c r="N68" s="973"/>
      <c r="O68" s="973"/>
      <c r="P68" s="973"/>
      <c r="Q68" s="973"/>
      <c r="R68" s="973"/>
      <c r="S68" s="973"/>
      <c r="T68" s="973"/>
      <c r="U68" s="973"/>
      <c r="V68" s="973"/>
      <c r="W68" s="973"/>
      <c r="X68" s="973"/>
      <c r="Y68" s="973"/>
      <c r="Z68" s="973"/>
      <c r="AA68" s="973"/>
      <c r="AB68" s="973"/>
      <c r="AC68" s="973"/>
      <c r="AD68" s="973"/>
      <c r="AE68" s="973"/>
      <c r="AF68" s="973"/>
      <c r="AG68" s="973"/>
      <c r="AH68" s="973"/>
      <c r="AI68" s="973"/>
      <c r="AJ68" s="973"/>
      <c r="AK68" s="973"/>
      <c r="AL68" s="973"/>
      <c r="AM68" s="973"/>
      <c r="AN68" s="973"/>
      <c r="AO68" s="973"/>
      <c r="AP68" s="973"/>
      <c r="AQ68" s="973"/>
      <c r="AR68" s="973"/>
      <c r="AS68" s="973"/>
      <c r="AT68" s="973"/>
      <c r="AU68" s="973"/>
      <c r="AV68" s="973"/>
      <c r="AW68" s="973"/>
      <c r="AX68" s="973"/>
      <c r="AY68" s="973"/>
      <c r="AZ68" s="973"/>
      <c r="BA68" s="973"/>
      <c r="BB68" s="973"/>
      <c r="BC68" s="973"/>
      <c r="BD68" s="973"/>
      <c r="BE68" s="973"/>
      <c r="BF68" s="973"/>
      <c r="BG68" s="973"/>
      <c r="BH68" s="973"/>
      <c r="BI68" s="973"/>
      <c r="BJ68" s="973"/>
      <c r="BK68" s="974"/>
      <c r="BL68" s="584"/>
      <c r="BM68" s="584"/>
      <c r="BN68" s="683"/>
      <c r="BO68" s="683"/>
      <c r="BP68" s="683"/>
      <c r="BQ68" s="683"/>
      <c r="BR68" s="683"/>
      <c r="BS68" s="683"/>
      <c r="BT68" s="683"/>
      <c r="BU68" s="683"/>
      <c r="BV68" s="683"/>
      <c r="BW68" s="683"/>
      <c r="BX68" s="683"/>
      <c r="BY68" s="683"/>
      <c r="BZ68" s="696"/>
      <c r="CD68" s="876" t="e">
        <f>IF(CD5=3,"N/A - See Separate Worksheet for this Trust","")</f>
        <v>#REF!</v>
      </c>
      <c r="CE68" s="877"/>
      <c r="CF68" s="877"/>
      <c r="CG68" s="877"/>
      <c r="CH68" s="877"/>
      <c r="CI68" s="877"/>
      <c r="CJ68" s="877"/>
      <c r="CK68" s="877"/>
      <c r="CL68" s="877"/>
      <c r="CM68" s="877"/>
      <c r="CN68" s="877"/>
      <c r="CO68" s="877"/>
      <c r="CP68" s="878"/>
      <c r="CQ68" s="116"/>
      <c r="CR68" s="116"/>
      <c r="CS68" s="116"/>
      <c r="CT68" s="79"/>
      <c r="CU68" s="79"/>
      <c r="CV68" s="79"/>
      <c r="CW68" s="79"/>
      <c r="CX68" s="79"/>
      <c r="CY68" s="79"/>
      <c r="CZ68" s="81"/>
      <c r="DA68" s="81"/>
      <c r="DB68" s="81"/>
      <c r="DC68" s="81"/>
      <c r="DD68" s="81"/>
      <c r="DE68" s="81"/>
      <c r="DF68" s="81"/>
      <c r="DG68" s="81"/>
      <c r="DH68" s="81"/>
      <c r="DI68" s="81"/>
    </row>
    <row r="69" spans="2:113" ht="18" customHeight="1">
      <c r="B69" s="679"/>
      <c r="C69" s="584"/>
      <c r="D69" s="975"/>
      <c r="E69" s="976"/>
      <c r="F69" s="976"/>
      <c r="G69" s="976"/>
      <c r="H69" s="976"/>
      <c r="I69" s="976"/>
      <c r="J69" s="976"/>
      <c r="K69" s="976"/>
      <c r="L69" s="976"/>
      <c r="M69" s="976"/>
      <c r="N69" s="976"/>
      <c r="O69" s="976"/>
      <c r="P69" s="976"/>
      <c r="Q69" s="976"/>
      <c r="R69" s="976"/>
      <c r="S69" s="976"/>
      <c r="T69" s="976"/>
      <c r="U69" s="976"/>
      <c r="V69" s="976"/>
      <c r="W69" s="976"/>
      <c r="X69" s="976"/>
      <c r="Y69" s="976"/>
      <c r="Z69" s="976"/>
      <c r="AA69" s="976"/>
      <c r="AB69" s="976"/>
      <c r="AC69" s="976"/>
      <c r="AD69" s="976"/>
      <c r="AE69" s="976"/>
      <c r="AF69" s="976"/>
      <c r="AG69" s="976"/>
      <c r="AH69" s="976"/>
      <c r="AI69" s="976"/>
      <c r="AJ69" s="976"/>
      <c r="AK69" s="976"/>
      <c r="AL69" s="976"/>
      <c r="AM69" s="976"/>
      <c r="AN69" s="976"/>
      <c r="AO69" s="976"/>
      <c r="AP69" s="976"/>
      <c r="AQ69" s="976"/>
      <c r="AR69" s="976"/>
      <c r="AS69" s="976"/>
      <c r="AT69" s="976"/>
      <c r="AU69" s="976"/>
      <c r="AV69" s="976"/>
      <c r="AW69" s="976"/>
      <c r="AX69" s="976"/>
      <c r="AY69" s="976"/>
      <c r="AZ69" s="976"/>
      <c r="BA69" s="976"/>
      <c r="BB69" s="976"/>
      <c r="BC69" s="976"/>
      <c r="BD69" s="976"/>
      <c r="BE69" s="976"/>
      <c r="BF69" s="976"/>
      <c r="BG69" s="976"/>
      <c r="BH69" s="976"/>
      <c r="BI69" s="976"/>
      <c r="BJ69" s="976"/>
      <c r="BK69" s="977"/>
      <c r="BL69" s="584"/>
      <c r="BM69" s="584"/>
      <c r="BN69" s="584"/>
      <c r="BO69" s="584"/>
      <c r="BP69" s="584"/>
      <c r="BQ69" s="584"/>
      <c r="BR69" s="584"/>
      <c r="BS69" s="584"/>
      <c r="BT69" s="584"/>
      <c r="BU69" s="584"/>
      <c r="BV69" s="584"/>
      <c r="BW69" s="584"/>
      <c r="BX69" s="584"/>
      <c r="BY69" s="584"/>
      <c r="BZ69" s="680"/>
      <c r="CD69" s="876" t="e">
        <f>IF(CD5=3,"No Payments from this Trust","")</f>
        <v>#REF!</v>
      </c>
      <c r="CE69" s="877"/>
      <c r="CF69" s="877"/>
      <c r="CG69" s="877"/>
      <c r="CH69" s="877"/>
      <c r="CI69" s="877"/>
      <c r="CJ69" s="877"/>
      <c r="CK69" s="877"/>
      <c r="CL69" s="877"/>
      <c r="CM69" s="877"/>
      <c r="CN69" s="877"/>
      <c r="CO69" s="877"/>
      <c r="CP69" s="878"/>
      <c r="CQ69" s="116"/>
      <c r="CR69" s="116"/>
      <c r="CS69" s="116"/>
      <c r="CT69" s="79"/>
      <c r="CU69" s="79"/>
      <c r="CV69" s="79"/>
      <c r="CW69" s="79"/>
      <c r="CX69" s="79"/>
      <c r="CY69" s="79"/>
      <c r="CZ69" s="81"/>
      <c r="DA69" s="81"/>
      <c r="DB69" s="81"/>
      <c r="DC69" s="81"/>
      <c r="DD69" s="81"/>
      <c r="DE69" s="81"/>
      <c r="DF69" s="81"/>
      <c r="DG69" s="81"/>
      <c r="DH69" s="81"/>
      <c r="DI69" s="81"/>
    </row>
    <row r="70" spans="2:113" ht="18" customHeight="1" thickBot="1">
      <c r="B70" s="679"/>
      <c r="C70" s="584"/>
      <c r="D70" s="975"/>
      <c r="E70" s="976"/>
      <c r="F70" s="976"/>
      <c r="G70" s="976"/>
      <c r="H70" s="976"/>
      <c r="I70" s="976"/>
      <c r="J70" s="976"/>
      <c r="K70" s="976"/>
      <c r="L70" s="976"/>
      <c r="M70" s="976"/>
      <c r="N70" s="976"/>
      <c r="O70" s="976"/>
      <c r="P70" s="976"/>
      <c r="Q70" s="976"/>
      <c r="R70" s="976"/>
      <c r="S70" s="976"/>
      <c r="T70" s="976"/>
      <c r="U70" s="976"/>
      <c r="V70" s="976"/>
      <c r="W70" s="976"/>
      <c r="X70" s="976"/>
      <c r="Y70" s="976"/>
      <c r="Z70" s="976"/>
      <c r="AA70" s="976"/>
      <c r="AB70" s="976"/>
      <c r="AC70" s="976"/>
      <c r="AD70" s="976"/>
      <c r="AE70" s="976"/>
      <c r="AF70" s="976"/>
      <c r="AG70" s="976"/>
      <c r="AH70" s="976"/>
      <c r="AI70" s="976"/>
      <c r="AJ70" s="976"/>
      <c r="AK70" s="976"/>
      <c r="AL70" s="976"/>
      <c r="AM70" s="976"/>
      <c r="AN70" s="976"/>
      <c r="AO70" s="976"/>
      <c r="AP70" s="976"/>
      <c r="AQ70" s="976"/>
      <c r="AR70" s="976"/>
      <c r="AS70" s="976"/>
      <c r="AT70" s="976"/>
      <c r="AU70" s="976"/>
      <c r="AV70" s="976"/>
      <c r="AW70" s="976"/>
      <c r="AX70" s="976"/>
      <c r="AY70" s="976"/>
      <c r="AZ70" s="976"/>
      <c r="BA70" s="976"/>
      <c r="BB70" s="976"/>
      <c r="BC70" s="976"/>
      <c r="BD70" s="976"/>
      <c r="BE70" s="976"/>
      <c r="BF70" s="976"/>
      <c r="BG70" s="976"/>
      <c r="BH70" s="976"/>
      <c r="BI70" s="976"/>
      <c r="BJ70" s="976"/>
      <c r="BK70" s="977"/>
      <c r="BL70" s="584"/>
      <c r="BM70" s="584"/>
      <c r="BN70" s="584"/>
      <c r="BO70" s="584"/>
      <c r="BP70" s="584"/>
      <c r="BQ70" s="584"/>
      <c r="BR70" s="584"/>
      <c r="BS70" s="584"/>
      <c r="BT70" s="584"/>
      <c r="BU70" s="584"/>
      <c r="BV70" s="584"/>
      <c r="BW70" s="584"/>
      <c r="BX70" s="584"/>
      <c r="BY70" s="584"/>
      <c r="BZ70" s="680"/>
      <c r="CD70" s="891"/>
      <c r="CE70" s="892"/>
      <c r="CF70" s="892"/>
      <c r="CG70" s="892"/>
      <c r="CH70" s="892"/>
      <c r="CI70" s="892"/>
      <c r="CJ70" s="892"/>
      <c r="CK70" s="892"/>
      <c r="CL70" s="892"/>
      <c r="CM70" s="892"/>
      <c r="CN70" s="892"/>
      <c r="CO70" s="892"/>
      <c r="CP70" s="893"/>
      <c r="CQ70" s="116"/>
      <c r="CR70" s="116"/>
      <c r="CS70" s="116"/>
      <c r="CT70" s="79"/>
      <c r="CU70" s="79"/>
      <c r="CV70" s="79"/>
      <c r="CW70" s="79"/>
      <c r="CX70" s="79"/>
      <c r="CY70" s="79"/>
      <c r="CZ70" s="81"/>
      <c r="DA70" s="81"/>
      <c r="DB70" s="81"/>
      <c r="DC70" s="81"/>
      <c r="DD70" s="81"/>
      <c r="DE70" s="81"/>
      <c r="DF70" s="81"/>
      <c r="DG70" s="81"/>
      <c r="DH70" s="81"/>
      <c r="DI70" s="81"/>
    </row>
    <row r="71" spans="2:113" ht="18" customHeight="1">
      <c r="B71" s="679"/>
      <c r="C71" s="584"/>
      <c r="D71" s="975"/>
      <c r="E71" s="976"/>
      <c r="F71" s="976"/>
      <c r="G71" s="976"/>
      <c r="H71" s="976"/>
      <c r="I71" s="976"/>
      <c r="J71" s="976"/>
      <c r="K71" s="976"/>
      <c r="L71" s="976"/>
      <c r="M71" s="976"/>
      <c r="N71" s="976"/>
      <c r="O71" s="976"/>
      <c r="P71" s="976"/>
      <c r="Q71" s="976"/>
      <c r="R71" s="976"/>
      <c r="S71" s="976"/>
      <c r="T71" s="976"/>
      <c r="U71" s="976"/>
      <c r="V71" s="976"/>
      <c r="W71" s="976"/>
      <c r="X71" s="976"/>
      <c r="Y71" s="976"/>
      <c r="Z71" s="976"/>
      <c r="AA71" s="976"/>
      <c r="AB71" s="976"/>
      <c r="AC71" s="976"/>
      <c r="AD71" s="976"/>
      <c r="AE71" s="976"/>
      <c r="AF71" s="976"/>
      <c r="AG71" s="976"/>
      <c r="AH71" s="976"/>
      <c r="AI71" s="976"/>
      <c r="AJ71" s="976"/>
      <c r="AK71" s="976"/>
      <c r="AL71" s="976"/>
      <c r="AM71" s="976"/>
      <c r="AN71" s="976"/>
      <c r="AO71" s="976"/>
      <c r="AP71" s="976"/>
      <c r="AQ71" s="976"/>
      <c r="AR71" s="976"/>
      <c r="AS71" s="976"/>
      <c r="AT71" s="976"/>
      <c r="AU71" s="976"/>
      <c r="AV71" s="976"/>
      <c r="AW71" s="976"/>
      <c r="AX71" s="976"/>
      <c r="AY71" s="976"/>
      <c r="AZ71" s="976"/>
      <c r="BA71" s="976"/>
      <c r="BB71" s="976"/>
      <c r="BC71" s="976"/>
      <c r="BD71" s="976"/>
      <c r="BE71" s="976"/>
      <c r="BF71" s="976"/>
      <c r="BG71" s="976"/>
      <c r="BH71" s="976"/>
      <c r="BI71" s="976"/>
      <c r="BJ71" s="976"/>
      <c r="BK71" s="977"/>
      <c r="BL71" s="584"/>
      <c r="BM71" s="584"/>
      <c r="BN71" s="584"/>
      <c r="BO71" s="584"/>
      <c r="BP71" s="584"/>
      <c r="BQ71" s="584"/>
      <c r="BR71" s="584"/>
      <c r="BS71" s="584"/>
      <c r="BT71" s="584"/>
      <c r="BU71" s="584"/>
      <c r="BV71" s="584"/>
      <c r="BW71" s="584"/>
      <c r="BX71" s="584"/>
      <c r="BY71" s="584"/>
      <c r="BZ71" s="680"/>
      <c r="CD71" s="79"/>
      <c r="CE71" s="92"/>
      <c r="CF71" s="92"/>
      <c r="CG71" s="92"/>
      <c r="CH71" s="92"/>
      <c r="CI71" s="79"/>
      <c r="CJ71" s="79"/>
      <c r="CK71" s="79"/>
      <c r="CL71" s="79"/>
      <c r="CM71" s="79"/>
      <c r="CN71" s="79"/>
      <c r="CO71" s="79"/>
      <c r="CP71" s="79"/>
      <c r="CQ71" s="79"/>
      <c r="CR71" s="79"/>
      <c r="CS71" s="79"/>
      <c r="CT71" s="79"/>
      <c r="CU71" s="79"/>
      <c r="CV71" s="79"/>
      <c r="CW71" s="79"/>
      <c r="CX71" s="79"/>
      <c r="CY71" s="79"/>
      <c r="CZ71" s="81"/>
      <c r="DA71" s="81"/>
      <c r="DB71" s="81"/>
      <c r="DC71" s="81"/>
      <c r="DD71" s="81"/>
      <c r="DE71" s="81"/>
      <c r="DF71" s="81"/>
      <c r="DG71" s="81"/>
      <c r="DH71" s="81"/>
      <c r="DI71" s="81"/>
    </row>
    <row r="72" spans="2:113" ht="18" customHeight="1">
      <c r="B72" s="679"/>
      <c r="C72" s="584"/>
      <c r="D72" s="975"/>
      <c r="E72" s="976"/>
      <c r="F72" s="976"/>
      <c r="G72" s="976"/>
      <c r="H72" s="976"/>
      <c r="I72" s="976"/>
      <c r="J72" s="976"/>
      <c r="K72" s="976"/>
      <c r="L72" s="976"/>
      <c r="M72" s="976"/>
      <c r="N72" s="976"/>
      <c r="O72" s="976"/>
      <c r="P72" s="976"/>
      <c r="Q72" s="976"/>
      <c r="R72" s="976"/>
      <c r="S72" s="976"/>
      <c r="T72" s="976"/>
      <c r="U72" s="976"/>
      <c r="V72" s="976"/>
      <c r="W72" s="976"/>
      <c r="X72" s="976"/>
      <c r="Y72" s="976"/>
      <c r="Z72" s="976"/>
      <c r="AA72" s="976"/>
      <c r="AB72" s="976"/>
      <c r="AC72" s="976"/>
      <c r="AD72" s="976"/>
      <c r="AE72" s="976"/>
      <c r="AF72" s="976"/>
      <c r="AG72" s="976"/>
      <c r="AH72" s="976"/>
      <c r="AI72" s="976"/>
      <c r="AJ72" s="976"/>
      <c r="AK72" s="976"/>
      <c r="AL72" s="976"/>
      <c r="AM72" s="976"/>
      <c r="AN72" s="976"/>
      <c r="AO72" s="976"/>
      <c r="AP72" s="976"/>
      <c r="AQ72" s="976"/>
      <c r="AR72" s="976"/>
      <c r="AS72" s="976"/>
      <c r="AT72" s="976"/>
      <c r="AU72" s="976"/>
      <c r="AV72" s="976"/>
      <c r="AW72" s="976"/>
      <c r="AX72" s="976"/>
      <c r="AY72" s="976"/>
      <c r="AZ72" s="976"/>
      <c r="BA72" s="976"/>
      <c r="BB72" s="976"/>
      <c r="BC72" s="976"/>
      <c r="BD72" s="976"/>
      <c r="BE72" s="976"/>
      <c r="BF72" s="976"/>
      <c r="BG72" s="976"/>
      <c r="BH72" s="976"/>
      <c r="BI72" s="976"/>
      <c r="BJ72" s="976"/>
      <c r="BK72" s="977"/>
      <c r="BL72" s="584"/>
      <c r="BM72" s="697">
        <f ca="1">TODAY()</f>
        <v>46209</v>
      </c>
      <c r="BN72" s="698"/>
      <c r="BO72" s="584"/>
      <c r="BP72" s="584"/>
      <c r="BQ72" s="584"/>
      <c r="BR72" s="584"/>
      <c r="BS72" s="584"/>
      <c r="BT72" s="584"/>
      <c r="BU72" s="584"/>
      <c r="BV72" s="584"/>
      <c r="BW72" s="584"/>
      <c r="BX72" s="584"/>
      <c r="BY72" s="584"/>
      <c r="BZ72" s="680"/>
      <c r="CD72" s="79"/>
      <c r="CE72" s="92"/>
      <c r="CF72" s="92"/>
      <c r="CG72" s="92"/>
      <c r="CH72" s="92"/>
      <c r="CI72" s="79"/>
      <c r="CJ72" s="79"/>
      <c r="CK72" s="79"/>
      <c r="CL72" s="79"/>
      <c r="CM72" s="79"/>
      <c r="CN72" s="79"/>
      <c r="CO72" s="79"/>
      <c r="CP72" s="79"/>
      <c r="CQ72" s="79"/>
      <c r="CR72" s="79"/>
      <c r="CS72" s="79"/>
      <c r="CT72" s="79"/>
      <c r="CU72" s="79"/>
      <c r="CV72" s="79"/>
      <c r="CW72" s="79"/>
      <c r="CX72" s="79"/>
      <c r="CY72" s="79"/>
      <c r="CZ72" s="81"/>
      <c r="DA72" s="81"/>
      <c r="DB72" s="81"/>
      <c r="DC72" s="81"/>
      <c r="DD72" s="81"/>
      <c r="DE72" s="81"/>
      <c r="DF72" s="81"/>
      <c r="DG72" s="81"/>
      <c r="DH72" s="81"/>
      <c r="DI72" s="81"/>
    </row>
    <row r="73" spans="2:113" ht="18" customHeight="1">
      <c r="B73" s="679"/>
      <c r="C73" s="584"/>
      <c r="D73" s="975"/>
      <c r="E73" s="976"/>
      <c r="F73" s="976"/>
      <c r="G73" s="976"/>
      <c r="H73" s="976"/>
      <c r="I73" s="976"/>
      <c r="J73" s="976"/>
      <c r="K73" s="976"/>
      <c r="L73" s="976"/>
      <c r="M73" s="976"/>
      <c r="N73" s="976"/>
      <c r="O73" s="976"/>
      <c r="P73" s="976"/>
      <c r="Q73" s="976"/>
      <c r="R73" s="976"/>
      <c r="S73" s="976"/>
      <c r="T73" s="976"/>
      <c r="U73" s="976"/>
      <c r="V73" s="976"/>
      <c r="W73" s="976"/>
      <c r="X73" s="976"/>
      <c r="Y73" s="976"/>
      <c r="Z73" s="976"/>
      <c r="AA73" s="976"/>
      <c r="AB73" s="976"/>
      <c r="AC73" s="976"/>
      <c r="AD73" s="976"/>
      <c r="AE73" s="976"/>
      <c r="AF73" s="976"/>
      <c r="AG73" s="976"/>
      <c r="AH73" s="976"/>
      <c r="AI73" s="976"/>
      <c r="AJ73" s="976"/>
      <c r="AK73" s="976"/>
      <c r="AL73" s="976"/>
      <c r="AM73" s="976"/>
      <c r="AN73" s="976"/>
      <c r="AO73" s="976"/>
      <c r="AP73" s="976"/>
      <c r="AQ73" s="976"/>
      <c r="AR73" s="976"/>
      <c r="AS73" s="976"/>
      <c r="AT73" s="976"/>
      <c r="AU73" s="976"/>
      <c r="AV73" s="976"/>
      <c r="AW73" s="976"/>
      <c r="AX73" s="976"/>
      <c r="AY73" s="976"/>
      <c r="AZ73" s="976"/>
      <c r="BA73" s="976"/>
      <c r="BB73" s="976"/>
      <c r="BC73" s="976"/>
      <c r="BD73" s="976"/>
      <c r="BE73" s="976"/>
      <c r="BF73" s="976"/>
      <c r="BG73" s="976"/>
      <c r="BH73" s="976"/>
      <c r="BI73" s="976"/>
      <c r="BJ73" s="976"/>
      <c r="BK73" s="977"/>
      <c r="BL73" s="584"/>
      <c r="BM73" s="929"/>
      <c r="BN73" s="929"/>
      <c r="BO73" s="929"/>
      <c r="BP73" s="929"/>
      <c r="BQ73" s="929"/>
      <c r="BR73" s="929"/>
      <c r="BS73" s="929"/>
      <c r="BT73" s="929"/>
      <c r="BU73" s="929"/>
      <c r="BV73" s="929"/>
      <c r="BW73" s="929"/>
      <c r="BX73" s="929"/>
      <c r="BY73" s="929"/>
      <c r="BZ73" s="930"/>
      <c r="CD73" s="79"/>
      <c r="CE73" s="92"/>
      <c r="CF73" s="92"/>
      <c r="CG73" s="92"/>
      <c r="CH73" s="92"/>
      <c r="CI73" s="79"/>
      <c r="CJ73" s="79"/>
      <c r="CK73" s="79"/>
      <c r="CL73" s="79"/>
      <c r="CM73" s="79"/>
      <c r="CN73" s="79"/>
      <c r="CO73" s="79"/>
      <c r="CP73" s="79"/>
      <c r="CQ73" s="79"/>
      <c r="CR73" s="79"/>
      <c r="CS73" s="79"/>
      <c r="CT73" s="79"/>
      <c r="CU73" s="79"/>
      <c r="CV73" s="79"/>
      <c r="CW73" s="79"/>
      <c r="CX73" s="79"/>
      <c r="CY73" s="79"/>
      <c r="CZ73" s="81"/>
      <c r="DA73" s="81"/>
      <c r="DB73" s="81"/>
      <c r="DC73" s="81"/>
      <c r="DD73" s="81"/>
      <c r="DE73" s="81"/>
      <c r="DF73" s="81"/>
      <c r="DG73" s="81"/>
      <c r="DH73" s="81"/>
      <c r="DI73" s="81"/>
    </row>
    <row r="74" spans="2:113" ht="18" customHeight="1">
      <c r="B74" s="679"/>
      <c r="C74" s="584"/>
      <c r="D74" s="978"/>
      <c r="E74" s="979"/>
      <c r="F74" s="979"/>
      <c r="G74" s="979"/>
      <c r="H74" s="979"/>
      <c r="I74" s="979"/>
      <c r="J74" s="979"/>
      <c r="K74" s="979"/>
      <c r="L74" s="979"/>
      <c r="M74" s="979"/>
      <c r="N74" s="979"/>
      <c r="O74" s="979"/>
      <c r="P74" s="979"/>
      <c r="Q74" s="979"/>
      <c r="R74" s="979"/>
      <c r="S74" s="979"/>
      <c r="T74" s="979"/>
      <c r="U74" s="979"/>
      <c r="V74" s="979"/>
      <c r="W74" s="979"/>
      <c r="X74" s="979"/>
      <c r="Y74" s="979"/>
      <c r="Z74" s="979"/>
      <c r="AA74" s="979"/>
      <c r="AB74" s="979"/>
      <c r="AC74" s="979"/>
      <c r="AD74" s="979"/>
      <c r="AE74" s="979"/>
      <c r="AF74" s="979"/>
      <c r="AG74" s="979"/>
      <c r="AH74" s="979"/>
      <c r="AI74" s="979"/>
      <c r="AJ74" s="979"/>
      <c r="AK74" s="979"/>
      <c r="AL74" s="979"/>
      <c r="AM74" s="979"/>
      <c r="AN74" s="979"/>
      <c r="AO74" s="979"/>
      <c r="AP74" s="979"/>
      <c r="AQ74" s="979"/>
      <c r="AR74" s="979"/>
      <c r="AS74" s="979"/>
      <c r="AT74" s="979"/>
      <c r="AU74" s="979"/>
      <c r="AV74" s="979"/>
      <c r="AW74" s="979"/>
      <c r="AX74" s="979"/>
      <c r="AY74" s="979"/>
      <c r="AZ74" s="979"/>
      <c r="BA74" s="979"/>
      <c r="BB74" s="979"/>
      <c r="BC74" s="979"/>
      <c r="BD74" s="979"/>
      <c r="BE74" s="979"/>
      <c r="BF74" s="979"/>
      <c r="BG74" s="979"/>
      <c r="BH74" s="979"/>
      <c r="BI74" s="979"/>
      <c r="BJ74" s="979"/>
      <c r="BK74" s="980"/>
      <c r="BL74" s="584"/>
      <c r="BM74" s="934"/>
      <c r="BN74" s="934"/>
      <c r="BO74" s="934"/>
      <c r="BP74" s="934"/>
      <c r="BQ74" s="934"/>
      <c r="BR74" s="934"/>
      <c r="BS74" s="934"/>
      <c r="BT74" s="934"/>
      <c r="BU74" s="934"/>
      <c r="BV74" s="934"/>
      <c r="BW74" s="934"/>
      <c r="BX74" s="934"/>
      <c r="BY74" s="934"/>
      <c r="BZ74" s="935"/>
      <c r="CD74" s="79"/>
      <c r="CE74" s="79"/>
      <c r="CF74" s="79"/>
      <c r="CG74" s="79"/>
      <c r="CH74" s="79"/>
      <c r="CI74" s="79"/>
      <c r="CJ74" s="79"/>
      <c r="CK74" s="79"/>
      <c r="CL74" s="79"/>
      <c r="CM74" s="79"/>
      <c r="CN74" s="79"/>
      <c r="CO74" s="79"/>
      <c r="CP74" s="79"/>
      <c r="CQ74" s="79"/>
      <c r="CR74" s="79"/>
      <c r="CS74" s="79"/>
      <c r="CT74" s="79"/>
      <c r="CU74" s="79"/>
      <c r="CV74" s="79"/>
      <c r="CW74" s="79"/>
      <c r="CX74" s="79"/>
      <c r="CY74" s="79"/>
      <c r="CZ74" s="81"/>
      <c r="DA74" s="81"/>
      <c r="DB74" s="81"/>
      <c r="DC74" s="81"/>
      <c r="DD74" s="81"/>
      <c r="DE74" s="81"/>
      <c r="DF74" s="81"/>
      <c r="DG74" s="81"/>
      <c r="DH74" s="81"/>
      <c r="DI74" s="81"/>
    </row>
    <row r="75" spans="2:113" ht="18" customHeight="1">
      <c r="B75" s="699"/>
      <c r="C75" s="700"/>
      <c r="D75" s="700"/>
      <c r="E75" s="700"/>
      <c r="F75" s="700"/>
      <c r="G75" s="700"/>
      <c r="H75" s="700"/>
      <c r="I75" s="700"/>
      <c r="J75" s="700"/>
      <c r="K75" s="700"/>
      <c r="L75" s="700"/>
      <c r="M75" s="700"/>
      <c r="N75" s="700"/>
      <c r="O75" s="700"/>
      <c r="P75" s="700"/>
      <c r="Q75" s="700"/>
      <c r="R75" s="700"/>
      <c r="S75" s="700"/>
      <c r="T75" s="700"/>
      <c r="U75" s="700"/>
      <c r="V75" s="700"/>
      <c r="W75" s="700"/>
      <c r="X75" s="700"/>
      <c r="Y75" s="700"/>
      <c r="Z75" s="700"/>
      <c r="AA75" s="700"/>
      <c r="AB75" s="700"/>
      <c r="AC75" s="700"/>
      <c r="AD75" s="700"/>
      <c r="AE75" s="700"/>
      <c r="AF75" s="700"/>
      <c r="AG75" s="700"/>
      <c r="AH75" s="700"/>
      <c r="AI75" s="700"/>
      <c r="AJ75" s="700"/>
      <c r="AK75" s="700"/>
      <c r="AL75" s="700"/>
      <c r="AM75" s="700"/>
      <c r="AN75" s="700"/>
      <c r="AO75" s="700"/>
      <c r="AP75" s="700"/>
      <c r="AQ75" s="700"/>
      <c r="AR75" s="700"/>
      <c r="AS75" s="700"/>
      <c r="AT75" s="700"/>
      <c r="AU75" s="700"/>
      <c r="AV75" s="700"/>
      <c r="AW75" s="700"/>
      <c r="AX75" s="700"/>
      <c r="AY75" s="700"/>
      <c r="AZ75" s="700"/>
      <c r="BA75" s="700"/>
      <c r="BB75" s="700"/>
      <c r="BC75" s="700"/>
      <c r="BD75" s="700"/>
      <c r="BE75" s="700"/>
      <c r="BF75" s="700"/>
      <c r="BG75" s="700"/>
      <c r="BH75" s="700"/>
      <c r="BI75" s="700"/>
      <c r="BJ75" s="700"/>
      <c r="BK75" s="700"/>
      <c r="BL75" s="700"/>
      <c r="BM75" s="700"/>
      <c r="BN75" s="700"/>
      <c r="BO75" s="700"/>
      <c r="BP75" s="700"/>
      <c r="BQ75" s="700"/>
      <c r="BR75" s="700"/>
      <c r="BS75" s="700"/>
      <c r="BT75" s="700"/>
      <c r="BU75" s="700"/>
      <c r="BV75" s="700"/>
      <c r="BW75" s="700"/>
      <c r="BX75" s="700"/>
      <c r="BY75" s="700"/>
      <c r="BZ75" s="701"/>
      <c r="CD75" s="79"/>
      <c r="CE75" s="79"/>
      <c r="CF75" s="79"/>
      <c r="CG75" s="79"/>
      <c r="CH75" s="79"/>
      <c r="CI75" s="79"/>
      <c r="CJ75" s="79"/>
      <c r="CK75" s="79"/>
      <c r="CL75" s="79"/>
      <c r="CM75" s="79"/>
      <c r="CN75" s="79"/>
      <c r="CO75" s="79"/>
      <c r="CP75" s="79"/>
      <c r="CQ75" s="79"/>
      <c r="CR75" s="79"/>
      <c r="CS75" s="79"/>
      <c r="CT75" s="79"/>
      <c r="CU75" s="79"/>
      <c r="CV75" s="79"/>
      <c r="CW75" s="79"/>
      <c r="CX75" s="79"/>
      <c r="CY75" s="79"/>
      <c r="CZ75" s="81"/>
      <c r="DA75" s="81"/>
      <c r="DB75" s="81"/>
      <c r="DC75" s="81"/>
      <c r="DD75" s="81"/>
      <c r="DE75" s="81"/>
      <c r="DF75" s="81"/>
      <c r="DG75" s="81"/>
      <c r="DH75" s="81"/>
      <c r="DI75" s="81"/>
    </row>
    <row r="76" spans="2:113" ht="18" customHeight="1">
      <c r="B76" s="945" t="s">
        <v>247</v>
      </c>
      <c r="C76" s="946"/>
      <c r="D76" s="946"/>
      <c r="E76" s="946"/>
      <c r="F76" s="946"/>
      <c r="G76" s="946"/>
      <c r="H76" s="946"/>
      <c r="I76" s="946"/>
      <c r="J76" s="946"/>
      <c r="K76" s="946"/>
      <c r="L76" s="946"/>
      <c r="M76" s="946"/>
      <c r="N76" s="946"/>
      <c r="O76" s="946"/>
      <c r="P76" s="946"/>
      <c r="Q76" s="946"/>
      <c r="R76" s="946"/>
      <c r="S76" s="946"/>
      <c r="T76" s="946"/>
      <c r="U76" s="946"/>
      <c r="V76" s="946"/>
      <c r="W76" s="946"/>
      <c r="X76" s="946"/>
      <c r="Y76" s="946"/>
      <c r="Z76" s="946"/>
      <c r="AA76" s="946"/>
      <c r="AB76" s="946"/>
      <c r="AC76" s="946"/>
      <c r="AD76" s="946"/>
      <c r="AE76" s="946"/>
      <c r="AF76" s="946"/>
      <c r="AG76" s="946"/>
      <c r="AH76" s="946"/>
      <c r="AI76" s="946"/>
      <c r="AJ76" s="946"/>
      <c r="AK76" s="946"/>
      <c r="AL76" s="946"/>
      <c r="AM76" s="946"/>
      <c r="AN76" s="946"/>
      <c r="AO76" s="946"/>
      <c r="AP76" s="946"/>
      <c r="AQ76" s="946"/>
      <c r="AR76" s="946"/>
      <c r="AS76" s="946"/>
      <c r="AT76" s="946"/>
      <c r="AU76" s="946"/>
      <c r="AV76" s="946"/>
      <c r="AW76" s="946"/>
      <c r="AX76" s="946"/>
      <c r="AY76" s="946"/>
      <c r="AZ76" s="946"/>
      <c r="BA76" s="946"/>
      <c r="BB76" s="946"/>
      <c r="BC76" s="946"/>
      <c r="BD76" s="946"/>
      <c r="BE76" s="946"/>
      <c r="BF76" s="946"/>
      <c r="BG76" s="946"/>
      <c r="BH76" s="946"/>
      <c r="BI76" s="946"/>
      <c r="BJ76" s="946"/>
      <c r="BK76" s="946"/>
      <c r="BL76" s="946"/>
      <c r="BM76" s="946"/>
      <c r="BN76" s="946"/>
      <c r="BO76" s="946"/>
      <c r="BP76" s="946"/>
      <c r="BQ76" s="946"/>
      <c r="BR76" s="946"/>
      <c r="BS76" s="946"/>
      <c r="BT76" s="946"/>
      <c r="BU76" s="946"/>
      <c r="BV76" s="946"/>
      <c r="BW76" s="946"/>
      <c r="BX76" s="946"/>
      <c r="BY76" s="946"/>
      <c r="BZ76" s="947"/>
      <c r="CD76" s="79"/>
      <c r="CE76" s="79"/>
      <c r="CF76" s="79"/>
      <c r="CG76" s="79"/>
      <c r="CH76" s="79"/>
      <c r="CI76" s="79"/>
      <c r="CJ76" s="79"/>
      <c r="CK76" s="79"/>
      <c r="CL76" s="79"/>
      <c r="CM76" s="79"/>
      <c r="CN76" s="79"/>
      <c r="CO76" s="79"/>
      <c r="CP76" s="79"/>
      <c r="CQ76" s="79"/>
      <c r="CR76" s="79"/>
      <c r="CS76" s="79"/>
      <c r="CT76" s="79"/>
      <c r="CU76" s="79"/>
      <c r="CV76" s="79"/>
      <c r="CW76" s="79"/>
      <c r="CX76" s="79"/>
      <c r="CY76" s="79"/>
      <c r="CZ76" s="81"/>
      <c r="DA76" s="81"/>
      <c r="DB76" s="81"/>
      <c r="DC76" s="81"/>
      <c r="DD76" s="81"/>
      <c r="DE76" s="81"/>
      <c r="DF76" s="81"/>
      <c r="DG76" s="81"/>
      <c r="DH76" s="81"/>
      <c r="DI76" s="81"/>
    </row>
    <row r="77" spans="2:113" ht="18" customHeight="1">
      <c r="B77" s="936"/>
      <c r="C77" s="937"/>
      <c r="D77" s="937"/>
      <c r="E77" s="937"/>
      <c r="F77" s="937"/>
      <c r="G77" s="937"/>
      <c r="H77" s="937"/>
      <c r="I77" s="937"/>
      <c r="J77" s="937"/>
      <c r="K77" s="937"/>
      <c r="L77" s="937"/>
      <c r="M77" s="937"/>
      <c r="N77" s="937"/>
      <c r="O77" s="937"/>
      <c r="P77" s="937"/>
      <c r="Q77" s="937"/>
      <c r="R77" s="937"/>
      <c r="S77" s="937"/>
      <c r="T77" s="937"/>
      <c r="U77" s="937"/>
      <c r="V77" s="937"/>
      <c r="W77" s="937"/>
      <c r="X77" s="937"/>
      <c r="Y77" s="937"/>
      <c r="Z77" s="937"/>
      <c r="AA77" s="937"/>
      <c r="AB77" s="937"/>
      <c r="AC77" s="937"/>
      <c r="AD77" s="937"/>
      <c r="AE77" s="937"/>
      <c r="AF77" s="937"/>
      <c r="AG77" s="937"/>
      <c r="AH77" s="937"/>
      <c r="AI77" s="937"/>
      <c r="AJ77" s="937"/>
      <c r="AK77" s="937"/>
      <c r="AL77" s="937"/>
      <c r="AM77" s="937"/>
      <c r="AN77" s="937"/>
      <c r="AO77" s="937"/>
      <c r="AP77" s="937"/>
      <c r="AQ77" s="937"/>
      <c r="AR77" s="937"/>
      <c r="AS77" s="937"/>
      <c r="AT77" s="937"/>
      <c r="AU77" s="937"/>
      <c r="AV77" s="937"/>
      <c r="AW77" s="937"/>
      <c r="AX77" s="937"/>
      <c r="AY77" s="937"/>
      <c r="AZ77" s="937"/>
      <c r="BA77" s="937"/>
      <c r="BB77" s="937"/>
      <c r="BC77" s="937"/>
      <c r="BD77" s="937"/>
      <c r="BE77" s="937"/>
      <c r="BF77" s="937"/>
      <c r="BG77" s="937"/>
      <c r="BH77" s="937"/>
      <c r="BI77" s="937"/>
      <c r="BJ77" s="937"/>
      <c r="BK77" s="937"/>
      <c r="BL77" s="937"/>
      <c r="BM77" s="937"/>
      <c r="BN77" s="937"/>
      <c r="BO77" s="937"/>
      <c r="BP77" s="937"/>
      <c r="BQ77" s="937"/>
      <c r="BR77" s="937"/>
      <c r="BS77" s="937"/>
      <c r="BT77" s="937"/>
      <c r="BU77" s="937"/>
      <c r="BV77" s="937"/>
      <c r="BW77" s="937"/>
      <c r="BX77" s="937"/>
      <c r="BY77" s="937"/>
      <c r="BZ77" s="938"/>
      <c r="CD77" s="79"/>
      <c r="CE77" s="79"/>
      <c r="CF77" s="79"/>
      <c r="CG77" s="79"/>
      <c r="CH77" s="79"/>
      <c r="CI77" s="79"/>
      <c r="CJ77" s="79"/>
      <c r="CK77" s="79"/>
      <c r="CL77" s="79"/>
      <c r="CM77" s="79"/>
      <c r="CN77" s="79"/>
      <c r="CO77" s="79"/>
      <c r="CP77" s="79"/>
      <c r="CQ77" s="79"/>
      <c r="CR77" s="79"/>
      <c r="CS77" s="79"/>
      <c r="CT77" s="79"/>
      <c r="CU77" s="79"/>
      <c r="CV77" s="79"/>
      <c r="CW77" s="79"/>
      <c r="CX77" s="79"/>
      <c r="CY77" s="79"/>
      <c r="CZ77" s="81"/>
      <c r="DA77" s="81"/>
      <c r="DB77" s="81"/>
      <c r="DC77" s="81"/>
      <c r="DD77" s="81"/>
      <c r="DE77" s="81"/>
      <c r="DF77" s="81"/>
      <c r="DG77" s="81"/>
      <c r="DH77" s="81"/>
      <c r="DI77" s="81"/>
    </row>
    <row r="78" spans="2:113" ht="18" customHeight="1" thickBot="1">
      <c r="B78" s="939" t="s">
        <v>667</v>
      </c>
      <c r="C78" s="940"/>
      <c r="D78" s="940"/>
      <c r="E78" s="940"/>
      <c r="F78" s="940"/>
      <c r="G78" s="940"/>
      <c r="H78" s="940"/>
      <c r="I78" s="940"/>
      <c r="J78" s="940"/>
      <c r="K78" s="940"/>
      <c r="L78" s="940"/>
      <c r="M78" s="940"/>
      <c r="N78" s="940"/>
      <c r="O78" s="940"/>
      <c r="P78" s="940"/>
      <c r="Q78" s="940"/>
      <c r="R78" s="940"/>
      <c r="S78" s="940"/>
      <c r="T78" s="940"/>
      <c r="U78" s="940"/>
      <c r="V78" s="940"/>
      <c r="W78" s="940"/>
      <c r="X78" s="940"/>
      <c r="Y78" s="940"/>
      <c r="Z78" s="940"/>
      <c r="AA78" s="940"/>
      <c r="AB78" s="940"/>
      <c r="AC78" s="940"/>
      <c r="AD78" s="940"/>
      <c r="AE78" s="940"/>
      <c r="AF78" s="940"/>
      <c r="AG78" s="940"/>
      <c r="AH78" s="940"/>
      <c r="AI78" s="940"/>
      <c r="AJ78" s="940"/>
      <c r="AK78" s="940"/>
      <c r="AL78" s="940"/>
      <c r="AM78" s="940"/>
      <c r="AN78" s="940"/>
      <c r="AO78" s="940"/>
      <c r="AP78" s="940"/>
      <c r="AQ78" s="940"/>
      <c r="AR78" s="940"/>
      <c r="AS78" s="940"/>
      <c r="AT78" s="940"/>
      <c r="AU78" s="940"/>
      <c r="AV78" s="940"/>
      <c r="AW78" s="940"/>
      <c r="AX78" s="940"/>
      <c r="AY78" s="940"/>
      <c r="AZ78" s="940"/>
      <c r="BA78" s="940"/>
      <c r="BB78" s="940"/>
      <c r="BC78" s="940"/>
      <c r="BD78" s="940"/>
      <c r="BE78" s="940"/>
      <c r="BF78" s="940"/>
      <c r="BG78" s="940"/>
      <c r="BH78" s="940"/>
      <c r="BI78" s="940"/>
      <c r="BJ78" s="940"/>
      <c r="BK78" s="940"/>
      <c r="BL78" s="940"/>
      <c r="BM78" s="940"/>
      <c r="BN78" s="940"/>
      <c r="BO78" s="940"/>
      <c r="BP78" s="940"/>
      <c r="BQ78" s="940"/>
      <c r="BR78" s="940"/>
      <c r="BS78" s="940"/>
      <c r="BT78" s="940"/>
      <c r="BU78" s="940"/>
      <c r="BV78" s="940"/>
      <c r="BW78" s="940"/>
      <c r="BX78" s="940"/>
      <c r="BY78" s="940"/>
      <c r="BZ78" s="941"/>
      <c r="CD78" s="79"/>
      <c r="CE78" s="79"/>
      <c r="CF78" s="79"/>
      <c r="CG78" s="79"/>
      <c r="CH78" s="79"/>
      <c r="CI78" s="79"/>
      <c r="CJ78" s="79"/>
      <c r="CK78" s="79"/>
      <c r="CL78" s="79"/>
      <c r="CM78" s="79"/>
      <c r="CN78" s="79"/>
      <c r="CO78" s="79"/>
      <c r="CP78" s="79"/>
      <c r="CQ78" s="79"/>
      <c r="CR78" s="79"/>
      <c r="CS78" s="79"/>
      <c r="CT78" s="79"/>
      <c r="CU78" s="79"/>
      <c r="CV78" s="79"/>
      <c r="CW78" s="79"/>
      <c r="CX78" s="79"/>
      <c r="CY78" s="79"/>
      <c r="CZ78" s="81"/>
      <c r="DA78" s="81"/>
      <c r="DB78" s="81"/>
      <c r="DC78" s="81"/>
      <c r="DD78" s="81"/>
      <c r="DE78" s="81"/>
      <c r="DF78" s="81"/>
      <c r="DG78" s="81"/>
      <c r="DH78" s="81"/>
      <c r="DI78" s="81"/>
    </row>
    <row r="79" spans="2:113" ht="18" customHeight="1" thickBot="1">
      <c r="B79" s="939"/>
      <c r="C79" s="940"/>
      <c r="D79" s="940"/>
      <c r="E79" s="940"/>
      <c r="F79" s="940"/>
      <c r="G79" s="940"/>
      <c r="H79" s="940"/>
      <c r="I79" s="940"/>
      <c r="J79" s="940"/>
      <c r="K79" s="940"/>
      <c r="L79" s="940"/>
      <c r="M79" s="940"/>
      <c r="N79" s="940"/>
      <c r="O79" s="940"/>
      <c r="P79" s="940"/>
      <c r="Q79" s="940"/>
      <c r="R79" s="940"/>
      <c r="S79" s="940"/>
      <c r="T79" s="940"/>
      <c r="U79" s="940"/>
      <c r="V79" s="940"/>
      <c r="W79" s="940"/>
      <c r="X79" s="940"/>
      <c r="Y79" s="940"/>
      <c r="Z79" s="940"/>
      <c r="AA79" s="940"/>
      <c r="AB79" s="940"/>
      <c r="AC79" s="940"/>
      <c r="AD79" s="940"/>
      <c r="AE79" s="940"/>
      <c r="AF79" s="940"/>
      <c r="AG79" s="940"/>
      <c r="AH79" s="940"/>
      <c r="AI79" s="940"/>
      <c r="AJ79" s="940"/>
      <c r="AK79" s="940"/>
      <c r="AL79" s="940"/>
      <c r="AM79" s="940"/>
      <c r="AN79" s="940"/>
      <c r="AO79" s="940"/>
      <c r="AP79" s="940"/>
      <c r="AQ79" s="940"/>
      <c r="AR79" s="940"/>
      <c r="AS79" s="940"/>
      <c r="AT79" s="940"/>
      <c r="AU79" s="940"/>
      <c r="AV79" s="940"/>
      <c r="AW79" s="940"/>
      <c r="AX79" s="940"/>
      <c r="AY79" s="940"/>
      <c r="AZ79" s="940"/>
      <c r="BA79" s="940"/>
      <c r="BB79" s="940"/>
      <c r="BC79" s="940"/>
      <c r="BD79" s="940"/>
      <c r="BE79" s="940"/>
      <c r="BF79" s="940"/>
      <c r="BG79" s="940"/>
      <c r="BH79" s="940"/>
      <c r="BI79" s="940"/>
      <c r="BJ79" s="940"/>
      <c r="BK79" s="940"/>
      <c r="BL79" s="940"/>
      <c r="BM79" s="940"/>
      <c r="BN79" s="940"/>
      <c r="BO79" s="940"/>
      <c r="BP79" s="940"/>
      <c r="BQ79" s="940"/>
      <c r="BR79" s="940"/>
      <c r="BS79" s="940"/>
      <c r="BT79" s="940"/>
      <c r="BU79" s="940"/>
      <c r="BV79" s="940"/>
      <c r="BW79" s="940"/>
      <c r="BX79" s="940"/>
      <c r="BY79" s="940"/>
      <c r="BZ79" s="941"/>
      <c r="CD79" s="958" t="s">
        <v>300</v>
      </c>
      <c r="CE79" s="959"/>
      <c r="CF79" s="959"/>
      <c r="CG79" s="959"/>
      <c r="CH79" s="959"/>
      <c r="CI79" s="959"/>
      <c r="CJ79" s="959"/>
      <c r="CK79" s="959"/>
      <c r="CL79" s="959"/>
      <c r="CM79" s="959"/>
      <c r="CN79" s="960"/>
      <c r="CO79" s="79"/>
      <c r="CP79" s="79"/>
      <c r="CQ79" s="79"/>
      <c r="CR79" s="79"/>
      <c r="CS79" s="79"/>
      <c r="CT79" s="79"/>
      <c r="CU79" s="79"/>
      <c r="CV79" s="79"/>
      <c r="CW79" s="79"/>
      <c r="CX79" s="79"/>
      <c r="CY79" s="79"/>
      <c r="CZ79" s="81"/>
      <c r="DA79" s="81"/>
      <c r="DB79" s="81"/>
      <c r="DC79" s="81"/>
      <c r="DD79" s="81"/>
      <c r="DE79" s="81"/>
      <c r="DF79" s="81"/>
      <c r="DG79" s="81"/>
      <c r="DH79" s="81"/>
      <c r="DI79" s="81"/>
    </row>
    <row r="80" spans="2:113" ht="18" customHeight="1">
      <c r="B80" s="939"/>
      <c r="C80" s="940"/>
      <c r="D80" s="940"/>
      <c r="E80" s="940"/>
      <c r="F80" s="940"/>
      <c r="G80" s="940"/>
      <c r="H80" s="940"/>
      <c r="I80" s="940"/>
      <c r="J80" s="940"/>
      <c r="K80" s="940"/>
      <c r="L80" s="940"/>
      <c r="M80" s="940"/>
      <c r="N80" s="940"/>
      <c r="O80" s="940"/>
      <c r="P80" s="940"/>
      <c r="Q80" s="940"/>
      <c r="R80" s="940"/>
      <c r="S80" s="940"/>
      <c r="T80" s="940"/>
      <c r="U80" s="940"/>
      <c r="V80" s="940"/>
      <c r="W80" s="940"/>
      <c r="X80" s="940"/>
      <c r="Y80" s="940"/>
      <c r="Z80" s="940"/>
      <c r="AA80" s="940"/>
      <c r="AB80" s="940"/>
      <c r="AC80" s="940"/>
      <c r="AD80" s="940"/>
      <c r="AE80" s="940"/>
      <c r="AF80" s="940"/>
      <c r="AG80" s="940"/>
      <c r="AH80" s="940"/>
      <c r="AI80" s="940"/>
      <c r="AJ80" s="940"/>
      <c r="AK80" s="940"/>
      <c r="AL80" s="940"/>
      <c r="AM80" s="940"/>
      <c r="AN80" s="940"/>
      <c r="AO80" s="940"/>
      <c r="AP80" s="940"/>
      <c r="AQ80" s="940"/>
      <c r="AR80" s="940"/>
      <c r="AS80" s="940"/>
      <c r="AT80" s="940"/>
      <c r="AU80" s="940"/>
      <c r="AV80" s="940"/>
      <c r="AW80" s="940"/>
      <c r="AX80" s="940"/>
      <c r="AY80" s="940"/>
      <c r="AZ80" s="940"/>
      <c r="BA80" s="940"/>
      <c r="BB80" s="940"/>
      <c r="BC80" s="940"/>
      <c r="BD80" s="940"/>
      <c r="BE80" s="940"/>
      <c r="BF80" s="940"/>
      <c r="BG80" s="940"/>
      <c r="BH80" s="940"/>
      <c r="BI80" s="940"/>
      <c r="BJ80" s="940"/>
      <c r="BK80" s="940"/>
      <c r="BL80" s="940"/>
      <c r="BM80" s="940"/>
      <c r="BN80" s="940"/>
      <c r="BO80" s="940"/>
      <c r="BP80" s="940"/>
      <c r="BQ80" s="940"/>
      <c r="BR80" s="940"/>
      <c r="BS80" s="940"/>
      <c r="BT80" s="940"/>
      <c r="BU80" s="940"/>
      <c r="BV80" s="940"/>
      <c r="BW80" s="940"/>
      <c r="BX80" s="940"/>
      <c r="BY80" s="940"/>
      <c r="BZ80" s="941"/>
      <c r="CD80" s="955" t="s">
        <v>329</v>
      </c>
      <c r="CE80" s="956"/>
      <c r="CF80" s="956"/>
      <c r="CG80" s="956"/>
      <c r="CH80" s="956"/>
      <c r="CI80" s="956"/>
      <c r="CJ80" s="957"/>
      <c r="CK80" s="79"/>
      <c r="CL80" s="79"/>
      <c r="CM80" s="79"/>
      <c r="CN80" s="79"/>
      <c r="CO80" s="79"/>
      <c r="CP80" s="79"/>
      <c r="CQ80" s="79"/>
      <c r="CR80" s="79"/>
      <c r="CS80" s="79"/>
      <c r="CT80" s="79"/>
      <c r="CU80" s="79"/>
      <c r="CV80" s="79"/>
      <c r="CW80" s="79"/>
      <c r="CX80" s="79"/>
      <c r="CY80" s="79"/>
      <c r="CZ80" s="81"/>
      <c r="DA80" s="81"/>
      <c r="DB80" s="81"/>
      <c r="DC80" s="81"/>
      <c r="DD80" s="81"/>
      <c r="DE80" s="81"/>
      <c r="DF80" s="81"/>
      <c r="DG80" s="81"/>
      <c r="DH80" s="81"/>
      <c r="DI80" s="81"/>
    </row>
    <row r="81" spans="2:113" ht="18" customHeight="1">
      <c r="B81" s="939"/>
      <c r="C81" s="940"/>
      <c r="D81" s="940"/>
      <c r="E81" s="940"/>
      <c r="F81" s="940"/>
      <c r="G81" s="940"/>
      <c r="H81" s="940"/>
      <c r="I81" s="940"/>
      <c r="J81" s="940"/>
      <c r="K81" s="940"/>
      <c r="L81" s="940"/>
      <c r="M81" s="940"/>
      <c r="N81" s="940"/>
      <c r="O81" s="940"/>
      <c r="P81" s="940"/>
      <c r="Q81" s="940"/>
      <c r="R81" s="940"/>
      <c r="S81" s="940"/>
      <c r="T81" s="940"/>
      <c r="U81" s="940"/>
      <c r="V81" s="940"/>
      <c r="W81" s="940"/>
      <c r="X81" s="940"/>
      <c r="Y81" s="940"/>
      <c r="Z81" s="940"/>
      <c r="AA81" s="940"/>
      <c r="AB81" s="940"/>
      <c r="AC81" s="940"/>
      <c r="AD81" s="940"/>
      <c r="AE81" s="940"/>
      <c r="AF81" s="940"/>
      <c r="AG81" s="940"/>
      <c r="AH81" s="940"/>
      <c r="AI81" s="940"/>
      <c r="AJ81" s="940"/>
      <c r="AK81" s="940"/>
      <c r="AL81" s="940"/>
      <c r="AM81" s="940"/>
      <c r="AN81" s="940"/>
      <c r="AO81" s="940"/>
      <c r="AP81" s="940"/>
      <c r="AQ81" s="940"/>
      <c r="AR81" s="940"/>
      <c r="AS81" s="940"/>
      <c r="AT81" s="940"/>
      <c r="AU81" s="940"/>
      <c r="AV81" s="940"/>
      <c r="AW81" s="940"/>
      <c r="AX81" s="940"/>
      <c r="AY81" s="940"/>
      <c r="AZ81" s="940"/>
      <c r="BA81" s="940"/>
      <c r="BB81" s="940"/>
      <c r="BC81" s="940"/>
      <c r="BD81" s="940"/>
      <c r="BE81" s="940"/>
      <c r="BF81" s="940"/>
      <c r="BG81" s="940"/>
      <c r="BH81" s="940"/>
      <c r="BI81" s="940"/>
      <c r="BJ81" s="940"/>
      <c r="BK81" s="940"/>
      <c r="BL81" s="940"/>
      <c r="BM81" s="940"/>
      <c r="BN81" s="940"/>
      <c r="BO81" s="940"/>
      <c r="BP81" s="940"/>
      <c r="BQ81" s="940"/>
      <c r="BR81" s="940"/>
      <c r="BS81" s="940"/>
      <c r="BT81" s="940"/>
      <c r="BU81" s="940"/>
      <c r="BV81" s="940"/>
      <c r="BW81" s="940"/>
      <c r="BX81" s="940"/>
      <c r="BY81" s="940"/>
      <c r="BZ81" s="941"/>
      <c r="CD81" s="931" t="s">
        <v>331</v>
      </c>
      <c r="CE81" s="932"/>
      <c r="CF81" s="932"/>
      <c r="CG81" s="932"/>
      <c r="CH81" s="932"/>
      <c r="CI81" s="932"/>
      <c r="CJ81" s="933"/>
      <c r="CK81" s="79"/>
      <c r="CL81" s="79"/>
      <c r="CM81" s="79"/>
      <c r="CN81" s="79"/>
      <c r="CO81" s="79"/>
      <c r="CP81" s="79"/>
      <c r="CQ81" s="79"/>
      <c r="CR81" s="79"/>
      <c r="CS81" s="79"/>
      <c r="CT81" s="79"/>
      <c r="CU81" s="79"/>
      <c r="CV81" s="79"/>
      <c r="CW81" s="79"/>
      <c r="CX81" s="79"/>
      <c r="CY81" s="79"/>
      <c r="CZ81" s="81"/>
      <c r="DA81" s="81"/>
      <c r="DB81" s="81"/>
      <c r="DC81" s="81"/>
      <c r="DD81" s="81"/>
      <c r="DE81" s="81"/>
      <c r="DF81" s="81"/>
      <c r="DG81" s="81"/>
      <c r="DH81" s="81"/>
      <c r="DI81" s="81"/>
    </row>
    <row r="82" spans="2:113" ht="18" customHeight="1">
      <c r="B82" s="939"/>
      <c r="C82" s="940"/>
      <c r="D82" s="940"/>
      <c r="E82" s="940"/>
      <c r="F82" s="940"/>
      <c r="G82" s="940"/>
      <c r="H82" s="940"/>
      <c r="I82" s="940"/>
      <c r="J82" s="940"/>
      <c r="K82" s="940"/>
      <c r="L82" s="940"/>
      <c r="M82" s="940"/>
      <c r="N82" s="940"/>
      <c r="O82" s="940"/>
      <c r="P82" s="940"/>
      <c r="Q82" s="940"/>
      <c r="R82" s="940"/>
      <c r="S82" s="940"/>
      <c r="T82" s="940"/>
      <c r="U82" s="940"/>
      <c r="V82" s="940"/>
      <c r="W82" s="940"/>
      <c r="X82" s="940"/>
      <c r="Y82" s="940"/>
      <c r="Z82" s="940"/>
      <c r="AA82" s="940"/>
      <c r="AB82" s="940"/>
      <c r="AC82" s="940"/>
      <c r="AD82" s="940"/>
      <c r="AE82" s="940"/>
      <c r="AF82" s="940"/>
      <c r="AG82" s="940"/>
      <c r="AH82" s="940"/>
      <c r="AI82" s="940"/>
      <c r="AJ82" s="940"/>
      <c r="AK82" s="940"/>
      <c r="AL82" s="940"/>
      <c r="AM82" s="940"/>
      <c r="AN82" s="940"/>
      <c r="AO82" s="940"/>
      <c r="AP82" s="940"/>
      <c r="AQ82" s="940"/>
      <c r="AR82" s="940"/>
      <c r="AS82" s="940"/>
      <c r="AT82" s="940"/>
      <c r="AU82" s="940"/>
      <c r="AV82" s="940"/>
      <c r="AW82" s="940"/>
      <c r="AX82" s="940"/>
      <c r="AY82" s="940"/>
      <c r="AZ82" s="940"/>
      <c r="BA82" s="940"/>
      <c r="BB82" s="940"/>
      <c r="BC82" s="940"/>
      <c r="BD82" s="940"/>
      <c r="BE82" s="940"/>
      <c r="BF82" s="940"/>
      <c r="BG82" s="940"/>
      <c r="BH82" s="940"/>
      <c r="BI82" s="940"/>
      <c r="BJ82" s="940"/>
      <c r="BK82" s="940"/>
      <c r="BL82" s="940"/>
      <c r="BM82" s="940"/>
      <c r="BN82" s="940"/>
      <c r="BO82" s="940"/>
      <c r="BP82" s="940"/>
      <c r="BQ82" s="940"/>
      <c r="BR82" s="940"/>
      <c r="BS82" s="940"/>
      <c r="BT82" s="940"/>
      <c r="BU82" s="940"/>
      <c r="BV82" s="940"/>
      <c r="BW82" s="940"/>
      <c r="BX82" s="940"/>
      <c r="BY82" s="940"/>
      <c r="BZ82" s="941"/>
      <c r="CD82" s="931" t="s">
        <v>331</v>
      </c>
      <c r="CE82" s="932"/>
      <c r="CF82" s="932"/>
      <c r="CG82" s="932"/>
      <c r="CH82" s="932"/>
      <c r="CI82" s="932"/>
      <c r="CJ82" s="933"/>
      <c r="CK82" s="79"/>
      <c r="CL82" s="79"/>
      <c r="CM82" s="79"/>
      <c r="CN82" s="79"/>
      <c r="CO82" s="79"/>
      <c r="CP82" s="79"/>
      <c r="CQ82" s="79"/>
      <c r="CR82" s="79"/>
      <c r="CS82" s="79"/>
      <c r="CT82" s="79"/>
      <c r="CU82" s="79"/>
      <c r="CV82" s="79"/>
      <c r="CW82" s="79"/>
      <c r="CX82" s="79"/>
      <c r="CY82" s="79"/>
      <c r="CZ82" s="81"/>
      <c r="DA82" s="81"/>
      <c r="DB82" s="81"/>
      <c r="DC82" s="81"/>
      <c r="DD82" s="81"/>
      <c r="DE82" s="81"/>
      <c r="DF82" s="81"/>
      <c r="DG82" s="81"/>
      <c r="DH82" s="81"/>
      <c r="DI82" s="81"/>
    </row>
    <row r="83" spans="2:113" ht="18" customHeight="1">
      <c r="B83" s="939"/>
      <c r="C83" s="940"/>
      <c r="D83" s="940"/>
      <c r="E83" s="940"/>
      <c r="F83" s="940"/>
      <c r="G83" s="940"/>
      <c r="H83" s="940"/>
      <c r="I83" s="940"/>
      <c r="J83" s="940"/>
      <c r="K83" s="940"/>
      <c r="L83" s="940"/>
      <c r="M83" s="940"/>
      <c r="N83" s="940"/>
      <c r="O83" s="940"/>
      <c r="P83" s="940"/>
      <c r="Q83" s="940"/>
      <c r="R83" s="940"/>
      <c r="S83" s="940"/>
      <c r="T83" s="940"/>
      <c r="U83" s="940"/>
      <c r="V83" s="940"/>
      <c r="W83" s="940"/>
      <c r="X83" s="940"/>
      <c r="Y83" s="940"/>
      <c r="Z83" s="940"/>
      <c r="AA83" s="940"/>
      <c r="AB83" s="940"/>
      <c r="AC83" s="940"/>
      <c r="AD83" s="940"/>
      <c r="AE83" s="940"/>
      <c r="AF83" s="940"/>
      <c r="AG83" s="940"/>
      <c r="AH83" s="940"/>
      <c r="AI83" s="940"/>
      <c r="AJ83" s="940"/>
      <c r="AK83" s="940"/>
      <c r="AL83" s="940"/>
      <c r="AM83" s="940"/>
      <c r="AN83" s="940"/>
      <c r="AO83" s="940"/>
      <c r="AP83" s="940"/>
      <c r="AQ83" s="940"/>
      <c r="AR83" s="940"/>
      <c r="AS83" s="940"/>
      <c r="AT83" s="940"/>
      <c r="AU83" s="940"/>
      <c r="AV83" s="940"/>
      <c r="AW83" s="940"/>
      <c r="AX83" s="940"/>
      <c r="AY83" s="940"/>
      <c r="AZ83" s="940"/>
      <c r="BA83" s="940"/>
      <c r="BB83" s="940"/>
      <c r="BC83" s="940"/>
      <c r="BD83" s="940"/>
      <c r="BE83" s="940"/>
      <c r="BF83" s="940"/>
      <c r="BG83" s="940"/>
      <c r="BH83" s="940"/>
      <c r="BI83" s="940"/>
      <c r="BJ83" s="940"/>
      <c r="BK83" s="940"/>
      <c r="BL83" s="940"/>
      <c r="BM83" s="940"/>
      <c r="BN83" s="940"/>
      <c r="BO83" s="940"/>
      <c r="BP83" s="940"/>
      <c r="BQ83" s="940"/>
      <c r="BR83" s="940"/>
      <c r="BS83" s="940"/>
      <c r="BT83" s="940"/>
      <c r="BU83" s="940"/>
      <c r="BV83" s="940"/>
      <c r="BW83" s="940"/>
      <c r="BX83" s="940"/>
      <c r="BY83" s="940"/>
      <c r="BZ83" s="941"/>
      <c r="CD83" s="931" t="s">
        <v>331</v>
      </c>
      <c r="CE83" s="932"/>
      <c r="CF83" s="932"/>
      <c r="CG83" s="932"/>
      <c r="CH83" s="932"/>
      <c r="CI83" s="932"/>
      <c r="CJ83" s="933"/>
      <c r="CK83" s="79"/>
      <c r="CL83" s="79"/>
      <c r="CM83" s="79"/>
      <c r="CN83" s="79"/>
      <c r="CO83" s="79"/>
      <c r="CP83" s="79"/>
      <c r="CQ83" s="79"/>
      <c r="CR83" s="79"/>
      <c r="CS83" s="79"/>
      <c r="CT83" s="79"/>
      <c r="CU83" s="79"/>
      <c r="CV83" s="79"/>
      <c r="CW83" s="79"/>
      <c r="CX83" s="79"/>
      <c r="CY83" s="79"/>
      <c r="CZ83" s="81"/>
      <c r="DA83" s="81"/>
      <c r="DB83" s="81"/>
      <c r="DC83" s="81"/>
      <c r="DD83" s="81"/>
      <c r="DE83" s="81"/>
      <c r="DF83" s="81"/>
      <c r="DG83" s="81"/>
      <c r="DH83" s="81"/>
      <c r="DI83" s="81"/>
    </row>
    <row r="84" spans="2:113" ht="18" customHeight="1">
      <c r="B84" s="939"/>
      <c r="C84" s="940"/>
      <c r="D84" s="940"/>
      <c r="E84" s="940"/>
      <c r="F84" s="940"/>
      <c r="G84" s="940"/>
      <c r="H84" s="940"/>
      <c r="I84" s="940"/>
      <c r="J84" s="940"/>
      <c r="K84" s="940"/>
      <c r="L84" s="940"/>
      <c r="M84" s="940"/>
      <c r="N84" s="940"/>
      <c r="O84" s="940"/>
      <c r="P84" s="940"/>
      <c r="Q84" s="940"/>
      <c r="R84" s="940"/>
      <c r="S84" s="940"/>
      <c r="T84" s="940"/>
      <c r="U84" s="940"/>
      <c r="V84" s="940"/>
      <c r="W84" s="940"/>
      <c r="X84" s="940"/>
      <c r="Y84" s="940"/>
      <c r="Z84" s="940"/>
      <c r="AA84" s="940"/>
      <c r="AB84" s="940"/>
      <c r="AC84" s="940"/>
      <c r="AD84" s="940"/>
      <c r="AE84" s="940"/>
      <c r="AF84" s="940"/>
      <c r="AG84" s="940"/>
      <c r="AH84" s="940"/>
      <c r="AI84" s="940"/>
      <c r="AJ84" s="940"/>
      <c r="AK84" s="940"/>
      <c r="AL84" s="940"/>
      <c r="AM84" s="940"/>
      <c r="AN84" s="940"/>
      <c r="AO84" s="940"/>
      <c r="AP84" s="940"/>
      <c r="AQ84" s="940"/>
      <c r="AR84" s="940"/>
      <c r="AS84" s="940"/>
      <c r="AT84" s="940"/>
      <c r="AU84" s="940"/>
      <c r="AV84" s="940"/>
      <c r="AW84" s="940"/>
      <c r="AX84" s="940"/>
      <c r="AY84" s="940"/>
      <c r="AZ84" s="940"/>
      <c r="BA84" s="940"/>
      <c r="BB84" s="940"/>
      <c r="BC84" s="940"/>
      <c r="BD84" s="940"/>
      <c r="BE84" s="940"/>
      <c r="BF84" s="940"/>
      <c r="BG84" s="940"/>
      <c r="BH84" s="940"/>
      <c r="BI84" s="940"/>
      <c r="BJ84" s="940"/>
      <c r="BK84" s="940"/>
      <c r="BL84" s="940"/>
      <c r="BM84" s="940"/>
      <c r="BN84" s="940"/>
      <c r="BO84" s="940"/>
      <c r="BP84" s="940"/>
      <c r="BQ84" s="940"/>
      <c r="BR84" s="940"/>
      <c r="BS84" s="940"/>
      <c r="BT84" s="940"/>
      <c r="BU84" s="940"/>
      <c r="BV84" s="940"/>
      <c r="BW84" s="940"/>
      <c r="BX84" s="940"/>
      <c r="BY84" s="940"/>
      <c r="BZ84" s="941"/>
      <c r="CD84" s="931" t="s">
        <v>331</v>
      </c>
      <c r="CE84" s="932"/>
      <c r="CF84" s="932"/>
      <c r="CG84" s="932"/>
      <c r="CH84" s="932"/>
      <c r="CI84" s="932"/>
      <c r="CJ84" s="933"/>
      <c r="CK84" s="79"/>
      <c r="CL84" s="79"/>
      <c r="CM84" s="79"/>
      <c r="CN84" s="79"/>
      <c r="CO84" s="79"/>
      <c r="CP84" s="79"/>
      <c r="CQ84" s="79"/>
      <c r="CR84" s="79"/>
      <c r="CS84" s="79"/>
      <c r="CT84" s="79"/>
      <c r="CU84" s="79"/>
      <c r="CV84" s="79"/>
      <c r="CW84" s="79"/>
      <c r="CX84" s="79"/>
      <c r="CY84" s="79"/>
      <c r="CZ84" s="81"/>
      <c r="DA84" s="81"/>
      <c r="DB84" s="81"/>
      <c r="DC84" s="81"/>
      <c r="DD84" s="81"/>
      <c r="DE84" s="81"/>
      <c r="DF84" s="81"/>
      <c r="DG84" s="81"/>
      <c r="DH84" s="81"/>
      <c r="DI84" s="81"/>
    </row>
    <row r="85" spans="2:113" ht="18" customHeight="1">
      <c r="B85" s="939"/>
      <c r="C85" s="940"/>
      <c r="D85" s="940"/>
      <c r="E85" s="940"/>
      <c r="F85" s="940"/>
      <c r="G85" s="940"/>
      <c r="H85" s="940"/>
      <c r="I85" s="940"/>
      <c r="J85" s="940"/>
      <c r="K85" s="940"/>
      <c r="L85" s="940"/>
      <c r="M85" s="940"/>
      <c r="N85" s="940"/>
      <c r="O85" s="940"/>
      <c r="P85" s="940"/>
      <c r="Q85" s="940"/>
      <c r="R85" s="940"/>
      <c r="S85" s="940"/>
      <c r="T85" s="940"/>
      <c r="U85" s="940"/>
      <c r="V85" s="940"/>
      <c r="W85" s="940"/>
      <c r="X85" s="940"/>
      <c r="Y85" s="940"/>
      <c r="Z85" s="940"/>
      <c r="AA85" s="940"/>
      <c r="AB85" s="940"/>
      <c r="AC85" s="940"/>
      <c r="AD85" s="940"/>
      <c r="AE85" s="940"/>
      <c r="AF85" s="940"/>
      <c r="AG85" s="940"/>
      <c r="AH85" s="940"/>
      <c r="AI85" s="940"/>
      <c r="AJ85" s="940"/>
      <c r="AK85" s="940"/>
      <c r="AL85" s="940"/>
      <c r="AM85" s="940"/>
      <c r="AN85" s="940"/>
      <c r="AO85" s="940"/>
      <c r="AP85" s="940"/>
      <c r="AQ85" s="940"/>
      <c r="AR85" s="940"/>
      <c r="AS85" s="940"/>
      <c r="AT85" s="940"/>
      <c r="AU85" s="940"/>
      <c r="AV85" s="940"/>
      <c r="AW85" s="940"/>
      <c r="AX85" s="940"/>
      <c r="AY85" s="940"/>
      <c r="AZ85" s="940"/>
      <c r="BA85" s="940"/>
      <c r="BB85" s="940"/>
      <c r="BC85" s="940"/>
      <c r="BD85" s="940"/>
      <c r="BE85" s="940"/>
      <c r="BF85" s="940"/>
      <c r="BG85" s="940"/>
      <c r="BH85" s="940"/>
      <c r="BI85" s="940"/>
      <c r="BJ85" s="940"/>
      <c r="BK85" s="940"/>
      <c r="BL85" s="940"/>
      <c r="BM85" s="940"/>
      <c r="BN85" s="940"/>
      <c r="BO85" s="940"/>
      <c r="BP85" s="940"/>
      <c r="BQ85" s="940"/>
      <c r="BR85" s="940"/>
      <c r="BS85" s="940"/>
      <c r="BT85" s="940"/>
      <c r="BU85" s="940"/>
      <c r="BV85" s="940"/>
      <c r="BW85" s="940"/>
      <c r="BX85" s="940"/>
      <c r="BY85" s="940"/>
      <c r="BZ85" s="941"/>
      <c r="CD85" s="931" t="s">
        <v>331</v>
      </c>
      <c r="CE85" s="932"/>
      <c r="CF85" s="932"/>
      <c r="CG85" s="932"/>
      <c r="CH85" s="932"/>
      <c r="CI85" s="932"/>
      <c r="CJ85" s="933"/>
      <c r="CK85" s="79"/>
      <c r="CL85" s="79"/>
      <c r="CM85" s="79"/>
      <c r="CN85" s="79"/>
      <c r="CO85" s="79"/>
      <c r="CP85" s="79"/>
      <c r="CQ85" s="79"/>
      <c r="CR85" s="79"/>
      <c r="CS85" s="79"/>
      <c r="CT85" s="79"/>
      <c r="CU85" s="79"/>
      <c r="CV85" s="79"/>
      <c r="CW85" s="79"/>
      <c r="CX85" s="79"/>
      <c r="CY85" s="79"/>
      <c r="CZ85" s="81"/>
      <c r="DA85" s="81"/>
      <c r="DB85" s="81"/>
      <c r="DC85" s="81"/>
      <c r="DD85" s="81"/>
      <c r="DE85" s="81"/>
      <c r="DF85" s="81"/>
      <c r="DG85" s="81"/>
      <c r="DH85" s="81"/>
      <c r="DI85" s="81"/>
    </row>
    <row r="86" spans="2:113" ht="18" customHeight="1">
      <c r="B86" s="942"/>
      <c r="C86" s="943"/>
      <c r="D86" s="943"/>
      <c r="E86" s="943"/>
      <c r="F86" s="943"/>
      <c r="G86" s="943"/>
      <c r="H86" s="943"/>
      <c r="I86" s="943"/>
      <c r="J86" s="943"/>
      <c r="K86" s="943"/>
      <c r="L86" s="943"/>
      <c r="M86" s="943"/>
      <c r="N86" s="943"/>
      <c r="O86" s="943"/>
      <c r="P86" s="943"/>
      <c r="Q86" s="943"/>
      <c r="R86" s="943"/>
      <c r="S86" s="943"/>
      <c r="T86" s="943"/>
      <c r="U86" s="943"/>
      <c r="V86" s="943"/>
      <c r="W86" s="943"/>
      <c r="X86" s="943"/>
      <c r="Y86" s="943"/>
      <c r="Z86" s="943"/>
      <c r="AA86" s="943"/>
      <c r="AB86" s="943"/>
      <c r="AC86" s="943"/>
      <c r="AD86" s="943"/>
      <c r="AE86" s="943"/>
      <c r="AF86" s="943"/>
      <c r="AG86" s="943"/>
      <c r="AH86" s="943"/>
      <c r="AI86" s="943"/>
      <c r="AJ86" s="943"/>
      <c r="AK86" s="943"/>
      <c r="AL86" s="943"/>
      <c r="AM86" s="943"/>
      <c r="AN86" s="943"/>
      <c r="AO86" s="943"/>
      <c r="AP86" s="943"/>
      <c r="AQ86" s="943"/>
      <c r="AR86" s="943"/>
      <c r="AS86" s="943"/>
      <c r="AT86" s="943"/>
      <c r="AU86" s="943"/>
      <c r="AV86" s="943"/>
      <c r="AW86" s="943"/>
      <c r="AX86" s="943"/>
      <c r="AY86" s="943"/>
      <c r="AZ86" s="943"/>
      <c r="BA86" s="943"/>
      <c r="BB86" s="943"/>
      <c r="BC86" s="943"/>
      <c r="BD86" s="943"/>
      <c r="BE86" s="943"/>
      <c r="BF86" s="943"/>
      <c r="BG86" s="943"/>
      <c r="BH86" s="943"/>
      <c r="BI86" s="943"/>
      <c r="BJ86" s="943"/>
      <c r="BK86" s="943"/>
      <c r="BL86" s="943"/>
      <c r="BM86" s="943"/>
      <c r="BN86" s="943"/>
      <c r="BO86" s="943"/>
      <c r="BP86" s="943"/>
      <c r="BQ86" s="943"/>
      <c r="BR86" s="943"/>
      <c r="BS86" s="943"/>
      <c r="BT86" s="943"/>
      <c r="BU86" s="943"/>
      <c r="BV86" s="943"/>
      <c r="BW86" s="943"/>
      <c r="BX86" s="943"/>
      <c r="BY86" s="943"/>
      <c r="BZ86" s="944"/>
      <c r="CD86" s="931" t="s">
        <v>331</v>
      </c>
      <c r="CE86" s="932"/>
      <c r="CF86" s="932"/>
      <c r="CG86" s="932"/>
      <c r="CH86" s="932"/>
      <c r="CI86" s="932"/>
      <c r="CJ86" s="933"/>
      <c r="CK86" s="79"/>
      <c r="CL86" s="79"/>
      <c r="CM86" s="79"/>
      <c r="CN86" s="79"/>
      <c r="CO86" s="79"/>
      <c r="CP86" s="79"/>
      <c r="CQ86" s="79"/>
      <c r="CR86" s="79"/>
      <c r="CS86" s="79"/>
      <c r="CT86" s="79"/>
      <c r="CU86" s="79"/>
      <c r="CV86" s="79"/>
      <c r="CW86" s="79"/>
      <c r="CX86" s="79"/>
      <c r="CY86" s="79"/>
      <c r="CZ86" s="81"/>
      <c r="DA86" s="81"/>
      <c r="DB86" s="81"/>
      <c r="DC86" s="81"/>
      <c r="DD86" s="81"/>
      <c r="DE86" s="81"/>
      <c r="DF86" s="81"/>
      <c r="DG86" s="81"/>
      <c r="DH86" s="81"/>
      <c r="DI86" s="81"/>
    </row>
    <row r="87" spans="2:113" ht="18" customHeight="1">
      <c r="B87" s="77"/>
      <c r="C87" s="77"/>
      <c r="D87" s="77"/>
      <c r="E87" s="77"/>
      <c r="F87" s="77"/>
      <c r="G87" s="77"/>
      <c r="H87" s="77"/>
      <c r="I87" s="77"/>
      <c r="J87" s="77"/>
      <c r="K87" s="77"/>
      <c r="L87" s="77"/>
      <c r="M87" s="77"/>
      <c r="N87" s="77"/>
      <c r="O87" s="77"/>
      <c r="P87" s="77"/>
      <c r="Q87" s="77"/>
      <c r="R87" s="77"/>
      <c r="S87" s="77"/>
      <c r="T87" s="77"/>
      <c r="U87" s="77"/>
      <c r="V87" s="77"/>
      <c r="W87" s="77"/>
      <c r="X87" s="77"/>
      <c r="Y87" s="77"/>
      <c r="Z87" s="77"/>
      <c r="AA87" s="77"/>
      <c r="AB87" s="77"/>
      <c r="AC87" s="77"/>
      <c r="AD87" s="77"/>
      <c r="AE87" s="77"/>
      <c r="AF87" s="77"/>
      <c r="AG87" s="77"/>
      <c r="AH87" s="77"/>
      <c r="AI87" s="77"/>
      <c r="AJ87" s="77"/>
      <c r="AK87" s="77"/>
      <c r="AL87" s="77"/>
      <c r="AM87" s="77"/>
      <c r="AN87" s="77"/>
      <c r="AO87" s="77"/>
      <c r="AP87" s="77"/>
      <c r="AQ87" s="77"/>
      <c r="AR87" s="77"/>
      <c r="AS87" s="77"/>
      <c r="AT87" s="77"/>
      <c r="AU87" s="77"/>
      <c r="AV87" s="77"/>
      <c r="AW87" s="77"/>
      <c r="AX87" s="77"/>
      <c r="AY87" s="77"/>
      <c r="AZ87" s="77"/>
      <c r="BA87" s="77"/>
      <c r="BB87" s="77"/>
      <c r="BC87" s="77"/>
      <c r="BD87" s="77"/>
      <c r="BE87" s="77"/>
      <c r="BF87" s="77"/>
      <c r="BG87" s="77"/>
      <c r="BH87" s="77"/>
      <c r="BI87" s="77"/>
      <c r="BJ87" s="77"/>
      <c r="BK87" s="77"/>
      <c r="BL87" s="77"/>
      <c r="BM87" s="77"/>
      <c r="BN87" s="77"/>
      <c r="BO87" s="77"/>
      <c r="BP87" s="77"/>
      <c r="BQ87" s="77"/>
      <c r="BR87" s="77"/>
      <c r="BS87" s="77"/>
      <c r="BT87" s="77"/>
      <c r="BU87" s="77"/>
      <c r="BV87" s="77"/>
      <c r="BW87" s="77"/>
      <c r="BX87" s="77"/>
      <c r="BY87" s="77"/>
      <c r="BZ87" s="77"/>
      <c r="CD87" s="931" t="s">
        <v>331</v>
      </c>
      <c r="CE87" s="932"/>
      <c r="CF87" s="932"/>
      <c r="CG87" s="932"/>
      <c r="CH87" s="932"/>
      <c r="CI87" s="932"/>
      <c r="CJ87" s="933"/>
      <c r="CK87" s="79"/>
      <c r="CL87" s="79"/>
      <c r="CM87" s="79"/>
      <c r="CN87" s="79"/>
      <c r="CO87" s="79"/>
      <c r="CP87" s="79"/>
      <c r="CQ87" s="79"/>
      <c r="CR87" s="79"/>
      <c r="CS87" s="79"/>
      <c r="CT87" s="79"/>
      <c r="CU87" s="79"/>
      <c r="CV87" s="79"/>
      <c r="CW87" s="79"/>
      <c r="CX87" s="79"/>
      <c r="CY87" s="79"/>
      <c r="CZ87" s="81"/>
      <c r="DA87" s="81"/>
      <c r="DB87" s="81"/>
      <c r="DC87" s="81"/>
      <c r="DD87" s="81"/>
      <c r="DE87" s="81"/>
      <c r="DF87" s="81"/>
      <c r="DG87" s="81"/>
      <c r="DH87" s="81"/>
      <c r="DI87" s="81"/>
    </row>
    <row r="88" spans="2:113" ht="18" customHeight="1">
      <c r="B88" s="77"/>
      <c r="C88" s="77"/>
      <c r="D88" s="77"/>
      <c r="E88" s="77"/>
      <c r="F88" s="77"/>
      <c r="G88" s="77"/>
      <c r="H88" s="77"/>
      <c r="I88" s="77"/>
      <c r="J88" s="77"/>
      <c r="K88" s="77"/>
      <c r="L88" s="77"/>
      <c r="M88" s="77"/>
      <c r="N88" s="77"/>
      <c r="O88" s="77"/>
      <c r="P88" s="77"/>
      <c r="Q88" s="77"/>
      <c r="R88" s="77"/>
      <c r="S88" s="77"/>
      <c r="T88" s="77"/>
      <c r="U88" s="77"/>
      <c r="V88" s="77"/>
      <c r="W88" s="77"/>
      <c r="X88" s="77"/>
      <c r="Y88" s="77"/>
      <c r="Z88" s="77"/>
      <c r="AA88" s="77"/>
      <c r="AB88" s="77"/>
      <c r="AC88" s="77"/>
      <c r="AD88" s="77"/>
      <c r="AE88" s="77"/>
      <c r="AF88" s="77"/>
      <c r="AG88" s="77"/>
      <c r="AH88" s="77"/>
      <c r="AI88" s="77"/>
      <c r="AJ88" s="77"/>
      <c r="AK88" s="77"/>
      <c r="AL88" s="77"/>
      <c r="AM88" s="77"/>
      <c r="AN88" s="77"/>
      <c r="AO88" s="77"/>
      <c r="AP88" s="77"/>
      <c r="AQ88" s="77"/>
      <c r="AR88" s="77"/>
      <c r="AS88" s="77"/>
      <c r="AT88" s="77"/>
      <c r="AU88" s="77"/>
      <c r="AV88" s="77"/>
      <c r="AW88" s="77"/>
      <c r="AX88" s="77"/>
      <c r="AY88" s="77"/>
      <c r="AZ88" s="77"/>
      <c r="BA88" s="77"/>
      <c r="BB88" s="77"/>
      <c r="BC88" s="77"/>
      <c r="BD88" s="77"/>
      <c r="BE88" s="77"/>
      <c r="BF88" s="77"/>
      <c r="BG88" s="77"/>
      <c r="BH88" s="77"/>
      <c r="BI88" s="77"/>
      <c r="BJ88" s="77"/>
      <c r="BK88" s="77"/>
      <c r="BL88" s="77"/>
      <c r="BM88" s="77"/>
      <c r="BN88" s="77"/>
      <c r="BO88" s="77"/>
      <c r="BP88" s="77"/>
      <c r="BQ88" s="77"/>
      <c r="BR88" s="77"/>
      <c r="BS88" s="77"/>
      <c r="BT88" s="77"/>
      <c r="BU88" s="77"/>
      <c r="BV88" s="77"/>
      <c r="BW88" s="77"/>
      <c r="BX88" s="77"/>
      <c r="BY88" s="77"/>
      <c r="BZ88" s="77"/>
      <c r="CD88" s="931" t="s">
        <v>331</v>
      </c>
      <c r="CE88" s="932"/>
      <c r="CF88" s="932"/>
      <c r="CG88" s="932"/>
      <c r="CH88" s="932"/>
      <c r="CI88" s="932"/>
      <c r="CJ88" s="933"/>
      <c r="CK88" s="79"/>
      <c r="CL88" s="79"/>
      <c r="CM88" s="79"/>
      <c r="CN88" s="79"/>
      <c r="CO88" s="79"/>
      <c r="CP88" s="79"/>
      <c r="CQ88" s="79"/>
      <c r="CR88" s="79"/>
      <c r="CS88" s="79"/>
      <c r="CT88" s="79"/>
      <c r="CU88" s="79"/>
      <c r="CV88" s="79"/>
      <c r="CW88" s="79"/>
      <c r="CX88" s="79"/>
      <c r="CY88" s="79"/>
      <c r="CZ88" s="81"/>
      <c r="DA88" s="81"/>
      <c r="DB88" s="81"/>
      <c r="DC88" s="81"/>
      <c r="DD88" s="81"/>
      <c r="DE88" s="81"/>
      <c r="DF88" s="81"/>
      <c r="DG88" s="81"/>
      <c r="DH88" s="81"/>
      <c r="DI88" s="81"/>
    </row>
    <row r="89" spans="2:113" ht="18" customHeight="1">
      <c r="B89" s="77"/>
      <c r="C89" s="77"/>
      <c r="D89" s="77"/>
      <c r="E89" s="77"/>
      <c r="F89" s="77"/>
      <c r="G89" s="77"/>
      <c r="H89" s="77"/>
      <c r="I89" s="77"/>
      <c r="J89" s="77"/>
      <c r="K89" s="77"/>
      <c r="L89" s="77"/>
      <c r="M89" s="77"/>
      <c r="N89" s="77"/>
      <c r="O89" s="77"/>
      <c r="P89" s="77"/>
      <c r="Q89" s="77"/>
      <c r="R89" s="77"/>
      <c r="S89" s="77"/>
      <c r="T89" s="77"/>
      <c r="U89" s="77"/>
      <c r="V89" s="77"/>
      <c r="W89" s="77"/>
      <c r="X89" s="77"/>
      <c r="Y89" s="77"/>
      <c r="Z89" s="77"/>
      <c r="AA89" s="77"/>
      <c r="AB89" s="77"/>
      <c r="AC89" s="77"/>
      <c r="AD89" s="77"/>
      <c r="AE89" s="77"/>
      <c r="AF89" s="77"/>
      <c r="AG89" s="77"/>
      <c r="AH89" s="77"/>
      <c r="AI89" s="77"/>
      <c r="AJ89" s="77"/>
      <c r="AK89" s="77"/>
      <c r="AL89" s="77"/>
      <c r="AM89" s="77"/>
      <c r="AN89" s="77"/>
      <c r="AO89" s="77"/>
      <c r="AP89" s="77"/>
      <c r="AQ89" s="77"/>
      <c r="AR89" s="77"/>
      <c r="AS89" s="77"/>
      <c r="AT89" s="77"/>
      <c r="AU89" s="77"/>
      <c r="AV89" s="77"/>
      <c r="AW89" s="77"/>
      <c r="AX89" s="77"/>
      <c r="AY89" s="77"/>
      <c r="AZ89" s="77"/>
      <c r="BA89" s="77"/>
      <c r="BB89" s="77"/>
      <c r="BC89" s="77"/>
      <c r="BD89" s="77"/>
      <c r="BE89" s="77"/>
      <c r="BF89" s="77"/>
      <c r="BG89" s="77"/>
      <c r="BH89" s="77"/>
      <c r="BI89" s="77"/>
      <c r="BJ89" s="77"/>
      <c r="BK89" s="77"/>
      <c r="BL89" s="77"/>
      <c r="BM89" s="77"/>
      <c r="BN89" s="77"/>
      <c r="BO89" s="77"/>
      <c r="BP89" s="77"/>
      <c r="BQ89" s="77"/>
      <c r="BR89" s="77"/>
      <c r="BS89" s="77"/>
      <c r="BT89" s="77"/>
      <c r="BU89" s="77"/>
      <c r="BV89" s="77"/>
      <c r="BW89" s="77"/>
      <c r="BX89" s="77"/>
      <c r="BY89" s="77"/>
      <c r="BZ89" s="77"/>
      <c r="CD89" s="931" t="s">
        <v>331</v>
      </c>
      <c r="CE89" s="932"/>
      <c r="CF89" s="932"/>
      <c r="CG89" s="932"/>
      <c r="CH89" s="932"/>
      <c r="CI89" s="932"/>
      <c r="CJ89" s="933"/>
      <c r="CK89" s="79"/>
      <c r="CL89" s="79"/>
      <c r="CM89" s="79"/>
      <c r="CN89" s="79"/>
      <c r="CO89" s="79"/>
      <c r="CP89" s="79"/>
      <c r="CQ89" s="79"/>
      <c r="CR89" s="79"/>
      <c r="CS89" s="79"/>
      <c r="CT89" s="79"/>
      <c r="CU89" s="79"/>
      <c r="CV89" s="79"/>
      <c r="CW89" s="79"/>
      <c r="CX89" s="79"/>
      <c r="CY89" s="79"/>
      <c r="CZ89" s="81"/>
      <c r="DA89" s="81"/>
      <c r="DB89" s="81"/>
      <c r="DC89" s="81"/>
      <c r="DD89" s="81"/>
      <c r="DE89" s="81"/>
      <c r="DF89" s="81"/>
      <c r="DG89" s="81"/>
      <c r="DH89" s="81"/>
      <c r="DI89" s="81"/>
    </row>
    <row r="90" spans="2:113" ht="18" customHeight="1">
      <c r="B90" s="77"/>
      <c r="C90" s="77"/>
      <c r="D90" s="77"/>
      <c r="E90" s="77"/>
      <c r="F90" s="77"/>
      <c r="G90" s="77"/>
      <c r="H90" s="77"/>
      <c r="I90" s="77"/>
      <c r="J90" s="77"/>
      <c r="K90" s="77"/>
      <c r="L90" s="77"/>
      <c r="M90" s="77"/>
      <c r="N90" s="77"/>
      <c r="O90" s="77"/>
      <c r="P90" s="77"/>
      <c r="Q90" s="77"/>
      <c r="R90" s="77"/>
      <c r="S90" s="77"/>
      <c r="T90" s="77"/>
      <c r="U90" s="77"/>
      <c r="V90" s="77"/>
      <c r="W90" s="77"/>
      <c r="X90" s="77"/>
      <c r="Y90" s="77"/>
      <c r="Z90" s="77"/>
      <c r="AA90" s="77"/>
      <c r="AB90" s="77"/>
      <c r="AC90" s="77"/>
      <c r="AD90" s="77"/>
      <c r="AE90" s="77"/>
      <c r="AF90" s="77"/>
      <c r="AG90" s="77"/>
      <c r="AH90" s="77"/>
      <c r="AI90" s="77"/>
      <c r="AJ90" s="77"/>
      <c r="AK90" s="77"/>
      <c r="AL90" s="77"/>
      <c r="AM90" s="77"/>
      <c r="AN90" s="77"/>
      <c r="AO90" s="77"/>
      <c r="AP90" s="77"/>
      <c r="AQ90" s="77"/>
      <c r="AR90" s="77"/>
      <c r="AS90" s="77"/>
      <c r="AT90" s="77"/>
      <c r="AU90" s="77"/>
      <c r="AV90" s="77"/>
      <c r="AW90" s="77"/>
      <c r="AX90" s="77"/>
      <c r="AY90" s="77"/>
      <c r="AZ90" s="77"/>
      <c r="BA90" s="77"/>
      <c r="BB90" s="77"/>
      <c r="BC90" s="77"/>
      <c r="BD90" s="77"/>
      <c r="BE90" s="77"/>
      <c r="BF90" s="77"/>
      <c r="BG90" s="77"/>
      <c r="BH90" s="77"/>
      <c r="BI90" s="77"/>
      <c r="BJ90" s="77"/>
      <c r="BK90" s="77"/>
      <c r="BL90" s="77"/>
      <c r="BM90" s="77"/>
      <c r="BN90" s="77"/>
      <c r="BO90" s="77"/>
      <c r="BP90" s="77"/>
      <c r="BQ90" s="77"/>
      <c r="BR90" s="77"/>
      <c r="BS90" s="77"/>
      <c r="BT90" s="77"/>
      <c r="BU90" s="77"/>
      <c r="BV90" s="77"/>
      <c r="BW90" s="77"/>
      <c r="BX90" s="77"/>
      <c r="BY90" s="77"/>
      <c r="BZ90" s="77"/>
      <c r="CD90" s="931" t="s">
        <v>331</v>
      </c>
      <c r="CE90" s="932"/>
      <c r="CF90" s="932"/>
      <c r="CG90" s="932"/>
      <c r="CH90" s="932"/>
      <c r="CI90" s="932"/>
      <c r="CJ90" s="933"/>
      <c r="CK90" s="79"/>
      <c r="CL90" s="79"/>
      <c r="CM90" s="79"/>
      <c r="CN90" s="79"/>
      <c r="CO90" s="79"/>
      <c r="CP90" s="79"/>
      <c r="CQ90" s="79"/>
      <c r="CR90" s="79"/>
      <c r="CS90" s="79"/>
      <c r="CT90" s="79"/>
      <c r="CU90" s="79"/>
      <c r="CV90" s="79"/>
      <c r="CW90" s="79"/>
      <c r="CX90" s="79"/>
      <c r="CY90" s="79"/>
      <c r="CZ90" s="81"/>
      <c r="DA90" s="81"/>
      <c r="DB90" s="81"/>
      <c r="DC90" s="81"/>
      <c r="DD90" s="81"/>
      <c r="DE90" s="81"/>
      <c r="DF90" s="81"/>
      <c r="DG90" s="81"/>
      <c r="DH90" s="81"/>
      <c r="DI90" s="81"/>
    </row>
    <row r="91" spans="2:113" ht="18" customHeight="1">
      <c r="B91" s="77"/>
      <c r="C91" s="77"/>
      <c r="D91" s="77"/>
      <c r="E91" s="77"/>
      <c r="F91" s="77"/>
      <c r="G91" s="77"/>
      <c r="H91" s="77"/>
      <c r="I91" s="77"/>
      <c r="J91" s="77"/>
      <c r="K91" s="77"/>
      <c r="L91" s="77"/>
      <c r="M91" s="77"/>
      <c r="N91" s="77"/>
      <c r="O91" s="77"/>
      <c r="P91" s="77"/>
      <c r="Q91" s="77"/>
      <c r="R91" s="77"/>
      <c r="S91" s="77"/>
      <c r="T91" s="77"/>
      <c r="U91" s="77"/>
      <c r="V91" s="77"/>
      <c r="W91" s="77"/>
      <c r="X91" s="77"/>
      <c r="Y91" s="77"/>
      <c r="Z91" s="77"/>
      <c r="AA91" s="77"/>
      <c r="AB91" s="77"/>
      <c r="AC91" s="77"/>
      <c r="AD91" s="77"/>
      <c r="AE91" s="77"/>
      <c r="AF91" s="77"/>
      <c r="AG91" s="77"/>
      <c r="AH91" s="77"/>
      <c r="AI91" s="77"/>
      <c r="AJ91" s="77"/>
      <c r="AK91" s="77"/>
      <c r="AL91" s="77"/>
      <c r="AM91" s="77"/>
      <c r="AN91" s="77"/>
      <c r="AO91" s="77"/>
      <c r="AP91" s="77"/>
      <c r="AQ91" s="77"/>
      <c r="AR91" s="77"/>
      <c r="AS91" s="77"/>
      <c r="AT91" s="77"/>
      <c r="AU91" s="77"/>
      <c r="AV91" s="77"/>
      <c r="AW91" s="77"/>
      <c r="AX91" s="77"/>
      <c r="AY91" s="77"/>
      <c r="AZ91" s="77"/>
      <c r="BA91" s="77"/>
      <c r="BB91" s="77"/>
      <c r="BC91" s="77"/>
      <c r="BD91" s="77"/>
      <c r="BE91" s="77"/>
      <c r="BF91" s="77"/>
      <c r="BG91" s="77"/>
      <c r="BH91" s="77"/>
      <c r="BI91" s="77"/>
      <c r="BJ91" s="77"/>
      <c r="BK91" s="77"/>
      <c r="BL91" s="77"/>
      <c r="BM91" s="77"/>
      <c r="BN91" s="77"/>
      <c r="BO91" s="77"/>
      <c r="BP91" s="77"/>
      <c r="BQ91" s="77"/>
      <c r="BR91" s="77"/>
      <c r="BS91" s="77"/>
      <c r="BT91" s="77"/>
      <c r="BU91" s="77"/>
      <c r="BV91" s="77"/>
      <c r="BW91" s="77"/>
      <c r="BX91" s="77"/>
      <c r="BY91" s="77"/>
      <c r="BZ91" s="77"/>
      <c r="CD91" s="931" t="s">
        <v>331</v>
      </c>
      <c r="CE91" s="932"/>
      <c r="CF91" s="932"/>
      <c r="CG91" s="932"/>
      <c r="CH91" s="932"/>
      <c r="CI91" s="932"/>
      <c r="CJ91" s="933"/>
      <c r="CK91" s="79"/>
      <c r="CL91" s="79"/>
      <c r="CM91" s="79"/>
      <c r="CN91" s="79"/>
      <c r="CO91" s="79"/>
      <c r="CP91" s="79"/>
      <c r="CQ91" s="79"/>
      <c r="CR91" s="79"/>
      <c r="CS91" s="79"/>
      <c r="CT91" s="79"/>
      <c r="CU91" s="79"/>
      <c r="CV91" s="79"/>
      <c r="CW91" s="79"/>
      <c r="CX91" s="79"/>
      <c r="CY91" s="79"/>
      <c r="CZ91" s="81"/>
      <c r="DA91" s="81"/>
      <c r="DB91" s="81"/>
      <c r="DC91" s="81"/>
      <c r="DD91" s="81"/>
      <c r="DE91" s="81"/>
      <c r="DF91" s="81"/>
      <c r="DG91" s="81"/>
      <c r="DH91" s="81"/>
      <c r="DI91" s="81"/>
    </row>
    <row r="92" spans="2:113" ht="18" customHeight="1">
      <c r="B92" s="77"/>
      <c r="C92" s="77"/>
      <c r="D92" s="77"/>
      <c r="E92" s="77"/>
      <c r="F92" s="77"/>
      <c r="G92" s="77"/>
      <c r="H92" s="77"/>
      <c r="I92" s="77"/>
      <c r="J92" s="77"/>
      <c r="K92" s="77"/>
      <c r="L92" s="77"/>
      <c r="M92" s="77"/>
      <c r="N92" s="77"/>
      <c r="O92" s="77"/>
      <c r="P92" s="77"/>
      <c r="Q92" s="77"/>
      <c r="R92" s="77"/>
      <c r="S92" s="77"/>
      <c r="T92" s="77"/>
      <c r="U92" s="77"/>
      <c r="V92" s="77"/>
      <c r="W92" s="77"/>
      <c r="X92" s="77"/>
      <c r="Y92" s="77"/>
      <c r="Z92" s="77"/>
      <c r="AA92" s="77"/>
      <c r="AB92" s="77"/>
      <c r="AC92" s="77"/>
      <c r="AD92" s="77"/>
      <c r="AE92" s="77"/>
      <c r="AF92" s="77"/>
      <c r="AG92" s="77"/>
      <c r="AH92" s="77"/>
      <c r="AI92" s="77"/>
      <c r="AJ92" s="77"/>
      <c r="AK92" s="77"/>
      <c r="AL92" s="77"/>
      <c r="AM92" s="77"/>
      <c r="AN92" s="77"/>
      <c r="AO92" s="77"/>
      <c r="AP92" s="77"/>
      <c r="AQ92" s="77"/>
      <c r="AR92" s="77"/>
      <c r="AS92" s="77"/>
      <c r="AT92" s="77"/>
      <c r="AU92" s="77"/>
      <c r="AV92" s="77"/>
      <c r="AW92" s="77"/>
      <c r="AX92" s="77"/>
      <c r="AY92" s="77"/>
      <c r="AZ92" s="77"/>
      <c r="BA92" s="77"/>
      <c r="BB92" s="77"/>
      <c r="BC92" s="77"/>
      <c r="BD92" s="77"/>
      <c r="BE92" s="77"/>
      <c r="BF92" s="77"/>
      <c r="BG92" s="77"/>
      <c r="BH92" s="77"/>
      <c r="BI92" s="77"/>
      <c r="BJ92" s="77"/>
      <c r="BK92" s="77"/>
      <c r="BL92" s="77"/>
      <c r="BM92" s="77"/>
      <c r="BN92" s="77"/>
      <c r="BO92" s="77"/>
      <c r="BP92" s="77"/>
      <c r="BQ92" s="77"/>
      <c r="BR92" s="77"/>
      <c r="BS92" s="77"/>
      <c r="BT92" s="77"/>
      <c r="BU92" s="77"/>
      <c r="BV92" s="77"/>
      <c r="BW92" s="77"/>
      <c r="BX92" s="77"/>
      <c r="BY92" s="77"/>
      <c r="BZ92" s="77"/>
      <c r="CD92" s="931" t="s">
        <v>331</v>
      </c>
      <c r="CE92" s="932"/>
      <c r="CF92" s="932"/>
      <c r="CG92" s="932"/>
      <c r="CH92" s="932"/>
      <c r="CI92" s="932"/>
      <c r="CJ92" s="933"/>
      <c r="CK92" s="79"/>
      <c r="CL92" s="79"/>
      <c r="CM92" s="79"/>
      <c r="CN92" s="79"/>
      <c r="CO92" s="79"/>
      <c r="CP92" s="79"/>
      <c r="CQ92" s="79"/>
      <c r="CR92" s="79"/>
      <c r="CS92" s="79"/>
      <c r="CT92" s="79"/>
      <c r="CU92" s="79"/>
      <c r="CV92" s="79"/>
      <c r="CW92" s="79"/>
      <c r="CX92" s="79"/>
      <c r="CY92" s="79"/>
      <c r="CZ92" s="81"/>
      <c r="DA92" s="81"/>
      <c r="DB92" s="81"/>
      <c r="DC92" s="81"/>
      <c r="DD92" s="81"/>
      <c r="DE92" s="81"/>
      <c r="DF92" s="81"/>
      <c r="DG92" s="81"/>
      <c r="DH92" s="81"/>
      <c r="DI92" s="81"/>
    </row>
    <row r="93" spans="2:113" ht="18" customHeight="1">
      <c r="B93" s="77"/>
      <c r="C93" s="77"/>
      <c r="D93" s="77"/>
      <c r="E93" s="77"/>
      <c r="F93" s="77"/>
      <c r="G93" s="77"/>
      <c r="H93" s="77"/>
      <c r="I93" s="77"/>
      <c r="J93" s="77"/>
      <c r="K93" s="77"/>
      <c r="L93" s="77"/>
      <c r="M93" s="77"/>
      <c r="N93" s="77"/>
      <c r="O93" s="77"/>
      <c r="P93" s="77"/>
      <c r="Q93" s="77"/>
      <c r="R93" s="77"/>
      <c r="S93" s="77"/>
      <c r="T93" s="77"/>
      <c r="U93" s="77"/>
      <c r="V93" s="77"/>
      <c r="W93" s="77"/>
      <c r="X93" s="77"/>
      <c r="Y93" s="77"/>
      <c r="Z93" s="77"/>
      <c r="AA93" s="77"/>
      <c r="AB93" s="77"/>
      <c r="AC93" s="77"/>
      <c r="AD93" s="77"/>
      <c r="AE93" s="77"/>
      <c r="AF93" s="77"/>
      <c r="AG93" s="77"/>
      <c r="AH93" s="77"/>
      <c r="AI93" s="77"/>
      <c r="AJ93" s="77"/>
      <c r="AK93" s="77"/>
      <c r="AL93" s="77"/>
      <c r="AM93" s="77"/>
      <c r="AN93" s="77"/>
      <c r="AO93" s="77"/>
      <c r="AP93" s="77"/>
      <c r="AQ93" s="77"/>
      <c r="AR93" s="77"/>
      <c r="AS93" s="77"/>
      <c r="AT93" s="77"/>
      <c r="AU93" s="77"/>
      <c r="AV93" s="77"/>
      <c r="AW93" s="77"/>
      <c r="AX93" s="77"/>
      <c r="AY93" s="77"/>
      <c r="AZ93" s="77"/>
      <c r="BA93" s="77"/>
      <c r="BB93" s="77"/>
      <c r="BC93" s="77"/>
      <c r="BD93" s="77"/>
      <c r="BE93" s="77"/>
      <c r="BF93" s="77"/>
      <c r="BG93" s="77"/>
      <c r="BH93" s="77"/>
      <c r="BI93" s="77"/>
      <c r="BJ93" s="77"/>
      <c r="BK93" s="77"/>
      <c r="BL93" s="77"/>
      <c r="BM93" s="77"/>
      <c r="BN93" s="77"/>
      <c r="BO93" s="77"/>
      <c r="BP93" s="77"/>
      <c r="BQ93" s="77"/>
      <c r="BR93" s="77"/>
      <c r="BS93" s="77"/>
      <c r="BT93" s="77"/>
      <c r="BU93" s="77"/>
      <c r="BV93" s="77"/>
      <c r="BW93" s="77"/>
      <c r="BX93" s="77"/>
      <c r="BY93" s="77"/>
      <c r="BZ93" s="77"/>
      <c r="CD93" s="931" t="s">
        <v>331</v>
      </c>
      <c r="CE93" s="932"/>
      <c r="CF93" s="932"/>
      <c r="CG93" s="932"/>
      <c r="CH93" s="932"/>
      <c r="CI93" s="932"/>
      <c r="CJ93" s="933"/>
      <c r="CK93" s="79"/>
      <c r="CL93" s="79"/>
      <c r="CM93" s="79"/>
      <c r="CN93" s="79"/>
      <c r="CO93" s="79"/>
      <c r="CP93" s="79"/>
      <c r="CQ93" s="79"/>
      <c r="CR93" s="79"/>
      <c r="CS93" s="79"/>
      <c r="CT93" s="79"/>
      <c r="CU93" s="79"/>
      <c r="CV93" s="79"/>
      <c r="CW93" s="79"/>
      <c r="CX93" s="79"/>
      <c r="CY93" s="79"/>
      <c r="CZ93" s="81"/>
      <c r="DA93" s="81"/>
      <c r="DB93" s="81"/>
      <c r="DC93" s="81"/>
      <c r="DD93" s="81"/>
      <c r="DE93" s="81"/>
      <c r="DF93" s="81"/>
      <c r="DG93" s="81"/>
      <c r="DH93" s="81"/>
      <c r="DI93" s="81"/>
    </row>
    <row r="94" spans="2:113" ht="18" customHeight="1">
      <c r="B94" s="77"/>
      <c r="C94" s="77"/>
      <c r="D94" s="77"/>
      <c r="E94" s="77"/>
      <c r="F94" s="77"/>
      <c r="G94" s="77"/>
      <c r="H94" s="77"/>
      <c r="I94" s="77"/>
      <c r="J94" s="77"/>
      <c r="K94" s="77"/>
      <c r="L94" s="77"/>
      <c r="M94" s="77"/>
      <c r="N94" s="77"/>
      <c r="O94" s="77"/>
      <c r="P94" s="77"/>
      <c r="Q94" s="77"/>
      <c r="R94" s="77"/>
      <c r="S94" s="77"/>
      <c r="T94" s="77"/>
      <c r="U94" s="77"/>
      <c r="V94" s="77"/>
      <c r="W94" s="77"/>
      <c r="X94" s="77"/>
      <c r="Y94" s="77"/>
      <c r="Z94" s="77"/>
      <c r="AA94" s="77"/>
      <c r="AB94" s="77"/>
      <c r="AC94" s="77"/>
      <c r="AD94" s="77"/>
      <c r="AE94" s="77"/>
      <c r="AF94" s="77"/>
      <c r="AG94" s="77"/>
      <c r="AH94" s="77"/>
      <c r="AI94" s="77"/>
      <c r="AJ94" s="77"/>
      <c r="AK94" s="77"/>
      <c r="AL94" s="77"/>
      <c r="AM94" s="77"/>
      <c r="AN94" s="77"/>
      <c r="AO94" s="77"/>
      <c r="AP94" s="77"/>
      <c r="AQ94" s="77"/>
      <c r="AR94" s="77"/>
      <c r="AS94" s="77"/>
      <c r="AT94" s="77"/>
      <c r="AU94" s="77"/>
      <c r="AV94" s="77"/>
      <c r="AW94" s="77"/>
      <c r="AX94" s="77"/>
      <c r="AY94" s="77"/>
      <c r="AZ94" s="77"/>
      <c r="BA94" s="77"/>
      <c r="BB94" s="77"/>
      <c r="BC94" s="77"/>
      <c r="BD94" s="77"/>
      <c r="BE94" s="77"/>
      <c r="BF94" s="77"/>
      <c r="BG94" s="77"/>
      <c r="BH94" s="77"/>
      <c r="BI94" s="77"/>
      <c r="BJ94" s="77"/>
      <c r="BK94" s="77"/>
      <c r="BL94" s="77"/>
      <c r="BM94" s="77"/>
      <c r="BN94" s="77"/>
      <c r="BO94" s="77"/>
      <c r="BP94" s="77"/>
      <c r="BQ94" s="77"/>
      <c r="BR94" s="77"/>
      <c r="BS94" s="77"/>
      <c r="BT94" s="77"/>
      <c r="BU94" s="77"/>
      <c r="BV94" s="77"/>
      <c r="BW94" s="77"/>
      <c r="BX94" s="77"/>
      <c r="BY94" s="77"/>
      <c r="BZ94" s="77"/>
      <c r="CD94" s="931" t="s">
        <v>331</v>
      </c>
      <c r="CE94" s="932"/>
      <c r="CF94" s="932"/>
      <c r="CG94" s="932"/>
      <c r="CH94" s="932"/>
      <c r="CI94" s="932"/>
      <c r="CJ94" s="933"/>
      <c r="CK94" s="79"/>
      <c r="CL94" s="79"/>
      <c r="CM94" s="79"/>
      <c r="CN94" s="79"/>
      <c r="CO94" s="79"/>
      <c r="CP94" s="79"/>
      <c r="CQ94" s="79"/>
      <c r="CR94" s="79"/>
      <c r="CS94" s="79"/>
      <c r="CT94" s="79"/>
      <c r="CU94" s="79"/>
      <c r="CV94" s="79"/>
      <c r="CW94" s="79"/>
      <c r="CX94" s="79"/>
      <c r="CY94" s="79"/>
      <c r="CZ94" s="81"/>
      <c r="DA94" s="81"/>
      <c r="DB94" s="81"/>
      <c r="DC94" s="81"/>
      <c r="DD94" s="81"/>
      <c r="DE94" s="81"/>
      <c r="DF94" s="81"/>
      <c r="DG94" s="81"/>
      <c r="DH94" s="81"/>
      <c r="DI94" s="81"/>
    </row>
    <row r="95" spans="2:113" ht="18" customHeight="1">
      <c r="B95" s="77"/>
      <c r="C95" s="77"/>
      <c r="D95" s="77"/>
      <c r="E95" s="77"/>
      <c r="F95" s="77"/>
      <c r="G95" s="77"/>
      <c r="H95" s="77"/>
      <c r="I95" s="77"/>
      <c r="J95" s="77"/>
      <c r="K95" s="77"/>
      <c r="L95" s="77"/>
      <c r="M95" s="77"/>
      <c r="N95" s="77"/>
      <c r="O95" s="77"/>
      <c r="P95" s="77"/>
      <c r="Q95" s="77"/>
      <c r="R95" s="77"/>
      <c r="S95" s="77"/>
      <c r="T95" s="77"/>
      <c r="U95" s="77"/>
      <c r="V95" s="77"/>
      <c r="W95" s="77"/>
      <c r="X95" s="77"/>
      <c r="Y95" s="77"/>
      <c r="Z95" s="77"/>
      <c r="AA95" s="77"/>
      <c r="AB95" s="77"/>
      <c r="AC95" s="77"/>
      <c r="AD95" s="77"/>
      <c r="AE95" s="77"/>
      <c r="AF95" s="77"/>
      <c r="AG95" s="77"/>
      <c r="AH95" s="77"/>
      <c r="AI95" s="77"/>
      <c r="AJ95" s="77"/>
      <c r="AK95" s="77"/>
      <c r="AL95" s="77"/>
      <c r="AM95" s="77"/>
      <c r="AN95" s="77"/>
      <c r="AO95" s="77"/>
      <c r="AP95" s="77"/>
      <c r="AQ95" s="77"/>
      <c r="AR95" s="77"/>
      <c r="AS95" s="77"/>
      <c r="AT95" s="77"/>
      <c r="AU95" s="77"/>
      <c r="AV95" s="77"/>
      <c r="AW95" s="77"/>
      <c r="AX95" s="77"/>
      <c r="AY95" s="77"/>
      <c r="AZ95" s="77"/>
      <c r="BA95" s="77"/>
      <c r="BB95" s="77"/>
      <c r="BC95" s="77"/>
      <c r="BD95" s="77"/>
      <c r="BE95" s="77"/>
      <c r="BF95" s="77"/>
      <c r="BG95" s="77"/>
      <c r="BH95" s="77"/>
      <c r="BI95" s="77"/>
      <c r="BJ95" s="77"/>
      <c r="BK95" s="77"/>
      <c r="BL95" s="77"/>
      <c r="BM95" s="77"/>
      <c r="BN95" s="77"/>
      <c r="BO95" s="77"/>
      <c r="BP95" s="77"/>
      <c r="BQ95" s="77"/>
      <c r="BR95" s="77"/>
      <c r="BS95" s="77"/>
      <c r="BT95" s="77"/>
      <c r="BU95" s="77"/>
      <c r="BV95" s="77"/>
      <c r="BW95" s="77"/>
      <c r="BX95" s="77"/>
      <c r="BY95" s="77"/>
      <c r="BZ95" s="77"/>
      <c r="CD95" s="931" t="s">
        <v>331</v>
      </c>
      <c r="CE95" s="932"/>
      <c r="CF95" s="932"/>
      <c r="CG95" s="932"/>
      <c r="CH95" s="932"/>
      <c r="CI95" s="932"/>
      <c r="CJ95" s="933"/>
      <c r="CK95" s="79"/>
      <c r="CL95" s="79"/>
      <c r="CM95" s="79"/>
      <c r="CN95" s="79"/>
      <c r="CO95" s="79"/>
      <c r="CP95" s="79"/>
      <c r="CQ95" s="79"/>
      <c r="CR95" s="79"/>
      <c r="CS95" s="79"/>
      <c r="CT95" s="79"/>
      <c r="CU95" s="79"/>
      <c r="CV95" s="79"/>
      <c r="CW95" s="79"/>
      <c r="CX95" s="79"/>
      <c r="CY95" s="79"/>
      <c r="CZ95" s="81"/>
      <c r="DA95" s="81"/>
      <c r="DB95" s="81"/>
      <c r="DC95" s="81"/>
      <c r="DD95" s="81"/>
      <c r="DE95" s="81"/>
      <c r="DF95" s="81"/>
      <c r="DG95" s="81"/>
      <c r="DH95" s="81"/>
      <c r="DI95" s="81"/>
    </row>
    <row r="96" spans="2:113" ht="18" customHeight="1">
      <c r="B96" s="77"/>
      <c r="C96" s="77"/>
      <c r="D96" s="77"/>
      <c r="E96" s="77"/>
      <c r="F96" s="77"/>
      <c r="G96" s="77"/>
      <c r="H96" s="77"/>
      <c r="I96" s="77"/>
      <c r="J96" s="77"/>
      <c r="K96" s="77"/>
      <c r="L96" s="77"/>
      <c r="M96" s="77"/>
      <c r="N96" s="77"/>
      <c r="O96" s="77"/>
      <c r="P96" s="77"/>
      <c r="Q96" s="77"/>
      <c r="R96" s="77"/>
      <c r="S96" s="77"/>
      <c r="T96" s="77"/>
      <c r="U96" s="77"/>
      <c r="V96" s="77"/>
      <c r="W96" s="77"/>
      <c r="X96" s="77"/>
      <c r="Y96" s="77"/>
      <c r="Z96" s="77"/>
      <c r="AA96" s="77"/>
      <c r="AB96" s="77"/>
      <c r="AC96" s="77"/>
      <c r="AD96" s="77"/>
      <c r="AE96" s="77"/>
      <c r="AF96" s="77"/>
      <c r="AG96" s="77"/>
      <c r="AH96" s="77"/>
      <c r="AI96" s="77"/>
      <c r="AJ96" s="77"/>
      <c r="AK96" s="77"/>
      <c r="AL96" s="77"/>
      <c r="AM96" s="77"/>
      <c r="AN96" s="77"/>
      <c r="AO96" s="77"/>
      <c r="AP96" s="77"/>
      <c r="AQ96" s="77"/>
      <c r="AR96" s="77"/>
      <c r="AS96" s="77"/>
      <c r="AT96" s="77"/>
      <c r="AU96" s="77"/>
      <c r="AV96" s="77"/>
      <c r="AW96" s="77"/>
      <c r="AX96" s="77"/>
      <c r="AY96" s="77"/>
      <c r="AZ96" s="77"/>
      <c r="BA96" s="77"/>
      <c r="BB96" s="77"/>
      <c r="BC96" s="77"/>
      <c r="BD96" s="77"/>
      <c r="BE96" s="77"/>
      <c r="BF96" s="77"/>
      <c r="BG96" s="77"/>
      <c r="BH96" s="77"/>
      <c r="BI96" s="77"/>
      <c r="BJ96" s="77"/>
      <c r="BK96" s="77"/>
      <c r="BL96" s="77"/>
      <c r="BM96" s="77"/>
      <c r="BN96" s="77"/>
      <c r="BO96" s="77"/>
      <c r="BP96" s="77"/>
      <c r="BQ96" s="77"/>
      <c r="BR96" s="77"/>
      <c r="BS96" s="77"/>
      <c r="BT96" s="77"/>
      <c r="BU96" s="77"/>
      <c r="BV96" s="77"/>
      <c r="BW96" s="77"/>
      <c r="BX96" s="77"/>
      <c r="BY96" s="77"/>
      <c r="BZ96" s="77"/>
      <c r="CD96" s="931" t="s">
        <v>331</v>
      </c>
      <c r="CE96" s="932"/>
      <c r="CF96" s="932"/>
      <c r="CG96" s="932"/>
      <c r="CH96" s="932"/>
      <c r="CI96" s="932"/>
      <c r="CJ96" s="933"/>
      <c r="CK96" s="79"/>
      <c r="CL96" s="79"/>
      <c r="CM96" s="79"/>
      <c r="CN96" s="79"/>
      <c r="CO96" s="79"/>
      <c r="CP96" s="79"/>
      <c r="CQ96" s="79"/>
      <c r="CR96" s="79"/>
      <c r="CS96" s="79"/>
      <c r="CT96" s="79"/>
      <c r="CU96" s="79"/>
      <c r="CV96" s="79"/>
      <c r="CW96" s="79"/>
      <c r="CX96" s="79"/>
      <c r="CY96" s="79"/>
      <c r="CZ96" s="81"/>
      <c r="DA96" s="81"/>
      <c r="DB96" s="81"/>
      <c r="DC96" s="81"/>
      <c r="DD96" s="81"/>
      <c r="DE96" s="81"/>
      <c r="DF96" s="81"/>
      <c r="DG96" s="81"/>
      <c r="DH96" s="81"/>
      <c r="DI96" s="81"/>
    </row>
    <row r="97" spans="2:113" ht="18" customHeight="1">
      <c r="B97" s="77"/>
      <c r="C97" s="77"/>
      <c r="D97" s="77"/>
      <c r="E97" s="77"/>
      <c r="F97" s="77"/>
      <c r="G97" s="77"/>
      <c r="H97" s="77"/>
      <c r="I97" s="77"/>
      <c r="J97" s="77"/>
      <c r="K97" s="77"/>
      <c r="L97" s="77"/>
      <c r="M97" s="77"/>
      <c r="N97" s="77"/>
      <c r="O97" s="77"/>
      <c r="P97" s="77"/>
      <c r="Q97" s="77"/>
      <c r="R97" s="77"/>
      <c r="S97" s="77"/>
      <c r="T97" s="77"/>
      <c r="U97" s="77"/>
      <c r="V97" s="77"/>
      <c r="W97" s="77"/>
      <c r="X97" s="77"/>
      <c r="Y97" s="77"/>
      <c r="Z97" s="77"/>
      <c r="AA97" s="77"/>
      <c r="AB97" s="77"/>
      <c r="AC97" s="77"/>
      <c r="AD97" s="77"/>
      <c r="AE97" s="77"/>
      <c r="AF97" s="77"/>
      <c r="AG97" s="77"/>
      <c r="AH97" s="77"/>
      <c r="AI97" s="77"/>
      <c r="AJ97" s="77"/>
      <c r="AK97" s="77"/>
      <c r="AL97" s="77"/>
      <c r="AM97" s="77"/>
      <c r="AN97" s="77"/>
      <c r="AO97" s="77"/>
      <c r="AP97" s="77"/>
      <c r="AQ97" s="77"/>
      <c r="AR97" s="77"/>
      <c r="AS97" s="77"/>
      <c r="AT97" s="77"/>
      <c r="AU97" s="77"/>
      <c r="AV97" s="77"/>
      <c r="AW97" s="77"/>
      <c r="AX97" s="77"/>
      <c r="AY97" s="77"/>
      <c r="AZ97" s="77"/>
      <c r="BA97" s="77"/>
      <c r="BB97" s="77"/>
      <c r="BC97" s="77"/>
      <c r="BD97" s="77"/>
      <c r="BE97" s="77"/>
      <c r="BF97" s="77"/>
      <c r="BG97" s="77"/>
      <c r="BH97" s="77"/>
      <c r="BI97" s="77"/>
      <c r="BJ97" s="77"/>
      <c r="BK97" s="77"/>
      <c r="BL97" s="77"/>
      <c r="BM97" s="77"/>
      <c r="BN97" s="77"/>
      <c r="BO97" s="77"/>
      <c r="BP97" s="77"/>
      <c r="BQ97" s="77"/>
      <c r="BR97" s="77"/>
      <c r="BS97" s="77"/>
      <c r="BT97" s="77"/>
      <c r="BU97" s="77"/>
      <c r="BV97" s="77"/>
      <c r="BW97" s="77"/>
      <c r="BX97" s="77"/>
      <c r="BY97" s="77"/>
      <c r="BZ97" s="77"/>
      <c r="CD97" s="931" t="s">
        <v>331</v>
      </c>
      <c r="CE97" s="932"/>
      <c r="CF97" s="932"/>
      <c r="CG97" s="932"/>
      <c r="CH97" s="932"/>
      <c r="CI97" s="932"/>
      <c r="CJ97" s="933"/>
      <c r="CK97" s="79"/>
      <c r="CL97" s="79"/>
      <c r="CM97" s="79"/>
      <c r="CN97" s="79"/>
      <c r="CO97" s="79"/>
      <c r="CP97" s="79"/>
      <c r="CQ97" s="79"/>
      <c r="CR97" s="79"/>
      <c r="CS97" s="79"/>
      <c r="CT97" s="79"/>
      <c r="CU97" s="79"/>
      <c r="CV97" s="79"/>
      <c r="CW97" s="79"/>
      <c r="CX97" s="79"/>
      <c r="CY97" s="79"/>
      <c r="CZ97" s="81"/>
      <c r="DA97" s="81"/>
      <c r="DB97" s="81"/>
      <c r="DC97" s="81"/>
      <c r="DD97" s="81"/>
      <c r="DE97" s="81"/>
      <c r="DF97" s="81"/>
      <c r="DG97" s="81"/>
      <c r="DH97" s="81"/>
      <c r="DI97" s="81"/>
    </row>
    <row r="98" spans="2:113" ht="18" customHeight="1">
      <c r="B98" s="77"/>
      <c r="C98" s="77"/>
      <c r="D98" s="77"/>
      <c r="E98" s="77"/>
      <c r="F98" s="77"/>
      <c r="G98" s="77"/>
      <c r="H98" s="77"/>
      <c r="I98" s="77"/>
      <c r="J98" s="77"/>
      <c r="K98" s="77"/>
      <c r="L98" s="77"/>
      <c r="M98" s="77"/>
      <c r="N98" s="77"/>
      <c r="O98" s="77"/>
      <c r="P98" s="77"/>
      <c r="Q98" s="77"/>
      <c r="R98" s="77"/>
      <c r="S98" s="77"/>
      <c r="T98" s="77"/>
      <c r="U98" s="77"/>
      <c r="V98" s="77"/>
      <c r="W98" s="77"/>
      <c r="X98" s="77"/>
      <c r="Y98" s="77"/>
      <c r="Z98" s="77"/>
      <c r="AA98" s="77"/>
      <c r="AB98" s="77"/>
      <c r="AC98" s="77"/>
      <c r="AD98" s="77"/>
      <c r="AE98" s="77"/>
      <c r="AF98" s="77"/>
      <c r="AG98" s="77"/>
      <c r="AH98" s="77"/>
      <c r="AI98" s="77"/>
      <c r="AJ98" s="77"/>
      <c r="AK98" s="77"/>
      <c r="AL98" s="77"/>
      <c r="AM98" s="77"/>
      <c r="AN98" s="77"/>
      <c r="AO98" s="77"/>
      <c r="AP98" s="77"/>
      <c r="AQ98" s="77"/>
      <c r="AR98" s="77"/>
      <c r="AS98" s="77"/>
      <c r="AT98" s="77"/>
      <c r="AU98" s="77"/>
      <c r="AV98" s="77"/>
      <c r="AW98" s="77"/>
      <c r="AX98" s="77"/>
      <c r="AY98" s="77"/>
      <c r="AZ98" s="77"/>
      <c r="BA98" s="77"/>
      <c r="BB98" s="77"/>
      <c r="BC98" s="77"/>
      <c r="BD98" s="77"/>
      <c r="BE98" s="77"/>
      <c r="BF98" s="77"/>
      <c r="BG98" s="77"/>
      <c r="BH98" s="77"/>
      <c r="BI98" s="77"/>
      <c r="BJ98" s="77"/>
      <c r="BK98" s="77"/>
      <c r="BL98" s="77"/>
      <c r="BM98" s="77"/>
      <c r="BN98" s="77"/>
      <c r="BO98" s="77"/>
      <c r="BP98" s="77"/>
      <c r="BQ98" s="77"/>
      <c r="BR98" s="77"/>
      <c r="BS98" s="77"/>
      <c r="BT98" s="77"/>
      <c r="BU98" s="77"/>
      <c r="BV98" s="77"/>
      <c r="BW98" s="77"/>
      <c r="BX98" s="77"/>
      <c r="BY98" s="77"/>
      <c r="BZ98" s="77"/>
      <c r="CD98" s="931" t="s">
        <v>331</v>
      </c>
      <c r="CE98" s="932"/>
      <c r="CF98" s="932"/>
      <c r="CG98" s="932"/>
      <c r="CH98" s="932"/>
      <c r="CI98" s="932"/>
      <c r="CJ98" s="933"/>
      <c r="CK98" s="79"/>
      <c r="CL98" s="79"/>
      <c r="CM98" s="79"/>
      <c r="CN98" s="79"/>
      <c r="CO98" s="79"/>
      <c r="CP98" s="79"/>
      <c r="CQ98" s="79"/>
      <c r="CR98" s="79"/>
      <c r="CS98" s="79"/>
      <c r="CT98" s="79"/>
      <c r="CU98" s="79"/>
      <c r="CV98" s="79"/>
      <c r="CW98" s="79"/>
      <c r="CX98" s="79"/>
      <c r="CY98" s="79"/>
      <c r="CZ98" s="81"/>
      <c r="DA98" s="81"/>
      <c r="DB98" s="81"/>
      <c r="DC98" s="81"/>
      <c r="DD98" s="81"/>
      <c r="DE98" s="81"/>
      <c r="DF98" s="81"/>
      <c r="DG98" s="81"/>
      <c r="DH98" s="81"/>
      <c r="DI98" s="81"/>
    </row>
    <row r="99" spans="2:113" ht="18" customHeight="1">
      <c r="B99" s="77"/>
      <c r="C99" s="77"/>
      <c r="D99" s="77"/>
      <c r="E99" s="77"/>
      <c r="F99" s="77"/>
      <c r="G99" s="77"/>
      <c r="H99" s="77"/>
      <c r="I99" s="77"/>
      <c r="J99" s="77"/>
      <c r="K99" s="77"/>
      <c r="L99" s="77"/>
      <c r="M99" s="77"/>
      <c r="N99" s="77"/>
      <c r="O99" s="77"/>
      <c r="P99" s="77"/>
      <c r="Q99" s="77"/>
      <c r="R99" s="77"/>
      <c r="S99" s="77"/>
      <c r="T99" s="77"/>
      <c r="U99" s="77"/>
      <c r="V99" s="77"/>
      <c r="W99" s="77"/>
      <c r="X99" s="77"/>
      <c r="Y99" s="77"/>
      <c r="Z99" s="77"/>
      <c r="AA99" s="77"/>
      <c r="AB99" s="77"/>
      <c r="AC99" s="77"/>
      <c r="AD99" s="77"/>
      <c r="AE99" s="77"/>
      <c r="AF99" s="77"/>
      <c r="AG99" s="77"/>
      <c r="AH99" s="77"/>
      <c r="AI99" s="77"/>
      <c r="AJ99" s="77"/>
      <c r="AK99" s="77"/>
      <c r="AL99" s="77"/>
      <c r="AM99" s="77"/>
      <c r="AN99" s="77"/>
      <c r="AO99" s="77"/>
      <c r="AP99" s="77"/>
      <c r="AQ99" s="77"/>
      <c r="AR99" s="77"/>
      <c r="AS99" s="77"/>
      <c r="AT99" s="77"/>
      <c r="AU99" s="77"/>
      <c r="AV99" s="77"/>
      <c r="AW99" s="77"/>
      <c r="AX99" s="77"/>
      <c r="AY99" s="77"/>
      <c r="AZ99" s="77"/>
      <c r="BA99" s="77"/>
      <c r="BB99" s="77"/>
      <c r="BC99" s="77"/>
      <c r="BD99" s="77"/>
      <c r="BE99" s="77"/>
      <c r="BF99" s="77"/>
      <c r="BG99" s="77"/>
      <c r="BH99" s="77"/>
      <c r="BI99" s="77"/>
      <c r="BJ99" s="77"/>
      <c r="BK99" s="77"/>
      <c r="BL99" s="77"/>
      <c r="BM99" s="77"/>
      <c r="BN99" s="77"/>
      <c r="BO99" s="77"/>
      <c r="BP99" s="77"/>
      <c r="BQ99" s="77"/>
      <c r="BR99" s="77"/>
      <c r="BS99" s="77"/>
      <c r="BT99" s="77"/>
      <c r="BU99" s="77"/>
      <c r="BV99" s="77"/>
      <c r="BW99" s="77"/>
      <c r="BX99" s="77"/>
      <c r="BY99" s="77"/>
      <c r="BZ99" s="77"/>
      <c r="CD99" s="931" t="s">
        <v>331</v>
      </c>
      <c r="CE99" s="932"/>
      <c r="CF99" s="932"/>
      <c r="CG99" s="932"/>
      <c r="CH99" s="932"/>
      <c r="CI99" s="932"/>
      <c r="CJ99" s="933"/>
      <c r="CK99" s="79"/>
      <c r="CL99" s="79"/>
      <c r="CM99" s="79"/>
      <c r="CN99" s="79"/>
      <c r="CO99" s="79"/>
      <c r="CP99" s="79"/>
      <c r="CQ99" s="79"/>
      <c r="CR99" s="79"/>
      <c r="CS99" s="79"/>
      <c r="CT99" s="79"/>
      <c r="CU99" s="79"/>
      <c r="CV99" s="79"/>
      <c r="CW99" s="79"/>
      <c r="CX99" s="79"/>
      <c r="CY99" s="79"/>
      <c r="CZ99" s="81"/>
      <c r="DA99" s="81"/>
      <c r="DB99" s="81"/>
      <c r="DC99" s="81"/>
      <c r="DD99" s="81"/>
      <c r="DE99" s="81"/>
      <c r="DF99" s="81"/>
      <c r="DG99" s="81"/>
      <c r="DH99" s="81"/>
      <c r="DI99" s="81"/>
    </row>
    <row r="100" spans="2:113" ht="18" customHeight="1">
      <c r="B100" s="77"/>
      <c r="C100" s="77"/>
      <c r="D100" s="77"/>
      <c r="E100" s="77"/>
      <c r="F100" s="77"/>
      <c r="G100" s="77"/>
      <c r="H100" s="77"/>
      <c r="I100" s="77"/>
      <c r="J100" s="77"/>
      <c r="K100" s="77"/>
      <c r="L100" s="77"/>
      <c r="M100" s="77"/>
      <c r="N100" s="77"/>
      <c r="O100" s="77"/>
      <c r="P100" s="77"/>
      <c r="Q100" s="77"/>
      <c r="R100" s="77"/>
      <c r="S100" s="77"/>
      <c r="T100" s="77"/>
      <c r="U100" s="77"/>
      <c r="V100" s="77"/>
      <c r="W100" s="77"/>
      <c r="X100" s="77"/>
      <c r="Y100" s="77"/>
      <c r="Z100" s="77"/>
      <c r="AA100" s="77"/>
      <c r="AB100" s="77"/>
      <c r="AC100" s="77"/>
      <c r="AD100" s="77"/>
      <c r="AE100" s="77"/>
      <c r="AF100" s="77"/>
      <c r="AG100" s="77"/>
      <c r="AH100" s="77"/>
      <c r="AI100" s="77"/>
      <c r="AJ100" s="77"/>
      <c r="AK100" s="77"/>
      <c r="AL100" s="77"/>
      <c r="AM100" s="77"/>
      <c r="AN100" s="77"/>
      <c r="AO100" s="77"/>
      <c r="AP100" s="77"/>
      <c r="AQ100" s="77"/>
      <c r="AR100" s="77"/>
      <c r="AS100" s="77"/>
      <c r="AT100" s="77"/>
      <c r="AU100" s="77"/>
      <c r="AV100" s="77"/>
      <c r="AW100" s="77"/>
      <c r="AX100" s="77"/>
      <c r="AY100" s="77"/>
      <c r="AZ100" s="77"/>
      <c r="BA100" s="77"/>
      <c r="BB100" s="77"/>
      <c r="BC100" s="77"/>
      <c r="BD100" s="77"/>
      <c r="BE100" s="77"/>
      <c r="BF100" s="77"/>
      <c r="BG100" s="77"/>
      <c r="BH100" s="77"/>
      <c r="BI100" s="77"/>
      <c r="BJ100" s="77"/>
      <c r="BK100" s="77"/>
      <c r="BL100" s="77"/>
      <c r="BM100" s="77"/>
      <c r="BN100" s="77"/>
      <c r="BO100" s="77"/>
      <c r="BP100" s="77"/>
      <c r="BQ100" s="77"/>
      <c r="BR100" s="77"/>
      <c r="BS100" s="77"/>
      <c r="BT100" s="77"/>
      <c r="BU100" s="77"/>
      <c r="BV100" s="77"/>
      <c r="BW100" s="77"/>
      <c r="BX100" s="77"/>
      <c r="BY100" s="77"/>
      <c r="BZ100" s="77"/>
      <c r="CD100" s="931" t="s">
        <v>331</v>
      </c>
      <c r="CE100" s="932"/>
      <c r="CF100" s="932"/>
      <c r="CG100" s="932"/>
      <c r="CH100" s="932"/>
      <c r="CI100" s="932"/>
      <c r="CJ100" s="933"/>
      <c r="CK100" s="92"/>
      <c r="CL100" s="79"/>
      <c r="CM100" s="79"/>
      <c r="CN100" s="79"/>
      <c r="CO100" s="79"/>
      <c r="CP100" s="79"/>
      <c r="CQ100" s="79"/>
      <c r="CR100" s="79"/>
      <c r="CS100" s="79"/>
      <c r="CT100" s="79"/>
      <c r="CU100" s="79"/>
      <c r="CV100" s="79"/>
      <c r="CW100" s="79"/>
      <c r="CX100" s="79"/>
      <c r="CY100" s="79"/>
      <c r="CZ100" s="81"/>
      <c r="DA100" s="81"/>
      <c r="DB100" s="81"/>
      <c r="DC100" s="81"/>
      <c r="DD100" s="81"/>
      <c r="DE100" s="81"/>
      <c r="DF100" s="81"/>
      <c r="DG100" s="81"/>
      <c r="DH100" s="81"/>
      <c r="DI100" s="81"/>
    </row>
    <row r="101" spans="2:113" ht="18" customHeight="1">
      <c r="B101" s="77"/>
      <c r="C101" s="77"/>
      <c r="D101" s="77"/>
      <c r="E101" s="77"/>
      <c r="F101" s="77"/>
      <c r="G101" s="77"/>
      <c r="H101" s="77"/>
      <c r="I101" s="77"/>
      <c r="J101" s="77"/>
      <c r="K101" s="77"/>
      <c r="L101" s="77"/>
      <c r="M101" s="77"/>
      <c r="N101" s="77"/>
      <c r="O101" s="77"/>
      <c r="P101" s="77"/>
      <c r="Q101" s="77"/>
      <c r="R101" s="77"/>
      <c r="S101" s="77"/>
      <c r="T101" s="77"/>
      <c r="U101" s="77"/>
      <c r="V101" s="77"/>
      <c r="W101" s="77"/>
      <c r="X101" s="77"/>
      <c r="Y101" s="77"/>
      <c r="Z101" s="77"/>
      <c r="AA101" s="77"/>
      <c r="AB101" s="77"/>
      <c r="AC101" s="77"/>
      <c r="AD101" s="77"/>
      <c r="AE101" s="77"/>
      <c r="AF101" s="77"/>
      <c r="AG101" s="77"/>
      <c r="AH101" s="77"/>
      <c r="AI101" s="77"/>
      <c r="AJ101" s="77"/>
      <c r="AK101" s="77"/>
      <c r="AL101" s="77"/>
      <c r="AM101" s="77"/>
      <c r="AN101" s="77"/>
      <c r="AO101" s="77"/>
      <c r="AP101" s="77"/>
      <c r="AQ101" s="77"/>
      <c r="AR101" s="77"/>
      <c r="AS101" s="77"/>
      <c r="AT101" s="77"/>
      <c r="AU101" s="77"/>
      <c r="AV101" s="77"/>
      <c r="AW101" s="77"/>
      <c r="AX101" s="77"/>
      <c r="AY101" s="77"/>
      <c r="AZ101" s="77"/>
      <c r="BA101" s="77"/>
      <c r="BB101" s="77"/>
      <c r="BC101" s="77"/>
      <c r="BD101" s="77"/>
      <c r="BE101" s="77"/>
      <c r="BF101" s="77"/>
      <c r="BG101" s="77"/>
      <c r="BH101" s="77"/>
      <c r="BI101" s="77"/>
      <c r="BJ101" s="77"/>
      <c r="BK101" s="77"/>
      <c r="BL101" s="77"/>
      <c r="BM101" s="77"/>
      <c r="BN101" s="77"/>
      <c r="BO101" s="77"/>
      <c r="BP101" s="77"/>
      <c r="BQ101" s="77"/>
      <c r="BR101" s="77"/>
      <c r="BS101" s="77"/>
      <c r="BT101" s="77"/>
      <c r="BU101" s="77"/>
      <c r="BV101" s="77"/>
      <c r="BW101" s="77"/>
      <c r="BX101" s="77"/>
      <c r="BY101" s="77"/>
      <c r="BZ101" s="77"/>
      <c r="CD101" s="931" t="s">
        <v>331</v>
      </c>
      <c r="CE101" s="932"/>
      <c r="CF101" s="932"/>
      <c r="CG101" s="932"/>
      <c r="CH101" s="932"/>
      <c r="CI101" s="932"/>
      <c r="CJ101" s="933"/>
      <c r="CK101" s="79"/>
      <c r="CL101" s="79"/>
      <c r="CM101" s="79"/>
      <c r="CN101" s="79"/>
      <c r="CO101" s="79"/>
      <c r="CP101" s="79"/>
      <c r="CQ101" s="79"/>
      <c r="CR101" s="79"/>
      <c r="CS101" s="79"/>
      <c r="CT101" s="79"/>
      <c r="CU101" s="79"/>
      <c r="CV101" s="79"/>
      <c r="CW101" s="79"/>
      <c r="CX101" s="79"/>
      <c r="CY101" s="79"/>
      <c r="CZ101" s="81"/>
      <c r="DA101" s="81"/>
      <c r="DB101" s="81"/>
      <c r="DC101" s="81"/>
      <c r="DD101" s="81"/>
      <c r="DE101" s="81"/>
      <c r="DF101" s="81"/>
      <c r="DG101" s="81"/>
      <c r="DH101" s="81"/>
      <c r="DI101" s="81"/>
    </row>
    <row r="102" spans="2:113" ht="18" customHeight="1">
      <c r="B102" s="77"/>
      <c r="C102" s="77"/>
      <c r="D102" s="77"/>
      <c r="E102" s="77"/>
      <c r="F102" s="77"/>
      <c r="G102" s="77"/>
      <c r="H102" s="77"/>
      <c r="I102" s="77"/>
      <c r="J102" s="77"/>
      <c r="K102" s="77"/>
      <c r="L102" s="77"/>
      <c r="M102" s="77"/>
      <c r="N102" s="77"/>
      <c r="O102" s="77"/>
      <c r="P102" s="77"/>
      <c r="Q102" s="77"/>
      <c r="R102" s="77"/>
      <c r="S102" s="77"/>
      <c r="T102" s="77"/>
      <c r="U102" s="77"/>
      <c r="V102" s="77"/>
      <c r="W102" s="77"/>
      <c r="X102" s="77"/>
      <c r="Y102" s="77"/>
      <c r="Z102" s="77"/>
      <c r="AA102" s="77"/>
      <c r="AB102" s="77"/>
      <c r="AC102" s="77"/>
      <c r="AD102" s="77"/>
      <c r="AE102" s="77"/>
      <c r="AF102" s="77"/>
      <c r="AG102" s="77"/>
      <c r="AH102" s="77"/>
      <c r="AI102" s="77"/>
      <c r="AJ102" s="77"/>
      <c r="AK102" s="77"/>
      <c r="AL102" s="77"/>
      <c r="AM102" s="77"/>
      <c r="AN102" s="77"/>
      <c r="AO102" s="77"/>
      <c r="AP102" s="77"/>
      <c r="AQ102" s="77"/>
      <c r="AR102" s="77"/>
      <c r="AS102" s="77"/>
      <c r="AT102" s="77"/>
      <c r="AU102" s="77"/>
      <c r="AV102" s="77"/>
      <c r="AW102" s="77"/>
      <c r="AX102" s="77"/>
      <c r="AY102" s="77"/>
      <c r="AZ102" s="77"/>
      <c r="BA102" s="77"/>
      <c r="BB102" s="77"/>
      <c r="BC102" s="77"/>
      <c r="BD102" s="77"/>
      <c r="BE102" s="77"/>
      <c r="BF102" s="77"/>
      <c r="BG102" s="77"/>
      <c r="BH102" s="77"/>
      <c r="BI102" s="77"/>
      <c r="BJ102" s="77"/>
      <c r="BK102" s="77"/>
      <c r="BL102" s="77"/>
      <c r="BM102" s="77"/>
      <c r="BN102" s="77"/>
      <c r="BO102" s="77"/>
      <c r="BP102" s="77"/>
      <c r="BQ102" s="77"/>
      <c r="BR102" s="77"/>
      <c r="BS102" s="77"/>
      <c r="BT102" s="77"/>
      <c r="BU102" s="77"/>
      <c r="BV102" s="77"/>
      <c r="BW102" s="77"/>
      <c r="BX102" s="77"/>
      <c r="BY102" s="77"/>
      <c r="BZ102" s="77"/>
      <c r="CD102" s="931" t="s">
        <v>331</v>
      </c>
      <c r="CE102" s="932"/>
      <c r="CF102" s="932"/>
      <c r="CG102" s="932"/>
      <c r="CH102" s="932"/>
      <c r="CI102" s="932"/>
      <c r="CJ102" s="933"/>
      <c r="CK102" s="79"/>
      <c r="CL102" s="79"/>
      <c r="CM102" s="79"/>
      <c r="CN102" s="79"/>
      <c r="CO102" s="79"/>
      <c r="CP102" s="79"/>
      <c r="CQ102" s="79"/>
      <c r="CR102" s="79"/>
      <c r="CS102" s="79"/>
      <c r="CT102" s="79"/>
      <c r="CU102" s="79"/>
      <c r="CV102" s="79"/>
      <c r="CW102" s="79"/>
      <c r="CX102" s="79"/>
      <c r="CY102" s="79"/>
      <c r="CZ102" s="81"/>
      <c r="DA102" s="81"/>
      <c r="DB102" s="81"/>
      <c r="DC102" s="81"/>
      <c r="DD102" s="81"/>
      <c r="DE102" s="81"/>
      <c r="DF102" s="81"/>
      <c r="DG102" s="81"/>
      <c r="DH102" s="81"/>
      <c r="DI102" s="81"/>
    </row>
    <row r="103" spans="2:113" ht="18" customHeight="1">
      <c r="B103" s="77"/>
      <c r="C103" s="77"/>
      <c r="D103" s="77"/>
      <c r="E103" s="77"/>
      <c r="F103" s="77"/>
      <c r="G103" s="77"/>
      <c r="H103" s="77"/>
      <c r="I103" s="77"/>
      <c r="J103" s="77"/>
      <c r="K103" s="77"/>
      <c r="L103" s="77"/>
      <c r="M103" s="77"/>
      <c r="N103" s="77"/>
      <c r="O103" s="77"/>
      <c r="P103" s="77"/>
      <c r="Q103" s="77"/>
      <c r="R103" s="77"/>
      <c r="S103" s="77"/>
      <c r="T103" s="77"/>
      <c r="U103" s="77"/>
      <c r="V103" s="77"/>
      <c r="W103" s="77"/>
      <c r="X103" s="77"/>
      <c r="Y103" s="77"/>
      <c r="Z103" s="77"/>
      <c r="AA103" s="77"/>
      <c r="AB103" s="77"/>
      <c r="AC103" s="77"/>
      <c r="AD103" s="77"/>
      <c r="AE103" s="77"/>
      <c r="AF103" s="77"/>
      <c r="AG103" s="77"/>
      <c r="AH103" s="77"/>
      <c r="AI103" s="77"/>
      <c r="AJ103" s="77"/>
      <c r="AK103" s="77"/>
      <c r="AL103" s="77"/>
      <c r="AM103" s="77"/>
      <c r="AN103" s="77"/>
      <c r="AO103" s="77"/>
      <c r="AP103" s="77"/>
      <c r="AQ103" s="77"/>
      <c r="AR103" s="77"/>
      <c r="AS103" s="77"/>
      <c r="AT103" s="77"/>
      <c r="AU103" s="77"/>
      <c r="AV103" s="77"/>
      <c r="AW103" s="77"/>
      <c r="AX103" s="77"/>
      <c r="AY103" s="77"/>
      <c r="AZ103" s="77"/>
      <c r="BA103" s="77"/>
      <c r="BB103" s="77"/>
      <c r="BC103" s="77"/>
      <c r="BD103" s="77"/>
      <c r="BE103" s="77"/>
      <c r="BF103" s="77"/>
      <c r="BG103" s="77"/>
      <c r="BH103" s="77"/>
      <c r="BI103" s="77"/>
      <c r="BJ103" s="77"/>
      <c r="BK103" s="77"/>
      <c r="BL103" s="77"/>
      <c r="BM103" s="77"/>
      <c r="BN103" s="77"/>
      <c r="BO103" s="77"/>
      <c r="BP103" s="77"/>
      <c r="BQ103" s="77"/>
      <c r="BR103" s="77"/>
      <c r="BS103" s="77"/>
      <c r="BT103" s="77"/>
      <c r="BU103" s="77"/>
      <c r="BV103" s="77"/>
      <c r="BW103" s="77"/>
      <c r="BX103" s="77"/>
      <c r="BY103" s="77"/>
      <c r="BZ103" s="77"/>
      <c r="CD103" s="931" t="s">
        <v>331</v>
      </c>
      <c r="CE103" s="932"/>
      <c r="CF103" s="932"/>
      <c r="CG103" s="932"/>
      <c r="CH103" s="932"/>
      <c r="CI103" s="932"/>
      <c r="CJ103" s="933"/>
      <c r="CK103" s="79"/>
      <c r="CL103" s="79"/>
      <c r="CM103" s="79"/>
      <c r="CN103" s="79"/>
      <c r="CO103" s="79"/>
      <c r="CP103" s="79"/>
      <c r="CQ103" s="79"/>
      <c r="CR103" s="79"/>
      <c r="CS103" s="79"/>
      <c r="CT103" s="79"/>
      <c r="CU103" s="79"/>
      <c r="CV103" s="79"/>
      <c r="CW103" s="79"/>
      <c r="CX103" s="79"/>
      <c r="CY103" s="79"/>
      <c r="CZ103" s="81"/>
      <c r="DA103" s="81"/>
      <c r="DB103" s="81"/>
      <c r="DC103" s="81"/>
      <c r="DD103" s="81"/>
      <c r="DE103" s="81"/>
      <c r="DF103" s="81"/>
      <c r="DG103" s="81"/>
      <c r="DH103" s="81"/>
      <c r="DI103" s="81"/>
    </row>
    <row r="104" spans="2:113" ht="18" customHeight="1">
      <c r="B104" s="77"/>
      <c r="C104" s="77"/>
      <c r="D104" s="77"/>
      <c r="E104" s="77"/>
      <c r="F104" s="77"/>
      <c r="G104" s="77"/>
      <c r="H104" s="77"/>
      <c r="I104" s="77"/>
      <c r="J104" s="77"/>
      <c r="K104" s="77"/>
      <c r="L104" s="77"/>
      <c r="M104" s="77"/>
      <c r="N104" s="77"/>
      <c r="O104" s="77"/>
      <c r="P104" s="77"/>
      <c r="Q104" s="77"/>
      <c r="R104" s="77"/>
      <c r="S104" s="77"/>
      <c r="T104" s="77"/>
      <c r="U104" s="77"/>
      <c r="V104" s="77"/>
      <c r="W104" s="77"/>
      <c r="X104" s="77"/>
      <c r="Y104" s="77"/>
      <c r="Z104" s="77"/>
      <c r="AA104" s="77"/>
      <c r="AB104" s="77"/>
      <c r="AC104" s="77"/>
      <c r="AD104" s="77"/>
      <c r="AE104" s="77"/>
      <c r="AF104" s="77"/>
      <c r="AG104" s="77"/>
      <c r="AH104" s="77"/>
      <c r="AI104" s="77"/>
      <c r="AJ104" s="77"/>
      <c r="AK104" s="77"/>
      <c r="AL104" s="77"/>
      <c r="AM104" s="77"/>
      <c r="AN104" s="77"/>
      <c r="AO104" s="77"/>
      <c r="AP104" s="77"/>
      <c r="AQ104" s="77"/>
      <c r="AR104" s="77"/>
      <c r="AS104" s="77"/>
      <c r="AT104" s="77"/>
      <c r="AU104" s="77"/>
      <c r="AV104" s="77"/>
      <c r="AW104" s="77"/>
      <c r="AX104" s="77"/>
      <c r="AY104" s="77"/>
      <c r="AZ104" s="77"/>
      <c r="BA104" s="77"/>
      <c r="BB104" s="77"/>
      <c r="BC104" s="77"/>
      <c r="BD104" s="77"/>
      <c r="BE104" s="77"/>
      <c r="BF104" s="77"/>
      <c r="BG104" s="77"/>
      <c r="BH104" s="77"/>
      <c r="BI104" s="77"/>
      <c r="BJ104" s="77"/>
      <c r="BK104" s="77"/>
      <c r="BL104" s="77"/>
      <c r="BM104" s="77"/>
      <c r="BN104" s="77"/>
      <c r="BO104" s="77"/>
      <c r="BP104" s="77"/>
      <c r="BQ104" s="77"/>
      <c r="BR104" s="77"/>
      <c r="BS104" s="77"/>
      <c r="BT104" s="77"/>
      <c r="BU104" s="77"/>
      <c r="BV104" s="77"/>
      <c r="BW104" s="77"/>
      <c r="BX104" s="77"/>
      <c r="BY104" s="77"/>
      <c r="BZ104" s="77"/>
      <c r="CD104" s="931" t="s">
        <v>331</v>
      </c>
      <c r="CE104" s="932"/>
      <c r="CF104" s="932"/>
      <c r="CG104" s="932"/>
      <c r="CH104" s="932"/>
      <c r="CI104" s="932"/>
      <c r="CJ104" s="933"/>
      <c r="CK104" s="79"/>
      <c r="CL104" s="79"/>
      <c r="CM104" s="79"/>
      <c r="CN104" s="79"/>
      <c r="CO104" s="79"/>
      <c r="CP104" s="79"/>
      <c r="CQ104" s="79"/>
      <c r="CR104" s="79"/>
      <c r="CS104" s="79"/>
      <c r="CT104" s="79"/>
      <c r="CU104" s="79"/>
      <c r="CV104" s="79"/>
      <c r="CW104" s="79"/>
      <c r="CX104" s="79"/>
      <c r="CY104" s="79"/>
      <c r="CZ104" s="81"/>
      <c r="DA104" s="81"/>
      <c r="DB104" s="81"/>
      <c r="DC104" s="81"/>
      <c r="DD104" s="81"/>
      <c r="DE104" s="81"/>
      <c r="DF104" s="81"/>
      <c r="DG104" s="81"/>
      <c r="DH104" s="81"/>
      <c r="DI104" s="81"/>
    </row>
    <row r="105" spans="2:113" ht="18" customHeight="1">
      <c r="B105" s="77"/>
      <c r="C105" s="77"/>
      <c r="D105" s="77"/>
      <c r="E105" s="77"/>
      <c r="F105" s="77"/>
      <c r="G105" s="77"/>
      <c r="H105" s="77"/>
      <c r="I105" s="77"/>
      <c r="J105" s="77"/>
      <c r="K105" s="77"/>
      <c r="L105" s="77"/>
      <c r="M105" s="77"/>
      <c r="N105" s="77"/>
      <c r="O105" s="77"/>
      <c r="P105" s="77"/>
      <c r="Q105" s="77"/>
      <c r="R105" s="77"/>
      <c r="S105" s="77"/>
      <c r="T105" s="77"/>
      <c r="U105" s="77"/>
      <c r="V105" s="77"/>
      <c r="W105" s="77"/>
      <c r="X105" s="77"/>
      <c r="Y105" s="77"/>
      <c r="Z105" s="77"/>
      <c r="AA105" s="77"/>
      <c r="AB105" s="77"/>
      <c r="AC105" s="77"/>
      <c r="AD105" s="77"/>
      <c r="AE105" s="77"/>
      <c r="AF105" s="77"/>
      <c r="AG105" s="77"/>
      <c r="AH105" s="77"/>
      <c r="AI105" s="77"/>
      <c r="AJ105" s="77"/>
      <c r="AK105" s="77"/>
      <c r="AL105" s="77"/>
      <c r="AM105" s="77"/>
      <c r="AN105" s="77"/>
      <c r="AO105" s="77"/>
      <c r="AP105" s="77"/>
      <c r="AQ105" s="77"/>
      <c r="AR105" s="77"/>
      <c r="AS105" s="77"/>
      <c r="AT105" s="77"/>
      <c r="AU105" s="77"/>
      <c r="AV105" s="77"/>
      <c r="AW105" s="77"/>
      <c r="AX105" s="77"/>
      <c r="AY105" s="77"/>
      <c r="AZ105" s="77"/>
      <c r="BA105" s="77"/>
      <c r="BB105" s="77"/>
      <c r="BC105" s="77"/>
      <c r="BD105" s="77"/>
      <c r="BE105" s="77"/>
      <c r="BF105" s="77"/>
      <c r="BG105" s="77"/>
      <c r="BH105" s="77"/>
      <c r="BI105" s="77"/>
      <c r="BJ105" s="77"/>
      <c r="BK105" s="77"/>
      <c r="BL105" s="77"/>
      <c r="BM105" s="77"/>
      <c r="BN105" s="77"/>
      <c r="BO105" s="77"/>
      <c r="BP105" s="77"/>
      <c r="BQ105" s="77"/>
      <c r="BR105" s="77"/>
      <c r="BS105" s="77"/>
      <c r="BT105" s="77"/>
      <c r="BU105" s="77"/>
      <c r="BV105" s="77"/>
      <c r="BW105" s="77"/>
      <c r="BX105" s="77"/>
      <c r="BY105" s="77"/>
      <c r="BZ105" s="77"/>
      <c r="CD105" s="931" t="s">
        <v>331</v>
      </c>
      <c r="CE105" s="932"/>
      <c r="CF105" s="932"/>
      <c r="CG105" s="932"/>
      <c r="CH105" s="932"/>
      <c r="CI105" s="932"/>
      <c r="CJ105" s="933"/>
      <c r="CK105" s="79"/>
      <c r="CL105" s="79"/>
      <c r="CM105" s="79"/>
      <c r="CN105" s="79"/>
      <c r="CO105" s="79"/>
      <c r="CP105" s="79"/>
      <c r="CQ105" s="79"/>
      <c r="CR105" s="79"/>
      <c r="CS105" s="79"/>
      <c r="CT105" s="79"/>
      <c r="CU105" s="79"/>
      <c r="CV105" s="79"/>
      <c r="CW105" s="79"/>
      <c r="CX105" s="79"/>
      <c r="CY105" s="79"/>
      <c r="CZ105" s="81"/>
      <c r="DA105" s="81"/>
      <c r="DB105" s="81"/>
      <c r="DC105" s="81"/>
      <c r="DD105" s="81"/>
      <c r="DE105" s="81"/>
      <c r="DF105" s="81"/>
      <c r="DG105" s="81"/>
      <c r="DH105" s="81"/>
      <c r="DI105" s="81"/>
    </row>
    <row r="106" spans="2:113" ht="18" customHeight="1">
      <c r="B106" s="77"/>
      <c r="C106" s="77"/>
      <c r="D106" s="77"/>
      <c r="E106" s="77"/>
      <c r="F106" s="77"/>
      <c r="G106" s="77"/>
      <c r="H106" s="77"/>
      <c r="I106" s="77"/>
      <c r="J106" s="77"/>
      <c r="K106" s="77"/>
      <c r="L106" s="77"/>
      <c r="M106" s="77"/>
      <c r="N106" s="77"/>
      <c r="O106" s="77"/>
      <c r="P106" s="77"/>
      <c r="Q106" s="77"/>
      <c r="R106" s="77"/>
      <c r="S106" s="77"/>
      <c r="T106" s="77"/>
      <c r="U106" s="77"/>
      <c r="V106" s="77"/>
      <c r="W106" s="77"/>
      <c r="X106" s="77"/>
      <c r="Y106" s="77"/>
      <c r="Z106" s="77"/>
      <c r="AA106" s="77"/>
      <c r="AB106" s="77"/>
      <c r="AC106" s="77"/>
      <c r="AD106" s="77"/>
      <c r="AE106" s="77"/>
      <c r="AF106" s="77"/>
      <c r="AG106" s="77"/>
      <c r="AH106" s="77"/>
      <c r="AI106" s="77"/>
      <c r="AJ106" s="77"/>
      <c r="AK106" s="77"/>
      <c r="AL106" s="77"/>
      <c r="AM106" s="77"/>
      <c r="AN106" s="77"/>
      <c r="AO106" s="77"/>
      <c r="AP106" s="77"/>
      <c r="AQ106" s="77"/>
      <c r="AR106" s="77"/>
      <c r="AS106" s="77"/>
      <c r="AT106" s="77"/>
      <c r="AU106" s="77"/>
      <c r="AV106" s="77"/>
      <c r="AW106" s="77"/>
      <c r="AX106" s="77"/>
      <c r="AY106" s="77"/>
      <c r="AZ106" s="77"/>
      <c r="BA106" s="77"/>
      <c r="BB106" s="77"/>
      <c r="BC106" s="77"/>
      <c r="BD106" s="77"/>
      <c r="BE106" s="77"/>
      <c r="BF106" s="77"/>
      <c r="BG106" s="77"/>
      <c r="BH106" s="77"/>
      <c r="BI106" s="77"/>
      <c r="BJ106" s="77"/>
      <c r="BK106" s="77"/>
      <c r="BL106" s="77"/>
      <c r="BM106" s="77"/>
      <c r="BN106" s="77"/>
      <c r="BO106" s="77"/>
      <c r="BP106" s="77"/>
      <c r="BQ106" s="77"/>
      <c r="BR106" s="77"/>
      <c r="BS106" s="77"/>
      <c r="BT106" s="77"/>
      <c r="BU106" s="77"/>
      <c r="BV106" s="77"/>
      <c r="BW106" s="77"/>
      <c r="BX106" s="77"/>
      <c r="BY106" s="77"/>
      <c r="BZ106" s="77"/>
      <c r="CA106" s="117"/>
      <c r="CD106" s="931" t="s">
        <v>331</v>
      </c>
      <c r="CE106" s="932"/>
      <c r="CF106" s="932"/>
      <c r="CG106" s="932"/>
      <c r="CH106" s="932"/>
      <c r="CI106" s="932"/>
      <c r="CJ106" s="933"/>
      <c r="CK106" s="79"/>
      <c r="CL106" s="79"/>
      <c r="CM106" s="79"/>
      <c r="CN106" s="79"/>
      <c r="CO106" s="79"/>
      <c r="CP106" s="79"/>
      <c r="CQ106" s="79"/>
      <c r="CR106" s="79"/>
      <c r="CS106" s="79"/>
      <c r="CT106" s="79"/>
      <c r="CU106" s="79"/>
      <c r="CV106" s="79"/>
      <c r="CW106" s="79"/>
      <c r="CX106" s="79"/>
      <c r="CY106" s="79"/>
      <c r="CZ106" s="81"/>
      <c r="DA106" s="81"/>
      <c r="DB106" s="81"/>
      <c r="DC106" s="81"/>
      <c r="DD106" s="81"/>
      <c r="DE106" s="81"/>
      <c r="DF106" s="81"/>
      <c r="DG106" s="81"/>
      <c r="DH106" s="81"/>
      <c r="DI106" s="81"/>
    </row>
    <row r="107" spans="2:113" ht="18" customHeight="1">
      <c r="B107" s="77"/>
      <c r="C107" s="77"/>
      <c r="D107" s="77"/>
      <c r="E107" s="77"/>
      <c r="F107" s="77"/>
      <c r="G107" s="77"/>
      <c r="H107" s="77"/>
      <c r="I107" s="77"/>
      <c r="J107" s="77"/>
      <c r="K107" s="77"/>
      <c r="L107" s="77"/>
      <c r="M107" s="77"/>
      <c r="N107" s="77"/>
      <c r="O107" s="77"/>
      <c r="P107" s="77"/>
      <c r="Q107" s="77"/>
      <c r="R107" s="77"/>
      <c r="S107" s="77"/>
      <c r="T107" s="77"/>
      <c r="U107" s="77"/>
      <c r="V107" s="77"/>
      <c r="W107" s="77"/>
      <c r="X107" s="77"/>
      <c r="Y107" s="77"/>
      <c r="Z107" s="77"/>
      <c r="AA107" s="77"/>
      <c r="AB107" s="77"/>
      <c r="AC107" s="77"/>
      <c r="AD107" s="77"/>
      <c r="AE107" s="77"/>
      <c r="AF107" s="77"/>
      <c r="AG107" s="77"/>
      <c r="AH107" s="77"/>
      <c r="AI107" s="77"/>
      <c r="AJ107" s="77"/>
      <c r="AK107" s="77"/>
      <c r="AL107" s="77"/>
      <c r="AM107" s="77"/>
      <c r="AN107" s="77"/>
      <c r="AO107" s="77"/>
      <c r="AP107" s="77"/>
      <c r="AQ107" s="77"/>
      <c r="AR107" s="77"/>
      <c r="AS107" s="77"/>
      <c r="AT107" s="77"/>
      <c r="AU107" s="77"/>
      <c r="AV107" s="77"/>
      <c r="AW107" s="77"/>
      <c r="AX107" s="77"/>
      <c r="AY107" s="77"/>
      <c r="AZ107" s="77"/>
      <c r="BA107" s="77"/>
      <c r="BB107" s="77"/>
      <c r="BC107" s="77"/>
      <c r="BD107" s="77"/>
      <c r="BE107" s="77"/>
      <c r="BF107" s="77"/>
      <c r="BG107" s="77"/>
      <c r="BH107" s="77"/>
      <c r="BI107" s="77"/>
      <c r="BJ107" s="77"/>
      <c r="BK107" s="77"/>
      <c r="BL107" s="77"/>
      <c r="BM107" s="77"/>
      <c r="BN107" s="77"/>
      <c r="BO107" s="77"/>
      <c r="BP107" s="77"/>
      <c r="BQ107" s="77"/>
      <c r="BR107" s="77"/>
      <c r="BS107" s="77"/>
      <c r="BT107" s="77"/>
      <c r="BU107" s="77"/>
      <c r="BV107" s="77"/>
      <c r="BW107" s="77"/>
      <c r="BX107" s="77"/>
      <c r="BY107" s="77"/>
      <c r="BZ107" s="77"/>
      <c r="CD107" s="911"/>
      <c r="CE107" s="911"/>
      <c r="CF107" s="911"/>
      <c r="CG107" s="911"/>
      <c r="CH107" s="911"/>
      <c r="CI107" s="911"/>
      <c r="CJ107" s="911"/>
      <c r="CK107" s="79"/>
      <c r="CL107" s="79"/>
      <c r="CM107" s="79"/>
      <c r="CN107" s="79"/>
      <c r="CO107" s="79"/>
      <c r="CP107" s="79"/>
      <c r="CQ107" s="79"/>
      <c r="CR107" s="79"/>
      <c r="CS107" s="79"/>
      <c r="CT107" s="79"/>
      <c r="CU107" s="79"/>
      <c r="CV107" s="79"/>
      <c r="CW107" s="79"/>
      <c r="CX107" s="79"/>
      <c r="CY107" s="79"/>
      <c r="CZ107" s="81"/>
      <c r="DA107" s="81"/>
      <c r="DB107" s="81"/>
      <c r="DC107" s="81"/>
      <c r="DD107" s="81"/>
      <c r="DE107" s="81"/>
      <c r="DF107" s="81"/>
      <c r="DG107" s="81"/>
      <c r="DH107" s="81"/>
      <c r="DI107" s="81"/>
    </row>
    <row r="108" spans="2:113" ht="18" customHeight="1">
      <c r="B108" s="77"/>
      <c r="C108" s="77"/>
      <c r="D108" s="77"/>
      <c r="E108" s="77"/>
      <c r="F108" s="77"/>
      <c r="G108" s="77"/>
      <c r="H108" s="77"/>
      <c r="I108" s="77"/>
      <c r="J108" s="77"/>
      <c r="K108" s="77"/>
      <c r="L108" s="77"/>
      <c r="M108" s="77"/>
      <c r="N108" s="77"/>
      <c r="O108" s="77"/>
      <c r="P108" s="77"/>
      <c r="Q108" s="77"/>
      <c r="R108" s="77"/>
      <c r="S108" s="77"/>
      <c r="T108" s="77"/>
      <c r="U108" s="77"/>
      <c r="V108" s="77"/>
      <c r="W108" s="77"/>
      <c r="X108" s="77"/>
      <c r="Y108" s="77"/>
      <c r="Z108" s="77"/>
      <c r="AA108" s="77"/>
      <c r="AB108" s="77"/>
      <c r="AC108" s="77"/>
      <c r="AD108" s="77"/>
      <c r="AE108" s="77"/>
      <c r="AF108" s="77"/>
      <c r="AG108" s="77"/>
      <c r="AH108" s="77"/>
      <c r="AI108" s="77"/>
      <c r="AJ108" s="77"/>
      <c r="AK108" s="77"/>
      <c r="AL108" s="77"/>
      <c r="AM108" s="77"/>
      <c r="AN108" s="77"/>
      <c r="AO108" s="77"/>
      <c r="AP108" s="77"/>
      <c r="AQ108" s="77"/>
      <c r="AR108" s="77"/>
      <c r="AS108" s="77"/>
      <c r="AT108" s="77"/>
      <c r="AU108" s="77"/>
      <c r="AV108" s="77"/>
      <c r="AW108" s="77"/>
      <c r="AX108" s="77"/>
      <c r="AY108" s="77"/>
      <c r="AZ108" s="77"/>
      <c r="BA108" s="77"/>
      <c r="BB108" s="77"/>
      <c r="BC108" s="77"/>
      <c r="BD108" s="77"/>
      <c r="BE108" s="77"/>
      <c r="BF108" s="77"/>
      <c r="BG108" s="77"/>
      <c r="BH108" s="77"/>
      <c r="BI108" s="77"/>
      <c r="BJ108" s="77"/>
      <c r="BK108" s="77"/>
      <c r="BL108" s="77"/>
      <c r="BM108" s="77"/>
      <c r="BN108" s="77"/>
      <c r="BO108" s="77"/>
      <c r="BP108" s="77"/>
      <c r="BQ108" s="77"/>
      <c r="BR108" s="77"/>
      <c r="BS108" s="77"/>
      <c r="BT108" s="77"/>
      <c r="BU108" s="77"/>
      <c r="BV108" s="77"/>
      <c r="BW108" s="77"/>
      <c r="BX108" s="77"/>
      <c r="BY108" s="77"/>
      <c r="BZ108" s="77"/>
      <c r="CD108" s="911"/>
      <c r="CE108" s="911"/>
      <c r="CF108" s="911"/>
      <c r="CG108" s="911"/>
      <c r="CH108" s="911"/>
      <c r="CI108" s="911"/>
      <c r="CJ108" s="911"/>
      <c r="CK108" s="79"/>
      <c r="CL108" s="79"/>
      <c r="CM108" s="79"/>
      <c r="CN108" s="79"/>
      <c r="CO108" s="79"/>
      <c r="CP108" s="79"/>
      <c r="CQ108" s="79"/>
      <c r="CR108" s="79"/>
      <c r="CS108" s="79"/>
      <c r="CT108" s="79"/>
      <c r="CU108" s="79"/>
      <c r="CV108" s="79"/>
      <c r="CW108" s="79"/>
      <c r="CX108" s="79"/>
      <c r="CY108" s="79"/>
      <c r="CZ108" s="81"/>
      <c r="DA108" s="81"/>
      <c r="DB108" s="81"/>
      <c r="DC108" s="81"/>
      <c r="DD108" s="81"/>
      <c r="DE108" s="81"/>
      <c r="DF108" s="81"/>
      <c r="DG108" s="81"/>
      <c r="DH108" s="81"/>
      <c r="DI108" s="81"/>
    </row>
    <row r="109" spans="2:113" ht="18" customHeight="1">
      <c r="B109" s="77"/>
      <c r="C109" s="77"/>
      <c r="D109" s="77"/>
      <c r="E109" s="77"/>
      <c r="F109" s="77"/>
      <c r="G109" s="77"/>
      <c r="H109" s="77"/>
      <c r="I109" s="77"/>
      <c r="J109" s="77"/>
      <c r="K109" s="77"/>
      <c r="L109" s="77"/>
      <c r="M109" s="77"/>
      <c r="N109" s="77"/>
      <c r="O109" s="77"/>
      <c r="P109" s="77"/>
      <c r="Q109" s="77"/>
      <c r="R109" s="77"/>
      <c r="S109" s="77"/>
      <c r="T109" s="77"/>
      <c r="U109" s="77"/>
      <c r="V109" s="77"/>
      <c r="W109" s="77"/>
      <c r="X109" s="77"/>
      <c r="Y109" s="77"/>
      <c r="Z109" s="77"/>
      <c r="AA109" s="77"/>
      <c r="AB109" s="77"/>
      <c r="AC109" s="77"/>
      <c r="AD109" s="77"/>
      <c r="AE109" s="77"/>
      <c r="AF109" s="77"/>
      <c r="AG109" s="77"/>
      <c r="AH109" s="77"/>
      <c r="AI109" s="77"/>
      <c r="AJ109" s="77"/>
      <c r="AK109" s="77"/>
      <c r="AL109" s="77"/>
      <c r="AM109" s="77"/>
      <c r="AN109" s="77"/>
      <c r="AO109" s="77"/>
      <c r="AP109" s="77"/>
      <c r="AQ109" s="77"/>
      <c r="AR109" s="77"/>
      <c r="AS109" s="77"/>
      <c r="AT109" s="77"/>
      <c r="AU109" s="77"/>
      <c r="AV109" s="77"/>
      <c r="AW109" s="77"/>
      <c r="AX109" s="77"/>
      <c r="AY109" s="77"/>
      <c r="AZ109" s="77"/>
      <c r="BA109" s="77"/>
      <c r="BB109" s="77"/>
      <c r="BC109" s="77"/>
      <c r="BD109" s="77"/>
      <c r="BE109" s="77"/>
      <c r="BF109" s="77"/>
      <c r="BG109" s="77"/>
      <c r="BH109" s="77"/>
      <c r="BI109" s="77"/>
      <c r="BJ109" s="77"/>
      <c r="BK109" s="77"/>
      <c r="BL109" s="77"/>
      <c r="BM109" s="77"/>
      <c r="BN109" s="77"/>
      <c r="BO109" s="77"/>
      <c r="BP109" s="77"/>
      <c r="BQ109" s="77"/>
      <c r="BR109" s="77"/>
      <c r="BS109" s="77"/>
      <c r="BT109" s="77"/>
      <c r="BU109" s="77"/>
      <c r="BV109" s="77"/>
      <c r="BW109" s="77"/>
      <c r="BX109" s="77"/>
      <c r="BY109" s="77"/>
      <c r="BZ109" s="77"/>
      <c r="CD109" s="928"/>
      <c r="CE109" s="928"/>
      <c r="CF109" s="928"/>
      <c r="CG109" s="928"/>
      <c r="CH109" s="928"/>
      <c r="CI109" s="928"/>
      <c r="CJ109" s="928"/>
    </row>
    <row r="110" spans="2:113" ht="18" customHeight="1">
      <c r="B110" s="77"/>
      <c r="C110" s="77"/>
      <c r="D110" s="77"/>
      <c r="E110" s="77"/>
      <c r="F110" s="77"/>
      <c r="G110" s="77"/>
      <c r="H110" s="77"/>
      <c r="I110" s="77"/>
      <c r="J110" s="77"/>
      <c r="K110" s="77"/>
      <c r="L110" s="77"/>
      <c r="M110" s="77"/>
      <c r="N110" s="77"/>
      <c r="O110" s="77"/>
      <c r="P110" s="77"/>
      <c r="Q110" s="77"/>
      <c r="R110" s="77"/>
      <c r="S110" s="77"/>
      <c r="T110" s="77"/>
      <c r="U110" s="77"/>
      <c r="V110" s="77"/>
      <c r="W110" s="77"/>
      <c r="X110" s="77"/>
      <c r="Y110" s="77"/>
      <c r="Z110" s="77"/>
      <c r="AA110" s="77"/>
      <c r="AB110" s="77"/>
      <c r="AC110" s="77"/>
      <c r="AD110" s="77"/>
      <c r="AE110" s="77"/>
      <c r="AF110" s="77"/>
      <c r="AG110" s="77"/>
      <c r="AH110" s="77"/>
      <c r="AI110" s="77"/>
      <c r="AJ110" s="77"/>
      <c r="AK110" s="77"/>
      <c r="AL110" s="77"/>
      <c r="AM110" s="77"/>
      <c r="AN110" s="77"/>
      <c r="AO110" s="77"/>
      <c r="AP110" s="77"/>
      <c r="AQ110" s="77"/>
      <c r="AR110" s="77"/>
      <c r="AS110" s="77"/>
      <c r="AT110" s="77"/>
      <c r="AU110" s="77"/>
      <c r="AV110" s="77"/>
      <c r="AW110" s="77"/>
      <c r="AX110" s="77"/>
      <c r="AY110" s="77"/>
      <c r="AZ110" s="77"/>
      <c r="BA110" s="77"/>
      <c r="BB110" s="77"/>
      <c r="BC110" s="77"/>
      <c r="BD110" s="77"/>
      <c r="BE110" s="77"/>
      <c r="BF110" s="77"/>
      <c r="BG110" s="77"/>
      <c r="BH110" s="77"/>
      <c r="BI110" s="77"/>
      <c r="BJ110" s="77"/>
      <c r="BK110" s="77"/>
      <c r="BL110" s="77"/>
      <c r="BM110" s="77"/>
      <c r="BN110" s="77"/>
      <c r="BO110" s="77"/>
      <c r="BP110" s="77"/>
      <c r="BQ110" s="77"/>
      <c r="BR110" s="77"/>
      <c r="BS110" s="77"/>
      <c r="BT110" s="77"/>
      <c r="BU110" s="77"/>
      <c r="BV110" s="77"/>
      <c r="BW110" s="77"/>
      <c r="BX110" s="77"/>
      <c r="BY110" s="77"/>
      <c r="BZ110" s="77"/>
      <c r="CD110" s="928"/>
      <c r="CE110" s="928"/>
      <c r="CF110" s="928"/>
      <c r="CG110" s="928"/>
      <c r="CH110" s="928"/>
      <c r="CI110" s="928"/>
      <c r="CJ110" s="928"/>
    </row>
    <row r="111" spans="2:113" ht="18" customHeight="1">
      <c r="B111" s="77"/>
      <c r="C111" s="77"/>
      <c r="D111" s="77"/>
      <c r="E111" s="77"/>
      <c r="F111" s="77"/>
      <c r="G111" s="77"/>
      <c r="H111" s="77"/>
      <c r="I111" s="77"/>
      <c r="J111" s="77"/>
      <c r="K111" s="77"/>
      <c r="L111" s="77"/>
      <c r="M111" s="77"/>
      <c r="N111" s="77"/>
      <c r="O111" s="77"/>
      <c r="P111" s="77"/>
      <c r="Q111" s="77"/>
      <c r="R111" s="77"/>
      <c r="S111" s="77"/>
      <c r="T111" s="77"/>
      <c r="U111" s="77"/>
      <c r="V111" s="77"/>
      <c r="W111" s="77"/>
      <c r="X111" s="77"/>
      <c r="Y111" s="77"/>
      <c r="Z111" s="77"/>
      <c r="AA111" s="77"/>
      <c r="AB111" s="77"/>
      <c r="AC111" s="77"/>
      <c r="AD111" s="77"/>
      <c r="AE111" s="77"/>
      <c r="AF111" s="77"/>
      <c r="AG111" s="77"/>
      <c r="AH111" s="77"/>
      <c r="AI111" s="77"/>
      <c r="AJ111" s="77"/>
      <c r="AK111" s="77"/>
      <c r="AL111" s="77"/>
      <c r="AM111" s="77"/>
      <c r="AN111" s="77"/>
      <c r="AO111" s="77"/>
      <c r="AP111" s="77"/>
      <c r="AQ111" s="77"/>
      <c r="AR111" s="77"/>
      <c r="AS111" s="77"/>
      <c r="AT111" s="77"/>
      <c r="AU111" s="77"/>
      <c r="AV111" s="77"/>
      <c r="AW111" s="77"/>
      <c r="AX111" s="77"/>
      <c r="AY111" s="77"/>
      <c r="AZ111" s="77"/>
      <c r="BA111" s="77"/>
      <c r="BB111" s="77"/>
      <c r="BC111" s="77"/>
      <c r="BD111" s="77"/>
      <c r="BE111" s="77"/>
      <c r="BF111" s="77"/>
      <c r="BG111" s="77"/>
      <c r="BH111" s="77"/>
      <c r="BI111" s="77"/>
      <c r="BJ111" s="77"/>
      <c r="BK111" s="77"/>
      <c r="BL111" s="77"/>
      <c r="BM111" s="77"/>
      <c r="BN111" s="77"/>
      <c r="BO111" s="77"/>
      <c r="BP111" s="77"/>
      <c r="BQ111" s="77"/>
      <c r="BR111" s="77"/>
      <c r="BS111" s="77"/>
      <c r="BT111" s="77"/>
      <c r="BU111" s="77"/>
      <c r="BV111" s="77"/>
      <c r="BW111" s="77"/>
      <c r="BX111" s="77"/>
      <c r="BY111" s="77"/>
      <c r="BZ111" s="77"/>
      <c r="CD111" s="928"/>
      <c r="CE111" s="928"/>
      <c r="CF111" s="928"/>
      <c r="CG111" s="928"/>
      <c r="CH111" s="928"/>
      <c r="CI111" s="928"/>
      <c r="CJ111" s="928"/>
    </row>
    <row r="112" spans="2:113" ht="18" customHeight="1">
      <c r="B112" s="77"/>
      <c r="C112" s="77"/>
      <c r="D112" s="77"/>
      <c r="E112" s="77"/>
      <c r="F112" s="77"/>
      <c r="G112" s="77"/>
      <c r="H112" s="77"/>
      <c r="I112" s="77"/>
      <c r="J112" s="77"/>
      <c r="K112" s="77"/>
      <c r="L112" s="77"/>
      <c r="M112" s="77"/>
      <c r="N112" s="77"/>
      <c r="O112" s="77"/>
      <c r="P112" s="77"/>
      <c r="Q112" s="77"/>
      <c r="R112" s="77"/>
      <c r="S112" s="77"/>
      <c r="T112" s="77"/>
      <c r="U112" s="77"/>
      <c r="V112" s="77"/>
      <c r="W112" s="77"/>
      <c r="X112" s="77"/>
      <c r="Y112" s="77"/>
      <c r="Z112" s="77"/>
      <c r="AA112" s="77"/>
      <c r="AB112" s="77"/>
      <c r="AC112" s="77"/>
      <c r="AD112" s="77"/>
      <c r="AE112" s="77"/>
      <c r="AF112" s="77"/>
      <c r="AG112" s="77"/>
      <c r="AH112" s="77"/>
      <c r="AI112" s="77"/>
      <c r="AJ112" s="77"/>
      <c r="AK112" s="77"/>
      <c r="AL112" s="77"/>
      <c r="AM112" s="77"/>
      <c r="AN112" s="77"/>
      <c r="AO112" s="77"/>
      <c r="AP112" s="77"/>
      <c r="AQ112" s="77"/>
      <c r="AR112" s="77"/>
      <c r="AS112" s="77"/>
      <c r="AT112" s="77"/>
      <c r="AU112" s="77"/>
      <c r="AV112" s="77"/>
      <c r="AW112" s="77"/>
      <c r="AX112" s="77"/>
      <c r="AY112" s="77"/>
      <c r="AZ112" s="77"/>
      <c r="BA112" s="77"/>
      <c r="BB112" s="77"/>
      <c r="BC112" s="77"/>
      <c r="BD112" s="77"/>
      <c r="BE112" s="77"/>
      <c r="BF112" s="77"/>
      <c r="BG112" s="77"/>
      <c r="BH112" s="77"/>
      <c r="BI112" s="77"/>
      <c r="BJ112" s="77"/>
      <c r="BK112" s="77"/>
      <c r="BL112" s="77"/>
      <c r="BM112" s="77"/>
      <c r="BN112" s="77"/>
      <c r="BO112" s="77"/>
      <c r="BP112" s="77"/>
      <c r="BQ112" s="77"/>
      <c r="BR112" s="77"/>
      <c r="BS112" s="77"/>
      <c r="BT112" s="77"/>
      <c r="BU112" s="77"/>
      <c r="BV112" s="77"/>
      <c r="BW112" s="77"/>
      <c r="BX112" s="77"/>
      <c r="BY112" s="77"/>
      <c r="BZ112" s="77"/>
      <c r="CD112" s="928"/>
      <c r="CE112" s="928"/>
      <c r="CF112" s="928"/>
      <c r="CG112" s="928"/>
      <c r="CH112" s="928"/>
      <c r="CI112" s="928"/>
      <c r="CJ112" s="928"/>
    </row>
    <row r="113" spans="2:88" ht="18" customHeight="1">
      <c r="B113" s="77"/>
      <c r="C113" s="77"/>
      <c r="D113" s="77"/>
      <c r="E113" s="77"/>
      <c r="F113" s="77"/>
      <c r="G113" s="77"/>
      <c r="H113" s="77"/>
      <c r="I113" s="77"/>
      <c r="J113" s="77"/>
      <c r="K113" s="77"/>
      <c r="L113" s="77"/>
      <c r="M113" s="77"/>
      <c r="N113" s="77"/>
      <c r="O113" s="77"/>
      <c r="P113" s="77"/>
      <c r="Q113" s="77"/>
      <c r="R113" s="77"/>
      <c r="S113" s="77"/>
      <c r="T113" s="77"/>
      <c r="U113" s="77"/>
      <c r="V113" s="77"/>
      <c r="W113" s="77"/>
      <c r="X113" s="77"/>
      <c r="Y113" s="77"/>
      <c r="Z113" s="77"/>
      <c r="AA113" s="77"/>
      <c r="AB113" s="77"/>
      <c r="AC113" s="77"/>
      <c r="AD113" s="77"/>
      <c r="AE113" s="77"/>
      <c r="AF113" s="77"/>
      <c r="AG113" s="77"/>
      <c r="AH113" s="77"/>
      <c r="AI113" s="77"/>
      <c r="AJ113" s="77"/>
      <c r="AK113" s="77"/>
      <c r="AL113" s="77"/>
      <c r="AM113" s="77"/>
      <c r="AN113" s="77"/>
      <c r="AO113" s="77"/>
      <c r="AP113" s="77"/>
      <c r="AQ113" s="77"/>
      <c r="AR113" s="77"/>
      <c r="AS113" s="77"/>
      <c r="AT113" s="77"/>
      <c r="AU113" s="77"/>
      <c r="AV113" s="77"/>
      <c r="AW113" s="77"/>
      <c r="AX113" s="77"/>
      <c r="AY113" s="77"/>
      <c r="AZ113" s="77"/>
      <c r="BA113" s="77"/>
      <c r="BB113" s="77"/>
      <c r="BC113" s="77"/>
      <c r="BD113" s="77"/>
      <c r="BE113" s="77"/>
      <c r="BF113" s="77"/>
      <c r="BG113" s="77"/>
      <c r="BH113" s="77"/>
      <c r="BI113" s="77"/>
      <c r="BJ113" s="77"/>
      <c r="BK113" s="77"/>
      <c r="BL113" s="77"/>
      <c r="BM113" s="77"/>
      <c r="BN113" s="77"/>
      <c r="BO113" s="77"/>
      <c r="BP113" s="77"/>
      <c r="BQ113" s="77"/>
      <c r="BR113" s="77"/>
      <c r="BS113" s="77"/>
      <c r="BT113" s="77"/>
      <c r="BU113" s="77"/>
      <c r="BV113" s="77"/>
      <c r="BW113" s="77"/>
      <c r="BX113" s="77"/>
      <c r="BY113" s="77"/>
      <c r="BZ113" s="77"/>
      <c r="CD113" s="928"/>
      <c r="CE113" s="928"/>
      <c r="CF113" s="928"/>
      <c r="CG113" s="928"/>
      <c r="CH113" s="928"/>
      <c r="CI113" s="928"/>
      <c r="CJ113" s="928"/>
    </row>
    <row r="114" spans="2:88" ht="18" customHeight="1">
      <c r="B114" s="77"/>
      <c r="C114" s="77"/>
      <c r="D114" s="77"/>
      <c r="E114" s="77"/>
      <c r="F114" s="77"/>
      <c r="G114" s="77"/>
      <c r="H114" s="77"/>
      <c r="I114" s="77"/>
      <c r="J114" s="77"/>
      <c r="K114" s="77"/>
      <c r="L114" s="77"/>
      <c r="M114" s="77"/>
      <c r="N114" s="77"/>
      <c r="O114" s="77"/>
      <c r="P114" s="77"/>
      <c r="Q114" s="77"/>
      <c r="R114" s="77"/>
      <c r="S114" s="77"/>
      <c r="T114" s="77"/>
      <c r="U114" s="77"/>
      <c r="V114" s="77"/>
      <c r="W114" s="77"/>
      <c r="X114" s="77"/>
      <c r="Y114" s="77"/>
      <c r="Z114" s="77"/>
      <c r="AA114" s="77"/>
      <c r="AB114" s="77"/>
      <c r="AC114" s="77"/>
      <c r="AD114" s="77"/>
      <c r="AE114" s="77"/>
      <c r="AF114" s="77"/>
      <c r="AG114" s="77"/>
      <c r="AH114" s="77"/>
      <c r="AI114" s="77"/>
      <c r="AJ114" s="77"/>
      <c r="AK114" s="77"/>
      <c r="AL114" s="77"/>
      <c r="AM114" s="77"/>
      <c r="AN114" s="77"/>
      <c r="AO114" s="77"/>
      <c r="AP114" s="77"/>
      <c r="AQ114" s="77"/>
      <c r="AR114" s="77"/>
      <c r="AS114" s="77"/>
      <c r="AT114" s="77"/>
      <c r="AU114" s="77"/>
      <c r="AV114" s="77"/>
      <c r="AW114" s="77"/>
      <c r="AX114" s="77"/>
      <c r="AY114" s="77"/>
      <c r="AZ114" s="77"/>
      <c r="BA114" s="77"/>
      <c r="BB114" s="77"/>
      <c r="BC114" s="77"/>
      <c r="BD114" s="77"/>
      <c r="BE114" s="77"/>
      <c r="BF114" s="77"/>
      <c r="BG114" s="77"/>
      <c r="BH114" s="77"/>
      <c r="BI114" s="77"/>
      <c r="BJ114" s="77"/>
      <c r="BK114" s="77"/>
      <c r="BL114" s="77"/>
      <c r="BM114" s="77"/>
      <c r="BN114" s="77"/>
      <c r="BO114" s="77"/>
      <c r="BP114" s="77"/>
      <c r="BQ114" s="77"/>
      <c r="BR114" s="77"/>
      <c r="BS114" s="77"/>
      <c r="BT114" s="77"/>
      <c r="BU114" s="77"/>
      <c r="BV114" s="77"/>
      <c r="BW114" s="77"/>
      <c r="BX114" s="77"/>
      <c r="BY114" s="77"/>
      <c r="BZ114" s="77"/>
    </row>
    <row r="115" spans="2:88" ht="18" customHeight="1">
      <c r="B115" s="77"/>
      <c r="C115" s="77"/>
      <c r="D115" s="77"/>
      <c r="E115" s="77"/>
      <c r="F115" s="77"/>
      <c r="G115" s="77"/>
      <c r="H115" s="77"/>
      <c r="I115" s="77"/>
      <c r="J115" s="77"/>
      <c r="K115" s="77"/>
      <c r="L115" s="77"/>
      <c r="M115" s="77"/>
      <c r="N115" s="77"/>
      <c r="O115" s="77"/>
      <c r="P115" s="77"/>
      <c r="Q115" s="77"/>
      <c r="R115" s="77"/>
      <c r="S115" s="77"/>
      <c r="T115" s="77"/>
      <c r="U115" s="77"/>
      <c r="V115" s="77"/>
      <c r="W115" s="77"/>
      <c r="X115" s="77"/>
      <c r="Y115" s="77"/>
      <c r="Z115" s="77"/>
      <c r="AA115" s="77"/>
      <c r="AB115" s="77"/>
      <c r="AC115" s="77"/>
      <c r="AD115" s="77"/>
      <c r="AE115" s="77"/>
      <c r="AF115" s="77"/>
      <c r="AG115" s="77"/>
      <c r="AH115" s="77"/>
      <c r="AI115" s="77"/>
      <c r="AJ115" s="77"/>
      <c r="AK115" s="77"/>
      <c r="AL115" s="77"/>
      <c r="AM115" s="77"/>
      <c r="AN115" s="77"/>
      <c r="AO115" s="77"/>
      <c r="AP115" s="77"/>
      <c r="AQ115" s="77"/>
      <c r="AR115" s="77"/>
      <c r="AS115" s="77"/>
      <c r="AT115" s="77"/>
      <c r="AU115" s="77"/>
      <c r="AV115" s="77"/>
      <c r="AW115" s="77"/>
      <c r="AX115" s="77"/>
      <c r="AY115" s="77"/>
      <c r="AZ115" s="77"/>
      <c r="BA115" s="77"/>
      <c r="BB115" s="77"/>
      <c r="BC115" s="77"/>
      <c r="BD115" s="77"/>
      <c r="BE115" s="77"/>
      <c r="BF115" s="77"/>
      <c r="BG115" s="77"/>
      <c r="BH115" s="77"/>
      <c r="BI115" s="77"/>
      <c r="BJ115" s="77"/>
      <c r="BK115" s="77"/>
      <c r="BL115" s="77"/>
      <c r="BM115" s="77"/>
      <c r="BN115" s="77"/>
      <c r="BO115" s="77"/>
      <c r="BP115" s="77"/>
      <c r="BQ115" s="77"/>
      <c r="BR115" s="77"/>
      <c r="BS115" s="77"/>
      <c r="BT115" s="77"/>
      <c r="BU115" s="77"/>
      <c r="BV115" s="77"/>
      <c r="BW115" s="77"/>
      <c r="BX115" s="77"/>
      <c r="BY115" s="77"/>
      <c r="BZ115" s="77"/>
    </row>
    <row r="116" spans="2:88" ht="18" customHeight="1">
      <c r="B116" s="77"/>
      <c r="C116" s="77"/>
      <c r="D116" s="77"/>
      <c r="E116" s="77"/>
      <c r="F116" s="77"/>
      <c r="G116" s="77"/>
      <c r="H116" s="77"/>
      <c r="I116" s="77"/>
      <c r="J116" s="77"/>
      <c r="K116" s="77"/>
      <c r="L116" s="77"/>
      <c r="M116" s="77"/>
      <c r="N116" s="77"/>
      <c r="O116" s="77"/>
      <c r="P116" s="77"/>
      <c r="Q116" s="77"/>
      <c r="R116" s="77"/>
      <c r="S116" s="77"/>
      <c r="T116" s="77"/>
      <c r="U116" s="77"/>
      <c r="V116" s="77"/>
      <c r="W116" s="77"/>
      <c r="X116" s="77"/>
      <c r="Y116" s="77"/>
      <c r="Z116" s="77"/>
      <c r="AA116" s="77"/>
      <c r="AB116" s="77"/>
      <c r="AC116" s="77"/>
      <c r="AD116" s="77"/>
      <c r="AE116" s="77"/>
      <c r="AF116" s="77"/>
      <c r="AG116" s="77"/>
      <c r="AH116" s="77"/>
      <c r="AI116" s="77"/>
      <c r="AJ116" s="77"/>
      <c r="AK116" s="77"/>
      <c r="AL116" s="77"/>
      <c r="AM116" s="77"/>
      <c r="AN116" s="77"/>
      <c r="AO116" s="77"/>
      <c r="AP116" s="77"/>
      <c r="AQ116" s="77"/>
      <c r="AR116" s="77"/>
      <c r="AS116" s="77"/>
      <c r="AT116" s="77"/>
      <c r="AU116" s="77"/>
      <c r="AV116" s="77"/>
      <c r="AW116" s="77"/>
      <c r="AX116" s="77"/>
      <c r="AY116" s="77"/>
      <c r="AZ116" s="77"/>
      <c r="BA116" s="77"/>
      <c r="BB116" s="77"/>
      <c r="BC116" s="77"/>
      <c r="BD116" s="77"/>
      <c r="BE116" s="77"/>
      <c r="BF116" s="77"/>
      <c r="BG116" s="77"/>
      <c r="BH116" s="77"/>
      <c r="BI116" s="77"/>
      <c r="BJ116" s="77"/>
      <c r="BK116" s="77"/>
      <c r="BL116" s="77"/>
      <c r="BM116" s="77"/>
      <c r="BN116" s="77"/>
      <c r="BO116" s="77"/>
      <c r="BP116" s="77"/>
      <c r="BQ116" s="77"/>
      <c r="BR116" s="77"/>
      <c r="BS116" s="77"/>
      <c r="BT116" s="77"/>
      <c r="BU116" s="77"/>
      <c r="BV116" s="77"/>
      <c r="BW116" s="77"/>
      <c r="BX116" s="77"/>
      <c r="BY116" s="77"/>
      <c r="BZ116" s="77"/>
    </row>
    <row r="117" spans="2:88" ht="18" customHeight="1">
      <c r="B117" s="77"/>
      <c r="C117" s="77"/>
      <c r="D117" s="77"/>
      <c r="E117" s="77"/>
      <c r="F117" s="77"/>
      <c r="G117" s="77"/>
      <c r="H117" s="77"/>
      <c r="I117" s="77"/>
      <c r="J117" s="77"/>
      <c r="K117" s="77"/>
      <c r="L117" s="77"/>
      <c r="M117" s="77"/>
      <c r="N117" s="77"/>
      <c r="O117" s="77"/>
      <c r="P117" s="77"/>
      <c r="Q117" s="77"/>
      <c r="R117" s="77"/>
      <c r="S117" s="77"/>
      <c r="T117" s="77"/>
      <c r="U117" s="77"/>
      <c r="V117" s="77"/>
      <c r="W117" s="77"/>
      <c r="X117" s="77"/>
      <c r="Y117" s="77"/>
      <c r="Z117" s="77"/>
      <c r="AA117" s="77"/>
      <c r="AB117" s="77"/>
      <c r="AC117" s="77"/>
      <c r="AD117" s="77"/>
      <c r="AE117" s="77"/>
      <c r="AF117" s="77"/>
      <c r="AG117" s="77"/>
      <c r="AH117" s="77"/>
      <c r="AI117" s="77"/>
      <c r="AJ117" s="77"/>
      <c r="AK117" s="77"/>
      <c r="AL117" s="77"/>
      <c r="AM117" s="77"/>
      <c r="AN117" s="77"/>
      <c r="AO117" s="77"/>
      <c r="AP117" s="77"/>
      <c r="AQ117" s="77"/>
      <c r="AR117" s="77"/>
      <c r="AS117" s="77"/>
      <c r="AT117" s="77"/>
      <c r="AU117" s="77"/>
      <c r="AV117" s="77"/>
      <c r="AW117" s="77"/>
      <c r="AX117" s="77"/>
      <c r="AY117" s="77"/>
      <c r="AZ117" s="77"/>
      <c r="BA117" s="77"/>
      <c r="BB117" s="77"/>
      <c r="BC117" s="77"/>
      <c r="BD117" s="77"/>
      <c r="BE117" s="77"/>
      <c r="BF117" s="77"/>
      <c r="BG117" s="77"/>
      <c r="BH117" s="77"/>
      <c r="BI117" s="77"/>
      <c r="BJ117" s="77"/>
      <c r="BK117" s="77"/>
      <c r="BL117" s="77"/>
      <c r="BM117" s="77"/>
      <c r="BN117" s="77"/>
      <c r="BO117" s="77"/>
      <c r="BP117" s="77"/>
      <c r="BQ117" s="77"/>
      <c r="BR117" s="77"/>
      <c r="BS117" s="77"/>
      <c r="BT117" s="77"/>
      <c r="BU117" s="77"/>
      <c r="BV117" s="77"/>
      <c r="BW117" s="77"/>
      <c r="BX117" s="77"/>
      <c r="BY117" s="77"/>
      <c r="BZ117" s="77"/>
    </row>
    <row r="118" spans="2:88" ht="18" customHeight="1">
      <c r="B118" s="77"/>
      <c r="C118" s="77"/>
      <c r="D118" s="77"/>
      <c r="E118" s="77"/>
      <c r="F118" s="77"/>
      <c r="G118" s="77"/>
      <c r="H118" s="77"/>
      <c r="I118" s="77"/>
      <c r="J118" s="77"/>
      <c r="K118" s="77"/>
      <c r="L118" s="77"/>
      <c r="M118" s="77"/>
      <c r="N118" s="77"/>
      <c r="O118" s="77"/>
      <c r="P118" s="77"/>
      <c r="Q118" s="77"/>
      <c r="R118" s="77"/>
      <c r="S118" s="77"/>
      <c r="T118" s="77"/>
      <c r="U118" s="77"/>
      <c r="V118" s="77"/>
      <c r="W118" s="77"/>
      <c r="X118" s="77"/>
      <c r="Y118" s="77"/>
      <c r="Z118" s="77"/>
      <c r="AA118" s="77"/>
      <c r="AB118" s="77"/>
      <c r="AC118" s="77"/>
      <c r="AD118" s="77"/>
      <c r="AE118" s="77"/>
      <c r="AF118" s="77"/>
      <c r="AG118" s="77"/>
      <c r="AH118" s="77"/>
      <c r="AI118" s="77"/>
      <c r="AJ118" s="77"/>
      <c r="AK118" s="77"/>
      <c r="AL118" s="77"/>
      <c r="AM118" s="77"/>
      <c r="AN118" s="77"/>
      <c r="AO118" s="77"/>
      <c r="AP118" s="77"/>
      <c r="AQ118" s="77"/>
      <c r="AR118" s="77"/>
      <c r="AS118" s="77"/>
      <c r="AT118" s="77"/>
      <c r="AU118" s="77"/>
      <c r="AV118" s="77"/>
      <c r="AW118" s="77"/>
      <c r="AX118" s="77"/>
      <c r="AY118" s="77"/>
      <c r="AZ118" s="77"/>
      <c r="BA118" s="77"/>
      <c r="BB118" s="77"/>
      <c r="BC118" s="77"/>
      <c r="BD118" s="77"/>
      <c r="BE118" s="77"/>
      <c r="BF118" s="77"/>
      <c r="BG118" s="77"/>
      <c r="BH118" s="77"/>
      <c r="BI118" s="77"/>
      <c r="BJ118" s="77"/>
      <c r="BK118" s="77"/>
      <c r="BL118" s="77"/>
      <c r="BM118" s="77"/>
      <c r="BN118" s="77"/>
      <c r="BO118" s="77"/>
      <c r="BP118" s="77"/>
      <c r="BQ118" s="77"/>
      <c r="BR118" s="77"/>
      <c r="BS118" s="77"/>
      <c r="BT118" s="77"/>
      <c r="BU118" s="77"/>
      <c r="BV118" s="77"/>
      <c r="BW118" s="77"/>
      <c r="BX118" s="77"/>
      <c r="BY118" s="77"/>
      <c r="BZ118" s="77"/>
    </row>
    <row r="119" spans="2:88" ht="18" customHeight="1">
      <c r="B119" s="77"/>
      <c r="C119" s="77"/>
      <c r="D119" s="77"/>
      <c r="E119" s="77"/>
      <c r="F119" s="77"/>
      <c r="G119" s="77"/>
      <c r="H119" s="77"/>
      <c r="I119" s="77"/>
      <c r="J119" s="77"/>
      <c r="K119" s="77"/>
      <c r="L119" s="77"/>
      <c r="M119" s="77"/>
      <c r="N119" s="77"/>
      <c r="O119" s="77"/>
      <c r="P119" s="77"/>
      <c r="Q119" s="77"/>
      <c r="R119" s="77"/>
      <c r="S119" s="77"/>
      <c r="T119" s="77"/>
      <c r="U119" s="77"/>
      <c r="V119" s="77"/>
      <c r="W119" s="77"/>
      <c r="X119" s="77"/>
      <c r="Y119" s="77"/>
      <c r="Z119" s="77"/>
      <c r="AA119" s="77"/>
      <c r="AB119" s="77"/>
      <c r="AC119" s="77"/>
      <c r="AD119" s="77"/>
      <c r="AE119" s="77"/>
      <c r="AF119" s="77"/>
      <c r="AG119" s="77"/>
      <c r="AH119" s="77"/>
      <c r="AI119" s="77"/>
      <c r="AJ119" s="77"/>
      <c r="AK119" s="77"/>
      <c r="AL119" s="77"/>
      <c r="AM119" s="77"/>
      <c r="AN119" s="77"/>
      <c r="AO119" s="77"/>
      <c r="AP119" s="77"/>
      <c r="AQ119" s="77"/>
      <c r="AR119" s="77"/>
      <c r="AS119" s="77"/>
      <c r="AT119" s="77"/>
      <c r="AU119" s="77"/>
      <c r="AV119" s="77"/>
      <c r="AW119" s="77"/>
      <c r="AX119" s="77"/>
      <c r="AY119" s="77"/>
      <c r="AZ119" s="77"/>
      <c r="BA119" s="77"/>
      <c r="BB119" s="77"/>
      <c r="BC119" s="77"/>
      <c r="BD119" s="77"/>
      <c r="BE119" s="77"/>
      <c r="BF119" s="77"/>
      <c r="BG119" s="77"/>
      <c r="BH119" s="77"/>
      <c r="BI119" s="77"/>
      <c r="BJ119" s="77"/>
      <c r="BK119" s="77"/>
      <c r="BL119" s="77"/>
      <c r="BM119" s="77"/>
      <c r="BN119" s="77"/>
      <c r="BO119" s="77"/>
      <c r="BP119" s="77"/>
      <c r="BQ119" s="77"/>
      <c r="BR119" s="77"/>
      <c r="BS119" s="77"/>
      <c r="BT119" s="77"/>
      <c r="BU119" s="77"/>
      <c r="BV119" s="77"/>
      <c r="BW119" s="77"/>
      <c r="BX119" s="77"/>
      <c r="BY119" s="77"/>
      <c r="BZ119" s="77"/>
    </row>
    <row r="120" spans="2:88" ht="18" customHeight="1">
      <c r="B120" s="77"/>
      <c r="C120" s="77"/>
      <c r="D120" s="77"/>
      <c r="E120" s="77"/>
      <c r="F120" s="77"/>
      <c r="G120" s="77"/>
      <c r="H120" s="77"/>
      <c r="I120" s="77"/>
      <c r="J120" s="77"/>
      <c r="K120" s="77"/>
      <c r="L120" s="77"/>
      <c r="M120" s="77"/>
      <c r="N120" s="77"/>
      <c r="O120" s="77"/>
      <c r="P120" s="77"/>
      <c r="Q120" s="77"/>
      <c r="R120" s="77"/>
      <c r="S120" s="77"/>
      <c r="T120" s="77"/>
      <c r="U120" s="77"/>
      <c r="V120" s="77"/>
      <c r="W120" s="77"/>
      <c r="X120" s="77"/>
      <c r="Y120" s="77"/>
      <c r="Z120" s="77"/>
      <c r="AA120" s="77"/>
      <c r="AB120" s="77"/>
      <c r="AC120" s="77"/>
      <c r="AD120" s="77"/>
      <c r="AE120" s="77"/>
      <c r="AF120" s="77"/>
      <c r="AG120" s="77"/>
      <c r="AH120" s="77"/>
      <c r="AI120" s="77"/>
      <c r="AJ120" s="77"/>
      <c r="AK120" s="77"/>
      <c r="AL120" s="77"/>
      <c r="AM120" s="77"/>
      <c r="AN120" s="77"/>
      <c r="AO120" s="77"/>
      <c r="AP120" s="77"/>
      <c r="AQ120" s="77"/>
      <c r="AR120" s="77"/>
      <c r="AS120" s="77"/>
      <c r="AT120" s="77"/>
      <c r="AU120" s="77"/>
      <c r="AV120" s="77"/>
      <c r="AW120" s="77"/>
      <c r="AX120" s="77"/>
      <c r="AY120" s="77"/>
      <c r="AZ120" s="77"/>
      <c r="BA120" s="77"/>
      <c r="BB120" s="77"/>
      <c r="BC120" s="77"/>
      <c r="BD120" s="77"/>
      <c r="BE120" s="77"/>
      <c r="BF120" s="77"/>
      <c r="BG120" s="77"/>
      <c r="BH120" s="77"/>
      <c r="BI120" s="77"/>
      <c r="BJ120" s="77"/>
      <c r="BK120" s="77"/>
      <c r="BL120" s="77"/>
      <c r="BM120" s="77"/>
      <c r="BN120" s="77"/>
      <c r="BO120" s="77"/>
      <c r="BP120" s="77"/>
      <c r="BQ120" s="77"/>
      <c r="BR120" s="77"/>
      <c r="BS120" s="77"/>
      <c r="BT120" s="77"/>
      <c r="BU120" s="77"/>
      <c r="BV120" s="77"/>
      <c r="BW120" s="77"/>
      <c r="BX120" s="77"/>
      <c r="BY120" s="77"/>
      <c r="BZ120" s="77"/>
    </row>
    <row r="121" spans="2:88" ht="18" customHeight="1">
      <c r="B121" s="77"/>
      <c r="C121" s="77"/>
      <c r="D121" s="77"/>
      <c r="E121" s="77"/>
      <c r="F121" s="77"/>
      <c r="G121" s="77"/>
      <c r="H121" s="77"/>
      <c r="I121" s="77"/>
      <c r="J121" s="77"/>
      <c r="K121" s="77"/>
      <c r="L121" s="77"/>
      <c r="M121" s="77"/>
      <c r="N121" s="77"/>
      <c r="O121" s="77"/>
      <c r="P121" s="77"/>
      <c r="Q121" s="77"/>
      <c r="R121" s="77"/>
      <c r="S121" s="77"/>
      <c r="T121" s="77"/>
      <c r="U121" s="77"/>
      <c r="V121" s="77"/>
      <c r="W121" s="77"/>
      <c r="X121" s="77"/>
      <c r="Y121" s="77"/>
      <c r="Z121" s="77"/>
      <c r="AA121" s="77"/>
      <c r="AB121" s="77"/>
      <c r="AC121" s="77"/>
      <c r="AD121" s="77"/>
      <c r="AE121" s="77"/>
      <c r="AF121" s="77"/>
      <c r="AG121" s="77"/>
      <c r="AH121" s="77"/>
      <c r="AI121" s="77"/>
      <c r="AJ121" s="77"/>
      <c r="AK121" s="77"/>
      <c r="AL121" s="77"/>
      <c r="AM121" s="77"/>
      <c r="AN121" s="77"/>
      <c r="AO121" s="77"/>
      <c r="AP121" s="77"/>
      <c r="AQ121" s="77"/>
      <c r="AR121" s="77"/>
      <c r="AS121" s="77"/>
      <c r="AT121" s="77"/>
      <c r="AU121" s="77"/>
      <c r="AV121" s="77"/>
      <c r="AW121" s="77"/>
      <c r="AX121" s="77"/>
      <c r="AY121" s="77"/>
      <c r="AZ121" s="77"/>
      <c r="BA121" s="77"/>
      <c r="BB121" s="77"/>
      <c r="BC121" s="77"/>
      <c r="BD121" s="77"/>
      <c r="BE121" s="77"/>
      <c r="BF121" s="77"/>
      <c r="BG121" s="77"/>
      <c r="BH121" s="77"/>
      <c r="BI121" s="77"/>
      <c r="BJ121" s="77"/>
      <c r="BK121" s="77"/>
      <c r="BL121" s="77"/>
      <c r="BM121" s="77"/>
      <c r="BN121" s="77"/>
      <c r="BO121" s="77"/>
      <c r="BP121" s="77"/>
      <c r="BQ121" s="77"/>
      <c r="BR121" s="77"/>
      <c r="BS121" s="77"/>
      <c r="BT121" s="77"/>
      <c r="BU121" s="77"/>
      <c r="BV121" s="77"/>
      <c r="BW121" s="77"/>
      <c r="BX121" s="77"/>
      <c r="BY121" s="77"/>
      <c r="BZ121" s="77"/>
    </row>
    <row r="122" spans="2:88" ht="18" customHeight="1">
      <c r="B122" s="77"/>
      <c r="C122" s="77"/>
      <c r="D122" s="77"/>
      <c r="E122" s="77"/>
      <c r="F122" s="77"/>
      <c r="G122" s="77"/>
      <c r="H122" s="77"/>
      <c r="I122" s="77"/>
      <c r="J122" s="77"/>
      <c r="K122" s="77"/>
      <c r="L122" s="77"/>
      <c r="M122" s="77"/>
      <c r="N122" s="77"/>
      <c r="O122" s="77"/>
      <c r="P122" s="77"/>
      <c r="Q122" s="77"/>
      <c r="R122" s="77"/>
      <c r="S122" s="77"/>
      <c r="T122" s="77"/>
      <c r="U122" s="77"/>
      <c r="V122" s="77"/>
      <c r="W122" s="77"/>
      <c r="X122" s="77"/>
      <c r="Y122" s="77"/>
      <c r="Z122" s="77"/>
      <c r="AA122" s="77"/>
      <c r="AB122" s="77"/>
      <c r="AC122" s="77"/>
      <c r="AD122" s="77"/>
      <c r="AE122" s="77"/>
      <c r="AF122" s="77"/>
      <c r="AG122" s="77"/>
      <c r="AH122" s="77"/>
      <c r="AI122" s="77"/>
      <c r="AJ122" s="77"/>
      <c r="AK122" s="77"/>
      <c r="AL122" s="77"/>
      <c r="AM122" s="77"/>
      <c r="AN122" s="77"/>
      <c r="AO122" s="77"/>
      <c r="AP122" s="77"/>
      <c r="AQ122" s="77"/>
      <c r="AR122" s="77"/>
      <c r="AS122" s="77"/>
      <c r="AT122" s="77"/>
      <c r="AU122" s="77"/>
      <c r="AV122" s="77"/>
      <c r="AW122" s="77"/>
      <c r="AX122" s="77"/>
      <c r="AY122" s="77"/>
      <c r="AZ122" s="77"/>
      <c r="BA122" s="77"/>
      <c r="BB122" s="77"/>
      <c r="BC122" s="77"/>
      <c r="BD122" s="77"/>
      <c r="BE122" s="77"/>
      <c r="BF122" s="77"/>
      <c r="BG122" s="77"/>
      <c r="BH122" s="77"/>
      <c r="BI122" s="77"/>
      <c r="BJ122" s="77"/>
      <c r="BK122" s="77"/>
      <c r="BL122" s="77"/>
      <c r="BM122" s="77"/>
      <c r="BN122" s="77"/>
      <c r="BO122" s="77"/>
      <c r="BP122" s="77"/>
      <c r="BQ122" s="77"/>
      <c r="BR122" s="77"/>
      <c r="BS122" s="77"/>
      <c r="BT122" s="77"/>
      <c r="BU122" s="77"/>
      <c r="BV122" s="77"/>
      <c r="BW122" s="77"/>
      <c r="BX122" s="77"/>
      <c r="BY122" s="77"/>
      <c r="BZ122" s="77"/>
    </row>
    <row r="123" spans="2:88" ht="18" customHeight="1">
      <c r="B123" s="77"/>
      <c r="C123" s="77"/>
      <c r="D123" s="77"/>
      <c r="E123" s="77"/>
      <c r="F123" s="77"/>
      <c r="G123" s="77"/>
      <c r="H123" s="77"/>
      <c r="I123" s="77"/>
      <c r="J123" s="77"/>
      <c r="K123" s="77"/>
      <c r="L123" s="77"/>
      <c r="M123" s="77"/>
      <c r="N123" s="77"/>
      <c r="O123" s="77"/>
      <c r="P123" s="77"/>
      <c r="Q123" s="77"/>
      <c r="R123" s="77"/>
      <c r="S123" s="77"/>
      <c r="T123" s="77"/>
      <c r="U123" s="77"/>
      <c r="V123" s="77"/>
      <c r="W123" s="77"/>
      <c r="X123" s="77"/>
      <c r="Y123" s="77"/>
      <c r="Z123" s="77"/>
      <c r="AA123" s="77"/>
      <c r="AB123" s="77"/>
      <c r="AC123" s="77"/>
      <c r="AD123" s="77"/>
      <c r="AE123" s="77"/>
      <c r="AF123" s="77"/>
      <c r="AG123" s="77"/>
      <c r="AH123" s="77"/>
      <c r="AI123" s="77"/>
      <c r="AJ123" s="77"/>
      <c r="AK123" s="77"/>
      <c r="AL123" s="77"/>
      <c r="AM123" s="77"/>
      <c r="AN123" s="77"/>
      <c r="AO123" s="77"/>
      <c r="AP123" s="77"/>
      <c r="AQ123" s="77"/>
      <c r="AR123" s="77"/>
      <c r="AS123" s="77"/>
      <c r="AT123" s="77"/>
      <c r="AU123" s="77"/>
      <c r="AV123" s="77"/>
      <c r="AW123" s="77"/>
      <c r="AX123" s="77"/>
      <c r="AY123" s="77"/>
      <c r="AZ123" s="77"/>
      <c r="BA123" s="77"/>
      <c r="BB123" s="77"/>
      <c r="BC123" s="77"/>
      <c r="BD123" s="77"/>
      <c r="BE123" s="77"/>
      <c r="BF123" s="77"/>
      <c r="BG123" s="77"/>
      <c r="BH123" s="77"/>
      <c r="BI123" s="77"/>
      <c r="BJ123" s="77"/>
      <c r="BK123" s="77"/>
      <c r="BL123" s="77"/>
      <c r="BM123" s="77"/>
      <c r="BN123" s="77"/>
      <c r="BO123" s="77"/>
      <c r="BP123" s="77"/>
      <c r="BQ123" s="77"/>
      <c r="BR123" s="77"/>
      <c r="BS123" s="77"/>
      <c r="BT123" s="77"/>
      <c r="BU123" s="77"/>
      <c r="BV123" s="77"/>
      <c r="BW123" s="77"/>
      <c r="BX123" s="77"/>
      <c r="BY123" s="77"/>
      <c r="BZ123" s="77"/>
    </row>
    <row r="124" spans="2:88" ht="18" customHeight="1">
      <c r="B124" s="77"/>
      <c r="C124" s="77"/>
      <c r="D124" s="77"/>
      <c r="E124" s="77"/>
      <c r="F124" s="77"/>
      <c r="G124" s="77"/>
      <c r="H124" s="77"/>
      <c r="I124" s="77"/>
      <c r="J124" s="77"/>
      <c r="K124" s="77"/>
      <c r="L124" s="77"/>
      <c r="M124" s="77"/>
      <c r="N124" s="77"/>
      <c r="O124" s="77"/>
      <c r="P124" s="77"/>
      <c r="Q124" s="77"/>
      <c r="R124" s="77"/>
      <c r="S124" s="77"/>
      <c r="T124" s="77"/>
      <c r="U124" s="77"/>
      <c r="V124" s="77"/>
      <c r="W124" s="77"/>
      <c r="X124" s="77"/>
      <c r="Y124" s="77"/>
      <c r="Z124" s="77"/>
      <c r="AA124" s="77"/>
      <c r="AB124" s="77"/>
      <c r="AC124" s="77"/>
      <c r="AD124" s="77"/>
      <c r="AE124" s="77"/>
      <c r="AF124" s="77"/>
      <c r="AG124" s="77"/>
      <c r="AH124" s="77"/>
      <c r="AI124" s="77"/>
      <c r="AJ124" s="77"/>
      <c r="AK124" s="77"/>
      <c r="AL124" s="77"/>
      <c r="AM124" s="77"/>
      <c r="AN124" s="77"/>
      <c r="AO124" s="77"/>
      <c r="AP124" s="77"/>
      <c r="AQ124" s="77"/>
      <c r="AR124" s="77"/>
      <c r="AS124" s="77"/>
      <c r="AT124" s="77"/>
      <c r="AU124" s="77"/>
      <c r="AV124" s="77"/>
      <c r="AW124" s="77"/>
      <c r="AX124" s="77"/>
      <c r="AY124" s="77"/>
      <c r="AZ124" s="77"/>
      <c r="BA124" s="77"/>
      <c r="BB124" s="77"/>
      <c r="BC124" s="77"/>
      <c r="BD124" s="77"/>
      <c r="BE124" s="77"/>
      <c r="BF124" s="77"/>
      <c r="BG124" s="77"/>
      <c r="BH124" s="77"/>
      <c r="BI124" s="77"/>
      <c r="BJ124" s="77"/>
      <c r="BK124" s="77"/>
      <c r="BL124" s="77"/>
      <c r="BM124" s="77"/>
      <c r="BN124" s="77"/>
      <c r="BO124" s="77"/>
      <c r="BP124" s="77"/>
      <c r="BQ124" s="77"/>
      <c r="BR124" s="77"/>
      <c r="BS124" s="77"/>
      <c r="BT124" s="77"/>
      <c r="BU124" s="77"/>
      <c r="BV124" s="77"/>
      <c r="BW124" s="77"/>
      <c r="BX124" s="77"/>
      <c r="BY124" s="77"/>
      <c r="BZ124" s="77"/>
    </row>
    <row r="125" spans="2:88" ht="18" customHeight="1">
      <c r="B125" s="77"/>
      <c r="C125" s="77"/>
      <c r="D125" s="77"/>
      <c r="E125" s="77"/>
      <c r="F125" s="77"/>
      <c r="G125" s="77"/>
      <c r="H125" s="77"/>
      <c r="I125" s="77"/>
      <c r="J125" s="77"/>
      <c r="K125" s="77"/>
      <c r="L125" s="77"/>
      <c r="M125" s="77"/>
      <c r="N125" s="77"/>
      <c r="O125" s="77"/>
      <c r="P125" s="77"/>
      <c r="Q125" s="77"/>
      <c r="R125" s="77"/>
      <c r="S125" s="77"/>
      <c r="T125" s="77"/>
      <c r="U125" s="77"/>
      <c r="V125" s="77"/>
      <c r="W125" s="77"/>
      <c r="X125" s="77"/>
      <c r="Y125" s="77"/>
      <c r="Z125" s="77"/>
      <c r="AA125" s="77"/>
      <c r="AB125" s="77"/>
      <c r="AC125" s="77"/>
      <c r="AD125" s="77"/>
      <c r="AE125" s="77"/>
      <c r="AF125" s="77"/>
      <c r="AG125" s="77"/>
      <c r="AH125" s="77"/>
      <c r="AI125" s="77"/>
      <c r="AJ125" s="77"/>
      <c r="AK125" s="77"/>
      <c r="AL125" s="77"/>
      <c r="AM125" s="77"/>
      <c r="AN125" s="77"/>
      <c r="AO125" s="77"/>
      <c r="AP125" s="77"/>
      <c r="AQ125" s="77"/>
      <c r="AR125" s="77"/>
      <c r="AS125" s="77"/>
      <c r="AT125" s="77"/>
      <c r="AU125" s="77"/>
      <c r="AV125" s="77"/>
      <c r="AW125" s="77"/>
      <c r="AX125" s="77"/>
      <c r="AY125" s="77"/>
      <c r="AZ125" s="77"/>
      <c r="BA125" s="77"/>
      <c r="BB125" s="77"/>
      <c r="BC125" s="77"/>
      <c r="BD125" s="77"/>
      <c r="BE125" s="77"/>
      <c r="BF125" s="77"/>
      <c r="BG125" s="77"/>
      <c r="BH125" s="77"/>
      <c r="BI125" s="77"/>
      <c r="BJ125" s="77"/>
      <c r="BK125" s="77"/>
      <c r="BL125" s="77"/>
      <c r="BM125" s="77"/>
      <c r="BN125" s="77"/>
      <c r="BO125" s="77"/>
      <c r="BP125" s="77"/>
      <c r="BQ125" s="77"/>
      <c r="BR125" s="77"/>
      <c r="BS125" s="77"/>
      <c r="BT125" s="77"/>
      <c r="BU125" s="77"/>
      <c r="BV125" s="77"/>
      <c r="BW125" s="77"/>
      <c r="BX125" s="77"/>
      <c r="BY125" s="77"/>
      <c r="BZ125" s="77"/>
    </row>
    <row r="126" spans="2:88" ht="18" customHeight="1">
      <c r="B126" s="77"/>
      <c r="C126" s="77"/>
      <c r="D126" s="77"/>
      <c r="E126" s="77"/>
      <c r="F126" s="77"/>
      <c r="G126" s="77"/>
      <c r="H126" s="77"/>
      <c r="I126" s="77"/>
      <c r="J126" s="77"/>
      <c r="K126" s="77"/>
      <c r="L126" s="77"/>
      <c r="M126" s="77"/>
      <c r="N126" s="77"/>
      <c r="O126" s="77"/>
      <c r="P126" s="77"/>
      <c r="Q126" s="77"/>
      <c r="R126" s="77"/>
      <c r="S126" s="77"/>
      <c r="T126" s="77"/>
      <c r="U126" s="77"/>
      <c r="V126" s="77"/>
      <c r="W126" s="77"/>
      <c r="X126" s="77"/>
      <c r="Y126" s="77"/>
      <c r="Z126" s="77"/>
      <c r="AA126" s="77"/>
      <c r="AB126" s="77"/>
      <c r="AC126" s="77"/>
      <c r="AD126" s="77"/>
      <c r="AE126" s="77"/>
      <c r="AF126" s="77"/>
      <c r="AG126" s="77"/>
      <c r="AH126" s="77"/>
      <c r="AI126" s="77"/>
      <c r="AJ126" s="77"/>
      <c r="AK126" s="77"/>
      <c r="AL126" s="77"/>
      <c r="AM126" s="77"/>
      <c r="AN126" s="77"/>
      <c r="AO126" s="77"/>
      <c r="AP126" s="77"/>
      <c r="AQ126" s="77"/>
      <c r="AR126" s="77"/>
      <c r="AS126" s="77"/>
      <c r="AT126" s="77"/>
      <c r="AU126" s="77"/>
      <c r="AV126" s="77"/>
      <c r="AW126" s="77"/>
      <c r="AX126" s="77"/>
      <c r="AY126" s="77"/>
      <c r="AZ126" s="77"/>
      <c r="BA126" s="77"/>
      <c r="BB126" s="77"/>
      <c r="BC126" s="77"/>
      <c r="BD126" s="77"/>
      <c r="BE126" s="77"/>
      <c r="BF126" s="77"/>
      <c r="BG126" s="77"/>
      <c r="BH126" s="77"/>
      <c r="BI126" s="77"/>
      <c r="BJ126" s="77"/>
      <c r="BK126" s="77"/>
      <c r="BL126" s="77"/>
      <c r="BM126" s="77"/>
      <c r="BN126" s="77"/>
      <c r="BO126" s="77"/>
      <c r="BP126" s="77"/>
      <c r="BQ126" s="77"/>
      <c r="BR126" s="77"/>
      <c r="BS126" s="77"/>
      <c r="BT126" s="77"/>
      <c r="BU126" s="77"/>
      <c r="BV126" s="77"/>
      <c r="BW126" s="77"/>
      <c r="BX126" s="77"/>
      <c r="BY126" s="77"/>
      <c r="BZ126" s="77"/>
    </row>
    <row r="127" spans="2:88" ht="18" customHeight="1">
      <c r="B127" s="77"/>
      <c r="C127" s="77"/>
      <c r="D127" s="77"/>
      <c r="E127" s="77"/>
      <c r="F127" s="77"/>
      <c r="G127" s="77"/>
      <c r="H127" s="77"/>
      <c r="I127" s="77"/>
      <c r="J127" s="77"/>
      <c r="K127" s="77"/>
      <c r="L127" s="77"/>
      <c r="M127" s="77"/>
      <c r="N127" s="77"/>
      <c r="O127" s="77"/>
      <c r="P127" s="77"/>
      <c r="Q127" s="77"/>
      <c r="R127" s="77"/>
      <c r="S127" s="77"/>
      <c r="T127" s="77"/>
      <c r="U127" s="77"/>
      <c r="V127" s="77"/>
      <c r="W127" s="77"/>
      <c r="X127" s="77"/>
      <c r="Y127" s="77"/>
      <c r="Z127" s="77"/>
      <c r="AA127" s="77"/>
      <c r="AB127" s="77"/>
      <c r="AC127" s="77"/>
      <c r="AD127" s="77"/>
      <c r="AE127" s="77"/>
      <c r="AF127" s="77"/>
      <c r="AG127" s="77"/>
      <c r="AH127" s="77"/>
      <c r="AI127" s="77"/>
      <c r="AJ127" s="77"/>
      <c r="AK127" s="77"/>
      <c r="AL127" s="77"/>
      <c r="AM127" s="77"/>
      <c r="AN127" s="77"/>
      <c r="AO127" s="77"/>
      <c r="AP127" s="77"/>
      <c r="AQ127" s="77"/>
      <c r="AR127" s="77"/>
      <c r="AS127" s="77"/>
      <c r="AT127" s="77"/>
      <c r="AU127" s="77"/>
      <c r="AV127" s="77"/>
      <c r="AW127" s="77"/>
      <c r="AX127" s="77"/>
      <c r="AY127" s="77"/>
      <c r="AZ127" s="77"/>
      <c r="BA127" s="77"/>
      <c r="BB127" s="77"/>
      <c r="BC127" s="77"/>
      <c r="BD127" s="77"/>
      <c r="BE127" s="77"/>
      <c r="BF127" s="77"/>
      <c r="BG127" s="77"/>
      <c r="BH127" s="77"/>
      <c r="BI127" s="77"/>
      <c r="BJ127" s="77"/>
      <c r="BK127" s="77"/>
      <c r="BL127" s="77"/>
      <c r="BM127" s="77"/>
      <c r="BN127" s="77"/>
      <c r="BO127" s="77"/>
      <c r="BP127" s="77"/>
      <c r="BQ127" s="77"/>
      <c r="BR127" s="77"/>
      <c r="BS127" s="77"/>
      <c r="BT127" s="77"/>
      <c r="BU127" s="77"/>
      <c r="BV127" s="77"/>
      <c r="BW127" s="77"/>
      <c r="BX127" s="77"/>
      <c r="BY127" s="77"/>
      <c r="BZ127" s="77"/>
    </row>
    <row r="128" spans="2:88" ht="18" customHeight="1">
      <c r="B128" s="77"/>
      <c r="C128" s="77"/>
      <c r="D128" s="77"/>
      <c r="E128" s="77"/>
      <c r="F128" s="77"/>
      <c r="G128" s="77"/>
      <c r="H128" s="77"/>
      <c r="I128" s="77"/>
      <c r="J128" s="77"/>
      <c r="K128" s="77"/>
      <c r="L128" s="77"/>
      <c r="M128" s="77"/>
      <c r="N128" s="77"/>
      <c r="O128" s="77"/>
      <c r="P128" s="77"/>
      <c r="Q128" s="77"/>
      <c r="R128" s="77"/>
      <c r="S128" s="77"/>
      <c r="T128" s="77"/>
      <c r="U128" s="77"/>
      <c r="V128" s="77"/>
      <c r="W128" s="77"/>
      <c r="X128" s="77"/>
      <c r="Y128" s="77"/>
      <c r="Z128" s="77"/>
      <c r="AA128" s="77"/>
      <c r="AB128" s="77"/>
      <c r="AC128" s="77"/>
      <c r="AD128" s="77"/>
      <c r="AE128" s="77"/>
      <c r="AF128" s="77"/>
      <c r="AG128" s="77"/>
      <c r="AH128" s="77"/>
      <c r="AI128" s="77"/>
      <c r="AJ128" s="77"/>
      <c r="AK128" s="77"/>
      <c r="AL128" s="77"/>
      <c r="AM128" s="77"/>
      <c r="AN128" s="77"/>
      <c r="AO128" s="77"/>
      <c r="AP128" s="77"/>
      <c r="AQ128" s="77"/>
      <c r="AR128" s="77"/>
      <c r="AS128" s="77"/>
      <c r="AT128" s="77"/>
      <c r="AU128" s="77"/>
      <c r="AV128" s="77"/>
      <c r="AW128" s="77"/>
      <c r="AX128" s="77"/>
      <c r="AY128" s="77"/>
      <c r="AZ128" s="77"/>
      <c r="BA128" s="77"/>
      <c r="BB128" s="77"/>
      <c r="BC128" s="77"/>
      <c r="BD128" s="77"/>
      <c r="BE128" s="77"/>
      <c r="BF128" s="77"/>
      <c r="BG128" s="77"/>
      <c r="BH128" s="77"/>
      <c r="BI128" s="77"/>
      <c r="BJ128" s="77"/>
      <c r="BK128" s="77"/>
      <c r="BL128" s="77"/>
      <c r="BM128" s="77"/>
      <c r="BN128" s="77"/>
      <c r="BO128" s="77"/>
      <c r="BP128" s="77"/>
      <c r="BQ128" s="77"/>
      <c r="BR128" s="77"/>
      <c r="BS128" s="77"/>
      <c r="BT128" s="77"/>
      <c r="BU128" s="77"/>
      <c r="BV128" s="77"/>
      <c r="BW128" s="77"/>
      <c r="BX128" s="77"/>
      <c r="BY128" s="77"/>
      <c r="BZ128" s="77"/>
    </row>
    <row r="129" spans="2:78" ht="18" customHeight="1">
      <c r="B129" s="77"/>
      <c r="C129" s="77"/>
      <c r="D129" s="77"/>
      <c r="E129" s="77"/>
      <c r="F129" s="77"/>
      <c r="G129" s="77"/>
      <c r="H129" s="77"/>
      <c r="I129" s="77"/>
      <c r="J129" s="77"/>
      <c r="K129" s="77"/>
      <c r="L129" s="77"/>
      <c r="M129" s="77"/>
      <c r="N129" s="77"/>
      <c r="O129" s="77"/>
      <c r="P129" s="77"/>
      <c r="Q129" s="77"/>
      <c r="R129" s="77"/>
      <c r="S129" s="77"/>
      <c r="T129" s="77"/>
      <c r="U129" s="77"/>
      <c r="V129" s="77"/>
      <c r="W129" s="77"/>
      <c r="X129" s="77"/>
      <c r="Y129" s="77"/>
      <c r="Z129" s="77"/>
      <c r="AA129" s="77"/>
      <c r="AB129" s="77"/>
      <c r="AC129" s="77"/>
      <c r="AD129" s="77"/>
      <c r="AE129" s="77"/>
      <c r="AF129" s="77"/>
      <c r="AG129" s="77"/>
      <c r="AH129" s="77"/>
      <c r="AI129" s="77"/>
      <c r="AJ129" s="77"/>
      <c r="AK129" s="77"/>
      <c r="AL129" s="77"/>
      <c r="AM129" s="77"/>
      <c r="AN129" s="77"/>
      <c r="AO129" s="77"/>
      <c r="AP129" s="77"/>
      <c r="AQ129" s="77"/>
      <c r="AR129" s="77"/>
      <c r="AS129" s="77"/>
      <c r="AT129" s="77"/>
      <c r="AU129" s="77"/>
      <c r="AV129" s="77"/>
      <c r="AW129" s="77"/>
      <c r="AX129" s="77"/>
      <c r="AY129" s="77"/>
      <c r="AZ129" s="77"/>
      <c r="BA129" s="77"/>
      <c r="BB129" s="77"/>
      <c r="BC129" s="77"/>
      <c r="BD129" s="77"/>
      <c r="BE129" s="77"/>
      <c r="BF129" s="77"/>
      <c r="BG129" s="77"/>
      <c r="BH129" s="77"/>
      <c r="BI129" s="77"/>
      <c r="BJ129" s="77"/>
      <c r="BK129" s="77"/>
      <c r="BL129" s="77"/>
      <c r="BM129" s="77"/>
      <c r="BN129" s="77"/>
      <c r="BO129" s="77"/>
      <c r="BP129" s="77"/>
      <c r="BQ129" s="77"/>
      <c r="BR129" s="77"/>
      <c r="BS129" s="77"/>
      <c r="BT129" s="77"/>
      <c r="BU129" s="77"/>
      <c r="BV129" s="77"/>
      <c r="BW129" s="77"/>
      <c r="BX129" s="77"/>
      <c r="BY129" s="77"/>
      <c r="BZ129" s="77"/>
    </row>
    <row r="130" spans="2:78" ht="18" customHeight="1">
      <c r="B130" s="77"/>
      <c r="C130" s="77"/>
      <c r="D130" s="77"/>
      <c r="E130" s="77"/>
      <c r="F130" s="77"/>
      <c r="G130" s="77"/>
      <c r="H130" s="77"/>
      <c r="I130" s="77"/>
      <c r="J130" s="77"/>
      <c r="K130" s="77"/>
      <c r="L130" s="77"/>
      <c r="M130" s="77"/>
      <c r="N130" s="77"/>
      <c r="O130" s="77"/>
      <c r="P130" s="77"/>
      <c r="Q130" s="77"/>
      <c r="R130" s="77"/>
      <c r="S130" s="77"/>
      <c r="T130" s="77"/>
      <c r="U130" s="77"/>
      <c r="V130" s="77"/>
      <c r="W130" s="77"/>
      <c r="X130" s="77"/>
      <c r="Y130" s="77"/>
      <c r="Z130" s="77"/>
      <c r="AA130" s="77"/>
      <c r="AB130" s="77"/>
      <c r="AC130" s="77"/>
      <c r="AD130" s="77"/>
      <c r="AE130" s="77"/>
      <c r="AF130" s="77"/>
      <c r="AG130" s="77"/>
      <c r="AH130" s="77"/>
      <c r="AI130" s="77"/>
      <c r="AJ130" s="77"/>
      <c r="AK130" s="77"/>
      <c r="AL130" s="77"/>
      <c r="AM130" s="77"/>
      <c r="AN130" s="77"/>
      <c r="AO130" s="77"/>
      <c r="AP130" s="77"/>
      <c r="AQ130" s="77"/>
      <c r="AR130" s="77"/>
      <c r="AS130" s="77"/>
      <c r="AT130" s="77"/>
      <c r="AU130" s="77"/>
      <c r="AV130" s="77"/>
      <c r="AW130" s="77"/>
      <c r="AX130" s="77"/>
      <c r="AY130" s="77"/>
      <c r="AZ130" s="77"/>
      <c r="BA130" s="77"/>
      <c r="BB130" s="77"/>
      <c r="BC130" s="77"/>
      <c r="BD130" s="77"/>
      <c r="BE130" s="77"/>
      <c r="BF130" s="77"/>
      <c r="BG130" s="77"/>
      <c r="BH130" s="77"/>
      <c r="BI130" s="77"/>
      <c r="BJ130" s="77"/>
      <c r="BK130" s="77"/>
      <c r="BL130" s="77"/>
      <c r="BM130" s="77"/>
      <c r="BN130" s="77"/>
      <c r="BO130" s="77"/>
      <c r="BP130" s="77"/>
      <c r="BQ130" s="77"/>
      <c r="BR130" s="77"/>
      <c r="BS130" s="77"/>
      <c r="BT130" s="77"/>
      <c r="BU130" s="77"/>
      <c r="BV130" s="77"/>
      <c r="BW130" s="77"/>
      <c r="BX130" s="77"/>
      <c r="BY130" s="77"/>
      <c r="BZ130" s="77"/>
    </row>
    <row r="131" spans="2:78" ht="18" customHeight="1">
      <c r="B131" s="77"/>
      <c r="C131" s="77"/>
      <c r="D131" s="77"/>
      <c r="E131" s="77"/>
      <c r="F131" s="77"/>
      <c r="G131" s="77"/>
      <c r="H131" s="77"/>
      <c r="I131" s="77"/>
      <c r="J131" s="77"/>
      <c r="K131" s="77"/>
      <c r="L131" s="77"/>
      <c r="M131" s="77"/>
      <c r="N131" s="77"/>
      <c r="O131" s="77"/>
      <c r="P131" s="77"/>
      <c r="Q131" s="77"/>
      <c r="R131" s="77"/>
      <c r="S131" s="77"/>
      <c r="T131" s="77"/>
      <c r="U131" s="77"/>
      <c r="V131" s="77"/>
      <c r="W131" s="77"/>
      <c r="X131" s="77"/>
      <c r="Y131" s="77"/>
      <c r="Z131" s="77"/>
      <c r="AA131" s="77"/>
      <c r="AB131" s="77"/>
      <c r="AC131" s="77"/>
      <c r="AD131" s="77"/>
      <c r="AE131" s="77"/>
      <c r="AF131" s="77"/>
      <c r="AG131" s="77"/>
      <c r="AH131" s="77"/>
      <c r="AI131" s="77"/>
      <c r="AJ131" s="77"/>
      <c r="AK131" s="77"/>
      <c r="AL131" s="77"/>
      <c r="AM131" s="77"/>
      <c r="AN131" s="77"/>
      <c r="AO131" s="77"/>
      <c r="AP131" s="77"/>
      <c r="AQ131" s="77"/>
      <c r="AR131" s="77"/>
      <c r="AS131" s="77"/>
      <c r="AT131" s="77"/>
      <c r="AU131" s="77"/>
      <c r="AV131" s="77"/>
      <c r="AW131" s="77"/>
      <c r="AX131" s="77"/>
      <c r="AY131" s="77"/>
      <c r="AZ131" s="77"/>
      <c r="BA131" s="77"/>
      <c r="BB131" s="77"/>
      <c r="BC131" s="77"/>
      <c r="BD131" s="77"/>
      <c r="BE131" s="77"/>
      <c r="BF131" s="77"/>
      <c r="BG131" s="77"/>
      <c r="BH131" s="77"/>
      <c r="BI131" s="77"/>
      <c r="BJ131" s="77"/>
      <c r="BK131" s="77"/>
      <c r="BL131" s="77"/>
      <c r="BM131" s="77"/>
      <c r="BN131" s="77"/>
      <c r="BO131" s="77"/>
      <c r="BP131" s="77"/>
      <c r="BQ131" s="77"/>
      <c r="BR131" s="77"/>
      <c r="BS131" s="77"/>
      <c r="BT131" s="77"/>
      <c r="BU131" s="77"/>
      <c r="BV131" s="77"/>
      <c r="BW131" s="77"/>
      <c r="BX131" s="77"/>
      <c r="BY131" s="77"/>
      <c r="BZ131" s="77"/>
    </row>
    <row r="132" spans="2:78" ht="18" customHeight="1">
      <c r="B132" s="77"/>
      <c r="C132" s="77"/>
      <c r="D132" s="77"/>
      <c r="E132" s="77"/>
      <c r="F132" s="77"/>
      <c r="G132" s="77"/>
      <c r="H132" s="77"/>
      <c r="I132" s="77"/>
      <c r="J132" s="77"/>
      <c r="K132" s="77"/>
      <c r="L132" s="77"/>
      <c r="M132" s="77"/>
      <c r="N132" s="77"/>
      <c r="O132" s="77"/>
      <c r="P132" s="77"/>
      <c r="Q132" s="77"/>
      <c r="R132" s="77"/>
      <c r="S132" s="77"/>
      <c r="T132" s="77"/>
      <c r="U132" s="77"/>
      <c r="V132" s="77"/>
      <c r="W132" s="77"/>
      <c r="X132" s="77"/>
      <c r="Y132" s="77"/>
      <c r="Z132" s="77"/>
      <c r="AA132" s="77"/>
      <c r="AB132" s="77"/>
      <c r="AC132" s="77"/>
      <c r="AD132" s="77"/>
      <c r="AE132" s="77"/>
      <c r="AF132" s="77"/>
      <c r="AG132" s="77"/>
      <c r="AH132" s="77"/>
      <c r="AI132" s="77"/>
      <c r="AJ132" s="77"/>
      <c r="AK132" s="77"/>
      <c r="AL132" s="77"/>
      <c r="AM132" s="77"/>
      <c r="AN132" s="77"/>
      <c r="AO132" s="77"/>
      <c r="AP132" s="77"/>
      <c r="AQ132" s="77"/>
      <c r="AR132" s="77"/>
      <c r="AS132" s="77"/>
      <c r="AT132" s="77"/>
      <c r="AU132" s="77"/>
      <c r="AV132" s="77"/>
      <c r="AW132" s="77"/>
      <c r="AX132" s="77"/>
      <c r="AY132" s="77"/>
      <c r="AZ132" s="77"/>
      <c r="BA132" s="77"/>
      <c r="BB132" s="77"/>
      <c r="BC132" s="77"/>
      <c r="BD132" s="77"/>
      <c r="BE132" s="77"/>
      <c r="BF132" s="77"/>
      <c r="BG132" s="77"/>
      <c r="BH132" s="77"/>
      <c r="BI132" s="77"/>
      <c r="BJ132" s="77"/>
      <c r="BK132" s="77"/>
      <c r="BL132" s="77"/>
      <c r="BM132" s="77"/>
      <c r="BN132" s="77"/>
      <c r="BO132" s="77"/>
      <c r="BP132" s="77"/>
      <c r="BQ132" s="77"/>
      <c r="BR132" s="77"/>
      <c r="BS132" s="77"/>
      <c r="BT132" s="77"/>
      <c r="BU132" s="77"/>
      <c r="BV132" s="77"/>
      <c r="BW132" s="77"/>
      <c r="BX132" s="77"/>
      <c r="BY132" s="77"/>
      <c r="BZ132" s="77"/>
    </row>
    <row r="133" spans="2:78" ht="18" customHeight="1">
      <c r="B133" s="77"/>
      <c r="C133" s="77"/>
      <c r="D133" s="77"/>
      <c r="E133" s="77"/>
      <c r="F133" s="77"/>
      <c r="G133" s="77"/>
      <c r="H133" s="77"/>
      <c r="I133" s="77"/>
      <c r="J133" s="77"/>
      <c r="K133" s="77"/>
      <c r="L133" s="77"/>
      <c r="M133" s="77"/>
      <c r="N133" s="77"/>
      <c r="O133" s="77"/>
      <c r="P133" s="77"/>
      <c r="Q133" s="77"/>
      <c r="R133" s="77"/>
      <c r="S133" s="77"/>
      <c r="T133" s="77"/>
      <c r="U133" s="77"/>
      <c r="V133" s="77"/>
      <c r="W133" s="77"/>
      <c r="X133" s="77"/>
      <c r="Y133" s="77"/>
      <c r="Z133" s="77"/>
      <c r="AA133" s="77"/>
      <c r="AB133" s="77"/>
      <c r="AC133" s="77"/>
      <c r="AD133" s="77"/>
      <c r="AE133" s="77"/>
      <c r="AF133" s="77"/>
      <c r="AG133" s="77"/>
      <c r="AH133" s="77"/>
      <c r="AI133" s="77"/>
      <c r="AJ133" s="77"/>
      <c r="AK133" s="77"/>
      <c r="AL133" s="77"/>
      <c r="AM133" s="77"/>
      <c r="AN133" s="77"/>
      <c r="AO133" s="77"/>
      <c r="AP133" s="77"/>
      <c r="AQ133" s="77"/>
      <c r="AR133" s="77"/>
      <c r="AS133" s="77"/>
      <c r="AT133" s="77"/>
      <c r="AU133" s="77"/>
      <c r="AV133" s="77"/>
      <c r="AW133" s="77"/>
      <c r="AX133" s="77"/>
      <c r="AY133" s="77"/>
      <c r="AZ133" s="77"/>
      <c r="BA133" s="77"/>
      <c r="BB133" s="77"/>
      <c r="BC133" s="77"/>
      <c r="BD133" s="77"/>
      <c r="BE133" s="77"/>
      <c r="BF133" s="77"/>
      <c r="BG133" s="77"/>
      <c r="BH133" s="77"/>
      <c r="BI133" s="77"/>
      <c r="BJ133" s="77"/>
      <c r="BK133" s="77"/>
      <c r="BL133" s="77"/>
      <c r="BM133" s="77"/>
      <c r="BN133" s="77"/>
      <c r="BO133" s="77"/>
      <c r="BP133" s="77"/>
      <c r="BQ133" s="77"/>
      <c r="BR133" s="77"/>
      <c r="BS133" s="77"/>
      <c r="BT133" s="77"/>
      <c r="BU133" s="77"/>
      <c r="BV133" s="77"/>
      <c r="BW133" s="77"/>
      <c r="BX133" s="77"/>
      <c r="BY133" s="77"/>
      <c r="BZ133" s="77"/>
    </row>
    <row r="134" spans="2:78" ht="18" customHeight="1">
      <c r="B134" s="77"/>
      <c r="C134" s="77"/>
      <c r="D134" s="77"/>
      <c r="E134" s="77"/>
      <c r="F134" s="77"/>
      <c r="G134" s="77"/>
      <c r="H134" s="77"/>
      <c r="I134" s="77"/>
      <c r="J134" s="77"/>
      <c r="K134" s="77"/>
      <c r="L134" s="77"/>
      <c r="M134" s="77"/>
      <c r="N134" s="77"/>
      <c r="O134" s="77"/>
      <c r="P134" s="77"/>
      <c r="Q134" s="77"/>
      <c r="R134" s="77"/>
      <c r="S134" s="77"/>
      <c r="T134" s="77"/>
      <c r="U134" s="77"/>
      <c r="V134" s="77"/>
      <c r="W134" s="77"/>
      <c r="X134" s="77"/>
      <c r="Y134" s="77"/>
      <c r="Z134" s="77"/>
      <c r="AA134" s="77"/>
      <c r="AB134" s="77"/>
      <c r="AC134" s="77"/>
      <c r="AD134" s="77"/>
      <c r="AE134" s="77"/>
      <c r="AF134" s="77"/>
      <c r="AG134" s="77"/>
      <c r="AH134" s="77"/>
      <c r="AI134" s="77"/>
      <c r="AJ134" s="77"/>
      <c r="AK134" s="77"/>
      <c r="AL134" s="77"/>
      <c r="AM134" s="77"/>
      <c r="AN134" s="77"/>
      <c r="AO134" s="77"/>
      <c r="AP134" s="77"/>
      <c r="AQ134" s="77"/>
      <c r="AR134" s="77"/>
      <c r="AS134" s="77"/>
      <c r="AT134" s="77"/>
      <c r="AU134" s="77"/>
      <c r="AV134" s="77"/>
      <c r="AW134" s="77"/>
      <c r="AX134" s="77"/>
      <c r="AY134" s="77"/>
      <c r="AZ134" s="77"/>
      <c r="BA134" s="77"/>
      <c r="BB134" s="77"/>
      <c r="BC134" s="77"/>
      <c r="BD134" s="77"/>
      <c r="BE134" s="77"/>
      <c r="BF134" s="77"/>
      <c r="BG134" s="77"/>
      <c r="BH134" s="77"/>
      <c r="BI134" s="77"/>
      <c r="BJ134" s="77"/>
      <c r="BK134" s="77"/>
      <c r="BL134" s="77"/>
      <c r="BM134" s="77"/>
      <c r="BN134" s="77"/>
      <c r="BO134" s="77"/>
      <c r="BP134" s="77"/>
      <c r="BQ134" s="77"/>
      <c r="BR134" s="77"/>
      <c r="BS134" s="77"/>
      <c r="BT134" s="77"/>
      <c r="BU134" s="77"/>
      <c r="BV134" s="77"/>
      <c r="BW134" s="77"/>
      <c r="BX134" s="77"/>
      <c r="BY134" s="77"/>
      <c r="BZ134" s="77"/>
    </row>
    <row r="135" spans="2:78" ht="18" customHeight="1">
      <c r="B135" s="77"/>
      <c r="C135" s="77"/>
      <c r="D135" s="77"/>
      <c r="E135" s="77"/>
      <c r="F135" s="77"/>
      <c r="G135" s="77"/>
      <c r="H135" s="77"/>
      <c r="I135" s="77"/>
      <c r="J135" s="77"/>
      <c r="K135" s="77"/>
      <c r="L135" s="77"/>
      <c r="M135" s="77"/>
      <c r="N135" s="77"/>
      <c r="O135" s="77"/>
      <c r="P135" s="77"/>
      <c r="Q135" s="77"/>
      <c r="R135" s="77"/>
      <c r="S135" s="77"/>
      <c r="T135" s="77"/>
      <c r="U135" s="77"/>
      <c r="V135" s="77"/>
      <c r="W135" s="77"/>
      <c r="X135" s="77"/>
      <c r="Y135" s="77"/>
      <c r="Z135" s="77"/>
      <c r="AA135" s="77"/>
      <c r="AB135" s="77"/>
      <c r="AC135" s="77"/>
      <c r="AD135" s="77"/>
      <c r="AE135" s="77"/>
      <c r="AF135" s="77"/>
      <c r="AG135" s="77"/>
      <c r="AH135" s="77"/>
      <c r="AI135" s="77"/>
      <c r="AJ135" s="77"/>
      <c r="AK135" s="77"/>
      <c r="AL135" s="77"/>
      <c r="AM135" s="77"/>
      <c r="AN135" s="77"/>
      <c r="AO135" s="77"/>
      <c r="AP135" s="77"/>
      <c r="AQ135" s="77"/>
      <c r="AR135" s="77"/>
      <c r="AS135" s="77"/>
      <c r="AT135" s="77"/>
      <c r="AU135" s="77"/>
      <c r="AV135" s="77"/>
      <c r="AW135" s="77"/>
      <c r="AX135" s="77"/>
      <c r="AY135" s="77"/>
      <c r="AZ135" s="77"/>
      <c r="BA135" s="77"/>
      <c r="BB135" s="77"/>
      <c r="BC135" s="77"/>
      <c r="BD135" s="77"/>
      <c r="BE135" s="77"/>
      <c r="BF135" s="77"/>
      <c r="BG135" s="77"/>
      <c r="BH135" s="77"/>
      <c r="BI135" s="77"/>
      <c r="BJ135" s="77"/>
      <c r="BK135" s="77"/>
      <c r="BL135" s="77"/>
      <c r="BM135" s="77"/>
      <c r="BN135" s="77"/>
      <c r="BO135" s="77"/>
      <c r="BP135" s="77"/>
      <c r="BQ135" s="77"/>
      <c r="BR135" s="77"/>
      <c r="BS135" s="77"/>
      <c r="BT135" s="77"/>
      <c r="BU135" s="77"/>
      <c r="BV135" s="77"/>
      <c r="BW135" s="77"/>
      <c r="BX135" s="77"/>
      <c r="BY135" s="77"/>
      <c r="BZ135" s="77"/>
    </row>
    <row r="136" spans="2:78" ht="18" customHeight="1">
      <c r="B136" s="77"/>
      <c r="C136" s="77"/>
      <c r="D136" s="77"/>
      <c r="E136" s="77"/>
      <c r="F136" s="77"/>
      <c r="G136" s="77"/>
      <c r="H136" s="77"/>
      <c r="I136" s="77"/>
      <c r="J136" s="77"/>
      <c r="K136" s="77"/>
      <c r="L136" s="77"/>
      <c r="M136" s="77"/>
      <c r="N136" s="77"/>
      <c r="O136" s="77"/>
      <c r="P136" s="77"/>
      <c r="Q136" s="77"/>
      <c r="R136" s="77"/>
      <c r="S136" s="77"/>
      <c r="T136" s="77"/>
      <c r="U136" s="77"/>
      <c r="V136" s="77"/>
      <c r="W136" s="77"/>
      <c r="X136" s="77"/>
      <c r="Y136" s="77"/>
      <c r="Z136" s="77"/>
      <c r="AA136" s="77"/>
      <c r="AB136" s="77"/>
      <c r="AC136" s="77"/>
      <c r="AD136" s="77"/>
      <c r="AE136" s="77"/>
      <c r="AF136" s="77"/>
      <c r="AG136" s="77"/>
      <c r="AH136" s="77"/>
      <c r="AI136" s="77"/>
      <c r="AJ136" s="77"/>
      <c r="AK136" s="77"/>
      <c r="AL136" s="77"/>
      <c r="AM136" s="77"/>
      <c r="AN136" s="77"/>
      <c r="AO136" s="77"/>
      <c r="AP136" s="77"/>
      <c r="AQ136" s="77"/>
      <c r="AR136" s="77"/>
      <c r="AS136" s="77"/>
      <c r="AT136" s="77"/>
      <c r="AU136" s="77"/>
      <c r="AV136" s="77"/>
      <c r="AW136" s="77"/>
      <c r="AX136" s="77"/>
      <c r="AY136" s="77"/>
      <c r="AZ136" s="77"/>
      <c r="BA136" s="77"/>
      <c r="BB136" s="77"/>
      <c r="BC136" s="77"/>
      <c r="BD136" s="77"/>
      <c r="BE136" s="77"/>
      <c r="BF136" s="77"/>
      <c r="BG136" s="77"/>
      <c r="BH136" s="77"/>
      <c r="BI136" s="77"/>
      <c r="BJ136" s="77"/>
      <c r="BK136" s="77"/>
      <c r="BL136" s="77"/>
      <c r="BM136" s="77"/>
      <c r="BN136" s="77"/>
      <c r="BO136" s="77"/>
      <c r="BP136" s="77"/>
      <c r="BQ136" s="77"/>
      <c r="BR136" s="77"/>
      <c r="BS136" s="77"/>
      <c r="BT136" s="77"/>
      <c r="BU136" s="77"/>
      <c r="BV136" s="77"/>
      <c r="BW136" s="77"/>
      <c r="BX136" s="77"/>
      <c r="BY136" s="77"/>
      <c r="BZ136" s="77"/>
    </row>
    <row r="137" spans="2:78" ht="18" customHeight="1">
      <c r="B137" s="77"/>
      <c r="C137" s="77"/>
      <c r="D137" s="77"/>
      <c r="E137" s="77"/>
      <c r="F137" s="77"/>
      <c r="G137" s="77"/>
      <c r="H137" s="77"/>
      <c r="I137" s="77"/>
      <c r="J137" s="77"/>
      <c r="K137" s="77"/>
      <c r="L137" s="77"/>
      <c r="M137" s="77"/>
      <c r="N137" s="77"/>
      <c r="O137" s="77"/>
      <c r="P137" s="77"/>
      <c r="Q137" s="77"/>
      <c r="R137" s="77"/>
      <c r="S137" s="77"/>
      <c r="T137" s="77"/>
      <c r="U137" s="77"/>
      <c r="V137" s="77"/>
      <c r="W137" s="77"/>
      <c r="X137" s="77"/>
      <c r="Y137" s="77"/>
      <c r="Z137" s="77"/>
      <c r="AA137" s="77"/>
      <c r="AB137" s="77"/>
      <c r="AC137" s="77"/>
      <c r="AD137" s="77"/>
      <c r="AE137" s="77"/>
      <c r="AF137" s="77"/>
      <c r="AG137" s="77"/>
      <c r="AH137" s="77"/>
      <c r="AI137" s="77"/>
      <c r="AJ137" s="77"/>
      <c r="AK137" s="77"/>
      <c r="AL137" s="77"/>
      <c r="AM137" s="77"/>
      <c r="AN137" s="77"/>
      <c r="AO137" s="77"/>
      <c r="AP137" s="77"/>
      <c r="AQ137" s="77"/>
      <c r="AR137" s="77"/>
      <c r="AS137" s="77"/>
      <c r="AT137" s="77"/>
      <c r="AU137" s="77"/>
      <c r="AV137" s="77"/>
      <c r="AW137" s="77"/>
      <c r="AX137" s="77"/>
      <c r="AY137" s="77"/>
      <c r="AZ137" s="77"/>
      <c r="BA137" s="77"/>
      <c r="BB137" s="77"/>
      <c r="BC137" s="77"/>
      <c r="BD137" s="77"/>
      <c r="BE137" s="77"/>
      <c r="BF137" s="77"/>
      <c r="BG137" s="77"/>
      <c r="BH137" s="77"/>
      <c r="BI137" s="77"/>
      <c r="BJ137" s="77"/>
      <c r="BK137" s="77"/>
      <c r="BL137" s="77"/>
      <c r="BM137" s="77"/>
      <c r="BN137" s="77"/>
      <c r="BO137" s="77"/>
      <c r="BP137" s="77"/>
      <c r="BQ137" s="77"/>
      <c r="BR137" s="77"/>
      <c r="BS137" s="77"/>
      <c r="BT137" s="77"/>
      <c r="BU137" s="77"/>
      <c r="BV137" s="77"/>
      <c r="BW137" s="77"/>
      <c r="BX137" s="77"/>
      <c r="BY137" s="77"/>
      <c r="BZ137" s="77"/>
    </row>
    <row r="138" spans="2:78" ht="18" customHeight="1">
      <c r="B138" s="77"/>
      <c r="C138" s="77"/>
      <c r="D138" s="77"/>
      <c r="E138" s="77"/>
      <c r="F138" s="77"/>
      <c r="G138" s="77"/>
      <c r="H138" s="77"/>
      <c r="I138" s="77"/>
      <c r="J138" s="77"/>
      <c r="K138" s="77"/>
      <c r="L138" s="77"/>
      <c r="M138" s="77"/>
      <c r="N138" s="77"/>
      <c r="O138" s="77"/>
      <c r="P138" s="77"/>
      <c r="Q138" s="77"/>
      <c r="R138" s="77"/>
      <c r="S138" s="77"/>
      <c r="T138" s="77"/>
      <c r="U138" s="77"/>
      <c r="V138" s="77"/>
      <c r="W138" s="77"/>
      <c r="X138" s="77"/>
      <c r="Y138" s="77"/>
      <c r="Z138" s="77"/>
      <c r="AA138" s="77"/>
      <c r="AB138" s="77"/>
      <c r="AC138" s="77"/>
      <c r="AD138" s="77"/>
      <c r="AE138" s="77"/>
      <c r="AF138" s="77"/>
      <c r="AG138" s="77"/>
      <c r="AH138" s="77"/>
      <c r="AI138" s="77"/>
      <c r="AJ138" s="77"/>
      <c r="AK138" s="77"/>
      <c r="AL138" s="77"/>
      <c r="AM138" s="77"/>
      <c r="AN138" s="77"/>
      <c r="AO138" s="77"/>
      <c r="AP138" s="77"/>
      <c r="AQ138" s="77"/>
      <c r="AR138" s="77"/>
      <c r="AS138" s="77"/>
      <c r="AT138" s="77"/>
      <c r="AU138" s="77"/>
      <c r="AV138" s="77"/>
      <c r="AW138" s="77"/>
      <c r="AX138" s="77"/>
      <c r="AY138" s="77"/>
      <c r="AZ138" s="77"/>
      <c r="BA138" s="77"/>
      <c r="BB138" s="77"/>
      <c r="BC138" s="77"/>
      <c r="BD138" s="77"/>
      <c r="BE138" s="77"/>
      <c r="BF138" s="77"/>
      <c r="BG138" s="77"/>
      <c r="BH138" s="77"/>
      <c r="BI138" s="77"/>
      <c r="BJ138" s="77"/>
      <c r="BK138" s="77"/>
      <c r="BL138" s="77"/>
      <c r="BM138" s="77"/>
      <c r="BN138" s="77"/>
      <c r="BO138" s="77"/>
      <c r="BP138" s="77"/>
      <c r="BQ138" s="77"/>
      <c r="BR138" s="77"/>
      <c r="BS138" s="77"/>
      <c r="BT138" s="77"/>
      <c r="BU138" s="77"/>
      <c r="BV138" s="77"/>
      <c r="BW138" s="77"/>
      <c r="BX138" s="77"/>
      <c r="BY138" s="77"/>
      <c r="BZ138" s="77"/>
    </row>
    <row r="139" spans="2:78" ht="18" customHeight="1">
      <c r="B139" s="77"/>
      <c r="C139" s="77"/>
      <c r="D139" s="77"/>
      <c r="E139" s="77"/>
      <c r="F139" s="77"/>
      <c r="G139" s="77"/>
      <c r="H139" s="77"/>
      <c r="I139" s="77"/>
      <c r="J139" s="77"/>
      <c r="K139" s="77"/>
      <c r="L139" s="77"/>
      <c r="M139" s="77"/>
      <c r="N139" s="77"/>
      <c r="O139" s="77"/>
      <c r="P139" s="77"/>
      <c r="Q139" s="77"/>
      <c r="R139" s="77"/>
      <c r="S139" s="77"/>
      <c r="T139" s="77"/>
      <c r="U139" s="77"/>
      <c r="V139" s="77"/>
      <c r="W139" s="77"/>
      <c r="X139" s="77"/>
      <c r="Y139" s="77"/>
      <c r="Z139" s="77"/>
      <c r="AA139" s="77"/>
      <c r="AB139" s="77"/>
      <c r="AC139" s="77"/>
      <c r="AD139" s="77"/>
      <c r="AE139" s="77"/>
      <c r="AF139" s="77"/>
      <c r="AG139" s="77"/>
      <c r="AH139" s="77"/>
      <c r="AI139" s="77"/>
      <c r="AJ139" s="77"/>
      <c r="AK139" s="77"/>
      <c r="AL139" s="77"/>
      <c r="AM139" s="77"/>
      <c r="AN139" s="77"/>
      <c r="AO139" s="77"/>
      <c r="AP139" s="77"/>
      <c r="AQ139" s="77"/>
      <c r="AR139" s="77"/>
      <c r="AS139" s="77"/>
      <c r="AT139" s="77"/>
      <c r="AU139" s="77"/>
      <c r="AV139" s="77"/>
      <c r="AW139" s="77"/>
      <c r="AX139" s="77"/>
      <c r="AY139" s="77"/>
      <c r="AZ139" s="77"/>
      <c r="BA139" s="77"/>
      <c r="BB139" s="77"/>
      <c r="BC139" s="77"/>
      <c r="BD139" s="77"/>
      <c r="BE139" s="77"/>
      <c r="BF139" s="77"/>
      <c r="BG139" s="77"/>
      <c r="BH139" s="77"/>
      <c r="BI139" s="77"/>
      <c r="BJ139" s="77"/>
      <c r="BK139" s="77"/>
      <c r="BL139" s="77"/>
      <c r="BM139" s="77"/>
      <c r="BN139" s="77"/>
      <c r="BO139" s="77"/>
      <c r="BP139" s="77"/>
      <c r="BQ139" s="77"/>
      <c r="BR139" s="77"/>
      <c r="BS139" s="77"/>
      <c r="BT139" s="77"/>
      <c r="BU139" s="77"/>
      <c r="BV139" s="77"/>
      <c r="BW139" s="77"/>
      <c r="BX139" s="77"/>
      <c r="BY139" s="77"/>
      <c r="BZ139" s="77"/>
    </row>
    <row r="140" spans="2:78" ht="18" customHeight="1">
      <c r="B140" s="77"/>
      <c r="C140" s="77"/>
      <c r="D140" s="77"/>
      <c r="E140" s="77"/>
      <c r="F140" s="77"/>
      <c r="G140" s="77"/>
      <c r="H140" s="77"/>
      <c r="I140" s="77"/>
      <c r="J140" s="77"/>
      <c r="K140" s="77"/>
      <c r="L140" s="77"/>
      <c r="M140" s="77"/>
      <c r="N140" s="77"/>
      <c r="O140" s="77"/>
      <c r="P140" s="77"/>
      <c r="Q140" s="77"/>
      <c r="R140" s="77"/>
      <c r="S140" s="77"/>
      <c r="T140" s="77"/>
      <c r="U140" s="77"/>
      <c r="V140" s="77"/>
      <c r="W140" s="77"/>
      <c r="X140" s="77"/>
      <c r="Y140" s="77"/>
      <c r="Z140" s="77"/>
      <c r="AA140" s="77"/>
      <c r="AB140" s="77"/>
      <c r="AC140" s="77"/>
      <c r="AD140" s="77"/>
      <c r="AE140" s="77"/>
      <c r="AF140" s="77"/>
      <c r="AG140" s="77"/>
      <c r="AH140" s="77"/>
      <c r="AI140" s="77"/>
      <c r="AJ140" s="77"/>
      <c r="AK140" s="77"/>
      <c r="AL140" s="77"/>
      <c r="AM140" s="77"/>
      <c r="AN140" s="77"/>
      <c r="AO140" s="77"/>
      <c r="AP140" s="77"/>
      <c r="AQ140" s="77"/>
      <c r="AR140" s="77"/>
      <c r="AS140" s="77"/>
      <c r="AT140" s="77"/>
      <c r="AU140" s="77"/>
      <c r="AV140" s="77"/>
      <c r="AW140" s="77"/>
      <c r="AX140" s="77"/>
      <c r="AY140" s="77"/>
      <c r="AZ140" s="77"/>
      <c r="BA140" s="77"/>
      <c r="BB140" s="77"/>
      <c r="BC140" s="77"/>
      <c r="BD140" s="77"/>
      <c r="BE140" s="77"/>
      <c r="BF140" s="77"/>
      <c r="BG140" s="77"/>
      <c r="BH140" s="77"/>
      <c r="BI140" s="77"/>
      <c r="BJ140" s="77"/>
      <c r="BK140" s="77"/>
      <c r="BL140" s="77"/>
      <c r="BM140" s="77"/>
      <c r="BN140" s="77"/>
      <c r="BO140" s="77"/>
      <c r="BP140" s="77"/>
      <c r="BQ140" s="77"/>
      <c r="BR140" s="77"/>
      <c r="BS140" s="77"/>
      <c r="BT140" s="77"/>
      <c r="BU140" s="77"/>
      <c r="BV140" s="77"/>
      <c r="BW140" s="77"/>
      <c r="BX140" s="77"/>
      <c r="BY140" s="77"/>
      <c r="BZ140" s="77"/>
    </row>
    <row r="141" spans="2:78" ht="18" customHeight="1">
      <c r="B141" s="77"/>
      <c r="C141" s="77"/>
      <c r="D141" s="77"/>
      <c r="E141" s="77"/>
      <c r="F141" s="77"/>
      <c r="G141" s="77"/>
      <c r="H141" s="77"/>
      <c r="I141" s="77"/>
      <c r="J141" s="77"/>
      <c r="K141" s="77"/>
      <c r="L141" s="77"/>
      <c r="M141" s="77"/>
      <c r="N141" s="77"/>
      <c r="O141" s="77"/>
      <c r="P141" s="77"/>
      <c r="Q141" s="77"/>
      <c r="R141" s="77"/>
      <c r="S141" s="77"/>
      <c r="T141" s="77"/>
      <c r="U141" s="77"/>
      <c r="V141" s="77"/>
      <c r="W141" s="77"/>
      <c r="X141" s="77"/>
      <c r="Y141" s="77"/>
      <c r="Z141" s="77"/>
      <c r="AA141" s="77"/>
      <c r="AB141" s="77"/>
      <c r="AC141" s="77"/>
      <c r="AD141" s="77"/>
      <c r="AE141" s="77"/>
      <c r="AF141" s="77"/>
      <c r="AG141" s="77"/>
      <c r="AH141" s="77"/>
      <c r="AI141" s="77"/>
      <c r="AJ141" s="77"/>
      <c r="AK141" s="77"/>
      <c r="AL141" s="77"/>
      <c r="AM141" s="77"/>
      <c r="AN141" s="77"/>
      <c r="AO141" s="77"/>
      <c r="AP141" s="77"/>
      <c r="AQ141" s="77"/>
      <c r="AR141" s="77"/>
      <c r="AS141" s="77"/>
      <c r="AT141" s="77"/>
      <c r="AU141" s="77"/>
      <c r="AV141" s="77"/>
      <c r="AW141" s="77"/>
      <c r="AX141" s="77"/>
      <c r="AY141" s="77"/>
      <c r="AZ141" s="77"/>
      <c r="BA141" s="77"/>
      <c r="BB141" s="77"/>
      <c r="BC141" s="77"/>
      <c r="BD141" s="77"/>
      <c r="BE141" s="77"/>
      <c r="BF141" s="77"/>
      <c r="BG141" s="77"/>
      <c r="BH141" s="77"/>
      <c r="BI141" s="77"/>
      <c r="BJ141" s="77"/>
      <c r="BK141" s="77"/>
      <c r="BL141" s="77"/>
      <c r="BM141" s="77"/>
      <c r="BN141" s="77"/>
      <c r="BO141" s="77"/>
      <c r="BP141" s="77"/>
      <c r="BQ141" s="77"/>
      <c r="BR141" s="77"/>
      <c r="BS141" s="77"/>
      <c r="BT141" s="77"/>
      <c r="BU141" s="77"/>
      <c r="BV141" s="77"/>
      <c r="BW141" s="77"/>
      <c r="BX141" s="77"/>
      <c r="BY141" s="77"/>
      <c r="BZ141" s="77"/>
    </row>
    <row r="142" spans="2:78" ht="18" customHeight="1">
      <c r="B142" s="77"/>
      <c r="C142" s="77"/>
      <c r="D142" s="77"/>
      <c r="E142" s="77"/>
      <c r="F142" s="77"/>
      <c r="G142" s="77"/>
      <c r="H142" s="77"/>
      <c r="I142" s="77"/>
      <c r="J142" s="77"/>
      <c r="K142" s="77"/>
      <c r="L142" s="77"/>
      <c r="M142" s="77"/>
      <c r="N142" s="77"/>
      <c r="O142" s="77"/>
      <c r="P142" s="77"/>
      <c r="Q142" s="77"/>
      <c r="R142" s="77"/>
      <c r="S142" s="77"/>
      <c r="T142" s="77"/>
      <c r="U142" s="77"/>
      <c r="V142" s="77"/>
      <c r="W142" s="77"/>
      <c r="X142" s="77"/>
      <c r="Y142" s="77"/>
      <c r="Z142" s="77"/>
      <c r="AA142" s="77"/>
      <c r="AB142" s="77"/>
      <c r="AC142" s="77"/>
      <c r="AD142" s="77"/>
      <c r="AE142" s="77"/>
      <c r="AF142" s="77"/>
      <c r="AG142" s="77"/>
      <c r="AH142" s="77"/>
      <c r="AI142" s="77"/>
      <c r="AJ142" s="77"/>
      <c r="AK142" s="77"/>
      <c r="AL142" s="77"/>
      <c r="AM142" s="77"/>
      <c r="AN142" s="77"/>
      <c r="AO142" s="77"/>
      <c r="AP142" s="77"/>
      <c r="AQ142" s="77"/>
      <c r="AR142" s="77"/>
      <c r="AS142" s="77"/>
      <c r="AT142" s="77"/>
      <c r="AU142" s="77"/>
      <c r="AV142" s="77"/>
      <c r="AW142" s="77"/>
      <c r="AX142" s="77"/>
      <c r="AY142" s="77"/>
      <c r="AZ142" s="77"/>
      <c r="BA142" s="77"/>
      <c r="BB142" s="77"/>
      <c r="BC142" s="77"/>
      <c r="BD142" s="77"/>
      <c r="BE142" s="77"/>
      <c r="BF142" s="77"/>
      <c r="BG142" s="77"/>
      <c r="BH142" s="77"/>
      <c r="BI142" s="77"/>
      <c r="BJ142" s="77"/>
      <c r="BK142" s="77"/>
      <c r="BL142" s="77"/>
      <c r="BM142" s="77"/>
      <c r="BN142" s="77"/>
      <c r="BO142" s="77"/>
      <c r="BP142" s="77"/>
      <c r="BQ142" s="77"/>
      <c r="BR142" s="77"/>
      <c r="BS142" s="77"/>
      <c r="BT142" s="77"/>
      <c r="BU142" s="77"/>
      <c r="BV142" s="77"/>
      <c r="BW142" s="77"/>
      <c r="BX142" s="77"/>
      <c r="BY142" s="77"/>
      <c r="BZ142" s="77"/>
    </row>
    <row r="143" spans="2:78" ht="18" customHeight="1">
      <c r="B143" s="77"/>
      <c r="C143" s="77"/>
      <c r="D143" s="77"/>
      <c r="E143" s="77"/>
      <c r="F143" s="77"/>
      <c r="G143" s="77"/>
      <c r="H143" s="77"/>
      <c r="I143" s="77"/>
      <c r="J143" s="77"/>
      <c r="K143" s="77"/>
      <c r="L143" s="77"/>
      <c r="M143" s="77"/>
      <c r="N143" s="77"/>
      <c r="O143" s="77"/>
      <c r="P143" s="77"/>
      <c r="Q143" s="77"/>
      <c r="R143" s="77"/>
      <c r="S143" s="77"/>
      <c r="T143" s="77"/>
      <c r="U143" s="77"/>
      <c r="V143" s="77"/>
      <c r="W143" s="77"/>
      <c r="X143" s="77"/>
      <c r="Y143" s="77"/>
      <c r="Z143" s="77"/>
      <c r="AA143" s="77"/>
      <c r="AB143" s="77"/>
      <c r="AC143" s="77"/>
      <c r="AD143" s="77"/>
      <c r="AE143" s="77"/>
      <c r="AF143" s="77"/>
      <c r="AG143" s="77"/>
      <c r="AH143" s="77"/>
      <c r="AI143" s="77"/>
      <c r="AJ143" s="77"/>
      <c r="AK143" s="77"/>
      <c r="AL143" s="77"/>
      <c r="AM143" s="77"/>
      <c r="AN143" s="77"/>
      <c r="AO143" s="77"/>
      <c r="AP143" s="77"/>
      <c r="AQ143" s="77"/>
      <c r="AR143" s="77"/>
      <c r="AS143" s="77"/>
      <c r="AT143" s="77"/>
      <c r="AU143" s="77"/>
      <c r="AV143" s="77"/>
      <c r="AW143" s="77"/>
      <c r="AX143" s="77"/>
      <c r="AY143" s="77"/>
      <c r="AZ143" s="77"/>
      <c r="BA143" s="77"/>
      <c r="BB143" s="77"/>
      <c r="BC143" s="77"/>
      <c r="BD143" s="77"/>
      <c r="BE143" s="77"/>
      <c r="BF143" s="77"/>
      <c r="BG143" s="77"/>
      <c r="BH143" s="77"/>
      <c r="BI143" s="77"/>
      <c r="BJ143" s="77"/>
      <c r="BK143" s="77"/>
      <c r="BL143" s="77"/>
      <c r="BM143" s="77"/>
      <c r="BN143" s="77"/>
      <c r="BO143" s="77"/>
      <c r="BP143" s="77"/>
      <c r="BQ143" s="77"/>
      <c r="BR143" s="77"/>
      <c r="BS143" s="77"/>
      <c r="BT143" s="77"/>
      <c r="BU143" s="77"/>
      <c r="BV143" s="77"/>
      <c r="BW143" s="77"/>
      <c r="BX143" s="77"/>
      <c r="BY143" s="77"/>
      <c r="BZ143" s="77"/>
    </row>
    <row r="144" spans="2:78" ht="18" customHeight="1">
      <c r="B144" s="77"/>
      <c r="C144" s="77"/>
      <c r="D144" s="77"/>
      <c r="E144" s="77"/>
      <c r="F144" s="77"/>
      <c r="G144" s="77"/>
      <c r="H144" s="77"/>
      <c r="I144" s="77"/>
      <c r="J144" s="77"/>
      <c r="K144" s="77"/>
      <c r="L144" s="77"/>
      <c r="M144" s="77"/>
      <c r="N144" s="77"/>
      <c r="O144" s="77"/>
      <c r="P144" s="77"/>
      <c r="Q144" s="77"/>
      <c r="R144" s="77"/>
      <c r="S144" s="77"/>
      <c r="T144" s="77"/>
      <c r="U144" s="77"/>
      <c r="V144" s="77"/>
      <c r="W144" s="77"/>
      <c r="X144" s="77"/>
      <c r="Y144" s="77"/>
      <c r="Z144" s="77"/>
      <c r="AA144" s="77"/>
      <c r="AB144" s="77"/>
      <c r="AC144" s="77"/>
      <c r="AD144" s="77"/>
      <c r="AE144" s="77"/>
      <c r="AF144" s="77"/>
      <c r="AG144" s="77"/>
      <c r="AH144" s="77"/>
      <c r="AI144" s="77"/>
      <c r="AJ144" s="77"/>
      <c r="AK144" s="77"/>
      <c r="AL144" s="77"/>
      <c r="AM144" s="77"/>
      <c r="AN144" s="77"/>
      <c r="AO144" s="77"/>
      <c r="AP144" s="77"/>
      <c r="AQ144" s="77"/>
      <c r="AR144" s="77"/>
      <c r="AS144" s="77"/>
      <c r="AT144" s="77"/>
      <c r="AU144" s="77"/>
      <c r="AV144" s="77"/>
      <c r="AW144" s="77"/>
      <c r="AX144" s="77"/>
      <c r="AY144" s="77"/>
      <c r="AZ144" s="77"/>
      <c r="BA144" s="77"/>
      <c r="BB144" s="77"/>
      <c r="BC144" s="77"/>
      <c r="BD144" s="77"/>
      <c r="BE144" s="77"/>
      <c r="BF144" s="77"/>
      <c r="BG144" s="77"/>
      <c r="BH144" s="77"/>
      <c r="BI144" s="77"/>
      <c r="BJ144" s="77"/>
      <c r="BK144" s="77"/>
      <c r="BL144" s="77"/>
      <c r="BM144" s="77"/>
      <c r="BN144" s="77"/>
      <c r="BO144" s="77"/>
      <c r="BP144" s="77"/>
      <c r="BQ144" s="77"/>
      <c r="BR144" s="77"/>
      <c r="BS144" s="77"/>
      <c r="BT144" s="77"/>
      <c r="BU144" s="77"/>
      <c r="BV144" s="77"/>
      <c r="BW144" s="77"/>
      <c r="BX144" s="77"/>
      <c r="BY144" s="77"/>
      <c r="BZ144" s="77"/>
    </row>
    <row r="145" spans="2:78" ht="18" customHeight="1">
      <c r="B145" s="77"/>
      <c r="C145" s="77"/>
      <c r="D145" s="77"/>
      <c r="E145" s="77"/>
      <c r="F145" s="77"/>
      <c r="G145" s="77"/>
      <c r="H145" s="77"/>
      <c r="I145" s="77"/>
      <c r="J145" s="77"/>
      <c r="K145" s="77"/>
      <c r="L145" s="77"/>
      <c r="M145" s="77"/>
      <c r="N145" s="77"/>
      <c r="O145" s="77"/>
      <c r="P145" s="77"/>
      <c r="Q145" s="77"/>
      <c r="R145" s="77"/>
      <c r="S145" s="77"/>
      <c r="T145" s="77"/>
      <c r="U145" s="77"/>
      <c r="V145" s="77"/>
      <c r="W145" s="77"/>
      <c r="X145" s="77"/>
      <c r="Y145" s="77"/>
      <c r="Z145" s="77"/>
      <c r="AA145" s="77"/>
      <c r="AB145" s="77"/>
      <c r="AC145" s="77"/>
      <c r="AD145" s="77"/>
      <c r="AE145" s="77"/>
      <c r="AF145" s="77"/>
      <c r="AG145" s="77"/>
      <c r="AH145" s="77"/>
      <c r="AI145" s="77"/>
      <c r="AJ145" s="77"/>
      <c r="AK145" s="77"/>
      <c r="AL145" s="77"/>
      <c r="AM145" s="77"/>
      <c r="AN145" s="77"/>
      <c r="AO145" s="77"/>
      <c r="AP145" s="77"/>
      <c r="AQ145" s="77"/>
      <c r="AR145" s="77"/>
      <c r="AS145" s="77"/>
      <c r="AT145" s="77"/>
      <c r="AU145" s="77"/>
      <c r="AV145" s="77"/>
      <c r="AW145" s="77"/>
      <c r="AX145" s="77"/>
      <c r="AY145" s="77"/>
      <c r="AZ145" s="77"/>
      <c r="BA145" s="77"/>
      <c r="BB145" s="77"/>
      <c r="BC145" s="77"/>
      <c r="BD145" s="77"/>
      <c r="BE145" s="77"/>
      <c r="BF145" s="77"/>
      <c r="BG145" s="77"/>
      <c r="BH145" s="77"/>
      <c r="BI145" s="77"/>
      <c r="BJ145" s="77"/>
      <c r="BK145" s="77"/>
      <c r="BL145" s="77"/>
      <c r="BM145" s="77"/>
      <c r="BN145" s="77"/>
      <c r="BO145" s="77"/>
      <c r="BP145" s="77"/>
      <c r="BQ145" s="77"/>
      <c r="BR145" s="77"/>
      <c r="BS145" s="77"/>
      <c r="BT145" s="77"/>
      <c r="BU145" s="77"/>
      <c r="BV145" s="77"/>
      <c r="BW145" s="77"/>
      <c r="BX145" s="77"/>
      <c r="BY145" s="77"/>
      <c r="BZ145" s="77"/>
    </row>
    <row r="146" spans="2:78" ht="18" customHeight="1">
      <c r="B146" s="77"/>
      <c r="C146" s="77"/>
      <c r="D146" s="77"/>
      <c r="E146" s="77"/>
      <c r="F146" s="77"/>
      <c r="G146" s="77"/>
      <c r="H146" s="77"/>
      <c r="I146" s="77"/>
      <c r="J146" s="77"/>
      <c r="K146" s="77"/>
      <c r="L146" s="77"/>
      <c r="M146" s="77"/>
      <c r="N146" s="77"/>
      <c r="O146" s="77"/>
      <c r="P146" s="77"/>
      <c r="Q146" s="77"/>
      <c r="R146" s="77"/>
      <c r="S146" s="77"/>
      <c r="T146" s="77"/>
      <c r="U146" s="77"/>
      <c r="V146" s="77"/>
      <c r="W146" s="77"/>
      <c r="X146" s="77"/>
      <c r="Y146" s="77"/>
      <c r="Z146" s="77"/>
      <c r="AA146" s="77"/>
      <c r="AB146" s="77"/>
      <c r="AC146" s="77"/>
      <c r="AD146" s="77"/>
      <c r="AE146" s="77"/>
      <c r="AF146" s="77"/>
      <c r="AG146" s="77"/>
      <c r="AH146" s="77"/>
      <c r="AI146" s="77"/>
      <c r="AJ146" s="77"/>
      <c r="AK146" s="77"/>
      <c r="AL146" s="77"/>
      <c r="AM146" s="77"/>
      <c r="AN146" s="77"/>
      <c r="AO146" s="77"/>
      <c r="AP146" s="77"/>
      <c r="AQ146" s="77"/>
      <c r="AR146" s="77"/>
      <c r="AS146" s="77"/>
      <c r="AT146" s="77"/>
      <c r="AU146" s="77"/>
      <c r="AV146" s="77"/>
      <c r="AW146" s="77"/>
      <c r="AX146" s="77"/>
      <c r="AY146" s="77"/>
      <c r="AZ146" s="77"/>
      <c r="BA146" s="77"/>
      <c r="BB146" s="77"/>
      <c r="BC146" s="77"/>
      <c r="BD146" s="77"/>
      <c r="BE146" s="77"/>
      <c r="BF146" s="77"/>
      <c r="BG146" s="77"/>
      <c r="BH146" s="77"/>
      <c r="BI146" s="77"/>
      <c r="BJ146" s="77"/>
      <c r="BK146" s="77"/>
      <c r="BL146" s="77"/>
      <c r="BM146" s="77"/>
      <c r="BN146" s="77"/>
      <c r="BO146" s="77"/>
      <c r="BP146" s="77"/>
      <c r="BQ146" s="77"/>
      <c r="BR146" s="77"/>
      <c r="BS146" s="77"/>
      <c r="BT146" s="77"/>
      <c r="BU146" s="77"/>
      <c r="BV146" s="77"/>
      <c r="BW146" s="77"/>
      <c r="BX146" s="77"/>
      <c r="BY146" s="77"/>
      <c r="BZ146" s="77"/>
    </row>
    <row r="147" spans="2:78" ht="18" customHeight="1">
      <c r="B147" s="77"/>
      <c r="C147" s="77"/>
      <c r="D147" s="77"/>
      <c r="E147" s="77"/>
      <c r="F147" s="77"/>
      <c r="G147" s="77"/>
      <c r="H147" s="77"/>
      <c r="I147" s="77"/>
      <c r="J147" s="77"/>
      <c r="K147" s="77"/>
      <c r="L147" s="77"/>
      <c r="M147" s="77"/>
      <c r="N147" s="77"/>
      <c r="O147" s="77"/>
      <c r="P147" s="77"/>
      <c r="Q147" s="77"/>
      <c r="R147" s="77"/>
      <c r="S147" s="77"/>
      <c r="T147" s="77"/>
      <c r="U147" s="77"/>
      <c r="V147" s="77"/>
      <c r="W147" s="77"/>
      <c r="X147" s="77"/>
      <c r="Y147" s="77"/>
      <c r="Z147" s="77"/>
      <c r="AA147" s="77"/>
      <c r="AB147" s="77"/>
      <c r="AC147" s="77"/>
      <c r="AD147" s="77"/>
      <c r="AE147" s="77"/>
      <c r="AF147" s="77"/>
      <c r="AG147" s="77"/>
      <c r="AH147" s="77"/>
      <c r="AI147" s="77"/>
      <c r="AJ147" s="77"/>
      <c r="AK147" s="77"/>
      <c r="AL147" s="77"/>
      <c r="AM147" s="77"/>
      <c r="AN147" s="77"/>
      <c r="AO147" s="77"/>
      <c r="AP147" s="77"/>
      <c r="AQ147" s="77"/>
      <c r="AR147" s="77"/>
      <c r="AS147" s="77"/>
      <c r="AT147" s="77"/>
      <c r="AU147" s="77"/>
      <c r="AV147" s="77"/>
      <c r="AW147" s="77"/>
      <c r="AX147" s="77"/>
      <c r="AY147" s="77"/>
      <c r="AZ147" s="77"/>
      <c r="BA147" s="77"/>
      <c r="BB147" s="77"/>
      <c r="BC147" s="77"/>
      <c r="BD147" s="77"/>
      <c r="BE147" s="77"/>
      <c r="BF147" s="77"/>
      <c r="BG147" s="77"/>
      <c r="BH147" s="77"/>
      <c r="BI147" s="77"/>
      <c r="BJ147" s="77"/>
      <c r="BK147" s="77"/>
      <c r="BL147" s="77"/>
      <c r="BM147" s="77"/>
      <c r="BN147" s="77"/>
      <c r="BO147" s="77"/>
      <c r="BP147" s="77"/>
      <c r="BQ147" s="77"/>
      <c r="BR147" s="77"/>
      <c r="BS147" s="77"/>
      <c r="BT147" s="77"/>
      <c r="BU147" s="77"/>
      <c r="BV147" s="77"/>
      <c r="BW147" s="77"/>
      <c r="BX147" s="77"/>
      <c r="BY147" s="77"/>
      <c r="BZ147" s="77"/>
    </row>
    <row r="148" spans="2:78" ht="18" customHeight="1">
      <c r="B148" s="77"/>
      <c r="C148" s="77"/>
      <c r="D148" s="77"/>
      <c r="E148" s="77"/>
      <c r="F148" s="77"/>
      <c r="G148" s="77"/>
      <c r="H148" s="77"/>
      <c r="I148" s="77"/>
      <c r="J148" s="77"/>
      <c r="K148" s="77"/>
      <c r="L148" s="77"/>
      <c r="M148" s="77"/>
      <c r="N148" s="77"/>
      <c r="O148" s="77"/>
      <c r="P148" s="77"/>
      <c r="Q148" s="77"/>
      <c r="R148" s="77"/>
      <c r="S148" s="77"/>
      <c r="T148" s="77"/>
      <c r="U148" s="77"/>
      <c r="V148" s="77"/>
      <c r="W148" s="77"/>
      <c r="X148" s="77"/>
      <c r="Y148" s="77"/>
      <c r="Z148" s="77"/>
      <c r="AA148" s="77"/>
      <c r="AB148" s="77"/>
      <c r="AC148" s="77"/>
      <c r="AD148" s="77"/>
      <c r="AE148" s="77"/>
      <c r="AF148" s="77"/>
      <c r="AG148" s="77"/>
      <c r="AH148" s="77"/>
      <c r="AI148" s="77"/>
      <c r="AJ148" s="77"/>
      <c r="AK148" s="77"/>
      <c r="AL148" s="77"/>
      <c r="AM148" s="77"/>
      <c r="AN148" s="77"/>
      <c r="AO148" s="77"/>
      <c r="AP148" s="77"/>
      <c r="AQ148" s="77"/>
      <c r="AR148" s="77"/>
      <c r="AS148" s="77"/>
      <c r="AT148" s="77"/>
      <c r="AU148" s="77"/>
      <c r="AV148" s="77"/>
      <c r="AW148" s="77"/>
      <c r="AX148" s="77"/>
      <c r="AY148" s="77"/>
      <c r="AZ148" s="77"/>
      <c r="BA148" s="77"/>
      <c r="BB148" s="77"/>
      <c r="BC148" s="77"/>
      <c r="BD148" s="77"/>
      <c r="BE148" s="77"/>
      <c r="BF148" s="77"/>
      <c r="BG148" s="77"/>
      <c r="BH148" s="77"/>
      <c r="BI148" s="77"/>
      <c r="BJ148" s="77"/>
      <c r="BK148" s="77"/>
      <c r="BL148" s="77"/>
      <c r="BM148" s="77"/>
      <c r="BN148" s="77"/>
      <c r="BO148" s="77"/>
      <c r="BP148" s="77"/>
      <c r="BQ148" s="77"/>
      <c r="BR148" s="77"/>
      <c r="BS148" s="77"/>
      <c r="BT148" s="77"/>
      <c r="BU148" s="77"/>
      <c r="BV148" s="77"/>
      <c r="BW148" s="77"/>
      <c r="BX148" s="77"/>
      <c r="BY148" s="77"/>
      <c r="BZ148" s="77"/>
    </row>
    <row r="149" spans="2:78" ht="18" customHeight="1">
      <c r="B149" s="77"/>
      <c r="C149" s="77"/>
      <c r="D149" s="77"/>
      <c r="E149" s="77"/>
      <c r="F149" s="77"/>
      <c r="G149" s="77"/>
      <c r="H149" s="77"/>
      <c r="I149" s="77"/>
      <c r="J149" s="77"/>
      <c r="K149" s="77"/>
      <c r="L149" s="77"/>
      <c r="M149" s="77"/>
      <c r="N149" s="77"/>
      <c r="O149" s="77"/>
      <c r="P149" s="77"/>
      <c r="Q149" s="77"/>
      <c r="R149" s="77"/>
      <c r="S149" s="77"/>
      <c r="T149" s="77"/>
      <c r="U149" s="77"/>
      <c r="V149" s="77"/>
      <c r="W149" s="77"/>
      <c r="X149" s="77"/>
      <c r="Y149" s="77"/>
      <c r="Z149" s="77"/>
      <c r="AA149" s="77"/>
      <c r="AB149" s="77"/>
      <c r="AC149" s="77"/>
      <c r="AD149" s="77"/>
      <c r="AE149" s="77"/>
      <c r="AF149" s="77"/>
      <c r="AG149" s="77"/>
      <c r="AH149" s="77"/>
      <c r="AI149" s="77"/>
      <c r="AJ149" s="77"/>
      <c r="AK149" s="77"/>
      <c r="AL149" s="77"/>
      <c r="AM149" s="77"/>
      <c r="AN149" s="77"/>
      <c r="AO149" s="77"/>
      <c r="AP149" s="77"/>
      <c r="AQ149" s="77"/>
      <c r="AR149" s="77"/>
      <c r="AS149" s="77"/>
      <c r="AT149" s="77"/>
      <c r="AU149" s="77"/>
      <c r="AV149" s="77"/>
      <c r="AW149" s="77"/>
      <c r="AX149" s="77"/>
      <c r="AY149" s="77"/>
      <c r="AZ149" s="77"/>
      <c r="BA149" s="77"/>
      <c r="BB149" s="77"/>
      <c r="BC149" s="77"/>
      <c r="BD149" s="77"/>
      <c r="BE149" s="77"/>
      <c r="BF149" s="77"/>
      <c r="BG149" s="77"/>
      <c r="BH149" s="77"/>
      <c r="BI149" s="77"/>
      <c r="BJ149" s="77"/>
      <c r="BK149" s="77"/>
      <c r="BL149" s="77"/>
      <c r="BM149" s="77"/>
      <c r="BN149" s="77"/>
      <c r="BO149" s="77"/>
      <c r="BP149" s="77"/>
      <c r="BQ149" s="77"/>
      <c r="BR149" s="77"/>
      <c r="BS149" s="77"/>
      <c r="BT149" s="77"/>
      <c r="BU149" s="77"/>
      <c r="BV149" s="77"/>
      <c r="BW149" s="77"/>
      <c r="BX149" s="77"/>
      <c r="BY149" s="77"/>
      <c r="BZ149" s="77"/>
    </row>
    <row r="150" spans="2:78" ht="18" customHeight="1">
      <c r="B150" s="77"/>
      <c r="C150" s="77"/>
      <c r="D150" s="77"/>
      <c r="E150" s="77"/>
      <c r="F150" s="77"/>
      <c r="G150" s="77"/>
      <c r="H150" s="77"/>
      <c r="I150" s="77"/>
      <c r="J150" s="77"/>
      <c r="K150" s="77"/>
      <c r="L150" s="77"/>
      <c r="M150" s="77"/>
      <c r="N150" s="77"/>
      <c r="O150" s="77"/>
      <c r="P150" s="77"/>
      <c r="Q150" s="77"/>
      <c r="R150" s="77"/>
      <c r="S150" s="77"/>
      <c r="T150" s="77"/>
      <c r="U150" s="77"/>
      <c r="V150" s="77"/>
      <c r="W150" s="77"/>
      <c r="X150" s="77"/>
      <c r="Y150" s="77"/>
      <c r="Z150" s="77"/>
      <c r="AA150" s="77"/>
      <c r="AB150" s="77"/>
      <c r="AC150" s="77"/>
      <c r="AD150" s="77"/>
      <c r="AE150" s="77"/>
      <c r="AF150" s="77"/>
      <c r="AG150" s="77"/>
      <c r="AH150" s="77"/>
      <c r="AI150" s="77"/>
      <c r="AJ150" s="77"/>
      <c r="AK150" s="77"/>
      <c r="AL150" s="77"/>
      <c r="AM150" s="77"/>
      <c r="AN150" s="77"/>
      <c r="AO150" s="77"/>
      <c r="AP150" s="77"/>
      <c r="AQ150" s="77"/>
      <c r="AR150" s="77"/>
      <c r="AS150" s="77"/>
      <c r="AT150" s="77"/>
      <c r="AU150" s="77"/>
      <c r="AV150" s="77"/>
      <c r="AW150" s="77"/>
      <c r="AX150" s="77"/>
      <c r="AY150" s="77"/>
      <c r="AZ150" s="77"/>
      <c r="BA150" s="77"/>
      <c r="BB150" s="77"/>
      <c r="BC150" s="77"/>
      <c r="BD150" s="77"/>
      <c r="BE150" s="77"/>
      <c r="BF150" s="77"/>
      <c r="BG150" s="77"/>
      <c r="BH150" s="77"/>
      <c r="BI150" s="77"/>
      <c r="BJ150" s="77"/>
      <c r="BK150" s="77"/>
      <c r="BL150" s="77"/>
      <c r="BM150" s="77"/>
      <c r="BN150" s="77"/>
      <c r="BO150" s="77"/>
      <c r="BP150" s="77"/>
      <c r="BQ150" s="77"/>
      <c r="BR150" s="77"/>
      <c r="BS150" s="77"/>
      <c r="BT150" s="77"/>
      <c r="BU150" s="77"/>
      <c r="BV150" s="77"/>
      <c r="BW150" s="77"/>
      <c r="BX150" s="77"/>
      <c r="BY150" s="77"/>
      <c r="BZ150" s="77"/>
    </row>
    <row r="151" spans="2:78" ht="18" customHeight="1">
      <c r="B151" s="77"/>
      <c r="C151" s="77"/>
      <c r="D151" s="77"/>
      <c r="E151" s="77"/>
      <c r="F151" s="77"/>
      <c r="G151" s="77"/>
      <c r="H151" s="77"/>
      <c r="I151" s="77"/>
      <c r="J151" s="77"/>
      <c r="K151" s="77"/>
      <c r="L151" s="77"/>
      <c r="M151" s="77"/>
      <c r="N151" s="77"/>
      <c r="O151" s="77"/>
      <c r="P151" s="77"/>
      <c r="Q151" s="77"/>
      <c r="R151" s="77"/>
      <c r="S151" s="77"/>
      <c r="T151" s="77"/>
      <c r="U151" s="77"/>
      <c r="V151" s="77"/>
      <c r="W151" s="77"/>
      <c r="X151" s="77"/>
      <c r="Y151" s="77"/>
      <c r="Z151" s="77"/>
      <c r="AA151" s="77"/>
      <c r="AB151" s="77"/>
      <c r="AC151" s="77"/>
      <c r="AD151" s="77"/>
      <c r="AE151" s="77"/>
      <c r="AF151" s="77"/>
      <c r="AG151" s="77"/>
      <c r="AH151" s="77"/>
      <c r="AI151" s="77"/>
      <c r="AJ151" s="77"/>
      <c r="AK151" s="77"/>
      <c r="AL151" s="77"/>
      <c r="AM151" s="77"/>
      <c r="AN151" s="77"/>
      <c r="AO151" s="77"/>
      <c r="AP151" s="77"/>
      <c r="AQ151" s="77"/>
      <c r="AR151" s="77"/>
      <c r="AS151" s="77"/>
      <c r="AT151" s="77"/>
      <c r="AU151" s="77"/>
      <c r="AV151" s="77"/>
      <c r="AW151" s="77"/>
      <c r="AX151" s="77"/>
      <c r="AY151" s="77"/>
      <c r="AZ151" s="77"/>
      <c r="BA151" s="77"/>
      <c r="BB151" s="77"/>
      <c r="BC151" s="77"/>
      <c r="BD151" s="77"/>
      <c r="BE151" s="77"/>
      <c r="BF151" s="77"/>
      <c r="BG151" s="77"/>
      <c r="BH151" s="77"/>
      <c r="BI151" s="77"/>
      <c r="BJ151" s="77"/>
      <c r="BK151" s="77"/>
      <c r="BL151" s="77"/>
      <c r="BM151" s="77"/>
      <c r="BN151" s="77"/>
      <c r="BO151" s="77"/>
      <c r="BP151" s="77"/>
      <c r="BQ151" s="77"/>
      <c r="BR151" s="77"/>
      <c r="BS151" s="77"/>
      <c r="BT151" s="77"/>
      <c r="BU151" s="77"/>
      <c r="BV151" s="77"/>
      <c r="BW151" s="77"/>
      <c r="BX151" s="77"/>
      <c r="BY151" s="77"/>
      <c r="BZ151" s="77"/>
    </row>
    <row r="152" spans="2:78" ht="18" customHeight="1">
      <c r="B152" s="77"/>
      <c r="C152" s="77"/>
      <c r="D152" s="77"/>
      <c r="E152" s="77"/>
      <c r="F152" s="77"/>
      <c r="G152" s="77"/>
      <c r="H152" s="77"/>
      <c r="I152" s="77"/>
      <c r="J152" s="77"/>
      <c r="K152" s="77"/>
      <c r="L152" s="77"/>
      <c r="M152" s="77"/>
      <c r="N152" s="77"/>
      <c r="O152" s="77"/>
      <c r="P152" s="77"/>
      <c r="Q152" s="77"/>
      <c r="R152" s="77"/>
      <c r="S152" s="77"/>
      <c r="T152" s="77"/>
      <c r="U152" s="77"/>
      <c r="V152" s="77"/>
      <c r="W152" s="77"/>
      <c r="X152" s="77"/>
      <c r="Y152" s="77"/>
      <c r="Z152" s="77"/>
      <c r="AA152" s="77"/>
      <c r="AB152" s="77"/>
      <c r="AC152" s="77"/>
      <c r="AD152" s="77"/>
      <c r="AE152" s="77"/>
      <c r="AF152" s="77"/>
      <c r="AG152" s="77"/>
      <c r="AH152" s="77"/>
      <c r="AI152" s="77"/>
      <c r="AJ152" s="77"/>
      <c r="AK152" s="77"/>
      <c r="AL152" s="77"/>
      <c r="AM152" s="77"/>
      <c r="AN152" s="77"/>
      <c r="AO152" s="77"/>
      <c r="AP152" s="77"/>
      <c r="AQ152" s="77"/>
      <c r="AR152" s="77"/>
      <c r="AS152" s="77"/>
      <c r="AT152" s="77"/>
      <c r="AU152" s="77"/>
      <c r="AV152" s="77"/>
      <c r="AW152" s="77"/>
      <c r="AX152" s="77"/>
      <c r="AY152" s="77"/>
      <c r="AZ152" s="77"/>
      <c r="BA152" s="77"/>
      <c r="BB152" s="77"/>
      <c r="BC152" s="77"/>
      <c r="BD152" s="77"/>
      <c r="BE152" s="77"/>
      <c r="BF152" s="77"/>
      <c r="BG152" s="77"/>
      <c r="BH152" s="77"/>
      <c r="BI152" s="77"/>
      <c r="BJ152" s="77"/>
      <c r="BK152" s="77"/>
      <c r="BL152" s="77"/>
      <c r="BM152" s="77"/>
      <c r="BN152" s="77"/>
      <c r="BO152" s="77"/>
      <c r="BP152" s="77"/>
      <c r="BQ152" s="77"/>
      <c r="BR152" s="77"/>
      <c r="BS152" s="77"/>
      <c r="BT152" s="77"/>
      <c r="BU152" s="77"/>
      <c r="BV152" s="77"/>
      <c r="BW152" s="77"/>
      <c r="BX152" s="77"/>
      <c r="BY152" s="77"/>
      <c r="BZ152" s="77"/>
    </row>
    <row r="153" spans="2:78" ht="18" customHeight="1">
      <c r="B153" s="77"/>
      <c r="C153" s="77"/>
      <c r="D153" s="77"/>
      <c r="E153" s="77"/>
      <c r="F153" s="77"/>
      <c r="G153" s="77"/>
      <c r="H153" s="77"/>
      <c r="I153" s="77"/>
      <c r="J153" s="77"/>
      <c r="K153" s="77"/>
      <c r="L153" s="77"/>
      <c r="M153" s="77"/>
      <c r="N153" s="77"/>
      <c r="O153" s="77"/>
      <c r="P153" s="77"/>
      <c r="Q153" s="77"/>
      <c r="R153" s="77"/>
      <c r="S153" s="77"/>
      <c r="T153" s="77"/>
      <c r="U153" s="77"/>
      <c r="V153" s="77"/>
      <c r="W153" s="77"/>
      <c r="X153" s="77"/>
      <c r="Y153" s="77"/>
      <c r="Z153" s="77"/>
      <c r="AA153" s="77"/>
      <c r="AB153" s="77"/>
      <c r="AC153" s="77"/>
      <c r="AD153" s="77"/>
      <c r="AE153" s="77"/>
      <c r="AF153" s="77"/>
      <c r="AG153" s="77"/>
      <c r="AH153" s="77"/>
      <c r="AI153" s="77"/>
      <c r="AJ153" s="77"/>
      <c r="AK153" s="77"/>
      <c r="AL153" s="77"/>
      <c r="AM153" s="77"/>
      <c r="AN153" s="77"/>
      <c r="AO153" s="77"/>
      <c r="AP153" s="77"/>
      <c r="AQ153" s="77"/>
      <c r="AR153" s="77"/>
      <c r="AS153" s="77"/>
      <c r="AT153" s="77"/>
      <c r="AU153" s="77"/>
      <c r="AV153" s="77"/>
      <c r="AW153" s="77"/>
      <c r="AX153" s="77"/>
      <c r="AY153" s="77"/>
      <c r="AZ153" s="77"/>
      <c r="BA153" s="77"/>
      <c r="BB153" s="77"/>
      <c r="BC153" s="77"/>
      <c r="BD153" s="77"/>
      <c r="BE153" s="77"/>
      <c r="BF153" s="77"/>
      <c r="BG153" s="77"/>
      <c r="BH153" s="77"/>
      <c r="BI153" s="77"/>
      <c r="BJ153" s="77"/>
      <c r="BK153" s="77"/>
      <c r="BL153" s="77"/>
      <c r="BM153" s="77"/>
      <c r="BN153" s="77"/>
      <c r="BO153" s="77"/>
      <c r="BP153" s="77"/>
      <c r="BQ153" s="77"/>
      <c r="BR153" s="77"/>
      <c r="BS153" s="77"/>
      <c r="BT153" s="77"/>
      <c r="BU153" s="77"/>
      <c r="BV153" s="77"/>
      <c r="BW153" s="77"/>
      <c r="BX153" s="77"/>
      <c r="BY153" s="77"/>
      <c r="BZ153" s="77"/>
    </row>
    <row r="154" spans="2:78" ht="18" customHeight="1">
      <c r="B154" s="77"/>
      <c r="C154" s="77"/>
      <c r="D154" s="77"/>
      <c r="E154" s="77"/>
      <c r="F154" s="77"/>
      <c r="G154" s="77"/>
      <c r="H154" s="77"/>
      <c r="I154" s="77"/>
      <c r="J154" s="77"/>
      <c r="K154" s="77"/>
      <c r="L154" s="77"/>
      <c r="M154" s="77"/>
      <c r="N154" s="77"/>
      <c r="O154" s="77"/>
      <c r="P154" s="77"/>
      <c r="Q154" s="77"/>
      <c r="R154" s="77"/>
      <c r="S154" s="77"/>
      <c r="T154" s="77"/>
      <c r="U154" s="77"/>
      <c r="V154" s="77"/>
      <c r="W154" s="77"/>
      <c r="X154" s="77"/>
      <c r="Y154" s="77"/>
      <c r="Z154" s="77"/>
      <c r="AA154" s="77"/>
      <c r="AB154" s="77"/>
      <c r="AC154" s="77"/>
      <c r="AD154" s="77"/>
      <c r="AE154" s="77"/>
      <c r="AF154" s="77"/>
      <c r="AG154" s="77"/>
      <c r="AH154" s="77"/>
      <c r="AI154" s="77"/>
      <c r="AJ154" s="77"/>
      <c r="AK154" s="77"/>
      <c r="AL154" s="77"/>
      <c r="AM154" s="77"/>
      <c r="AN154" s="77"/>
      <c r="AO154" s="77"/>
      <c r="AP154" s="77"/>
      <c r="AQ154" s="77"/>
      <c r="AR154" s="77"/>
      <c r="AS154" s="77"/>
      <c r="AT154" s="77"/>
      <c r="AU154" s="77"/>
      <c r="AV154" s="77"/>
      <c r="AW154" s="77"/>
      <c r="AX154" s="77"/>
      <c r="AY154" s="77"/>
      <c r="AZ154" s="77"/>
      <c r="BA154" s="77"/>
      <c r="BB154" s="77"/>
      <c r="BC154" s="77"/>
      <c r="BD154" s="77"/>
      <c r="BE154" s="77"/>
      <c r="BF154" s="77"/>
      <c r="BG154" s="77"/>
      <c r="BH154" s="77"/>
      <c r="BI154" s="77"/>
      <c r="BJ154" s="77"/>
      <c r="BK154" s="77"/>
      <c r="BL154" s="77"/>
      <c r="BM154" s="77"/>
      <c r="BN154" s="77"/>
      <c r="BO154" s="77"/>
      <c r="BP154" s="77"/>
      <c r="BQ154" s="77"/>
      <c r="BR154" s="77"/>
      <c r="BS154" s="77"/>
      <c r="BT154" s="77"/>
      <c r="BU154" s="77"/>
      <c r="BV154" s="77"/>
      <c r="BW154" s="77"/>
      <c r="BX154" s="77"/>
      <c r="BY154" s="77"/>
      <c r="BZ154" s="77"/>
    </row>
    <row r="155" spans="2:78" ht="18" customHeight="1">
      <c r="B155" s="77"/>
      <c r="C155" s="77"/>
      <c r="D155" s="77"/>
      <c r="E155" s="77"/>
      <c r="F155" s="77"/>
      <c r="G155" s="77"/>
      <c r="H155" s="77"/>
      <c r="I155" s="77"/>
      <c r="J155" s="77"/>
      <c r="K155" s="77"/>
      <c r="L155" s="77"/>
      <c r="M155" s="77"/>
      <c r="N155" s="77"/>
      <c r="O155" s="77"/>
      <c r="P155" s="77"/>
      <c r="Q155" s="77"/>
      <c r="R155" s="77"/>
      <c r="S155" s="77"/>
      <c r="T155" s="77"/>
      <c r="U155" s="77"/>
      <c r="V155" s="77"/>
      <c r="W155" s="77"/>
      <c r="X155" s="77"/>
      <c r="Y155" s="77"/>
      <c r="Z155" s="77"/>
      <c r="AA155" s="77"/>
      <c r="AB155" s="77"/>
      <c r="AC155" s="77"/>
      <c r="AD155" s="77"/>
      <c r="AE155" s="77"/>
      <c r="AF155" s="77"/>
      <c r="AG155" s="77"/>
      <c r="AH155" s="77"/>
      <c r="AI155" s="77"/>
      <c r="AJ155" s="77"/>
      <c r="AK155" s="77"/>
      <c r="AL155" s="77"/>
      <c r="AM155" s="77"/>
      <c r="AN155" s="77"/>
      <c r="AO155" s="77"/>
      <c r="AP155" s="77"/>
      <c r="AQ155" s="77"/>
      <c r="AR155" s="77"/>
      <c r="AS155" s="77"/>
      <c r="AT155" s="77"/>
      <c r="AU155" s="77"/>
      <c r="AV155" s="77"/>
      <c r="AW155" s="77"/>
      <c r="AX155" s="77"/>
      <c r="AY155" s="77"/>
      <c r="AZ155" s="77"/>
      <c r="BA155" s="77"/>
      <c r="BB155" s="77"/>
      <c r="BC155" s="77"/>
      <c r="BD155" s="77"/>
      <c r="BE155" s="77"/>
      <c r="BF155" s="77"/>
      <c r="BG155" s="77"/>
      <c r="BH155" s="77"/>
      <c r="BI155" s="77"/>
      <c r="BJ155" s="77"/>
      <c r="BK155" s="77"/>
      <c r="BL155" s="77"/>
      <c r="BM155" s="77"/>
      <c r="BN155" s="77"/>
      <c r="BO155" s="77"/>
      <c r="BP155" s="77"/>
      <c r="BQ155" s="77"/>
      <c r="BR155" s="77"/>
      <c r="BS155" s="77"/>
      <c r="BT155" s="77"/>
      <c r="BU155" s="77"/>
      <c r="BV155" s="77"/>
      <c r="BW155" s="77"/>
      <c r="BX155" s="77"/>
      <c r="BY155" s="77"/>
      <c r="BZ155" s="77"/>
    </row>
    <row r="156" spans="2:78" ht="18" customHeight="1">
      <c r="B156" s="77"/>
      <c r="C156" s="77"/>
      <c r="D156" s="77"/>
      <c r="E156" s="77"/>
      <c r="F156" s="77"/>
      <c r="G156" s="77"/>
      <c r="H156" s="77"/>
      <c r="I156" s="77"/>
      <c r="J156" s="77"/>
      <c r="K156" s="77"/>
      <c r="L156" s="77"/>
      <c r="M156" s="77"/>
      <c r="N156" s="77"/>
      <c r="O156" s="77"/>
      <c r="P156" s="77"/>
      <c r="Q156" s="77"/>
      <c r="R156" s="77"/>
      <c r="S156" s="77"/>
      <c r="T156" s="77"/>
      <c r="U156" s="77"/>
      <c r="V156" s="77"/>
      <c r="W156" s="77"/>
      <c r="X156" s="77"/>
      <c r="Y156" s="77"/>
      <c r="Z156" s="77"/>
      <c r="AA156" s="77"/>
      <c r="AB156" s="77"/>
      <c r="AC156" s="77"/>
      <c r="AD156" s="77"/>
      <c r="AE156" s="77"/>
      <c r="AF156" s="77"/>
      <c r="AG156" s="77"/>
      <c r="AH156" s="77"/>
      <c r="AI156" s="77"/>
      <c r="AJ156" s="77"/>
      <c r="AK156" s="77"/>
      <c r="AL156" s="77"/>
      <c r="AM156" s="77"/>
      <c r="AN156" s="77"/>
      <c r="AO156" s="77"/>
      <c r="AP156" s="77"/>
      <c r="AQ156" s="77"/>
      <c r="AR156" s="77"/>
      <c r="AS156" s="77"/>
      <c r="AT156" s="77"/>
      <c r="AU156" s="77"/>
      <c r="AV156" s="77"/>
      <c r="AW156" s="77"/>
      <c r="AX156" s="77"/>
      <c r="AY156" s="77"/>
      <c r="AZ156" s="77"/>
      <c r="BA156" s="77"/>
      <c r="BB156" s="77"/>
      <c r="BC156" s="77"/>
      <c r="BD156" s="77"/>
      <c r="BE156" s="77"/>
      <c r="BF156" s="77"/>
      <c r="BG156" s="77"/>
      <c r="BH156" s="77"/>
      <c r="BI156" s="77"/>
      <c r="BJ156" s="77"/>
      <c r="BK156" s="77"/>
      <c r="BL156" s="77"/>
      <c r="BM156" s="77"/>
      <c r="BN156" s="77"/>
      <c r="BO156" s="77"/>
      <c r="BP156" s="77"/>
      <c r="BQ156" s="77"/>
      <c r="BR156" s="77"/>
      <c r="BS156" s="77"/>
      <c r="BT156" s="77"/>
      <c r="BU156" s="77"/>
      <c r="BV156" s="77"/>
      <c r="BW156" s="77"/>
      <c r="BX156" s="77"/>
      <c r="BY156" s="77"/>
      <c r="BZ156" s="77"/>
    </row>
    <row r="157" spans="2:78" ht="18" customHeight="1">
      <c r="B157" s="77"/>
      <c r="C157" s="77"/>
      <c r="D157" s="77"/>
      <c r="E157" s="77"/>
      <c r="F157" s="77"/>
      <c r="G157" s="77"/>
      <c r="H157" s="77"/>
      <c r="I157" s="77"/>
      <c r="J157" s="77"/>
      <c r="K157" s="77"/>
      <c r="L157" s="77"/>
      <c r="M157" s="77"/>
      <c r="N157" s="77"/>
      <c r="O157" s="77"/>
      <c r="P157" s="77"/>
      <c r="Q157" s="77"/>
      <c r="R157" s="77"/>
      <c r="S157" s="77"/>
      <c r="T157" s="77"/>
      <c r="U157" s="77"/>
      <c r="V157" s="77"/>
      <c r="W157" s="77"/>
      <c r="X157" s="77"/>
      <c r="Y157" s="77"/>
      <c r="Z157" s="77"/>
      <c r="AA157" s="77"/>
      <c r="AB157" s="77"/>
      <c r="AC157" s="77"/>
      <c r="AD157" s="77"/>
      <c r="AE157" s="77"/>
      <c r="AF157" s="77"/>
      <c r="AG157" s="77"/>
      <c r="AH157" s="77"/>
      <c r="AI157" s="77"/>
      <c r="AJ157" s="77"/>
      <c r="AK157" s="77"/>
      <c r="AL157" s="77"/>
      <c r="AM157" s="77"/>
      <c r="AN157" s="77"/>
      <c r="AO157" s="77"/>
      <c r="AP157" s="77"/>
      <c r="AQ157" s="77"/>
      <c r="AR157" s="77"/>
      <c r="AS157" s="77"/>
      <c r="AT157" s="77"/>
      <c r="AU157" s="77"/>
      <c r="AV157" s="77"/>
      <c r="AW157" s="77"/>
      <c r="AX157" s="77"/>
      <c r="AY157" s="77"/>
      <c r="AZ157" s="77"/>
      <c r="BA157" s="77"/>
      <c r="BB157" s="77"/>
      <c r="BC157" s="77"/>
      <c r="BD157" s="77"/>
      <c r="BE157" s="77"/>
      <c r="BF157" s="77"/>
      <c r="BG157" s="77"/>
      <c r="BH157" s="77"/>
      <c r="BI157" s="77"/>
      <c r="BJ157" s="77"/>
      <c r="BK157" s="77"/>
      <c r="BL157" s="77"/>
      <c r="BM157" s="77"/>
      <c r="BN157" s="77"/>
      <c r="BO157" s="77"/>
      <c r="BP157" s="77"/>
      <c r="BQ157" s="77"/>
      <c r="BR157" s="77"/>
      <c r="BS157" s="77"/>
      <c r="BT157" s="77"/>
      <c r="BU157" s="77"/>
      <c r="BV157" s="77"/>
      <c r="BW157" s="77"/>
      <c r="BX157" s="77"/>
      <c r="BY157" s="77"/>
      <c r="BZ157" s="77"/>
    </row>
    <row r="158" spans="2:78" ht="18" customHeight="1">
      <c r="B158" s="77"/>
      <c r="C158" s="77"/>
      <c r="D158" s="77"/>
      <c r="E158" s="77"/>
      <c r="F158" s="77"/>
      <c r="G158" s="77"/>
      <c r="H158" s="77"/>
      <c r="I158" s="77"/>
      <c r="J158" s="77"/>
      <c r="K158" s="77"/>
      <c r="L158" s="77"/>
      <c r="M158" s="77"/>
      <c r="N158" s="77"/>
      <c r="O158" s="77"/>
      <c r="P158" s="77"/>
      <c r="Q158" s="77"/>
      <c r="R158" s="77"/>
      <c r="S158" s="77"/>
      <c r="T158" s="77"/>
      <c r="U158" s="77"/>
      <c r="V158" s="77"/>
      <c r="W158" s="77"/>
      <c r="X158" s="77"/>
      <c r="Y158" s="77"/>
      <c r="Z158" s="77"/>
      <c r="AA158" s="77"/>
      <c r="AB158" s="77"/>
      <c r="AC158" s="77"/>
      <c r="AD158" s="77"/>
      <c r="AE158" s="77"/>
      <c r="AF158" s="77"/>
      <c r="AG158" s="77"/>
      <c r="AH158" s="77"/>
      <c r="AI158" s="77"/>
      <c r="AJ158" s="77"/>
      <c r="AK158" s="77"/>
      <c r="AL158" s="77"/>
      <c r="AM158" s="77"/>
      <c r="AN158" s="77"/>
      <c r="AO158" s="77"/>
      <c r="AP158" s="77"/>
      <c r="AQ158" s="77"/>
      <c r="AR158" s="77"/>
      <c r="AS158" s="77"/>
      <c r="AT158" s="77"/>
      <c r="AU158" s="77"/>
      <c r="AV158" s="77"/>
      <c r="AW158" s="77"/>
      <c r="AX158" s="77"/>
      <c r="AY158" s="77"/>
      <c r="AZ158" s="77"/>
      <c r="BA158" s="77"/>
      <c r="BB158" s="77"/>
      <c r="BC158" s="77"/>
      <c r="BD158" s="77"/>
      <c r="BE158" s="77"/>
      <c r="BF158" s="77"/>
      <c r="BG158" s="77"/>
      <c r="BH158" s="77"/>
      <c r="BI158" s="77"/>
      <c r="BJ158" s="77"/>
      <c r="BK158" s="77"/>
      <c r="BL158" s="77"/>
      <c r="BM158" s="77"/>
      <c r="BN158" s="77"/>
      <c r="BO158" s="77"/>
      <c r="BP158" s="77"/>
      <c r="BQ158" s="77"/>
      <c r="BR158" s="77"/>
      <c r="BS158" s="77"/>
      <c r="BT158" s="77"/>
      <c r="BU158" s="77"/>
      <c r="BV158" s="77"/>
      <c r="BW158" s="77"/>
      <c r="BX158" s="77"/>
      <c r="BY158" s="77"/>
      <c r="BZ158" s="77"/>
    </row>
    <row r="159" spans="2:78" ht="18" customHeight="1">
      <c r="B159" s="77"/>
      <c r="C159" s="77"/>
      <c r="D159" s="77"/>
      <c r="E159" s="77"/>
      <c r="F159" s="77"/>
      <c r="G159" s="77"/>
      <c r="H159" s="77"/>
      <c r="I159" s="77"/>
      <c r="J159" s="77"/>
      <c r="K159" s="77"/>
      <c r="L159" s="77"/>
      <c r="M159" s="77"/>
      <c r="N159" s="77"/>
      <c r="O159" s="77"/>
      <c r="P159" s="77"/>
      <c r="Q159" s="77"/>
      <c r="R159" s="77"/>
      <c r="S159" s="77"/>
      <c r="T159" s="77"/>
      <c r="U159" s="77"/>
      <c r="V159" s="77"/>
      <c r="W159" s="77"/>
      <c r="X159" s="77"/>
      <c r="Y159" s="77"/>
      <c r="Z159" s="77"/>
      <c r="AA159" s="77"/>
      <c r="AB159" s="77"/>
      <c r="AC159" s="77"/>
      <c r="AD159" s="77"/>
      <c r="AE159" s="77"/>
      <c r="AF159" s="77"/>
      <c r="AG159" s="77"/>
      <c r="AH159" s="77"/>
      <c r="AI159" s="77"/>
      <c r="AJ159" s="77"/>
      <c r="AK159" s="77"/>
      <c r="AL159" s="77"/>
      <c r="AM159" s="77"/>
      <c r="AN159" s="77"/>
      <c r="AO159" s="77"/>
      <c r="AP159" s="77"/>
      <c r="AQ159" s="77"/>
      <c r="AR159" s="77"/>
      <c r="AS159" s="77"/>
      <c r="AT159" s="77"/>
      <c r="AU159" s="77"/>
      <c r="AV159" s="77"/>
      <c r="AW159" s="77"/>
      <c r="AX159" s="77"/>
      <c r="AY159" s="77"/>
      <c r="AZ159" s="77"/>
      <c r="BA159" s="77"/>
      <c r="BB159" s="77"/>
      <c r="BC159" s="77"/>
      <c r="BD159" s="77"/>
      <c r="BE159" s="77"/>
      <c r="BF159" s="77"/>
      <c r="BG159" s="77"/>
      <c r="BH159" s="77"/>
      <c r="BI159" s="77"/>
      <c r="BJ159" s="77"/>
      <c r="BK159" s="77"/>
      <c r="BL159" s="77"/>
      <c r="BM159" s="77"/>
      <c r="BN159" s="77"/>
      <c r="BO159" s="77"/>
      <c r="BP159" s="77"/>
      <c r="BQ159" s="77"/>
      <c r="BR159" s="77"/>
      <c r="BS159" s="77"/>
      <c r="BT159" s="77"/>
      <c r="BU159" s="77"/>
      <c r="BV159" s="77"/>
      <c r="BW159" s="77"/>
      <c r="BX159" s="77"/>
      <c r="BY159" s="77"/>
      <c r="BZ159" s="77"/>
    </row>
    <row r="160" spans="2:78" ht="18" customHeight="1">
      <c r="B160" s="77"/>
      <c r="C160" s="77"/>
      <c r="D160" s="77"/>
      <c r="E160" s="77"/>
      <c r="F160" s="77"/>
      <c r="G160" s="77"/>
      <c r="H160" s="77"/>
      <c r="I160" s="77"/>
      <c r="J160" s="77"/>
      <c r="K160" s="77"/>
      <c r="L160" s="77"/>
      <c r="M160" s="77"/>
      <c r="N160" s="77"/>
      <c r="O160" s="77"/>
      <c r="P160" s="77"/>
      <c r="Q160" s="77"/>
      <c r="R160" s="77"/>
      <c r="S160" s="77"/>
      <c r="T160" s="77"/>
      <c r="U160" s="77"/>
      <c r="V160" s="77"/>
      <c r="W160" s="77"/>
      <c r="X160" s="77"/>
      <c r="Y160" s="77"/>
      <c r="Z160" s="77"/>
      <c r="AA160" s="77"/>
      <c r="AB160" s="77"/>
      <c r="AC160" s="77"/>
      <c r="AD160" s="77"/>
      <c r="AE160" s="77"/>
      <c r="AF160" s="77"/>
      <c r="AG160" s="77"/>
      <c r="AH160" s="77"/>
      <c r="AI160" s="77"/>
      <c r="AJ160" s="77"/>
      <c r="AK160" s="77"/>
      <c r="AL160" s="77"/>
      <c r="AM160" s="77"/>
      <c r="AN160" s="77"/>
      <c r="AO160" s="77"/>
      <c r="AP160" s="77"/>
      <c r="AQ160" s="77"/>
      <c r="AR160" s="77"/>
      <c r="AS160" s="77"/>
      <c r="AT160" s="77"/>
      <c r="AU160" s="77"/>
      <c r="AV160" s="77"/>
      <c r="AW160" s="77"/>
      <c r="AX160" s="77"/>
      <c r="AY160" s="77"/>
      <c r="AZ160" s="77"/>
      <c r="BA160" s="77"/>
      <c r="BB160" s="77"/>
      <c r="BC160" s="77"/>
      <c r="BD160" s="77"/>
      <c r="BE160" s="77"/>
      <c r="BF160" s="77"/>
      <c r="BG160" s="77"/>
      <c r="BH160" s="77"/>
      <c r="BI160" s="77"/>
      <c r="BJ160" s="77"/>
      <c r="BK160" s="77"/>
      <c r="BL160" s="77"/>
      <c r="BM160" s="77"/>
      <c r="BN160" s="77"/>
      <c r="BO160" s="77"/>
      <c r="BP160" s="77"/>
      <c r="BQ160" s="77"/>
      <c r="BR160" s="77"/>
      <c r="BS160" s="77"/>
      <c r="BT160" s="77"/>
      <c r="BU160" s="77"/>
      <c r="BV160" s="77"/>
      <c r="BW160" s="77"/>
      <c r="BX160" s="77"/>
      <c r="BY160" s="77"/>
      <c r="BZ160" s="77"/>
    </row>
    <row r="161" spans="2:78" ht="18" customHeight="1">
      <c r="B161" s="77"/>
      <c r="C161" s="77"/>
      <c r="D161" s="77"/>
      <c r="E161" s="77"/>
      <c r="F161" s="77"/>
      <c r="G161" s="77"/>
      <c r="H161" s="77"/>
      <c r="I161" s="77"/>
      <c r="J161" s="77"/>
      <c r="K161" s="77"/>
      <c r="L161" s="77"/>
      <c r="M161" s="77"/>
      <c r="N161" s="77"/>
      <c r="O161" s="77"/>
      <c r="P161" s="77"/>
      <c r="Q161" s="77"/>
      <c r="R161" s="77"/>
      <c r="S161" s="77"/>
      <c r="T161" s="77"/>
      <c r="U161" s="77"/>
      <c r="V161" s="77"/>
      <c r="W161" s="77"/>
      <c r="X161" s="77"/>
      <c r="Y161" s="77"/>
      <c r="Z161" s="77"/>
      <c r="AA161" s="77"/>
      <c r="AB161" s="77"/>
      <c r="AC161" s="77"/>
      <c r="AD161" s="77"/>
      <c r="AE161" s="77"/>
      <c r="AF161" s="77"/>
      <c r="AG161" s="77"/>
      <c r="AH161" s="77"/>
      <c r="AI161" s="77"/>
      <c r="AJ161" s="77"/>
      <c r="AK161" s="77"/>
      <c r="AL161" s="77"/>
      <c r="AM161" s="77"/>
      <c r="AN161" s="77"/>
      <c r="AO161" s="77"/>
      <c r="AP161" s="77"/>
      <c r="AQ161" s="77"/>
      <c r="AR161" s="77"/>
      <c r="AS161" s="77"/>
      <c r="AT161" s="77"/>
      <c r="AU161" s="77"/>
      <c r="AV161" s="77"/>
      <c r="AW161" s="77"/>
      <c r="AX161" s="77"/>
      <c r="AY161" s="77"/>
      <c r="AZ161" s="77"/>
      <c r="BA161" s="77"/>
      <c r="BB161" s="77"/>
      <c r="BC161" s="77"/>
      <c r="BD161" s="77"/>
      <c r="BE161" s="77"/>
      <c r="BF161" s="77"/>
      <c r="BG161" s="77"/>
      <c r="BH161" s="77"/>
      <c r="BI161" s="77"/>
      <c r="BJ161" s="77"/>
      <c r="BK161" s="77"/>
      <c r="BL161" s="77"/>
      <c r="BM161" s="77"/>
      <c r="BN161" s="77"/>
      <c r="BO161" s="77"/>
      <c r="BP161" s="77"/>
      <c r="BQ161" s="77"/>
      <c r="BR161" s="77"/>
      <c r="BS161" s="77"/>
      <c r="BT161" s="77"/>
      <c r="BU161" s="77"/>
      <c r="BV161" s="77"/>
      <c r="BW161" s="77"/>
      <c r="BX161" s="77"/>
      <c r="BY161" s="77"/>
      <c r="BZ161" s="77"/>
    </row>
    <row r="162" spans="2:78" ht="18" customHeight="1">
      <c r="B162" s="77"/>
      <c r="C162" s="77"/>
      <c r="D162" s="77"/>
      <c r="E162" s="77"/>
      <c r="F162" s="77"/>
      <c r="G162" s="77"/>
      <c r="H162" s="77"/>
      <c r="I162" s="77"/>
      <c r="J162" s="77"/>
      <c r="K162" s="77"/>
      <c r="L162" s="77"/>
      <c r="M162" s="77"/>
      <c r="N162" s="77"/>
      <c r="O162" s="77"/>
      <c r="P162" s="77"/>
      <c r="Q162" s="77"/>
      <c r="R162" s="77"/>
      <c r="S162" s="77"/>
      <c r="T162" s="77"/>
      <c r="U162" s="77"/>
      <c r="V162" s="77"/>
      <c r="W162" s="77"/>
      <c r="X162" s="77"/>
      <c r="Y162" s="77"/>
      <c r="Z162" s="77"/>
      <c r="AA162" s="77"/>
      <c r="AB162" s="77"/>
      <c r="AC162" s="77"/>
      <c r="AD162" s="77"/>
      <c r="AE162" s="77"/>
      <c r="AF162" s="77"/>
      <c r="AG162" s="77"/>
      <c r="AH162" s="77"/>
      <c r="AI162" s="77"/>
      <c r="AJ162" s="77"/>
      <c r="AK162" s="77"/>
      <c r="AL162" s="77"/>
      <c r="AM162" s="77"/>
      <c r="AN162" s="77"/>
      <c r="AO162" s="77"/>
      <c r="AP162" s="77"/>
      <c r="AQ162" s="77"/>
      <c r="AR162" s="77"/>
      <c r="AS162" s="77"/>
      <c r="AT162" s="77"/>
      <c r="AU162" s="77"/>
      <c r="AV162" s="77"/>
      <c r="AW162" s="77"/>
      <c r="AX162" s="77"/>
      <c r="AY162" s="77"/>
      <c r="AZ162" s="77"/>
      <c r="BA162" s="77"/>
      <c r="BB162" s="77"/>
      <c r="BC162" s="77"/>
      <c r="BD162" s="77"/>
      <c r="BE162" s="77"/>
      <c r="BF162" s="77"/>
      <c r="BG162" s="77"/>
      <c r="BH162" s="77"/>
      <c r="BI162" s="77"/>
      <c r="BJ162" s="77"/>
      <c r="BK162" s="77"/>
      <c r="BL162" s="77"/>
      <c r="BM162" s="77"/>
      <c r="BN162" s="77"/>
      <c r="BO162" s="77"/>
      <c r="BP162" s="77"/>
      <c r="BQ162" s="77"/>
      <c r="BR162" s="77"/>
      <c r="BS162" s="77"/>
      <c r="BT162" s="77"/>
      <c r="BU162" s="77"/>
      <c r="BV162" s="77"/>
      <c r="BW162" s="77"/>
      <c r="BX162" s="77"/>
      <c r="BY162" s="77"/>
      <c r="BZ162" s="77"/>
    </row>
    <row r="163" spans="2:78" ht="18" customHeight="1">
      <c r="B163" s="77"/>
      <c r="C163" s="77"/>
      <c r="D163" s="77"/>
      <c r="E163" s="77"/>
      <c r="F163" s="77"/>
      <c r="G163" s="77"/>
      <c r="H163" s="77"/>
      <c r="I163" s="77"/>
      <c r="J163" s="77"/>
      <c r="K163" s="77"/>
      <c r="L163" s="77"/>
      <c r="M163" s="77"/>
      <c r="N163" s="77"/>
      <c r="O163" s="77"/>
      <c r="P163" s="77"/>
      <c r="Q163" s="77"/>
      <c r="R163" s="77"/>
      <c r="S163" s="77"/>
      <c r="T163" s="77"/>
      <c r="U163" s="77"/>
      <c r="V163" s="77"/>
      <c r="W163" s="77"/>
      <c r="X163" s="77"/>
      <c r="Y163" s="77"/>
      <c r="Z163" s="77"/>
      <c r="AA163" s="77"/>
      <c r="AB163" s="77"/>
      <c r="AC163" s="77"/>
      <c r="AD163" s="77"/>
      <c r="AE163" s="77"/>
      <c r="AF163" s="77"/>
      <c r="AG163" s="77"/>
      <c r="AH163" s="77"/>
      <c r="AI163" s="77"/>
      <c r="AJ163" s="77"/>
      <c r="AK163" s="77"/>
      <c r="AL163" s="77"/>
      <c r="AM163" s="77"/>
      <c r="AN163" s="77"/>
      <c r="AO163" s="77"/>
      <c r="AP163" s="77"/>
      <c r="AQ163" s="77"/>
      <c r="AR163" s="77"/>
      <c r="AS163" s="77"/>
      <c r="AT163" s="77"/>
      <c r="AU163" s="77"/>
      <c r="AV163" s="77"/>
      <c r="AW163" s="77"/>
      <c r="AX163" s="77"/>
      <c r="AY163" s="77"/>
      <c r="AZ163" s="77"/>
      <c r="BA163" s="77"/>
      <c r="BB163" s="77"/>
      <c r="BC163" s="77"/>
      <c r="BD163" s="77"/>
      <c r="BE163" s="77"/>
      <c r="BF163" s="77"/>
      <c r="BG163" s="77"/>
      <c r="BH163" s="77"/>
      <c r="BI163" s="77"/>
      <c r="BJ163" s="77"/>
      <c r="BK163" s="77"/>
      <c r="BL163" s="77"/>
      <c r="BM163" s="77"/>
      <c r="BN163" s="77"/>
      <c r="BO163" s="77"/>
      <c r="BP163" s="77"/>
      <c r="BQ163" s="77"/>
      <c r="BR163" s="77"/>
      <c r="BS163" s="77"/>
      <c r="BT163" s="77"/>
      <c r="BU163" s="77"/>
      <c r="BV163" s="77"/>
      <c r="BW163" s="77"/>
      <c r="BX163" s="77"/>
      <c r="BY163" s="77"/>
      <c r="BZ163" s="77"/>
    </row>
    <row r="164" spans="2:78" ht="18" customHeight="1">
      <c r="B164" s="77"/>
      <c r="C164" s="77"/>
      <c r="D164" s="77"/>
      <c r="E164" s="77"/>
      <c r="F164" s="77"/>
      <c r="G164" s="77"/>
      <c r="H164" s="77"/>
      <c r="I164" s="77"/>
      <c r="J164" s="77"/>
      <c r="K164" s="77"/>
      <c r="L164" s="77"/>
      <c r="M164" s="77"/>
      <c r="N164" s="77"/>
      <c r="O164" s="77"/>
      <c r="P164" s="77"/>
      <c r="Q164" s="77"/>
      <c r="R164" s="77"/>
      <c r="S164" s="77"/>
      <c r="T164" s="77"/>
      <c r="U164" s="77"/>
      <c r="V164" s="77"/>
      <c r="W164" s="77"/>
      <c r="X164" s="77"/>
      <c r="Y164" s="77"/>
      <c r="Z164" s="77"/>
      <c r="AA164" s="77"/>
      <c r="AB164" s="77"/>
      <c r="AC164" s="77"/>
      <c r="AD164" s="77"/>
      <c r="AE164" s="77"/>
      <c r="AF164" s="77"/>
      <c r="AG164" s="77"/>
      <c r="AH164" s="77"/>
      <c r="AI164" s="77"/>
      <c r="AJ164" s="77"/>
      <c r="AK164" s="77"/>
      <c r="AL164" s="77"/>
      <c r="AM164" s="77"/>
      <c r="AN164" s="77"/>
      <c r="AO164" s="77"/>
      <c r="AP164" s="77"/>
      <c r="AQ164" s="77"/>
      <c r="AR164" s="77"/>
      <c r="AS164" s="77"/>
      <c r="AT164" s="77"/>
      <c r="AU164" s="77"/>
      <c r="AV164" s="77"/>
      <c r="AW164" s="77"/>
      <c r="AX164" s="77"/>
      <c r="AY164" s="77"/>
      <c r="AZ164" s="77"/>
      <c r="BA164" s="77"/>
      <c r="BB164" s="77"/>
      <c r="BC164" s="77"/>
      <c r="BD164" s="77"/>
      <c r="BE164" s="77"/>
      <c r="BF164" s="77"/>
      <c r="BG164" s="77"/>
      <c r="BH164" s="77"/>
      <c r="BI164" s="77"/>
      <c r="BJ164" s="77"/>
      <c r="BK164" s="77"/>
      <c r="BL164" s="77"/>
      <c r="BM164" s="77"/>
      <c r="BN164" s="77"/>
      <c r="BO164" s="77"/>
      <c r="BP164" s="77"/>
      <c r="BQ164" s="77"/>
      <c r="BR164" s="77"/>
      <c r="BS164" s="77"/>
      <c r="BT164" s="77"/>
      <c r="BU164" s="77"/>
      <c r="BV164" s="77"/>
      <c r="BW164" s="77"/>
      <c r="BX164" s="77"/>
      <c r="BY164" s="77"/>
      <c r="BZ164" s="77"/>
    </row>
    <row r="165" spans="2:78" ht="18" customHeight="1">
      <c r="B165" s="77"/>
      <c r="C165" s="77"/>
      <c r="D165" s="77"/>
      <c r="E165" s="77"/>
      <c r="F165" s="77"/>
      <c r="G165" s="77"/>
      <c r="H165" s="77"/>
      <c r="I165" s="77"/>
      <c r="J165" s="77"/>
      <c r="K165" s="77"/>
      <c r="L165" s="77"/>
      <c r="M165" s="77"/>
      <c r="N165" s="77"/>
      <c r="O165" s="77"/>
      <c r="P165" s="77"/>
      <c r="Q165" s="77"/>
      <c r="R165" s="77"/>
      <c r="S165" s="77"/>
      <c r="T165" s="77"/>
      <c r="U165" s="77"/>
      <c r="V165" s="77"/>
      <c r="W165" s="77"/>
      <c r="X165" s="77"/>
      <c r="Y165" s="77"/>
      <c r="Z165" s="77"/>
      <c r="AA165" s="77"/>
      <c r="AB165" s="77"/>
      <c r="AC165" s="77"/>
      <c r="AD165" s="77"/>
      <c r="AE165" s="77"/>
      <c r="AF165" s="77"/>
      <c r="AG165" s="77"/>
      <c r="AH165" s="77"/>
      <c r="AI165" s="77"/>
      <c r="AJ165" s="77"/>
      <c r="AK165" s="77"/>
      <c r="AL165" s="77"/>
      <c r="AM165" s="77"/>
      <c r="AN165" s="77"/>
      <c r="AO165" s="77"/>
      <c r="AP165" s="77"/>
      <c r="AQ165" s="77"/>
      <c r="AR165" s="77"/>
      <c r="AS165" s="77"/>
      <c r="AT165" s="77"/>
      <c r="AU165" s="77"/>
      <c r="AV165" s="77"/>
      <c r="AW165" s="77"/>
      <c r="AX165" s="77"/>
      <c r="AY165" s="77"/>
      <c r="AZ165" s="77"/>
      <c r="BA165" s="77"/>
      <c r="BB165" s="77"/>
      <c r="BC165" s="77"/>
      <c r="BD165" s="77"/>
      <c r="BE165" s="77"/>
      <c r="BF165" s="77"/>
      <c r="BG165" s="77"/>
      <c r="BH165" s="77"/>
      <c r="BI165" s="77"/>
      <c r="BJ165" s="77"/>
      <c r="BK165" s="77"/>
      <c r="BL165" s="77"/>
      <c r="BM165" s="77"/>
      <c r="BN165" s="77"/>
      <c r="BO165" s="77"/>
      <c r="BP165" s="77"/>
      <c r="BQ165" s="77"/>
      <c r="BR165" s="77"/>
      <c r="BS165" s="77"/>
      <c r="BT165" s="77"/>
      <c r="BU165" s="77"/>
      <c r="BV165" s="77"/>
      <c r="BW165" s="77"/>
      <c r="BX165" s="77"/>
      <c r="BY165" s="77"/>
      <c r="BZ165" s="77"/>
    </row>
    <row r="166" spans="2:78" ht="18" customHeight="1">
      <c r="B166" s="77"/>
      <c r="C166" s="77"/>
      <c r="D166" s="77"/>
      <c r="E166" s="77"/>
      <c r="F166" s="77"/>
      <c r="G166" s="77"/>
      <c r="H166" s="77"/>
      <c r="I166" s="77"/>
      <c r="J166" s="77"/>
      <c r="K166" s="77"/>
      <c r="L166" s="77"/>
      <c r="M166" s="77"/>
      <c r="N166" s="77"/>
      <c r="O166" s="77"/>
      <c r="P166" s="77"/>
      <c r="Q166" s="77"/>
      <c r="R166" s="77"/>
      <c r="S166" s="77"/>
      <c r="T166" s="77"/>
      <c r="U166" s="77"/>
      <c r="V166" s="77"/>
      <c r="W166" s="77"/>
      <c r="X166" s="77"/>
      <c r="Y166" s="77"/>
      <c r="Z166" s="77"/>
      <c r="AA166" s="77"/>
      <c r="AB166" s="77"/>
      <c r="AC166" s="77"/>
      <c r="AD166" s="77"/>
      <c r="AE166" s="77"/>
      <c r="AF166" s="77"/>
      <c r="AG166" s="77"/>
      <c r="AH166" s="77"/>
      <c r="AI166" s="77"/>
      <c r="AJ166" s="77"/>
      <c r="AK166" s="77"/>
      <c r="AL166" s="77"/>
      <c r="AM166" s="77"/>
      <c r="AN166" s="77"/>
      <c r="AO166" s="77"/>
      <c r="AP166" s="77"/>
      <c r="AQ166" s="77"/>
      <c r="AR166" s="77"/>
      <c r="AS166" s="77"/>
      <c r="AT166" s="77"/>
      <c r="AU166" s="77"/>
      <c r="AV166" s="77"/>
      <c r="AW166" s="77"/>
      <c r="AX166" s="77"/>
      <c r="AY166" s="77"/>
      <c r="AZ166" s="77"/>
      <c r="BA166" s="77"/>
      <c r="BB166" s="77"/>
      <c r="BC166" s="77"/>
      <c r="BD166" s="77"/>
      <c r="BE166" s="77"/>
      <c r="BF166" s="77"/>
      <c r="BG166" s="77"/>
      <c r="BH166" s="77"/>
      <c r="BI166" s="77"/>
      <c r="BJ166" s="77"/>
      <c r="BK166" s="77"/>
      <c r="BL166" s="77"/>
      <c r="BM166" s="77"/>
      <c r="BN166" s="77"/>
      <c r="BO166" s="77"/>
      <c r="BP166" s="77"/>
      <c r="BQ166" s="77"/>
      <c r="BR166" s="77"/>
      <c r="BS166" s="77"/>
      <c r="BT166" s="77"/>
      <c r="BU166" s="77"/>
      <c r="BV166" s="77"/>
      <c r="BW166" s="77"/>
      <c r="BX166" s="77"/>
      <c r="BY166" s="77"/>
      <c r="BZ166" s="77"/>
    </row>
    <row r="167" spans="2:78" ht="18" customHeight="1">
      <c r="B167" s="77"/>
      <c r="C167" s="77"/>
      <c r="D167" s="77"/>
      <c r="E167" s="77"/>
      <c r="F167" s="77"/>
      <c r="G167" s="77"/>
      <c r="H167" s="77"/>
      <c r="I167" s="77"/>
      <c r="J167" s="77"/>
      <c r="K167" s="77"/>
      <c r="L167" s="77"/>
      <c r="M167" s="77"/>
      <c r="N167" s="77"/>
      <c r="O167" s="77"/>
      <c r="P167" s="77"/>
      <c r="Q167" s="77"/>
      <c r="R167" s="77"/>
      <c r="S167" s="77"/>
      <c r="T167" s="77"/>
      <c r="U167" s="77"/>
      <c r="V167" s="77"/>
      <c r="W167" s="77"/>
      <c r="X167" s="77"/>
      <c r="Y167" s="77"/>
      <c r="Z167" s="77"/>
      <c r="AA167" s="77"/>
      <c r="AB167" s="77"/>
      <c r="AC167" s="77"/>
      <c r="AD167" s="77"/>
      <c r="AE167" s="77"/>
      <c r="AF167" s="77"/>
      <c r="AG167" s="77"/>
      <c r="AH167" s="77"/>
      <c r="AI167" s="77"/>
      <c r="AJ167" s="77"/>
      <c r="AK167" s="77"/>
      <c r="AL167" s="77"/>
      <c r="AM167" s="77"/>
      <c r="AN167" s="77"/>
      <c r="AO167" s="77"/>
      <c r="AP167" s="77"/>
      <c r="AQ167" s="77"/>
      <c r="AR167" s="77"/>
      <c r="AS167" s="77"/>
      <c r="AT167" s="77"/>
      <c r="AU167" s="77"/>
      <c r="AV167" s="77"/>
      <c r="AW167" s="77"/>
      <c r="AX167" s="77"/>
      <c r="AY167" s="77"/>
      <c r="AZ167" s="77"/>
      <c r="BA167" s="77"/>
      <c r="BB167" s="77"/>
      <c r="BC167" s="77"/>
      <c r="BD167" s="77"/>
      <c r="BE167" s="77"/>
      <c r="BF167" s="77"/>
      <c r="BG167" s="77"/>
      <c r="BH167" s="77"/>
      <c r="BI167" s="77"/>
      <c r="BJ167" s="77"/>
      <c r="BK167" s="77"/>
      <c r="BL167" s="77"/>
      <c r="BM167" s="77"/>
      <c r="BN167" s="77"/>
      <c r="BO167" s="77"/>
      <c r="BP167" s="77"/>
      <c r="BQ167" s="77"/>
      <c r="BR167" s="77"/>
      <c r="BS167" s="77"/>
      <c r="BT167" s="77"/>
      <c r="BU167" s="77"/>
      <c r="BV167" s="77"/>
      <c r="BW167" s="77"/>
      <c r="BX167" s="77"/>
      <c r="BY167" s="77"/>
      <c r="BZ167" s="77"/>
    </row>
    <row r="168" spans="2:78" ht="18" customHeight="1">
      <c r="B168" s="77"/>
      <c r="C168" s="77"/>
      <c r="D168" s="77"/>
      <c r="E168" s="77"/>
      <c r="F168" s="77"/>
      <c r="G168" s="77"/>
      <c r="H168" s="77"/>
      <c r="I168" s="77"/>
      <c r="J168" s="77"/>
      <c r="K168" s="77"/>
      <c r="L168" s="77"/>
      <c r="M168" s="77"/>
      <c r="N168" s="77"/>
      <c r="O168" s="77"/>
      <c r="P168" s="77"/>
      <c r="Q168" s="77"/>
      <c r="R168" s="77"/>
      <c r="S168" s="77"/>
      <c r="T168" s="77"/>
      <c r="U168" s="77"/>
      <c r="V168" s="77"/>
      <c r="W168" s="77"/>
      <c r="X168" s="77"/>
      <c r="Y168" s="77"/>
      <c r="Z168" s="77"/>
      <c r="AA168" s="77"/>
      <c r="AB168" s="77"/>
      <c r="AC168" s="77"/>
      <c r="AD168" s="77"/>
      <c r="AE168" s="77"/>
      <c r="AF168" s="77"/>
      <c r="AG168" s="77"/>
      <c r="AH168" s="77"/>
      <c r="AI168" s="77"/>
      <c r="AJ168" s="77"/>
      <c r="AK168" s="77"/>
      <c r="AL168" s="77"/>
      <c r="AM168" s="77"/>
      <c r="AN168" s="77"/>
      <c r="AO168" s="77"/>
      <c r="AP168" s="77"/>
      <c r="AQ168" s="77"/>
      <c r="AR168" s="77"/>
      <c r="AS168" s="77"/>
      <c r="AT168" s="77"/>
      <c r="AU168" s="77"/>
      <c r="AV168" s="77"/>
      <c r="AW168" s="77"/>
      <c r="AX168" s="77"/>
      <c r="AY168" s="77"/>
      <c r="AZ168" s="77"/>
      <c r="BA168" s="77"/>
      <c r="BB168" s="77"/>
      <c r="BC168" s="77"/>
      <c r="BD168" s="77"/>
      <c r="BE168" s="77"/>
      <c r="BF168" s="77"/>
      <c r="BG168" s="77"/>
      <c r="BH168" s="77"/>
      <c r="BI168" s="77"/>
      <c r="BJ168" s="77"/>
      <c r="BK168" s="77"/>
      <c r="BL168" s="77"/>
      <c r="BM168" s="77"/>
      <c r="BN168" s="77"/>
      <c r="BO168" s="77"/>
      <c r="BP168" s="77"/>
      <c r="BQ168" s="77"/>
      <c r="BR168" s="77"/>
      <c r="BS168" s="77"/>
      <c r="BT168" s="77"/>
      <c r="BU168" s="77"/>
      <c r="BV168" s="77"/>
      <c r="BW168" s="77"/>
      <c r="BX168" s="77"/>
      <c r="BY168" s="77"/>
      <c r="BZ168" s="77"/>
    </row>
    <row r="169" spans="2:78" ht="18" customHeight="1">
      <c r="B169" s="77"/>
      <c r="C169" s="77"/>
      <c r="D169" s="77"/>
      <c r="E169" s="77"/>
      <c r="F169" s="77"/>
      <c r="G169" s="77"/>
      <c r="H169" s="77"/>
      <c r="I169" s="77"/>
      <c r="J169" s="77"/>
      <c r="K169" s="77"/>
      <c r="L169" s="77"/>
      <c r="M169" s="77"/>
      <c r="N169" s="77"/>
      <c r="O169" s="77"/>
      <c r="P169" s="77"/>
      <c r="Q169" s="77"/>
      <c r="R169" s="77"/>
      <c r="S169" s="77"/>
      <c r="T169" s="77"/>
      <c r="U169" s="77"/>
      <c r="V169" s="77"/>
      <c r="W169" s="77"/>
      <c r="X169" s="77"/>
      <c r="Y169" s="77"/>
      <c r="Z169" s="77"/>
      <c r="AA169" s="77"/>
      <c r="AB169" s="77"/>
      <c r="AC169" s="77"/>
      <c r="AD169" s="77"/>
      <c r="AE169" s="77"/>
      <c r="AF169" s="77"/>
      <c r="AG169" s="77"/>
      <c r="AH169" s="77"/>
      <c r="AI169" s="77"/>
      <c r="AJ169" s="77"/>
      <c r="AK169" s="77"/>
      <c r="AL169" s="77"/>
      <c r="AM169" s="77"/>
      <c r="AN169" s="77"/>
      <c r="AO169" s="77"/>
      <c r="AP169" s="77"/>
      <c r="AQ169" s="77"/>
      <c r="AR169" s="77"/>
      <c r="AS169" s="77"/>
      <c r="AT169" s="77"/>
      <c r="AU169" s="77"/>
      <c r="AV169" s="77"/>
      <c r="AW169" s="77"/>
      <c r="AX169" s="77"/>
      <c r="AY169" s="77"/>
      <c r="AZ169" s="77"/>
      <c r="BA169" s="77"/>
      <c r="BB169" s="77"/>
      <c r="BC169" s="77"/>
      <c r="BD169" s="77"/>
      <c r="BE169" s="77"/>
      <c r="BF169" s="77"/>
      <c r="BG169" s="77"/>
      <c r="BH169" s="77"/>
      <c r="BI169" s="77"/>
      <c r="BJ169" s="77"/>
      <c r="BK169" s="77"/>
      <c r="BL169" s="77"/>
      <c r="BM169" s="77"/>
      <c r="BN169" s="77"/>
      <c r="BO169" s="77"/>
      <c r="BP169" s="77"/>
      <c r="BQ169" s="77"/>
      <c r="BR169" s="77"/>
      <c r="BS169" s="77"/>
      <c r="BT169" s="77"/>
      <c r="BU169" s="77"/>
      <c r="BV169" s="77"/>
      <c r="BW169" s="77"/>
      <c r="BX169" s="77"/>
      <c r="BY169" s="77"/>
      <c r="BZ169" s="77"/>
    </row>
    <row r="170" spans="2:78" ht="18" customHeight="1">
      <c r="B170" s="77"/>
      <c r="C170" s="77"/>
      <c r="D170" s="77"/>
      <c r="E170" s="77"/>
      <c r="F170" s="77"/>
      <c r="G170" s="77"/>
      <c r="H170" s="77"/>
      <c r="I170" s="77"/>
      <c r="J170" s="77"/>
      <c r="K170" s="77"/>
      <c r="L170" s="77"/>
      <c r="M170" s="77"/>
      <c r="N170" s="77"/>
      <c r="O170" s="77"/>
      <c r="P170" s="77"/>
      <c r="Q170" s="77"/>
      <c r="R170" s="77"/>
      <c r="S170" s="77"/>
      <c r="T170" s="77"/>
      <c r="U170" s="77"/>
      <c r="V170" s="77"/>
      <c r="W170" s="77"/>
      <c r="X170" s="77"/>
      <c r="Y170" s="77"/>
      <c r="Z170" s="77"/>
      <c r="AA170" s="77"/>
      <c r="AB170" s="77"/>
      <c r="AC170" s="77"/>
      <c r="AD170" s="77"/>
      <c r="AE170" s="77"/>
      <c r="AF170" s="77"/>
      <c r="AG170" s="77"/>
      <c r="AH170" s="77"/>
      <c r="AI170" s="77"/>
      <c r="AJ170" s="77"/>
      <c r="AK170" s="77"/>
      <c r="AL170" s="77"/>
      <c r="AM170" s="77"/>
      <c r="AN170" s="77"/>
      <c r="AO170" s="77"/>
      <c r="AP170" s="77"/>
      <c r="AQ170" s="77"/>
      <c r="AR170" s="77"/>
      <c r="AS170" s="77"/>
      <c r="AT170" s="77"/>
      <c r="AU170" s="77"/>
      <c r="AV170" s="77"/>
      <c r="AW170" s="77"/>
      <c r="AX170" s="77"/>
      <c r="AY170" s="77"/>
      <c r="AZ170" s="77"/>
      <c r="BA170" s="77"/>
      <c r="BB170" s="77"/>
      <c r="BC170" s="77"/>
      <c r="BD170" s="77"/>
      <c r="BE170" s="77"/>
      <c r="BF170" s="77"/>
      <c r="BG170" s="77"/>
      <c r="BH170" s="77"/>
      <c r="BI170" s="77"/>
      <c r="BJ170" s="77"/>
      <c r="BK170" s="77"/>
      <c r="BL170" s="77"/>
      <c r="BM170" s="77"/>
      <c r="BN170" s="77"/>
      <c r="BO170" s="77"/>
      <c r="BP170" s="77"/>
      <c r="BQ170" s="77"/>
      <c r="BR170" s="77"/>
      <c r="BS170" s="77"/>
      <c r="BT170" s="77"/>
      <c r="BU170" s="77"/>
      <c r="BV170" s="77"/>
      <c r="BW170" s="77"/>
      <c r="BX170" s="77"/>
      <c r="BY170" s="77"/>
      <c r="BZ170" s="77"/>
    </row>
    <row r="171" spans="2:78" ht="18" customHeight="1">
      <c r="B171" s="77"/>
      <c r="C171" s="77"/>
      <c r="D171" s="77"/>
      <c r="E171" s="77"/>
      <c r="F171" s="77"/>
      <c r="G171" s="77"/>
      <c r="H171" s="77"/>
      <c r="I171" s="77"/>
      <c r="J171" s="77"/>
      <c r="K171" s="77"/>
      <c r="L171" s="77"/>
      <c r="M171" s="77"/>
      <c r="N171" s="77"/>
      <c r="O171" s="77"/>
      <c r="P171" s="77"/>
      <c r="Q171" s="77"/>
      <c r="R171" s="77"/>
      <c r="S171" s="77"/>
      <c r="T171" s="77"/>
      <c r="U171" s="77"/>
      <c r="V171" s="77"/>
      <c r="W171" s="77"/>
      <c r="X171" s="77"/>
      <c r="Y171" s="77"/>
      <c r="Z171" s="77"/>
      <c r="AA171" s="77"/>
      <c r="AB171" s="77"/>
      <c r="AC171" s="77"/>
      <c r="AD171" s="77"/>
      <c r="AE171" s="77"/>
      <c r="AF171" s="77"/>
      <c r="AG171" s="77"/>
      <c r="AH171" s="77"/>
      <c r="AI171" s="77"/>
      <c r="AJ171" s="77"/>
      <c r="AK171" s="77"/>
      <c r="AL171" s="77"/>
      <c r="AM171" s="77"/>
      <c r="AN171" s="77"/>
      <c r="AO171" s="77"/>
      <c r="AP171" s="77"/>
      <c r="AQ171" s="77"/>
      <c r="AR171" s="77"/>
      <c r="AS171" s="77"/>
      <c r="AT171" s="77"/>
      <c r="AU171" s="77"/>
      <c r="AV171" s="77"/>
      <c r="AW171" s="77"/>
      <c r="AX171" s="77"/>
      <c r="AY171" s="77"/>
      <c r="AZ171" s="77"/>
      <c r="BA171" s="77"/>
      <c r="BB171" s="77"/>
      <c r="BC171" s="77"/>
      <c r="BD171" s="77"/>
      <c r="BE171" s="77"/>
      <c r="BF171" s="77"/>
      <c r="BG171" s="77"/>
      <c r="BH171" s="77"/>
      <c r="BI171" s="77"/>
      <c r="BJ171" s="77"/>
      <c r="BK171" s="77"/>
      <c r="BL171" s="77"/>
      <c r="BM171" s="77"/>
      <c r="BN171" s="77"/>
      <c r="BO171" s="77"/>
      <c r="BP171" s="77"/>
      <c r="BQ171" s="77"/>
      <c r="BR171" s="77"/>
      <c r="BS171" s="77"/>
      <c r="BT171" s="77"/>
      <c r="BU171" s="77"/>
      <c r="BV171" s="77"/>
      <c r="BW171" s="77"/>
      <c r="BX171" s="77"/>
      <c r="BY171" s="77"/>
      <c r="BZ171" s="77"/>
    </row>
    <row r="172" spans="2:78" ht="18" customHeight="1">
      <c r="B172" s="77"/>
      <c r="C172" s="77"/>
      <c r="D172" s="77"/>
      <c r="E172" s="77"/>
      <c r="F172" s="77"/>
      <c r="G172" s="77"/>
      <c r="H172" s="77"/>
      <c r="I172" s="77"/>
      <c r="J172" s="77"/>
      <c r="K172" s="77"/>
      <c r="L172" s="77"/>
      <c r="M172" s="77"/>
      <c r="N172" s="77"/>
      <c r="O172" s="77"/>
      <c r="P172" s="77"/>
      <c r="Q172" s="77"/>
      <c r="R172" s="77"/>
      <c r="S172" s="77"/>
      <c r="T172" s="77"/>
      <c r="U172" s="77"/>
      <c r="V172" s="77"/>
      <c r="W172" s="77"/>
      <c r="X172" s="77"/>
      <c r="Y172" s="77"/>
      <c r="Z172" s="77"/>
      <c r="AA172" s="77"/>
      <c r="AB172" s="77"/>
      <c r="AC172" s="77"/>
      <c r="AD172" s="77"/>
      <c r="AE172" s="77"/>
      <c r="AF172" s="77"/>
      <c r="AG172" s="77"/>
      <c r="AH172" s="77"/>
      <c r="AI172" s="77"/>
      <c r="AJ172" s="77"/>
      <c r="AK172" s="77"/>
      <c r="AL172" s="77"/>
      <c r="AM172" s="77"/>
      <c r="AN172" s="77"/>
      <c r="AO172" s="77"/>
      <c r="AP172" s="77"/>
      <c r="AQ172" s="77"/>
      <c r="AR172" s="77"/>
      <c r="AS172" s="77"/>
      <c r="AT172" s="77"/>
      <c r="AU172" s="77"/>
      <c r="AV172" s="77"/>
      <c r="AW172" s="77"/>
      <c r="AX172" s="77"/>
      <c r="AY172" s="77"/>
      <c r="AZ172" s="77"/>
      <c r="BA172" s="77"/>
      <c r="BB172" s="77"/>
      <c r="BC172" s="77"/>
      <c r="BD172" s="77"/>
      <c r="BE172" s="77"/>
      <c r="BF172" s="77"/>
      <c r="BG172" s="77"/>
      <c r="BH172" s="77"/>
      <c r="BI172" s="77"/>
      <c r="BJ172" s="77"/>
      <c r="BK172" s="77"/>
      <c r="BL172" s="77"/>
      <c r="BM172" s="77"/>
      <c r="BN172" s="77"/>
      <c r="BO172" s="77"/>
      <c r="BP172" s="77"/>
      <c r="BQ172" s="77"/>
      <c r="BR172" s="77"/>
      <c r="BS172" s="77"/>
      <c r="BT172" s="77"/>
      <c r="BU172" s="77"/>
      <c r="BV172" s="77"/>
      <c r="BW172" s="77"/>
      <c r="BX172" s="77"/>
      <c r="BY172" s="77"/>
      <c r="BZ172" s="77"/>
    </row>
    <row r="173" spans="2:78" ht="18" customHeight="1">
      <c r="B173" s="77"/>
      <c r="C173" s="77"/>
      <c r="D173" s="77"/>
      <c r="E173" s="77"/>
      <c r="F173" s="77"/>
      <c r="G173" s="77"/>
      <c r="H173" s="77"/>
      <c r="I173" s="77"/>
      <c r="J173" s="77"/>
      <c r="K173" s="77"/>
      <c r="L173" s="77"/>
      <c r="M173" s="77"/>
      <c r="N173" s="77"/>
      <c r="O173" s="77"/>
      <c r="P173" s="77"/>
      <c r="Q173" s="77"/>
      <c r="R173" s="77"/>
      <c r="S173" s="77"/>
      <c r="T173" s="77"/>
      <c r="U173" s="77"/>
      <c r="V173" s="77"/>
      <c r="W173" s="77"/>
      <c r="X173" s="77"/>
      <c r="Y173" s="77"/>
      <c r="Z173" s="77"/>
      <c r="AA173" s="77"/>
      <c r="AB173" s="77"/>
      <c r="AC173" s="77"/>
      <c r="AD173" s="77"/>
      <c r="AE173" s="77"/>
      <c r="AF173" s="77"/>
      <c r="AG173" s="77"/>
      <c r="AH173" s="77"/>
      <c r="AI173" s="77"/>
      <c r="AJ173" s="77"/>
      <c r="AK173" s="77"/>
      <c r="AL173" s="77"/>
      <c r="AM173" s="77"/>
      <c r="AN173" s="77"/>
      <c r="AO173" s="77"/>
      <c r="AP173" s="77"/>
      <c r="AQ173" s="77"/>
      <c r="AR173" s="77"/>
      <c r="AS173" s="77"/>
      <c r="AT173" s="77"/>
      <c r="AU173" s="77"/>
      <c r="AV173" s="77"/>
      <c r="AW173" s="77"/>
      <c r="AX173" s="77"/>
      <c r="AY173" s="77"/>
      <c r="AZ173" s="77"/>
      <c r="BA173" s="77"/>
      <c r="BB173" s="77"/>
      <c r="BC173" s="77"/>
      <c r="BD173" s="77"/>
      <c r="BE173" s="77"/>
      <c r="BF173" s="77"/>
      <c r="BG173" s="77"/>
      <c r="BH173" s="77"/>
      <c r="BI173" s="77"/>
      <c r="BJ173" s="77"/>
      <c r="BK173" s="77"/>
      <c r="BL173" s="77"/>
      <c r="BM173" s="77"/>
      <c r="BN173" s="77"/>
      <c r="BO173" s="77"/>
      <c r="BP173" s="77"/>
      <c r="BQ173" s="77"/>
      <c r="BR173" s="77"/>
      <c r="BS173" s="77"/>
      <c r="BT173" s="77"/>
      <c r="BU173" s="77"/>
      <c r="BV173" s="77"/>
      <c r="BW173" s="77"/>
      <c r="BX173" s="77"/>
      <c r="BY173" s="77"/>
      <c r="BZ173" s="77"/>
    </row>
    <row r="174" spans="2:78" ht="18" customHeight="1">
      <c r="B174" s="77"/>
      <c r="C174" s="77"/>
      <c r="D174" s="77"/>
      <c r="E174" s="77"/>
      <c r="F174" s="77"/>
      <c r="G174" s="77"/>
      <c r="H174" s="77"/>
      <c r="I174" s="77"/>
      <c r="J174" s="77"/>
      <c r="K174" s="77"/>
      <c r="L174" s="77"/>
      <c r="M174" s="77"/>
      <c r="N174" s="77"/>
      <c r="O174" s="77"/>
      <c r="P174" s="77"/>
      <c r="Q174" s="77"/>
      <c r="R174" s="77"/>
      <c r="S174" s="77"/>
      <c r="T174" s="77"/>
      <c r="U174" s="77"/>
      <c r="V174" s="77"/>
      <c r="W174" s="77"/>
      <c r="X174" s="77"/>
      <c r="Y174" s="77"/>
      <c r="Z174" s="77"/>
      <c r="AA174" s="77"/>
      <c r="AB174" s="77"/>
      <c r="AC174" s="77"/>
      <c r="AD174" s="77"/>
      <c r="AE174" s="77"/>
      <c r="AF174" s="77"/>
      <c r="AG174" s="77"/>
      <c r="AH174" s="77"/>
      <c r="AI174" s="77"/>
      <c r="AJ174" s="77"/>
      <c r="AK174" s="77"/>
      <c r="AL174" s="77"/>
      <c r="AM174" s="77"/>
      <c r="AN174" s="77"/>
      <c r="AO174" s="77"/>
      <c r="AP174" s="77"/>
      <c r="AQ174" s="77"/>
      <c r="AR174" s="77"/>
      <c r="AS174" s="77"/>
      <c r="AT174" s="77"/>
      <c r="AU174" s="77"/>
      <c r="AV174" s="77"/>
      <c r="AW174" s="77"/>
      <c r="AX174" s="77"/>
      <c r="AY174" s="77"/>
      <c r="AZ174" s="77"/>
      <c r="BA174" s="77"/>
      <c r="BB174" s="77"/>
      <c r="BC174" s="77"/>
      <c r="BD174" s="77"/>
      <c r="BE174" s="77"/>
      <c r="BF174" s="77"/>
      <c r="BG174" s="77"/>
      <c r="BH174" s="77"/>
      <c r="BI174" s="77"/>
      <c r="BJ174" s="77"/>
      <c r="BK174" s="77"/>
      <c r="BL174" s="77"/>
      <c r="BM174" s="77"/>
      <c r="BN174" s="77"/>
      <c r="BO174" s="77"/>
      <c r="BP174" s="77"/>
      <c r="BQ174" s="77"/>
      <c r="BR174" s="77"/>
      <c r="BS174" s="77"/>
      <c r="BT174" s="77"/>
      <c r="BU174" s="77"/>
      <c r="BV174" s="77"/>
      <c r="BW174" s="77"/>
      <c r="BX174" s="77"/>
      <c r="BY174" s="77"/>
      <c r="BZ174" s="77"/>
    </row>
    <row r="175" spans="2:78" ht="18" customHeight="1">
      <c r="B175" s="77"/>
      <c r="C175" s="77"/>
      <c r="D175" s="77"/>
      <c r="E175" s="77"/>
      <c r="F175" s="77"/>
      <c r="G175" s="77"/>
      <c r="H175" s="77"/>
      <c r="I175" s="77"/>
      <c r="J175" s="77"/>
      <c r="K175" s="77"/>
      <c r="L175" s="77"/>
      <c r="M175" s="77"/>
      <c r="N175" s="77"/>
      <c r="O175" s="77"/>
      <c r="P175" s="77"/>
      <c r="Q175" s="77"/>
      <c r="R175" s="77"/>
      <c r="S175" s="77"/>
      <c r="T175" s="77"/>
      <c r="U175" s="77"/>
      <c r="V175" s="77"/>
      <c r="W175" s="77"/>
      <c r="X175" s="77"/>
      <c r="Y175" s="77"/>
      <c r="Z175" s="77"/>
      <c r="AA175" s="77"/>
      <c r="AB175" s="77"/>
      <c r="AC175" s="77"/>
      <c r="AD175" s="77"/>
      <c r="AE175" s="77"/>
      <c r="AF175" s="77"/>
      <c r="AG175" s="77"/>
      <c r="AH175" s="77"/>
      <c r="AI175" s="77"/>
      <c r="AJ175" s="77"/>
      <c r="AK175" s="77"/>
      <c r="AL175" s="77"/>
      <c r="AM175" s="77"/>
      <c r="AN175" s="77"/>
      <c r="AO175" s="77"/>
      <c r="AP175" s="77"/>
      <c r="AQ175" s="77"/>
      <c r="AR175" s="77"/>
      <c r="AS175" s="77"/>
      <c r="AT175" s="77"/>
      <c r="AU175" s="77"/>
      <c r="AV175" s="77"/>
      <c r="AW175" s="77"/>
      <c r="AX175" s="77"/>
      <c r="AY175" s="77"/>
      <c r="AZ175" s="77"/>
      <c r="BA175" s="77"/>
      <c r="BB175" s="77"/>
      <c r="BC175" s="77"/>
      <c r="BD175" s="77"/>
      <c r="BE175" s="77"/>
      <c r="BF175" s="77"/>
      <c r="BG175" s="77"/>
      <c r="BH175" s="77"/>
      <c r="BI175" s="77"/>
      <c r="BJ175" s="77"/>
      <c r="BK175" s="77"/>
      <c r="BL175" s="77"/>
      <c r="BM175" s="77"/>
      <c r="BN175" s="77"/>
      <c r="BO175" s="77"/>
      <c r="BP175" s="77"/>
      <c r="BQ175" s="77"/>
      <c r="BR175" s="77"/>
      <c r="BS175" s="77"/>
      <c r="BT175" s="77"/>
      <c r="BU175" s="77"/>
      <c r="BV175" s="77"/>
      <c r="BW175" s="77"/>
      <c r="BX175" s="77"/>
      <c r="BY175" s="77"/>
      <c r="BZ175" s="77"/>
    </row>
    <row r="176" spans="2:78" ht="18" customHeight="1">
      <c r="B176" s="77"/>
      <c r="C176" s="77"/>
      <c r="D176" s="77"/>
      <c r="E176" s="77"/>
      <c r="F176" s="77"/>
      <c r="G176" s="77"/>
      <c r="H176" s="77"/>
      <c r="I176" s="77"/>
      <c r="J176" s="77"/>
      <c r="K176" s="77"/>
      <c r="L176" s="77"/>
      <c r="M176" s="77"/>
      <c r="N176" s="77"/>
      <c r="O176" s="77"/>
      <c r="P176" s="77"/>
      <c r="Q176" s="77"/>
      <c r="R176" s="77"/>
      <c r="S176" s="77"/>
      <c r="T176" s="77"/>
      <c r="U176" s="77"/>
      <c r="V176" s="77"/>
      <c r="W176" s="77"/>
      <c r="X176" s="77"/>
      <c r="Y176" s="77"/>
      <c r="Z176" s="77"/>
      <c r="AA176" s="77"/>
      <c r="AB176" s="77"/>
      <c r="AC176" s="77"/>
      <c r="AD176" s="77"/>
      <c r="AE176" s="77"/>
      <c r="AF176" s="77"/>
      <c r="AG176" s="77"/>
      <c r="AH176" s="77"/>
      <c r="AI176" s="77"/>
      <c r="AJ176" s="77"/>
      <c r="AK176" s="77"/>
      <c r="AL176" s="77"/>
      <c r="AM176" s="77"/>
      <c r="AN176" s="77"/>
      <c r="AO176" s="77"/>
      <c r="AP176" s="77"/>
      <c r="AQ176" s="77"/>
      <c r="AR176" s="77"/>
      <c r="AS176" s="77"/>
      <c r="AT176" s="77"/>
      <c r="AU176" s="77"/>
      <c r="AV176" s="77"/>
      <c r="AW176" s="77"/>
      <c r="AX176" s="77"/>
      <c r="AY176" s="77"/>
      <c r="AZ176" s="77"/>
      <c r="BA176" s="77"/>
      <c r="BB176" s="77"/>
      <c r="BC176" s="77"/>
      <c r="BD176" s="77"/>
      <c r="BE176" s="77"/>
      <c r="BF176" s="77"/>
      <c r="BG176" s="77"/>
      <c r="BH176" s="77"/>
      <c r="BI176" s="77"/>
      <c r="BJ176" s="77"/>
      <c r="BK176" s="77"/>
      <c r="BL176" s="77"/>
      <c r="BM176" s="77"/>
      <c r="BN176" s="77"/>
      <c r="BO176" s="77"/>
      <c r="BP176" s="77"/>
      <c r="BQ176" s="77"/>
      <c r="BR176" s="77"/>
      <c r="BS176" s="77"/>
      <c r="BT176" s="77"/>
      <c r="BU176" s="77"/>
      <c r="BV176" s="77"/>
      <c r="BW176" s="77"/>
      <c r="BX176" s="77"/>
      <c r="BY176" s="77"/>
      <c r="BZ176" s="77"/>
    </row>
    <row r="177" spans="2:78" ht="18" customHeight="1">
      <c r="B177" s="77"/>
      <c r="C177" s="77"/>
      <c r="D177" s="77"/>
      <c r="E177" s="77"/>
      <c r="F177" s="77"/>
      <c r="G177" s="77"/>
      <c r="H177" s="77"/>
      <c r="I177" s="77"/>
      <c r="J177" s="77"/>
      <c r="K177" s="77"/>
      <c r="L177" s="77"/>
      <c r="M177" s="77"/>
      <c r="N177" s="77"/>
      <c r="O177" s="77"/>
      <c r="P177" s="77"/>
      <c r="Q177" s="77"/>
      <c r="R177" s="77"/>
      <c r="S177" s="77"/>
      <c r="T177" s="77"/>
      <c r="U177" s="77"/>
      <c r="V177" s="77"/>
      <c r="W177" s="77"/>
      <c r="X177" s="77"/>
      <c r="Y177" s="77"/>
      <c r="Z177" s="77"/>
      <c r="AA177" s="77"/>
      <c r="AB177" s="77"/>
      <c r="AC177" s="77"/>
      <c r="AD177" s="77"/>
      <c r="AE177" s="77"/>
      <c r="AF177" s="77"/>
      <c r="AG177" s="77"/>
      <c r="AH177" s="77"/>
      <c r="AI177" s="77"/>
      <c r="AJ177" s="77"/>
      <c r="AK177" s="77"/>
      <c r="AL177" s="77"/>
      <c r="AM177" s="77"/>
      <c r="AN177" s="77"/>
      <c r="AO177" s="77"/>
      <c r="AP177" s="77"/>
      <c r="AQ177" s="77"/>
      <c r="AR177" s="77"/>
      <c r="AS177" s="77"/>
      <c r="AT177" s="77"/>
      <c r="AU177" s="77"/>
      <c r="AV177" s="77"/>
      <c r="AW177" s="77"/>
      <c r="AX177" s="77"/>
      <c r="AY177" s="77"/>
      <c r="AZ177" s="77"/>
      <c r="BA177" s="77"/>
      <c r="BB177" s="77"/>
      <c r="BC177" s="77"/>
      <c r="BD177" s="77"/>
      <c r="BE177" s="77"/>
      <c r="BF177" s="77"/>
      <c r="BG177" s="77"/>
      <c r="BH177" s="77"/>
      <c r="BI177" s="77"/>
      <c r="BJ177" s="77"/>
      <c r="BK177" s="77"/>
      <c r="BL177" s="77"/>
      <c r="BM177" s="77"/>
      <c r="BN177" s="77"/>
      <c r="BO177" s="77"/>
      <c r="BP177" s="77"/>
      <c r="BQ177" s="77"/>
      <c r="BR177" s="77"/>
      <c r="BS177" s="77"/>
      <c r="BT177" s="77"/>
      <c r="BU177" s="77"/>
      <c r="BV177" s="77"/>
      <c r="BW177" s="77"/>
      <c r="BX177" s="77"/>
      <c r="BY177" s="77"/>
      <c r="BZ177" s="77"/>
    </row>
    <row r="178" spans="2:78" ht="18" customHeight="1">
      <c r="B178" s="77"/>
      <c r="C178" s="77"/>
      <c r="D178" s="77"/>
      <c r="E178" s="77"/>
      <c r="F178" s="77"/>
      <c r="G178" s="77"/>
      <c r="H178" s="77"/>
      <c r="I178" s="77"/>
      <c r="J178" s="77"/>
      <c r="K178" s="77"/>
      <c r="L178" s="77"/>
      <c r="M178" s="77"/>
      <c r="N178" s="77"/>
      <c r="O178" s="77"/>
      <c r="P178" s="77"/>
      <c r="Q178" s="77"/>
      <c r="R178" s="77"/>
      <c r="S178" s="77"/>
      <c r="T178" s="77"/>
      <c r="U178" s="77"/>
      <c r="V178" s="77"/>
      <c r="W178" s="77"/>
      <c r="X178" s="77"/>
      <c r="Y178" s="77"/>
      <c r="Z178" s="77"/>
      <c r="AA178" s="77"/>
      <c r="AB178" s="77"/>
      <c r="AC178" s="77"/>
      <c r="AD178" s="77"/>
      <c r="AE178" s="77"/>
      <c r="AF178" s="77"/>
      <c r="AG178" s="77"/>
      <c r="AH178" s="77"/>
      <c r="AI178" s="77"/>
      <c r="AJ178" s="77"/>
      <c r="AK178" s="77"/>
      <c r="AL178" s="77"/>
      <c r="AM178" s="77"/>
      <c r="AN178" s="77"/>
      <c r="AO178" s="77"/>
      <c r="AP178" s="77"/>
      <c r="AQ178" s="77"/>
      <c r="AR178" s="77"/>
      <c r="AS178" s="77"/>
      <c r="AT178" s="77"/>
      <c r="AU178" s="77"/>
      <c r="AV178" s="77"/>
      <c r="AW178" s="77"/>
      <c r="AX178" s="77"/>
      <c r="AY178" s="77"/>
      <c r="AZ178" s="77"/>
      <c r="BA178" s="77"/>
      <c r="BB178" s="77"/>
      <c r="BC178" s="77"/>
      <c r="BD178" s="77"/>
      <c r="BE178" s="77"/>
      <c r="BF178" s="77"/>
      <c r="BG178" s="77"/>
      <c r="BH178" s="77"/>
      <c r="BI178" s="77"/>
      <c r="BJ178" s="77"/>
      <c r="BK178" s="77"/>
      <c r="BL178" s="77"/>
      <c r="BM178" s="77"/>
      <c r="BN178" s="77"/>
      <c r="BO178" s="77"/>
      <c r="BP178" s="77"/>
      <c r="BQ178" s="77"/>
      <c r="BR178" s="77"/>
      <c r="BS178" s="77"/>
      <c r="BT178" s="77"/>
      <c r="BU178" s="77"/>
      <c r="BV178" s="77"/>
      <c r="BW178" s="77"/>
      <c r="BX178" s="77"/>
      <c r="BY178" s="77"/>
      <c r="BZ178" s="77"/>
    </row>
    <row r="179" spans="2:78" ht="18" customHeight="1">
      <c r="B179" s="77"/>
      <c r="C179" s="77"/>
      <c r="D179" s="77"/>
      <c r="E179" s="77"/>
      <c r="F179" s="77"/>
      <c r="G179" s="77"/>
      <c r="H179" s="77"/>
      <c r="I179" s="77"/>
      <c r="J179" s="77"/>
      <c r="K179" s="77"/>
      <c r="L179" s="77"/>
      <c r="M179" s="77"/>
      <c r="N179" s="77"/>
      <c r="O179" s="77"/>
      <c r="P179" s="77"/>
      <c r="Q179" s="77"/>
      <c r="R179" s="77"/>
      <c r="S179" s="77"/>
      <c r="T179" s="77"/>
      <c r="U179" s="77"/>
      <c r="V179" s="77"/>
      <c r="W179" s="77"/>
      <c r="X179" s="77"/>
      <c r="Y179" s="77"/>
      <c r="Z179" s="77"/>
      <c r="AA179" s="77"/>
      <c r="AB179" s="77"/>
      <c r="AC179" s="77"/>
      <c r="AD179" s="77"/>
      <c r="AE179" s="77"/>
      <c r="AF179" s="77"/>
      <c r="AG179" s="77"/>
      <c r="AH179" s="77"/>
      <c r="AI179" s="77"/>
      <c r="AJ179" s="77"/>
      <c r="AK179" s="77"/>
      <c r="AL179" s="77"/>
      <c r="AM179" s="77"/>
      <c r="AN179" s="77"/>
      <c r="AO179" s="77"/>
      <c r="AP179" s="77"/>
      <c r="AQ179" s="77"/>
      <c r="AR179" s="77"/>
      <c r="AS179" s="77"/>
      <c r="AT179" s="77"/>
      <c r="AU179" s="77"/>
      <c r="AV179" s="77"/>
      <c r="AW179" s="77"/>
      <c r="AX179" s="77"/>
      <c r="AY179" s="77"/>
      <c r="AZ179" s="77"/>
      <c r="BA179" s="77"/>
      <c r="BB179" s="77"/>
      <c r="BC179" s="77"/>
      <c r="BD179" s="77"/>
      <c r="BE179" s="77"/>
      <c r="BF179" s="77"/>
      <c r="BG179" s="77"/>
      <c r="BH179" s="77"/>
      <c r="BI179" s="77"/>
      <c r="BJ179" s="77"/>
      <c r="BK179" s="77"/>
      <c r="BL179" s="77"/>
      <c r="BM179" s="77"/>
      <c r="BN179" s="77"/>
      <c r="BO179" s="77"/>
      <c r="BP179" s="77"/>
      <c r="BQ179" s="77"/>
      <c r="BR179" s="77"/>
      <c r="BS179" s="77"/>
      <c r="BT179" s="77"/>
      <c r="BU179" s="77"/>
      <c r="BV179" s="77"/>
      <c r="BW179" s="77"/>
      <c r="BX179" s="77"/>
      <c r="BY179" s="77"/>
      <c r="BZ179" s="77"/>
    </row>
    <row r="180" spans="2:78" ht="18" customHeight="1">
      <c r="B180" s="77"/>
      <c r="C180" s="77"/>
      <c r="D180" s="77"/>
      <c r="E180" s="77"/>
      <c r="F180" s="77"/>
      <c r="G180" s="77"/>
      <c r="H180" s="77"/>
      <c r="I180" s="77"/>
      <c r="J180" s="77"/>
      <c r="K180" s="77"/>
      <c r="L180" s="77"/>
      <c r="M180" s="77"/>
      <c r="N180" s="77"/>
      <c r="O180" s="77"/>
      <c r="P180" s="77"/>
      <c r="Q180" s="77"/>
      <c r="R180" s="77"/>
      <c r="S180" s="77"/>
      <c r="T180" s="77"/>
      <c r="U180" s="77"/>
      <c r="V180" s="77"/>
      <c r="W180" s="77"/>
      <c r="X180" s="77"/>
      <c r="Y180" s="77"/>
      <c r="Z180" s="77"/>
      <c r="AA180" s="77"/>
      <c r="AB180" s="77"/>
      <c r="AC180" s="77"/>
      <c r="AD180" s="77"/>
      <c r="AE180" s="77"/>
      <c r="AF180" s="77"/>
      <c r="AG180" s="77"/>
      <c r="AH180" s="77"/>
      <c r="AI180" s="77"/>
      <c r="AJ180" s="77"/>
      <c r="AK180" s="77"/>
      <c r="AL180" s="77"/>
      <c r="AM180" s="77"/>
      <c r="AN180" s="77"/>
      <c r="AO180" s="77"/>
      <c r="AP180" s="77"/>
      <c r="AQ180" s="77"/>
      <c r="AR180" s="77"/>
      <c r="AS180" s="77"/>
      <c r="AT180" s="77"/>
      <c r="AU180" s="77"/>
      <c r="AV180" s="77"/>
      <c r="AW180" s="77"/>
      <c r="AX180" s="77"/>
      <c r="AY180" s="77"/>
      <c r="AZ180" s="77"/>
      <c r="BA180" s="77"/>
      <c r="BB180" s="77"/>
      <c r="BC180" s="77"/>
      <c r="BD180" s="77"/>
      <c r="BE180" s="77"/>
      <c r="BF180" s="77"/>
      <c r="BG180" s="77"/>
      <c r="BH180" s="77"/>
      <c r="BI180" s="77"/>
      <c r="BJ180" s="77"/>
      <c r="BK180" s="77"/>
      <c r="BL180" s="77"/>
      <c r="BM180" s="77"/>
      <c r="BN180" s="77"/>
      <c r="BO180" s="77"/>
      <c r="BP180" s="77"/>
      <c r="BQ180" s="77"/>
      <c r="BR180" s="77"/>
      <c r="BS180" s="77"/>
      <c r="BT180" s="77"/>
      <c r="BU180" s="77"/>
      <c r="BV180" s="77"/>
      <c r="BW180" s="77"/>
      <c r="BX180" s="77"/>
      <c r="BY180" s="77"/>
      <c r="BZ180" s="77"/>
    </row>
    <row r="181" spans="2:78" ht="18" customHeight="1">
      <c r="B181" s="77"/>
      <c r="C181" s="77"/>
      <c r="D181" s="77"/>
      <c r="E181" s="77"/>
      <c r="F181" s="77"/>
      <c r="G181" s="77"/>
      <c r="H181" s="77"/>
      <c r="I181" s="77"/>
      <c r="J181" s="77"/>
      <c r="K181" s="77"/>
      <c r="L181" s="77"/>
      <c r="M181" s="77"/>
      <c r="N181" s="77"/>
      <c r="O181" s="77"/>
      <c r="P181" s="77"/>
      <c r="Q181" s="77"/>
      <c r="R181" s="77"/>
      <c r="S181" s="77"/>
      <c r="T181" s="77"/>
      <c r="U181" s="77"/>
      <c r="V181" s="77"/>
      <c r="W181" s="77"/>
      <c r="X181" s="77"/>
      <c r="Y181" s="77"/>
      <c r="Z181" s="77"/>
      <c r="AA181" s="77"/>
      <c r="AB181" s="77"/>
      <c r="AC181" s="77"/>
      <c r="AD181" s="77"/>
      <c r="AE181" s="77"/>
      <c r="AF181" s="77"/>
      <c r="AG181" s="77"/>
      <c r="AH181" s="77"/>
      <c r="AI181" s="77"/>
      <c r="AJ181" s="77"/>
      <c r="AK181" s="77"/>
      <c r="AL181" s="77"/>
      <c r="AM181" s="77"/>
      <c r="AN181" s="77"/>
      <c r="AO181" s="77"/>
      <c r="AP181" s="77"/>
      <c r="AQ181" s="77"/>
      <c r="AR181" s="77"/>
      <c r="AS181" s="77"/>
      <c r="AT181" s="77"/>
      <c r="AU181" s="77"/>
      <c r="AV181" s="77"/>
      <c r="AW181" s="77"/>
      <c r="AX181" s="77"/>
      <c r="AY181" s="77"/>
      <c r="AZ181" s="77"/>
      <c r="BA181" s="77"/>
      <c r="BB181" s="77"/>
      <c r="BC181" s="77"/>
      <c r="BD181" s="77"/>
      <c r="BE181" s="77"/>
      <c r="BF181" s="77"/>
      <c r="BG181" s="77"/>
      <c r="BH181" s="77"/>
      <c r="BI181" s="77"/>
      <c r="BJ181" s="77"/>
      <c r="BK181" s="77"/>
      <c r="BL181" s="77"/>
      <c r="BM181" s="77"/>
      <c r="BN181" s="77"/>
      <c r="BO181" s="77"/>
      <c r="BP181" s="77"/>
      <c r="BQ181" s="77"/>
      <c r="BR181" s="77"/>
      <c r="BS181" s="77"/>
      <c r="BT181" s="77"/>
      <c r="BU181" s="77"/>
      <c r="BV181" s="77"/>
      <c r="BW181" s="77"/>
      <c r="BX181" s="77"/>
      <c r="BY181" s="77"/>
      <c r="BZ181" s="77"/>
    </row>
    <row r="182" spans="2:78" ht="18" customHeight="1">
      <c r="B182" s="77"/>
      <c r="C182" s="77"/>
      <c r="D182" s="77"/>
      <c r="E182" s="77"/>
      <c r="F182" s="77"/>
      <c r="G182" s="77"/>
      <c r="H182" s="77"/>
      <c r="I182" s="77"/>
      <c r="J182" s="77"/>
      <c r="K182" s="77"/>
      <c r="L182" s="77"/>
      <c r="M182" s="77"/>
      <c r="N182" s="77"/>
      <c r="O182" s="77"/>
      <c r="P182" s="77"/>
      <c r="Q182" s="77"/>
      <c r="R182" s="77"/>
      <c r="S182" s="77"/>
      <c r="T182" s="77"/>
      <c r="U182" s="77"/>
      <c r="V182" s="77"/>
      <c r="W182" s="77"/>
      <c r="X182" s="77"/>
      <c r="Y182" s="77"/>
      <c r="Z182" s="77"/>
      <c r="AA182" s="77"/>
      <c r="AB182" s="77"/>
      <c r="AC182" s="77"/>
      <c r="AD182" s="77"/>
      <c r="AE182" s="77"/>
      <c r="AF182" s="77"/>
      <c r="AG182" s="77"/>
      <c r="AH182" s="77"/>
      <c r="AI182" s="77"/>
      <c r="AJ182" s="77"/>
      <c r="AK182" s="77"/>
      <c r="AL182" s="77"/>
      <c r="AM182" s="77"/>
      <c r="AN182" s="77"/>
      <c r="AO182" s="77"/>
      <c r="AP182" s="77"/>
      <c r="AQ182" s="77"/>
      <c r="AR182" s="77"/>
      <c r="AS182" s="77"/>
      <c r="AT182" s="77"/>
      <c r="AU182" s="77"/>
      <c r="AV182" s="77"/>
      <c r="AW182" s="77"/>
      <c r="AX182" s="77"/>
      <c r="AY182" s="77"/>
      <c r="AZ182" s="77"/>
      <c r="BA182" s="77"/>
      <c r="BB182" s="77"/>
      <c r="BC182" s="77"/>
      <c r="BD182" s="77"/>
      <c r="BE182" s="77"/>
      <c r="BF182" s="77"/>
      <c r="BG182" s="77"/>
      <c r="BH182" s="77"/>
      <c r="BI182" s="77"/>
      <c r="BJ182" s="77"/>
      <c r="BK182" s="77"/>
      <c r="BL182" s="77"/>
      <c r="BM182" s="77"/>
      <c r="BN182" s="77"/>
      <c r="BO182" s="77"/>
      <c r="BP182" s="77"/>
      <c r="BQ182" s="77"/>
      <c r="BR182" s="77"/>
      <c r="BS182" s="77"/>
      <c r="BT182" s="77"/>
      <c r="BU182" s="77"/>
      <c r="BV182" s="77"/>
      <c r="BW182" s="77"/>
      <c r="BX182" s="77"/>
      <c r="BY182" s="77"/>
      <c r="BZ182" s="77"/>
    </row>
    <row r="183" spans="2:78" ht="18" customHeight="1">
      <c r="B183" s="77"/>
      <c r="C183" s="77"/>
      <c r="D183" s="77"/>
      <c r="E183" s="77"/>
      <c r="F183" s="77"/>
      <c r="G183" s="77"/>
      <c r="H183" s="77"/>
      <c r="I183" s="77"/>
      <c r="J183" s="77"/>
      <c r="K183" s="77"/>
      <c r="L183" s="77"/>
      <c r="M183" s="77"/>
      <c r="N183" s="77"/>
      <c r="O183" s="77"/>
      <c r="P183" s="77"/>
      <c r="Q183" s="77"/>
      <c r="R183" s="77"/>
      <c r="S183" s="77"/>
      <c r="T183" s="77"/>
      <c r="U183" s="77"/>
      <c r="V183" s="77"/>
      <c r="W183" s="77"/>
      <c r="X183" s="77"/>
      <c r="Y183" s="77"/>
      <c r="Z183" s="77"/>
      <c r="AA183" s="77"/>
      <c r="AB183" s="77"/>
      <c r="AC183" s="77"/>
      <c r="AD183" s="77"/>
      <c r="AE183" s="77"/>
      <c r="AF183" s="77"/>
      <c r="AG183" s="77"/>
      <c r="AH183" s="77"/>
      <c r="AI183" s="77"/>
      <c r="AJ183" s="77"/>
      <c r="AK183" s="77"/>
      <c r="AL183" s="77"/>
      <c r="AM183" s="77"/>
      <c r="AN183" s="77"/>
      <c r="AO183" s="77"/>
      <c r="AP183" s="77"/>
      <c r="AQ183" s="77"/>
      <c r="AR183" s="77"/>
      <c r="AS183" s="77"/>
      <c r="AT183" s="77"/>
      <c r="AU183" s="77"/>
      <c r="AV183" s="77"/>
      <c r="AW183" s="77"/>
      <c r="AX183" s="77"/>
      <c r="AY183" s="77"/>
      <c r="AZ183" s="77"/>
      <c r="BA183" s="77"/>
      <c r="BB183" s="77"/>
      <c r="BC183" s="77"/>
      <c r="BD183" s="77"/>
      <c r="BE183" s="77"/>
      <c r="BF183" s="77"/>
      <c r="BG183" s="77"/>
      <c r="BH183" s="77"/>
      <c r="BI183" s="77"/>
      <c r="BJ183" s="77"/>
      <c r="BK183" s="77"/>
      <c r="BL183" s="77"/>
      <c r="BM183" s="77"/>
      <c r="BN183" s="77"/>
      <c r="BO183" s="77"/>
      <c r="BP183" s="77"/>
      <c r="BQ183" s="77"/>
      <c r="BR183" s="77"/>
      <c r="BS183" s="77"/>
      <c r="BT183" s="77"/>
      <c r="BU183" s="77"/>
      <c r="BV183" s="77"/>
      <c r="BW183" s="77"/>
      <c r="BX183" s="77"/>
      <c r="BY183" s="77"/>
      <c r="BZ183" s="77"/>
    </row>
    <row r="184" spans="2:78" ht="18" customHeight="1">
      <c r="B184" s="77"/>
      <c r="C184" s="77"/>
      <c r="D184" s="77"/>
      <c r="E184" s="77"/>
      <c r="F184" s="77"/>
      <c r="G184" s="77"/>
      <c r="H184" s="77"/>
      <c r="I184" s="77"/>
      <c r="J184" s="77"/>
      <c r="K184" s="77"/>
      <c r="L184" s="77"/>
      <c r="M184" s="77"/>
      <c r="N184" s="77"/>
      <c r="O184" s="77"/>
      <c r="P184" s="77"/>
      <c r="Q184" s="77"/>
      <c r="R184" s="77"/>
      <c r="S184" s="77"/>
      <c r="T184" s="77"/>
      <c r="U184" s="77"/>
      <c r="V184" s="77"/>
      <c r="W184" s="77"/>
      <c r="X184" s="77"/>
      <c r="Y184" s="77"/>
      <c r="Z184" s="77"/>
      <c r="AA184" s="77"/>
      <c r="AB184" s="77"/>
      <c r="AC184" s="77"/>
      <c r="AD184" s="77"/>
      <c r="AE184" s="77"/>
      <c r="AF184" s="77"/>
      <c r="AG184" s="77"/>
      <c r="AH184" s="77"/>
      <c r="AI184" s="77"/>
      <c r="AJ184" s="77"/>
      <c r="AK184" s="77"/>
      <c r="AL184" s="77"/>
      <c r="AM184" s="77"/>
      <c r="AN184" s="77"/>
      <c r="AO184" s="77"/>
      <c r="AP184" s="77"/>
      <c r="AQ184" s="77"/>
      <c r="AR184" s="77"/>
      <c r="AS184" s="77"/>
      <c r="AT184" s="77"/>
      <c r="AU184" s="77"/>
      <c r="AV184" s="77"/>
      <c r="AW184" s="77"/>
      <c r="AX184" s="77"/>
      <c r="AY184" s="77"/>
      <c r="AZ184" s="77"/>
      <c r="BA184" s="77"/>
      <c r="BB184" s="77"/>
      <c r="BC184" s="77"/>
      <c r="BD184" s="77"/>
      <c r="BE184" s="77"/>
      <c r="BF184" s="77"/>
      <c r="BG184" s="77"/>
      <c r="BH184" s="77"/>
      <c r="BI184" s="77"/>
      <c r="BJ184" s="77"/>
      <c r="BK184" s="77"/>
      <c r="BL184" s="77"/>
      <c r="BM184" s="77"/>
      <c r="BN184" s="77"/>
      <c r="BO184" s="77"/>
      <c r="BP184" s="77"/>
      <c r="BQ184" s="77"/>
      <c r="BR184" s="77"/>
      <c r="BS184" s="77"/>
      <c r="BT184" s="77"/>
      <c r="BU184" s="77"/>
      <c r="BV184" s="77"/>
      <c r="BW184" s="77"/>
      <c r="BX184" s="77"/>
      <c r="BY184" s="77"/>
      <c r="BZ184" s="77"/>
    </row>
    <row r="185" spans="2:78" ht="18" customHeight="1">
      <c r="B185" s="77"/>
      <c r="C185" s="77"/>
      <c r="D185" s="77"/>
      <c r="E185" s="77"/>
      <c r="F185" s="77"/>
      <c r="G185" s="77"/>
      <c r="H185" s="77"/>
      <c r="I185" s="77"/>
      <c r="J185" s="77"/>
      <c r="K185" s="77"/>
      <c r="L185" s="77"/>
      <c r="M185" s="77"/>
      <c r="N185" s="77"/>
      <c r="O185" s="77"/>
      <c r="P185" s="77"/>
      <c r="Q185" s="77"/>
      <c r="R185" s="77"/>
      <c r="S185" s="77"/>
      <c r="T185" s="77"/>
      <c r="U185" s="77"/>
      <c r="V185" s="77"/>
      <c r="W185" s="77"/>
      <c r="X185" s="77"/>
      <c r="Y185" s="77"/>
      <c r="Z185" s="77"/>
      <c r="AA185" s="77"/>
      <c r="AB185" s="77"/>
      <c r="AC185" s="77"/>
      <c r="AD185" s="77"/>
      <c r="AE185" s="77"/>
      <c r="AF185" s="77"/>
      <c r="AG185" s="77"/>
      <c r="AH185" s="77"/>
      <c r="AI185" s="77"/>
      <c r="AJ185" s="77"/>
      <c r="AK185" s="77"/>
      <c r="AL185" s="77"/>
      <c r="AM185" s="77"/>
      <c r="AN185" s="77"/>
      <c r="AO185" s="77"/>
      <c r="AP185" s="77"/>
      <c r="AQ185" s="77"/>
      <c r="AR185" s="77"/>
      <c r="AS185" s="77"/>
      <c r="AT185" s="77"/>
      <c r="AU185" s="77"/>
      <c r="AV185" s="77"/>
      <c r="AW185" s="77"/>
      <c r="AX185" s="77"/>
      <c r="AY185" s="77"/>
      <c r="AZ185" s="77"/>
      <c r="BA185" s="77"/>
      <c r="BB185" s="77"/>
      <c r="BC185" s="77"/>
      <c r="BD185" s="77"/>
      <c r="BE185" s="77"/>
      <c r="BF185" s="77"/>
      <c r="BG185" s="77"/>
      <c r="BH185" s="77"/>
      <c r="BI185" s="77"/>
      <c r="BJ185" s="77"/>
      <c r="BK185" s="77"/>
      <c r="BL185" s="77"/>
      <c r="BM185" s="77"/>
      <c r="BN185" s="77"/>
      <c r="BO185" s="77"/>
      <c r="BP185" s="77"/>
      <c r="BQ185" s="77"/>
      <c r="BR185" s="77"/>
      <c r="BS185" s="77"/>
      <c r="BT185" s="77"/>
      <c r="BU185" s="77"/>
      <c r="BV185" s="77"/>
      <c r="BW185" s="77"/>
      <c r="BX185" s="77"/>
      <c r="BY185" s="77"/>
      <c r="BZ185" s="77"/>
    </row>
    <row r="186" spans="2:78" ht="18" customHeight="1">
      <c r="B186" s="77"/>
      <c r="C186" s="77"/>
      <c r="D186" s="77"/>
      <c r="E186" s="77"/>
      <c r="F186" s="77"/>
      <c r="G186" s="77"/>
      <c r="H186" s="77"/>
      <c r="I186" s="77"/>
      <c r="J186" s="77"/>
      <c r="K186" s="77"/>
      <c r="L186" s="77"/>
      <c r="M186" s="77"/>
      <c r="N186" s="77"/>
      <c r="O186" s="77"/>
      <c r="P186" s="77"/>
      <c r="Q186" s="77"/>
      <c r="R186" s="77"/>
      <c r="S186" s="77"/>
      <c r="T186" s="77"/>
      <c r="U186" s="77"/>
      <c r="V186" s="77"/>
      <c r="W186" s="77"/>
      <c r="X186" s="77"/>
      <c r="Y186" s="77"/>
      <c r="Z186" s="77"/>
      <c r="AA186" s="77"/>
      <c r="AB186" s="77"/>
      <c r="AC186" s="77"/>
      <c r="AD186" s="77"/>
      <c r="AE186" s="77"/>
      <c r="AF186" s="77"/>
      <c r="AG186" s="77"/>
      <c r="AH186" s="77"/>
      <c r="AI186" s="77"/>
      <c r="AJ186" s="77"/>
      <c r="AK186" s="77"/>
      <c r="AL186" s="77"/>
      <c r="AM186" s="77"/>
      <c r="AN186" s="77"/>
      <c r="AO186" s="77"/>
      <c r="AP186" s="77"/>
      <c r="AQ186" s="77"/>
      <c r="AR186" s="77"/>
      <c r="AS186" s="77"/>
      <c r="AT186" s="77"/>
      <c r="AU186" s="77"/>
      <c r="AV186" s="77"/>
      <c r="AW186" s="77"/>
      <c r="AX186" s="77"/>
      <c r="AY186" s="77"/>
      <c r="AZ186" s="77"/>
      <c r="BA186" s="77"/>
      <c r="BB186" s="77"/>
      <c r="BC186" s="77"/>
      <c r="BD186" s="77"/>
      <c r="BE186" s="77"/>
      <c r="BF186" s="77"/>
      <c r="BG186" s="77"/>
      <c r="BH186" s="77"/>
      <c r="BI186" s="77"/>
      <c r="BJ186" s="77"/>
      <c r="BK186" s="77"/>
      <c r="BL186" s="77"/>
      <c r="BM186" s="77"/>
      <c r="BN186" s="77"/>
      <c r="BO186" s="77"/>
      <c r="BP186" s="77"/>
      <c r="BQ186" s="77"/>
      <c r="BR186" s="77"/>
      <c r="BS186" s="77"/>
      <c r="BT186" s="77"/>
      <c r="BU186" s="77"/>
      <c r="BV186" s="77"/>
      <c r="BW186" s="77"/>
      <c r="BX186" s="77"/>
      <c r="BY186" s="77"/>
      <c r="BZ186" s="77"/>
    </row>
    <row r="187" spans="2:78" ht="18" customHeight="1">
      <c r="B187" s="77"/>
      <c r="C187" s="77"/>
      <c r="D187" s="77"/>
      <c r="E187" s="77"/>
      <c r="F187" s="77"/>
      <c r="G187" s="77"/>
      <c r="H187" s="77"/>
      <c r="I187" s="77"/>
      <c r="J187" s="77"/>
      <c r="K187" s="77"/>
      <c r="L187" s="77"/>
      <c r="M187" s="77"/>
      <c r="N187" s="77"/>
      <c r="O187" s="77"/>
      <c r="P187" s="77"/>
      <c r="Q187" s="77"/>
      <c r="R187" s="77"/>
      <c r="S187" s="77"/>
      <c r="T187" s="77"/>
      <c r="U187" s="77"/>
      <c r="V187" s="77"/>
      <c r="W187" s="77"/>
      <c r="X187" s="77"/>
      <c r="Y187" s="77"/>
      <c r="Z187" s="77"/>
      <c r="AA187" s="77"/>
      <c r="AB187" s="77"/>
      <c r="AC187" s="77"/>
      <c r="AD187" s="77"/>
      <c r="AE187" s="77"/>
      <c r="AF187" s="77"/>
      <c r="AG187" s="77"/>
      <c r="AH187" s="77"/>
      <c r="AI187" s="77"/>
      <c r="AJ187" s="77"/>
      <c r="AK187" s="77"/>
      <c r="AL187" s="77"/>
      <c r="AM187" s="77"/>
      <c r="AN187" s="77"/>
      <c r="AO187" s="77"/>
      <c r="AP187" s="77"/>
      <c r="AQ187" s="77"/>
      <c r="AR187" s="77"/>
      <c r="AS187" s="77"/>
      <c r="AT187" s="77"/>
      <c r="AU187" s="77"/>
      <c r="AV187" s="77"/>
      <c r="AW187" s="77"/>
      <c r="AX187" s="77"/>
      <c r="AY187" s="77"/>
      <c r="AZ187" s="77"/>
      <c r="BA187" s="77"/>
      <c r="BB187" s="77"/>
      <c r="BC187" s="77"/>
      <c r="BD187" s="77"/>
      <c r="BE187" s="77"/>
      <c r="BF187" s="77"/>
      <c r="BG187" s="77"/>
      <c r="BH187" s="77"/>
      <c r="BI187" s="77"/>
      <c r="BJ187" s="77"/>
      <c r="BK187" s="77"/>
      <c r="BL187" s="77"/>
      <c r="BM187" s="77"/>
      <c r="BN187" s="77"/>
      <c r="BO187" s="77"/>
      <c r="BP187" s="77"/>
      <c r="BQ187" s="77"/>
      <c r="BR187" s="77"/>
      <c r="BS187" s="77"/>
      <c r="BT187" s="77"/>
      <c r="BU187" s="77"/>
      <c r="BV187" s="77"/>
      <c r="BW187" s="77"/>
      <c r="BX187" s="77"/>
      <c r="BY187" s="77"/>
      <c r="BZ187" s="77"/>
    </row>
    <row r="188" spans="2:78" ht="18" customHeight="1">
      <c r="B188" s="77"/>
      <c r="C188" s="77"/>
      <c r="D188" s="77"/>
      <c r="E188" s="77"/>
      <c r="F188" s="77"/>
      <c r="G188" s="77"/>
      <c r="H188" s="77"/>
      <c r="I188" s="77"/>
      <c r="J188" s="77"/>
      <c r="K188" s="77"/>
      <c r="L188" s="77"/>
      <c r="M188" s="77"/>
      <c r="N188" s="77"/>
      <c r="O188" s="77"/>
      <c r="P188" s="77"/>
      <c r="Q188" s="77"/>
      <c r="R188" s="77"/>
      <c r="S188" s="77"/>
      <c r="T188" s="77"/>
      <c r="U188" s="77"/>
      <c r="V188" s="77"/>
      <c r="W188" s="77"/>
      <c r="X188" s="77"/>
      <c r="Y188" s="77"/>
      <c r="Z188" s="77"/>
      <c r="AA188" s="77"/>
      <c r="AB188" s="77"/>
      <c r="AC188" s="77"/>
      <c r="AD188" s="77"/>
      <c r="AE188" s="77"/>
      <c r="AF188" s="77"/>
      <c r="AG188" s="77"/>
      <c r="AH188" s="77"/>
      <c r="AI188" s="77"/>
      <c r="AJ188" s="77"/>
      <c r="AK188" s="77"/>
      <c r="AL188" s="77"/>
      <c r="AM188" s="77"/>
      <c r="AN188" s="77"/>
      <c r="AO188" s="77"/>
      <c r="AP188" s="77"/>
      <c r="AQ188" s="77"/>
      <c r="AR188" s="77"/>
      <c r="AS188" s="77"/>
      <c r="AT188" s="77"/>
      <c r="AU188" s="77"/>
      <c r="AV188" s="77"/>
      <c r="AW188" s="77"/>
      <c r="AX188" s="77"/>
      <c r="AY188" s="77"/>
      <c r="AZ188" s="77"/>
      <c r="BA188" s="77"/>
      <c r="BB188" s="77"/>
      <c r="BC188" s="77"/>
      <c r="BD188" s="77"/>
      <c r="BE188" s="77"/>
      <c r="BF188" s="77"/>
      <c r="BG188" s="77"/>
      <c r="BH188" s="77"/>
      <c r="BI188" s="77"/>
      <c r="BJ188" s="77"/>
      <c r="BK188" s="77"/>
      <c r="BL188" s="77"/>
      <c r="BM188" s="77"/>
      <c r="BN188" s="77"/>
      <c r="BO188" s="77"/>
      <c r="BP188" s="77"/>
      <c r="BQ188" s="77"/>
      <c r="BR188" s="77"/>
      <c r="BS188" s="77"/>
      <c r="BT188" s="77"/>
      <c r="BU188" s="77"/>
      <c r="BV188" s="77"/>
      <c r="BW188" s="77"/>
      <c r="BX188" s="77"/>
      <c r="BY188" s="77"/>
      <c r="BZ188" s="77"/>
    </row>
    <row r="189" spans="2:78" ht="18" customHeight="1">
      <c r="B189" s="77"/>
      <c r="C189" s="77"/>
      <c r="D189" s="77"/>
      <c r="E189" s="77"/>
      <c r="F189" s="77"/>
      <c r="G189" s="77"/>
      <c r="H189" s="77"/>
      <c r="I189" s="77"/>
      <c r="J189" s="77"/>
      <c r="K189" s="77"/>
      <c r="L189" s="77"/>
      <c r="M189" s="77"/>
      <c r="N189" s="77"/>
      <c r="O189" s="77"/>
      <c r="P189" s="77"/>
      <c r="Q189" s="77"/>
      <c r="R189" s="77"/>
      <c r="S189" s="77"/>
      <c r="T189" s="77"/>
      <c r="U189" s="77"/>
      <c r="V189" s="77"/>
      <c r="W189" s="77"/>
      <c r="X189" s="77"/>
      <c r="Y189" s="77"/>
      <c r="Z189" s="77"/>
      <c r="AA189" s="77"/>
      <c r="AB189" s="77"/>
      <c r="AC189" s="77"/>
      <c r="AD189" s="77"/>
      <c r="AE189" s="77"/>
      <c r="AF189" s="77"/>
      <c r="AG189" s="77"/>
      <c r="AH189" s="77"/>
      <c r="AI189" s="77"/>
      <c r="AJ189" s="77"/>
      <c r="AK189" s="77"/>
      <c r="AL189" s="77"/>
      <c r="AM189" s="77"/>
      <c r="AN189" s="77"/>
      <c r="AO189" s="77"/>
      <c r="AP189" s="77"/>
      <c r="AQ189" s="77"/>
      <c r="AR189" s="77"/>
      <c r="AS189" s="77"/>
      <c r="AT189" s="77"/>
      <c r="AU189" s="77"/>
      <c r="AV189" s="77"/>
      <c r="AW189" s="77"/>
      <c r="AX189" s="77"/>
      <c r="AY189" s="77"/>
      <c r="AZ189" s="77"/>
      <c r="BA189" s="77"/>
      <c r="BB189" s="77"/>
      <c r="BC189" s="77"/>
      <c r="BD189" s="77"/>
      <c r="BE189" s="77"/>
      <c r="BF189" s="77"/>
      <c r="BG189" s="77"/>
      <c r="BH189" s="77"/>
      <c r="BI189" s="77"/>
      <c r="BJ189" s="77"/>
      <c r="BK189" s="77"/>
      <c r="BL189" s="77"/>
      <c r="BM189" s="77"/>
      <c r="BN189" s="77"/>
      <c r="BO189" s="77"/>
      <c r="BP189" s="77"/>
      <c r="BQ189" s="77"/>
      <c r="BR189" s="77"/>
      <c r="BS189" s="77"/>
      <c r="BT189" s="77"/>
      <c r="BU189" s="77"/>
      <c r="BV189" s="77"/>
      <c r="BW189" s="77"/>
      <c r="BX189" s="77"/>
      <c r="BY189" s="77"/>
      <c r="BZ189" s="77"/>
    </row>
    <row r="190" spans="2:78" ht="18" customHeight="1">
      <c r="B190" s="77"/>
      <c r="C190" s="77"/>
      <c r="D190" s="77"/>
      <c r="E190" s="77"/>
      <c r="F190" s="77"/>
      <c r="G190" s="77"/>
      <c r="H190" s="77"/>
      <c r="I190" s="77"/>
      <c r="J190" s="77"/>
      <c r="K190" s="77"/>
      <c r="L190" s="77"/>
      <c r="M190" s="77"/>
      <c r="N190" s="77"/>
      <c r="O190" s="77"/>
      <c r="P190" s="77"/>
      <c r="Q190" s="77"/>
      <c r="R190" s="77"/>
      <c r="S190" s="77"/>
      <c r="T190" s="77"/>
      <c r="U190" s="77"/>
      <c r="V190" s="77"/>
      <c r="W190" s="77"/>
      <c r="X190" s="77"/>
      <c r="Y190" s="77"/>
      <c r="Z190" s="77"/>
      <c r="AA190" s="77"/>
      <c r="AB190" s="77"/>
      <c r="AC190" s="77"/>
      <c r="AD190" s="77"/>
      <c r="AE190" s="77"/>
      <c r="AF190" s="77"/>
      <c r="AG190" s="77"/>
      <c r="AH190" s="77"/>
      <c r="AI190" s="77"/>
      <c r="AJ190" s="77"/>
      <c r="AK190" s="77"/>
      <c r="AL190" s="77"/>
      <c r="AM190" s="77"/>
      <c r="AN190" s="77"/>
      <c r="AO190" s="77"/>
      <c r="AP190" s="77"/>
      <c r="AQ190" s="77"/>
      <c r="AR190" s="77"/>
      <c r="AS190" s="77"/>
      <c r="AT190" s="77"/>
      <c r="AU190" s="77"/>
      <c r="AV190" s="77"/>
      <c r="AW190" s="77"/>
      <c r="AX190" s="77"/>
      <c r="AY190" s="77"/>
      <c r="AZ190" s="77"/>
      <c r="BA190" s="77"/>
      <c r="BB190" s="77"/>
      <c r="BC190" s="77"/>
      <c r="BD190" s="77"/>
      <c r="BE190" s="77"/>
      <c r="BF190" s="77"/>
      <c r="BG190" s="77"/>
      <c r="BH190" s="77"/>
      <c r="BI190" s="77"/>
      <c r="BJ190" s="77"/>
      <c r="BK190" s="77"/>
      <c r="BL190" s="77"/>
      <c r="BM190" s="77"/>
      <c r="BN190" s="77"/>
      <c r="BO190" s="77"/>
      <c r="BP190" s="77"/>
      <c r="BQ190" s="77"/>
      <c r="BR190" s="77"/>
      <c r="BS190" s="77"/>
      <c r="BT190" s="77"/>
      <c r="BU190" s="77"/>
      <c r="BV190" s="77"/>
      <c r="BW190" s="77"/>
      <c r="BX190" s="77"/>
      <c r="BY190" s="77"/>
      <c r="BZ190" s="77"/>
    </row>
    <row r="191" spans="2:78" ht="18" customHeight="1">
      <c r="B191" s="77"/>
      <c r="C191" s="77"/>
      <c r="D191" s="77"/>
      <c r="E191" s="77"/>
      <c r="F191" s="77"/>
      <c r="G191" s="77"/>
      <c r="H191" s="77"/>
      <c r="I191" s="77"/>
      <c r="J191" s="77"/>
      <c r="K191" s="77"/>
      <c r="L191" s="77"/>
      <c r="M191" s="77"/>
      <c r="N191" s="77"/>
      <c r="O191" s="77"/>
      <c r="P191" s="77"/>
      <c r="Q191" s="77"/>
      <c r="R191" s="77"/>
      <c r="S191" s="77"/>
      <c r="T191" s="77"/>
      <c r="U191" s="77"/>
      <c r="V191" s="77"/>
      <c r="W191" s="77"/>
      <c r="X191" s="77"/>
      <c r="Y191" s="77"/>
      <c r="Z191" s="77"/>
      <c r="AA191" s="77"/>
      <c r="AB191" s="77"/>
      <c r="AC191" s="77"/>
      <c r="AD191" s="77"/>
      <c r="AE191" s="77"/>
      <c r="AF191" s="77"/>
      <c r="AG191" s="77"/>
      <c r="AH191" s="77"/>
      <c r="AI191" s="77"/>
      <c r="AJ191" s="77"/>
      <c r="AK191" s="77"/>
      <c r="AL191" s="77"/>
      <c r="AM191" s="77"/>
      <c r="AN191" s="77"/>
      <c r="AO191" s="77"/>
      <c r="AP191" s="77"/>
      <c r="AQ191" s="77"/>
      <c r="AR191" s="77"/>
      <c r="AS191" s="77"/>
      <c r="AT191" s="77"/>
      <c r="AU191" s="77"/>
      <c r="AV191" s="77"/>
      <c r="AW191" s="77"/>
      <c r="AX191" s="77"/>
      <c r="AY191" s="77"/>
      <c r="AZ191" s="77"/>
      <c r="BA191" s="77"/>
      <c r="BB191" s="77"/>
      <c r="BC191" s="77"/>
      <c r="BD191" s="77"/>
      <c r="BE191" s="77"/>
      <c r="BF191" s="77"/>
      <c r="BG191" s="77"/>
      <c r="BH191" s="77"/>
      <c r="BI191" s="77"/>
      <c r="BJ191" s="77"/>
      <c r="BK191" s="77"/>
      <c r="BL191" s="77"/>
      <c r="BM191" s="77"/>
      <c r="BN191" s="77"/>
      <c r="BO191" s="77"/>
      <c r="BP191" s="77"/>
      <c r="BQ191" s="77"/>
      <c r="BR191" s="77"/>
      <c r="BS191" s="77"/>
      <c r="BT191" s="77"/>
      <c r="BU191" s="77"/>
      <c r="BV191" s="77"/>
      <c r="BW191" s="77"/>
      <c r="BX191" s="77"/>
      <c r="BY191" s="77"/>
      <c r="BZ191" s="77"/>
    </row>
    <row r="192" spans="2:78" ht="18" customHeight="1">
      <c r="B192" s="77"/>
      <c r="C192" s="77"/>
      <c r="D192" s="77"/>
      <c r="E192" s="77"/>
      <c r="F192" s="77"/>
      <c r="G192" s="77"/>
      <c r="H192" s="77"/>
      <c r="I192" s="77"/>
      <c r="J192" s="77"/>
      <c r="K192" s="77"/>
      <c r="L192" s="77"/>
      <c r="M192" s="77"/>
      <c r="N192" s="77"/>
      <c r="O192" s="77"/>
      <c r="P192" s="77"/>
      <c r="Q192" s="77"/>
      <c r="R192" s="77"/>
      <c r="S192" s="77"/>
      <c r="T192" s="77"/>
      <c r="U192" s="77"/>
      <c r="V192" s="77"/>
      <c r="W192" s="77"/>
      <c r="X192" s="77"/>
      <c r="Y192" s="77"/>
      <c r="Z192" s="77"/>
      <c r="AA192" s="77"/>
      <c r="AB192" s="77"/>
      <c r="AC192" s="77"/>
      <c r="AD192" s="77"/>
      <c r="AE192" s="77"/>
      <c r="AF192" s="77"/>
      <c r="AG192" s="77"/>
      <c r="AH192" s="77"/>
      <c r="AI192" s="77"/>
      <c r="AJ192" s="77"/>
      <c r="AK192" s="77"/>
      <c r="AL192" s="77"/>
      <c r="AM192" s="77"/>
      <c r="AN192" s="77"/>
      <c r="AO192" s="77"/>
      <c r="AP192" s="77"/>
      <c r="AQ192" s="77"/>
      <c r="AR192" s="77"/>
      <c r="AS192" s="77"/>
      <c r="AT192" s="77"/>
      <c r="AU192" s="77"/>
      <c r="AV192" s="77"/>
      <c r="AW192" s="77"/>
      <c r="AX192" s="77"/>
      <c r="AY192" s="77"/>
      <c r="AZ192" s="77"/>
      <c r="BA192" s="77"/>
      <c r="BB192" s="77"/>
      <c r="BC192" s="77"/>
      <c r="BD192" s="77"/>
      <c r="BE192" s="77"/>
      <c r="BF192" s="77"/>
      <c r="BG192" s="77"/>
      <c r="BH192" s="77"/>
      <c r="BI192" s="77"/>
      <c r="BJ192" s="77"/>
      <c r="BK192" s="77"/>
      <c r="BL192" s="77"/>
      <c r="BM192" s="77"/>
      <c r="BN192" s="77"/>
      <c r="BO192" s="77"/>
      <c r="BP192" s="77"/>
      <c r="BQ192" s="77"/>
      <c r="BR192" s="77"/>
      <c r="BS192" s="77"/>
      <c r="BT192" s="77"/>
      <c r="BU192" s="77"/>
      <c r="BV192" s="77"/>
      <c r="BW192" s="77"/>
      <c r="BX192" s="77"/>
      <c r="BY192" s="77"/>
      <c r="BZ192" s="77"/>
    </row>
    <row r="193" spans="2:78" ht="18" customHeight="1">
      <c r="B193" s="77"/>
      <c r="C193" s="77"/>
      <c r="D193" s="77"/>
      <c r="E193" s="77"/>
      <c r="F193" s="77"/>
      <c r="G193" s="77"/>
      <c r="H193" s="77"/>
      <c r="I193" s="77"/>
      <c r="J193" s="77"/>
      <c r="K193" s="77"/>
      <c r="L193" s="77"/>
      <c r="M193" s="77"/>
      <c r="N193" s="77"/>
      <c r="O193" s="77"/>
      <c r="P193" s="77"/>
      <c r="Q193" s="77"/>
      <c r="R193" s="77"/>
      <c r="S193" s="77"/>
      <c r="T193" s="77"/>
      <c r="U193" s="77"/>
      <c r="V193" s="77"/>
      <c r="W193" s="77"/>
      <c r="X193" s="77"/>
      <c r="Y193" s="77"/>
      <c r="Z193" s="77"/>
      <c r="AA193" s="77"/>
      <c r="AB193" s="77"/>
      <c r="AC193" s="77"/>
      <c r="AD193" s="77"/>
      <c r="AE193" s="77"/>
      <c r="AF193" s="77"/>
      <c r="AG193" s="77"/>
      <c r="AH193" s="77"/>
      <c r="AI193" s="77"/>
      <c r="AJ193" s="77"/>
      <c r="AK193" s="77"/>
      <c r="AL193" s="77"/>
      <c r="AM193" s="77"/>
      <c r="AN193" s="77"/>
      <c r="AO193" s="77"/>
      <c r="AP193" s="77"/>
      <c r="AQ193" s="77"/>
      <c r="AR193" s="77"/>
      <c r="AS193" s="77"/>
      <c r="AT193" s="77"/>
      <c r="AU193" s="77"/>
      <c r="AV193" s="77"/>
      <c r="AW193" s="77"/>
      <c r="AX193" s="77"/>
      <c r="AY193" s="77"/>
      <c r="AZ193" s="77"/>
      <c r="BA193" s="77"/>
      <c r="BB193" s="77"/>
      <c r="BC193" s="77"/>
      <c r="BD193" s="77"/>
      <c r="BE193" s="77"/>
      <c r="BF193" s="77"/>
      <c r="BG193" s="77"/>
      <c r="BH193" s="77"/>
      <c r="BI193" s="77"/>
      <c r="BJ193" s="77"/>
      <c r="BK193" s="77"/>
      <c r="BL193" s="77"/>
      <c r="BM193" s="77"/>
      <c r="BN193" s="77"/>
      <c r="BO193" s="77"/>
      <c r="BP193" s="77"/>
      <c r="BQ193" s="77"/>
      <c r="BR193" s="77"/>
      <c r="BS193" s="77"/>
      <c r="BT193" s="77"/>
      <c r="BU193" s="77"/>
      <c r="BV193" s="77"/>
      <c r="BW193" s="77"/>
      <c r="BX193" s="77"/>
      <c r="BY193" s="77"/>
      <c r="BZ193" s="77"/>
    </row>
    <row r="194" spans="2:78" ht="18" customHeight="1">
      <c r="B194" s="77"/>
      <c r="C194" s="77"/>
      <c r="D194" s="77"/>
      <c r="E194" s="77"/>
      <c r="F194" s="77"/>
      <c r="G194" s="77"/>
      <c r="H194" s="77"/>
      <c r="I194" s="77"/>
      <c r="J194" s="77"/>
      <c r="K194" s="77"/>
      <c r="L194" s="77"/>
      <c r="M194" s="77"/>
      <c r="N194" s="77"/>
      <c r="O194" s="77"/>
      <c r="P194" s="77"/>
      <c r="Q194" s="77"/>
      <c r="R194" s="77"/>
      <c r="S194" s="77"/>
      <c r="T194" s="77"/>
      <c r="U194" s="77"/>
      <c r="V194" s="77"/>
      <c r="W194" s="77"/>
      <c r="X194" s="77"/>
      <c r="Y194" s="77"/>
      <c r="Z194" s="77"/>
      <c r="AA194" s="77"/>
      <c r="AB194" s="77"/>
      <c r="AC194" s="77"/>
      <c r="AD194" s="77"/>
      <c r="AE194" s="77"/>
      <c r="AF194" s="77"/>
      <c r="AG194" s="77"/>
      <c r="AH194" s="77"/>
      <c r="AI194" s="77"/>
      <c r="AJ194" s="77"/>
      <c r="AK194" s="77"/>
      <c r="AL194" s="77"/>
      <c r="AM194" s="77"/>
      <c r="AN194" s="77"/>
      <c r="AO194" s="77"/>
      <c r="AP194" s="77"/>
      <c r="AQ194" s="77"/>
      <c r="AR194" s="77"/>
      <c r="AS194" s="77"/>
      <c r="AT194" s="77"/>
      <c r="AU194" s="77"/>
      <c r="AV194" s="77"/>
      <c r="AW194" s="77"/>
      <c r="AX194" s="77"/>
      <c r="AY194" s="77"/>
      <c r="AZ194" s="77"/>
      <c r="BA194" s="77"/>
      <c r="BB194" s="77"/>
      <c r="BC194" s="77"/>
      <c r="BD194" s="77"/>
      <c r="BE194" s="77"/>
      <c r="BF194" s="77"/>
      <c r="BG194" s="77"/>
      <c r="BH194" s="77"/>
      <c r="BI194" s="77"/>
      <c r="BJ194" s="77"/>
      <c r="BK194" s="77"/>
      <c r="BL194" s="77"/>
      <c r="BM194" s="77"/>
      <c r="BN194" s="77"/>
      <c r="BO194" s="77"/>
      <c r="BP194" s="77"/>
      <c r="BQ194" s="77"/>
      <c r="BR194" s="77"/>
      <c r="BS194" s="77"/>
      <c r="BT194" s="77"/>
      <c r="BU194" s="77"/>
      <c r="BV194" s="77"/>
      <c r="BW194" s="77"/>
      <c r="BX194" s="77"/>
      <c r="BY194" s="77"/>
      <c r="BZ194" s="77"/>
    </row>
    <row r="195" spans="2:78" ht="18" customHeight="1">
      <c r="B195" s="77"/>
      <c r="C195" s="77"/>
      <c r="D195" s="77"/>
      <c r="E195" s="77"/>
      <c r="F195" s="77"/>
      <c r="G195" s="77"/>
      <c r="H195" s="77"/>
      <c r="I195" s="77"/>
      <c r="J195" s="77"/>
      <c r="K195" s="77"/>
      <c r="L195" s="77"/>
      <c r="M195" s="77"/>
      <c r="N195" s="77"/>
      <c r="O195" s="77"/>
      <c r="P195" s="77"/>
      <c r="Q195" s="77"/>
      <c r="R195" s="77"/>
      <c r="S195" s="77"/>
      <c r="T195" s="77"/>
      <c r="U195" s="77"/>
      <c r="V195" s="77"/>
      <c r="W195" s="77"/>
      <c r="X195" s="77"/>
      <c r="Y195" s="77"/>
      <c r="Z195" s="77"/>
      <c r="AA195" s="77"/>
      <c r="AB195" s="77"/>
      <c r="AC195" s="77"/>
      <c r="AD195" s="77"/>
      <c r="AE195" s="77"/>
      <c r="AF195" s="77"/>
      <c r="AG195" s="77"/>
      <c r="AH195" s="77"/>
      <c r="AI195" s="77"/>
      <c r="AJ195" s="77"/>
      <c r="AK195" s="77"/>
      <c r="AL195" s="77"/>
      <c r="AM195" s="77"/>
      <c r="AN195" s="77"/>
      <c r="AO195" s="77"/>
      <c r="AP195" s="77"/>
      <c r="AQ195" s="77"/>
      <c r="AR195" s="77"/>
      <c r="AS195" s="77"/>
      <c r="AT195" s="77"/>
      <c r="AU195" s="77"/>
      <c r="AV195" s="77"/>
      <c r="AW195" s="77"/>
      <c r="AX195" s="77"/>
      <c r="AY195" s="77"/>
      <c r="AZ195" s="77"/>
      <c r="BA195" s="77"/>
      <c r="BB195" s="77"/>
      <c r="BC195" s="77"/>
      <c r="BD195" s="77"/>
      <c r="BE195" s="77"/>
      <c r="BF195" s="77"/>
      <c r="BG195" s="77"/>
      <c r="BH195" s="77"/>
      <c r="BI195" s="77"/>
      <c r="BJ195" s="77"/>
      <c r="BK195" s="77"/>
      <c r="BL195" s="77"/>
      <c r="BM195" s="77"/>
      <c r="BN195" s="77"/>
      <c r="BO195" s="77"/>
      <c r="BP195" s="77"/>
      <c r="BQ195" s="77"/>
      <c r="BR195" s="77"/>
      <c r="BS195" s="77"/>
      <c r="BT195" s="77"/>
      <c r="BU195" s="77"/>
      <c r="BV195" s="77"/>
      <c r="BW195" s="77"/>
      <c r="BX195" s="77"/>
      <c r="BY195" s="77"/>
      <c r="BZ195" s="77"/>
    </row>
    <row r="196" spans="2:78" ht="18" customHeight="1">
      <c r="B196" s="77"/>
      <c r="C196" s="77"/>
      <c r="D196" s="77"/>
      <c r="E196" s="77"/>
      <c r="F196" s="77"/>
      <c r="G196" s="77"/>
      <c r="H196" s="77"/>
      <c r="I196" s="77"/>
      <c r="J196" s="77"/>
      <c r="K196" s="77"/>
      <c r="L196" s="77"/>
      <c r="M196" s="77"/>
      <c r="N196" s="77"/>
      <c r="O196" s="77"/>
      <c r="P196" s="77"/>
      <c r="Q196" s="77"/>
      <c r="R196" s="77"/>
      <c r="S196" s="77"/>
      <c r="T196" s="77"/>
      <c r="U196" s="77"/>
      <c r="V196" s="77"/>
      <c r="W196" s="77"/>
      <c r="X196" s="77"/>
      <c r="Y196" s="77"/>
      <c r="Z196" s="77"/>
      <c r="AA196" s="77"/>
      <c r="AB196" s="77"/>
      <c r="AC196" s="77"/>
      <c r="AD196" s="77"/>
      <c r="AE196" s="77"/>
      <c r="AF196" s="77"/>
      <c r="AG196" s="77"/>
      <c r="AH196" s="77"/>
      <c r="AI196" s="77"/>
      <c r="AJ196" s="77"/>
      <c r="AK196" s="77"/>
      <c r="AL196" s="77"/>
      <c r="AM196" s="77"/>
      <c r="AN196" s="77"/>
      <c r="AO196" s="77"/>
      <c r="AP196" s="77"/>
      <c r="AQ196" s="77"/>
      <c r="AR196" s="77"/>
      <c r="AS196" s="77"/>
      <c r="AT196" s="77"/>
      <c r="AU196" s="77"/>
      <c r="AV196" s="77"/>
      <c r="AW196" s="77"/>
      <c r="AX196" s="77"/>
      <c r="AY196" s="77"/>
      <c r="AZ196" s="77"/>
      <c r="BA196" s="77"/>
      <c r="BB196" s="77"/>
      <c r="BC196" s="77"/>
      <c r="BD196" s="77"/>
      <c r="BE196" s="77"/>
      <c r="BF196" s="77"/>
      <c r="BG196" s="77"/>
      <c r="BH196" s="77"/>
      <c r="BI196" s="77"/>
      <c r="BJ196" s="77"/>
      <c r="BK196" s="77"/>
      <c r="BL196" s="77"/>
      <c r="BM196" s="77"/>
      <c r="BN196" s="77"/>
      <c r="BO196" s="77"/>
      <c r="BP196" s="77"/>
      <c r="BQ196" s="77"/>
      <c r="BR196" s="77"/>
      <c r="BS196" s="77"/>
      <c r="BT196" s="77"/>
      <c r="BU196" s="77"/>
      <c r="BV196" s="77"/>
      <c r="BW196" s="77"/>
      <c r="BX196" s="77"/>
      <c r="BY196" s="77"/>
      <c r="BZ196" s="77"/>
    </row>
    <row r="197" spans="2:78" ht="18" customHeight="1">
      <c r="B197" s="77"/>
      <c r="C197" s="77"/>
      <c r="D197" s="77"/>
      <c r="E197" s="77"/>
      <c r="F197" s="77"/>
      <c r="G197" s="77"/>
      <c r="H197" s="77"/>
      <c r="I197" s="77"/>
      <c r="J197" s="77"/>
      <c r="K197" s="77"/>
      <c r="L197" s="77"/>
      <c r="M197" s="77"/>
      <c r="N197" s="77"/>
      <c r="O197" s="77"/>
      <c r="P197" s="77"/>
      <c r="Q197" s="77"/>
      <c r="R197" s="77"/>
      <c r="S197" s="77"/>
      <c r="T197" s="77"/>
      <c r="U197" s="77"/>
      <c r="V197" s="77"/>
      <c r="W197" s="77"/>
      <c r="X197" s="77"/>
      <c r="Y197" s="77"/>
      <c r="Z197" s="77"/>
      <c r="AA197" s="77"/>
      <c r="AB197" s="77"/>
      <c r="AC197" s="77"/>
      <c r="AD197" s="77"/>
      <c r="AE197" s="77"/>
      <c r="AF197" s="77"/>
      <c r="AG197" s="77"/>
      <c r="AH197" s="77"/>
      <c r="AI197" s="77"/>
      <c r="AJ197" s="77"/>
      <c r="AK197" s="77"/>
      <c r="AL197" s="77"/>
      <c r="AM197" s="77"/>
      <c r="AN197" s="77"/>
      <c r="AO197" s="77"/>
      <c r="AP197" s="77"/>
      <c r="AQ197" s="77"/>
      <c r="AR197" s="77"/>
      <c r="AS197" s="77"/>
      <c r="AT197" s="77"/>
      <c r="AU197" s="77"/>
      <c r="AV197" s="77"/>
      <c r="AW197" s="77"/>
      <c r="AX197" s="77"/>
      <c r="AY197" s="77"/>
      <c r="AZ197" s="77"/>
      <c r="BA197" s="77"/>
      <c r="BB197" s="77"/>
      <c r="BC197" s="77"/>
      <c r="BD197" s="77"/>
      <c r="BE197" s="77"/>
      <c r="BF197" s="77"/>
      <c r="BG197" s="77"/>
      <c r="BH197" s="77"/>
      <c r="BI197" s="77"/>
      <c r="BJ197" s="77"/>
      <c r="BK197" s="77"/>
      <c r="BL197" s="77"/>
      <c r="BM197" s="77"/>
      <c r="BN197" s="77"/>
      <c r="BO197" s="77"/>
      <c r="BP197" s="77"/>
      <c r="BQ197" s="77"/>
      <c r="BR197" s="77"/>
      <c r="BS197" s="77"/>
      <c r="BT197" s="77"/>
      <c r="BU197" s="77"/>
      <c r="BV197" s="77"/>
      <c r="BW197" s="77"/>
      <c r="BX197" s="77"/>
      <c r="BY197" s="77"/>
      <c r="BZ197" s="77"/>
    </row>
    <row r="198" spans="2:78" ht="18" customHeight="1">
      <c r="B198" s="77"/>
      <c r="C198" s="77"/>
      <c r="D198" s="77"/>
      <c r="E198" s="77"/>
      <c r="F198" s="77"/>
      <c r="G198" s="77"/>
      <c r="H198" s="77"/>
      <c r="I198" s="77"/>
      <c r="J198" s="77"/>
      <c r="K198" s="77"/>
      <c r="L198" s="77"/>
      <c r="M198" s="77"/>
      <c r="N198" s="77"/>
      <c r="O198" s="77"/>
      <c r="P198" s="77"/>
      <c r="Q198" s="77"/>
      <c r="R198" s="77"/>
      <c r="S198" s="77"/>
      <c r="T198" s="77"/>
      <c r="U198" s="77"/>
      <c r="V198" s="77"/>
      <c r="W198" s="77"/>
      <c r="X198" s="77"/>
      <c r="Y198" s="77"/>
      <c r="Z198" s="77"/>
      <c r="AA198" s="77"/>
      <c r="AB198" s="77"/>
      <c r="AC198" s="77"/>
      <c r="AD198" s="77"/>
      <c r="AE198" s="77"/>
      <c r="AF198" s="77"/>
      <c r="AG198" s="77"/>
      <c r="AH198" s="77"/>
      <c r="AI198" s="77"/>
      <c r="AJ198" s="77"/>
      <c r="AK198" s="77"/>
      <c r="AL198" s="77"/>
      <c r="AM198" s="77"/>
      <c r="AN198" s="77"/>
      <c r="AO198" s="77"/>
      <c r="AP198" s="77"/>
      <c r="AQ198" s="77"/>
      <c r="AR198" s="77"/>
      <c r="AS198" s="77"/>
      <c r="AT198" s="77"/>
      <c r="AU198" s="77"/>
      <c r="AV198" s="77"/>
      <c r="AW198" s="77"/>
      <c r="AX198" s="77"/>
      <c r="AY198" s="77"/>
      <c r="AZ198" s="77"/>
      <c r="BA198" s="77"/>
      <c r="BB198" s="77"/>
      <c r="BC198" s="77"/>
      <c r="BD198" s="77"/>
      <c r="BE198" s="77"/>
      <c r="BF198" s="77"/>
      <c r="BG198" s="77"/>
      <c r="BH198" s="77"/>
      <c r="BI198" s="77"/>
      <c r="BJ198" s="77"/>
      <c r="BK198" s="77"/>
      <c r="BL198" s="77"/>
      <c r="BM198" s="77"/>
      <c r="BN198" s="77"/>
      <c r="BO198" s="77"/>
      <c r="BP198" s="77"/>
      <c r="BQ198" s="77"/>
      <c r="BR198" s="77"/>
      <c r="BS198" s="77"/>
      <c r="BT198" s="77"/>
      <c r="BU198" s="77"/>
      <c r="BV198" s="77"/>
      <c r="BW198" s="77"/>
      <c r="BX198" s="77"/>
      <c r="BY198" s="77"/>
      <c r="BZ198" s="77"/>
    </row>
    <row r="199" spans="2:78" ht="18" customHeight="1">
      <c r="B199" s="77"/>
      <c r="C199" s="77"/>
      <c r="D199" s="77"/>
      <c r="E199" s="77"/>
      <c r="F199" s="77"/>
      <c r="G199" s="77"/>
      <c r="H199" s="77"/>
      <c r="I199" s="77"/>
      <c r="J199" s="77"/>
      <c r="K199" s="77"/>
      <c r="L199" s="77"/>
      <c r="M199" s="77"/>
      <c r="N199" s="77"/>
      <c r="O199" s="77"/>
      <c r="P199" s="77"/>
      <c r="Q199" s="77"/>
      <c r="R199" s="77"/>
      <c r="S199" s="77"/>
      <c r="T199" s="77"/>
      <c r="U199" s="77"/>
      <c r="V199" s="77"/>
      <c r="W199" s="77"/>
      <c r="X199" s="77"/>
      <c r="Y199" s="77"/>
      <c r="Z199" s="77"/>
      <c r="AA199" s="77"/>
      <c r="AB199" s="77"/>
      <c r="AC199" s="77"/>
      <c r="AD199" s="77"/>
      <c r="AE199" s="77"/>
      <c r="AF199" s="77"/>
      <c r="AG199" s="77"/>
      <c r="AH199" s="77"/>
      <c r="AI199" s="77"/>
      <c r="AJ199" s="77"/>
      <c r="AK199" s="77"/>
      <c r="AL199" s="77"/>
      <c r="AM199" s="77"/>
      <c r="AN199" s="77"/>
      <c r="AO199" s="77"/>
      <c r="AP199" s="77"/>
      <c r="AQ199" s="77"/>
      <c r="AR199" s="77"/>
      <c r="AS199" s="77"/>
      <c r="AT199" s="77"/>
      <c r="AU199" s="77"/>
      <c r="AV199" s="77"/>
      <c r="AW199" s="77"/>
      <c r="AX199" s="77"/>
      <c r="AY199" s="77"/>
      <c r="AZ199" s="77"/>
      <c r="BA199" s="77"/>
      <c r="BB199" s="77"/>
      <c r="BC199" s="77"/>
      <c r="BD199" s="77"/>
      <c r="BE199" s="77"/>
      <c r="BF199" s="77"/>
      <c r="BG199" s="77"/>
      <c r="BH199" s="77"/>
      <c r="BI199" s="77"/>
      <c r="BJ199" s="77"/>
      <c r="BK199" s="77"/>
      <c r="BL199" s="77"/>
      <c r="BM199" s="77"/>
      <c r="BN199" s="77"/>
      <c r="BO199" s="77"/>
      <c r="BP199" s="77"/>
      <c r="BQ199" s="77"/>
      <c r="BR199" s="77"/>
      <c r="BS199" s="77"/>
      <c r="BT199" s="77"/>
      <c r="BU199" s="77"/>
      <c r="BV199" s="77"/>
      <c r="BW199" s="77"/>
      <c r="BX199" s="77"/>
      <c r="BY199" s="77"/>
      <c r="BZ199" s="77"/>
    </row>
    <row r="200" spans="2:78" ht="18" customHeight="1">
      <c r="B200" s="77"/>
      <c r="C200" s="77"/>
      <c r="D200" s="77"/>
      <c r="E200" s="77"/>
      <c r="F200" s="77"/>
      <c r="G200" s="77"/>
      <c r="H200" s="77"/>
      <c r="I200" s="77"/>
      <c r="J200" s="77"/>
      <c r="K200" s="77"/>
      <c r="L200" s="77"/>
      <c r="M200" s="77"/>
      <c r="N200" s="77"/>
      <c r="O200" s="77"/>
      <c r="P200" s="77"/>
      <c r="Q200" s="77"/>
      <c r="R200" s="77"/>
      <c r="S200" s="77"/>
      <c r="T200" s="77"/>
      <c r="U200" s="77"/>
      <c r="V200" s="77"/>
      <c r="W200" s="77"/>
      <c r="X200" s="77"/>
      <c r="Y200" s="77"/>
      <c r="Z200" s="77"/>
      <c r="AA200" s="77"/>
      <c r="AB200" s="77"/>
      <c r="AC200" s="77"/>
      <c r="AD200" s="77"/>
      <c r="AE200" s="77"/>
      <c r="AF200" s="77"/>
      <c r="AG200" s="77"/>
      <c r="AH200" s="77"/>
      <c r="AI200" s="77"/>
      <c r="AJ200" s="77"/>
      <c r="AK200" s="77"/>
      <c r="AL200" s="77"/>
      <c r="AM200" s="77"/>
      <c r="AN200" s="77"/>
      <c r="AO200" s="77"/>
      <c r="AP200" s="77"/>
      <c r="AQ200" s="77"/>
      <c r="AR200" s="77"/>
      <c r="AS200" s="77"/>
      <c r="AT200" s="77"/>
      <c r="AU200" s="77"/>
      <c r="AV200" s="77"/>
      <c r="AW200" s="77"/>
      <c r="AX200" s="77"/>
      <c r="AY200" s="77"/>
      <c r="AZ200" s="77"/>
      <c r="BA200" s="77"/>
      <c r="BB200" s="77"/>
      <c r="BC200" s="77"/>
      <c r="BD200" s="77"/>
      <c r="BE200" s="77"/>
      <c r="BF200" s="77"/>
      <c r="BG200" s="77"/>
      <c r="BH200" s="77"/>
      <c r="BI200" s="77"/>
      <c r="BJ200" s="77"/>
      <c r="BK200" s="77"/>
      <c r="BL200" s="77"/>
      <c r="BM200" s="77"/>
      <c r="BN200" s="77"/>
      <c r="BO200" s="77"/>
      <c r="BP200" s="77"/>
      <c r="BQ200" s="77"/>
      <c r="BR200" s="77"/>
      <c r="BS200" s="77"/>
      <c r="BT200" s="77"/>
      <c r="BU200" s="77"/>
      <c r="BV200" s="77"/>
      <c r="BW200" s="77"/>
      <c r="BX200" s="77"/>
      <c r="BY200" s="77"/>
      <c r="BZ200" s="77"/>
    </row>
    <row r="201" spans="2:78" ht="18" customHeight="1">
      <c r="B201" s="77"/>
      <c r="C201" s="77"/>
      <c r="D201" s="77"/>
      <c r="E201" s="77"/>
      <c r="F201" s="77"/>
      <c r="G201" s="77"/>
      <c r="H201" s="77"/>
      <c r="I201" s="77"/>
      <c r="J201" s="77"/>
      <c r="K201" s="77"/>
      <c r="L201" s="77"/>
      <c r="M201" s="77"/>
      <c r="N201" s="77"/>
      <c r="O201" s="77"/>
      <c r="P201" s="77"/>
      <c r="Q201" s="77"/>
      <c r="R201" s="77"/>
      <c r="S201" s="77"/>
      <c r="T201" s="77"/>
      <c r="U201" s="77"/>
      <c r="V201" s="77"/>
      <c r="W201" s="77"/>
      <c r="X201" s="77"/>
      <c r="Y201" s="77"/>
      <c r="Z201" s="77"/>
      <c r="AA201" s="77"/>
      <c r="AB201" s="77"/>
      <c r="AC201" s="77"/>
      <c r="AD201" s="77"/>
      <c r="AE201" s="77"/>
      <c r="AF201" s="77"/>
      <c r="AG201" s="77"/>
      <c r="AH201" s="77"/>
      <c r="AI201" s="77"/>
      <c r="AJ201" s="77"/>
      <c r="AK201" s="77"/>
      <c r="AL201" s="77"/>
      <c r="AM201" s="77"/>
      <c r="AN201" s="77"/>
      <c r="AO201" s="77"/>
      <c r="AP201" s="77"/>
      <c r="AQ201" s="77"/>
      <c r="AR201" s="77"/>
      <c r="AS201" s="77"/>
      <c r="AT201" s="77"/>
      <c r="AU201" s="77"/>
      <c r="AV201" s="77"/>
      <c r="AW201" s="77"/>
      <c r="AX201" s="77"/>
      <c r="AY201" s="77"/>
      <c r="AZ201" s="77"/>
      <c r="BA201" s="77"/>
      <c r="BB201" s="77"/>
      <c r="BC201" s="77"/>
      <c r="BD201" s="77"/>
      <c r="BE201" s="77"/>
      <c r="BF201" s="77"/>
      <c r="BG201" s="77"/>
      <c r="BH201" s="77"/>
      <c r="BI201" s="77"/>
      <c r="BJ201" s="77"/>
      <c r="BK201" s="77"/>
      <c r="BL201" s="77"/>
      <c r="BM201" s="77"/>
      <c r="BN201" s="77"/>
      <c r="BO201" s="77"/>
      <c r="BP201" s="77"/>
      <c r="BQ201" s="77"/>
      <c r="BR201" s="77"/>
      <c r="BS201" s="77"/>
      <c r="BT201" s="77"/>
      <c r="BU201" s="77"/>
      <c r="BV201" s="77"/>
      <c r="BW201" s="77"/>
      <c r="BX201" s="77"/>
      <c r="BY201" s="77"/>
      <c r="BZ201" s="77"/>
    </row>
    <row r="202" spans="2:78" ht="18" customHeight="1">
      <c r="B202" s="77"/>
      <c r="C202" s="77"/>
      <c r="D202" s="77"/>
      <c r="E202" s="77"/>
      <c r="F202" s="77"/>
      <c r="G202" s="77"/>
      <c r="H202" s="77"/>
      <c r="I202" s="77"/>
      <c r="J202" s="77"/>
      <c r="K202" s="77"/>
      <c r="L202" s="77"/>
      <c r="M202" s="77"/>
      <c r="N202" s="77"/>
      <c r="O202" s="77"/>
      <c r="P202" s="77"/>
      <c r="Q202" s="77"/>
      <c r="R202" s="77"/>
      <c r="S202" s="77"/>
      <c r="T202" s="77"/>
      <c r="U202" s="77"/>
      <c r="V202" s="77"/>
      <c r="W202" s="77"/>
      <c r="X202" s="77"/>
      <c r="Y202" s="77"/>
      <c r="Z202" s="77"/>
      <c r="AA202" s="77"/>
      <c r="AB202" s="77"/>
      <c r="AC202" s="77"/>
      <c r="AD202" s="77"/>
      <c r="AE202" s="77"/>
      <c r="AF202" s="77"/>
      <c r="AG202" s="77"/>
      <c r="AH202" s="77"/>
      <c r="AI202" s="77"/>
      <c r="AJ202" s="77"/>
      <c r="AK202" s="77"/>
      <c r="AL202" s="77"/>
      <c r="AM202" s="77"/>
      <c r="AN202" s="77"/>
      <c r="AO202" s="77"/>
      <c r="AP202" s="77"/>
      <c r="AQ202" s="77"/>
      <c r="AR202" s="77"/>
      <c r="AS202" s="77"/>
      <c r="AT202" s="77"/>
      <c r="AU202" s="77"/>
      <c r="AV202" s="77"/>
      <c r="AW202" s="77"/>
      <c r="AX202" s="77"/>
      <c r="AY202" s="77"/>
      <c r="AZ202" s="77"/>
      <c r="BA202" s="77"/>
      <c r="BB202" s="77"/>
      <c r="BC202" s="77"/>
      <c r="BD202" s="77"/>
      <c r="BE202" s="77"/>
      <c r="BF202" s="77"/>
      <c r="BG202" s="77"/>
      <c r="BH202" s="77"/>
      <c r="BI202" s="77"/>
      <c r="BJ202" s="77"/>
      <c r="BK202" s="77"/>
      <c r="BL202" s="77"/>
      <c r="BM202" s="77"/>
      <c r="BN202" s="77"/>
      <c r="BO202" s="77"/>
      <c r="BP202" s="77"/>
      <c r="BQ202" s="77"/>
      <c r="BR202" s="77"/>
      <c r="BS202" s="77"/>
      <c r="BT202" s="77"/>
      <c r="BU202" s="77"/>
      <c r="BV202" s="77"/>
      <c r="BW202" s="77"/>
      <c r="BX202" s="77"/>
      <c r="BY202" s="77"/>
      <c r="BZ202" s="77"/>
    </row>
    <row r="203" spans="2:78" ht="18" customHeight="1">
      <c r="B203" s="77"/>
      <c r="C203" s="77"/>
      <c r="D203" s="77"/>
      <c r="E203" s="77"/>
      <c r="F203" s="77"/>
      <c r="G203" s="77"/>
      <c r="H203" s="77"/>
      <c r="I203" s="77"/>
      <c r="J203" s="77"/>
      <c r="K203" s="77"/>
      <c r="L203" s="77"/>
      <c r="M203" s="77"/>
      <c r="N203" s="77"/>
      <c r="O203" s="77"/>
      <c r="P203" s="77"/>
      <c r="Q203" s="77"/>
      <c r="R203" s="77"/>
      <c r="S203" s="77"/>
      <c r="T203" s="77"/>
      <c r="U203" s="77"/>
      <c r="V203" s="77"/>
      <c r="W203" s="77"/>
      <c r="X203" s="77"/>
      <c r="Y203" s="77"/>
      <c r="Z203" s="77"/>
      <c r="AA203" s="77"/>
      <c r="AB203" s="77"/>
      <c r="AC203" s="77"/>
      <c r="AD203" s="77"/>
      <c r="AE203" s="77"/>
      <c r="AF203" s="77"/>
      <c r="AG203" s="77"/>
      <c r="AH203" s="77"/>
      <c r="AI203" s="77"/>
      <c r="AJ203" s="77"/>
      <c r="AK203" s="77"/>
      <c r="AL203" s="77"/>
      <c r="AM203" s="77"/>
      <c r="AN203" s="77"/>
      <c r="AO203" s="77"/>
      <c r="AP203" s="77"/>
      <c r="AQ203" s="77"/>
      <c r="AR203" s="77"/>
      <c r="AS203" s="77"/>
      <c r="AT203" s="77"/>
      <c r="AU203" s="77"/>
      <c r="AV203" s="77"/>
      <c r="AW203" s="77"/>
      <c r="AX203" s="77"/>
      <c r="AY203" s="77"/>
      <c r="AZ203" s="77"/>
      <c r="BA203" s="77"/>
      <c r="BB203" s="77"/>
      <c r="BC203" s="77"/>
      <c r="BD203" s="77"/>
      <c r="BE203" s="77"/>
      <c r="BF203" s="77"/>
      <c r="BG203" s="77"/>
      <c r="BH203" s="77"/>
      <c r="BI203" s="77"/>
      <c r="BJ203" s="77"/>
      <c r="BK203" s="77"/>
      <c r="BL203" s="77"/>
      <c r="BM203" s="77"/>
      <c r="BN203" s="77"/>
      <c r="BO203" s="77"/>
      <c r="BP203" s="77"/>
      <c r="BQ203" s="77"/>
      <c r="BR203" s="77"/>
      <c r="BS203" s="77"/>
      <c r="BT203" s="77"/>
      <c r="BU203" s="77"/>
      <c r="BV203" s="77"/>
      <c r="BW203" s="77"/>
      <c r="BX203" s="77"/>
      <c r="BY203" s="77"/>
      <c r="BZ203" s="77"/>
    </row>
    <row r="204" spans="2:78" ht="18" customHeight="1">
      <c r="B204" s="77"/>
      <c r="C204" s="77"/>
      <c r="D204" s="77"/>
      <c r="E204" s="77"/>
      <c r="F204" s="77"/>
      <c r="G204" s="77"/>
      <c r="H204" s="77"/>
      <c r="I204" s="77"/>
      <c r="J204" s="77"/>
      <c r="K204" s="77"/>
      <c r="L204" s="77"/>
      <c r="M204" s="77"/>
      <c r="N204" s="77"/>
      <c r="O204" s="77"/>
      <c r="P204" s="77"/>
      <c r="Q204" s="77"/>
      <c r="R204" s="77"/>
      <c r="S204" s="77"/>
      <c r="T204" s="77"/>
      <c r="U204" s="77"/>
      <c r="V204" s="77"/>
      <c r="W204" s="77"/>
      <c r="X204" s="77"/>
      <c r="Y204" s="77"/>
      <c r="Z204" s="77"/>
      <c r="AA204" s="77"/>
      <c r="AB204" s="77"/>
      <c r="AC204" s="77"/>
      <c r="AD204" s="77"/>
      <c r="AE204" s="77"/>
      <c r="AF204" s="77"/>
      <c r="AG204" s="77"/>
      <c r="AH204" s="77"/>
      <c r="AI204" s="77"/>
      <c r="AJ204" s="77"/>
      <c r="AK204" s="77"/>
      <c r="AL204" s="77"/>
      <c r="AM204" s="77"/>
      <c r="AN204" s="77"/>
      <c r="AO204" s="77"/>
      <c r="AP204" s="77"/>
      <c r="AQ204" s="77"/>
      <c r="AR204" s="77"/>
      <c r="AS204" s="77"/>
      <c r="AT204" s="77"/>
      <c r="AU204" s="77"/>
      <c r="AV204" s="77"/>
      <c r="AW204" s="77"/>
      <c r="AX204" s="77"/>
      <c r="AY204" s="77"/>
      <c r="AZ204" s="77"/>
      <c r="BA204" s="77"/>
      <c r="BB204" s="77"/>
      <c r="BC204" s="77"/>
      <c r="BD204" s="77"/>
      <c r="BE204" s="77"/>
      <c r="BF204" s="77"/>
      <c r="BG204" s="77"/>
      <c r="BH204" s="77"/>
      <c r="BI204" s="77"/>
      <c r="BJ204" s="77"/>
      <c r="BK204" s="77"/>
      <c r="BL204" s="77"/>
      <c r="BM204" s="77"/>
      <c r="BN204" s="77"/>
      <c r="BO204" s="77"/>
      <c r="BP204" s="77"/>
      <c r="BQ204" s="77"/>
      <c r="BR204" s="77"/>
      <c r="BS204" s="77"/>
      <c r="BT204" s="77"/>
      <c r="BU204" s="77"/>
      <c r="BV204" s="77"/>
      <c r="BW204" s="77"/>
      <c r="BX204" s="77"/>
      <c r="BY204" s="77"/>
      <c r="BZ204" s="77"/>
    </row>
    <row r="205" spans="2:78" ht="18" customHeight="1">
      <c r="B205" s="77"/>
      <c r="C205" s="77"/>
      <c r="D205" s="77"/>
      <c r="E205" s="77"/>
      <c r="F205" s="77"/>
      <c r="G205" s="77"/>
      <c r="H205" s="77"/>
      <c r="I205" s="77"/>
      <c r="J205" s="77"/>
      <c r="K205" s="77"/>
      <c r="L205" s="77"/>
      <c r="M205" s="77"/>
      <c r="N205" s="77"/>
      <c r="O205" s="77"/>
      <c r="P205" s="77"/>
      <c r="Q205" s="77"/>
      <c r="R205" s="77"/>
      <c r="S205" s="77"/>
      <c r="T205" s="77"/>
      <c r="U205" s="77"/>
      <c r="V205" s="77"/>
      <c r="W205" s="77"/>
      <c r="X205" s="77"/>
      <c r="Y205" s="77"/>
      <c r="Z205" s="77"/>
      <c r="AA205" s="77"/>
      <c r="AB205" s="77"/>
      <c r="AC205" s="77"/>
      <c r="AD205" s="77"/>
      <c r="AE205" s="77"/>
      <c r="AF205" s="77"/>
      <c r="AG205" s="77"/>
      <c r="AH205" s="77"/>
      <c r="AI205" s="77"/>
      <c r="AJ205" s="77"/>
      <c r="AK205" s="77"/>
      <c r="AL205" s="77"/>
      <c r="AM205" s="77"/>
      <c r="AN205" s="77"/>
      <c r="AO205" s="77"/>
      <c r="AP205" s="77"/>
      <c r="AQ205" s="77"/>
      <c r="AR205" s="77"/>
      <c r="AS205" s="77"/>
      <c r="AT205" s="77"/>
      <c r="AU205" s="77"/>
      <c r="AV205" s="77"/>
      <c r="AW205" s="77"/>
      <c r="AX205" s="77"/>
      <c r="AY205" s="77"/>
      <c r="AZ205" s="77"/>
      <c r="BA205" s="77"/>
      <c r="BB205" s="77"/>
      <c r="BC205" s="77"/>
      <c r="BD205" s="77"/>
      <c r="BE205" s="77"/>
      <c r="BF205" s="77"/>
      <c r="BG205" s="77"/>
      <c r="BH205" s="77"/>
      <c r="BI205" s="77"/>
      <c r="BJ205" s="77"/>
      <c r="BK205" s="77"/>
      <c r="BL205" s="77"/>
      <c r="BM205" s="77"/>
      <c r="BN205" s="77"/>
      <c r="BO205" s="77"/>
      <c r="BP205" s="77"/>
      <c r="BQ205" s="77"/>
      <c r="BR205" s="77"/>
      <c r="BS205" s="77"/>
      <c r="BT205" s="77"/>
      <c r="BU205" s="77"/>
      <c r="BV205" s="77"/>
      <c r="BW205" s="77"/>
      <c r="BX205" s="77"/>
      <c r="BY205" s="77"/>
      <c r="BZ205" s="77"/>
    </row>
    <row r="206" spans="2:78" ht="18" customHeight="1">
      <c r="B206" s="77"/>
      <c r="C206" s="77"/>
      <c r="D206" s="77"/>
      <c r="E206" s="77"/>
      <c r="F206" s="77"/>
      <c r="G206" s="77"/>
      <c r="H206" s="77"/>
      <c r="I206" s="77"/>
      <c r="J206" s="77"/>
      <c r="K206" s="77"/>
      <c r="L206" s="77"/>
      <c r="M206" s="77"/>
      <c r="N206" s="77"/>
      <c r="O206" s="77"/>
      <c r="P206" s="77"/>
      <c r="Q206" s="77"/>
      <c r="R206" s="77"/>
      <c r="S206" s="77"/>
      <c r="T206" s="77"/>
      <c r="U206" s="77"/>
      <c r="V206" s="77"/>
      <c r="W206" s="77"/>
      <c r="X206" s="77"/>
      <c r="Y206" s="77"/>
      <c r="Z206" s="77"/>
      <c r="AA206" s="77"/>
      <c r="AB206" s="77"/>
      <c r="AC206" s="77"/>
      <c r="AD206" s="77"/>
      <c r="AE206" s="77"/>
      <c r="AF206" s="77"/>
      <c r="AG206" s="77"/>
      <c r="AH206" s="77"/>
      <c r="AI206" s="77"/>
      <c r="AJ206" s="77"/>
      <c r="AK206" s="77"/>
      <c r="AL206" s="77"/>
      <c r="AM206" s="77"/>
      <c r="AN206" s="77"/>
      <c r="AO206" s="77"/>
      <c r="AP206" s="77"/>
      <c r="AQ206" s="77"/>
      <c r="AR206" s="77"/>
      <c r="AS206" s="77"/>
      <c r="AT206" s="77"/>
      <c r="AU206" s="77"/>
      <c r="AV206" s="77"/>
      <c r="AW206" s="77"/>
      <c r="AX206" s="77"/>
      <c r="AY206" s="77"/>
      <c r="AZ206" s="77"/>
      <c r="BA206" s="77"/>
      <c r="BB206" s="77"/>
      <c r="BC206" s="77"/>
      <c r="BD206" s="77"/>
      <c r="BE206" s="77"/>
      <c r="BF206" s="77"/>
      <c r="BG206" s="77"/>
      <c r="BH206" s="77"/>
      <c r="BI206" s="77"/>
      <c r="BJ206" s="77"/>
      <c r="BK206" s="77"/>
      <c r="BL206" s="77"/>
      <c r="BM206" s="77"/>
      <c r="BN206" s="77"/>
      <c r="BO206" s="77"/>
      <c r="BP206" s="77"/>
      <c r="BQ206" s="77"/>
      <c r="BR206" s="77"/>
      <c r="BS206" s="77"/>
      <c r="BT206" s="77"/>
      <c r="BU206" s="77"/>
      <c r="BV206" s="77"/>
      <c r="BW206" s="77"/>
      <c r="BX206" s="77"/>
      <c r="BY206" s="77"/>
      <c r="BZ206" s="77"/>
    </row>
    <row r="207" spans="2:78" ht="18" customHeight="1">
      <c r="B207" s="77"/>
      <c r="C207" s="77"/>
      <c r="D207" s="77"/>
      <c r="E207" s="77"/>
      <c r="F207" s="77"/>
      <c r="G207" s="77"/>
      <c r="H207" s="77"/>
      <c r="I207" s="77"/>
      <c r="J207" s="77"/>
      <c r="K207" s="77"/>
      <c r="L207" s="77"/>
      <c r="M207" s="77"/>
      <c r="N207" s="77"/>
      <c r="O207" s="77"/>
      <c r="P207" s="77"/>
      <c r="Q207" s="77"/>
      <c r="R207" s="77"/>
      <c r="S207" s="77"/>
      <c r="T207" s="77"/>
      <c r="U207" s="77"/>
      <c r="V207" s="77"/>
      <c r="W207" s="77"/>
      <c r="X207" s="77"/>
      <c r="Y207" s="77"/>
      <c r="Z207" s="77"/>
      <c r="AA207" s="77"/>
      <c r="AB207" s="77"/>
      <c r="AC207" s="77"/>
      <c r="AD207" s="77"/>
      <c r="AE207" s="77"/>
      <c r="AF207" s="77"/>
      <c r="AG207" s="77"/>
      <c r="AH207" s="77"/>
      <c r="AI207" s="77"/>
      <c r="AJ207" s="77"/>
      <c r="AK207" s="77"/>
      <c r="AL207" s="77"/>
      <c r="AM207" s="77"/>
      <c r="AN207" s="77"/>
      <c r="AO207" s="77"/>
      <c r="AP207" s="77"/>
      <c r="AQ207" s="77"/>
      <c r="AR207" s="77"/>
      <c r="AS207" s="77"/>
      <c r="AT207" s="77"/>
      <c r="AU207" s="77"/>
      <c r="AV207" s="77"/>
      <c r="AW207" s="77"/>
      <c r="AX207" s="77"/>
      <c r="AY207" s="77"/>
      <c r="AZ207" s="77"/>
      <c r="BA207" s="77"/>
      <c r="BB207" s="77"/>
      <c r="BC207" s="77"/>
      <c r="BD207" s="77"/>
      <c r="BE207" s="77"/>
      <c r="BF207" s="77"/>
      <c r="BG207" s="77"/>
      <c r="BH207" s="77"/>
      <c r="BI207" s="77"/>
      <c r="BJ207" s="77"/>
      <c r="BK207" s="77"/>
      <c r="BL207" s="77"/>
      <c r="BM207" s="77"/>
      <c r="BN207" s="77"/>
      <c r="BO207" s="77"/>
      <c r="BP207" s="77"/>
      <c r="BQ207" s="77"/>
      <c r="BR207" s="77"/>
      <c r="BS207" s="77"/>
      <c r="BT207" s="77"/>
      <c r="BU207" s="77"/>
      <c r="BV207" s="77"/>
      <c r="BW207" s="77"/>
      <c r="BX207" s="77"/>
      <c r="BY207" s="77"/>
      <c r="BZ207" s="77"/>
    </row>
    <row r="208" spans="2:78" ht="18" customHeight="1">
      <c r="B208" s="77"/>
      <c r="C208" s="77"/>
      <c r="D208" s="77"/>
      <c r="E208" s="77"/>
      <c r="F208" s="77"/>
      <c r="G208" s="77"/>
      <c r="H208" s="77"/>
      <c r="I208" s="77"/>
      <c r="J208" s="77"/>
      <c r="K208" s="77"/>
      <c r="L208" s="77"/>
      <c r="M208" s="77"/>
      <c r="N208" s="77"/>
      <c r="O208" s="77"/>
      <c r="P208" s="77"/>
      <c r="Q208" s="77"/>
      <c r="R208" s="77"/>
      <c r="S208" s="77"/>
      <c r="T208" s="77"/>
      <c r="U208" s="77"/>
      <c r="V208" s="77"/>
      <c r="W208" s="77"/>
      <c r="X208" s="77"/>
      <c r="Y208" s="77"/>
      <c r="Z208" s="77"/>
      <c r="AA208" s="77"/>
      <c r="AB208" s="77"/>
      <c r="AC208" s="77"/>
      <c r="AD208" s="77"/>
      <c r="AE208" s="77"/>
      <c r="AF208" s="77"/>
      <c r="AG208" s="77"/>
      <c r="AH208" s="77"/>
      <c r="AI208" s="77"/>
      <c r="AJ208" s="77"/>
      <c r="AK208" s="77"/>
      <c r="AL208" s="77"/>
      <c r="AM208" s="77"/>
      <c r="AN208" s="77"/>
      <c r="AO208" s="77"/>
      <c r="AP208" s="77"/>
      <c r="AQ208" s="77"/>
      <c r="AR208" s="77"/>
      <c r="AS208" s="77"/>
      <c r="AT208" s="77"/>
      <c r="AU208" s="77"/>
      <c r="AV208" s="77"/>
      <c r="AW208" s="77"/>
      <c r="AX208" s="77"/>
      <c r="AY208" s="77"/>
      <c r="AZ208" s="77"/>
      <c r="BA208" s="77"/>
      <c r="BB208" s="77"/>
      <c r="BC208" s="77"/>
      <c r="BD208" s="77"/>
      <c r="BE208" s="77"/>
      <c r="BF208" s="77"/>
      <c r="BG208" s="77"/>
      <c r="BH208" s="77"/>
      <c r="BI208" s="77"/>
      <c r="BJ208" s="77"/>
      <c r="BK208" s="77"/>
      <c r="BL208" s="77"/>
      <c r="BM208" s="77"/>
      <c r="BN208" s="77"/>
      <c r="BO208" s="77"/>
      <c r="BP208" s="77"/>
      <c r="BQ208" s="77"/>
      <c r="BR208" s="77"/>
      <c r="BS208" s="77"/>
      <c r="BT208" s="77"/>
      <c r="BU208" s="77"/>
      <c r="BV208" s="77"/>
      <c r="BW208" s="77"/>
      <c r="BX208" s="77"/>
      <c r="BY208" s="77"/>
      <c r="BZ208" s="77"/>
    </row>
    <row r="209" spans="2:78" ht="18" customHeight="1">
      <c r="B209" s="77"/>
      <c r="C209" s="77"/>
      <c r="D209" s="77"/>
      <c r="E209" s="77"/>
      <c r="F209" s="77"/>
      <c r="G209" s="77"/>
      <c r="H209" s="77"/>
      <c r="I209" s="77"/>
      <c r="J209" s="77"/>
      <c r="K209" s="77"/>
      <c r="L209" s="77"/>
      <c r="M209" s="77"/>
      <c r="N209" s="77"/>
      <c r="O209" s="77"/>
      <c r="P209" s="77"/>
      <c r="Q209" s="77"/>
      <c r="R209" s="77"/>
      <c r="S209" s="77"/>
      <c r="T209" s="77"/>
      <c r="U209" s="77"/>
      <c r="V209" s="77"/>
      <c r="W209" s="77"/>
      <c r="X209" s="77"/>
      <c r="Y209" s="77"/>
      <c r="Z209" s="77"/>
      <c r="AA209" s="77"/>
      <c r="AB209" s="77"/>
      <c r="AC209" s="77"/>
      <c r="AD209" s="77"/>
      <c r="AE209" s="77"/>
      <c r="AF209" s="77"/>
      <c r="AG209" s="77"/>
      <c r="AH209" s="77"/>
      <c r="AI209" s="77"/>
      <c r="AJ209" s="77"/>
      <c r="AK209" s="77"/>
      <c r="AL209" s="77"/>
      <c r="AM209" s="77"/>
      <c r="AN209" s="77"/>
      <c r="AO209" s="77"/>
      <c r="AP209" s="77"/>
      <c r="AQ209" s="77"/>
      <c r="AR209" s="77"/>
      <c r="AS209" s="77"/>
      <c r="AT209" s="77"/>
      <c r="AU209" s="77"/>
      <c r="AV209" s="77"/>
      <c r="AW209" s="77"/>
      <c r="AX209" s="77"/>
      <c r="AY209" s="77"/>
      <c r="AZ209" s="77"/>
      <c r="BA209" s="77"/>
      <c r="BB209" s="77"/>
      <c r="BC209" s="77"/>
      <c r="BD209" s="77"/>
      <c r="BE209" s="77"/>
      <c r="BF209" s="77"/>
      <c r="BG209" s="77"/>
      <c r="BH209" s="77"/>
      <c r="BI209" s="77"/>
      <c r="BJ209" s="77"/>
      <c r="BK209" s="77"/>
      <c r="BL209" s="77"/>
      <c r="BM209" s="77"/>
      <c r="BN209" s="77"/>
      <c r="BO209" s="77"/>
      <c r="BP209" s="77"/>
      <c r="BQ209" s="77"/>
      <c r="BR209" s="77"/>
      <c r="BS209" s="77"/>
      <c r="BT209" s="77"/>
      <c r="BU209" s="77"/>
      <c r="BV209" s="77"/>
      <c r="BW209" s="77"/>
      <c r="BX209" s="77"/>
      <c r="BY209" s="77"/>
      <c r="BZ209" s="77"/>
    </row>
    <row r="210" spans="2:78" ht="18" customHeight="1">
      <c r="B210" s="77"/>
      <c r="C210" s="77"/>
      <c r="D210" s="77"/>
      <c r="E210" s="77"/>
      <c r="F210" s="77"/>
      <c r="G210" s="77"/>
      <c r="H210" s="77"/>
      <c r="I210" s="77"/>
      <c r="J210" s="77"/>
      <c r="K210" s="77"/>
      <c r="L210" s="77"/>
      <c r="M210" s="77"/>
      <c r="N210" s="77"/>
      <c r="O210" s="77"/>
      <c r="P210" s="77"/>
      <c r="Q210" s="77"/>
      <c r="R210" s="77"/>
      <c r="S210" s="77"/>
      <c r="T210" s="77"/>
      <c r="U210" s="77"/>
      <c r="V210" s="77"/>
      <c r="W210" s="77"/>
      <c r="X210" s="77"/>
      <c r="Y210" s="77"/>
      <c r="Z210" s="77"/>
      <c r="AA210" s="77"/>
      <c r="AB210" s="77"/>
      <c r="AC210" s="77"/>
      <c r="AD210" s="77"/>
      <c r="AE210" s="77"/>
      <c r="AF210" s="77"/>
      <c r="AG210" s="77"/>
      <c r="AH210" s="77"/>
      <c r="AI210" s="77"/>
      <c r="AJ210" s="77"/>
      <c r="AK210" s="77"/>
      <c r="AL210" s="77"/>
      <c r="AM210" s="77"/>
      <c r="AN210" s="77"/>
      <c r="AO210" s="77"/>
      <c r="AP210" s="77"/>
      <c r="AQ210" s="77"/>
      <c r="AR210" s="77"/>
      <c r="AS210" s="77"/>
      <c r="AT210" s="77"/>
      <c r="AU210" s="77"/>
      <c r="AV210" s="77"/>
      <c r="AW210" s="77"/>
      <c r="AX210" s="77"/>
      <c r="AY210" s="77"/>
      <c r="AZ210" s="77"/>
      <c r="BA210" s="77"/>
      <c r="BB210" s="77"/>
      <c r="BC210" s="77"/>
      <c r="BD210" s="77"/>
      <c r="BE210" s="77"/>
      <c r="BF210" s="77"/>
      <c r="BG210" s="77"/>
      <c r="BH210" s="77"/>
      <c r="BI210" s="77"/>
      <c r="BJ210" s="77"/>
      <c r="BK210" s="77"/>
      <c r="BL210" s="77"/>
      <c r="BM210" s="77"/>
      <c r="BN210" s="77"/>
      <c r="BO210" s="77"/>
      <c r="BP210" s="77"/>
      <c r="BQ210" s="77"/>
      <c r="BR210" s="77"/>
      <c r="BS210" s="77"/>
      <c r="BT210" s="77"/>
      <c r="BU210" s="77"/>
      <c r="BV210" s="77"/>
      <c r="BW210" s="77"/>
      <c r="BX210" s="77"/>
      <c r="BY210" s="77"/>
      <c r="BZ210" s="77"/>
    </row>
    <row r="211" spans="2:78" ht="18" customHeight="1">
      <c r="B211" s="77"/>
      <c r="C211" s="77"/>
      <c r="D211" s="77"/>
      <c r="E211" s="77"/>
      <c r="F211" s="77"/>
      <c r="G211" s="77"/>
      <c r="H211" s="77"/>
      <c r="I211" s="77"/>
      <c r="J211" s="77"/>
      <c r="K211" s="77"/>
      <c r="L211" s="77"/>
      <c r="M211" s="77"/>
      <c r="N211" s="77"/>
      <c r="O211" s="77"/>
      <c r="P211" s="77"/>
      <c r="Q211" s="77"/>
      <c r="R211" s="77"/>
      <c r="S211" s="77"/>
      <c r="T211" s="77"/>
      <c r="U211" s="77"/>
      <c r="V211" s="77"/>
      <c r="W211" s="77"/>
      <c r="X211" s="77"/>
      <c r="Y211" s="77"/>
      <c r="Z211" s="77"/>
      <c r="AA211" s="77"/>
      <c r="AB211" s="77"/>
      <c r="AC211" s="77"/>
      <c r="AD211" s="77"/>
      <c r="AE211" s="77"/>
      <c r="AF211" s="77"/>
      <c r="AG211" s="77"/>
      <c r="AH211" s="77"/>
      <c r="AI211" s="77"/>
      <c r="AJ211" s="77"/>
      <c r="AK211" s="77"/>
      <c r="AL211" s="77"/>
      <c r="AM211" s="77"/>
      <c r="AN211" s="77"/>
      <c r="AO211" s="77"/>
      <c r="AP211" s="77"/>
      <c r="AQ211" s="77"/>
      <c r="AR211" s="77"/>
      <c r="AS211" s="77"/>
      <c r="AT211" s="77"/>
      <c r="AU211" s="77"/>
      <c r="AV211" s="77"/>
      <c r="AW211" s="77"/>
      <c r="AX211" s="77"/>
      <c r="AY211" s="77"/>
      <c r="AZ211" s="77"/>
      <c r="BA211" s="77"/>
      <c r="BB211" s="77"/>
      <c r="BC211" s="77"/>
      <c r="BD211" s="77"/>
      <c r="BE211" s="77"/>
      <c r="BF211" s="77"/>
      <c r="BG211" s="77"/>
      <c r="BH211" s="77"/>
      <c r="BI211" s="77"/>
      <c r="BJ211" s="77"/>
      <c r="BK211" s="77"/>
      <c r="BL211" s="77"/>
      <c r="BM211" s="77"/>
      <c r="BN211" s="77"/>
      <c r="BO211" s="77"/>
      <c r="BP211" s="77"/>
      <c r="BQ211" s="77"/>
      <c r="BR211" s="77"/>
      <c r="BS211" s="77"/>
      <c r="BT211" s="77"/>
      <c r="BU211" s="77"/>
      <c r="BV211" s="77"/>
      <c r="BW211" s="77"/>
      <c r="BX211" s="77"/>
      <c r="BY211" s="77"/>
      <c r="BZ211" s="77"/>
    </row>
    <row r="212" spans="2:78">
      <c r="B212" s="77"/>
      <c r="C212" s="77"/>
      <c r="D212" s="77"/>
      <c r="E212" s="77"/>
      <c r="F212" s="77"/>
      <c r="G212" s="77"/>
      <c r="H212" s="77"/>
      <c r="I212" s="77"/>
      <c r="J212" s="77"/>
      <c r="K212" s="77"/>
      <c r="L212" s="77"/>
      <c r="M212" s="77"/>
      <c r="N212" s="77"/>
      <c r="O212" s="77"/>
      <c r="P212" s="77"/>
      <c r="Q212" s="77"/>
      <c r="R212" s="77"/>
      <c r="S212" s="77"/>
      <c r="T212" s="77"/>
      <c r="U212" s="77"/>
      <c r="V212" s="77"/>
      <c r="W212" s="77"/>
      <c r="X212" s="77"/>
      <c r="Y212" s="77"/>
      <c r="Z212" s="77"/>
      <c r="AA212" s="77"/>
      <c r="AB212" s="77"/>
      <c r="AC212" s="77"/>
      <c r="AD212" s="77"/>
      <c r="AE212" s="77"/>
      <c r="AF212" s="77"/>
      <c r="AG212" s="77"/>
      <c r="AH212" s="77"/>
      <c r="AI212" s="77"/>
      <c r="AJ212" s="77"/>
      <c r="AK212" s="77"/>
      <c r="AL212" s="77"/>
      <c r="AM212" s="77"/>
      <c r="AN212" s="77"/>
      <c r="AO212" s="77"/>
      <c r="AP212" s="77"/>
      <c r="AQ212" s="77"/>
      <c r="AR212" s="77"/>
      <c r="AS212" s="77"/>
      <c r="AT212" s="77"/>
      <c r="AU212" s="77"/>
      <c r="AV212" s="77"/>
      <c r="AW212" s="77"/>
      <c r="AX212" s="77"/>
      <c r="AY212" s="77"/>
      <c r="AZ212" s="77"/>
      <c r="BA212" s="77"/>
      <c r="BB212" s="77"/>
      <c r="BC212" s="77"/>
      <c r="BD212" s="77"/>
      <c r="BE212" s="77"/>
      <c r="BF212" s="77"/>
      <c r="BG212" s="77"/>
      <c r="BH212" s="77"/>
      <c r="BI212" s="77"/>
      <c r="BJ212" s="77"/>
      <c r="BK212" s="77"/>
      <c r="BL212" s="77"/>
      <c r="BM212" s="77"/>
      <c r="BN212" s="77"/>
      <c r="BO212" s="77"/>
      <c r="BP212" s="77"/>
      <c r="BQ212" s="77"/>
      <c r="BR212" s="77"/>
      <c r="BS212" s="77"/>
      <c r="BT212" s="77"/>
      <c r="BU212" s="77"/>
      <c r="BV212" s="77"/>
      <c r="BW212" s="77"/>
      <c r="BX212" s="77"/>
      <c r="BY212" s="77"/>
      <c r="BZ212" s="77"/>
    </row>
    <row r="213" spans="2:78">
      <c r="B213" s="77"/>
      <c r="C213" s="77"/>
      <c r="D213" s="77"/>
      <c r="E213" s="77"/>
      <c r="F213" s="77"/>
      <c r="G213" s="77"/>
      <c r="H213" s="77"/>
      <c r="I213" s="77"/>
      <c r="J213" s="77"/>
      <c r="K213" s="77"/>
      <c r="L213" s="77"/>
      <c r="M213" s="77"/>
      <c r="N213" s="77"/>
      <c r="O213" s="77"/>
      <c r="P213" s="77"/>
      <c r="Q213" s="77"/>
      <c r="R213" s="77"/>
      <c r="S213" s="77"/>
      <c r="T213" s="77"/>
      <c r="U213" s="77"/>
      <c r="V213" s="77"/>
      <c r="W213" s="77"/>
      <c r="X213" s="77"/>
      <c r="Y213" s="77"/>
      <c r="Z213" s="77"/>
      <c r="AA213" s="77"/>
      <c r="AB213" s="77"/>
      <c r="AC213" s="77"/>
      <c r="AD213" s="77"/>
      <c r="AE213" s="77"/>
      <c r="AF213" s="77"/>
      <c r="AG213" s="77"/>
      <c r="AH213" s="77"/>
      <c r="AI213" s="77"/>
      <c r="AJ213" s="77"/>
      <c r="AK213" s="77"/>
      <c r="AL213" s="77"/>
      <c r="AM213" s="77"/>
      <c r="AN213" s="77"/>
      <c r="AO213" s="77"/>
      <c r="AP213" s="77"/>
      <c r="AQ213" s="77"/>
      <c r="AR213" s="77"/>
      <c r="AS213" s="77"/>
      <c r="AT213" s="77"/>
      <c r="AU213" s="77"/>
      <c r="AV213" s="77"/>
      <c r="AW213" s="77"/>
      <c r="AX213" s="77"/>
      <c r="AY213" s="77"/>
      <c r="AZ213" s="77"/>
      <c r="BA213" s="77"/>
      <c r="BB213" s="77"/>
      <c r="BC213" s="77"/>
      <c r="BD213" s="77"/>
      <c r="BE213" s="77"/>
      <c r="BF213" s="77"/>
      <c r="BG213" s="77"/>
      <c r="BH213" s="77"/>
      <c r="BI213" s="77"/>
      <c r="BJ213" s="77"/>
      <c r="BK213" s="77"/>
      <c r="BL213" s="77"/>
      <c r="BM213" s="77"/>
      <c r="BN213" s="77"/>
      <c r="BO213" s="77"/>
      <c r="BP213" s="77"/>
      <c r="BQ213" s="77"/>
      <c r="BR213" s="77"/>
      <c r="BS213" s="77"/>
      <c r="BT213" s="77"/>
      <c r="BU213" s="77"/>
      <c r="BV213" s="77"/>
      <c r="BW213" s="77"/>
      <c r="BX213" s="77"/>
      <c r="BY213" s="77"/>
      <c r="BZ213" s="77"/>
    </row>
    <row r="214" spans="2:78">
      <c r="B214" s="77"/>
      <c r="C214" s="77"/>
      <c r="D214" s="77"/>
      <c r="E214" s="77"/>
      <c r="F214" s="77"/>
      <c r="G214" s="77"/>
      <c r="H214" s="77"/>
      <c r="I214" s="77"/>
      <c r="J214" s="77"/>
      <c r="K214" s="77"/>
      <c r="L214" s="77"/>
      <c r="M214" s="77"/>
      <c r="N214" s="77"/>
      <c r="O214" s="77"/>
      <c r="P214" s="77"/>
      <c r="Q214" s="77"/>
      <c r="R214" s="77"/>
      <c r="S214" s="77"/>
      <c r="T214" s="77"/>
      <c r="U214" s="77"/>
      <c r="V214" s="77"/>
      <c r="W214" s="77"/>
      <c r="X214" s="77"/>
      <c r="Y214" s="77"/>
      <c r="Z214" s="77"/>
      <c r="AA214" s="77"/>
      <c r="AB214" s="77"/>
      <c r="AC214" s="77"/>
      <c r="AD214" s="77"/>
      <c r="AE214" s="77"/>
      <c r="AF214" s="77"/>
      <c r="AG214" s="77"/>
      <c r="AH214" s="77"/>
      <c r="AI214" s="77"/>
      <c r="AJ214" s="77"/>
      <c r="AK214" s="77"/>
      <c r="AL214" s="77"/>
      <c r="AM214" s="77"/>
      <c r="AN214" s="77"/>
      <c r="AO214" s="77"/>
      <c r="AP214" s="77"/>
      <c r="AQ214" s="77"/>
      <c r="AR214" s="77"/>
      <c r="AS214" s="77"/>
      <c r="AT214" s="77"/>
      <c r="AU214" s="77"/>
      <c r="AV214" s="77"/>
      <c r="AW214" s="77"/>
      <c r="AX214" s="77"/>
      <c r="AY214" s="77"/>
      <c r="AZ214" s="77"/>
      <c r="BA214" s="77"/>
      <c r="BB214" s="77"/>
      <c r="BC214" s="77"/>
      <c r="BD214" s="77"/>
      <c r="BE214" s="77"/>
      <c r="BF214" s="77"/>
      <c r="BG214" s="77"/>
      <c r="BH214" s="77"/>
      <c r="BI214" s="77"/>
      <c r="BJ214" s="77"/>
      <c r="BK214" s="77"/>
      <c r="BL214" s="77"/>
      <c r="BM214" s="77"/>
      <c r="BN214" s="77"/>
      <c r="BO214" s="77"/>
      <c r="BP214" s="77"/>
      <c r="BQ214" s="77"/>
      <c r="BR214" s="77"/>
      <c r="BS214" s="77"/>
      <c r="BT214" s="77"/>
      <c r="BU214" s="77"/>
      <c r="BV214" s="77"/>
      <c r="BW214" s="77"/>
      <c r="BX214" s="77"/>
      <c r="BY214" s="77"/>
      <c r="BZ214" s="77"/>
    </row>
    <row r="215" spans="2:78">
      <c r="B215" s="77"/>
      <c r="C215" s="77"/>
      <c r="D215" s="77"/>
      <c r="E215" s="77"/>
      <c r="F215" s="77"/>
      <c r="G215" s="77"/>
      <c r="H215" s="77"/>
      <c r="I215" s="77"/>
      <c r="J215" s="77"/>
      <c r="K215" s="77"/>
      <c r="L215" s="77"/>
      <c r="M215" s="77"/>
      <c r="N215" s="77"/>
      <c r="O215" s="77"/>
      <c r="P215" s="77"/>
      <c r="Q215" s="77"/>
      <c r="R215" s="77"/>
      <c r="S215" s="77"/>
      <c r="T215" s="77"/>
      <c r="U215" s="77"/>
      <c r="V215" s="77"/>
      <c r="W215" s="77"/>
      <c r="X215" s="77"/>
      <c r="Y215" s="77"/>
      <c r="Z215" s="77"/>
      <c r="AA215" s="77"/>
      <c r="AB215" s="77"/>
      <c r="AC215" s="77"/>
      <c r="AD215" s="77"/>
      <c r="AE215" s="77"/>
      <c r="AF215" s="77"/>
      <c r="AG215" s="77"/>
      <c r="AH215" s="77"/>
      <c r="AI215" s="77"/>
      <c r="AJ215" s="77"/>
      <c r="AK215" s="77"/>
      <c r="AL215" s="77"/>
      <c r="AM215" s="77"/>
      <c r="AN215" s="77"/>
      <c r="AO215" s="77"/>
      <c r="AP215" s="77"/>
      <c r="AQ215" s="77"/>
      <c r="AR215" s="77"/>
      <c r="AS215" s="77"/>
      <c r="AT215" s="77"/>
      <c r="AU215" s="77"/>
      <c r="AV215" s="77"/>
      <c r="AW215" s="77"/>
      <c r="AX215" s="77"/>
      <c r="AY215" s="77"/>
      <c r="AZ215" s="77"/>
      <c r="BA215" s="77"/>
      <c r="BB215" s="77"/>
      <c r="BC215" s="77"/>
      <c r="BD215" s="77"/>
      <c r="BE215" s="77"/>
      <c r="BF215" s="77"/>
      <c r="BG215" s="77"/>
      <c r="BH215" s="77"/>
      <c r="BI215" s="77"/>
      <c r="BJ215" s="77"/>
      <c r="BK215" s="77"/>
      <c r="BL215" s="77"/>
      <c r="BM215" s="77"/>
      <c r="BN215" s="77"/>
      <c r="BO215" s="77"/>
      <c r="BP215" s="77"/>
      <c r="BQ215" s="77"/>
      <c r="BR215" s="77"/>
      <c r="BS215" s="77"/>
      <c r="BT215" s="77"/>
      <c r="BU215" s="77"/>
      <c r="BV215" s="77"/>
      <c r="BW215" s="77"/>
      <c r="BX215" s="77"/>
      <c r="BY215" s="77"/>
      <c r="BZ215" s="77"/>
    </row>
    <row r="216" spans="2:78">
      <c r="B216" s="77"/>
      <c r="C216" s="77"/>
      <c r="D216" s="77"/>
      <c r="E216" s="77"/>
      <c r="F216" s="77"/>
      <c r="G216" s="77"/>
      <c r="H216" s="77"/>
      <c r="I216" s="77"/>
      <c r="J216" s="77"/>
      <c r="K216" s="77"/>
      <c r="L216" s="77"/>
      <c r="M216" s="77"/>
      <c r="N216" s="77"/>
      <c r="O216" s="77"/>
      <c r="P216" s="77"/>
      <c r="Q216" s="77"/>
      <c r="R216" s="77"/>
      <c r="S216" s="77"/>
      <c r="T216" s="77"/>
      <c r="U216" s="77"/>
      <c r="V216" s="77"/>
      <c r="W216" s="77"/>
      <c r="X216" s="77"/>
      <c r="Y216" s="77"/>
      <c r="Z216" s="77"/>
      <c r="AA216" s="77"/>
      <c r="AB216" s="77"/>
      <c r="AC216" s="77"/>
      <c r="AD216" s="77"/>
      <c r="AE216" s="77"/>
      <c r="AF216" s="77"/>
      <c r="AG216" s="77"/>
      <c r="AH216" s="77"/>
      <c r="AI216" s="77"/>
      <c r="AJ216" s="77"/>
      <c r="AK216" s="77"/>
      <c r="AL216" s="77"/>
      <c r="AM216" s="77"/>
      <c r="AN216" s="77"/>
      <c r="AO216" s="77"/>
      <c r="AP216" s="77"/>
      <c r="AQ216" s="77"/>
      <c r="AR216" s="77"/>
      <c r="AS216" s="77"/>
      <c r="AT216" s="77"/>
      <c r="AU216" s="77"/>
      <c r="AV216" s="77"/>
      <c r="AW216" s="77"/>
      <c r="AX216" s="77"/>
      <c r="AY216" s="77"/>
      <c r="AZ216" s="77"/>
      <c r="BA216" s="77"/>
      <c r="BB216" s="77"/>
      <c r="BC216" s="77"/>
      <c r="BD216" s="77"/>
      <c r="BE216" s="77"/>
      <c r="BF216" s="77"/>
      <c r="BG216" s="77"/>
      <c r="BH216" s="77"/>
      <c r="BI216" s="77"/>
      <c r="BJ216" s="77"/>
      <c r="BK216" s="77"/>
      <c r="BL216" s="77"/>
      <c r="BM216" s="77"/>
      <c r="BN216" s="77"/>
      <c r="BO216" s="77"/>
      <c r="BP216" s="77"/>
      <c r="BQ216" s="77"/>
      <c r="BR216" s="77"/>
      <c r="BS216" s="77"/>
      <c r="BT216" s="77"/>
      <c r="BU216" s="77"/>
      <c r="BV216" s="77"/>
      <c r="BW216" s="77"/>
      <c r="BX216" s="77"/>
      <c r="BY216" s="77"/>
      <c r="BZ216" s="77"/>
    </row>
    <row r="217" spans="2:78">
      <c r="B217" s="77"/>
      <c r="C217" s="77"/>
      <c r="D217" s="77"/>
      <c r="E217" s="77"/>
      <c r="F217" s="77"/>
      <c r="G217" s="77"/>
      <c r="H217" s="77"/>
      <c r="I217" s="77"/>
      <c r="J217" s="77"/>
      <c r="K217" s="77"/>
      <c r="L217" s="77"/>
      <c r="M217" s="77"/>
      <c r="N217" s="77"/>
      <c r="O217" s="77"/>
      <c r="P217" s="77"/>
      <c r="Q217" s="77"/>
      <c r="R217" s="77"/>
      <c r="S217" s="77"/>
      <c r="T217" s="77"/>
      <c r="U217" s="77"/>
      <c r="V217" s="77"/>
      <c r="W217" s="77"/>
      <c r="X217" s="77"/>
      <c r="Y217" s="77"/>
      <c r="Z217" s="77"/>
      <c r="AA217" s="77"/>
      <c r="AB217" s="77"/>
      <c r="AC217" s="77"/>
      <c r="AD217" s="77"/>
      <c r="AE217" s="77"/>
      <c r="AF217" s="77"/>
      <c r="AG217" s="77"/>
      <c r="AH217" s="77"/>
      <c r="AI217" s="77"/>
      <c r="AJ217" s="77"/>
      <c r="AK217" s="77"/>
      <c r="AL217" s="77"/>
      <c r="AM217" s="77"/>
      <c r="AN217" s="77"/>
      <c r="AO217" s="77"/>
      <c r="AP217" s="77"/>
      <c r="AQ217" s="77"/>
      <c r="AR217" s="77"/>
      <c r="AS217" s="77"/>
      <c r="AT217" s="77"/>
      <c r="AU217" s="77"/>
      <c r="AV217" s="77"/>
      <c r="AW217" s="77"/>
      <c r="AX217" s="77"/>
      <c r="AY217" s="77"/>
      <c r="AZ217" s="77"/>
      <c r="BA217" s="77"/>
      <c r="BB217" s="77"/>
      <c r="BC217" s="77"/>
      <c r="BD217" s="77"/>
      <c r="BE217" s="77"/>
      <c r="BF217" s="77"/>
      <c r="BG217" s="77"/>
      <c r="BH217" s="77"/>
      <c r="BI217" s="77"/>
      <c r="BJ217" s="77"/>
      <c r="BK217" s="77"/>
      <c r="BL217" s="77"/>
      <c r="BM217" s="77"/>
      <c r="BN217" s="77"/>
      <c r="BO217" s="77"/>
      <c r="BP217" s="77"/>
      <c r="BQ217" s="77"/>
      <c r="BR217" s="77"/>
      <c r="BS217" s="77"/>
      <c r="BT217" s="77"/>
      <c r="BU217" s="77"/>
      <c r="BV217" s="77"/>
      <c r="BW217" s="77"/>
      <c r="BX217" s="77"/>
      <c r="BY217" s="77"/>
      <c r="BZ217" s="77"/>
    </row>
    <row r="218" spans="2:78">
      <c r="B218" s="77"/>
      <c r="C218" s="77"/>
      <c r="D218" s="77"/>
      <c r="E218" s="77"/>
      <c r="F218" s="77"/>
      <c r="G218" s="77"/>
      <c r="H218" s="77"/>
      <c r="I218" s="77"/>
      <c r="J218" s="77"/>
      <c r="K218" s="77"/>
      <c r="L218" s="77"/>
      <c r="M218" s="77"/>
      <c r="N218" s="77"/>
      <c r="O218" s="77"/>
      <c r="P218" s="77"/>
      <c r="Q218" s="77"/>
      <c r="R218" s="77"/>
      <c r="S218" s="77"/>
      <c r="T218" s="77"/>
      <c r="U218" s="77"/>
      <c r="V218" s="77"/>
      <c r="W218" s="77"/>
      <c r="X218" s="77"/>
      <c r="Y218" s="77"/>
      <c r="Z218" s="77"/>
      <c r="AA218" s="77"/>
      <c r="AB218" s="77"/>
      <c r="AC218" s="77"/>
      <c r="AD218" s="77"/>
      <c r="AE218" s="77"/>
      <c r="AF218" s="77"/>
      <c r="AG218" s="77"/>
      <c r="AH218" s="77"/>
      <c r="AI218" s="77"/>
      <c r="AJ218" s="77"/>
      <c r="AK218" s="77"/>
      <c r="AL218" s="77"/>
      <c r="AM218" s="77"/>
      <c r="AN218" s="77"/>
      <c r="AO218" s="77"/>
      <c r="AP218" s="77"/>
      <c r="AQ218" s="77"/>
      <c r="AR218" s="77"/>
      <c r="AS218" s="77"/>
      <c r="AT218" s="77"/>
      <c r="AU218" s="77"/>
      <c r="AV218" s="77"/>
      <c r="AW218" s="77"/>
      <c r="AX218" s="77"/>
      <c r="AY218" s="77"/>
      <c r="AZ218" s="77"/>
      <c r="BA218" s="77"/>
      <c r="BB218" s="77"/>
      <c r="BC218" s="77"/>
      <c r="BD218" s="77"/>
      <c r="BE218" s="77"/>
      <c r="BF218" s="77"/>
      <c r="BG218" s="77"/>
      <c r="BH218" s="77"/>
      <c r="BI218" s="77"/>
      <c r="BJ218" s="77"/>
      <c r="BK218" s="77"/>
      <c r="BL218" s="77"/>
      <c r="BM218" s="77"/>
      <c r="BN218" s="77"/>
      <c r="BO218" s="77"/>
      <c r="BP218" s="77"/>
      <c r="BQ218" s="77"/>
      <c r="BR218" s="77"/>
      <c r="BS218" s="77"/>
      <c r="BT218" s="77"/>
      <c r="BU218" s="77"/>
      <c r="BV218" s="77"/>
      <c r="BW218" s="77"/>
      <c r="BX218" s="77"/>
      <c r="BY218" s="77"/>
      <c r="BZ218" s="77"/>
    </row>
    <row r="219" spans="2:78">
      <c r="B219" s="77"/>
      <c r="C219" s="77"/>
      <c r="D219" s="77"/>
      <c r="E219" s="77"/>
      <c r="F219" s="77"/>
      <c r="G219" s="77"/>
      <c r="H219" s="77"/>
      <c r="I219" s="77"/>
      <c r="J219" s="77"/>
      <c r="K219" s="77"/>
      <c r="L219" s="77"/>
      <c r="M219" s="77"/>
      <c r="N219" s="77"/>
      <c r="O219" s="77"/>
      <c r="P219" s="77"/>
      <c r="Q219" s="77"/>
      <c r="R219" s="77"/>
      <c r="S219" s="77"/>
      <c r="T219" s="77"/>
      <c r="U219" s="77"/>
      <c r="V219" s="77"/>
      <c r="W219" s="77"/>
      <c r="X219" s="77"/>
      <c r="Y219" s="77"/>
      <c r="Z219" s="77"/>
      <c r="AA219" s="77"/>
      <c r="AB219" s="77"/>
      <c r="AC219" s="77"/>
      <c r="AD219" s="77"/>
      <c r="AE219" s="77"/>
      <c r="AF219" s="77"/>
      <c r="AG219" s="77"/>
      <c r="AH219" s="77"/>
      <c r="AI219" s="77"/>
      <c r="AJ219" s="77"/>
      <c r="AK219" s="77"/>
      <c r="AL219" s="77"/>
      <c r="AM219" s="77"/>
      <c r="AN219" s="77"/>
      <c r="AO219" s="77"/>
      <c r="AP219" s="77"/>
      <c r="AQ219" s="77"/>
      <c r="AR219" s="77"/>
      <c r="AS219" s="77"/>
      <c r="AT219" s="77"/>
      <c r="AU219" s="77"/>
      <c r="AV219" s="77"/>
      <c r="AW219" s="77"/>
      <c r="AX219" s="77"/>
      <c r="AY219" s="77"/>
      <c r="AZ219" s="77"/>
      <c r="BA219" s="77"/>
      <c r="BB219" s="77"/>
      <c r="BC219" s="77"/>
      <c r="BD219" s="77"/>
      <c r="BE219" s="77"/>
      <c r="BF219" s="77"/>
      <c r="BG219" s="77"/>
      <c r="BH219" s="77"/>
      <c r="BI219" s="77"/>
      <c r="BJ219" s="77"/>
      <c r="BK219" s="77"/>
      <c r="BL219" s="77"/>
      <c r="BM219" s="77"/>
      <c r="BN219" s="77"/>
      <c r="BO219" s="77"/>
      <c r="BP219" s="77"/>
      <c r="BQ219" s="77"/>
      <c r="BR219" s="77"/>
      <c r="BS219" s="77"/>
      <c r="BT219" s="77"/>
      <c r="BU219" s="77"/>
      <c r="BV219" s="77"/>
      <c r="BW219" s="77"/>
      <c r="BX219" s="77"/>
      <c r="BY219" s="77"/>
      <c r="BZ219" s="77"/>
    </row>
    <row r="220" spans="2:78">
      <c r="B220" s="77"/>
      <c r="C220" s="77"/>
      <c r="D220" s="77"/>
      <c r="E220" s="77"/>
      <c r="F220" s="77"/>
      <c r="G220" s="77"/>
      <c r="H220" s="77"/>
      <c r="I220" s="77"/>
      <c r="J220" s="77"/>
      <c r="K220" s="77"/>
      <c r="L220" s="77"/>
      <c r="M220" s="77"/>
      <c r="N220" s="77"/>
      <c r="O220" s="77"/>
      <c r="P220" s="77"/>
      <c r="Q220" s="77"/>
      <c r="R220" s="77"/>
      <c r="S220" s="77"/>
      <c r="T220" s="77"/>
      <c r="U220" s="77"/>
      <c r="V220" s="77"/>
      <c r="W220" s="77"/>
      <c r="X220" s="77"/>
      <c r="Y220" s="77"/>
      <c r="Z220" s="77"/>
      <c r="AA220" s="77"/>
      <c r="AB220" s="77"/>
      <c r="AC220" s="77"/>
      <c r="AD220" s="77"/>
      <c r="AE220" s="77"/>
      <c r="AF220" s="77"/>
      <c r="AG220" s="77"/>
      <c r="AH220" s="77"/>
      <c r="AI220" s="77"/>
      <c r="AJ220" s="77"/>
      <c r="AK220" s="77"/>
      <c r="AL220" s="77"/>
      <c r="AM220" s="77"/>
      <c r="AN220" s="77"/>
      <c r="AO220" s="77"/>
      <c r="AP220" s="77"/>
      <c r="AQ220" s="77"/>
      <c r="AR220" s="77"/>
      <c r="AS220" s="77"/>
      <c r="AT220" s="77"/>
      <c r="AU220" s="77"/>
      <c r="AV220" s="77"/>
      <c r="AW220" s="77"/>
      <c r="AX220" s="77"/>
      <c r="AY220" s="77"/>
      <c r="AZ220" s="77"/>
      <c r="BA220" s="77"/>
      <c r="BB220" s="77"/>
      <c r="BC220" s="77"/>
      <c r="BD220" s="77"/>
      <c r="BE220" s="77"/>
      <c r="BF220" s="77"/>
      <c r="BG220" s="77"/>
      <c r="BH220" s="77"/>
      <c r="BI220" s="77"/>
      <c r="BJ220" s="77"/>
      <c r="BK220" s="77"/>
      <c r="BL220" s="77"/>
      <c r="BM220" s="77"/>
      <c r="BN220" s="77"/>
      <c r="BO220" s="77"/>
      <c r="BP220" s="77"/>
      <c r="BQ220" s="77"/>
      <c r="BR220" s="77"/>
      <c r="BS220" s="77"/>
      <c r="BT220" s="77"/>
      <c r="BU220" s="77"/>
      <c r="BV220" s="77"/>
      <c r="BW220" s="77"/>
      <c r="BX220" s="77"/>
      <c r="BY220" s="77"/>
      <c r="BZ220" s="77"/>
    </row>
    <row r="221" spans="2:78">
      <c r="B221" s="77"/>
      <c r="C221" s="77"/>
      <c r="D221" s="77"/>
      <c r="E221" s="77"/>
      <c r="F221" s="77"/>
      <c r="G221" s="77"/>
      <c r="H221" s="77"/>
      <c r="I221" s="77"/>
      <c r="J221" s="77"/>
      <c r="K221" s="77"/>
      <c r="L221" s="77"/>
      <c r="M221" s="77"/>
      <c r="N221" s="77"/>
      <c r="O221" s="77"/>
      <c r="P221" s="77"/>
      <c r="Q221" s="77"/>
      <c r="R221" s="77"/>
      <c r="S221" s="77"/>
      <c r="T221" s="77"/>
      <c r="U221" s="77"/>
      <c r="V221" s="77"/>
      <c r="W221" s="77"/>
      <c r="X221" s="77"/>
      <c r="Y221" s="77"/>
      <c r="Z221" s="77"/>
      <c r="AA221" s="77"/>
      <c r="AB221" s="77"/>
      <c r="AC221" s="77"/>
      <c r="AD221" s="77"/>
      <c r="AE221" s="77"/>
      <c r="AF221" s="77"/>
      <c r="AG221" s="77"/>
      <c r="AH221" s="77"/>
      <c r="AI221" s="77"/>
      <c r="AJ221" s="77"/>
      <c r="AK221" s="77"/>
      <c r="AL221" s="77"/>
      <c r="AM221" s="77"/>
      <c r="AN221" s="77"/>
      <c r="AO221" s="77"/>
      <c r="AP221" s="77"/>
      <c r="AQ221" s="77"/>
      <c r="AR221" s="77"/>
      <c r="AS221" s="77"/>
      <c r="AT221" s="77"/>
      <c r="AU221" s="77"/>
      <c r="AV221" s="77"/>
      <c r="AW221" s="77"/>
      <c r="AX221" s="77"/>
      <c r="AY221" s="77"/>
      <c r="AZ221" s="77"/>
      <c r="BA221" s="77"/>
      <c r="BB221" s="77"/>
      <c r="BC221" s="77"/>
      <c r="BD221" s="77"/>
      <c r="BE221" s="77"/>
      <c r="BF221" s="77"/>
      <c r="BG221" s="77"/>
      <c r="BH221" s="77"/>
      <c r="BI221" s="77"/>
      <c r="BJ221" s="77"/>
      <c r="BK221" s="77"/>
      <c r="BL221" s="77"/>
      <c r="BM221" s="77"/>
      <c r="BN221" s="77"/>
      <c r="BO221" s="77"/>
      <c r="BP221" s="77"/>
      <c r="BQ221" s="77"/>
      <c r="BR221" s="77"/>
      <c r="BS221" s="77"/>
      <c r="BT221" s="77"/>
      <c r="BU221" s="77"/>
      <c r="BV221" s="77"/>
      <c r="BW221" s="77"/>
      <c r="BX221" s="77"/>
      <c r="BY221" s="77"/>
      <c r="BZ221" s="77"/>
    </row>
    <row r="222" spans="2:78">
      <c r="B222" s="77"/>
      <c r="C222" s="77"/>
      <c r="D222" s="77"/>
      <c r="E222" s="77"/>
      <c r="F222" s="77"/>
      <c r="G222" s="77"/>
      <c r="H222" s="77"/>
      <c r="I222" s="77"/>
      <c r="J222" s="77"/>
      <c r="K222" s="77"/>
      <c r="L222" s="77"/>
      <c r="M222" s="77"/>
      <c r="N222" s="77"/>
      <c r="O222" s="77"/>
      <c r="P222" s="77"/>
      <c r="Q222" s="77"/>
      <c r="R222" s="77"/>
      <c r="S222" s="77"/>
      <c r="T222" s="77"/>
      <c r="U222" s="77"/>
      <c r="V222" s="77"/>
      <c r="W222" s="77"/>
      <c r="X222" s="77"/>
      <c r="Y222" s="77"/>
      <c r="Z222" s="77"/>
      <c r="AA222" s="77"/>
      <c r="AB222" s="77"/>
      <c r="AC222" s="77"/>
      <c r="AD222" s="77"/>
      <c r="AE222" s="77"/>
      <c r="AF222" s="77"/>
      <c r="AG222" s="77"/>
      <c r="AH222" s="77"/>
      <c r="AI222" s="77"/>
      <c r="AJ222" s="77"/>
      <c r="AK222" s="77"/>
      <c r="AL222" s="77"/>
      <c r="AM222" s="77"/>
      <c r="AN222" s="77"/>
      <c r="AO222" s="77"/>
      <c r="AP222" s="77"/>
      <c r="AQ222" s="77"/>
      <c r="AR222" s="77"/>
      <c r="AS222" s="77"/>
      <c r="AT222" s="77"/>
      <c r="AU222" s="77"/>
      <c r="AV222" s="77"/>
      <c r="AW222" s="77"/>
      <c r="AX222" s="77"/>
      <c r="AY222" s="77"/>
      <c r="AZ222" s="77"/>
      <c r="BA222" s="77"/>
      <c r="BB222" s="77"/>
      <c r="BC222" s="77"/>
      <c r="BD222" s="77"/>
      <c r="BE222" s="77"/>
      <c r="BF222" s="77"/>
      <c r="BG222" s="77"/>
      <c r="BH222" s="77"/>
      <c r="BI222" s="77"/>
      <c r="BJ222" s="77"/>
      <c r="BK222" s="77"/>
      <c r="BL222" s="77"/>
      <c r="BM222" s="77"/>
      <c r="BN222" s="77"/>
      <c r="BO222" s="77"/>
      <c r="BP222" s="77"/>
      <c r="BQ222" s="77"/>
      <c r="BR222" s="77"/>
      <c r="BS222" s="77"/>
      <c r="BT222" s="77"/>
      <c r="BU222" s="77"/>
      <c r="BV222" s="77"/>
      <c r="BW222" s="77"/>
      <c r="BX222" s="77"/>
      <c r="BY222" s="77"/>
      <c r="BZ222" s="77"/>
    </row>
    <row r="223" spans="2:78">
      <c r="B223" s="77"/>
      <c r="C223" s="77"/>
      <c r="D223" s="77"/>
      <c r="E223" s="77"/>
      <c r="F223" s="77"/>
      <c r="G223" s="77"/>
      <c r="H223" s="77"/>
      <c r="I223" s="77"/>
      <c r="J223" s="77"/>
      <c r="K223" s="77"/>
      <c r="L223" s="77"/>
      <c r="M223" s="77"/>
      <c r="N223" s="77"/>
      <c r="O223" s="77"/>
      <c r="P223" s="77"/>
      <c r="Q223" s="77"/>
      <c r="R223" s="77"/>
      <c r="S223" s="77"/>
      <c r="T223" s="77"/>
      <c r="U223" s="77"/>
      <c r="V223" s="77"/>
      <c r="W223" s="77"/>
      <c r="X223" s="77"/>
      <c r="Y223" s="77"/>
      <c r="Z223" s="77"/>
      <c r="AA223" s="77"/>
      <c r="AB223" s="77"/>
      <c r="AC223" s="77"/>
      <c r="AD223" s="77"/>
      <c r="AE223" s="77"/>
      <c r="AF223" s="77"/>
      <c r="AG223" s="77"/>
      <c r="AH223" s="77"/>
      <c r="AI223" s="77"/>
      <c r="AJ223" s="77"/>
      <c r="AK223" s="77"/>
      <c r="AL223" s="77"/>
      <c r="AM223" s="77"/>
      <c r="AN223" s="77"/>
      <c r="AO223" s="77"/>
      <c r="AP223" s="77"/>
      <c r="AQ223" s="77"/>
      <c r="AR223" s="77"/>
      <c r="AS223" s="77"/>
      <c r="AT223" s="77"/>
      <c r="AU223" s="77"/>
      <c r="AV223" s="77"/>
      <c r="AW223" s="77"/>
      <c r="AX223" s="77"/>
      <c r="AY223" s="77"/>
      <c r="AZ223" s="77"/>
      <c r="BA223" s="77"/>
      <c r="BB223" s="77"/>
      <c r="BC223" s="77"/>
      <c r="BD223" s="77"/>
      <c r="BE223" s="77"/>
      <c r="BF223" s="77"/>
      <c r="BG223" s="77"/>
      <c r="BH223" s="77"/>
      <c r="BI223" s="77"/>
      <c r="BJ223" s="77"/>
      <c r="BK223" s="77"/>
      <c r="BL223" s="77"/>
      <c r="BM223" s="77"/>
      <c r="BN223" s="77"/>
      <c r="BO223" s="77"/>
      <c r="BP223" s="77"/>
      <c r="BQ223" s="77"/>
      <c r="BR223" s="77"/>
      <c r="BS223" s="77"/>
      <c r="BT223" s="77"/>
      <c r="BU223" s="77"/>
      <c r="BV223" s="77"/>
      <c r="BW223" s="77"/>
      <c r="BX223" s="77"/>
      <c r="BY223" s="77"/>
      <c r="BZ223" s="77"/>
    </row>
    <row r="224" spans="2:78">
      <c r="B224" s="77"/>
      <c r="C224" s="77"/>
      <c r="D224" s="77"/>
      <c r="E224" s="77"/>
      <c r="F224" s="77"/>
      <c r="G224" s="77"/>
      <c r="H224" s="77"/>
      <c r="I224" s="77"/>
      <c r="J224" s="77"/>
      <c r="K224" s="77"/>
      <c r="L224" s="77"/>
      <c r="M224" s="77"/>
      <c r="N224" s="77"/>
      <c r="O224" s="77"/>
      <c r="P224" s="77"/>
      <c r="Q224" s="77"/>
      <c r="R224" s="77"/>
      <c r="S224" s="77"/>
      <c r="T224" s="77"/>
      <c r="U224" s="77"/>
      <c r="V224" s="77"/>
      <c r="W224" s="77"/>
      <c r="X224" s="77"/>
      <c r="Y224" s="77"/>
      <c r="Z224" s="77"/>
      <c r="AA224" s="77"/>
      <c r="AB224" s="77"/>
      <c r="AC224" s="77"/>
      <c r="AD224" s="77"/>
      <c r="AE224" s="77"/>
      <c r="AF224" s="77"/>
      <c r="AG224" s="77"/>
      <c r="AH224" s="77"/>
      <c r="AI224" s="77"/>
      <c r="AJ224" s="77"/>
      <c r="AK224" s="77"/>
      <c r="AL224" s="77"/>
      <c r="AM224" s="77"/>
      <c r="AN224" s="77"/>
      <c r="AO224" s="77"/>
      <c r="AP224" s="77"/>
      <c r="AQ224" s="77"/>
      <c r="AR224" s="77"/>
      <c r="AS224" s="77"/>
      <c r="AT224" s="77"/>
      <c r="AU224" s="77"/>
      <c r="AV224" s="77"/>
      <c r="AW224" s="77"/>
      <c r="AX224" s="77"/>
      <c r="AY224" s="77"/>
      <c r="AZ224" s="77"/>
      <c r="BA224" s="77"/>
      <c r="BB224" s="77"/>
      <c r="BC224" s="77"/>
      <c r="BD224" s="77"/>
      <c r="BE224" s="77"/>
      <c r="BF224" s="77"/>
      <c r="BG224" s="77"/>
      <c r="BH224" s="77"/>
      <c r="BI224" s="77"/>
      <c r="BJ224" s="77"/>
      <c r="BK224" s="77"/>
      <c r="BL224" s="77"/>
      <c r="BM224" s="77"/>
      <c r="BN224" s="77"/>
      <c r="BO224" s="77"/>
      <c r="BP224" s="77"/>
      <c r="BQ224" s="77"/>
      <c r="BR224" s="77"/>
      <c r="BS224" s="77"/>
      <c r="BT224" s="77"/>
      <c r="BU224" s="77"/>
      <c r="BV224" s="77"/>
      <c r="BW224" s="77"/>
      <c r="BX224" s="77"/>
      <c r="BY224" s="77"/>
      <c r="BZ224" s="77"/>
    </row>
    <row r="225" spans="2:78">
      <c r="B225" s="77"/>
      <c r="C225" s="77"/>
      <c r="D225" s="77"/>
      <c r="E225" s="77"/>
      <c r="F225" s="77"/>
      <c r="G225" s="77"/>
      <c r="H225" s="77"/>
      <c r="I225" s="77"/>
      <c r="J225" s="77"/>
      <c r="K225" s="77"/>
      <c r="L225" s="77"/>
      <c r="M225" s="77"/>
      <c r="N225" s="77"/>
      <c r="O225" s="77"/>
      <c r="P225" s="77"/>
      <c r="Q225" s="77"/>
      <c r="R225" s="77"/>
      <c r="S225" s="77"/>
      <c r="T225" s="77"/>
      <c r="U225" s="77"/>
      <c r="V225" s="77"/>
      <c r="W225" s="77"/>
      <c r="X225" s="77"/>
      <c r="Y225" s="77"/>
      <c r="Z225" s="77"/>
      <c r="AA225" s="77"/>
      <c r="AB225" s="77"/>
      <c r="AC225" s="77"/>
      <c r="AD225" s="77"/>
      <c r="AE225" s="77"/>
      <c r="AF225" s="77"/>
      <c r="AG225" s="77"/>
      <c r="AH225" s="77"/>
      <c r="AI225" s="77"/>
      <c r="AJ225" s="77"/>
      <c r="AK225" s="77"/>
      <c r="AL225" s="77"/>
      <c r="AM225" s="77"/>
      <c r="AN225" s="77"/>
      <c r="AO225" s="77"/>
      <c r="AP225" s="77"/>
      <c r="AQ225" s="77"/>
      <c r="AR225" s="77"/>
      <c r="AS225" s="77"/>
      <c r="AT225" s="77"/>
      <c r="AU225" s="77"/>
      <c r="AV225" s="77"/>
      <c r="AW225" s="77"/>
      <c r="AX225" s="77"/>
      <c r="AY225" s="77"/>
      <c r="AZ225" s="77"/>
      <c r="BA225" s="77"/>
      <c r="BB225" s="77"/>
      <c r="BC225" s="77"/>
      <c r="BD225" s="77"/>
      <c r="BE225" s="77"/>
      <c r="BF225" s="77"/>
      <c r="BG225" s="77"/>
      <c r="BH225" s="77"/>
      <c r="BI225" s="77"/>
      <c r="BJ225" s="77"/>
      <c r="BK225" s="77"/>
      <c r="BL225" s="77"/>
      <c r="BM225" s="77"/>
      <c r="BN225" s="77"/>
      <c r="BO225" s="77"/>
      <c r="BP225" s="77"/>
      <c r="BQ225" s="77"/>
      <c r="BR225" s="77"/>
      <c r="BS225" s="77"/>
      <c r="BT225" s="77"/>
      <c r="BU225" s="77"/>
      <c r="BV225" s="77"/>
      <c r="BW225" s="77"/>
      <c r="BX225" s="77"/>
      <c r="BY225" s="77"/>
      <c r="BZ225" s="77"/>
    </row>
    <row r="226" spans="2:78">
      <c r="B226" s="77"/>
      <c r="C226" s="77"/>
      <c r="D226" s="77"/>
      <c r="E226" s="77"/>
      <c r="F226" s="77"/>
      <c r="G226" s="77"/>
      <c r="H226" s="77"/>
      <c r="I226" s="77"/>
      <c r="J226" s="77"/>
      <c r="K226" s="77"/>
      <c r="L226" s="77"/>
      <c r="M226" s="77"/>
      <c r="N226" s="77"/>
      <c r="O226" s="77"/>
      <c r="P226" s="77"/>
      <c r="Q226" s="77"/>
      <c r="R226" s="77"/>
      <c r="S226" s="77"/>
      <c r="T226" s="77"/>
      <c r="U226" s="77"/>
      <c r="V226" s="77"/>
      <c r="W226" s="77"/>
      <c r="X226" s="77"/>
      <c r="Y226" s="77"/>
      <c r="Z226" s="77"/>
      <c r="AA226" s="77"/>
      <c r="AB226" s="77"/>
      <c r="AC226" s="77"/>
      <c r="AD226" s="77"/>
      <c r="AE226" s="77"/>
      <c r="AF226" s="77"/>
      <c r="AG226" s="77"/>
      <c r="AH226" s="77"/>
      <c r="AI226" s="77"/>
      <c r="AJ226" s="77"/>
      <c r="AK226" s="77"/>
      <c r="AL226" s="77"/>
      <c r="AM226" s="77"/>
      <c r="AN226" s="77"/>
      <c r="AO226" s="77"/>
      <c r="AP226" s="77"/>
      <c r="AQ226" s="77"/>
      <c r="AR226" s="77"/>
      <c r="AS226" s="77"/>
      <c r="AT226" s="77"/>
      <c r="AU226" s="77"/>
      <c r="AV226" s="77"/>
      <c r="AW226" s="77"/>
      <c r="AX226" s="77"/>
      <c r="AY226" s="77"/>
      <c r="AZ226" s="77"/>
      <c r="BA226" s="77"/>
      <c r="BB226" s="77"/>
      <c r="BC226" s="77"/>
      <c r="BD226" s="77"/>
      <c r="BE226" s="77"/>
      <c r="BF226" s="77"/>
      <c r="BG226" s="77"/>
      <c r="BH226" s="77"/>
      <c r="BI226" s="77"/>
      <c r="BJ226" s="77"/>
      <c r="BK226" s="77"/>
      <c r="BL226" s="77"/>
      <c r="BM226" s="77"/>
      <c r="BN226" s="77"/>
      <c r="BO226" s="77"/>
      <c r="BP226" s="77"/>
      <c r="BQ226" s="77"/>
      <c r="BR226" s="77"/>
      <c r="BS226" s="77"/>
      <c r="BT226" s="77"/>
      <c r="BU226" s="77"/>
      <c r="BV226" s="77"/>
      <c r="BW226" s="77"/>
      <c r="BX226" s="77"/>
      <c r="BY226" s="77"/>
      <c r="BZ226" s="77"/>
    </row>
    <row r="227" spans="2:78">
      <c r="B227" s="77"/>
      <c r="C227" s="77"/>
      <c r="D227" s="77"/>
      <c r="E227" s="77"/>
      <c r="F227" s="77"/>
      <c r="G227" s="77"/>
      <c r="H227" s="77"/>
      <c r="I227" s="77"/>
      <c r="J227" s="77"/>
      <c r="K227" s="77"/>
      <c r="L227" s="77"/>
      <c r="M227" s="77"/>
      <c r="N227" s="77"/>
      <c r="O227" s="77"/>
      <c r="P227" s="77"/>
      <c r="Q227" s="77"/>
      <c r="R227" s="77"/>
      <c r="S227" s="77"/>
      <c r="T227" s="77"/>
      <c r="U227" s="77"/>
      <c r="V227" s="77"/>
      <c r="W227" s="77"/>
      <c r="X227" s="77"/>
      <c r="Y227" s="77"/>
      <c r="Z227" s="77"/>
      <c r="AA227" s="77"/>
      <c r="AB227" s="77"/>
      <c r="AC227" s="77"/>
      <c r="AD227" s="77"/>
      <c r="AE227" s="77"/>
      <c r="AF227" s="77"/>
      <c r="AG227" s="77"/>
      <c r="AH227" s="77"/>
      <c r="AI227" s="77"/>
      <c r="AJ227" s="77"/>
      <c r="AK227" s="77"/>
      <c r="AL227" s="77"/>
      <c r="AM227" s="77"/>
      <c r="AN227" s="77"/>
      <c r="AO227" s="77"/>
      <c r="AP227" s="77"/>
      <c r="AQ227" s="77"/>
      <c r="AR227" s="77"/>
      <c r="AS227" s="77"/>
      <c r="AT227" s="77"/>
      <c r="AU227" s="77"/>
      <c r="AV227" s="77"/>
      <c r="AW227" s="77"/>
      <c r="AX227" s="77"/>
      <c r="AY227" s="77"/>
      <c r="AZ227" s="77"/>
      <c r="BA227" s="77"/>
      <c r="BB227" s="77"/>
      <c r="BC227" s="77"/>
      <c r="BD227" s="77"/>
      <c r="BE227" s="77"/>
      <c r="BF227" s="77"/>
      <c r="BG227" s="77"/>
      <c r="BH227" s="77"/>
      <c r="BI227" s="77"/>
      <c r="BJ227" s="77"/>
      <c r="BK227" s="77"/>
      <c r="BL227" s="77"/>
      <c r="BM227" s="77"/>
      <c r="BN227" s="77"/>
      <c r="BO227" s="77"/>
      <c r="BP227" s="77"/>
      <c r="BQ227" s="77"/>
      <c r="BR227" s="77"/>
      <c r="BS227" s="77"/>
      <c r="BT227" s="77"/>
      <c r="BU227" s="77"/>
      <c r="BV227" s="77"/>
      <c r="BW227" s="77"/>
      <c r="BX227" s="77"/>
      <c r="BY227" s="77"/>
      <c r="BZ227" s="77"/>
    </row>
    <row r="228" spans="2:78">
      <c r="B228" s="77"/>
      <c r="C228" s="77"/>
      <c r="D228" s="77"/>
      <c r="E228" s="77"/>
      <c r="F228" s="77"/>
      <c r="G228" s="77"/>
      <c r="H228" s="77"/>
      <c r="I228" s="77"/>
      <c r="J228" s="77"/>
      <c r="K228" s="77"/>
      <c r="L228" s="77"/>
      <c r="M228" s="77"/>
      <c r="N228" s="77"/>
      <c r="O228" s="77"/>
      <c r="P228" s="77"/>
      <c r="Q228" s="77"/>
      <c r="R228" s="77"/>
      <c r="S228" s="77"/>
      <c r="T228" s="77"/>
      <c r="U228" s="77"/>
      <c r="V228" s="77"/>
      <c r="W228" s="77"/>
      <c r="X228" s="77"/>
      <c r="Y228" s="77"/>
      <c r="Z228" s="77"/>
      <c r="AA228" s="77"/>
      <c r="AB228" s="77"/>
      <c r="AC228" s="77"/>
      <c r="AD228" s="77"/>
      <c r="AE228" s="77"/>
      <c r="AF228" s="77"/>
      <c r="AG228" s="77"/>
      <c r="AH228" s="77"/>
      <c r="AI228" s="77"/>
      <c r="AJ228" s="77"/>
      <c r="AK228" s="77"/>
      <c r="AL228" s="77"/>
      <c r="AM228" s="77"/>
      <c r="AN228" s="77"/>
      <c r="AO228" s="77"/>
      <c r="AP228" s="77"/>
      <c r="AQ228" s="77"/>
      <c r="AR228" s="77"/>
      <c r="AS228" s="77"/>
      <c r="AT228" s="77"/>
      <c r="AU228" s="77"/>
      <c r="AV228" s="77"/>
      <c r="AW228" s="77"/>
      <c r="AX228" s="77"/>
      <c r="AY228" s="77"/>
      <c r="AZ228" s="77"/>
      <c r="BA228" s="77"/>
      <c r="BB228" s="77"/>
      <c r="BC228" s="77"/>
      <c r="BD228" s="77"/>
      <c r="BE228" s="77"/>
      <c r="BF228" s="77"/>
      <c r="BG228" s="77"/>
      <c r="BH228" s="77"/>
      <c r="BI228" s="77"/>
      <c r="BJ228" s="77"/>
      <c r="BK228" s="77"/>
      <c r="BL228" s="77"/>
      <c r="BM228" s="77"/>
      <c r="BN228" s="77"/>
      <c r="BO228" s="77"/>
      <c r="BP228" s="77"/>
      <c r="BQ228" s="77"/>
      <c r="BR228" s="77"/>
      <c r="BS228" s="77"/>
      <c r="BT228" s="77"/>
      <c r="BU228" s="77"/>
      <c r="BV228" s="77"/>
      <c r="BW228" s="77"/>
      <c r="BX228" s="77"/>
      <c r="BY228" s="77"/>
      <c r="BZ228" s="77"/>
    </row>
    <row r="229" spans="2:78">
      <c r="B229" s="77"/>
      <c r="C229" s="77"/>
      <c r="D229" s="77"/>
      <c r="E229" s="77"/>
      <c r="F229" s="77"/>
      <c r="G229" s="77"/>
      <c r="H229" s="77"/>
      <c r="I229" s="77"/>
      <c r="J229" s="77"/>
      <c r="K229" s="77"/>
      <c r="L229" s="77"/>
      <c r="M229" s="77"/>
      <c r="N229" s="77"/>
      <c r="O229" s="77"/>
      <c r="P229" s="77"/>
      <c r="Q229" s="77"/>
      <c r="R229" s="77"/>
      <c r="S229" s="77"/>
      <c r="T229" s="77"/>
      <c r="U229" s="77"/>
      <c r="V229" s="77"/>
      <c r="W229" s="77"/>
      <c r="X229" s="77"/>
      <c r="Y229" s="77"/>
      <c r="Z229" s="77"/>
      <c r="AA229" s="77"/>
      <c r="AB229" s="77"/>
      <c r="AC229" s="77"/>
      <c r="AD229" s="77"/>
      <c r="AE229" s="77"/>
      <c r="AF229" s="77"/>
      <c r="AG229" s="77"/>
      <c r="AH229" s="77"/>
      <c r="AI229" s="77"/>
      <c r="AJ229" s="77"/>
      <c r="AK229" s="77"/>
      <c r="AL229" s="77"/>
      <c r="AM229" s="77"/>
      <c r="AN229" s="77"/>
      <c r="AO229" s="77"/>
      <c r="AP229" s="77"/>
      <c r="AQ229" s="77"/>
      <c r="AR229" s="77"/>
      <c r="AS229" s="77"/>
      <c r="AT229" s="77"/>
      <c r="AU229" s="77"/>
      <c r="AV229" s="77"/>
      <c r="AW229" s="77"/>
      <c r="AX229" s="77"/>
      <c r="AY229" s="77"/>
      <c r="AZ229" s="77"/>
      <c r="BA229" s="77"/>
      <c r="BB229" s="77"/>
      <c r="BC229" s="77"/>
      <c r="BD229" s="77"/>
      <c r="BE229" s="77"/>
      <c r="BF229" s="77"/>
      <c r="BG229" s="77"/>
      <c r="BH229" s="77"/>
      <c r="BI229" s="77"/>
      <c r="BJ229" s="77"/>
      <c r="BK229" s="77"/>
      <c r="BL229" s="77"/>
      <c r="BM229" s="77"/>
      <c r="BN229" s="77"/>
      <c r="BO229" s="77"/>
      <c r="BP229" s="77"/>
      <c r="BQ229" s="77"/>
      <c r="BR229" s="77"/>
      <c r="BS229" s="77"/>
      <c r="BT229" s="77"/>
      <c r="BU229" s="77"/>
      <c r="BV229" s="77"/>
      <c r="BW229" s="77"/>
      <c r="BX229" s="77"/>
      <c r="BY229" s="77"/>
      <c r="BZ229" s="77"/>
    </row>
    <row r="230" spans="2:78">
      <c r="B230" s="77"/>
      <c r="C230" s="77"/>
      <c r="D230" s="77"/>
      <c r="E230" s="77"/>
      <c r="F230" s="77"/>
      <c r="G230" s="77"/>
      <c r="H230" s="77"/>
      <c r="I230" s="77"/>
      <c r="J230" s="77"/>
      <c r="K230" s="77"/>
      <c r="L230" s="77"/>
      <c r="M230" s="77"/>
      <c r="N230" s="77"/>
      <c r="O230" s="77"/>
      <c r="P230" s="77"/>
      <c r="Q230" s="77"/>
      <c r="R230" s="77"/>
      <c r="S230" s="77"/>
      <c r="T230" s="77"/>
      <c r="U230" s="77"/>
      <c r="V230" s="77"/>
      <c r="W230" s="77"/>
      <c r="X230" s="77"/>
      <c r="Y230" s="77"/>
      <c r="Z230" s="77"/>
      <c r="AA230" s="77"/>
      <c r="AB230" s="77"/>
      <c r="AC230" s="77"/>
      <c r="AD230" s="77"/>
      <c r="AE230" s="77"/>
      <c r="AF230" s="77"/>
      <c r="AG230" s="77"/>
      <c r="AH230" s="77"/>
      <c r="AI230" s="77"/>
      <c r="AJ230" s="77"/>
      <c r="AK230" s="77"/>
      <c r="AL230" s="77"/>
      <c r="AM230" s="77"/>
      <c r="AN230" s="77"/>
      <c r="AO230" s="77"/>
      <c r="AP230" s="77"/>
      <c r="AQ230" s="77"/>
      <c r="AR230" s="77"/>
      <c r="AS230" s="77"/>
      <c r="AT230" s="77"/>
      <c r="AU230" s="77"/>
      <c r="AV230" s="77"/>
      <c r="AW230" s="77"/>
      <c r="AX230" s="77"/>
      <c r="AY230" s="77"/>
      <c r="AZ230" s="77"/>
      <c r="BA230" s="77"/>
      <c r="BB230" s="77"/>
      <c r="BC230" s="77"/>
      <c r="BD230" s="77"/>
      <c r="BE230" s="77"/>
      <c r="BF230" s="77"/>
      <c r="BG230" s="77"/>
      <c r="BH230" s="77"/>
      <c r="BI230" s="77"/>
      <c r="BJ230" s="77"/>
      <c r="BK230" s="77"/>
      <c r="BL230" s="77"/>
      <c r="BM230" s="77"/>
      <c r="BN230" s="77"/>
      <c r="BO230" s="77"/>
      <c r="BP230" s="77"/>
      <c r="BQ230" s="77"/>
      <c r="BR230" s="77"/>
      <c r="BS230" s="77"/>
      <c r="BT230" s="77"/>
      <c r="BU230" s="77"/>
      <c r="BV230" s="77"/>
      <c r="BW230" s="77"/>
      <c r="BX230" s="77"/>
      <c r="BY230" s="77"/>
      <c r="BZ230" s="77"/>
    </row>
    <row r="231" spans="2:78">
      <c r="B231" s="77"/>
      <c r="C231" s="77"/>
      <c r="D231" s="77"/>
      <c r="E231" s="77"/>
      <c r="F231" s="77"/>
      <c r="G231" s="77"/>
      <c r="H231" s="77"/>
      <c r="I231" s="77"/>
      <c r="J231" s="77"/>
      <c r="K231" s="77"/>
      <c r="L231" s="77"/>
      <c r="M231" s="77"/>
      <c r="N231" s="77"/>
      <c r="O231" s="77"/>
      <c r="P231" s="77"/>
      <c r="Q231" s="77"/>
      <c r="R231" s="77"/>
      <c r="S231" s="77"/>
      <c r="T231" s="77"/>
      <c r="U231" s="77"/>
      <c r="V231" s="77"/>
      <c r="W231" s="77"/>
      <c r="X231" s="77"/>
      <c r="Y231" s="77"/>
      <c r="Z231" s="77"/>
      <c r="AA231" s="77"/>
      <c r="AB231" s="77"/>
      <c r="AC231" s="77"/>
      <c r="AD231" s="77"/>
      <c r="AE231" s="77"/>
      <c r="AF231" s="77"/>
      <c r="AG231" s="77"/>
      <c r="AH231" s="77"/>
      <c r="AI231" s="77"/>
      <c r="AJ231" s="77"/>
      <c r="AK231" s="77"/>
      <c r="AL231" s="77"/>
      <c r="AM231" s="77"/>
      <c r="AN231" s="77"/>
      <c r="AO231" s="77"/>
      <c r="AP231" s="77"/>
      <c r="AQ231" s="77"/>
      <c r="AR231" s="77"/>
      <c r="AS231" s="77"/>
      <c r="AT231" s="77"/>
      <c r="AU231" s="77"/>
      <c r="AV231" s="77"/>
      <c r="AW231" s="77"/>
      <c r="AX231" s="77"/>
      <c r="AY231" s="77"/>
      <c r="AZ231" s="77"/>
      <c r="BA231" s="77"/>
      <c r="BB231" s="77"/>
      <c r="BC231" s="77"/>
      <c r="BD231" s="77"/>
      <c r="BE231" s="77"/>
      <c r="BF231" s="77"/>
      <c r="BG231" s="77"/>
      <c r="BH231" s="77"/>
      <c r="BI231" s="77"/>
      <c r="BJ231" s="77"/>
      <c r="BK231" s="77"/>
      <c r="BL231" s="77"/>
      <c r="BM231" s="77"/>
      <c r="BN231" s="77"/>
      <c r="BO231" s="77"/>
      <c r="BP231" s="77"/>
      <c r="BQ231" s="77"/>
      <c r="BR231" s="77"/>
      <c r="BS231" s="77"/>
      <c r="BT231" s="77"/>
      <c r="BU231" s="77"/>
      <c r="BV231" s="77"/>
      <c r="BW231" s="77"/>
      <c r="BX231" s="77"/>
      <c r="BY231" s="77"/>
      <c r="BZ231" s="77"/>
    </row>
    <row r="232" spans="2:78">
      <c r="B232" s="77"/>
      <c r="C232" s="77"/>
      <c r="D232" s="77"/>
      <c r="E232" s="77"/>
      <c r="F232" s="77"/>
      <c r="G232" s="77"/>
      <c r="H232" s="77"/>
      <c r="I232" s="77"/>
      <c r="J232" s="77"/>
      <c r="K232" s="77"/>
      <c r="L232" s="77"/>
      <c r="M232" s="77"/>
      <c r="N232" s="77"/>
      <c r="O232" s="77"/>
      <c r="P232" s="77"/>
      <c r="Q232" s="77"/>
      <c r="R232" s="77"/>
      <c r="S232" s="77"/>
      <c r="T232" s="77"/>
      <c r="U232" s="77"/>
      <c r="V232" s="77"/>
      <c r="W232" s="77"/>
      <c r="X232" s="77"/>
      <c r="Y232" s="77"/>
      <c r="Z232" s="77"/>
      <c r="AA232" s="77"/>
      <c r="AB232" s="77"/>
      <c r="AC232" s="77"/>
      <c r="AD232" s="77"/>
      <c r="AE232" s="77"/>
      <c r="AF232" s="77"/>
      <c r="AG232" s="77"/>
      <c r="AH232" s="77"/>
      <c r="AI232" s="77"/>
      <c r="AJ232" s="77"/>
      <c r="AK232" s="77"/>
      <c r="AL232" s="77"/>
      <c r="AM232" s="77"/>
      <c r="AN232" s="77"/>
      <c r="AO232" s="77"/>
      <c r="AP232" s="77"/>
      <c r="AQ232" s="77"/>
      <c r="AR232" s="77"/>
      <c r="AS232" s="77"/>
      <c r="AT232" s="77"/>
      <c r="AU232" s="77"/>
      <c r="AV232" s="77"/>
      <c r="AW232" s="77"/>
      <c r="AX232" s="77"/>
      <c r="AY232" s="77"/>
      <c r="AZ232" s="77"/>
      <c r="BA232" s="77"/>
      <c r="BB232" s="77"/>
      <c r="BC232" s="77"/>
      <c r="BD232" s="77"/>
      <c r="BE232" s="77"/>
      <c r="BF232" s="77"/>
      <c r="BG232" s="77"/>
      <c r="BH232" s="77"/>
      <c r="BI232" s="77"/>
      <c r="BJ232" s="77"/>
      <c r="BK232" s="77"/>
      <c r="BL232" s="77"/>
      <c r="BM232" s="77"/>
      <c r="BN232" s="77"/>
      <c r="BO232" s="77"/>
      <c r="BP232" s="77"/>
      <c r="BQ232" s="77"/>
      <c r="BR232" s="77"/>
      <c r="BS232" s="77"/>
      <c r="BT232" s="77"/>
      <c r="BU232" s="77"/>
      <c r="BV232" s="77"/>
      <c r="BW232" s="77"/>
      <c r="BX232" s="77"/>
      <c r="BY232" s="77"/>
      <c r="BZ232" s="77"/>
    </row>
    <row r="233" spans="2:78">
      <c r="B233" s="77"/>
      <c r="C233" s="77"/>
      <c r="D233" s="77"/>
      <c r="E233" s="77"/>
      <c r="F233" s="77"/>
      <c r="G233" s="77"/>
      <c r="H233" s="77"/>
      <c r="I233" s="77"/>
      <c r="J233" s="77"/>
      <c r="K233" s="77"/>
      <c r="L233" s="77"/>
      <c r="M233" s="77"/>
      <c r="N233" s="77"/>
      <c r="O233" s="77"/>
      <c r="P233" s="77"/>
      <c r="Q233" s="77"/>
      <c r="R233" s="77"/>
      <c r="S233" s="77"/>
      <c r="T233" s="77"/>
      <c r="U233" s="77"/>
      <c r="V233" s="77"/>
      <c r="W233" s="77"/>
      <c r="X233" s="77"/>
      <c r="Y233" s="77"/>
      <c r="Z233" s="77"/>
      <c r="AA233" s="77"/>
      <c r="AB233" s="77"/>
      <c r="AC233" s="77"/>
      <c r="AD233" s="77"/>
      <c r="AE233" s="77"/>
      <c r="AF233" s="77"/>
      <c r="AG233" s="77"/>
      <c r="AH233" s="77"/>
      <c r="AI233" s="77"/>
      <c r="AJ233" s="77"/>
      <c r="AK233" s="77"/>
      <c r="AL233" s="77"/>
      <c r="AM233" s="77"/>
      <c r="AN233" s="77"/>
      <c r="AO233" s="77"/>
      <c r="AP233" s="77"/>
      <c r="AQ233" s="77"/>
      <c r="AR233" s="77"/>
      <c r="AS233" s="77"/>
      <c r="AT233" s="77"/>
      <c r="AU233" s="77"/>
      <c r="AV233" s="77"/>
      <c r="AW233" s="77"/>
      <c r="AX233" s="77"/>
      <c r="AY233" s="77"/>
      <c r="AZ233" s="77"/>
      <c r="BA233" s="77"/>
      <c r="BB233" s="77"/>
      <c r="BC233" s="77"/>
      <c r="BD233" s="77"/>
      <c r="BE233" s="77"/>
      <c r="BF233" s="77"/>
      <c r="BG233" s="77"/>
      <c r="BH233" s="77"/>
      <c r="BI233" s="77"/>
      <c r="BJ233" s="77"/>
      <c r="BK233" s="77"/>
      <c r="BL233" s="77"/>
      <c r="BM233" s="77"/>
      <c r="BN233" s="77"/>
      <c r="BO233" s="77"/>
      <c r="BP233" s="77"/>
      <c r="BQ233" s="77"/>
      <c r="BR233" s="77"/>
      <c r="BS233" s="77"/>
      <c r="BT233" s="77"/>
      <c r="BU233" s="77"/>
      <c r="BV233" s="77"/>
      <c r="BW233" s="77"/>
      <c r="BX233" s="77"/>
      <c r="BY233" s="77"/>
      <c r="BZ233" s="77"/>
    </row>
    <row r="234" spans="2:78">
      <c r="B234" s="77"/>
      <c r="C234" s="77"/>
      <c r="D234" s="77"/>
      <c r="E234" s="77"/>
      <c r="F234" s="77"/>
      <c r="G234" s="77"/>
      <c r="H234" s="77"/>
      <c r="I234" s="77"/>
      <c r="J234" s="77"/>
      <c r="K234" s="77"/>
      <c r="L234" s="77"/>
      <c r="M234" s="77"/>
      <c r="N234" s="77"/>
      <c r="O234" s="77"/>
      <c r="P234" s="77"/>
      <c r="Q234" s="77"/>
      <c r="R234" s="77"/>
      <c r="S234" s="77"/>
      <c r="T234" s="77"/>
      <c r="U234" s="77"/>
      <c r="V234" s="77"/>
      <c r="W234" s="77"/>
      <c r="X234" s="77"/>
      <c r="Y234" s="77"/>
      <c r="Z234" s="77"/>
      <c r="AA234" s="77"/>
      <c r="AB234" s="77"/>
      <c r="AC234" s="77"/>
      <c r="AD234" s="77"/>
      <c r="AE234" s="77"/>
      <c r="AF234" s="77"/>
      <c r="AG234" s="77"/>
      <c r="AH234" s="77"/>
      <c r="AI234" s="77"/>
      <c r="AJ234" s="77"/>
      <c r="AK234" s="77"/>
      <c r="AL234" s="77"/>
      <c r="AM234" s="77"/>
      <c r="AN234" s="77"/>
      <c r="AO234" s="77"/>
      <c r="AP234" s="77"/>
      <c r="AQ234" s="77"/>
      <c r="AR234" s="77"/>
      <c r="AS234" s="77"/>
      <c r="AT234" s="77"/>
      <c r="AU234" s="77"/>
      <c r="AV234" s="77"/>
      <c r="AW234" s="77"/>
      <c r="AX234" s="77"/>
      <c r="AY234" s="77"/>
      <c r="AZ234" s="77"/>
      <c r="BA234" s="77"/>
      <c r="BB234" s="77"/>
      <c r="BC234" s="77"/>
      <c r="BD234" s="77"/>
      <c r="BE234" s="77"/>
      <c r="BF234" s="77"/>
      <c r="BG234" s="77"/>
      <c r="BH234" s="77"/>
      <c r="BI234" s="77"/>
      <c r="BJ234" s="77"/>
      <c r="BK234" s="77"/>
      <c r="BL234" s="77"/>
      <c r="BM234" s="77"/>
      <c r="BN234" s="77"/>
      <c r="BO234" s="77"/>
      <c r="BP234" s="77"/>
      <c r="BQ234" s="77"/>
      <c r="BR234" s="77"/>
      <c r="BS234" s="77"/>
      <c r="BT234" s="77"/>
      <c r="BU234" s="77"/>
      <c r="BV234" s="77"/>
      <c r="BW234" s="77"/>
      <c r="BX234" s="77"/>
      <c r="BY234" s="77"/>
      <c r="BZ234" s="77"/>
    </row>
    <row r="235" spans="2:78">
      <c r="B235" s="77"/>
      <c r="C235" s="77"/>
      <c r="D235" s="77"/>
      <c r="E235" s="77"/>
      <c r="F235" s="77"/>
      <c r="G235" s="77"/>
      <c r="H235" s="77"/>
      <c r="I235" s="77"/>
      <c r="J235" s="77"/>
      <c r="K235" s="77"/>
      <c r="L235" s="77"/>
      <c r="M235" s="77"/>
      <c r="N235" s="77"/>
      <c r="O235" s="77"/>
      <c r="P235" s="77"/>
      <c r="Q235" s="77"/>
      <c r="R235" s="77"/>
      <c r="S235" s="77"/>
      <c r="T235" s="77"/>
      <c r="U235" s="77"/>
      <c r="V235" s="77"/>
      <c r="W235" s="77"/>
      <c r="X235" s="77"/>
      <c r="Y235" s="77"/>
      <c r="Z235" s="77"/>
      <c r="AA235" s="77"/>
      <c r="AB235" s="77"/>
      <c r="AC235" s="77"/>
      <c r="AD235" s="77"/>
      <c r="AE235" s="77"/>
      <c r="AF235" s="77"/>
      <c r="AG235" s="77"/>
      <c r="AH235" s="77"/>
      <c r="AI235" s="77"/>
      <c r="AJ235" s="77"/>
      <c r="AK235" s="77"/>
      <c r="AL235" s="77"/>
      <c r="AM235" s="77"/>
      <c r="AN235" s="77"/>
      <c r="AO235" s="77"/>
      <c r="AP235" s="77"/>
      <c r="AQ235" s="77"/>
      <c r="AR235" s="77"/>
      <c r="AS235" s="77"/>
      <c r="AT235" s="77"/>
      <c r="AU235" s="77"/>
      <c r="AV235" s="77"/>
      <c r="AW235" s="77"/>
      <c r="AX235" s="77"/>
      <c r="AY235" s="77"/>
      <c r="AZ235" s="77"/>
      <c r="BA235" s="77"/>
      <c r="BB235" s="77"/>
      <c r="BC235" s="77"/>
      <c r="BD235" s="77"/>
      <c r="BE235" s="77"/>
      <c r="BF235" s="77"/>
      <c r="BG235" s="77"/>
      <c r="BH235" s="77"/>
      <c r="BI235" s="77"/>
      <c r="BJ235" s="77"/>
      <c r="BK235" s="77"/>
      <c r="BL235" s="77"/>
      <c r="BM235" s="77"/>
      <c r="BN235" s="77"/>
      <c r="BO235" s="77"/>
      <c r="BP235" s="77"/>
      <c r="BQ235" s="77"/>
      <c r="BR235" s="77"/>
      <c r="BS235" s="77"/>
      <c r="BT235" s="77"/>
      <c r="BU235" s="77"/>
      <c r="BV235" s="77"/>
      <c r="BW235" s="77"/>
      <c r="BX235" s="77"/>
      <c r="BY235" s="77"/>
      <c r="BZ235" s="77"/>
    </row>
    <row r="236" spans="2:78">
      <c r="B236" s="77"/>
      <c r="C236" s="77"/>
      <c r="D236" s="77"/>
      <c r="E236" s="77"/>
      <c r="F236" s="77"/>
      <c r="G236" s="77"/>
      <c r="H236" s="77"/>
      <c r="I236" s="77"/>
      <c r="J236" s="77"/>
      <c r="K236" s="77"/>
      <c r="L236" s="77"/>
      <c r="M236" s="77"/>
      <c r="N236" s="77"/>
      <c r="O236" s="77"/>
      <c r="P236" s="77"/>
      <c r="Q236" s="77"/>
      <c r="R236" s="77"/>
      <c r="S236" s="77"/>
      <c r="T236" s="77"/>
      <c r="U236" s="77"/>
      <c r="V236" s="77"/>
      <c r="W236" s="77"/>
      <c r="X236" s="77"/>
      <c r="Y236" s="77"/>
      <c r="Z236" s="77"/>
      <c r="AA236" s="77"/>
      <c r="AB236" s="77"/>
      <c r="AC236" s="77"/>
      <c r="AD236" s="77"/>
      <c r="AE236" s="77"/>
      <c r="AF236" s="77"/>
      <c r="AG236" s="77"/>
      <c r="AH236" s="77"/>
      <c r="AI236" s="77"/>
      <c r="AJ236" s="77"/>
      <c r="AK236" s="77"/>
      <c r="AL236" s="77"/>
      <c r="AM236" s="77"/>
      <c r="AN236" s="77"/>
      <c r="AO236" s="77"/>
      <c r="AP236" s="77"/>
      <c r="AQ236" s="77"/>
      <c r="AR236" s="77"/>
      <c r="AS236" s="77"/>
      <c r="AT236" s="77"/>
      <c r="AU236" s="77"/>
      <c r="AV236" s="77"/>
      <c r="AW236" s="77"/>
      <c r="AX236" s="77"/>
      <c r="AY236" s="77"/>
      <c r="AZ236" s="77"/>
      <c r="BA236" s="77"/>
      <c r="BB236" s="77"/>
      <c r="BC236" s="77"/>
      <c r="BD236" s="77"/>
      <c r="BE236" s="77"/>
      <c r="BF236" s="77"/>
      <c r="BG236" s="77"/>
      <c r="BH236" s="77"/>
      <c r="BI236" s="77"/>
      <c r="BJ236" s="77"/>
      <c r="BK236" s="77"/>
      <c r="BL236" s="77"/>
      <c r="BM236" s="77"/>
      <c r="BN236" s="77"/>
      <c r="BO236" s="77"/>
      <c r="BP236" s="77"/>
      <c r="BQ236" s="77"/>
      <c r="BR236" s="77"/>
      <c r="BS236" s="77"/>
      <c r="BT236" s="77"/>
      <c r="BU236" s="77"/>
      <c r="BV236" s="77"/>
      <c r="BW236" s="77"/>
      <c r="BX236" s="77"/>
      <c r="BY236" s="77"/>
      <c r="BZ236" s="77"/>
    </row>
    <row r="237" spans="2:78">
      <c r="B237" s="77"/>
      <c r="C237" s="77"/>
      <c r="D237" s="77"/>
      <c r="E237" s="77"/>
      <c r="F237" s="77"/>
      <c r="G237" s="77"/>
      <c r="H237" s="77"/>
      <c r="I237" s="77"/>
      <c r="J237" s="77"/>
      <c r="K237" s="77"/>
      <c r="L237" s="77"/>
      <c r="M237" s="77"/>
      <c r="N237" s="77"/>
      <c r="O237" s="77"/>
      <c r="P237" s="77"/>
      <c r="Q237" s="77"/>
      <c r="R237" s="77"/>
      <c r="S237" s="77"/>
      <c r="T237" s="77"/>
      <c r="U237" s="77"/>
      <c r="V237" s="77"/>
      <c r="W237" s="77"/>
      <c r="X237" s="77"/>
      <c r="Y237" s="77"/>
      <c r="Z237" s="77"/>
      <c r="AA237" s="77"/>
      <c r="AB237" s="77"/>
      <c r="AC237" s="77"/>
      <c r="AD237" s="77"/>
      <c r="AE237" s="77"/>
      <c r="AF237" s="77"/>
      <c r="AG237" s="77"/>
      <c r="AH237" s="77"/>
      <c r="AI237" s="77"/>
      <c r="AJ237" s="77"/>
      <c r="AK237" s="77"/>
      <c r="AL237" s="77"/>
      <c r="AM237" s="77"/>
      <c r="AN237" s="77"/>
      <c r="AO237" s="77"/>
      <c r="AP237" s="77"/>
      <c r="AQ237" s="77"/>
      <c r="AR237" s="77"/>
      <c r="AS237" s="77"/>
      <c r="AT237" s="77"/>
      <c r="AU237" s="77"/>
      <c r="AV237" s="77"/>
      <c r="AW237" s="77"/>
      <c r="AX237" s="77"/>
      <c r="AY237" s="77"/>
      <c r="AZ237" s="77"/>
      <c r="BA237" s="77"/>
      <c r="BB237" s="77"/>
      <c r="BC237" s="77"/>
      <c r="BD237" s="77"/>
      <c r="BE237" s="77"/>
      <c r="BF237" s="77"/>
      <c r="BG237" s="77"/>
      <c r="BH237" s="77"/>
      <c r="BI237" s="77"/>
      <c r="BJ237" s="77"/>
      <c r="BK237" s="77"/>
      <c r="BL237" s="77"/>
      <c r="BM237" s="77"/>
      <c r="BN237" s="77"/>
      <c r="BO237" s="77"/>
      <c r="BP237" s="77"/>
      <c r="BQ237" s="77"/>
      <c r="BR237" s="77"/>
      <c r="BS237" s="77"/>
      <c r="BT237" s="77"/>
      <c r="BU237" s="77"/>
      <c r="BV237" s="77"/>
      <c r="BW237" s="77"/>
      <c r="BX237" s="77"/>
      <c r="BY237" s="77"/>
      <c r="BZ237" s="77"/>
    </row>
    <row r="238" spans="2:78">
      <c r="B238" s="77"/>
      <c r="C238" s="77"/>
      <c r="D238" s="77"/>
      <c r="E238" s="77"/>
      <c r="F238" s="77"/>
      <c r="G238" s="77"/>
      <c r="H238" s="77"/>
      <c r="I238" s="77"/>
      <c r="J238" s="77"/>
      <c r="K238" s="77"/>
      <c r="L238" s="77"/>
      <c r="M238" s="77"/>
      <c r="N238" s="77"/>
      <c r="O238" s="77"/>
      <c r="P238" s="77"/>
      <c r="Q238" s="77"/>
      <c r="R238" s="77"/>
      <c r="S238" s="77"/>
      <c r="T238" s="77"/>
      <c r="U238" s="77"/>
      <c r="V238" s="77"/>
      <c r="W238" s="77"/>
      <c r="X238" s="77"/>
      <c r="Y238" s="77"/>
      <c r="Z238" s="77"/>
      <c r="AA238" s="77"/>
      <c r="AB238" s="77"/>
      <c r="AC238" s="77"/>
      <c r="AD238" s="77"/>
      <c r="AE238" s="77"/>
      <c r="AF238" s="77"/>
      <c r="AG238" s="77"/>
      <c r="AH238" s="77"/>
      <c r="AI238" s="77"/>
      <c r="AJ238" s="77"/>
      <c r="AK238" s="77"/>
      <c r="AL238" s="77"/>
      <c r="AM238" s="77"/>
      <c r="AN238" s="77"/>
      <c r="AO238" s="77"/>
      <c r="AP238" s="77"/>
      <c r="AQ238" s="77"/>
      <c r="AR238" s="77"/>
      <c r="AS238" s="77"/>
      <c r="AT238" s="77"/>
      <c r="AU238" s="77"/>
      <c r="AV238" s="77"/>
      <c r="AW238" s="77"/>
      <c r="AX238" s="77"/>
      <c r="AY238" s="77"/>
      <c r="AZ238" s="77"/>
      <c r="BA238" s="77"/>
      <c r="BB238" s="77"/>
      <c r="BC238" s="77"/>
      <c r="BD238" s="77"/>
      <c r="BE238" s="77"/>
      <c r="BF238" s="77"/>
      <c r="BG238" s="77"/>
      <c r="BH238" s="77"/>
      <c r="BI238" s="77"/>
      <c r="BJ238" s="77"/>
      <c r="BK238" s="77"/>
      <c r="BL238" s="77"/>
      <c r="BM238" s="77"/>
      <c r="BN238" s="77"/>
      <c r="BO238" s="77"/>
      <c r="BP238" s="77"/>
      <c r="BQ238" s="77"/>
      <c r="BR238" s="77"/>
      <c r="BS238" s="77"/>
      <c r="BT238" s="77"/>
      <c r="BU238" s="77"/>
      <c r="BV238" s="77"/>
      <c r="BW238" s="77"/>
      <c r="BX238" s="77"/>
      <c r="BY238" s="77"/>
      <c r="BZ238" s="77"/>
    </row>
    <row r="239" spans="2:78">
      <c r="B239" s="77"/>
      <c r="C239" s="77"/>
      <c r="D239" s="77"/>
      <c r="E239" s="77"/>
      <c r="F239" s="77"/>
      <c r="G239" s="77"/>
      <c r="H239" s="77"/>
      <c r="I239" s="77"/>
      <c r="J239" s="77"/>
      <c r="K239" s="77"/>
      <c r="L239" s="77"/>
      <c r="M239" s="77"/>
      <c r="N239" s="77"/>
      <c r="O239" s="77"/>
      <c r="P239" s="77"/>
      <c r="Q239" s="77"/>
      <c r="R239" s="77"/>
      <c r="S239" s="77"/>
      <c r="T239" s="77"/>
      <c r="U239" s="77"/>
      <c r="V239" s="77"/>
      <c r="W239" s="77"/>
      <c r="X239" s="77"/>
      <c r="Y239" s="77"/>
      <c r="Z239" s="77"/>
      <c r="AA239" s="77"/>
      <c r="AB239" s="77"/>
      <c r="AC239" s="77"/>
      <c r="AD239" s="77"/>
      <c r="AE239" s="77"/>
      <c r="AF239" s="77"/>
      <c r="AG239" s="77"/>
      <c r="AH239" s="77"/>
      <c r="AI239" s="77"/>
      <c r="AJ239" s="77"/>
      <c r="AK239" s="77"/>
      <c r="AL239" s="77"/>
      <c r="AM239" s="77"/>
      <c r="AN239" s="77"/>
      <c r="AO239" s="77"/>
      <c r="AP239" s="77"/>
      <c r="AQ239" s="77"/>
      <c r="AR239" s="77"/>
      <c r="AS239" s="77"/>
      <c r="AT239" s="77"/>
      <c r="AU239" s="77"/>
      <c r="AV239" s="77"/>
      <c r="AW239" s="77"/>
      <c r="AX239" s="77"/>
      <c r="AY239" s="77"/>
      <c r="AZ239" s="77"/>
      <c r="BA239" s="77"/>
      <c r="BB239" s="77"/>
      <c r="BC239" s="77"/>
      <c r="BD239" s="77"/>
      <c r="BE239" s="77"/>
      <c r="BF239" s="77"/>
      <c r="BG239" s="77"/>
      <c r="BH239" s="77"/>
      <c r="BI239" s="77"/>
      <c r="BJ239" s="77"/>
      <c r="BK239" s="77"/>
      <c r="BL239" s="77"/>
      <c r="BM239" s="77"/>
      <c r="BN239" s="77"/>
      <c r="BO239" s="77"/>
      <c r="BP239" s="77"/>
      <c r="BQ239" s="77"/>
      <c r="BR239" s="77"/>
      <c r="BS239" s="77"/>
      <c r="BT239" s="77"/>
      <c r="BU239" s="77"/>
      <c r="BV239" s="77"/>
      <c r="BW239" s="77"/>
      <c r="BX239" s="77"/>
      <c r="BY239" s="77"/>
      <c r="BZ239" s="77"/>
    </row>
    <row r="240" spans="2:78">
      <c r="B240" s="77"/>
      <c r="C240" s="77"/>
      <c r="D240" s="77"/>
      <c r="E240" s="77"/>
      <c r="F240" s="77"/>
      <c r="G240" s="77"/>
      <c r="H240" s="77"/>
      <c r="I240" s="77"/>
      <c r="J240" s="77"/>
      <c r="K240" s="77"/>
      <c r="L240" s="77"/>
      <c r="M240" s="77"/>
      <c r="N240" s="77"/>
      <c r="O240" s="77"/>
      <c r="P240" s="77"/>
      <c r="Q240" s="77"/>
      <c r="R240" s="77"/>
      <c r="S240" s="77"/>
      <c r="T240" s="77"/>
      <c r="U240" s="77"/>
      <c r="V240" s="77"/>
      <c r="W240" s="77"/>
      <c r="X240" s="77"/>
      <c r="Y240" s="77"/>
      <c r="Z240" s="77"/>
      <c r="AA240" s="77"/>
      <c r="AB240" s="77"/>
      <c r="AC240" s="77"/>
      <c r="AD240" s="77"/>
      <c r="AE240" s="77"/>
      <c r="AF240" s="77"/>
      <c r="AG240" s="77"/>
      <c r="AH240" s="77"/>
      <c r="AI240" s="77"/>
      <c r="AJ240" s="77"/>
      <c r="AK240" s="77"/>
      <c r="AL240" s="77"/>
      <c r="AM240" s="77"/>
      <c r="AN240" s="77"/>
      <c r="AO240" s="77"/>
      <c r="AP240" s="77"/>
      <c r="AQ240" s="77"/>
      <c r="AR240" s="77"/>
      <c r="AS240" s="77"/>
      <c r="AT240" s="77"/>
      <c r="AU240" s="77"/>
      <c r="AV240" s="77"/>
      <c r="AW240" s="77"/>
      <c r="AX240" s="77"/>
      <c r="AY240" s="77"/>
      <c r="AZ240" s="77"/>
      <c r="BA240" s="77"/>
      <c r="BB240" s="77"/>
      <c r="BC240" s="77"/>
      <c r="BD240" s="77"/>
      <c r="BE240" s="77"/>
      <c r="BF240" s="77"/>
      <c r="BG240" s="77"/>
      <c r="BH240" s="77"/>
      <c r="BI240" s="77"/>
      <c r="BJ240" s="77"/>
      <c r="BK240" s="77"/>
      <c r="BL240" s="77"/>
      <c r="BM240" s="77"/>
      <c r="BN240" s="77"/>
      <c r="BO240" s="77"/>
      <c r="BP240" s="77"/>
      <c r="BQ240" s="77"/>
      <c r="BR240" s="77"/>
      <c r="BS240" s="77"/>
      <c r="BT240" s="77"/>
      <c r="BU240" s="77"/>
      <c r="BV240" s="77"/>
      <c r="BW240" s="77"/>
      <c r="BX240" s="77"/>
      <c r="BY240" s="77"/>
      <c r="BZ240" s="77"/>
    </row>
    <row r="241" spans="2:78">
      <c r="B241" s="77"/>
      <c r="C241" s="77"/>
      <c r="D241" s="77"/>
      <c r="E241" s="77"/>
      <c r="F241" s="77"/>
      <c r="G241" s="77"/>
      <c r="H241" s="77"/>
      <c r="I241" s="77"/>
      <c r="J241" s="77"/>
      <c r="K241" s="77"/>
      <c r="L241" s="77"/>
      <c r="M241" s="77"/>
      <c r="N241" s="77"/>
      <c r="O241" s="77"/>
      <c r="P241" s="77"/>
      <c r="Q241" s="77"/>
      <c r="R241" s="77"/>
      <c r="S241" s="77"/>
      <c r="T241" s="77"/>
      <c r="U241" s="77"/>
      <c r="V241" s="77"/>
      <c r="W241" s="77"/>
      <c r="X241" s="77"/>
      <c r="Y241" s="77"/>
      <c r="Z241" s="77"/>
      <c r="AA241" s="77"/>
      <c r="AB241" s="77"/>
      <c r="AC241" s="77"/>
      <c r="AD241" s="77"/>
      <c r="AE241" s="77"/>
      <c r="AF241" s="77"/>
      <c r="AG241" s="77"/>
      <c r="AH241" s="77"/>
      <c r="AI241" s="77"/>
      <c r="AJ241" s="77"/>
      <c r="AK241" s="77"/>
      <c r="AL241" s="77"/>
      <c r="AM241" s="77"/>
      <c r="AN241" s="77"/>
      <c r="AO241" s="77"/>
      <c r="AP241" s="77"/>
      <c r="AQ241" s="77"/>
      <c r="AR241" s="77"/>
      <c r="AS241" s="77"/>
      <c r="AT241" s="77"/>
      <c r="AU241" s="77"/>
      <c r="AV241" s="77"/>
      <c r="AW241" s="77"/>
      <c r="AX241" s="77"/>
      <c r="AY241" s="77"/>
      <c r="AZ241" s="77"/>
      <c r="BA241" s="77"/>
      <c r="BB241" s="77"/>
      <c r="BC241" s="77"/>
      <c r="BD241" s="77"/>
      <c r="BE241" s="77"/>
      <c r="BF241" s="77"/>
      <c r="BG241" s="77"/>
      <c r="BH241" s="77"/>
      <c r="BI241" s="77"/>
      <c r="BJ241" s="77"/>
      <c r="BK241" s="77"/>
      <c r="BL241" s="77"/>
      <c r="BM241" s="77"/>
      <c r="BN241" s="77"/>
      <c r="BO241" s="77"/>
      <c r="BP241" s="77"/>
      <c r="BQ241" s="77"/>
      <c r="BR241" s="77"/>
      <c r="BS241" s="77"/>
      <c r="BT241" s="77"/>
      <c r="BU241" s="77"/>
      <c r="BV241" s="77"/>
      <c r="BW241" s="77"/>
      <c r="BX241" s="77"/>
      <c r="BY241" s="77"/>
      <c r="BZ241" s="77"/>
    </row>
    <row r="242" spans="2:78">
      <c r="B242" s="77"/>
      <c r="C242" s="77"/>
      <c r="D242" s="77"/>
      <c r="E242" s="77"/>
      <c r="F242" s="77"/>
      <c r="G242" s="77"/>
      <c r="H242" s="77"/>
      <c r="I242" s="77"/>
      <c r="J242" s="77"/>
      <c r="K242" s="77"/>
      <c r="L242" s="77"/>
      <c r="M242" s="77"/>
      <c r="N242" s="77"/>
      <c r="O242" s="77"/>
      <c r="P242" s="77"/>
      <c r="Q242" s="77"/>
      <c r="R242" s="77"/>
      <c r="S242" s="77"/>
      <c r="T242" s="77"/>
      <c r="U242" s="77"/>
      <c r="V242" s="77"/>
      <c r="W242" s="77"/>
      <c r="X242" s="77"/>
      <c r="Y242" s="77"/>
      <c r="Z242" s="77"/>
      <c r="AA242" s="77"/>
      <c r="AB242" s="77"/>
      <c r="AC242" s="77"/>
      <c r="AD242" s="77"/>
      <c r="AE242" s="77"/>
      <c r="AF242" s="77"/>
      <c r="AG242" s="77"/>
      <c r="AH242" s="77"/>
      <c r="AI242" s="77"/>
      <c r="AJ242" s="77"/>
      <c r="AK242" s="77"/>
      <c r="AL242" s="77"/>
      <c r="AM242" s="77"/>
      <c r="AN242" s="77"/>
      <c r="AO242" s="77"/>
      <c r="AP242" s="77"/>
      <c r="AQ242" s="77"/>
      <c r="AR242" s="77"/>
      <c r="AS242" s="77"/>
      <c r="AT242" s="77"/>
      <c r="AU242" s="77"/>
      <c r="AV242" s="77"/>
      <c r="AW242" s="77"/>
      <c r="AX242" s="77"/>
      <c r="AY242" s="77"/>
      <c r="AZ242" s="77"/>
      <c r="BA242" s="77"/>
      <c r="BB242" s="77"/>
      <c r="BC242" s="77"/>
      <c r="BD242" s="77"/>
      <c r="BE242" s="77"/>
      <c r="BF242" s="77"/>
      <c r="BG242" s="77"/>
      <c r="BH242" s="77"/>
      <c r="BI242" s="77"/>
      <c r="BJ242" s="77"/>
      <c r="BK242" s="77"/>
      <c r="BL242" s="77"/>
      <c r="BM242" s="77"/>
      <c r="BN242" s="77"/>
      <c r="BO242" s="77"/>
      <c r="BP242" s="77"/>
      <c r="BQ242" s="77"/>
      <c r="BR242" s="77"/>
      <c r="BS242" s="77"/>
      <c r="BT242" s="77"/>
      <c r="BU242" s="77"/>
      <c r="BV242" s="77"/>
      <c r="BW242" s="77"/>
      <c r="BX242" s="77"/>
      <c r="BY242" s="77"/>
      <c r="BZ242" s="77"/>
    </row>
    <row r="243" spans="2:78">
      <c r="B243" s="77"/>
      <c r="C243" s="77"/>
      <c r="D243" s="77"/>
      <c r="E243" s="77"/>
      <c r="F243" s="77"/>
      <c r="G243" s="77"/>
      <c r="H243" s="77"/>
      <c r="I243" s="77"/>
      <c r="J243" s="77"/>
      <c r="K243" s="77"/>
      <c r="L243" s="77"/>
      <c r="M243" s="77"/>
      <c r="N243" s="77"/>
      <c r="O243" s="77"/>
      <c r="P243" s="77"/>
      <c r="Q243" s="77"/>
      <c r="R243" s="77"/>
      <c r="S243" s="77"/>
      <c r="T243" s="77"/>
      <c r="U243" s="77"/>
      <c r="V243" s="77"/>
      <c r="W243" s="77"/>
      <c r="X243" s="77"/>
      <c r="Y243" s="77"/>
      <c r="Z243" s="77"/>
      <c r="AA243" s="77"/>
      <c r="AB243" s="77"/>
      <c r="AC243" s="77"/>
      <c r="AD243" s="77"/>
      <c r="AE243" s="77"/>
      <c r="AF243" s="77"/>
      <c r="AG243" s="77"/>
      <c r="AH243" s="77"/>
      <c r="AI243" s="77"/>
      <c r="AJ243" s="77"/>
      <c r="AK243" s="77"/>
      <c r="AL243" s="77"/>
      <c r="AM243" s="77"/>
      <c r="AN243" s="77"/>
      <c r="AO243" s="77"/>
      <c r="AP243" s="77"/>
      <c r="AQ243" s="77"/>
      <c r="AR243" s="77"/>
      <c r="AS243" s="77"/>
      <c r="AT243" s="77"/>
      <c r="AU243" s="77"/>
      <c r="AV243" s="77"/>
      <c r="AW243" s="77"/>
      <c r="AX243" s="77"/>
      <c r="AY243" s="77"/>
      <c r="AZ243" s="77"/>
      <c r="BA243" s="77"/>
      <c r="BB243" s="77"/>
      <c r="BC243" s="77"/>
      <c r="BD243" s="77"/>
      <c r="BE243" s="77"/>
      <c r="BF243" s="77"/>
      <c r="BG243" s="77"/>
      <c r="BH243" s="77"/>
      <c r="BI243" s="77"/>
      <c r="BJ243" s="77"/>
      <c r="BK243" s="77"/>
      <c r="BL243" s="77"/>
      <c r="BM243" s="77"/>
      <c r="BN243" s="77"/>
      <c r="BO243" s="77"/>
      <c r="BP243" s="77"/>
      <c r="BQ243" s="77"/>
      <c r="BR243" s="77"/>
      <c r="BS243" s="77"/>
      <c r="BT243" s="77"/>
      <c r="BU243" s="77"/>
      <c r="BV243" s="77"/>
      <c r="BW243" s="77"/>
      <c r="BX243" s="77"/>
      <c r="BY243" s="77"/>
      <c r="BZ243" s="77"/>
    </row>
    <row r="244" spans="2:78">
      <c r="B244" s="77"/>
      <c r="C244" s="77"/>
      <c r="D244" s="77"/>
      <c r="E244" s="77"/>
      <c r="F244" s="77"/>
      <c r="G244" s="77"/>
      <c r="H244" s="77"/>
      <c r="I244" s="77"/>
      <c r="J244" s="77"/>
      <c r="K244" s="77"/>
      <c r="L244" s="77"/>
      <c r="M244" s="77"/>
      <c r="N244" s="77"/>
      <c r="O244" s="77"/>
      <c r="P244" s="77"/>
      <c r="Q244" s="77"/>
      <c r="R244" s="77"/>
      <c r="S244" s="77"/>
      <c r="T244" s="77"/>
      <c r="U244" s="77"/>
      <c r="V244" s="77"/>
      <c r="W244" s="77"/>
      <c r="X244" s="77"/>
      <c r="Y244" s="77"/>
      <c r="Z244" s="77"/>
      <c r="AA244" s="77"/>
      <c r="AB244" s="77"/>
      <c r="AC244" s="77"/>
      <c r="AD244" s="77"/>
      <c r="AE244" s="77"/>
      <c r="AF244" s="77"/>
      <c r="AG244" s="77"/>
      <c r="AH244" s="77"/>
      <c r="AI244" s="77"/>
      <c r="AJ244" s="77"/>
      <c r="AK244" s="77"/>
      <c r="AL244" s="77"/>
      <c r="AM244" s="77"/>
      <c r="AN244" s="77"/>
      <c r="AO244" s="77"/>
      <c r="AP244" s="77"/>
      <c r="AQ244" s="77"/>
      <c r="AR244" s="77"/>
      <c r="AS244" s="77"/>
      <c r="AT244" s="77"/>
      <c r="AU244" s="77"/>
      <c r="AV244" s="77"/>
      <c r="AW244" s="77"/>
      <c r="AX244" s="77"/>
      <c r="AY244" s="77"/>
      <c r="AZ244" s="77"/>
      <c r="BA244" s="77"/>
      <c r="BB244" s="77"/>
      <c r="BC244" s="77"/>
      <c r="BD244" s="77"/>
      <c r="BE244" s="77"/>
      <c r="BF244" s="77"/>
      <c r="BG244" s="77"/>
      <c r="BH244" s="77"/>
      <c r="BI244" s="77"/>
      <c r="BJ244" s="77"/>
      <c r="BK244" s="77"/>
      <c r="BL244" s="77"/>
      <c r="BM244" s="77"/>
      <c r="BN244" s="77"/>
      <c r="BO244" s="77"/>
      <c r="BP244" s="77"/>
      <c r="BQ244" s="77"/>
      <c r="BR244" s="77"/>
      <c r="BS244" s="77"/>
      <c r="BT244" s="77"/>
      <c r="BU244" s="77"/>
      <c r="BV244" s="77"/>
      <c r="BW244" s="77"/>
      <c r="BX244" s="77"/>
      <c r="BY244" s="77"/>
      <c r="BZ244" s="77"/>
    </row>
    <row r="245" spans="2:78">
      <c r="B245" s="77"/>
      <c r="C245" s="77"/>
      <c r="D245" s="77"/>
      <c r="E245" s="77"/>
      <c r="F245" s="77"/>
      <c r="G245" s="77"/>
      <c r="H245" s="77"/>
      <c r="I245" s="77"/>
      <c r="J245" s="77"/>
      <c r="K245" s="77"/>
      <c r="L245" s="77"/>
      <c r="M245" s="77"/>
      <c r="N245" s="77"/>
      <c r="O245" s="77"/>
      <c r="P245" s="77"/>
      <c r="Q245" s="77"/>
      <c r="R245" s="77"/>
      <c r="S245" s="77"/>
      <c r="T245" s="77"/>
      <c r="U245" s="77"/>
      <c r="V245" s="77"/>
      <c r="W245" s="77"/>
      <c r="X245" s="77"/>
      <c r="Y245" s="77"/>
      <c r="Z245" s="77"/>
      <c r="AA245" s="77"/>
      <c r="AB245" s="77"/>
      <c r="AC245" s="77"/>
      <c r="AD245" s="77"/>
      <c r="AE245" s="77"/>
      <c r="AF245" s="77"/>
      <c r="AG245" s="77"/>
      <c r="AH245" s="77"/>
      <c r="AI245" s="77"/>
      <c r="AJ245" s="77"/>
      <c r="AK245" s="77"/>
      <c r="AL245" s="77"/>
      <c r="AM245" s="77"/>
      <c r="AN245" s="77"/>
      <c r="AO245" s="77"/>
      <c r="AP245" s="77"/>
      <c r="AQ245" s="77"/>
      <c r="AR245" s="77"/>
      <c r="AS245" s="77"/>
      <c r="AT245" s="77"/>
      <c r="AU245" s="77"/>
      <c r="AV245" s="77"/>
      <c r="AW245" s="77"/>
      <c r="AX245" s="77"/>
      <c r="AY245" s="77"/>
      <c r="AZ245" s="77"/>
      <c r="BA245" s="77"/>
      <c r="BB245" s="77"/>
      <c r="BC245" s="77"/>
      <c r="BD245" s="77"/>
      <c r="BE245" s="77"/>
      <c r="BF245" s="77"/>
      <c r="BG245" s="77"/>
      <c r="BH245" s="77"/>
      <c r="BI245" s="77"/>
      <c r="BJ245" s="77"/>
      <c r="BK245" s="77"/>
      <c r="BL245" s="77"/>
      <c r="BM245" s="77"/>
      <c r="BN245" s="77"/>
      <c r="BO245" s="77"/>
      <c r="BP245" s="77"/>
      <c r="BQ245" s="77"/>
      <c r="BR245" s="77"/>
      <c r="BS245" s="77"/>
      <c r="BT245" s="77"/>
      <c r="BU245" s="77"/>
      <c r="BV245" s="77"/>
      <c r="BW245" s="77"/>
      <c r="BX245" s="77"/>
      <c r="BY245" s="77"/>
      <c r="BZ245" s="77"/>
    </row>
    <row r="246" spans="2:78">
      <c r="B246" s="77"/>
      <c r="C246" s="77"/>
      <c r="D246" s="77"/>
      <c r="E246" s="77"/>
      <c r="F246" s="77"/>
      <c r="G246" s="77"/>
      <c r="H246" s="77"/>
      <c r="I246" s="77"/>
      <c r="J246" s="77"/>
      <c r="K246" s="77"/>
      <c r="L246" s="77"/>
      <c r="M246" s="77"/>
      <c r="N246" s="77"/>
      <c r="O246" s="77"/>
      <c r="P246" s="77"/>
      <c r="Q246" s="77"/>
      <c r="R246" s="77"/>
      <c r="S246" s="77"/>
      <c r="T246" s="77"/>
      <c r="U246" s="77"/>
      <c r="V246" s="77"/>
      <c r="W246" s="77"/>
      <c r="X246" s="77"/>
      <c r="Y246" s="77"/>
      <c r="Z246" s="77"/>
      <c r="AA246" s="77"/>
      <c r="AB246" s="77"/>
      <c r="AC246" s="77"/>
      <c r="AD246" s="77"/>
      <c r="AE246" s="77"/>
      <c r="AF246" s="77"/>
      <c r="AG246" s="77"/>
      <c r="AH246" s="77"/>
      <c r="AI246" s="77"/>
      <c r="AJ246" s="77"/>
      <c r="AK246" s="77"/>
      <c r="AL246" s="77"/>
      <c r="AM246" s="77"/>
      <c r="AN246" s="77"/>
      <c r="AO246" s="77"/>
      <c r="AP246" s="77"/>
      <c r="AQ246" s="77"/>
      <c r="AR246" s="77"/>
      <c r="AS246" s="77"/>
      <c r="AT246" s="77"/>
      <c r="AU246" s="77"/>
      <c r="AV246" s="77"/>
      <c r="AW246" s="77"/>
      <c r="AX246" s="77"/>
      <c r="AY246" s="77"/>
      <c r="AZ246" s="77"/>
      <c r="BA246" s="77"/>
      <c r="BB246" s="77"/>
      <c r="BC246" s="77"/>
      <c r="BD246" s="77"/>
      <c r="BE246" s="77"/>
      <c r="BF246" s="77"/>
      <c r="BG246" s="77"/>
      <c r="BH246" s="77"/>
      <c r="BI246" s="77"/>
      <c r="BJ246" s="77"/>
      <c r="BK246" s="77"/>
      <c r="BL246" s="77"/>
      <c r="BM246" s="77"/>
      <c r="BN246" s="77"/>
      <c r="BO246" s="77"/>
      <c r="BP246" s="77"/>
      <c r="BQ246" s="77"/>
      <c r="BR246" s="77"/>
      <c r="BS246" s="77"/>
      <c r="BT246" s="77"/>
      <c r="BU246" s="77"/>
      <c r="BV246" s="77"/>
      <c r="BW246" s="77"/>
      <c r="BX246" s="77"/>
      <c r="BY246" s="77"/>
      <c r="BZ246" s="77"/>
    </row>
    <row r="247" spans="2:78">
      <c r="B247" s="77"/>
      <c r="C247" s="77"/>
      <c r="D247" s="77"/>
      <c r="E247" s="77"/>
      <c r="F247" s="77"/>
      <c r="G247" s="77"/>
      <c r="H247" s="77"/>
      <c r="I247" s="77"/>
      <c r="J247" s="77"/>
      <c r="K247" s="77"/>
      <c r="L247" s="77"/>
      <c r="M247" s="77"/>
      <c r="N247" s="77"/>
      <c r="O247" s="77"/>
      <c r="P247" s="77"/>
      <c r="Q247" s="77"/>
      <c r="R247" s="77"/>
      <c r="S247" s="77"/>
      <c r="T247" s="77"/>
      <c r="U247" s="77"/>
      <c r="V247" s="77"/>
      <c r="W247" s="77"/>
      <c r="X247" s="77"/>
      <c r="Y247" s="77"/>
      <c r="Z247" s="77"/>
      <c r="AA247" s="77"/>
      <c r="AB247" s="77"/>
      <c r="AC247" s="77"/>
      <c r="AD247" s="77"/>
      <c r="AE247" s="77"/>
      <c r="AF247" s="77"/>
      <c r="AG247" s="77"/>
      <c r="AH247" s="77"/>
      <c r="AI247" s="77"/>
      <c r="AJ247" s="77"/>
      <c r="AK247" s="77"/>
      <c r="AL247" s="77"/>
      <c r="AM247" s="77"/>
      <c r="AN247" s="77"/>
      <c r="AO247" s="77"/>
      <c r="AP247" s="77"/>
      <c r="AQ247" s="77"/>
      <c r="AR247" s="77"/>
      <c r="AS247" s="77"/>
      <c r="AT247" s="77"/>
      <c r="AU247" s="77"/>
      <c r="AV247" s="77"/>
      <c r="AW247" s="77"/>
      <c r="AX247" s="77"/>
      <c r="AY247" s="77"/>
      <c r="AZ247" s="77"/>
      <c r="BA247" s="77"/>
      <c r="BB247" s="77"/>
      <c r="BC247" s="77"/>
      <c r="BD247" s="77"/>
      <c r="BE247" s="77"/>
      <c r="BF247" s="77"/>
      <c r="BG247" s="77"/>
      <c r="BH247" s="77"/>
      <c r="BI247" s="77"/>
      <c r="BJ247" s="77"/>
      <c r="BK247" s="77"/>
      <c r="BL247" s="77"/>
      <c r="BM247" s="77"/>
      <c r="BN247" s="77"/>
      <c r="BO247" s="77"/>
      <c r="BP247" s="77"/>
      <c r="BQ247" s="77"/>
      <c r="BR247" s="77"/>
      <c r="BS247" s="77"/>
      <c r="BT247" s="77"/>
      <c r="BU247" s="77"/>
      <c r="BV247" s="77"/>
      <c r="BW247" s="77"/>
      <c r="BX247" s="77"/>
      <c r="BY247" s="77"/>
      <c r="BZ247" s="77"/>
    </row>
    <row r="248" spans="2:78">
      <c r="B248" s="77"/>
      <c r="C248" s="77"/>
      <c r="D248" s="77"/>
      <c r="E248" s="77"/>
      <c r="F248" s="77"/>
      <c r="G248" s="77"/>
      <c r="H248" s="77"/>
      <c r="I248" s="77"/>
      <c r="J248" s="77"/>
      <c r="K248" s="77"/>
      <c r="L248" s="77"/>
      <c r="M248" s="77"/>
      <c r="N248" s="77"/>
      <c r="O248" s="77"/>
      <c r="P248" s="77"/>
      <c r="Q248" s="77"/>
      <c r="R248" s="77"/>
      <c r="S248" s="77"/>
      <c r="T248" s="77"/>
      <c r="U248" s="77"/>
      <c r="V248" s="77"/>
      <c r="W248" s="77"/>
      <c r="X248" s="77"/>
      <c r="Y248" s="77"/>
      <c r="Z248" s="77"/>
      <c r="AA248" s="77"/>
      <c r="AB248" s="77"/>
      <c r="AC248" s="77"/>
      <c r="AD248" s="77"/>
      <c r="AE248" s="77"/>
      <c r="AF248" s="77"/>
      <c r="AG248" s="77"/>
      <c r="AH248" s="77"/>
      <c r="AI248" s="77"/>
      <c r="AJ248" s="77"/>
      <c r="AK248" s="77"/>
      <c r="AL248" s="77"/>
      <c r="AM248" s="77"/>
      <c r="AN248" s="77"/>
      <c r="AO248" s="77"/>
      <c r="AP248" s="77"/>
      <c r="AQ248" s="77"/>
      <c r="AR248" s="77"/>
      <c r="AS248" s="77"/>
      <c r="AT248" s="77"/>
      <c r="AU248" s="77"/>
      <c r="AV248" s="77"/>
      <c r="AW248" s="77"/>
      <c r="AX248" s="77"/>
      <c r="AY248" s="77"/>
      <c r="AZ248" s="77"/>
      <c r="BA248" s="77"/>
      <c r="BB248" s="77"/>
      <c r="BC248" s="77"/>
      <c r="BD248" s="77"/>
      <c r="BE248" s="77"/>
      <c r="BF248" s="77"/>
      <c r="BG248" s="77"/>
      <c r="BH248" s="77"/>
      <c r="BI248" s="77"/>
      <c r="BJ248" s="77"/>
      <c r="BK248" s="77"/>
      <c r="BL248" s="77"/>
      <c r="BM248" s="77"/>
      <c r="BN248" s="77"/>
      <c r="BO248" s="77"/>
      <c r="BP248" s="77"/>
      <c r="BQ248" s="77"/>
      <c r="BR248" s="77"/>
      <c r="BS248" s="77"/>
      <c r="BT248" s="77"/>
      <c r="BU248" s="77"/>
      <c r="BV248" s="77"/>
      <c r="BW248" s="77"/>
      <c r="BX248" s="77"/>
      <c r="BY248" s="77"/>
      <c r="BZ248" s="77"/>
    </row>
    <row r="249" spans="2:78">
      <c r="B249" s="77"/>
      <c r="C249" s="77"/>
      <c r="D249" s="77"/>
      <c r="E249" s="77"/>
      <c r="F249" s="77"/>
      <c r="G249" s="77"/>
      <c r="H249" s="77"/>
      <c r="I249" s="77"/>
      <c r="J249" s="77"/>
      <c r="K249" s="77"/>
      <c r="L249" s="77"/>
      <c r="M249" s="77"/>
      <c r="N249" s="77"/>
      <c r="O249" s="77"/>
      <c r="P249" s="77"/>
      <c r="Q249" s="77"/>
      <c r="R249" s="77"/>
      <c r="S249" s="77"/>
      <c r="T249" s="77"/>
      <c r="U249" s="77"/>
      <c r="V249" s="77"/>
      <c r="W249" s="77"/>
      <c r="X249" s="77"/>
      <c r="Y249" s="77"/>
      <c r="Z249" s="77"/>
      <c r="AA249" s="77"/>
      <c r="AB249" s="77"/>
      <c r="AC249" s="77"/>
      <c r="AD249" s="77"/>
      <c r="AE249" s="77"/>
      <c r="AF249" s="77"/>
      <c r="AG249" s="77"/>
      <c r="AH249" s="77"/>
      <c r="AI249" s="77"/>
      <c r="AJ249" s="77"/>
      <c r="AK249" s="77"/>
      <c r="AL249" s="77"/>
      <c r="AM249" s="77"/>
      <c r="AN249" s="77"/>
      <c r="AO249" s="77"/>
      <c r="AP249" s="77"/>
      <c r="AQ249" s="77"/>
      <c r="AR249" s="77"/>
      <c r="AS249" s="77"/>
      <c r="AT249" s="77"/>
      <c r="AU249" s="77"/>
      <c r="AV249" s="77"/>
      <c r="AW249" s="77"/>
      <c r="AX249" s="77"/>
      <c r="AY249" s="77"/>
      <c r="AZ249" s="77"/>
      <c r="BA249" s="77"/>
      <c r="BB249" s="77"/>
      <c r="BC249" s="77"/>
      <c r="BD249" s="77"/>
      <c r="BE249" s="77"/>
      <c r="BF249" s="77"/>
      <c r="BG249" s="77"/>
      <c r="BH249" s="77"/>
      <c r="BI249" s="77"/>
      <c r="BJ249" s="77"/>
      <c r="BK249" s="77"/>
      <c r="BL249" s="77"/>
      <c r="BM249" s="77"/>
      <c r="BN249" s="77"/>
      <c r="BO249" s="77"/>
      <c r="BP249" s="77"/>
      <c r="BQ249" s="77"/>
      <c r="BR249" s="77"/>
      <c r="BS249" s="77"/>
      <c r="BT249" s="77"/>
      <c r="BU249" s="77"/>
      <c r="BV249" s="77"/>
      <c r="BW249" s="77"/>
      <c r="BX249" s="77"/>
      <c r="BY249" s="77"/>
      <c r="BZ249" s="77"/>
    </row>
    <row r="250" spans="2:78">
      <c r="B250" s="77"/>
      <c r="C250" s="77"/>
      <c r="D250" s="77"/>
      <c r="E250" s="77"/>
      <c r="F250" s="77"/>
      <c r="G250" s="77"/>
      <c r="H250" s="77"/>
      <c r="I250" s="77"/>
      <c r="J250" s="77"/>
      <c r="K250" s="77"/>
      <c r="L250" s="77"/>
      <c r="M250" s="77"/>
      <c r="N250" s="77"/>
      <c r="O250" s="77"/>
      <c r="P250" s="77"/>
      <c r="Q250" s="77"/>
      <c r="R250" s="77"/>
      <c r="S250" s="77"/>
      <c r="T250" s="77"/>
      <c r="U250" s="77"/>
      <c r="V250" s="77"/>
      <c r="W250" s="77"/>
      <c r="X250" s="77"/>
      <c r="Y250" s="77"/>
      <c r="Z250" s="77"/>
      <c r="AA250" s="77"/>
      <c r="AB250" s="77"/>
      <c r="AC250" s="77"/>
      <c r="AD250" s="77"/>
      <c r="AE250" s="77"/>
      <c r="AF250" s="77"/>
      <c r="AG250" s="77"/>
      <c r="AH250" s="77"/>
      <c r="AI250" s="77"/>
      <c r="AJ250" s="77"/>
      <c r="AK250" s="77"/>
      <c r="AL250" s="77"/>
      <c r="AM250" s="77"/>
      <c r="AN250" s="77"/>
      <c r="AO250" s="77"/>
      <c r="AP250" s="77"/>
      <c r="AQ250" s="77"/>
      <c r="AR250" s="77"/>
      <c r="AS250" s="77"/>
      <c r="AT250" s="77"/>
      <c r="AU250" s="77"/>
      <c r="AV250" s="77"/>
      <c r="AW250" s="77"/>
      <c r="AX250" s="77"/>
      <c r="AY250" s="77"/>
      <c r="AZ250" s="77"/>
      <c r="BA250" s="77"/>
      <c r="BB250" s="77"/>
      <c r="BC250" s="77"/>
      <c r="BD250" s="77"/>
      <c r="BE250" s="77"/>
      <c r="BF250" s="77"/>
      <c r="BG250" s="77"/>
      <c r="BH250" s="77"/>
      <c r="BI250" s="77"/>
      <c r="BJ250" s="77"/>
      <c r="BK250" s="77"/>
      <c r="BL250" s="77"/>
      <c r="BM250" s="77"/>
      <c r="BN250" s="77"/>
      <c r="BO250" s="77"/>
      <c r="BP250" s="77"/>
      <c r="BQ250" s="77"/>
      <c r="BR250" s="77"/>
      <c r="BS250" s="77"/>
      <c r="BT250" s="77"/>
      <c r="BU250" s="77"/>
      <c r="BV250" s="77"/>
      <c r="BW250" s="77"/>
      <c r="BX250" s="77"/>
      <c r="BY250" s="77"/>
      <c r="BZ250" s="77"/>
    </row>
    <row r="251" spans="2:78">
      <c r="B251" s="77"/>
      <c r="C251" s="77"/>
      <c r="D251" s="77"/>
      <c r="E251" s="77"/>
      <c r="F251" s="77"/>
      <c r="G251" s="77"/>
      <c r="H251" s="77"/>
      <c r="I251" s="77"/>
      <c r="J251" s="77"/>
      <c r="K251" s="77"/>
      <c r="L251" s="77"/>
      <c r="M251" s="77"/>
      <c r="N251" s="77"/>
      <c r="O251" s="77"/>
      <c r="P251" s="77"/>
      <c r="Q251" s="77"/>
      <c r="R251" s="77"/>
      <c r="S251" s="77"/>
      <c r="T251" s="77"/>
      <c r="U251" s="77"/>
      <c r="V251" s="77"/>
      <c r="W251" s="77"/>
      <c r="X251" s="77"/>
      <c r="Y251" s="77"/>
      <c r="Z251" s="77"/>
      <c r="AA251" s="77"/>
      <c r="AB251" s="77"/>
      <c r="AC251" s="77"/>
      <c r="AD251" s="77"/>
      <c r="AE251" s="77"/>
      <c r="AF251" s="77"/>
      <c r="AG251" s="77"/>
      <c r="AH251" s="77"/>
      <c r="AI251" s="77"/>
      <c r="AJ251" s="77"/>
      <c r="AK251" s="77"/>
      <c r="AL251" s="77"/>
      <c r="AM251" s="77"/>
      <c r="AN251" s="77"/>
      <c r="AO251" s="77"/>
      <c r="AP251" s="77"/>
      <c r="AQ251" s="77"/>
      <c r="AR251" s="77"/>
      <c r="AS251" s="77"/>
      <c r="AT251" s="77"/>
      <c r="AU251" s="77"/>
      <c r="AV251" s="77"/>
      <c r="AW251" s="77"/>
      <c r="AX251" s="77"/>
      <c r="AY251" s="77"/>
      <c r="AZ251" s="77"/>
      <c r="BA251" s="77"/>
      <c r="BB251" s="77"/>
      <c r="BC251" s="77"/>
      <c r="BD251" s="77"/>
      <c r="BE251" s="77"/>
      <c r="BF251" s="77"/>
      <c r="BG251" s="77"/>
      <c r="BH251" s="77"/>
      <c r="BI251" s="77"/>
      <c r="BJ251" s="77"/>
      <c r="BK251" s="77"/>
      <c r="BL251" s="77"/>
      <c r="BM251" s="77"/>
      <c r="BN251" s="77"/>
      <c r="BO251" s="77"/>
      <c r="BP251" s="77"/>
      <c r="BQ251" s="77"/>
      <c r="BR251" s="77"/>
      <c r="BS251" s="77"/>
      <c r="BT251" s="77"/>
      <c r="BU251" s="77"/>
      <c r="BV251" s="77"/>
      <c r="BW251" s="77"/>
      <c r="BX251" s="77"/>
      <c r="BY251" s="77"/>
      <c r="BZ251" s="77"/>
    </row>
    <row r="252" spans="2:78">
      <c r="B252" s="77"/>
      <c r="C252" s="77"/>
      <c r="D252" s="77"/>
      <c r="E252" s="77"/>
      <c r="F252" s="77"/>
      <c r="G252" s="77"/>
      <c r="H252" s="77"/>
      <c r="I252" s="77"/>
      <c r="J252" s="77"/>
      <c r="K252" s="77"/>
      <c r="L252" s="77"/>
      <c r="M252" s="77"/>
      <c r="N252" s="77"/>
      <c r="O252" s="77"/>
      <c r="P252" s="77"/>
      <c r="Q252" s="77"/>
      <c r="R252" s="77"/>
      <c r="S252" s="77"/>
      <c r="T252" s="77"/>
      <c r="U252" s="77"/>
      <c r="V252" s="77"/>
      <c r="W252" s="77"/>
      <c r="X252" s="77"/>
      <c r="Y252" s="77"/>
      <c r="Z252" s="77"/>
      <c r="AA252" s="77"/>
      <c r="AB252" s="77"/>
      <c r="AC252" s="77"/>
      <c r="AD252" s="77"/>
      <c r="AE252" s="77"/>
      <c r="AF252" s="77"/>
      <c r="AG252" s="77"/>
      <c r="AH252" s="77"/>
      <c r="AI252" s="77"/>
      <c r="AJ252" s="77"/>
      <c r="AK252" s="77"/>
      <c r="AL252" s="77"/>
      <c r="AM252" s="77"/>
      <c r="AN252" s="77"/>
      <c r="AO252" s="77"/>
      <c r="AP252" s="77"/>
      <c r="AQ252" s="77"/>
      <c r="AR252" s="77"/>
      <c r="AS252" s="77"/>
      <c r="AT252" s="77"/>
      <c r="AU252" s="77"/>
      <c r="AV252" s="77"/>
      <c r="AW252" s="77"/>
      <c r="AX252" s="77"/>
      <c r="AY252" s="77"/>
      <c r="AZ252" s="77"/>
      <c r="BA252" s="77"/>
      <c r="BB252" s="77"/>
      <c r="BC252" s="77"/>
      <c r="BD252" s="77"/>
      <c r="BE252" s="77"/>
      <c r="BF252" s="77"/>
      <c r="BG252" s="77"/>
      <c r="BH252" s="77"/>
      <c r="BI252" s="77"/>
      <c r="BJ252" s="77"/>
      <c r="BK252" s="77"/>
      <c r="BL252" s="77"/>
      <c r="BM252" s="77"/>
      <c r="BN252" s="77"/>
      <c r="BO252" s="77"/>
      <c r="BP252" s="77"/>
      <c r="BQ252" s="77"/>
      <c r="BR252" s="77"/>
      <c r="BS252" s="77"/>
      <c r="BT252" s="77"/>
      <c r="BU252" s="77"/>
      <c r="BV252" s="77"/>
      <c r="BW252" s="77"/>
      <c r="BX252" s="77"/>
      <c r="BY252" s="77"/>
      <c r="BZ252" s="77"/>
    </row>
    <row r="253" spans="2:78">
      <c r="B253" s="77"/>
      <c r="C253" s="77"/>
      <c r="D253" s="77"/>
      <c r="E253" s="77"/>
      <c r="F253" s="77"/>
      <c r="G253" s="77"/>
      <c r="H253" s="77"/>
      <c r="I253" s="77"/>
      <c r="J253" s="77"/>
      <c r="K253" s="77"/>
      <c r="L253" s="77"/>
      <c r="M253" s="77"/>
      <c r="N253" s="77"/>
      <c r="O253" s="77"/>
      <c r="P253" s="77"/>
      <c r="Q253" s="77"/>
      <c r="R253" s="77"/>
      <c r="S253" s="77"/>
      <c r="T253" s="77"/>
      <c r="U253" s="77"/>
      <c r="V253" s="77"/>
      <c r="W253" s="77"/>
      <c r="X253" s="77"/>
      <c r="Y253" s="77"/>
      <c r="Z253" s="77"/>
      <c r="AA253" s="77"/>
      <c r="AB253" s="77"/>
      <c r="AC253" s="77"/>
      <c r="AD253" s="77"/>
      <c r="AE253" s="77"/>
      <c r="AF253" s="77"/>
      <c r="AG253" s="77"/>
      <c r="AH253" s="77"/>
      <c r="AI253" s="77"/>
      <c r="AJ253" s="77"/>
      <c r="AK253" s="77"/>
      <c r="AL253" s="77"/>
      <c r="AM253" s="77"/>
      <c r="AN253" s="77"/>
      <c r="AO253" s="77"/>
      <c r="AP253" s="77"/>
      <c r="AQ253" s="77"/>
      <c r="AR253" s="77"/>
      <c r="AS253" s="77"/>
      <c r="AT253" s="77"/>
      <c r="AU253" s="77"/>
      <c r="AV253" s="77"/>
      <c r="AW253" s="77"/>
      <c r="AX253" s="77"/>
      <c r="AY253" s="77"/>
      <c r="AZ253" s="77"/>
      <c r="BA253" s="77"/>
      <c r="BB253" s="77"/>
      <c r="BC253" s="77"/>
      <c r="BD253" s="77"/>
      <c r="BE253" s="77"/>
      <c r="BF253" s="77"/>
      <c r="BG253" s="77"/>
      <c r="BH253" s="77"/>
      <c r="BI253" s="77"/>
      <c r="BJ253" s="77"/>
      <c r="BK253" s="77"/>
      <c r="BL253" s="77"/>
      <c r="BM253" s="77"/>
      <c r="BN253" s="77"/>
      <c r="BO253" s="77"/>
      <c r="BP253" s="77"/>
      <c r="BQ253" s="77"/>
      <c r="BR253" s="77"/>
      <c r="BS253" s="77"/>
      <c r="BT253" s="77"/>
      <c r="BU253" s="77"/>
      <c r="BV253" s="77"/>
      <c r="BW253" s="77"/>
      <c r="BX253" s="77"/>
      <c r="BY253" s="77"/>
      <c r="BZ253" s="77"/>
    </row>
    <row r="254" spans="2:78">
      <c r="B254" s="77"/>
      <c r="C254" s="77"/>
      <c r="D254" s="77"/>
      <c r="E254" s="77"/>
      <c r="F254" s="77"/>
      <c r="G254" s="77"/>
      <c r="H254" s="77"/>
      <c r="I254" s="77"/>
      <c r="J254" s="77"/>
      <c r="K254" s="77"/>
      <c r="L254" s="77"/>
      <c r="M254" s="77"/>
      <c r="N254" s="77"/>
      <c r="O254" s="77"/>
      <c r="P254" s="77"/>
      <c r="Q254" s="77"/>
      <c r="R254" s="77"/>
      <c r="S254" s="77"/>
      <c r="T254" s="77"/>
      <c r="U254" s="77"/>
      <c r="V254" s="77"/>
      <c r="W254" s="77"/>
      <c r="X254" s="77"/>
      <c r="Y254" s="77"/>
      <c r="Z254" s="77"/>
      <c r="AA254" s="77"/>
      <c r="AB254" s="77"/>
      <c r="AC254" s="77"/>
      <c r="AD254" s="77"/>
      <c r="AE254" s="77"/>
      <c r="AF254" s="77"/>
      <c r="AG254" s="77"/>
      <c r="AH254" s="77"/>
      <c r="AI254" s="77"/>
      <c r="AJ254" s="77"/>
      <c r="AK254" s="77"/>
      <c r="AL254" s="77"/>
      <c r="AM254" s="77"/>
      <c r="AN254" s="77"/>
      <c r="AO254" s="77"/>
      <c r="AP254" s="77"/>
      <c r="AQ254" s="77"/>
      <c r="AR254" s="77"/>
      <c r="AS254" s="77"/>
      <c r="AT254" s="77"/>
      <c r="AU254" s="77"/>
      <c r="AV254" s="77"/>
      <c r="AW254" s="77"/>
      <c r="AX254" s="77"/>
      <c r="AY254" s="77"/>
      <c r="AZ254" s="77"/>
      <c r="BA254" s="77"/>
      <c r="BB254" s="77"/>
      <c r="BC254" s="77"/>
      <c r="BD254" s="77"/>
      <c r="BE254" s="77"/>
      <c r="BF254" s="77"/>
      <c r="BG254" s="77"/>
      <c r="BH254" s="77"/>
      <c r="BI254" s="77"/>
      <c r="BJ254" s="77"/>
      <c r="BK254" s="77"/>
      <c r="BL254" s="77"/>
      <c r="BM254" s="77"/>
      <c r="BN254" s="77"/>
      <c r="BO254" s="77"/>
      <c r="BP254" s="77"/>
      <c r="BQ254" s="77"/>
      <c r="BR254" s="77"/>
      <c r="BS254" s="77"/>
      <c r="BT254" s="77"/>
      <c r="BU254" s="77"/>
      <c r="BV254" s="77"/>
      <c r="BW254" s="77"/>
      <c r="BX254" s="77"/>
      <c r="BY254" s="77"/>
      <c r="BZ254" s="77"/>
    </row>
    <row r="255" spans="2:78">
      <c r="B255" s="77"/>
      <c r="C255" s="77"/>
      <c r="D255" s="77"/>
      <c r="E255" s="77"/>
      <c r="F255" s="77"/>
      <c r="G255" s="77"/>
      <c r="H255" s="77"/>
      <c r="I255" s="77"/>
      <c r="J255" s="77"/>
      <c r="K255" s="77"/>
      <c r="L255" s="77"/>
      <c r="M255" s="77"/>
      <c r="N255" s="77"/>
      <c r="O255" s="77"/>
      <c r="P255" s="77"/>
      <c r="Q255" s="77"/>
      <c r="R255" s="77"/>
      <c r="S255" s="77"/>
      <c r="T255" s="77"/>
      <c r="U255" s="77"/>
      <c r="V255" s="77"/>
      <c r="W255" s="77"/>
      <c r="X255" s="77"/>
      <c r="Y255" s="77"/>
      <c r="Z255" s="77"/>
      <c r="AA255" s="77"/>
      <c r="AB255" s="77"/>
      <c r="AC255" s="77"/>
      <c r="AD255" s="77"/>
      <c r="AE255" s="77"/>
      <c r="AF255" s="77"/>
      <c r="AG255" s="77"/>
      <c r="AH255" s="77"/>
      <c r="AI255" s="77"/>
      <c r="AJ255" s="77"/>
      <c r="AK255" s="77"/>
      <c r="AL255" s="77"/>
      <c r="AM255" s="77"/>
      <c r="AN255" s="77"/>
      <c r="AO255" s="77"/>
      <c r="AP255" s="77"/>
      <c r="AQ255" s="77"/>
      <c r="AR255" s="77"/>
      <c r="AS255" s="77"/>
      <c r="AT255" s="77"/>
      <c r="AU255" s="77"/>
      <c r="AV255" s="77"/>
      <c r="AW255" s="77"/>
      <c r="AX255" s="77"/>
      <c r="AY255" s="77"/>
      <c r="AZ255" s="77"/>
      <c r="BA255" s="77"/>
      <c r="BB255" s="77"/>
      <c r="BC255" s="77"/>
      <c r="BD255" s="77"/>
      <c r="BE255" s="77"/>
      <c r="BF255" s="77"/>
      <c r="BG255" s="77"/>
      <c r="BH255" s="77"/>
      <c r="BI255" s="77"/>
      <c r="BJ255" s="77"/>
      <c r="BK255" s="77"/>
      <c r="BL255" s="77"/>
      <c r="BM255" s="77"/>
      <c r="BN255" s="77"/>
      <c r="BO255" s="77"/>
      <c r="BP255" s="77"/>
      <c r="BQ255" s="77"/>
      <c r="BR255" s="77"/>
      <c r="BS255" s="77"/>
      <c r="BT255" s="77"/>
      <c r="BU255" s="77"/>
      <c r="BV255" s="77"/>
      <c r="BW255" s="77"/>
      <c r="BX255" s="77"/>
      <c r="BY255" s="77"/>
      <c r="BZ255" s="77"/>
    </row>
    <row r="256" spans="2:78">
      <c r="B256" s="77"/>
      <c r="C256" s="77"/>
      <c r="D256" s="77"/>
      <c r="E256" s="77"/>
      <c r="F256" s="77"/>
      <c r="G256" s="77"/>
      <c r="H256" s="77"/>
      <c r="I256" s="77"/>
      <c r="J256" s="77"/>
      <c r="K256" s="77"/>
      <c r="L256" s="77"/>
      <c r="M256" s="77"/>
      <c r="N256" s="77"/>
      <c r="O256" s="77"/>
      <c r="P256" s="77"/>
      <c r="Q256" s="77"/>
      <c r="R256" s="77"/>
      <c r="S256" s="77"/>
      <c r="T256" s="77"/>
      <c r="U256" s="77"/>
      <c r="V256" s="77"/>
      <c r="W256" s="77"/>
      <c r="X256" s="77"/>
      <c r="Y256" s="77"/>
      <c r="Z256" s="77"/>
      <c r="AA256" s="77"/>
      <c r="AB256" s="77"/>
      <c r="AC256" s="77"/>
      <c r="AD256" s="77"/>
      <c r="AE256" s="77"/>
      <c r="AF256" s="77"/>
      <c r="AG256" s="77"/>
      <c r="AH256" s="77"/>
      <c r="AI256" s="77"/>
      <c r="AJ256" s="77"/>
      <c r="AK256" s="77"/>
      <c r="AL256" s="77"/>
      <c r="AM256" s="77"/>
      <c r="AN256" s="77"/>
      <c r="AO256" s="77"/>
      <c r="AP256" s="77"/>
      <c r="AQ256" s="77"/>
      <c r="AR256" s="77"/>
      <c r="AS256" s="77"/>
      <c r="AT256" s="77"/>
      <c r="AU256" s="77"/>
      <c r="AV256" s="77"/>
      <c r="AW256" s="77"/>
      <c r="AX256" s="77"/>
      <c r="AY256" s="77"/>
      <c r="AZ256" s="77"/>
      <c r="BA256" s="77"/>
      <c r="BB256" s="77"/>
      <c r="BC256" s="77"/>
      <c r="BD256" s="77"/>
      <c r="BE256" s="77"/>
      <c r="BF256" s="77"/>
      <c r="BG256" s="77"/>
      <c r="BH256" s="77"/>
      <c r="BI256" s="77"/>
      <c r="BJ256" s="77"/>
      <c r="BK256" s="77"/>
      <c r="BL256" s="77"/>
      <c r="BM256" s="77"/>
      <c r="BN256" s="77"/>
      <c r="BO256" s="77"/>
      <c r="BP256" s="77"/>
      <c r="BQ256" s="77"/>
      <c r="BR256" s="77"/>
      <c r="BS256" s="77"/>
      <c r="BT256" s="77"/>
      <c r="BU256" s="77"/>
      <c r="BV256" s="77"/>
      <c r="BW256" s="77"/>
      <c r="BX256" s="77"/>
      <c r="BY256" s="77"/>
      <c r="BZ256" s="77"/>
    </row>
    <row r="257" spans="2:78">
      <c r="B257" s="77"/>
      <c r="C257" s="77"/>
      <c r="D257" s="77"/>
      <c r="E257" s="77"/>
      <c r="F257" s="77"/>
      <c r="G257" s="77"/>
      <c r="H257" s="77"/>
      <c r="I257" s="77"/>
      <c r="J257" s="77"/>
      <c r="K257" s="77"/>
      <c r="L257" s="77"/>
      <c r="M257" s="77"/>
      <c r="N257" s="77"/>
      <c r="O257" s="77"/>
      <c r="P257" s="77"/>
      <c r="Q257" s="77"/>
      <c r="R257" s="77"/>
      <c r="S257" s="77"/>
      <c r="T257" s="77"/>
      <c r="U257" s="77"/>
      <c r="V257" s="77"/>
      <c r="W257" s="77"/>
      <c r="X257" s="77"/>
      <c r="Y257" s="77"/>
      <c r="Z257" s="77"/>
      <c r="AA257" s="77"/>
      <c r="AB257" s="77"/>
      <c r="AC257" s="77"/>
      <c r="AD257" s="77"/>
      <c r="AE257" s="77"/>
      <c r="AF257" s="77"/>
      <c r="AG257" s="77"/>
      <c r="AH257" s="77"/>
      <c r="AI257" s="77"/>
      <c r="AJ257" s="77"/>
      <c r="AK257" s="77"/>
      <c r="AL257" s="77"/>
      <c r="AM257" s="77"/>
      <c r="AN257" s="77"/>
      <c r="AO257" s="77"/>
      <c r="AP257" s="77"/>
      <c r="AQ257" s="77"/>
      <c r="AR257" s="77"/>
      <c r="AS257" s="77"/>
      <c r="AT257" s="77"/>
      <c r="AU257" s="77"/>
      <c r="AV257" s="77"/>
      <c r="AW257" s="77"/>
      <c r="AX257" s="77"/>
      <c r="AY257" s="77"/>
      <c r="AZ257" s="77"/>
      <c r="BA257" s="77"/>
      <c r="BB257" s="77"/>
      <c r="BC257" s="77"/>
      <c r="BD257" s="77"/>
      <c r="BE257" s="77"/>
      <c r="BF257" s="77"/>
      <c r="BG257" s="77"/>
      <c r="BH257" s="77"/>
      <c r="BI257" s="77"/>
      <c r="BJ257" s="77"/>
      <c r="BK257" s="77"/>
      <c r="BL257" s="77"/>
      <c r="BM257" s="77"/>
      <c r="BN257" s="77"/>
      <c r="BO257" s="77"/>
      <c r="BP257" s="77"/>
      <c r="BQ257" s="77"/>
      <c r="BR257" s="77"/>
      <c r="BS257" s="77"/>
      <c r="BT257" s="77"/>
      <c r="BU257" s="77"/>
      <c r="BV257" s="77"/>
      <c r="BW257" s="77"/>
      <c r="BX257" s="77"/>
      <c r="BY257" s="77"/>
      <c r="BZ257" s="77"/>
    </row>
    <row r="258" spans="2:78">
      <c r="B258" s="77"/>
      <c r="C258" s="77"/>
      <c r="D258" s="77"/>
      <c r="E258" s="77"/>
      <c r="F258" s="77"/>
      <c r="G258" s="77"/>
      <c r="H258" s="77"/>
      <c r="I258" s="77"/>
      <c r="J258" s="77"/>
      <c r="K258" s="77"/>
      <c r="L258" s="77"/>
      <c r="M258" s="77"/>
      <c r="N258" s="77"/>
      <c r="O258" s="77"/>
      <c r="P258" s="77"/>
      <c r="Q258" s="77"/>
      <c r="R258" s="77"/>
      <c r="S258" s="77"/>
      <c r="T258" s="77"/>
      <c r="U258" s="77"/>
      <c r="V258" s="77"/>
      <c r="W258" s="77"/>
      <c r="X258" s="77"/>
      <c r="Y258" s="77"/>
      <c r="Z258" s="77"/>
      <c r="AA258" s="77"/>
      <c r="AB258" s="77"/>
      <c r="AC258" s="77"/>
      <c r="AD258" s="77"/>
      <c r="AE258" s="77"/>
      <c r="AF258" s="77"/>
      <c r="AG258" s="77"/>
      <c r="AH258" s="77"/>
      <c r="AI258" s="77"/>
      <c r="AJ258" s="77"/>
      <c r="AK258" s="77"/>
      <c r="AL258" s="77"/>
      <c r="AM258" s="77"/>
      <c r="AN258" s="77"/>
      <c r="AO258" s="77"/>
      <c r="AP258" s="77"/>
      <c r="AQ258" s="77"/>
      <c r="AR258" s="77"/>
      <c r="AS258" s="77"/>
      <c r="AT258" s="77"/>
      <c r="AU258" s="77"/>
      <c r="AV258" s="77"/>
      <c r="AW258" s="77"/>
      <c r="AX258" s="77"/>
      <c r="AY258" s="77"/>
      <c r="AZ258" s="77"/>
      <c r="BA258" s="77"/>
      <c r="BB258" s="77"/>
      <c r="BC258" s="77"/>
      <c r="BD258" s="77"/>
      <c r="BE258" s="77"/>
      <c r="BF258" s="77"/>
      <c r="BG258" s="77"/>
      <c r="BH258" s="77"/>
      <c r="BI258" s="77"/>
      <c r="BJ258" s="77"/>
      <c r="BK258" s="77"/>
      <c r="BL258" s="77"/>
      <c r="BM258" s="77"/>
      <c r="BN258" s="77"/>
      <c r="BO258" s="77"/>
      <c r="BP258" s="77"/>
      <c r="BQ258" s="77"/>
      <c r="BR258" s="77"/>
      <c r="BS258" s="77"/>
      <c r="BT258" s="77"/>
      <c r="BU258" s="77"/>
      <c r="BV258" s="77"/>
      <c r="BW258" s="77"/>
      <c r="BX258" s="77"/>
      <c r="BY258" s="77"/>
      <c r="BZ258" s="77"/>
    </row>
    <row r="259" spans="2:78">
      <c r="B259" s="77"/>
      <c r="C259" s="77"/>
      <c r="D259" s="77"/>
      <c r="E259" s="77"/>
      <c r="F259" s="77"/>
      <c r="G259" s="77"/>
      <c r="H259" s="77"/>
      <c r="I259" s="77"/>
      <c r="J259" s="77"/>
      <c r="K259" s="77"/>
      <c r="L259" s="77"/>
      <c r="M259" s="77"/>
      <c r="N259" s="77"/>
      <c r="O259" s="77"/>
      <c r="P259" s="77"/>
      <c r="Q259" s="77"/>
      <c r="R259" s="77"/>
      <c r="S259" s="77"/>
      <c r="T259" s="77"/>
      <c r="U259" s="77"/>
      <c r="V259" s="77"/>
      <c r="W259" s="77"/>
      <c r="X259" s="77"/>
      <c r="Y259" s="77"/>
      <c r="Z259" s="77"/>
      <c r="AA259" s="77"/>
      <c r="AB259" s="77"/>
      <c r="AC259" s="77"/>
      <c r="AD259" s="77"/>
      <c r="AE259" s="77"/>
      <c r="AF259" s="77"/>
      <c r="AG259" s="77"/>
      <c r="AH259" s="77"/>
      <c r="AI259" s="77"/>
      <c r="AJ259" s="77"/>
      <c r="AK259" s="77"/>
      <c r="AL259" s="77"/>
      <c r="AM259" s="77"/>
      <c r="AN259" s="77"/>
      <c r="AO259" s="77"/>
      <c r="AP259" s="77"/>
      <c r="AQ259" s="77"/>
      <c r="AR259" s="77"/>
      <c r="AS259" s="77"/>
      <c r="AT259" s="77"/>
      <c r="AU259" s="77"/>
      <c r="AV259" s="77"/>
      <c r="AW259" s="77"/>
      <c r="AX259" s="77"/>
      <c r="AY259" s="77"/>
      <c r="AZ259" s="77"/>
      <c r="BA259" s="77"/>
      <c r="BB259" s="77"/>
      <c r="BC259" s="77"/>
      <c r="BD259" s="77"/>
      <c r="BE259" s="77"/>
      <c r="BF259" s="77"/>
      <c r="BG259" s="77"/>
      <c r="BH259" s="77"/>
      <c r="BI259" s="77"/>
      <c r="BJ259" s="77"/>
      <c r="BK259" s="77"/>
      <c r="BL259" s="77"/>
      <c r="BM259" s="77"/>
      <c r="BN259" s="77"/>
      <c r="BO259" s="77"/>
      <c r="BP259" s="77"/>
      <c r="BQ259" s="77"/>
      <c r="BR259" s="77"/>
      <c r="BS259" s="77"/>
      <c r="BT259" s="77"/>
      <c r="BU259" s="77"/>
      <c r="BV259" s="77"/>
      <c r="BW259" s="77"/>
      <c r="BX259" s="77"/>
      <c r="BY259" s="77"/>
      <c r="BZ259" s="77"/>
    </row>
    <row r="260" spans="2:78">
      <c r="B260" s="77"/>
      <c r="C260" s="77"/>
      <c r="D260" s="77"/>
      <c r="E260" s="77"/>
      <c r="F260" s="77"/>
      <c r="G260" s="77"/>
      <c r="H260" s="77"/>
      <c r="I260" s="77"/>
      <c r="J260" s="77"/>
      <c r="K260" s="77"/>
      <c r="L260" s="77"/>
      <c r="M260" s="77"/>
      <c r="N260" s="77"/>
      <c r="O260" s="77"/>
      <c r="P260" s="77"/>
      <c r="Q260" s="77"/>
      <c r="R260" s="77"/>
      <c r="S260" s="77"/>
      <c r="T260" s="77"/>
      <c r="U260" s="77"/>
      <c r="V260" s="77"/>
      <c r="W260" s="77"/>
      <c r="X260" s="77"/>
      <c r="Y260" s="77"/>
      <c r="Z260" s="77"/>
      <c r="AA260" s="77"/>
      <c r="AB260" s="77"/>
      <c r="AC260" s="77"/>
      <c r="AD260" s="77"/>
      <c r="AE260" s="77"/>
      <c r="AF260" s="77"/>
      <c r="AG260" s="77"/>
      <c r="AH260" s="77"/>
      <c r="AI260" s="77"/>
      <c r="AJ260" s="77"/>
      <c r="AK260" s="77"/>
      <c r="AL260" s="77"/>
      <c r="AM260" s="77"/>
      <c r="AN260" s="77"/>
      <c r="AO260" s="77"/>
      <c r="AP260" s="77"/>
      <c r="AQ260" s="77"/>
      <c r="AR260" s="77"/>
      <c r="AS260" s="77"/>
      <c r="AT260" s="77"/>
      <c r="AU260" s="77"/>
      <c r="AV260" s="77"/>
      <c r="AW260" s="77"/>
      <c r="AX260" s="77"/>
      <c r="AY260" s="77"/>
      <c r="AZ260" s="77"/>
      <c r="BA260" s="77"/>
      <c r="BB260" s="77"/>
      <c r="BC260" s="77"/>
      <c r="BD260" s="77"/>
      <c r="BE260" s="77"/>
      <c r="BF260" s="77"/>
      <c r="BG260" s="77"/>
      <c r="BH260" s="77"/>
      <c r="BI260" s="77"/>
      <c r="BJ260" s="77"/>
      <c r="BK260" s="77"/>
      <c r="BL260" s="77"/>
      <c r="BM260" s="77"/>
      <c r="BN260" s="77"/>
      <c r="BO260" s="77"/>
      <c r="BP260" s="77"/>
      <c r="BQ260" s="77"/>
      <c r="BR260" s="77"/>
      <c r="BS260" s="77"/>
      <c r="BT260" s="77"/>
      <c r="BU260" s="77"/>
      <c r="BV260" s="77"/>
      <c r="BW260" s="77"/>
      <c r="BX260" s="77"/>
      <c r="BY260" s="77"/>
      <c r="BZ260" s="77"/>
    </row>
    <row r="261" spans="2:78">
      <c r="B261" s="77"/>
      <c r="C261" s="77"/>
      <c r="D261" s="77"/>
      <c r="E261" s="77"/>
      <c r="F261" s="77"/>
      <c r="G261" s="77"/>
      <c r="H261" s="77"/>
      <c r="I261" s="77"/>
      <c r="J261" s="77"/>
      <c r="K261" s="77"/>
      <c r="L261" s="77"/>
      <c r="M261" s="77"/>
      <c r="N261" s="77"/>
      <c r="O261" s="77"/>
      <c r="P261" s="77"/>
      <c r="Q261" s="77"/>
      <c r="R261" s="77"/>
      <c r="S261" s="77"/>
      <c r="T261" s="77"/>
      <c r="U261" s="77"/>
      <c r="V261" s="77"/>
      <c r="W261" s="77"/>
      <c r="X261" s="77"/>
      <c r="Y261" s="77"/>
      <c r="Z261" s="77"/>
      <c r="AA261" s="77"/>
      <c r="AB261" s="77"/>
      <c r="AC261" s="77"/>
      <c r="AD261" s="77"/>
      <c r="AE261" s="77"/>
      <c r="AF261" s="77"/>
      <c r="AG261" s="77"/>
      <c r="AH261" s="77"/>
      <c r="AI261" s="77"/>
      <c r="AJ261" s="77"/>
      <c r="AK261" s="77"/>
      <c r="AL261" s="77"/>
      <c r="AM261" s="77"/>
      <c r="AN261" s="77"/>
      <c r="AO261" s="77"/>
      <c r="AP261" s="77"/>
      <c r="AQ261" s="77"/>
      <c r="AR261" s="77"/>
      <c r="AS261" s="77"/>
      <c r="AT261" s="77"/>
      <c r="AU261" s="77"/>
      <c r="AV261" s="77"/>
      <c r="AW261" s="77"/>
      <c r="AX261" s="77"/>
      <c r="AY261" s="77"/>
      <c r="AZ261" s="77"/>
      <c r="BA261" s="77"/>
      <c r="BB261" s="77"/>
      <c r="BC261" s="77"/>
      <c r="BD261" s="77"/>
      <c r="BE261" s="77"/>
      <c r="BF261" s="77"/>
      <c r="BG261" s="77"/>
      <c r="BH261" s="77"/>
      <c r="BI261" s="77"/>
      <c r="BJ261" s="77"/>
      <c r="BK261" s="77"/>
      <c r="BL261" s="77"/>
      <c r="BM261" s="77"/>
      <c r="BN261" s="77"/>
      <c r="BO261" s="77"/>
      <c r="BP261" s="77"/>
      <c r="BQ261" s="77"/>
      <c r="BR261" s="77"/>
      <c r="BS261" s="77"/>
      <c r="BT261" s="77"/>
      <c r="BU261" s="77"/>
      <c r="BV261" s="77"/>
      <c r="BW261" s="77"/>
      <c r="BX261" s="77"/>
      <c r="BY261" s="77"/>
      <c r="BZ261" s="77"/>
    </row>
    <row r="361" ht="12" customHeight="1"/>
  </sheetData>
  <sheetProtection algorithmName="SHA-512" hashValue="H0QjAD5yOZdlswqC3h+Y8+CzTmw0xLlDyAHpXj95Jufn2xzg2M3CsvnwER4L2WzyYo5G5CvGbQslcxfxa9gaoA==" saltValue="xJx/4Ow1BmAFeWmVuoi68Q==" spinCount="100000" sheet="1" scenarios="1"/>
  <mergeCells count="186">
    <mergeCell ref="BL8:BS9"/>
    <mergeCell ref="AE8:AI9"/>
    <mergeCell ref="C30:X31"/>
    <mergeCell ref="Z52:AW52"/>
    <mergeCell ref="Z50:AW50"/>
    <mergeCell ref="Z54:AW54"/>
    <mergeCell ref="BE22:BP23"/>
    <mergeCell ref="C32:X33"/>
    <mergeCell ref="C34:X35"/>
    <mergeCell ref="C36:X37"/>
    <mergeCell ref="C38:X39"/>
    <mergeCell ref="C40:X41"/>
    <mergeCell ref="Z38:AH39"/>
    <mergeCell ref="Z40:AH41"/>
    <mergeCell ref="S16:AA16"/>
    <mergeCell ref="G21:O21"/>
    <mergeCell ref="G22:O22"/>
    <mergeCell ref="F19:O19"/>
    <mergeCell ref="G23:O23"/>
    <mergeCell ref="G24:O24"/>
    <mergeCell ref="G25:O25"/>
    <mergeCell ref="G26:O26"/>
    <mergeCell ref="Z42:AH43"/>
    <mergeCell ref="AQ21:AZ21"/>
    <mergeCell ref="AQ22:AZ22"/>
    <mergeCell ref="CD38:CI38"/>
    <mergeCell ref="Z32:AH33"/>
    <mergeCell ref="Z34:AH35"/>
    <mergeCell ref="Z36:AH37"/>
    <mergeCell ref="CE28:CH28"/>
    <mergeCell ref="CE29:CH29"/>
    <mergeCell ref="CD39:CI39"/>
    <mergeCell ref="CD92:CJ92"/>
    <mergeCell ref="Z60:AW60"/>
    <mergeCell ref="Z62:AW62"/>
    <mergeCell ref="L63:AD63"/>
    <mergeCell ref="AE63:AN63"/>
    <mergeCell ref="D68:BK74"/>
    <mergeCell ref="CD87:CJ87"/>
    <mergeCell ref="CD84:CJ84"/>
    <mergeCell ref="CD85:CJ85"/>
    <mergeCell ref="D66:U66"/>
    <mergeCell ref="CJ41:CS41"/>
    <mergeCell ref="CD42:CI42"/>
    <mergeCell ref="CJ42:CS42"/>
    <mergeCell ref="B45:BZ45"/>
    <mergeCell ref="B28:BZ28"/>
    <mergeCell ref="AQ23:AZ23"/>
    <mergeCell ref="CD93:CJ93"/>
    <mergeCell ref="CD94:CJ94"/>
    <mergeCell ref="C42:X43"/>
    <mergeCell ref="CE25:CH25"/>
    <mergeCell ref="CE26:CH26"/>
    <mergeCell ref="Z30:AH30"/>
    <mergeCell ref="AQ25:AZ25"/>
    <mergeCell ref="AQ26:AZ26"/>
    <mergeCell ref="CD41:CI41"/>
    <mergeCell ref="D47:R48"/>
    <mergeCell ref="CD80:CJ80"/>
    <mergeCell ref="CD81:CJ81"/>
    <mergeCell ref="CD82:CJ82"/>
    <mergeCell ref="CD83:CJ83"/>
    <mergeCell ref="CD86:CJ86"/>
    <mergeCell ref="CD79:CN79"/>
    <mergeCell ref="CD90:CJ90"/>
    <mergeCell ref="CD91:CJ91"/>
    <mergeCell ref="CD88:CJ88"/>
    <mergeCell ref="CD89:CJ89"/>
    <mergeCell ref="CD65:CP65"/>
    <mergeCell ref="CD66:CP66"/>
    <mergeCell ref="Z56:AW56"/>
    <mergeCell ref="Z58:AW58"/>
    <mergeCell ref="CD109:CJ109"/>
    <mergeCell ref="BM73:BZ73"/>
    <mergeCell ref="CD110:CJ110"/>
    <mergeCell ref="CD111:CJ111"/>
    <mergeCell ref="CD112:CJ112"/>
    <mergeCell ref="CD113:CJ113"/>
    <mergeCell ref="CD104:CJ104"/>
    <mergeCell ref="CD105:CJ105"/>
    <mergeCell ref="CD106:CJ106"/>
    <mergeCell ref="BM74:BZ74"/>
    <mergeCell ref="CD107:CJ107"/>
    <mergeCell ref="CD108:CJ108"/>
    <mergeCell ref="B77:BZ77"/>
    <mergeCell ref="B78:BZ86"/>
    <mergeCell ref="B76:BZ76"/>
    <mergeCell ref="CD102:CJ102"/>
    <mergeCell ref="CD103:CJ103"/>
    <mergeCell ref="CD96:CJ96"/>
    <mergeCell ref="CD97:CJ97"/>
    <mergeCell ref="CD98:CJ98"/>
    <mergeCell ref="CD99:CJ99"/>
    <mergeCell ref="CD100:CJ100"/>
    <mergeCell ref="CD101:CJ101"/>
    <mergeCell ref="CD95:CJ95"/>
    <mergeCell ref="S21:AA21"/>
    <mergeCell ref="S22:AA22"/>
    <mergeCell ref="S23:AA23"/>
    <mergeCell ref="S24:AA24"/>
    <mergeCell ref="S25:AA25"/>
    <mergeCell ref="S26:AA26"/>
    <mergeCell ref="CD34:CI34"/>
    <mergeCell ref="CJ34:CS34"/>
    <mergeCell ref="CJ38:CS38"/>
    <mergeCell ref="CE30:CH30"/>
    <mergeCell ref="AE21:AM21"/>
    <mergeCell ref="AE22:AM22"/>
    <mergeCell ref="AE23:AM23"/>
    <mergeCell ref="AE24:AM24"/>
    <mergeCell ref="AE25:AM25"/>
    <mergeCell ref="AE26:AM26"/>
    <mergeCell ref="CE31:CH31"/>
    <mergeCell ref="CD35:CI35"/>
    <mergeCell ref="CJ35:CS35"/>
    <mergeCell ref="CD36:CI36"/>
    <mergeCell ref="CJ36:CN36"/>
    <mergeCell ref="CO36:CS36"/>
    <mergeCell ref="CD37:CI37"/>
    <mergeCell ref="CJ37:CS37"/>
    <mergeCell ref="CD2:CJ2"/>
    <mergeCell ref="CD3:CJ3"/>
    <mergeCell ref="CD4:CJ4"/>
    <mergeCell ref="CD5:CJ5"/>
    <mergeCell ref="CD6:CJ6"/>
    <mergeCell ref="CD7:CJ7"/>
    <mergeCell ref="CD8:CJ8"/>
    <mergeCell ref="CD9:CJ9"/>
    <mergeCell ref="CD11:CI11"/>
    <mergeCell ref="AQ11:BJ11"/>
    <mergeCell ref="J10:AC10"/>
    <mergeCell ref="CE20:CJ20"/>
    <mergeCell ref="CE17:CJ17"/>
    <mergeCell ref="CE18:CJ18"/>
    <mergeCell ref="CE19:CJ19"/>
    <mergeCell ref="BL10:BP10"/>
    <mergeCell ref="BL11:BP11"/>
    <mergeCell ref="CN13:CQ13"/>
    <mergeCell ref="CD12:CI12"/>
    <mergeCell ref="CD13:CE13"/>
    <mergeCell ref="Q19:AC19"/>
    <mergeCell ref="AE19:AO19"/>
    <mergeCell ref="AQ19:AZ19"/>
    <mergeCell ref="B14:BZ14"/>
    <mergeCell ref="CD69:CP69"/>
    <mergeCell ref="CD70:CP70"/>
    <mergeCell ref="CD43:CI43"/>
    <mergeCell ref="CJ43:CS43"/>
    <mergeCell ref="CD44:CI44"/>
    <mergeCell ref="CJ44:CS44"/>
    <mergeCell ref="CD57:CI57"/>
    <mergeCell ref="CJ57:CS57"/>
    <mergeCell ref="CD58:CI58"/>
    <mergeCell ref="CJ58:CS58"/>
    <mergeCell ref="CD61:CP61"/>
    <mergeCell ref="CD45:CI45"/>
    <mergeCell ref="CD46:CI46"/>
    <mergeCell ref="CJ45:CS45"/>
    <mergeCell ref="CJ46:CS46"/>
    <mergeCell ref="CD62:CP62"/>
    <mergeCell ref="CD63:CP63"/>
    <mergeCell ref="CD64:CP64"/>
    <mergeCell ref="CJ39:CS39"/>
    <mergeCell ref="CD40:CI40"/>
    <mergeCell ref="CJ40:CS40"/>
    <mergeCell ref="AQ24:AZ24"/>
    <mergeCell ref="J11:AC11"/>
    <mergeCell ref="AE11:AG11"/>
    <mergeCell ref="B4:BZ4"/>
    <mergeCell ref="CD67:CP67"/>
    <mergeCell ref="CD68:CP68"/>
    <mergeCell ref="T6:AA6"/>
    <mergeCell ref="AE10:AG10"/>
    <mergeCell ref="AQ10:BJ10"/>
    <mergeCell ref="J12:AC12"/>
    <mergeCell ref="AE12:AG12"/>
    <mergeCell ref="AQ12:BJ12"/>
    <mergeCell ref="BL12:BP12"/>
    <mergeCell ref="CO19:CQ19"/>
    <mergeCell ref="CK20:CN20"/>
    <mergeCell ref="CO20:CQ20"/>
    <mergeCell ref="CK17:CN17"/>
    <mergeCell ref="CO17:CQ17"/>
    <mergeCell ref="CK18:CN18"/>
    <mergeCell ref="CO18:CQ18"/>
    <mergeCell ref="CK19:CN19"/>
  </mergeCells>
  <phoneticPr fontId="3" type="noConversion"/>
  <conditionalFormatting sqref="CO36">
    <cfRule type="expression" dxfId="44" priority="11" stopIfTrue="1">
      <formula>$CP$66&lt;0</formula>
    </cfRule>
  </conditionalFormatting>
  <conditionalFormatting sqref="AQ10 BL10 Z34">
    <cfRule type="expression" dxfId="43" priority="6">
      <formula>$T$6&lt;&gt;1</formula>
    </cfRule>
  </conditionalFormatting>
  <conditionalFormatting sqref="J11 AE11 Z36">
    <cfRule type="expression" dxfId="42" priority="5">
      <formula>$T$6&gt;2</formula>
    </cfRule>
  </conditionalFormatting>
  <conditionalFormatting sqref="AQ11 BL11 Z38">
    <cfRule type="expression" dxfId="41" priority="4">
      <formula>$T$6&gt;3</formula>
    </cfRule>
  </conditionalFormatting>
  <conditionalFormatting sqref="Z40 J12 AE12">
    <cfRule type="expression" dxfId="40" priority="3">
      <formula>$T$6&gt;4</formula>
    </cfRule>
  </conditionalFormatting>
  <conditionalFormatting sqref="AQ12 BL12 Z42">
    <cfRule type="expression" dxfId="39" priority="2">
      <formula>$T$6=6</formula>
    </cfRule>
  </conditionalFormatting>
  <conditionalFormatting sqref="G25:O26 S25:AA26 AE25:AM26">
    <cfRule type="expression" dxfId="38" priority="1">
      <formula>$S$16="Monthly"</formula>
    </cfRule>
  </conditionalFormatting>
  <dataValidations count="25">
    <dataValidation type="list" allowBlank="1" sqref="WVT983098:WWL983109 WLX983098:WMP983109 WCB983098:WCT983109 VSF983098:VSX983109 VIJ983098:VJB983109 UYN983098:UZF983109 UOR983098:UPJ983109 UEV983098:UFN983109 TUZ983098:TVR983109 TLD983098:TLV983109 TBH983098:TBZ983109 SRL983098:SSD983109 SHP983098:SIH983109 RXT983098:RYL983109 RNX983098:ROP983109 REB983098:RET983109 QUF983098:QUX983109 QKJ983098:QLB983109 QAN983098:QBF983109 PQR983098:PRJ983109 PGV983098:PHN983109 OWZ983098:OXR983109 OND983098:ONV983109 ODH983098:ODZ983109 NTL983098:NUD983109 NJP983098:NKH983109 MZT983098:NAL983109 MPX983098:MQP983109 MGB983098:MGT983109 LWF983098:LWX983109 LMJ983098:LNB983109 LCN983098:LDF983109 KSR983098:KTJ983109 KIV983098:KJN983109 JYZ983098:JZR983109 JPD983098:JPV983109 JFH983098:JFZ983109 IVL983098:IWD983109 ILP983098:IMH983109 IBT983098:ICL983109 HRX983098:HSP983109 HIB983098:HIT983109 GYF983098:GYX983109 GOJ983098:GPB983109 GEN983098:GFF983109 FUR983098:FVJ983109 FKV983098:FLN983109 FAZ983098:FBR983109 ERD983098:ERV983109 EHH983098:EHZ983109 DXL983098:DYD983109 DNP983098:DOH983109 DDT983098:DEL983109 CTX983098:CUP983109 CKB983098:CKT983109 CAF983098:CAX983109 BQJ983098:BRB983109 BGN983098:BHF983109 AWR983098:AXJ983109 AMV983098:ANN983109 ACZ983098:ADR983109 TD983098:TV983109 JH983098:JZ983109 M983065:AD983076 WVT917562:WWL917573 WLX917562:WMP917573 WCB917562:WCT917573 VSF917562:VSX917573 VIJ917562:VJB917573 UYN917562:UZF917573 UOR917562:UPJ917573 UEV917562:UFN917573 TUZ917562:TVR917573 TLD917562:TLV917573 TBH917562:TBZ917573 SRL917562:SSD917573 SHP917562:SIH917573 RXT917562:RYL917573 RNX917562:ROP917573 REB917562:RET917573 QUF917562:QUX917573 QKJ917562:QLB917573 QAN917562:QBF917573 PQR917562:PRJ917573 PGV917562:PHN917573 OWZ917562:OXR917573 OND917562:ONV917573 ODH917562:ODZ917573 NTL917562:NUD917573 NJP917562:NKH917573 MZT917562:NAL917573 MPX917562:MQP917573 MGB917562:MGT917573 LWF917562:LWX917573 LMJ917562:LNB917573 LCN917562:LDF917573 KSR917562:KTJ917573 KIV917562:KJN917573 JYZ917562:JZR917573 JPD917562:JPV917573 JFH917562:JFZ917573 IVL917562:IWD917573 ILP917562:IMH917573 IBT917562:ICL917573 HRX917562:HSP917573 HIB917562:HIT917573 GYF917562:GYX917573 GOJ917562:GPB917573 GEN917562:GFF917573 FUR917562:FVJ917573 FKV917562:FLN917573 FAZ917562:FBR917573 ERD917562:ERV917573 EHH917562:EHZ917573 DXL917562:DYD917573 DNP917562:DOH917573 DDT917562:DEL917573 CTX917562:CUP917573 CKB917562:CKT917573 CAF917562:CAX917573 BQJ917562:BRB917573 BGN917562:BHF917573 AWR917562:AXJ917573 AMV917562:ANN917573 ACZ917562:ADR917573 TD917562:TV917573 JH917562:JZ917573 M917529:AD917540 WVT852026:WWL852037 WLX852026:WMP852037 WCB852026:WCT852037 VSF852026:VSX852037 VIJ852026:VJB852037 UYN852026:UZF852037 UOR852026:UPJ852037 UEV852026:UFN852037 TUZ852026:TVR852037 TLD852026:TLV852037 TBH852026:TBZ852037 SRL852026:SSD852037 SHP852026:SIH852037 RXT852026:RYL852037 RNX852026:ROP852037 REB852026:RET852037 QUF852026:QUX852037 QKJ852026:QLB852037 QAN852026:QBF852037 PQR852026:PRJ852037 PGV852026:PHN852037 OWZ852026:OXR852037 OND852026:ONV852037 ODH852026:ODZ852037 NTL852026:NUD852037 NJP852026:NKH852037 MZT852026:NAL852037 MPX852026:MQP852037 MGB852026:MGT852037 LWF852026:LWX852037 LMJ852026:LNB852037 LCN852026:LDF852037 KSR852026:KTJ852037 KIV852026:KJN852037 JYZ852026:JZR852037 JPD852026:JPV852037 JFH852026:JFZ852037 IVL852026:IWD852037 ILP852026:IMH852037 IBT852026:ICL852037 HRX852026:HSP852037 HIB852026:HIT852037 GYF852026:GYX852037 GOJ852026:GPB852037 GEN852026:GFF852037 FUR852026:FVJ852037 FKV852026:FLN852037 FAZ852026:FBR852037 ERD852026:ERV852037 EHH852026:EHZ852037 DXL852026:DYD852037 DNP852026:DOH852037 DDT852026:DEL852037 CTX852026:CUP852037 CKB852026:CKT852037 CAF852026:CAX852037 BQJ852026:BRB852037 BGN852026:BHF852037 AWR852026:AXJ852037 AMV852026:ANN852037 ACZ852026:ADR852037 TD852026:TV852037 JH852026:JZ852037 M851993:AD852004 WVT786490:WWL786501 WLX786490:WMP786501 WCB786490:WCT786501 VSF786490:VSX786501 VIJ786490:VJB786501 UYN786490:UZF786501 UOR786490:UPJ786501 UEV786490:UFN786501 TUZ786490:TVR786501 TLD786490:TLV786501 TBH786490:TBZ786501 SRL786490:SSD786501 SHP786490:SIH786501 RXT786490:RYL786501 RNX786490:ROP786501 REB786490:RET786501 QUF786490:QUX786501 QKJ786490:QLB786501 QAN786490:QBF786501 PQR786490:PRJ786501 PGV786490:PHN786501 OWZ786490:OXR786501 OND786490:ONV786501 ODH786490:ODZ786501 NTL786490:NUD786501 NJP786490:NKH786501 MZT786490:NAL786501 MPX786490:MQP786501 MGB786490:MGT786501 LWF786490:LWX786501 LMJ786490:LNB786501 LCN786490:LDF786501 KSR786490:KTJ786501 KIV786490:KJN786501 JYZ786490:JZR786501 JPD786490:JPV786501 JFH786490:JFZ786501 IVL786490:IWD786501 ILP786490:IMH786501 IBT786490:ICL786501 HRX786490:HSP786501 HIB786490:HIT786501 GYF786490:GYX786501 GOJ786490:GPB786501 GEN786490:GFF786501 FUR786490:FVJ786501 FKV786490:FLN786501 FAZ786490:FBR786501 ERD786490:ERV786501 EHH786490:EHZ786501 DXL786490:DYD786501 DNP786490:DOH786501 DDT786490:DEL786501 CTX786490:CUP786501 CKB786490:CKT786501 CAF786490:CAX786501 BQJ786490:BRB786501 BGN786490:BHF786501 AWR786490:AXJ786501 AMV786490:ANN786501 ACZ786490:ADR786501 TD786490:TV786501 JH786490:JZ786501 M786457:AD786468 WVT720954:WWL720965 WLX720954:WMP720965 WCB720954:WCT720965 VSF720954:VSX720965 VIJ720954:VJB720965 UYN720954:UZF720965 UOR720954:UPJ720965 UEV720954:UFN720965 TUZ720954:TVR720965 TLD720954:TLV720965 TBH720954:TBZ720965 SRL720954:SSD720965 SHP720954:SIH720965 RXT720954:RYL720965 RNX720954:ROP720965 REB720954:RET720965 QUF720954:QUX720965 QKJ720954:QLB720965 QAN720954:QBF720965 PQR720954:PRJ720965 PGV720954:PHN720965 OWZ720954:OXR720965 OND720954:ONV720965 ODH720954:ODZ720965 NTL720954:NUD720965 NJP720954:NKH720965 MZT720954:NAL720965 MPX720954:MQP720965 MGB720954:MGT720965 LWF720954:LWX720965 LMJ720954:LNB720965 LCN720954:LDF720965 KSR720954:KTJ720965 KIV720954:KJN720965 JYZ720954:JZR720965 JPD720954:JPV720965 JFH720954:JFZ720965 IVL720954:IWD720965 ILP720954:IMH720965 IBT720954:ICL720965 HRX720954:HSP720965 HIB720954:HIT720965 GYF720954:GYX720965 GOJ720954:GPB720965 GEN720954:GFF720965 FUR720954:FVJ720965 FKV720954:FLN720965 FAZ720954:FBR720965 ERD720954:ERV720965 EHH720954:EHZ720965 DXL720954:DYD720965 DNP720954:DOH720965 DDT720954:DEL720965 CTX720954:CUP720965 CKB720954:CKT720965 CAF720954:CAX720965 BQJ720954:BRB720965 BGN720954:BHF720965 AWR720954:AXJ720965 AMV720954:ANN720965 ACZ720954:ADR720965 TD720954:TV720965 JH720954:JZ720965 M720921:AD720932 WVT655418:WWL655429 WLX655418:WMP655429 WCB655418:WCT655429 VSF655418:VSX655429 VIJ655418:VJB655429 UYN655418:UZF655429 UOR655418:UPJ655429 UEV655418:UFN655429 TUZ655418:TVR655429 TLD655418:TLV655429 TBH655418:TBZ655429 SRL655418:SSD655429 SHP655418:SIH655429 RXT655418:RYL655429 RNX655418:ROP655429 REB655418:RET655429 QUF655418:QUX655429 QKJ655418:QLB655429 QAN655418:QBF655429 PQR655418:PRJ655429 PGV655418:PHN655429 OWZ655418:OXR655429 OND655418:ONV655429 ODH655418:ODZ655429 NTL655418:NUD655429 NJP655418:NKH655429 MZT655418:NAL655429 MPX655418:MQP655429 MGB655418:MGT655429 LWF655418:LWX655429 LMJ655418:LNB655429 LCN655418:LDF655429 KSR655418:KTJ655429 KIV655418:KJN655429 JYZ655418:JZR655429 JPD655418:JPV655429 JFH655418:JFZ655429 IVL655418:IWD655429 ILP655418:IMH655429 IBT655418:ICL655429 HRX655418:HSP655429 HIB655418:HIT655429 GYF655418:GYX655429 GOJ655418:GPB655429 GEN655418:GFF655429 FUR655418:FVJ655429 FKV655418:FLN655429 FAZ655418:FBR655429 ERD655418:ERV655429 EHH655418:EHZ655429 DXL655418:DYD655429 DNP655418:DOH655429 DDT655418:DEL655429 CTX655418:CUP655429 CKB655418:CKT655429 CAF655418:CAX655429 BQJ655418:BRB655429 BGN655418:BHF655429 AWR655418:AXJ655429 AMV655418:ANN655429 ACZ655418:ADR655429 TD655418:TV655429 JH655418:JZ655429 M655385:AD655396 WVT589882:WWL589893 WLX589882:WMP589893 WCB589882:WCT589893 VSF589882:VSX589893 VIJ589882:VJB589893 UYN589882:UZF589893 UOR589882:UPJ589893 UEV589882:UFN589893 TUZ589882:TVR589893 TLD589882:TLV589893 TBH589882:TBZ589893 SRL589882:SSD589893 SHP589882:SIH589893 RXT589882:RYL589893 RNX589882:ROP589893 REB589882:RET589893 QUF589882:QUX589893 QKJ589882:QLB589893 QAN589882:QBF589893 PQR589882:PRJ589893 PGV589882:PHN589893 OWZ589882:OXR589893 OND589882:ONV589893 ODH589882:ODZ589893 NTL589882:NUD589893 NJP589882:NKH589893 MZT589882:NAL589893 MPX589882:MQP589893 MGB589882:MGT589893 LWF589882:LWX589893 LMJ589882:LNB589893 LCN589882:LDF589893 KSR589882:KTJ589893 KIV589882:KJN589893 JYZ589882:JZR589893 JPD589882:JPV589893 JFH589882:JFZ589893 IVL589882:IWD589893 ILP589882:IMH589893 IBT589882:ICL589893 HRX589882:HSP589893 HIB589882:HIT589893 GYF589882:GYX589893 GOJ589882:GPB589893 GEN589882:GFF589893 FUR589882:FVJ589893 FKV589882:FLN589893 FAZ589882:FBR589893 ERD589882:ERV589893 EHH589882:EHZ589893 DXL589882:DYD589893 DNP589882:DOH589893 DDT589882:DEL589893 CTX589882:CUP589893 CKB589882:CKT589893 CAF589882:CAX589893 BQJ589882:BRB589893 BGN589882:BHF589893 AWR589882:AXJ589893 AMV589882:ANN589893 ACZ589882:ADR589893 TD589882:TV589893 JH589882:JZ589893 M589849:AD589860 WVT524346:WWL524357 WLX524346:WMP524357 WCB524346:WCT524357 VSF524346:VSX524357 VIJ524346:VJB524357 UYN524346:UZF524357 UOR524346:UPJ524357 UEV524346:UFN524357 TUZ524346:TVR524357 TLD524346:TLV524357 TBH524346:TBZ524357 SRL524346:SSD524357 SHP524346:SIH524357 RXT524346:RYL524357 RNX524346:ROP524357 REB524346:RET524357 QUF524346:QUX524357 QKJ524346:QLB524357 QAN524346:QBF524357 PQR524346:PRJ524357 PGV524346:PHN524357 OWZ524346:OXR524357 OND524346:ONV524357 ODH524346:ODZ524357 NTL524346:NUD524357 NJP524346:NKH524357 MZT524346:NAL524357 MPX524346:MQP524357 MGB524346:MGT524357 LWF524346:LWX524357 LMJ524346:LNB524357 LCN524346:LDF524357 KSR524346:KTJ524357 KIV524346:KJN524357 JYZ524346:JZR524357 JPD524346:JPV524357 JFH524346:JFZ524357 IVL524346:IWD524357 ILP524346:IMH524357 IBT524346:ICL524357 HRX524346:HSP524357 HIB524346:HIT524357 GYF524346:GYX524357 GOJ524346:GPB524357 GEN524346:GFF524357 FUR524346:FVJ524357 FKV524346:FLN524357 FAZ524346:FBR524357 ERD524346:ERV524357 EHH524346:EHZ524357 DXL524346:DYD524357 DNP524346:DOH524357 DDT524346:DEL524357 CTX524346:CUP524357 CKB524346:CKT524357 CAF524346:CAX524357 BQJ524346:BRB524357 BGN524346:BHF524357 AWR524346:AXJ524357 AMV524346:ANN524357 ACZ524346:ADR524357 TD524346:TV524357 JH524346:JZ524357 M524313:AD524324 WVT458810:WWL458821 WLX458810:WMP458821 WCB458810:WCT458821 VSF458810:VSX458821 VIJ458810:VJB458821 UYN458810:UZF458821 UOR458810:UPJ458821 UEV458810:UFN458821 TUZ458810:TVR458821 TLD458810:TLV458821 TBH458810:TBZ458821 SRL458810:SSD458821 SHP458810:SIH458821 RXT458810:RYL458821 RNX458810:ROP458821 REB458810:RET458821 QUF458810:QUX458821 QKJ458810:QLB458821 QAN458810:QBF458821 PQR458810:PRJ458821 PGV458810:PHN458821 OWZ458810:OXR458821 OND458810:ONV458821 ODH458810:ODZ458821 NTL458810:NUD458821 NJP458810:NKH458821 MZT458810:NAL458821 MPX458810:MQP458821 MGB458810:MGT458821 LWF458810:LWX458821 LMJ458810:LNB458821 LCN458810:LDF458821 KSR458810:KTJ458821 KIV458810:KJN458821 JYZ458810:JZR458821 JPD458810:JPV458821 JFH458810:JFZ458821 IVL458810:IWD458821 ILP458810:IMH458821 IBT458810:ICL458821 HRX458810:HSP458821 HIB458810:HIT458821 GYF458810:GYX458821 GOJ458810:GPB458821 GEN458810:GFF458821 FUR458810:FVJ458821 FKV458810:FLN458821 FAZ458810:FBR458821 ERD458810:ERV458821 EHH458810:EHZ458821 DXL458810:DYD458821 DNP458810:DOH458821 DDT458810:DEL458821 CTX458810:CUP458821 CKB458810:CKT458821 CAF458810:CAX458821 BQJ458810:BRB458821 BGN458810:BHF458821 AWR458810:AXJ458821 AMV458810:ANN458821 ACZ458810:ADR458821 TD458810:TV458821 JH458810:JZ458821 M458777:AD458788 WVT393274:WWL393285 WLX393274:WMP393285 WCB393274:WCT393285 VSF393274:VSX393285 VIJ393274:VJB393285 UYN393274:UZF393285 UOR393274:UPJ393285 UEV393274:UFN393285 TUZ393274:TVR393285 TLD393274:TLV393285 TBH393274:TBZ393285 SRL393274:SSD393285 SHP393274:SIH393285 RXT393274:RYL393285 RNX393274:ROP393285 REB393274:RET393285 QUF393274:QUX393285 QKJ393274:QLB393285 QAN393274:QBF393285 PQR393274:PRJ393285 PGV393274:PHN393285 OWZ393274:OXR393285 OND393274:ONV393285 ODH393274:ODZ393285 NTL393274:NUD393285 NJP393274:NKH393285 MZT393274:NAL393285 MPX393274:MQP393285 MGB393274:MGT393285 LWF393274:LWX393285 LMJ393274:LNB393285 LCN393274:LDF393285 KSR393274:KTJ393285 KIV393274:KJN393285 JYZ393274:JZR393285 JPD393274:JPV393285 JFH393274:JFZ393285 IVL393274:IWD393285 ILP393274:IMH393285 IBT393274:ICL393285 HRX393274:HSP393285 HIB393274:HIT393285 GYF393274:GYX393285 GOJ393274:GPB393285 GEN393274:GFF393285 FUR393274:FVJ393285 FKV393274:FLN393285 FAZ393274:FBR393285 ERD393274:ERV393285 EHH393274:EHZ393285 DXL393274:DYD393285 DNP393274:DOH393285 DDT393274:DEL393285 CTX393274:CUP393285 CKB393274:CKT393285 CAF393274:CAX393285 BQJ393274:BRB393285 BGN393274:BHF393285 AWR393274:AXJ393285 AMV393274:ANN393285 ACZ393274:ADR393285 TD393274:TV393285 JH393274:JZ393285 M393241:AD393252 WVT327738:WWL327749 WLX327738:WMP327749 WCB327738:WCT327749 VSF327738:VSX327749 VIJ327738:VJB327749 UYN327738:UZF327749 UOR327738:UPJ327749 UEV327738:UFN327749 TUZ327738:TVR327749 TLD327738:TLV327749 TBH327738:TBZ327749 SRL327738:SSD327749 SHP327738:SIH327749 RXT327738:RYL327749 RNX327738:ROP327749 REB327738:RET327749 QUF327738:QUX327749 QKJ327738:QLB327749 QAN327738:QBF327749 PQR327738:PRJ327749 PGV327738:PHN327749 OWZ327738:OXR327749 OND327738:ONV327749 ODH327738:ODZ327749 NTL327738:NUD327749 NJP327738:NKH327749 MZT327738:NAL327749 MPX327738:MQP327749 MGB327738:MGT327749 LWF327738:LWX327749 LMJ327738:LNB327749 LCN327738:LDF327749 KSR327738:KTJ327749 KIV327738:KJN327749 JYZ327738:JZR327749 JPD327738:JPV327749 JFH327738:JFZ327749 IVL327738:IWD327749 ILP327738:IMH327749 IBT327738:ICL327749 HRX327738:HSP327749 HIB327738:HIT327749 GYF327738:GYX327749 GOJ327738:GPB327749 GEN327738:GFF327749 FUR327738:FVJ327749 FKV327738:FLN327749 FAZ327738:FBR327749 ERD327738:ERV327749 EHH327738:EHZ327749 DXL327738:DYD327749 DNP327738:DOH327749 DDT327738:DEL327749 CTX327738:CUP327749 CKB327738:CKT327749 CAF327738:CAX327749 BQJ327738:BRB327749 BGN327738:BHF327749 AWR327738:AXJ327749 AMV327738:ANN327749 ACZ327738:ADR327749 TD327738:TV327749 JH327738:JZ327749 M327705:AD327716 WVT262202:WWL262213 WLX262202:WMP262213 WCB262202:WCT262213 VSF262202:VSX262213 VIJ262202:VJB262213 UYN262202:UZF262213 UOR262202:UPJ262213 UEV262202:UFN262213 TUZ262202:TVR262213 TLD262202:TLV262213 TBH262202:TBZ262213 SRL262202:SSD262213 SHP262202:SIH262213 RXT262202:RYL262213 RNX262202:ROP262213 REB262202:RET262213 QUF262202:QUX262213 QKJ262202:QLB262213 QAN262202:QBF262213 PQR262202:PRJ262213 PGV262202:PHN262213 OWZ262202:OXR262213 OND262202:ONV262213 ODH262202:ODZ262213 NTL262202:NUD262213 NJP262202:NKH262213 MZT262202:NAL262213 MPX262202:MQP262213 MGB262202:MGT262213 LWF262202:LWX262213 LMJ262202:LNB262213 LCN262202:LDF262213 KSR262202:KTJ262213 KIV262202:KJN262213 JYZ262202:JZR262213 JPD262202:JPV262213 JFH262202:JFZ262213 IVL262202:IWD262213 ILP262202:IMH262213 IBT262202:ICL262213 HRX262202:HSP262213 HIB262202:HIT262213 GYF262202:GYX262213 GOJ262202:GPB262213 GEN262202:GFF262213 FUR262202:FVJ262213 FKV262202:FLN262213 FAZ262202:FBR262213 ERD262202:ERV262213 EHH262202:EHZ262213 DXL262202:DYD262213 DNP262202:DOH262213 DDT262202:DEL262213 CTX262202:CUP262213 CKB262202:CKT262213 CAF262202:CAX262213 BQJ262202:BRB262213 BGN262202:BHF262213 AWR262202:AXJ262213 AMV262202:ANN262213 ACZ262202:ADR262213 TD262202:TV262213 JH262202:JZ262213 M262169:AD262180 WVT196666:WWL196677 WLX196666:WMP196677 WCB196666:WCT196677 VSF196666:VSX196677 VIJ196666:VJB196677 UYN196666:UZF196677 UOR196666:UPJ196677 UEV196666:UFN196677 TUZ196666:TVR196677 TLD196666:TLV196677 TBH196666:TBZ196677 SRL196666:SSD196677 SHP196666:SIH196677 RXT196666:RYL196677 RNX196666:ROP196677 REB196666:RET196677 QUF196666:QUX196677 QKJ196666:QLB196677 QAN196666:QBF196677 PQR196666:PRJ196677 PGV196666:PHN196677 OWZ196666:OXR196677 OND196666:ONV196677 ODH196666:ODZ196677 NTL196666:NUD196677 NJP196666:NKH196677 MZT196666:NAL196677 MPX196666:MQP196677 MGB196666:MGT196677 LWF196666:LWX196677 LMJ196666:LNB196677 LCN196666:LDF196677 KSR196666:KTJ196677 KIV196666:KJN196677 JYZ196666:JZR196677 JPD196666:JPV196677 JFH196666:JFZ196677 IVL196666:IWD196677 ILP196666:IMH196677 IBT196666:ICL196677 HRX196666:HSP196677 HIB196666:HIT196677 GYF196666:GYX196677 GOJ196666:GPB196677 GEN196666:GFF196677 FUR196666:FVJ196677 FKV196666:FLN196677 FAZ196666:FBR196677 ERD196666:ERV196677 EHH196666:EHZ196677 DXL196666:DYD196677 DNP196666:DOH196677 DDT196666:DEL196677 CTX196666:CUP196677 CKB196666:CKT196677 CAF196666:CAX196677 BQJ196666:BRB196677 BGN196666:BHF196677 AWR196666:AXJ196677 AMV196666:ANN196677 ACZ196666:ADR196677 TD196666:TV196677 JH196666:JZ196677 M196633:AD196644 WVT131130:WWL131141 WLX131130:WMP131141 WCB131130:WCT131141 VSF131130:VSX131141 VIJ131130:VJB131141 UYN131130:UZF131141 UOR131130:UPJ131141 UEV131130:UFN131141 TUZ131130:TVR131141 TLD131130:TLV131141 TBH131130:TBZ131141 SRL131130:SSD131141 SHP131130:SIH131141 RXT131130:RYL131141 RNX131130:ROP131141 REB131130:RET131141 QUF131130:QUX131141 QKJ131130:QLB131141 QAN131130:QBF131141 PQR131130:PRJ131141 PGV131130:PHN131141 OWZ131130:OXR131141 OND131130:ONV131141 ODH131130:ODZ131141 NTL131130:NUD131141 NJP131130:NKH131141 MZT131130:NAL131141 MPX131130:MQP131141 MGB131130:MGT131141 LWF131130:LWX131141 LMJ131130:LNB131141 LCN131130:LDF131141 KSR131130:KTJ131141 KIV131130:KJN131141 JYZ131130:JZR131141 JPD131130:JPV131141 JFH131130:JFZ131141 IVL131130:IWD131141 ILP131130:IMH131141 IBT131130:ICL131141 HRX131130:HSP131141 HIB131130:HIT131141 GYF131130:GYX131141 GOJ131130:GPB131141 GEN131130:GFF131141 FUR131130:FVJ131141 FKV131130:FLN131141 FAZ131130:FBR131141 ERD131130:ERV131141 EHH131130:EHZ131141 DXL131130:DYD131141 DNP131130:DOH131141 DDT131130:DEL131141 CTX131130:CUP131141 CKB131130:CKT131141 CAF131130:CAX131141 BQJ131130:BRB131141 BGN131130:BHF131141 AWR131130:AXJ131141 AMV131130:ANN131141 ACZ131130:ADR131141 TD131130:TV131141 JH131130:JZ131141 M131097:AD131108 WVT65594:WWL65605 WLX65594:WMP65605 WCB65594:WCT65605 VSF65594:VSX65605 VIJ65594:VJB65605 UYN65594:UZF65605 UOR65594:UPJ65605 UEV65594:UFN65605 TUZ65594:TVR65605 TLD65594:TLV65605 TBH65594:TBZ65605 SRL65594:SSD65605 SHP65594:SIH65605 RXT65594:RYL65605 RNX65594:ROP65605 REB65594:RET65605 QUF65594:QUX65605 QKJ65594:QLB65605 QAN65594:QBF65605 PQR65594:PRJ65605 PGV65594:PHN65605 OWZ65594:OXR65605 OND65594:ONV65605 ODH65594:ODZ65605 NTL65594:NUD65605 NJP65594:NKH65605 MZT65594:NAL65605 MPX65594:MQP65605 MGB65594:MGT65605 LWF65594:LWX65605 LMJ65594:LNB65605 LCN65594:LDF65605 KSR65594:KTJ65605 KIV65594:KJN65605 JYZ65594:JZR65605 JPD65594:JPV65605 JFH65594:JFZ65605 IVL65594:IWD65605 ILP65594:IMH65605 IBT65594:ICL65605 HRX65594:HSP65605 HIB65594:HIT65605 GYF65594:GYX65605 GOJ65594:GPB65605 GEN65594:GFF65605 FUR65594:FVJ65605 FKV65594:FLN65605 FAZ65594:FBR65605 ERD65594:ERV65605 EHH65594:EHZ65605 DXL65594:DYD65605 DNP65594:DOH65605 DDT65594:DEL65605 CTX65594:CUP65605 CKB65594:CKT65605 CAF65594:CAX65605 BQJ65594:BRB65605 BGN65594:BHF65605 AWR65594:AXJ65605 AMV65594:ANN65605 ACZ65594:ADR65605 TD65594:TV65605 JH65594:JZ65605 M65561:AD65572" xr:uid="{0B2A24A7-26F9-47DF-ABD0-9C50D3632C6D}">
      <formula1>#REF!</formula1>
    </dataValidation>
    <dataValidation type="list" allowBlank="1" showInputMessage="1" showErrorMessage="1" sqref="T6:AA6" xr:uid="{2A8F405D-DA3E-4F70-933E-38877B9F9DA7}">
      <formula1>"1,2,3,4,5,6"</formula1>
    </dataValidation>
    <dataValidation type="list" allowBlank="1" showInputMessage="1" showErrorMessage="1" sqref="S16:AA16" xr:uid="{7AAAE7E6-0DE6-4151-9D91-A9FC9BB35802}">
      <formula1>"Quarterly,Monthly"</formula1>
    </dataValidation>
    <dataValidation type="list" allowBlank="1" showInputMessage="1" showErrorMessage="1" error="Please select year from the drop down list." sqref="T65516:Z65516 WWB983053:WWH983053 WMF983053:WML983053 WCJ983053:WCP983053 VSN983053:VST983053 VIR983053:VIX983053 UYV983053:UZB983053 UOZ983053:UPF983053 UFD983053:UFJ983053 TVH983053:TVN983053 TLL983053:TLR983053 TBP983053:TBV983053 SRT983053:SRZ983053 SHX983053:SID983053 RYB983053:RYH983053 ROF983053:ROL983053 REJ983053:REP983053 QUN983053:QUT983053 QKR983053:QKX983053 QAV983053:QBB983053 PQZ983053:PRF983053 PHD983053:PHJ983053 OXH983053:OXN983053 ONL983053:ONR983053 ODP983053:ODV983053 NTT983053:NTZ983053 NJX983053:NKD983053 NAB983053:NAH983053 MQF983053:MQL983053 MGJ983053:MGP983053 LWN983053:LWT983053 LMR983053:LMX983053 LCV983053:LDB983053 KSZ983053:KTF983053 KJD983053:KJJ983053 JZH983053:JZN983053 JPL983053:JPR983053 JFP983053:JFV983053 IVT983053:IVZ983053 ILX983053:IMD983053 ICB983053:ICH983053 HSF983053:HSL983053 HIJ983053:HIP983053 GYN983053:GYT983053 GOR983053:GOX983053 GEV983053:GFB983053 FUZ983053:FVF983053 FLD983053:FLJ983053 FBH983053:FBN983053 ERL983053:ERR983053 EHP983053:EHV983053 DXT983053:DXZ983053 DNX983053:DOD983053 DEB983053:DEH983053 CUF983053:CUL983053 CKJ983053:CKP983053 CAN983053:CAT983053 BQR983053:BQX983053 BGV983053:BHB983053 AWZ983053:AXF983053 AND983053:ANJ983053 ADH983053:ADN983053 TL983053:TR983053 JP983053:JV983053 T983020:Z983020 WWB917517:WWH917517 WMF917517:WML917517 WCJ917517:WCP917517 VSN917517:VST917517 VIR917517:VIX917517 UYV917517:UZB917517 UOZ917517:UPF917517 UFD917517:UFJ917517 TVH917517:TVN917517 TLL917517:TLR917517 TBP917517:TBV917517 SRT917517:SRZ917517 SHX917517:SID917517 RYB917517:RYH917517 ROF917517:ROL917517 REJ917517:REP917517 QUN917517:QUT917517 QKR917517:QKX917517 QAV917517:QBB917517 PQZ917517:PRF917517 PHD917517:PHJ917517 OXH917517:OXN917517 ONL917517:ONR917517 ODP917517:ODV917517 NTT917517:NTZ917517 NJX917517:NKD917517 NAB917517:NAH917517 MQF917517:MQL917517 MGJ917517:MGP917517 LWN917517:LWT917517 LMR917517:LMX917517 LCV917517:LDB917517 KSZ917517:KTF917517 KJD917517:KJJ917517 JZH917517:JZN917517 JPL917517:JPR917517 JFP917517:JFV917517 IVT917517:IVZ917517 ILX917517:IMD917517 ICB917517:ICH917517 HSF917517:HSL917517 HIJ917517:HIP917517 GYN917517:GYT917517 GOR917517:GOX917517 GEV917517:GFB917517 FUZ917517:FVF917517 FLD917517:FLJ917517 FBH917517:FBN917517 ERL917517:ERR917517 EHP917517:EHV917517 DXT917517:DXZ917517 DNX917517:DOD917517 DEB917517:DEH917517 CUF917517:CUL917517 CKJ917517:CKP917517 CAN917517:CAT917517 BQR917517:BQX917517 BGV917517:BHB917517 AWZ917517:AXF917517 AND917517:ANJ917517 ADH917517:ADN917517 TL917517:TR917517 JP917517:JV917517 T917484:Z917484 WWB851981:WWH851981 WMF851981:WML851981 WCJ851981:WCP851981 VSN851981:VST851981 VIR851981:VIX851981 UYV851981:UZB851981 UOZ851981:UPF851981 UFD851981:UFJ851981 TVH851981:TVN851981 TLL851981:TLR851981 TBP851981:TBV851981 SRT851981:SRZ851981 SHX851981:SID851981 RYB851981:RYH851981 ROF851981:ROL851981 REJ851981:REP851981 QUN851981:QUT851981 QKR851981:QKX851981 QAV851981:QBB851981 PQZ851981:PRF851981 PHD851981:PHJ851981 OXH851981:OXN851981 ONL851981:ONR851981 ODP851981:ODV851981 NTT851981:NTZ851981 NJX851981:NKD851981 NAB851981:NAH851981 MQF851981:MQL851981 MGJ851981:MGP851981 LWN851981:LWT851981 LMR851981:LMX851981 LCV851981:LDB851981 KSZ851981:KTF851981 KJD851981:KJJ851981 JZH851981:JZN851981 JPL851981:JPR851981 JFP851981:JFV851981 IVT851981:IVZ851981 ILX851981:IMD851981 ICB851981:ICH851981 HSF851981:HSL851981 HIJ851981:HIP851981 GYN851981:GYT851981 GOR851981:GOX851981 GEV851981:GFB851981 FUZ851981:FVF851981 FLD851981:FLJ851981 FBH851981:FBN851981 ERL851981:ERR851981 EHP851981:EHV851981 DXT851981:DXZ851981 DNX851981:DOD851981 DEB851981:DEH851981 CUF851981:CUL851981 CKJ851981:CKP851981 CAN851981:CAT851981 BQR851981:BQX851981 BGV851981:BHB851981 AWZ851981:AXF851981 AND851981:ANJ851981 ADH851981:ADN851981 TL851981:TR851981 JP851981:JV851981 T851948:Z851948 WWB786445:WWH786445 WMF786445:WML786445 WCJ786445:WCP786445 VSN786445:VST786445 VIR786445:VIX786445 UYV786445:UZB786445 UOZ786445:UPF786445 UFD786445:UFJ786445 TVH786445:TVN786445 TLL786445:TLR786445 TBP786445:TBV786445 SRT786445:SRZ786445 SHX786445:SID786445 RYB786445:RYH786445 ROF786445:ROL786445 REJ786445:REP786445 QUN786445:QUT786445 QKR786445:QKX786445 QAV786445:QBB786445 PQZ786445:PRF786445 PHD786445:PHJ786445 OXH786445:OXN786445 ONL786445:ONR786445 ODP786445:ODV786445 NTT786445:NTZ786445 NJX786445:NKD786445 NAB786445:NAH786445 MQF786445:MQL786445 MGJ786445:MGP786445 LWN786445:LWT786445 LMR786445:LMX786445 LCV786445:LDB786445 KSZ786445:KTF786445 KJD786445:KJJ786445 JZH786445:JZN786445 JPL786445:JPR786445 JFP786445:JFV786445 IVT786445:IVZ786445 ILX786445:IMD786445 ICB786445:ICH786445 HSF786445:HSL786445 HIJ786445:HIP786445 GYN786445:GYT786445 GOR786445:GOX786445 GEV786445:GFB786445 FUZ786445:FVF786445 FLD786445:FLJ786445 FBH786445:FBN786445 ERL786445:ERR786445 EHP786445:EHV786445 DXT786445:DXZ786445 DNX786445:DOD786445 DEB786445:DEH786445 CUF786445:CUL786445 CKJ786445:CKP786445 CAN786445:CAT786445 BQR786445:BQX786445 BGV786445:BHB786445 AWZ786445:AXF786445 AND786445:ANJ786445 ADH786445:ADN786445 TL786445:TR786445 JP786445:JV786445 T786412:Z786412 WWB720909:WWH720909 WMF720909:WML720909 WCJ720909:WCP720909 VSN720909:VST720909 VIR720909:VIX720909 UYV720909:UZB720909 UOZ720909:UPF720909 UFD720909:UFJ720909 TVH720909:TVN720909 TLL720909:TLR720909 TBP720909:TBV720909 SRT720909:SRZ720909 SHX720909:SID720909 RYB720909:RYH720909 ROF720909:ROL720909 REJ720909:REP720909 QUN720909:QUT720909 QKR720909:QKX720909 QAV720909:QBB720909 PQZ720909:PRF720909 PHD720909:PHJ720909 OXH720909:OXN720909 ONL720909:ONR720909 ODP720909:ODV720909 NTT720909:NTZ720909 NJX720909:NKD720909 NAB720909:NAH720909 MQF720909:MQL720909 MGJ720909:MGP720909 LWN720909:LWT720909 LMR720909:LMX720909 LCV720909:LDB720909 KSZ720909:KTF720909 KJD720909:KJJ720909 JZH720909:JZN720909 JPL720909:JPR720909 JFP720909:JFV720909 IVT720909:IVZ720909 ILX720909:IMD720909 ICB720909:ICH720909 HSF720909:HSL720909 HIJ720909:HIP720909 GYN720909:GYT720909 GOR720909:GOX720909 GEV720909:GFB720909 FUZ720909:FVF720909 FLD720909:FLJ720909 FBH720909:FBN720909 ERL720909:ERR720909 EHP720909:EHV720909 DXT720909:DXZ720909 DNX720909:DOD720909 DEB720909:DEH720909 CUF720909:CUL720909 CKJ720909:CKP720909 CAN720909:CAT720909 BQR720909:BQX720909 BGV720909:BHB720909 AWZ720909:AXF720909 AND720909:ANJ720909 ADH720909:ADN720909 TL720909:TR720909 JP720909:JV720909 T720876:Z720876 WWB655373:WWH655373 WMF655373:WML655373 WCJ655373:WCP655373 VSN655373:VST655373 VIR655373:VIX655373 UYV655373:UZB655373 UOZ655373:UPF655373 UFD655373:UFJ655373 TVH655373:TVN655373 TLL655373:TLR655373 TBP655373:TBV655373 SRT655373:SRZ655373 SHX655373:SID655373 RYB655373:RYH655373 ROF655373:ROL655373 REJ655373:REP655373 QUN655373:QUT655373 QKR655373:QKX655373 QAV655373:QBB655373 PQZ655373:PRF655373 PHD655373:PHJ655373 OXH655373:OXN655373 ONL655373:ONR655373 ODP655373:ODV655373 NTT655373:NTZ655373 NJX655373:NKD655373 NAB655373:NAH655373 MQF655373:MQL655373 MGJ655373:MGP655373 LWN655373:LWT655373 LMR655373:LMX655373 LCV655373:LDB655373 KSZ655373:KTF655373 KJD655373:KJJ655373 JZH655373:JZN655373 JPL655373:JPR655373 JFP655373:JFV655373 IVT655373:IVZ655373 ILX655373:IMD655373 ICB655373:ICH655373 HSF655373:HSL655373 HIJ655373:HIP655373 GYN655373:GYT655373 GOR655373:GOX655373 GEV655373:GFB655373 FUZ655373:FVF655373 FLD655373:FLJ655373 FBH655373:FBN655373 ERL655373:ERR655373 EHP655373:EHV655373 DXT655373:DXZ655373 DNX655373:DOD655373 DEB655373:DEH655373 CUF655373:CUL655373 CKJ655373:CKP655373 CAN655373:CAT655373 BQR655373:BQX655373 BGV655373:BHB655373 AWZ655373:AXF655373 AND655373:ANJ655373 ADH655373:ADN655373 TL655373:TR655373 JP655373:JV655373 T655340:Z655340 WWB589837:WWH589837 WMF589837:WML589837 WCJ589837:WCP589837 VSN589837:VST589837 VIR589837:VIX589837 UYV589837:UZB589837 UOZ589837:UPF589837 UFD589837:UFJ589837 TVH589837:TVN589837 TLL589837:TLR589837 TBP589837:TBV589837 SRT589837:SRZ589837 SHX589837:SID589837 RYB589837:RYH589837 ROF589837:ROL589837 REJ589837:REP589837 QUN589837:QUT589837 QKR589837:QKX589837 QAV589837:QBB589837 PQZ589837:PRF589837 PHD589837:PHJ589837 OXH589837:OXN589837 ONL589837:ONR589837 ODP589837:ODV589837 NTT589837:NTZ589837 NJX589837:NKD589837 NAB589837:NAH589837 MQF589837:MQL589837 MGJ589837:MGP589837 LWN589837:LWT589837 LMR589837:LMX589837 LCV589837:LDB589837 KSZ589837:KTF589837 KJD589837:KJJ589837 JZH589837:JZN589837 JPL589837:JPR589837 JFP589837:JFV589837 IVT589837:IVZ589837 ILX589837:IMD589837 ICB589837:ICH589837 HSF589837:HSL589837 HIJ589837:HIP589837 GYN589837:GYT589837 GOR589837:GOX589837 GEV589837:GFB589837 FUZ589837:FVF589837 FLD589837:FLJ589837 FBH589837:FBN589837 ERL589837:ERR589837 EHP589837:EHV589837 DXT589837:DXZ589837 DNX589837:DOD589837 DEB589837:DEH589837 CUF589837:CUL589837 CKJ589837:CKP589837 CAN589837:CAT589837 BQR589837:BQX589837 BGV589837:BHB589837 AWZ589837:AXF589837 AND589837:ANJ589837 ADH589837:ADN589837 TL589837:TR589837 JP589837:JV589837 T589804:Z589804 WWB524301:WWH524301 WMF524301:WML524301 WCJ524301:WCP524301 VSN524301:VST524301 VIR524301:VIX524301 UYV524301:UZB524301 UOZ524301:UPF524301 UFD524301:UFJ524301 TVH524301:TVN524301 TLL524301:TLR524301 TBP524301:TBV524301 SRT524301:SRZ524301 SHX524301:SID524301 RYB524301:RYH524301 ROF524301:ROL524301 REJ524301:REP524301 QUN524301:QUT524301 QKR524301:QKX524301 QAV524301:QBB524301 PQZ524301:PRF524301 PHD524301:PHJ524301 OXH524301:OXN524301 ONL524301:ONR524301 ODP524301:ODV524301 NTT524301:NTZ524301 NJX524301:NKD524301 NAB524301:NAH524301 MQF524301:MQL524301 MGJ524301:MGP524301 LWN524301:LWT524301 LMR524301:LMX524301 LCV524301:LDB524301 KSZ524301:KTF524301 KJD524301:KJJ524301 JZH524301:JZN524301 JPL524301:JPR524301 JFP524301:JFV524301 IVT524301:IVZ524301 ILX524301:IMD524301 ICB524301:ICH524301 HSF524301:HSL524301 HIJ524301:HIP524301 GYN524301:GYT524301 GOR524301:GOX524301 GEV524301:GFB524301 FUZ524301:FVF524301 FLD524301:FLJ524301 FBH524301:FBN524301 ERL524301:ERR524301 EHP524301:EHV524301 DXT524301:DXZ524301 DNX524301:DOD524301 DEB524301:DEH524301 CUF524301:CUL524301 CKJ524301:CKP524301 CAN524301:CAT524301 BQR524301:BQX524301 BGV524301:BHB524301 AWZ524301:AXF524301 AND524301:ANJ524301 ADH524301:ADN524301 TL524301:TR524301 JP524301:JV524301 T524268:Z524268 WWB458765:WWH458765 WMF458765:WML458765 WCJ458765:WCP458765 VSN458765:VST458765 VIR458765:VIX458765 UYV458765:UZB458765 UOZ458765:UPF458765 UFD458765:UFJ458765 TVH458765:TVN458765 TLL458765:TLR458765 TBP458765:TBV458765 SRT458765:SRZ458765 SHX458765:SID458765 RYB458765:RYH458765 ROF458765:ROL458765 REJ458765:REP458765 QUN458765:QUT458765 QKR458765:QKX458765 QAV458765:QBB458765 PQZ458765:PRF458765 PHD458765:PHJ458765 OXH458765:OXN458765 ONL458765:ONR458765 ODP458765:ODV458765 NTT458765:NTZ458765 NJX458765:NKD458765 NAB458765:NAH458765 MQF458765:MQL458765 MGJ458765:MGP458765 LWN458765:LWT458765 LMR458765:LMX458765 LCV458765:LDB458765 KSZ458765:KTF458765 KJD458765:KJJ458765 JZH458765:JZN458765 JPL458765:JPR458765 JFP458765:JFV458765 IVT458765:IVZ458765 ILX458765:IMD458765 ICB458765:ICH458765 HSF458765:HSL458765 HIJ458765:HIP458765 GYN458765:GYT458765 GOR458765:GOX458765 GEV458765:GFB458765 FUZ458765:FVF458765 FLD458765:FLJ458765 FBH458765:FBN458765 ERL458765:ERR458765 EHP458765:EHV458765 DXT458765:DXZ458765 DNX458765:DOD458765 DEB458765:DEH458765 CUF458765:CUL458765 CKJ458765:CKP458765 CAN458765:CAT458765 BQR458765:BQX458765 BGV458765:BHB458765 AWZ458765:AXF458765 AND458765:ANJ458765 ADH458765:ADN458765 TL458765:TR458765 JP458765:JV458765 T458732:Z458732 WWB393229:WWH393229 WMF393229:WML393229 WCJ393229:WCP393229 VSN393229:VST393229 VIR393229:VIX393229 UYV393229:UZB393229 UOZ393229:UPF393229 UFD393229:UFJ393229 TVH393229:TVN393229 TLL393229:TLR393229 TBP393229:TBV393229 SRT393229:SRZ393229 SHX393229:SID393229 RYB393229:RYH393229 ROF393229:ROL393229 REJ393229:REP393229 QUN393229:QUT393229 QKR393229:QKX393229 QAV393229:QBB393229 PQZ393229:PRF393229 PHD393229:PHJ393229 OXH393229:OXN393229 ONL393229:ONR393229 ODP393229:ODV393229 NTT393229:NTZ393229 NJX393229:NKD393229 NAB393229:NAH393229 MQF393229:MQL393229 MGJ393229:MGP393229 LWN393229:LWT393229 LMR393229:LMX393229 LCV393229:LDB393229 KSZ393229:KTF393229 KJD393229:KJJ393229 JZH393229:JZN393229 JPL393229:JPR393229 JFP393229:JFV393229 IVT393229:IVZ393229 ILX393229:IMD393229 ICB393229:ICH393229 HSF393229:HSL393229 HIJ393229:HIP393229 GYN393229:GYT393229 GOR393229:GOX393229 GEV393229:GFB393229 FUZ393229:FVF393229 FLD393229:FLJ393229 FBH393229:FBN393229 ERL393229:ERR393229 EHP393229:EHV393229 DXT393229:DXZ393229 DNX393229:DOD393229 DEB393229:DEH393229 CUF393229:CUL393229 CKJ393229:CKP393229 CAN393229:CAT393229 BQR393229:BQX393229 BGV393229:BHB393229 AWZ393229:AXF393229 AND393229:ANJ393229 ADH393229:ADN393229 TL393229:TR393229 JP393229:JV393229 T393196:Z393196 WWB327693:WWH327693 WMF327693:WML327693 WCJ327693:WCP327693 VSN327693:VST327693 VIR327693:VIX327693 UYV327693:UZB327693 UOZ327693:UPF327693 UFD327693:UFJ327693 TVH327693:TVN327693 TLL327693:TLR327693 TBP327693:TBV327693 SRT327693:SRZ327693 SHX327693:SID327693 RYB327693:RYH327693 ROF327693:ROL327693 REJ327693:REP327693 QUN327693:QUT327693 QKR327693:QKX327693 QAV327693:QBB327693 PQZ327693:PRF327693 PHD327693:PHJ327693 OXH327693:OXN327693 ONL327693:ONR327693 ODP327693:ODV327693 NTT327693:NTZ327693 NJX327693:NKD327693 NAB327693:NAH327693 MQF327693:MQL327693 MGJ327693:MGP327693 LWN327693:LWT327693 LMR327693:LMX327693 LCV327693:LDB327693 KSZ327693:KTF327693 KJD327693:KJJ327693 JZH327693:JZN327693 JPL327693:JPR327693 JFP327693:JFV327693 IVT327693:IVZ327693 ILX327693:IMD327693 ICB327693:ICH327693 HSF327693:HSL327693 HIJ327693:HIP327693 GYN327693:GYT327693 GOR327693:GOX327693 GEV327693:GFB327693 FUZ327693:FVF327693 FLD327693:FLJ327693 FBH327693:FBN327693 ERL327693:ERR327693 EHP327693:EHV327693 DXT327693:DXZ327693 DNX327693:DOD327693 DEB327693:DEH327693 CUF327693:CUL327693 CKJ327693:CKP327693 CAN327693:CAT327693 BQR327693:BQX327693 BGV327693:BHB327693 AWZ327693:AXF327693 AND327693:ANJ327693 ADH327693:ADN327693 TL327693:TR327693 JP327693:JV327693 T327660:Z327660 WWB262157:WWH262157 WMF262157:WML262157 WCJ262157:WCP262157 VSN262157:VST262157 VIR262157:VIX262157 UYV262157:UZB262157 UOZ262157:UPF262157 UFD262157:UFJ262157 TVH262157:TVN262157 TLL262157:TLR262157 TBP262157:TBV262157 SRT262157:SRZ262157 SHX262157:SID262157 RYB262157:RYH262157 ROF262157:ROL262157 REJ262157:REP262157 QUN262157:QUT262157 QKR262157:QKX262157 QAV262157:QBB262157 PQZ262157:PRF262157 PHD262157:PHJ262157 OXH262157:OXN262157 ONL262157:ONR262157 ODP262157:ODV262157 NTT262157:NTZ262157 NJX262157:NKD262157 NAB262157:NAH262157 MQF262157:MQL262157 MGJ262157:MGP262157 LWN262157:LWT262157 LMR262157:LMX262157 LCV262157:LDB262157 KSZ262157:KTF262157 KJD262157:KJJ262157 JZH262157:JZN262157 JPL262157:JPR262157 JFP262157:JFV262157 IVT262157:IVZ262157 ILX262157:IMD262157 ICB262157:ICH262157 HSF262157:HSL262157 HIJ262157:HIP262157 GYN262157:GYT262157 GOR262157:GOX262157 GEV262157:GFB262157 FUZ262157:FVF262157 FLD262157:FLJ262157 FBH262157:FBN262157 ERL262157:ERR262157 EHP262157:EHV262157 DXT262157:DXZ262157 DNX262157:DOD262157 DEB262157:DEH262157 CUF262157:CUL262157 CKJ262157:CKP262157 CAN262157:CAT262157 BQR262157:BQX262157 BGV262157:BHB262157 AWZ262157:AXF262157 AND262157:ANJ262157 ADH262157:ADN262157 TL262157:TR262157 JP262157:JV262157 T262124:Z262124 WWB196621:WWH196621 WMF196621:WML196621 WCJ196621:WCP196621 VSN196621:VST196621 VIR196621:VIX196621 UYV196621:UZB196621 UOZ196621:UPF196621 UFD196621:UFJ196621 TVH196621:TVN196621 TLL196621:TLR196621 TBP196621:TBV196621 SRT196621:SRZ196621 SHX196621:SID196621 RYB196621:RYH196621 ROF196621:ROL196621 REJ196621:REP196621 QUN196621:QUT196621 QKR196621:QKX196621 QAV196621:QBB196621 PQZ196621:PRF196621 PHD196621:PHJ196621 OXH196621:OXN196621 ONL196621:ONR196621 ODP196621:ODV196621 NTT196621:NTZ196621 NJX196621:NKD196621 NAB196621:NAH196621 MQF196621:MQL196621 MGJ196621:MGP196621 LWN196621:LWT196621 LMR196621:LMX196621 LCV196621:LDB196621 KSZ196621:KTF196621 KJD196621:KJJ196621 JZH196621:JZN196621 JPL196621:JPR196621 JFP196621:JFV196621 IVT196621:IVZ196621 ILX196621:IMD196621 ICB196621:ICH196621 HSF196621:HSL196621 HIJ196621:HIP196621 GYN196621:GYT196621 GOR196621:GOX196621 GEV196621:GFB196621 FUZ196621:FVF196621 FLD196621:FLJ196621 FBH196621:FBN196621 ERL196621:ERR196621 EHP196621:EHV196621 DXT196621:DXZ196621 DNX196621:DOD196621 DEB196621:DEH196621 CUF196621:CUL196621 CKJ196621:CKP196621 CAN196621:CAT196621 BQR196621:BQX196621 BGV196621:BHB196621 AWZ196621:AXF196621 AND196621:ANJ196621 ADH196621:ADN196621 TL196621:TR196621 JP196621:JV196621 T196588:Z196588 WWB131085:WWH131085 WMF131085:WML131085 WCJ131085:WCP131085 VSN131085:VST131085 VIR131085:VIX131085 UYV131085:UZB131085 UOZ131085:UPF131085 UFD131085:UFJ131085 TVH131085:TVN131085 TLL131085:TLR131085 TBP131085:TBV131085 SRT131085:SRZ131085 SHX131085:SID131085 RYB131085:RYH131085 ROF131085:ROL131085 REJ131085:REP131085 QUN131085:QUT131085 QKR131085:QKX131085 QAV131085:QBB131085 PQZ131085:PRF131085 PHD131085:PHJ131085 OXH131085:OXN131085 ONL131085:ONR131085 ODP131085:ODV131085 NTT131085:NTZ131085 NJX131085:NKD131085 NAB131085:NAH131085 MQF131085:MQL131085 MGJ131085:MGP131085 LWN131085:LWT131085 LMR131085:LMX131085 LCV131085:LDB131085 KSZ131085:KTF131085 KJD131085:KJJ131085 JZH131085:JZN131085 JPL131085:JPR131085 JFP131085:JFV131085 IVT131085:IVZ131085 ILX131085:IMD131085 ICB131085:ICH131085 HSF131085:HSL131085 HIJ131085:HIP131085 GYN131085:GYT131085 GOR131085:GOX131085 GEV131085:GFB131085 FUZ131085:FVF131085 FLD131085:FLJ131085 FBH131085:FBN131085 ERL131085:ERR131085 EHP131085:EHV131085 DXT131085:DXZ131085 DNX131085:DOD131085 DEB131085:DEH131085 CUF131085:CUL131085 CKJ131085:CKP131085 CAN131085:CAT131085 BQR131085:BQX131085 BGV131085:BHB131085 AWZ131085:AXF131085 AND131085:ANJ131085 ADH131085:ADN131085 TL131085:TR131085 JP131085:JV131085 T131052:Z131052 WWB65549:WWH65549 WMF65549:WML65549 WCJ65549:WCP65549 VSN65549:VST65549 VIR65549:VIX65549 UYV65549:UZB65549 UOZ65549:UPF65549 UFD65549:UFJ65549 TVH65549:TVN65549 TLL65549:TLR65549 TBP65549:TBV65549 SRT65549:SRZ65549 SHX65549:SID65549 RYB65549:RYH65549 ROF65549:ROL65549 REJ65549:REP65549 QUN65549:QUT65549 QKR65549:QKX65549 QAV65549:QBB65549 PQZ65549:PRF65549 PHD65549:PHJ65549 OXH65549:OXN65549 ONL65549:ONR65549 ODP65549:ODV65549 NTT65549:NTZ65549 NJX65549:NKD65549 NAB65549:NAH65549 MQF65549:MQL65549 MGJ65549:MGP65549 LWN65549:LWT65549 LMR65549:LMX65549 LCV65549:LDB65549 KSZ65549:KTF65549 KJD65549:KJJ65549 JZH65549:JZN65549 JPL65549:JPR65549 JFP65549:JFV65549 IVT65549:IVZ65549 ILX65549:IMD65549 ICB65549:ICH65549 HSF65549:HSL65549 HIJ65549:HIP65549 GYN65549:GYT65549 GOR65549:GOX65549 GEV65549:GFB65549 FUZ65549:FVF65549 FLD65549:FLJ65549 FBH65549:FBN65549 ERL65549:ERR65549 EHP65549:EHV65549 DXT65549:DXZ65549 DNX65549:DOD65549 DEB65549:DEH65549 CUF65549:CUL65549 CKJ65549:CKP65549 CAN65549:CAT65549 BQR65549:BQX65549 BGV65549:BHB65549 AWZ65549:AXF65549 AND65549:ANJ65549 ADH65549:ADN65549 TL65549:TR65549 JP65549:JV65549" xr:uid="{01900735-E41A-4599-8236-19D6B1832639}">
      <formula1>$CD$13:$CD$31</formula1>
    </dataValidation>
    <dataValidation type="custom" allowBlank="1" showInputMessage="1" showErrorMessage="1" sqref="BL10:BP10" xr:uid="{B2D85BB3-56B4-4D7C-9F58-B524FFE5E9D8}">
      <formula1>T6&gt;1</formula1>
    </dataValidation>
    <dataValidation type="custom" allowBlank="1" showInputMessage="1" showErrorMessage="1" sqref="AQ10:BJ10" xr:uid="{0630EA1A-6EF0-4499-A9D7-D5087914D53D}">
      <formula1>T6&lt;&gt;1</formula1>
    </dataValidation>
    <dataValidation type="custom" allowBlank="1" showInputMessage="1" showErrorMessage="1" sqref="AE11:AG11" xr:uid="{F4F18F76-2CEA-45F8-AFE0-62C93C0BD9EB}">
      <formula1>T6&gt;2</formula1>
    </dataValidation>
    <dataValidation type="custom" allowBlank="1" showInputMessage="1" showErrorMessage="1" sqref="J11:AC11" xr:uid="{DA93BF7F-04C0-4103-8FB1-A1153A201955}">
      <formula1>T6&gt;2</formula1>
    </dataValidation>
    <dataValidation type="custom" allowBlank="1" showInputMessage="1" showErrorMessage="1" sqref="BL11:BP11" xr:uid="{C0F4FF72-70C5-4E91-881E-252D29B0152E}">
      <formula1>T6&gt;3</formula1>
    </dataValidation>
    <dataValidation type="custom" allowBlank="1" showInputMessage="1" showErrorMessage="1" sqref="AE12:AG12" xr:uid="{576A1125-FF30-47F2-9024-3CD4974347BB}">
      <formula1>T6&gt;4</formula1>
    </dataValidation>
    <dataValidation type="custom" allowBlank="1" showInputMessage="1" showErrorMessage="1" sqref="BL12:BP12" xr:uid="{A9DA30D8-8B62-45CE-9A07-A05AB6FED0B1}">
      <formula1>T6=6</formula1>
    </dataValidation>
    <dataValidation type="custom" allowBlank="1" showInputMessage="1" showErrorMessage="1" sqref="AQ11:BJ11" xr:uid="{E4C0FD9A-DEF7-4A3E-8540-B25A7B62F7A4}">
      <formula1>T6&gt;3</formula1>
    </dataValidation>
    <dataValidation type="custom" allowBlank="1" showInputMessage="1" showErrorMessage="1" sqref="AQ12:BJ12" xr:uid="{D19D317D-FC07-4D35-82EE-0D305919178A}">
      <formula1>T6=6</formula1>
    </dataValidation>
    <dataValidation type="custom" allowBlank="1" showInputMessage="1" showErrorMessage="1" sqref="J12:AC12" xr:uid="{D74CF47B-BF8D-47A0-B128-0C8D91644BC3}">
      <formula1>T6&gt;4</formula1>
    </dataValidation>
    <dataValidation type="custom" allowBlank="1" showInputMessage="1" showErrorMessage="1" sqref="AE25:AM25" xr:uid="{AC2CAAA4-8548-4463-B092-2A9A0D6CD2B9}">
      <formula1>S16="Monthly"</formula1>
    </dataValidation>
    <dataValidation type="custom" allowBlank="1" showInputMessage="1" showErrorMessage="1" sqref="Z34:AH35" xr:uid="{C92E4D9C-8685-4170-8D10-03D1F6E898D4}">
      <formula1>T6&lt;&gt;1</formula1>
    </dataValidation>
    <dataValidation type="custom" allowBlank="1" showInputMessage="1" showErrorMessage="1" sqref="Z36:AH37" xr:uid="{406A3B02-7ABD-4A9C-B3CF-33CEC43419BB}">
      <formula1>T6&gt;2</formula1>
    </dataValidation>
    <dataValidation type="custom" allowBlank="1" showInputMessage="1" showErrorMessage="1" sqref="Z38:AH39" xr:uid="{EB8BC726-5E43-4F06-8A5B-FE625290791A}">
      <formula1>T6&gt;3</formula1>
    </dataValidation>
    <dataValidation type="custom" allowBlank="1" showInputMessage="1" showErrorMessage="1" sqref="Z40:AH41" xr:uid="{FE7E3020-6376-4732-97D4-428326DC7582}">
      <formula1>T6&gt;4</formula1>
    </dataValidation>
    <dataValidation type="custom" allowBlank="1" showInputMessage="1" showErrorMessage="1" sqref="Z42:AH43" xr:uid="{26BF9C62-751F-481C-AF15-F6A4A7EDD954}">
      <formula1>T6=6</formula1>
    </dataValidation>
    <dataValidation type="custom" allowBlank="1" showInputMessage="1" showErrorMessage="1" sqref="G26:O26" xr:uid="{3D7E8CBE-2BD0-474D-A313-332EAA64EDCE}">
      <formula1>S16="Monthly"</formula1>
    </dataValidation>
    <dataValidation type="custom" allowBlank="1" showInputMessage="1" showErrorMessage="1" sqref="S25:AA25" xr:uid="{C87D17C7-590F-42BB-BD92-5431D583C159}">
      <formula1>S16="Monthly"</formula1>
    </dataValidation>
    <dataValidation type="custom" allowBlank="1" showInputMessage="1" showErrorMessage="1" sqref="G25:O25" xr:uid="{D7EC5814-BFBF-4D60-9B20-CDA426F107DE}">
      <formula1>S16="Monthly"</formula1>
    </dataValidation>
    <dataValidation type="custom" allowBlank="1" showInputMessage="1" showErrorMessage="1" sqref="AE26:AM26" xr:uid="{00C59C2D-3F5E-48C0-BB7E-0DA5AF2731EB}">
      <formula1>S16="Monthly"</formula1>
    </dataValidation>
    <dataValidation type="custom" allowBlank="1" showInputMessage="1" showErrorMessage="1" sqref="S26:AA26" xr:uid="{80477862-A22C-487C-ADC6-8FE409DDC03F}">
      <formula1>S16="Monthly"</formula1>
    </dataValidation>
  </dataValidation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7434" r:id="rId4" name="Option Button 26">
              <controlPr defaultSize="0" autoFill="0" autoLine="0" autoPict="0">
                <anchor moveWithCells="1">
                  <from>
                    <xdr:col>19</xdr:col>
                    <xdr:colOff>107950</xdr:colOff>
                    <xdr:row>4</xdr:row>
                    <xdr:rowOff>0</xdr:rowOff>
                  </from>
                  <to>
                    <xdr:col>20</xdr:col>
                    <xdr:colOff>31750</xdr:colOff>
                    <xdr:row>5</xdr:row>
                    <xdr:rowOff>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645CD9-FA97-4448-90CD-22CD41C1B932}">
  <sheetPr codeName="Sheet1"/>
  <dimension ref="A1:P65"/>
  <sheetViews>
    <sheetView showGridLines="0" workbookViewId="0">
      <selection activeCell="F8" sqref="F8"/>
    </sheetView>
  </sheetViews>
  <sheetFormatPr defaultColWidth="0" defaultRowHeight="16.5"/>
  <cols>
    <col min="1" max="1" width="9.453125" style="4" customWidth="1"/>
    <col min="2" max="2" width="25.54296875" style="4" customWidth="1"/>
    <col min="3" max="3" width="2.1796875" style="4" customWidth="1"/>
    <col min="4" max="4" width="25.54296875" style="4" customWidth="1"/>
    <col min="5" max="5" width="2.1796875" style="73" customWidth="1"/>
    <col min="6" max="6" width="25.54296875" style="63" customWidth="1"/>
    <col min="7" max="7" width="2.1796875" style="63" customWidth="1"/>
    <col min="8" max="8" width="29.453125" style="63" customWidth="1"/>
    <col min="9" max="9" width="2.1796875" style="63" customWidth="1"/>
    <col min="10" max="10" width="40.54296875" style="4" customWidth="1"/>
    <col min="11" max="11" width="9.54296875" style="4" customWidth="1"/>
    <col min="12" max="12" width="16.453125" style="4" hidden="1" customWidth="1"/>
    <col min="13" max="13" width="33.453125" style="4" hidden="1" customWidth="1"/>
    <col min="14" max="14" width="1" style="4" hidden="1" customWidth="1"/>
    <col min="15" max="15" width="29.54296875" style="4" hidden="1" customWidth="1"/>
    <col min="16" max="16" width="9.453125" style="4" hidden="1" customWidth="1"/>
    <col min="17" max="16384" width="8.54296875" style="4" hidden="1"/>
  </cols>
  <sheetData>
    <row r="1" spans="2:13" ht="76" customHeight="1"/>
    <row r="2" spans="2:13" ht="18.649999999999999" customHeight="1">
      <c r="B2" s="64"/>
      <c r="J2" s="73"/>
    </row>
    <row r="3" spans="2:13" hidden="1">
      <c r="B3" s="1010" t="s">
        <v>341</v>
      </c>
      <c r="C3" s="1011"/>
      <c r="D3" s="1011"/>
      <c r="E3" s="1011"/>
      <c r="F3" s="1011"/>
      <c r="G3" s="1011"/>
      <c r="H3" s="1011"/>
      <c r="I3" s="1011"/>
      <c r="J3" s="1012"/>
    </row>
    <row r="4" spans="2:13" s="58" customFormat="1" ht="78.75" hidden="1" customHeight="1">
      <c r="B4" s="236"/>
      <c r="C4" s="237" t="s">
        <v>342</v>
      </c>
      <c r="D4" s="238"/>
      <c r="E4" s="237" t="s">
        <v>343</v>
      </c>
      <c r="F4" s="239"/>
      <c r="G4" s="240" t="s">
        <v>344</v>
      </c>
      <c r="H4" s="241"/>
      <c r="I4" s="240" t="s">
        <v>343</v>
      </c>
      <c r="J4" s="242"/>
    </row>
    <row r="5" spans="2:13" hidden="1">
      <c r="B5" s="16"/>
      <c r="C5" s="16"/>
      <c r="D5" s="16"/>
      <c r="E5" s="16"/>
      <c r="F5" s="76"/>
      <c r="G5" s="76"/>
      <c r="H5" s="76"/>
      <c r="I5" s="76"/>
    </row>
    <row r="6" spans="2:13">
      <c r="B6" s="997" t="s">
        <v>580</v>
      </c>
      <c r="C6" s="998"/>
      <c r="D6" s="998"/>
      <c r="E6" s="998"/>
      <c r="F6" s="998"/>
      <c r="G6" s="998"/>
      <c r="H6" s="998"/>
      <c r="I6" s="998"/>
      <c r="J6" s="999"/>
    </row>
    <row r="7" spans="2:13" ht="17" thickBot="1">
      <c r="B7" s="713"/>
      <c r="C7" s="714"/>
      <c r="D7" s="714"/>
      <c r="E7" s="715"/>
      <c r="F7" s="716"/>
      <c r="G7" s="705"/>
      <c r="H7" s="705"/>
      <c r="I7" s="705"/>
      <c r="J7" s="706"/>
    </row>
    <row r="8" spans="2:13">
      <c r="B8" s="992" t="s">
        <v>345</v>
      </c>
      <c r="C8" s="993"/>
      <c r="D8" s="993"/>
      <c r="E8" s="703"/>
      <c r="F8" s="740"/>
      <c r="G8" s="705"/>
      <c r="H8" s="705"/>
      <c r="I8" s="705"/>
      <c r="J8" s="706"/>
    </row>
    <row r="9" spans="2:13">
      <c r="B9" s="992" t="s">
        <v>159</v>
      </c>
      <c r="C9" s="993"/>
      <c r="D9" s="993"/>
      <c r="E9" s="703"/>
      <c r="F9" s="741"/>
      <c r="G9" s="705"/>
      <c r="H9" s="705"/>
      <c r="I9" s="705"/>
      <c r="J9" s="706"/>
    </row>
    <row r="10" spans="2:13">
      <c r="B10" s="992" t="s">
        <v>346</v>
      </c>
      <c r="C10" s="993"/>
      <c r="D10" s="993"/>
      <c r="E10" s="712"/>
      <c r="F10" s="741"/>
      <c r="G10" s="705"/>
      <c r="H10" s="705"/>
      <c r="I10" s="705"/>
      <c r="J10" s="706"/>
    </row>
    <row r="11" spans="2:13" ht="17" thickBot="1">
      <c r="B11" s="702"/>
      <c r="C11" s="703"/>
      <c r="D11" s="703" t="s">
        <v>347</v>
      </c>
      <c r="E11" s="712"/>
      <c r="F11" s="742"/>
      <c r="G11" s="705"/>
      <c r="H11" s="705"/>
      <c r="I11" s="705"/>
      <c r="J11" s="706"/>
    </row>
    <row r="12" spans="2:13" ht="17" hidden="1" thickBot="1">
      <c r="B12" s="992" t="s">
        <v>348</v>
      </c>
      <c r="C12" s="993"/>
      <c r="D12" s="993"/>
      <c r="E12" s="703"/>
      <c r="F12" s="739">
        <f>IF(F11="Yes",F8*2.5%,F8*7.5%)</f>
        <v>0</v>
      </c>
      <c r="G12" s="705"/>
      <c r="H12" s="705"/>
      <c r="I12" s="705"/>
      <c r="J12" s="706"/>
      <c r="M12" s="4" t="s">
        <v>15</v>
      </c>
    </row>
    <row r="13" spans="2:13" ht="17" hidden="1" thickBot="1">
      <c r="B13" s="702"/>
      <c r="C13" s="703"/>
      <c r="D13" s="703" t="s">
        <v>349</v>
      </c>
      <c r="E13" s="703"/>
      <c r="F13" s="704">
        <f>F8-F12</f>
        <v>0</v>
      </c>
      <c r="G13" s="705"/>
      <c r="H13" s="705"/>
      <c r="I13" s="705"/>
      <c r="J13" s="706"/>
      <c r="M13" s="4" t="s">
        <v>24</v>
      </c>
    </row>
    <row r="14" spans="2:13">
      <c r="B14" s="707"/>
      <c r="C14" s="708"/>
      <c r="D14" s="708"/>
      <c r="E14" s="708"/>
      <c r="F14" s="709"/>
      <c r="G14" s="710"/>
      <c r="H14" s="710"/>
      <c r="I14" s="710"/>
      <c r="J14" s="711"/>
    </row>
    <row r="15" spans="2:13">
      <c r="B15" s="16"/>
      <c r="C15" s="16"/>
      <c r="D15" s="16"/>
      <c r="E15" s="16"/>
      <c r="F15" s="76"/>
      <c r="G15" s="76"/>
      <c r="H15" s="76"/>
      <c r="I15" s="76"/>
    </row>
    <row r="16" spans="2:13">
      <c r="B16" s="758" t="s">
        <v>589</v>
      </c>
      <c r="C16" s="759"/>
      <c r="D16" s="759"/>
      <c r="E16" s="759"/>
      <c r="F16" s="759"/>
      <c r="G16" s="759"/>
      <c r="H16" s="759"/>
      <c r="I16" s="759"/>
      <c r="J16" s="760"/>
    </row>
    <row r="17" spans="2:16" ht="17" thickBot="1">
      <c r="B17" s="713"/>
      <c r="C17" s="714"/>
      <c r="D17" s="714"/>
      <c r="E17" s="715"/>
      <c r="F17" s="716"/>
      <c r="G17" s="705"/>
      <c r="H17" s="705"/>
      <c r="I17" s="705"/>
      <c r="J17" s="706"/>
    </row>
    <row r="18" spans="2:16">
      <c r="B18" s="992" t="s">
        <v>350</v>
      </c>
      <c r="C18" s="993"/>
      <c r="D18" s="993"/>
      <c r="E18" s="703"/>
      <c r="F18" s="740"/>
      <c r="G18" s="705"/>
      <c r="H18" s="705"/>
      <c r="I18" s="705"/>
      <c r="J18" s="706"/>
    </row>
    <row r="19" spans="2:16">
      <c r="B19" s="992" t="s">
        <v>351</v>
      </c>
      <c r="C19" s="993"/>
      <c r="D19" s="993"/>
      <c r="E19" s="703"/>
      <c r="F19" s="741"/>
      <c r="G19" s="705"/>
      <c r="H19" s="705"/>
      <c r="I19" s="705"/>
      <c r="J19" s="706"/>
    </row>
    <row r="20" spans="2:16">
      <c r="B20" s="1000" t="s">
        <v>352</v>
      </c>
      <c r="C20" s="1001"/>
      <c r="D20" s="1001"/>
      <c r="E20" s="703"/>
      <c r="F20" s="741"/>
      <c r="G20" s="705"/>
      <c r="H20" s="705"/>
      <c r="I20" s="705"/>
      <c r="J20" s="706"/>
    </row>
    <row r="21" spans="2:16">
      <c r="B21" s="1000" t="s">
        <v>353</v>
      </c>
      <c r="C21" s="1001"/>
      <c r="D21" s="1001"/>
      <c r="E21" s="703"/>
      <c r="F21" s="741"/>
      <c r="G21" s="705"/>
      <c r="H21" s="705"/>
      <c r="I21" s="705"/>
      <c r="J21" s="706"/>
    </row>
    <row r="22" spans="2:16">
      <c r="B22" s="1000" t="s">
        <v>354</v>
      </c>
      <c r="C22" s="1001"/>
      <c r="D22" s="1001"/>
      <c r="E22" s="703"/>
      <c r="F22" s="741"/>
      <c r="G22" s="705"/>
      <c r="H22" s="705"/>
      <c r="I22" s="705"/>
      <c r="J22" s="706"/>
    </row>
    <row r="23" spans="2:16">
      <c r="B23" s="1000" t="s">
        <v>355</v>
      </c>
      <c r="C23" s="1001"/>
      <c r="D23" s="1001"/>
      <c r="E23" s="703"/>
      <c r="F23" s="741"/>
      <c r="G23" s="705"/>
      <c r="H23" s="705"/>
      <c r="I23" s="705"/>
      <c r="J23" s="706"/>
    </row>
    <row r="24" spans="2:16">
      <c r="B24" s="1000" t="s">
        <v>356</v>
      </c>
      <c r="C24" s="1001"/>
      <c r="D24" s="1001"/>
      <c r="E24" s="703"/>
      <c r="F24" s="741"/>
      <c r="G24" s="705"/>
      <c r="H24" s="705"/>
      <c r="I24" s="705"/>
      <c r="J24" s="706"/>
      <c r="M24" s="4" t="s">
        <v>357</v>
      </c>
    </row>
    <row r="25" spans="2:16" ht="17" thickBot="1">
      <c r="B25" s="1000" t="s">
        <v>358</v>
      </c>
      <c r="C25" s="1001"/>
      <c r="D25" s="1001"/>
      <c r="E25" s="703"/>
      <c r="F25" s="742"/>
      <c r="G25" s="705"/>
      <c r="H25" s="705"/>
      <c r="I25" s="705"/>
      <c r="J25" s="706"/>
      <c r="M25" s="4" t="s">
        <v>359</v>
      </c>
    </row>
    <row r="26" spans="2:16" ht="17" thickBot="1">
      <c r="B26" s="1000" t="s">
        <v>361</v>
      </c>
      <c r="C26" s="1001"/>
      <c r="D26" s="1001"/>
      <c r="E26" s="703"/>
      <c r="F26" s="743">
        <f>F18+F20-F21-F22+F23+F24+F25</f>
        <v>0</v>
      </c>
      <c r="G26" s="705"/>
      <c r="H26" s="705"/>
      <c r="I26" s="705"/>
      <c r="J26" s="706"/>
      <c r="M26" s="4" t="s">
        <v>360</v>
      </c>
      <c r="P26" s="4" t="s">
        <v>585</v>
      </c>
    </row>
    <row r="27" spans="2:16">
      <c r="B27" s="707"/>
      <c r="C27" s="708"/>
      <c r="D27" s="708"/>
      <c r="E27" s="708"/>
      <c r="F27" s="709"/>
      <c r="G27" s="710"/>
      <c r="H27" s="710"/>
      <c r="I27" s="710"/>
      <c r="J27" s="711"/>
      <c r="P27" s="4" t="s">
        <v>362</v>
      </c>
    </row>
    <row r="29" spans="2:16">
      <c r="B29" s="997" t="s">
        <v>363</v>
      </c>
      <c r="C29" s="998"/>
      <c r="D29" s="998"/>
      <c r="E29" s="998"/>
      <c r="F29" s="998"/>
      <c r="G29" s="998"/>
      <c r="H29" s="998"/>
      <c r="I29" s="998"/>
      <c r="J29" s="999"/>
    </row>
    <row r="30" spans="2:16">
      <c r="B30" s="713"/>
      <c r="C30" s="714"/>
      <c r="D30" s="714"/>
      <c r="E30" s="715"/>
      <c r="F30" s="720"/>
      <c r="G30" s="720"/>
      <c r="H30" s="720"/>
      <c r="I30" s="720"/>
      <c r="J30" s="706"/>
      <c r="M30" s="4" t="s">
        <v>586</v>
      </c>
    </row>
    <row r="31" spans="2:16">
      <c r="B31" s="992" t="s">
        <v>582</v>
      </c>
      <c r="C31" s="993"/>
      <c r="D31" s="993"/>
      <c r="E31" s="715"/>
      <c r="F31" s="734"/>
      <c r="G31" s="720"/>
      <c r="H31" s="720"/>
      <c r="I31" s="720"/>
      <c r="J31" s="706"/>
    </row>
    <row r="32" spans="2:16" s="15" customFormat="1">
      <c r="B32" s="992" t="s">
        <v>581</v>
      </c>
      <c r="C32" s="993"/>
      <c r="D32" s="993"/>
      <c r="E32" s="723"/>
      <c r="F32" s="735"/>
      <c r="G32" s="720"/>
      <c r="H32" s="720"/>
      <c r="I32" s="720"/>
      <c r="J32" s="706"/>
      <c r="L32" s="248" t="s">
        <v>365</v>
      </c>
      <c r="M32" s="15">
        <f>(1+(F33+1%)/12)^F34</f>
        <v>1</v>
      </c>
    </row>
    <row r="33" spans="2:15">
      <c r="B33" s="992" t="s">
        <v>364</v>
      </c>
      <c r="C33" s="993"/>
      <c r="D33" s="993"/>
      <c r="E33" s="712"/>
      <c r="F33" s="734"/>
      <c r="G33" s="705"/>
      <c r="H33" s="705"/>
      <c r="I33" s="705"/>
      <c r="J33" s="706"/>
      <c r="L33" s="249" t="s">
        <v>368</v>
      </c>
      <c r="M33" s="394">
        <f>F32+F26+F9+F10</f>
        <v>0</v>
      </c>
    </row>
    <row r="34" spans="2:15">
      <c r="B34" s="992" t="s">
        <v>366</v>
      </c>
      <c r="C34" s="993"/>
      <c r="D34" s="993"/>
      <c r="E34" s="712"/>
      <c r="F34" s="736"/>
      <c r="G34" s="705"/>
      <c r="H34" s="721" t="s">
        <v>367</v>
      </c>
      <c r="I34" s="705"/>
      <c r="J34" s="722"/>
    </row>
    <row r="35" spans="2:15">
      <c r="B35" s="992" t="s">
        <v>369</v>
      </c>
      <c r="C35" s="993"/>
      <c r="D35" s="993"/>
      <c r="E35" s="712"/>
      <c r="F35" s="737"/>
      <c r="G35" s="705"/>
      <c r="H35" s="721" t="s">
        <v>370</v>
      </c>
      <c r="I35" s="705"/>
      <c r="J35" s="722"/>
    </row>
    <row r="36" spans="2:15">
      <c r="B36" s="992" t="s">
        <v>371</v>
      </c>
      <c r="C36" s="993"/>
      <c r="D36" s="993"/>
      <c r="E36" s="712"/>
      <c r="F36" s="736"/>
      <c r="G36" s="705"/>
      <c r="H36" s="705"/>
      <c r="I36" s="705"/>
      <c r="J36" s="706"/>
      <c r="M36" s="395">
        <v>9.4999999999999998E-3</v>
      </c>
      <c r="O36" s="4" t="s">
        <v>587</v>
      </c>
    </row>
    <row r="37" spans="2:15">
      <c r="B37" s="992" t="s">
        <v>372</v>
      </c>
      <c r="C37" s="993"/>
      <c r="D37" s="993"/>
      <c r="E37" s="712"/>
      <c r="F37" s="734"/>
      <c r="G37" s="705"/>
      <c r="H37" s="705"/>
      <c r="I37" s="705"/>
      <c r="J37" s="706"/>
      <c r="M37" s="395">
        <v>1.2500000000000001E-2</v>
      </c>
      <c r="O37" s="4" t="s">
        <v>588</v>
      </c>
    </row>
    <row r="38" spans="2:15">
      <c r="B38" s="992" t="s">
        <v>385</v>
      </c>
      <c r="C38" s="993"/>
      <c r="D38" s="993"/>
      <c r="E38" s="712"/>
      <c r="F38" s="738"/>
      <c r="G38" s="705"/>
      <c r="H38" s="1002" t="str">
        <f>IF(F38&gt;2500000, "Max End Debt amount is 2.5mil","")</f>
        <v/>
      </c>
      <c r="I38" s="1002"/>
      <c r="J38" s="1003"/>
      <c r="M38" s="4" t="s">
        <v>583</v>
      </c>
      <c r="O38" s="4">
        <f>IF(F31=O36,M36,M37)</f>
        <v>1.2500000000000001E-2</v>
      </c>
    </row>
    <row r="39" spans="2:15">
      <c r="B39" s="702"/>
      <c r="C39" s="703"/>
      <c r="D39" s="703"/>
      <c r="E39" s="703"/>
      <c r="F39" s="703"/>
      <c r="G39" s="703"/>
      <c r="H39" s="717"/>
      <c r="I39" s="717"/>
      <c r="J39" s="718"/>
    </row>
    <row r="40" spans="2:15">
      <c r="B40" s="994" t="s">
        <v>387</v>
      </c>
      <c r="C40" s="995"/>
      <c r="D40" s="995"/>
      <c r="E40" s="995"/>
      <c r="F40" s="995"/>
      <c r="G40" s="995"/>
      <c r="H40" s="995"/>
      <c r="I40" s="995"/>
      <c r="J40" s="996"/>
    </row>
    <row r="41" spans="2:15">
      <c r="B41" s="719"/>
      <c r="C41" s="710"/>
      <c r="D41" s="710"/>
      <c r="E41" s="710"/>
      <c r="F41" s="710"/>
      <c r="G41" s="710"/>
      <c r="H41" s="710"/>
      <c r="I41" s="710"/>
      <c r="J41" s="711"/>
    </row>
    <row r="42" spans="2:15">
      <c r="F42" s="62"/>
      <c r="G42" s="62"/>
      <c r="H42" s="62"/>
      <c r="I42" s="62"/>
    </row>
    <row r="43" spans="2:15" ht="17.25" customHeight="1">
      <c r="B43" s="997" t="s">
        <v>373</v>
      </c>
      <c r="C43" s="998"/>
      <c r="D43" s="998"/>
      <c r="E43" s="998"/>
      <c r="F43" s="998"/>
      <c r="G43" s="998"/>
      <c r="H43" s="998"/>
      <c r="I43" s="998"/>
      <c r="J43" s="999"/>
    </row>
    <row r="44" spans="2:15" ht="17" thickBot="1">
      <c r="B44" s="713"/>
      <c r="C44" s="714"/>
      <c r="D44" s="714"/>
      <c r="E44" s="715"/>
      <c r="F44" s="716"/>
      <c r="G44" s="716"/>
      <c r="H44" s="716"/>
      <c r="I44" s="716"/>
      <c r="J44" s="732"/>
    </row>
    <row r="45" spans="2:15" ht="17" hidden="1" thickBot="1">
      <c r="B45" s="992" t="s">
        <v>374</v>
      </c>
      <c r="C45" s="993"/>
      <c r="D45" s="993"/>
      <c r="E45" s="712"/>
      <c r="F45" s="733">
        <f>IFERROR((M33+F46)/(1-O38*M32),"")</f>
        <v>0</v>
      </c>
      <c r="G45" s="705"/>
      <c r="H45" s="705"/>
      <c r="I45" s="705"/>
      <c r="J45" s="731" t="s">
        <v>375</v>
      </c>
    </row>
    <row r="46" spans="2:15" ht="17" thickBot="1">
      <c r="B46" s="1000" t="s">
        <v>584</v>
      </c>
      <c r="C46" s="1001"/>
      <c r="D46" s="1001"/>
      <c r="E46" s="703"/>
      <c r="F46" s="743">
        <f>IF(OR(F8&gt;0,F18&gt;0),1130,0)</f>
        <v>0</v>
      </c>
      <c r="G46" s="705"/>
      <c r="H46" s="705"/>
      <c r="I46" s="705"/>
      <c r="J46" s="706"/>
    </row>
    <row r="47" spans="2:15" ht="17" thickBot="1">
      <c r="B47" s="992" t="s">
        <v>374</v>
      </c>
      <c r="C47" s="993"/>
      <c r="D47" s="993"/>
      <c r="E47" s="712"/>
      <c r="F47" s="744">
        <f>F26+F9+F48+F10+F32</f>
        <v>0</v>
      </c>
      <c r="G47" s="705"/>
      <c r="H47" s="705"/>
      <c r="I47" s="705"/>
      <c r="J47" s="731"/>
    </row>
    <row r="48" spans="2:15" ht="17" thickBot="1">
      <c r="B48" s="992" t="s">
        <v>583</v>
      </c>
      <c r="C48" s="993"/>
      <c r="D48" s="993"/>
      <c r="E48" s="703"/>
      <c r="F48" s="744">
        <f>IFERROR(O38*F50,"")</f>
        <v>0</v>
      </c>
      <c r="G48" s="705"/>
      <c r="H48" s="705"/>
      <c r="I48" s="705"/>
      <c r="J48" s="731"/>
    </row>
    <row r="49" spans="2:13" ht="17" thickBot="1">
      <c r="B49" s="992" t="s">
        <v>376</v>
      </c>
      <c r="C49" s="993"/>
      <c r="D49" s="993"/>
      <c r="E49" s="703"/>
      <c r="F49" s="744">
        <f>IFERROR(F50-F45,"")</f>
        <v>0</v>
      </c>
      <c r="G49" s="705"/>
      <c r="H49" s="705"/>
      <c r="I49" s="705"/>
      <c r="J49" s="731"/>
    </row>
    <row r="50" spans="2:13" ht="17" thickBot="1">
      <c r="B50" s="992" t="s">
        <v>377</v>
      </c>
      <c r="C50" s="993"/>
      <c r="D50" s="993"/>
      <c r="E50" s="712"/>
      <c r="F50" s="744">
        <f>IFERROR(CEILING(F45*(1+(F33+1%)/12)^F34,100),"")</f>
        <v>0</v>
      </c>
      <c r="G50" s="705"/>
      <c r="H50" s="1002" t="str">
        <f>IF(F50&gt;5000000, "For loans above $5mil, please speak to your BDM","")</f>
        <v/>
      </c>
      <c r="I50" s="1002"/>
      <c r="J50" s="1003"/>
      <c r="L50" s="4" t="s">
        <v>383</v>
      </c>
      <c r="M50" s="223">
        <f>IFERROR(F50-F8+F12,0)</f>
        <v>0</v>
      </c>
    </row>
    <row r="51" spans="2:13" ht="17" thickBot="1">
      <c r="B51" s="992" t="s">
        <v>378</v>
      </c>
      <c r="C51" s="993"/>
      <c r="D51" s="993"/>
      <c r="E51" s="712"/>
      <c r="F51" s="745" t="str">
        <f>IFERROR(F50/(F13+F19),"")</f>
        <v/>
      </c>
      <c r="G51" s="705"/>
      <c r="H51" s="1009" t="str">
        <f>IF(AND(F51&lt;&gt;"",F51&gt;80%),"Max 80% LVR","")</f>
        <v/>
      </c>
      <c r="I51" s="1009"/>
      <c r="J51" s="1003"/>
      <c r="L51" s="4" t="s">
        <v>384</v>
      </c>
      <c r="M51" s="224" t="str">
        <f>IFERROR(M50/F19,"")</f>
        <v/>
      </c>
    </row>
    <row r="52" spans="2:13" ht="17" thickBot="1">
      <c r="B52" s="992" t="s">
        <v>379</v>
      </c>
      <c r="C52" s="993"/>
      <c r="D52" s="993"/>
      <c r="E52" s="712"/>
      <c r="F52" s="746" t="str">
        <f>IFERROR(IF(F45&gt;0,IF(M50&gt;0,M50,"No End Debt"),""),"")</f>
        <v/>
      </c>
      <c r="G52" s="705"/>
      <c r="H52" s="1007" t="str">
        <f>IF(M50&gt;0, "The LVR and loan amount for End Debt follow the same rules as the End Debt Product.","")</f>
        <v/>
      </c>
      <c r="I52" s="1007"/>
      <c r="J52" s="1008"/>
      <c r="M52" s="224"/>
    </row>
    <row r="53" spans="2:13" ht="17" thickBot="1">
      <c r="B53" s="992" t="s">
        <v>380</v>
      </c>
      <c r="C53" s="993"/>
      <c r="D53" s="993"/>
      <c r="E53" s="712"/>
      <c r="F53" s="745" t="str">
        <f>IF(M51&gt;0,M51,"No End Debt")</f>
        <v/>
      </c>
      <c r="G53" s="705"/>
      <c r="H53" s="1007"/>
      <c r="I53" s="1007"/>
      <c r="J53" s="1008"/>
    </row>
    <row r="54" spans="2:13" ht="17" thickBot="1">
      <c r="B54" s="992" t="s">
        <v>381</v>
      </c>
      <c r="C54" s="993"/>
      <c r="D54" s="993"/>
      <c r="E54" s="712"/>
      <c r="F54" s="745" t="str">
        <f>IF(AND(F38&gt;0,F38&gt;=F52),F38/F19,"")</f>
        <v/>
      </c>
      <c r="G54" s="705"/>
      <c r="H54" s="1009" t="str">
        <f>IF(AND(F38&lt;=2000000,F54&lt;&gt;"",F54&gt;0.8),"Max End Debt LVR for loans below 2mil is 80%",IF(AND(F38&gt;2000000,F54&lt;&gt;"",F54&gt;70%),"Max End Debt LVR for loans above 2mil is 70%",""))</f>
        <v/>
      </c>
      <c r="I54" s="1009"/>
      <c r="J54" s="1003"/>
      <c r="K54" s="12"/>
    </row>
    <row r="55" spans="2:13" ht="17" thickBot="1">
      <c r="B55" s="992" t="s">
        <v>382</v>
      </c>
      <c r="C55" s="993"/>
      <c r="D55" s="993"/>
      <c r="E55" s="712"/>
      <c r="F55" s="744">
        <f>IFERROR(IF(AND(F37&lt;&gt;"",F52&gt;0), (-PMT(F37/12,F35*12-F34,F52,0,0)),0),"")</f>
        <v>0</v>
      </c>
      <c r="G55" s="705"/>
      <c r="H55" s="705"/>
      <c r="I55" s="705"/>
      <c r="J55" s="724"/>
    </row>
    <row r="56" spans="2:13">
      <c r="B56" s="702"/>
      <c r="C56" s="703"/>
      <c r="D56" s="703"/>
      <c r="E56" s="703"/>
      <c r="F56" s="703"/>
      <c r="G56" s="703"/>
      <c r="H56" s="705"/>
      <c r="I56" s="705"/>
      <c r="J56" s="724"/>
    </row>
    <row r="57" spans="2:13">
      <c r="B57" s="725" t="s">
        <v>386</v>
      </c>
      <c r="C57" s="726"/>
      <c r="D57" s="726"/>
      <c r="E57" s="726"/>
      <c r="F57" s="726"/>
      <c r="G57" s="726"/>
      <c r="H57" s="726"/>
      <c r="I57" s="726"/>
      <c r="J57" s="727"/>
    </row>
    <row r="58" spans="2:13" ht="19.5" customHeight="1">
      <c r="B58" s="728"/>
      <c r="C58" s="729"/>
      <c r="D58" s="729"/>
      <c r="E58" s="729"/>
      <c r="F58" s="729"/>
      <c r="G58" s="729"/>
      <c r="H58" s="729"/>
      <c r="I58" s="729"/>
      <c r="J58" s="730"/>
    </row>
    <row r="59" spans="2:13" ht="17.149999999999999" customHeight="1"/>
    <row r="60" spans="2:13" ht="21" customHeight="1">
      <c r="B60" s="523" t="s">
        <v>388</v>
      </c>
      <c r="C60" s="524"/>
      <c r="D60" s="524"/>
      <c r="E60" s="524"/>
      <c r="F60" s="524"/>
      <c r="G60" s="524"/>
      <c r="H60" s="524"/>
      <c r="I60" s="524"/>
      <c r="J60" s="525"/>
    </row>
    <row r="61" spans="2:13" ht="145.5" customHeight="1">
      <c r="B61" s="1004" t="s">
        <v>667</v>
      </c>
      <c r="C61" s="1005"/>
      <c r="D61" s="1005"/>
      <c r="E61" s="1005"/>
      <c r="F61" s="1005"/>
      <c r="G61" s="1005"/>
      <c r="H61" s="1005"/>
      <c r="I61" s="1005"/>
      <c r="J61" s="1006"/>
      <c r="K61" s="12"/>
    </row>
    <row r="62" spans="2:13" ht="179.25" customHeight="1"/>
    <row r="65" ht="18.75" customHeight="1"/>
  </sheetData>
  <sheetProtection algorithmName="SHA-512" hashValue="COouMbpo3mvo7kDFPewH2R2+8WvYS827sPCiltzDuR9w2NL/BV9dQu/+/HeAtgUcRx5GfGa5h8qrvcXZfLdDNg==" saltValue="JV+DS7sza7rcc4pMl+G2mA==" spinCount="100000" sheet="1" scenarios="1"/>
  <mergeCells count="44">
    <mergeCell ref="B3:J3"/>
    <mergeCell ref="B54:D54"/>
    <mergeCell ref="B55:D55"/>
    <mergeCell ref="B36:D36"/>
    <mergeCell ref="B37:D37"/>
    <mergeCell ref="B45:D45"/>
    <mergeCell ref="B47:D47"/>
    <mergeCell ref="B48:D48"/>
    <mergeCell ref="B46:D46"/>
    <mergeCell ref="B26:D26"/>
    <mergeCell ref="B33:D33"/>
    <mergeCell ref="B34:D34"/>
    <mergeCell ref="B35:D35"/>
    <mergeCell ref="B21:D21"/>
    <mergeCell ref="H38:J38"/>
    <mergeCell ref="H54:J54"/>
    <mergeCell ref="H50:J50"/>
    <mergeCell ref="B49:D49"/>
    <mergeCell ref="B61:J61"/>
    <mergeCell ref="B16:J16"/>
    <mergeCell ref="B43:J43"/>
    <mergeCell ref="B29:J29"/>
    <mergeCell ref="B18:D18"/>
    <mergeCell ref="B19:D19"/>
    <mergeCell ref="B20:D20"/>
    <mergeCell ref="B50:D50"/>
    <mergeCell ref="B51:D51"/>
    <mergeCell ref="B52:D52"/>
    <mergeCell ref="B53:D53"/>
    <mergeCell ref="H52:J53"/>
    <mergeCell ref="H51:J51"/>
    <mergeCell ref="B38:D38"/>
    <mergeCell ref="B32:D32"/>
    <mergeCell ref="B40:J40"/>
    <mergeCell ref="B31:D31"/>
    <mergeCell ref="B6:J6"/>
    <mergeCell ref="B10:D10"/>
    <mergeCell ref="B12:D12"/>
    <mergeCell ref="B25:D25"/>
    <mergeCell ref="B24:D24"/>
    <mergeCell ref="B22:D22"/>
    <mergeCell ref="B8:D8"/>
    <mergeCell ref="B9:D9"/>
    <mergeCell ref="B23:D23"/>
  </mergeCells>
  <conditionalFormatting sqref="F50">
    <cfRule type="expression" dxfId="37" priority="8">
      <formula>$F$50&gt;5000000</formula>
    </cfRule>
  </conditionalFormatting>
  <conditionalFormatting sqref="F51">
    <cfRule type="expression" dxfId="36" priority="11">
      <formula>$F$51&gt;80%</formula>
    </cfRule>
  </conditionalFormatting>
  <conditionalFormatting sqref="F52">
    <cfRule type="expression" dxfId="35" priority="4">
      <formula>$F$52&gt;5000000</formula>
    </cfRule>
  </conditionalFormatting>
  <conditionalFormatting sqref="F53">
    <cfRule type="expression" dxfId="34" priority="3">
      <formula>AND($F$52&gt;3500000,$F$53&gt;0.6)</formula>
    </cfRule>
    <cfRule type="expression" dxfId="33" priority="7">
      <formula>AND($F$52&gt;2000000,$F$53&gt;70%)</formula>
    </cfRule>
  </conditionalFormatting>
  <conditionalFormatting sqref="F53:F54">
    <cfRule type="expression" dxfId="32" priority="12">
      <formula>$M$51&gt;80%</formula>
    </cfRule>
  </conditionalFormatting>
  <conditionalFormatting sqref="F38">
    <cfRule type="expression" dxfId="31" priority="6">
      <formula>$F$38&gt;2500000</formula>
    </cfRule>
  </conditionalFormatting>
  <conditionalFormatting sqref="F54">
    <cfRule type="expression" dxfId="30" priority="65">
      <formula>AND($F$52&gt;3500000,$F$54&gt;0.65)</formula>
    </cfRule>
    <cfRule type="expression" dxfId="29" priority="66">
      <formula>AND($F$54&gt;0.7,$F$38&gt;2000000)</formula>
    </cfRule>
    <cfRule type="expression" dxfId="28" priority="67">
      <formula>$F$54&gt;0.8</formula>
    </cfRule>
  </conditionalFormatting>
  <dataValidations count="3">
    <dataValidation type="list" allowBlank="1" showInputMessage="1" showErrorMessage="1" sqref="F36:I36" xr:uid="{6A2E32F9-B2D4-4C67-9502-C485B24DC7A0}">
      <formula1>$M$24:$M$26</formula1>
    </dataValidation>
    <dataValidation type="list" allowBlank="1" showInputMessage="1" showErrorMessage="1" sqref="F11" xr:uid="{164E4AF5-C8E4-4DEB-A1C6-5BEEC7FC3F6A}">
      <formula1>$M$12:$M$13</formula1>
    </dataValidation>
    <dataValidation type="list" allowBlank="1" showInputMessage="1" showErrorMessage="1" sqref="F31" xr:uid="{28F89912-12C9-44E6-B1B8-51843DC6DBD9}">
      <formula1>$O$36:$O$37</formula1>
    </dataValidation>
  </dataValidation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A540AF-AF27-454F-9EF7-71070BBE8ABF}">
  <sheetPr codeName="Sheet5"/>
  <dimension ref="A1:K54856"/>
  <sheetViews>
    <sheetView workbookViewId="0"/>
  </sheetViews>
  <sheetFormatPr defaultRowHeight="14.5"/>
  <cols>
    <col min="1" max="1" width="15.54296875" customWidth="1"/>
    <col min="2" max="2" width="13.453125" bestFit="1" customWidth="1"/>
    <col min="3" max="3" width="15.453125" bestFit="1" customWidth="1"/>
    <col min="4" max="4" width="18.54296875" bestFit="1" customWidth="1"/>
    <col min="5" max="5" width="9.453125" bestFit="1" customWidth="1"/>
    <col min="6" max="6" width="7.453125" customWidth="1"/>
    <col min="7" max="7" width="6.54296875" customWidth="1"/>
    <col min="8" max="9" width="7.453125" customWidth="1"/>
    <col min="255" max="255" width="12.453125" customWidth="1"/>
    <col min="256" max="256" width="13.453125" bestFit="1" customWidth="1"/>
    <col min="257" max="257" width="15.453125" bestFit="1" customWidth="1"/>
    <col min="258" max="258" width="18.54296875" bestFit="1" customWidth="1"/>
    <col min="259" max="259" width="8.453125" bestFit="1" customWidth="1"/>
    <col min="260" max="260" width="10.453125" bestFit="1" customWidth="1"/>
    <col min="261" max="261" width="9.453125" bestFit="1" customWidth="1"/>
    <col min="262" max="262" width="7.453125" customWidth="1"/>
    <col min="263" max="263" width="6.54296875" customWidth="1"/>
    <col min="264" max="265" width="7.453125" customWidth="1"/>
    <col min="511" max="511" width="12.453125" customWidth="1"/>
    <col min="512" max="512" width="13.453125" bestFit="1" customWidth="1"/>
    <col min="513" max="513" width="15.453125" bestFit="1" customWidth="1"/>
    <col min="514" max="514" width="18.54296875" bestFit="1" customWidth="1"/>
    <col min="515" max="515" width="8.453125" bestFit="1" customWidth="1"/>
    <col min="516" max="516" width="10.453125" bestFit="1" customWidth="1"/>
    <col min="517" max="517" width="9.453125" bestFit="1" customWidth="1"/>
    <col min="518" max="518" width="7.453125" customWidth="1"/>
    <col min="519" max="519" width="6.54296875" customWidth="1"/>
    <col min="520" max="521" width="7.453125" customWidth="1"/>
    <col min="767" max="767" width="12.453125" customWidth="1"/>
    <col min="768" max="768" width="13.453125" bestFit="1" customWidth="1"/>
    <col min="769" max="769" width="15.453125" bestFit="1" customWidth="1"/>
    <col min="770" max="770" width="18.54296875" bestFit="1" customWidth="1"/>
    <col min="771" max="771" width="8.453125" bestFit="1" customWidth="1"/>
    <col min="772" max="772" width="10.453125" bestFit="1" customWidth="1"/>
    <col min="773" max="773" width="9.453125" bestFit="1" customWidth="1"/>
    <col min="774" max="774" width="7.453125" customWidth="1"/>
    <col min="775" max="775" width="6.54296875" customWidth="1"/>
    <col min="776" max="777" width="7.453125" customWidth="1"/>
    <col min="1023" max="1023" width="12.453125" customWidth="1"/>
    <col min="1024" max="1024" width="13.453125" bestFit="1" customWidth="1"/>
    <col min="1025" max="1025" width="15.453125" bestFit="1" customWidth="1"/>
    <col min="1026" max="1026" width="18.54296875" bestFit="1" customWidth="1"/>
    <col min="1027" max="1027" width="8.453125" bestFit="1" customWidth="1"/>
    <col min="1028" max="1028" width="10.453125" bestFit="1" customWidth="1"/>
    <col min="1029" max="1029" width="9.453125" bestFit="1" customWidth="1"/>
    <col min="1030" max="1030" width="7.453125" customWidth="1"/>
    <col min="1031" max="1031" width="6.54296875" customWidth="1"/>
    <col min="1032" max="1033" width="7.453125" customWidth="1"/>
    <col min="1279" max="1279" width="12.453125" customWidth="1"/>
    <col min="1280" max="1280" width="13.453125" bestFit="1" customWidth="1"/>
    <col min="1281" max="1281" width="15.453125" bestFit="1" customWidth="1"/>
    <col min="1282" max="1282" width="18.54296875" bestFit="1" customWidth="1"/>
    <col min="1283" max="1283" width="8.453125" bestFit="1" customWidth="1"/>
    <col min="1284" max="1284" width="10.453125" bestFit="1" customWidth="1"/>
    <col min="1285" max="1285" width="9.453125" bestFit="1" customWidth="1"/>
    <col min="1286" max="1286" width="7.453125" customWidth="1"/>
    <col min="1287" max="1287" width="6.54296875" customWidth="1"/>
    <col min="1288" max="1289" width="7.453125" customWidth="1"/>
    <col min="1535" max="1535" width="12.453125" customWidth="1"/>
    <col min="1536" max="1536" width="13.453125" bestFit="1" customWidth="1"/>
    <col min="1537" max="1537" width="15.453125" bestFit="1" customWidth="1"/>
    <col min="1538" max="1538" width="18.54296875" bestFit="1" customWidth="1"/>
    <col min="1539" max="1539" width="8.453125" bestFit="1" customWidth="1"/>
    <col min="1540" max="1540" width="10.453125" bestFit="1" customWidth="1"/>
    <col min="1541" max="1541" width="9.453125" bestFit="1" customWidth="1"/>
    <col min="1542" max="1542" width="7.453125" customWidth="1"/>
    <col min="1543" max="1543" width="6.54296875" customWidth="1"/>
    <col min="1544" max="1545" width="7.453125" customWidth="1"/>
    <col min="1791" max="1791" width="12.453125" customWidth="1"/>
    <col min="1792" max="1792" width="13.453125" bestFit="1" customWidth="1"/>
    <col min="1793" max="1793" width="15.453125" bestFit="1" customWidth="1"/>
    <col min="1794" max="1794" width="18.54296875" bestFit="1" customWidth="1"/>
    <col min="1795" max="1795" width="8.453125" bestFit="1" customWidth="1"/>
    <col min="1796" max="1796" width="10.453125" bestFit="1" customWidth="1"/>
    <col min="1797" max="1797" width="9.453125" bestFit="1" customWidth="1"/>
    <col min="1798" max="1798" width="7.453125" customWidth="1"/>
    <col min="1799" max="1799" width="6.54296875" customWidth="1"/>
    <col min="1800" max="1801" width="7.453125" customWidth="1"/>
    <col min="2047" max="2047" width="12.453125" customWidth="1"/>
    <col min="2048" max="2048" width="13.453125" bestFit="1" customWidth="1"/>
    <col min="2049" max="2049" width="15.453125" bestFit="1" customWidth="1"/>
    <col min="2050" max="2050" width="18.54296875" bestFit="1" customWidth="1"/>
    <col min="2051" max="2051" width="8.453125" bestFit="1" customWidth="1"/>
    <col min="2052" max="2052" width="10.453125" bestFit="1" customWidth="1"/>
    <col min="2053" max="2053" width="9.453125" bestFit="1" customWidth="1"/>
    <col min="2054" max="2054" width="7.453125" customWidth="1"/>
    <col min="2055" max="2055" width="6.54296875" customWidth="1"/>
    <col min="2056" max="2057" width="7.453125" customWidth="1"/>
    <col min="2303" max="2303" width="12.453125" customWidth="1"/>
    <col min="2304" max="2304" width="13.453125" bestFit="1" customWidth="1"/>
    <col min="2305" max="2305" width="15.453125" bestFit="1" customWidth="1"/>
    <col min="2306" max="2306" width="18.54296875" bestFit="1" customWidth="1"/>
    <col min="2307" max="2307" width="8.453125" bestFit="1" customWidth="1"/>
    <col min="2308" max="2308" width="10.453125" bestFit="1" customWidth="1"/>
    <col min="2309" max="2309" width="9.453125" bestFit="1" customWidth="1"/>
    <col min="2310" max="2310" width="7.453125" customWidth="1"/>
    <col min="2311" max="2311" width="6.54296875" customWidth="1"/>
    <col min="2312" max="2313" width="7.453125" customWidth="1"/>
    <col min="2559" max="2559" width="12.453125" customWidth="1"/>
    <col min="2560" max="2560" width="13.453125" bestFit="1" customWidth="1"/>
    <col min="2561" max="2561" width="15.453125" bestFit="1" customWidth="1"/>
    <col min="2562" max="2562" width="18.54296875" bestFit="1" customWidth="1"/>
    <col min="2563" max="2563" width="8.453125" bestFit="1" customWidth="1"/>
    <col min="2564" max="2564" width="10.453125" bestFit="1" customWidth="1"/>
    <col min="2565" max="2565" width="9.453125" bestFit="1" customWidth="1"/>
    <col min="2566" max="2566" width="7.453125" customWidth="1"/>
    <col min="2567" max="2567" width="6.54296875" customWidth="1"/>
    <col min="2568" max="2569" width="7.453125" customWidth="1"/>
    <col min="2815" max="2815" width="12.453125" customWidth="1"/>
    <col min="2816" max="2816" width="13.453125" bestFit="1" customWidth="1"/>
    <col min="2817" max="2817" width="15.453125" bestFit="1" customWidth="1"/>
    <col min="2818" max="2818" width="18.54296875" bestFit="1" customWidth="1"/>
    <col min="2819" max="2819" width="8.453125" bestFit="1" customWidth="1"/>
    <col min="2820" max="2820" width="10.453125" bestFit="1" customWidth="1"/>
    <col min="2821" max="2821" width="9.453125" bestFit="1" customWidth="1"/>
    <col min="2822" max="2822" width="7.453125" customWidth="1"/>
    <col min="2823" max="2823" width="6.54296875" customWidth="1"/>
    <col min="2824" max="2825" width="7.453125" customWidth="1"/>
    <col min="3071" max="3071" width="12.453125" customWidth="1"/>
    <col min="3072" max="3072" width="13.453125" bestFit="1" customWidth="1"/>
    <col min="3073" max="3073" width="15.453125" bestFit="1" customWidth="1"/>
    <col min="3074" max="3074" width="18.54296875" bestFit="1" customWidth="1"/>
    <col min="3075" max="3075" width="8.453125" bestFit="1" customWidth="1"/>
    <col min="3076" max="3076" width="10.453125" bestFit="1" customWidth="1"/>
    <col min="3077" max="3077" width="9.453125" bestFit="1" customWidth="1"/>
    <col min="3078" max="3078" width="7.453125" customWidth="1"/>
    <col min="3079" max="3079" width="6.54296875" customWidth="1"/>
    <col min="3080" max="3081" width="7.453125" customWidth="1"/>
    <col min="3327" max="3327" width="12.453125" customWidth="1"/>
    <col min="3328" max="3328" width="13.453125" bestFit="1" customWidth="1"/>
    <col min="3329" max="3329" width="15.453125" bestFit="1" customWidth="1"/>
    <col min="3330" max="3330" width="18.54296875" bestFit="1" customWidth="1"/>
    <col min="3331" max="3331" width="8.453125" bestFit="1" customWidth="1"/>
    <col min="3332" max="3332" width="10.453125" bestFit="1" customWidth="1"/>
    <col min="3333" max="3333" width="9.453125" bestFit="1" customWidth="1"/>
    <col min="3334" max="3334" width="7.453125" customWidth="1"/>
    <col min="3335" max="3335" width="6.54296875" customWidth="1"/>
    <col min="3336" max="3337" width="7.453125" customWidth="1"/>
    <col min="3583" max="3583" width="12.453125" customWidth="1"/>
    <col min="3584" max="3584" width="13.453125" bestFit="1" customWidth="1"/>
    <col min="3585" max="3585" width="15.453125" bestFit="1" customWidth="1"/>
    <col min="3586" max="3586" width="18.54296875" bestFit="1" customWidth="1"/>
    <col min="3587" max="3587" width="8.453125" bestFit="1" customWidth="1"/>
    <col min="3588" max="3588" width="10.453125" bestFit="1" customWidth="1"/>
    <col min="3589" max="3589" width="9.453125" bestFit="1" customWidth="1"/>
    <col min="3590" max="3590" width="7.453125" customWidth="1"/>
    <col min="3591" max="3591" width="6.54296875" customWidth="1"/>
    <col min="3592" max="3593" width="7.453125" customWidth="1"/>
    <col min="3839" max="3839" width="12.453125" customWidth="1"/>
    <col min="3840" max="3840" width="13.453125" bestFit="1" customWidth="1"/>
    <col min="3841" max="3841" width="15.453125" bestFit="1" customWidth="1"/>
    <col min="3842" max="3842" width="18.54296875" bestFit="1" customWidth="1"/>
    <col min="3843" max="3843" width="8.453125" bestFit="1" customWidth="1"/>
    <col min="3844" max="3844" width="10.453125" bestFit="1" customWidth="1"/>
    <col min="3845" max="3845" width="9.453125" bestFit="1" customWidth="1"/>
    <col min="3846" max="3846" width="7.453125" customWidth="1"/>
    <col min="3847" max="3847" width="6.54296875" customWidth="1"/>
    <col min="3848" max="3849" width="7.453125" customWidth="1"/>
    <col min="4095" max="4095" width="12.453125" customWidth="1"/>
    <col min="4096" max="4096" width="13.453125" bestFit="1" customWidth="1"/>
    <col min="4097" max="4097" width="15.453125" bestFit="1" customWidth="1"/>
    <col min="4098" max="4098" width="18.54296875" bestFit="1" customWidth="1"/>
    <col min="4099" max="4099" width="8.453125" bestFit="1" customWidth="1"/>
    <col min="4100" max="4100" width="10.453125" bestFit="1" customWidth="1"/>
    <col min="4101" max="4101" width="9.453125" bestFit="1" customWidth="1"/>
    <col min="4102" max="4102" width="7.453125" customWidth="1"/>
    <col min="4103" max="4103" width="6.54296875" customWidth="1"/>
    <col min="4104" max="4105" width="7.453125" customWidth="1"/>
    <col min="4351" max="4351" width="12.453125" customWidth="1"/>
    <col min="4352" max="4352" width="13.453125" bestFit="1" customWidth="1"/>
    <col min="4353" max="4353" width="15.453125" bestFit="1" customWidth="1"/>
    <col min="4354" max="4354" width="18.54296875" bestFit="1" customWidth="1"/>
    <col min="4355" max="4355" width="8.453125" bestFit="1" customWidth="1"/>
    <col min="4356" max="4356" width="10.453125" bestFit="1" customWidth="1"/>
    <col min="4357" max="4357" width="9.453125" bestFit="1" customWidth="1"/>
    <col min="4358" max="4358" width="7.453125" customWidth="1"/>
    <col min="4359" max="4359" width="6.54296875" customWidth="1"/>
    <col min="4360" max="4361" width="7.453125" customWidth="1"/>
    <col min="4607" max="4607" width="12.453125" customWidth="1"/>
    <col min="4608" max="4608" width="13.453125" bestFit="1" customWidth="1"/>
    <col min="4609" max="4609" width="15.453125" bestFit="1" customWidth="1"/>
    <col min="4610" max="4610" width="18.54296875" bestFit="1" customWidth="1"/>
    <col min="4611" max="4611" width="8.453125" bestFit="1" customWidth="1"/>
    <col min="4612" max="4612" width="10.453125" bestFit="1" customWidth="1"/>
    <col min="4613" max="4613" width="9.453125" bestFit="1" customWidth="1"/>
    <col min="4614" max="4614" width="7.453125" customWidth="1"/>
    <col min="4615" max="4615" width="6.54296875" customWidth="1"/>
    <col min="4616" max="4617" width="7.453125" customWidth="1"/>
    <col min="4863" max="4863" width="12.453125" customWidth="1"/>
    <col min="4864" max="4864" width="13.453125" bestFit="1" customWidth="1"/>
    <col min="4865" max="4865" width="15.453125" bestFit="1" customWidth="1"/>
    <col min="4866" max="4866" width="18.54296875" bestFit="1" customWidth="1"/>
    <col min="4867" max="4867" width="8.453125" bestFit="1" customWidth="1"/>
    <col min="4868" max="4868" width="10.453125" bestFit="1" customWidth="1"/>
    <col min="4869" max="4869" width="9.453125" bestFit="1" customWidth="1"/>
    <col min="4870" max="4870" width="7.453125" customWidth="1"/>
    <col min="4871" max="4871" width="6.54296875" customWidth="1"/>
    <col min="4872" max="4873" width="7.453125" customWidth="1"/>
    <col min="5119" max="5119" width="12.453125" customWidth="1"/>
    <col min="5120" max="5120" width="13.453125" bestFit="1" customWidth="1"/>
    <col min="5121" max="5121" width="15.453125" bestFit="1" customWidth="1"/>
    <col min="5122" max="5122" width="18.54296875" bestFit="1" customWidth="1"/>
    <col min="5123" max="5123" width="8.453125" bestFit="1" customWidth="1"/>
    <col min="5124" max="5124" width="10.453125" bestFit="1" customWidth="1"/>
    <col min="5125" max="5125" width="9.453125" bestFit="1" customWidth="1"/>
    <col min="5126" max="5126" width="7.453125" customWidth="1"/>
    <col min="5127" max="5127" width="6.54296875" customWidth="1"/>
    <col min="5128" max="5129" width="7.453125" customWidth="1"/>
    <col min="5375" max="5375" width="12.453125" customWidth="1"/>
    <col min="5376" max="5376" width="13.453125" bestFit="1" customWidth="1"/>
    <col min="5377" max="5377" width="15.453125" bestFit="1" customWidth="1"/>
    <col min="5378" max="5378" width="18.54296875" bestFit="1" customWidth="1"/>
    <col min="5379" max="5379" width="8.453125" bestFit="1" customWidth="1"/>
    <col min="5380" max="5380" width="10.453125" bestFit="1" customWidth="1"/>
    <col min="5381" max="5381" width="9.453125" bestFit="1" customWidth="1"/>
    <col min="5382" max="5382" width="7.453125" customWidth="1"/>
    <col min="5383" max="5383" width="6.54296875" customWidth="1"/>
    <col min="5384" max="5385" width="7.453125" customWidth="1"/>
    <col min="5631" max="5631" width="12.453125" customWidth="1"/>
    <col min="5632" max="5632" width="13.453125" bestFit="1" customWidth="1"/>
    <col min="5633" max="5633" width="15.453125" bestFit="1" customWidth="1"/>
    <col min="5634" max="5634" width="18.54296875" bestFit="1" customWidth="1"/>
    <col min="5635" max="5635" width="8.453125" bestFit="1" customWidth="1"/>
    <col min="5636" max="5636" width="10.453125" bestFit="1" customWidth="1"/>
    <col min="5637" max="5637" width="9.453125" bestFit="1" customWidth="1"/>
    <col min="5638" max="5638" width="7.453125" customWidth="1"/>
    <col min="5639" max="5639" width="6.54296875" customWidth="1"/>
    <col min="5640" max="5641" width="7.453125" customWidth="1"/>
    <col min="5887" max="5887" width="12.453125" customWidth="1"/>
    <col min="5888" max="5888" width="13.453125" bestFit="1" customWidth="1"/>
    <col min="5889" max="5889" width="15.453125" bestFit="1" customWidth="1"/>
    <col min="5890" max="5890" width="18.54296875" bestFit="1" customWidth="1"/>
    <col min="5891" max="5891" width="8.453125" bestFit="1" customWidth="1"/>
    <col min="5892" max="5892" width="10.453125" bestFit="1" customWidth="1"/>
    <col min="5893" max="5893" width="9.453125" bestFit="1" customWidth="1"/>
    <col min="5894" max="5894" width="7.453125" customWidth="1"/>
    <col min="5895" max="5895" width="6.54296875" customWidth="1"/>
    <col min="5896" max="5897" width="7.453125" customWidth="1"/>
    <col min="6143" max="6143" width="12.453125" customWidth="1"/>
    <col min="6144" max="6144" width="13.453125" bestFit="1" customWidth="1"/>
    <col min="6145" max="6145" width="15.453125" bestFit="1" customWidth="1"/>
    <col min="6146" max="6146" width="18.54296875" bestFit="1" customWidth="1"/>
    <col min="6147" max="6147" width="8.453125" bestFit="1" customWidth="1"/>
    <col min="6148" max="6148" width="10.453125" bestFit="1" customWidth="1"/>
    <col min="6149" max="6149" width="9.453125" bestFit="1" customWidth="1"/>
    <col min="6150" max="6150" width="7.453125" customWidth="1"/>
    <col min="6151" max="6151" width="6.54296875" customWidth="1"/>
    <col min="6152" max="6153" width="7.453125" customWidth="1"/>
    <col min="6399" max="6399" width="12.453125" customWidth="1"/>
    <col min="6400" max="6400" width="13.453125" bestFit="1" customWidth="1"/>
    <col min="6401" max="6401" width="15.453125" bestFit="1" customWidth="1"/>
    <col min="6402" max="6402" width="18.54296875" bestFit="1" customWidth="1"/>
    <col min="6403" max="6403" width="8.453125" bestFit="1" customWidth="1"/>
    <col min="6404" max="6404" width="10.453125" bestFit="1" customWidth="1"/>
    <col min="6405" max="6405" width="9.453125" bestFit="1" customWidth="1"/>
    <col min="6406" max="6406" width="7.453125" customWidth="1"/>
    <col min="6407" max="6407" width="6.54296875" customWidth="1"/>
    <col min="6408" max="6409" width="7.453125" customWidth="1"/>
    <col min="6655" max="6655" width="12.453125" customWidth="1"/>
    <col min="6656" max="6656" width="13.453125" bestFit="1" customWidth="1"/>
    <col min="6657" max="6657" width="15.453125" bestFit="1" customWidth="1"/>
    <col min="6658" max="6658" width="18.54296875" bestFit="1" customWidth="1"/>
    <col min="6659" max="6659" width="8.453125" bestFit="1" customWidth="1"/>
    <col min="6660" max="6660" width="10.453125" bestFit="1" customWidth="1"/>
    <col min="6661" max="6661" width="9.453125" bestFit="1" customWidth="1"/>
    <col min="6662" max="6662" width="7.453125" customWidth="1"/>
    <col min="6663" max="6663" width="6.54296875" customWidth="1"/>
    <col min="6664" max="6665" width="7.453125" customWidth="1"/>
    <col min="6911" max="6911" width="12.453125" customWidth="1"/>
    <col min="6912" max="6912" width="13.453125" bestFit="1" customWidth="1"/>
    <col min="6913" max="6913" width="15.453125" bestFit="1" customWidth="1"/>
    <col min="6914" max="6914" width="18.54296875" bestFit="1" customWidth="1"/>
    <col min="6915" max="6915" width="8.453125" bestFit="1" customWidth="1"/>
    <col min="6916" max="6916" width="10.453125" bestFit="1" customWidth="1"/>
    <col min="6917" max="6917" width="9.453125" bestFit="1" customWidth="1"/>
    <col min="6918" max="6918" width="7.453125" customWidth="1"/>
    <col min="6919" max="6919" width="6.54296875" customWidth="1"/>
    <col min="6920" max="6921" width="7.453125" customWidth="1"/>
    <col min="7167" max="7167" width="12.453125" customWidth="1"/>
    <col min="7168" max="7168" width="13.453125" bestFit="1" customWidth="1"/>
    <col min="7169" max="7169" width="15.453125" bestFit="1" customWidth="1"/>
    <col min="7170" max="7170" width="18.54296875" bestFit="1" customWidth="1"/>
    <col min="7171" max="7171" width="8.453125" bestFit="1" customWidth="1"/>
    <col min="7172" max="7172" width="10.453125" bestFit="1" customWidth="1"/>
    <col min="7173" max="7173" width="9.453125" bestFit="1" customWidth="1"/>
    <col min="7174" max="7174" width="7.453125" customWidth="1"/>
    <col min="7175" max="7175" width="6.54296875" customWidth="1"/>
    <col min="7176" max="7177" width="7.453125" customWidth="1"/>
    <col min="7423" max="7423" width="12.453125" customWidth="1"/>
    <col min="7424" max="7424" width="13.453125" bestFit="1" customWidth="1"/>
    <col min="7425" max="7425" width="15.453125" bestFit="1" customWidth="1"/>
    <col min="7426" max="7426" width="18.54296875" bestFit="1" customWidth="1"/>
    <col min="7427" max="7427" width="8.453125" bestFit="1" customWidth="1"/>
    <col min="7428" max="7428" width="10.453125" bestFit="1" customWidth="1"/>
    <col min="7429" max="7429" width="9.453125" bestFit="1" customWidth="1"/>
    <col min="7430" max="7430" width="7.453125" customWidth="1"/>
    <col min="7431" max="7431" width="6.54296875" customWidth="1"/>
    <col min="7432" max="7433" width="7.453125" customWidth="1"/>
    <col min="7679" max="7679" width="12.453125" customWidth="1"/>
    <col min="7680" max="7680" width="13.453125" bestFit="1" customWidth="1"/>
    <col min="7681" max="7681" width="15.453125" bestFit="1" customWidth="1"/>
    <col min="7682" max="7682" width="18.54296875" bestFit="1" customWidth="1"/>
    <col min="7683" max="7683" width="8.453125" bestFit="1" customWidth="1"/>
    <col min="7684" max="7684" width="10.453125" bestFit="1" customWidth="1"/>
    <col min="7685" max="7685" width="9.453125" bestFit="1" customWidth="1"/>
    <col min="7686" max="7686" width="7.453125" customWidth="1"/>
    <col min="7687" max="7687" width="6.54296875" customWidth="1"/>
    <col min="7688" max="7689" width="7.453125" customWidth="1"/>
    <col min="7935" max="7935" width="12.453125" customWidth="1"/>
    <col min="7936" max="7936" width="13.453125" bestFit="1" customWidth="1"/>
    <col min="7937" max="7937" width="15.453125" bestFit="1" customWidth="1"/>
    <col min="7938" max="7938" width="18.54296875" bestFit="1" customWidth="1"/>
    <col min="7939" max="7939" width="8.453125" bestFit="1" customWidth="1"/>
    <col min="7940" max="7940" width="10.453125" bestFit="1" customWidth="1"/>
    <col min="7941" max="7941" width="9.453125" bestFit="1" customWidth="1"/>
    <col min="7942" max="7942" width="7.453125" customWidth="1"/>
    <col min="7943" max="7943" width="6.54296875" customWidth="1"/>
    <col min="7944" max="7945" width="7.453125" customWidth="1"/>
    <col min="8191" max="8191" width="12.453125" customWidth="1"/>
    <col min="8192" max="8192" width="13.453125" bestFit="1" customWidth="1"/>
    <col min="8193" max="8193" width="15.453125" bestFit="1" customWidth="1"/>
    <col min="8194" max="8194" width="18.54296875" bestFit="1" customWidth="1"/>
    <col min="8195" max="8195" width="8.453125" bestFit="1" customWidth="1"/>
    <col min="8196" max="8196" width="10.453125" bestFit="1" customWidth="1"/>
    <col min="8197" max="8197" width="9.453125" bestFit="1" customWidth="1"/>
    <col min="8198" max="8198" width="7.453125" customWidth="1"/>
    <col min="8199" max="8199" width="6.54296875" customWidth="1"/>
    <col min="8200" max="8201" width="7.453125" customWidth="1"/>
    <col min="8447" max="8447" width="12.453125" customWidth="1"/>
    <col min="8448" max="8448" width="13.453125" bestFit="1" customWidth="1"/>
    <col min="8449" max="8449" width="15.453125" bestFit="1" customWidth="1"/>
    <col min="8450" max="8450" width="18.54296875" bestFit="1" customWidth="1"/>
    <col min="8451" max="8451" width="8.453125" bestFit="1" customWidth="1"/>
    <col min="8452" max="8452" width="10.453125" bestFit="1" customWidth="1"/>
    <col min="8453" max="8453" width="9.453125" bestFit="1" customWidth="1"/>
    <col min="8454" max="8454" width="7.453125" customWidth="1"/>
    <col min="8455" max="8455" width="6.54296875" customWidth="1"/>
    <col min="8456" max="8457" width="7.453125" customWidth="1"/>
    <col min="8703" max="8703" width="12.453125" customWidth="1"/>
    <col min="8704" max="8704" width="13.453125" bestFit="1" customWidth="1"/>
    <col min="8705" max="8705" width="15.453125" bestFit="1" customWidth="1"/>
    <col min="8706" max="8706" width="18.54296875" bestFit="1" customWidth="1"/>
    <col min="8707" max="8707" width="8.453125" bestFit="1" customWidth="1"/>
    <col min="8708" max="8708" width="10.453125" bestFit="1" customWidth="1"/>
    <col min="8709" max="8709" width="9.453125" bestFit="1" customWidth="1"/>
    <col min="8710" max="8710" width="7.453125" customWidth="1"/>
    <col min="8711" max="8711" width="6.54296875" customWidth="1"/>
    <col min="8712" max="8713" width="7.453125" customWidth="1"/>
    <col min="8959" max="8959" width="12.453125" customWidth="1"/>
    <col min="8960" max="8960" width="13.453125" bestFit="1" customWidth="1"/>
    <col min="8961" max="8961" width="15.453125" bestFit="1" customWidth="1"/>
    <col min="8962" max="8962" width="18.54296875" bestFit="1" customWidth="1"/>
    <col min="8963" max="8963" width="8.453125" bestFit="1" customWidth="1"/>
    <col min="8964" max="8964" width="10.453125" bestFit="1" customWidth="1"/>
    <col min="8965" max="8965" width="9.453125" bestFit="1" customWidth="1"/>
    <col min="8966" max="8966" width="7.453125" customWidth="1"/>
    <col min="8967" max="8967" width="6.54296875" customWidth="1"/>
    <col min="8968" max="8969" width="7.453125" customWidth="1"/>
    <col min="9215" max="9215" width="12.453125" customWidth="1"/>
    <col min="9216" max="9216" width="13.453125" bestFit="1" customWidth="1"/>
    <col min="9217" max="9217" width="15.453125" bestFit="1" customWidth="1"/>
    <col min="9218" max="9218" width="18.54296875" bestFit="1" customWidth="1"/>
    <col min="9219" max="9219" width="8.453125" bestFit="1" customWidth="1"/>
    <col min="9220" max="9220" width="10.453125" bestFit="1" customWidth="1"/>
    <col min="9221" max="9221" width="9.453125" bestFit="1" customWidth="1"/>
    <col min="9222" max="9222" width="7.453125" customWidth="1"/>
    <col min="9223" max="9223" width="6.54296875" customWidth="1"/>
    <col min="9224" max="9225" width="7.453125" customWidth="1"/>
    <col min="9471" max="9471" width="12.453125" customWidth="1"/>
    <col min="9472" max="9472" width="13.453125" bestFit="1" customWidth="1"/>
    <col min="9473" max="9473" width="15.453125" bestFit="1" customWidth="1"/>
    <col min="9474" max="9474" width="18.54296875" bestFit="1" customWidth="1"/>
    <col min="9475" max="9475" width="8.453125" bestFit="1" customWidth="1"/>
    <col min="9476" max="9476" width="10.453125" bestFit="1" customWidth="1"/>
    <col min="9477" max="9477" width="9.453125" bestFit="1" customWidth="1"/>
    <col min="9478" max="9478" width="7.453125" customWidth="1"/>
    <col min="9479" max="9479" width="6.54296875" customWidth="1"/>
    <col min="9480" max="9481" width="7.453125" customWidth="1"/>
    <col min="9727" max="9727" width="12.453125" customWidth="1"/>
    <col min="9728" max="9728" width="13.453125" bestFit="1" customWidth="1"/>
    <col min="9729" max="9729" width="15.453125" bestFit="1" customWidth="1"/>
    <col min="9730" max="9730" width="18.54296875" bestFit="1" customWidth="1"/>
    <col min="9731" max="9731" width="8.453125" bestFit="1" customWidth="1"/>
    <col min="9732" max="9732" width="10.453125" bestFit="1" customWidth="1"/>
    <col min="9733" max="9733" width="9.453125" bestFit="1" customWidth="1"/>
    <col min="9734" max="9734" width="7.453125" customWidth="1"/>
    <col min="9735" max="9735" width="6.54296875" customWidth="1"/>
    <col min="9736" max="9737" width="7.453125" customWidth="1"/>
    <col min="9983" max="9983" width="12.453125" customWidth="1"/>
    <col min="9984" max="9984" width="13.453125" bestFit="1" customWidth="1"/>
    <col min="9985" max="9985" width="15.453125" bestFit="1" customWidth="1"/>
    <col min="9986" max="9986" width="18.54296875" bestFit="1" customWidth="1"/>
    <col min="9987" max="9987" width="8.453125" bestFit="1" customWidth="1"/>
    <col min="9988" max="9988" width="10.453125" bestFit="1" customWidth="1"/>
    <col min="9989" max="9989" width="9.453125" bestFit="1" customWidth="1"/>
    <col min="9990" max="9990" width="7.453125" customWidth="1"/>
    <col min="9991" max="9991" width="6.54296875" customWidth="1"/>
    <col min="9992" max="9993" width="7.453125" customWidth="1"/>
    <col min="10239" max="10239" width="12.453125" customWidth="1"/>
    <col min="10240" max="10240" width="13.453125" bestFit="1" customWidth="1"/>
    <col min="10241" max="10241" width="15.453125" bestFit="1" customWidth="1"/>
    <col min="10242" max="10242" width="18.54296875" bestFit="1" customWidth="1"/>
    <col min="10243" max="10243" width="8.453125" bestFit="1" customWidth="1"/>
    <col min="10244" max="10244" width="10.453125" bestFit="1" customWidth="1"/>
    <col min="10245" max="10245" width="9.453125" bestFit="1" customWidth="1"/>
    <col min="10246" max="10246" width="7.453125" customWidth="1"/>
    <col min="10247" max="10247" width="6.54296875" customWidth="1"/>
    <col min="10248" max="10249" width="7.453125" customWidth="1"/>
    <col min="10495" max="10495" width="12.453125" customWidth="1"/>
    <col min="10496" max="10496" width="13.453125" bestFit="1" customWidth="1"/>
    <col min="10497" max="10497" width="15.453125" bestFit="1" customWidth="1"/>
    <col min="10498" max="10498" width="18.54296875" bestFit="1" customWidth="1"/>
    <col min="10499" max="10499" width="8.453125" bestFit="1" customWidth="1"/>
    <col min="10500" max="10500" width="10.453125" bestFit="1" customWidth="1"/>
    <col min="10501" max="10501" width="9.453125" bestFit="1" customWidth="1"/>
    <col min="10502" max="10502" width="7.453125" customWidth="1"/>
    <col min="10503" max="10503" width="6.54296875" customWidth="1"/>
    <col min="10504" max="10505" width="7.453125" customWidth="1"/>
    <col min="10751" max="10751" width="12.453125" customWidth="1"/>
    <col min="10752" max="10752" width="13.453125" bestFit="1" customWidth="1"/>
    <col min="10753" max="10753" width="15.453125" bestFit="1" customWidth="1"/>
    <col min="10754" max="10754" width="18.54296875" bestFit="1" customWidth="1"/>
    <col min="10755" max="10755" width="8.453125" bestFit="1" customWidth="1"/>
    <col min="10756" max="10756" width="10.453125" bestFit="1" customWidth="1"/>
    <col min="10757" max="10757" width="9.453125" bestFit="1" customWidth="1"/>
    <col min="10758" max="10758" width="7.453125" customWidth="1"/>
    <col min="10759" max="10759" width="6.54296875" customWidth="1"/>
    <col min="10760" max="10761" width="7.453125" customWidth="1"/>
    <col min="11007" max="11007" width="12.453125" customWidth="1"/>
    <col min="11008" max="11008" width="13.453125" bestFit="1" customWidth="1"/>
    <col min="11009" max="11009" width="15.453125" bestFit="1" customWidth="1"/>
    <col min="11010" max="11010" width="18.54296875" bestFit="1" customWidth="1"/>
    <col min="11011" max="11011" width="8.453125" bestFit="1" customWidth="1"/>
    <col min="11012" max="11012" width="10.453125" bestFit="1" customWidth="1"/>
    <col min="11013" max="11013" width="9.453125" bestFit="1" customWidth="1"/>
    <col min="11014" max="11014" width="7.453125" customWidth="1"/>
    <col min="11015" max="11015" width="6.54296875" customWidth="1"/>
    <col min="11016" max="11017" width="7.453125" customWidth="1"/>
    <col min="11263" max="11263" width="12.453125" customWidth="1"/>
    <col min="11264" max="11264" width="13.453125" bestFit="1" customWidth="1"/>
    <col min="11265" max="11265" width="15.453125" bestFit="1" customWidth="1"/>
    <col min="11266" max="11266" width="18.54296875" bestFit="1" customWidth="1"/>
    <col min="11267" max="11267" width="8.453125" bestFit="1" customWidth="1"/>
    <col min="11268" max="11268" width="10.453125" bestFit="1" customWidth="1"/>
    <col min="11269" max="11269" width="9.453125" bestFit="1" customWidth="1"/>
    <col min="11270" max="11270" width="7.453125" customWidth="1"/>
    <col min="11271" max="11271" width="6.54296875" customWidth="1"/>
    <col min="11272" max="11273" width="7.453125" customWidth="1"/>
    <col min="11519" max="11519" width="12.453125" customWidth="1"/>
    <col min="11520" max="11520" width="13.453125" bestFit="1" customWidth="1"/>
    <col min="11521" max="11521" width="15.453125" bestFit="1" customWidth="1"/>
    <col min="11522" max="11522" width="18.54296875" bestFit="1" customWidth="1"/>
    <col min="11523" max="11523" width="8.453125" bestFit="1" customWidth="1"/>
    <col min="11524" max="11524" width="10.453125" bestFit="1" customWidth="1"/>
    <col min="11525" max="11525" width="9.453125" bestFit="1" customWidth="1"/>
    <col min="11526" max="11526" width="7.453125" customWidth="1"/>
    <col min="11527" max="11527" width="6.54296875" customWidth="1"/>
    <col min="11528" max="11529" width="7.453125" customWidth="1"/>
    <col min="11775" max="11775" width="12.453125" customWidth="1"/>
    <col min="11776" max="11776" width="13.453125" bestFit="1" customWidth="1"/>
    <col min="11777" max="11777" width="15.453125" bestFit="1" customWidth="1"/>
    <col min="11778" max="11778" width="18.54296875" bestFit="1" customWidth="1"/>
    <col min="11779" max="11779" width="8.453125" bestFit="1" customWidth="1"/>
    <col min="11780" max="11780" width="10.453125" bestFit="1" customWidth="1"/>
    <col min="11781" max="11781" width="9.453125" bestFit="1" customWidth="1"/>
    <col min="11782" max="11782" width="7.453125" customWidth="1"/>
    <col min="11783" max="11783" width="6.54296875" customWidth="1"/>
    <col min="11784" max="11785" width="7.453125" customWidth="1"/>
    <col min="12031" max="12031" width="12.453125" customWidth="1"/>
    <col min="12032" max="12032" width="13.453125" bestFit="1" customWidth="1"/>
    <col min="12033" max="12033" width="15.453125" bestFit="1" customWidth="1"/>
    <col min="12034" max="12034" width="18.54296875" bestFit="1" customWidth="1"/>
    <col min="12035" max="12035" width="8.453125" bestFit="1" customWidth="1"/>
    <col min="12036" max="12036" width="10.453125" bestFit="1" customWidth="1"/>
    <col min="12037" max="12037" width="9.453125" bestFit="1" customWidth="1"/>
    <col min="12038" max="12038" width="7.453125" customWidth="1"/>
    <col min="12039" max="12039" width="6.54296875" customWidth="1"/>
    <col min="12040" max="12041" width="7.453125" customWidth="1"/>
    <col min="12287" max="12287" width="12.453125" customWidth="1"/>
    <col min="12288" max="12288" width="13.453125" bestFit="1" customWidth="1"/>
    <col min="12289" max="12289" width="15.453125" bestFit="1" customWidth="1"/>
    <col min="12290" max="12290" width="18.54296875" bestFit="1" customWidth="1"/>
    <col min="12291" max="12291" width="8.453125" bestFit="1" customWidth="1"/>
    <col min="12292" max="12292" width="10.453125" bestFit="1" customWidth="1"/>
    <col min="12293" max="12293" width="9.453125" bestFit="1" customWidth="1"/>
    <col min="12294" max="12294" width="7.453125" customWidth="1"/>
    <col min="12295" max="12295" width="6.54296875" customWidth="1"/>
    <col min="12296" max="12297" width="7.453125" customWidth="1"/>
    <col min="12543" max="12543" width="12.453125" customWidth="1"/>
    <col min="12544" max="12544" width="13.453125" bestFit="1" customWidth="1"/>
    <col min="12545" max="12545" width="15.453125" bestFit="1" customWidth="1"/>
    <col min="12546" max="12546" width="18.54296875" bestFit="1" customWidth="1"/>
    <col min="12547" max="12547" width="8.453125" bestFit="1" customWidth="1"/>
    <col min="12548" max="12548" width="10.453125" bestFit="1" customWidth="1"/>
    <col min="12549" max="12549" width="9.453125" bestFit="1" customWidth="1"/>
    <col min="12550" max="12550" width="7.453125" customWidth="1"/>
    <col min="12551" max="12551" width="6.54296875" customWidth="1"/>
    <col min="12552" max="12553" width="7.453125" customWidth="1"/>
    <col min="12799" max="12799" width="12.453125" customWidth="1"/>
    <col min="12800" max="12800" width="13.453125" bestFit="1" customWidth="1"/>
    <col min="12801" max="12801" width="15.453125" bestFit="1" customWidth="1"/>
    <col min="12802" max="12802" width="18.54296875" bestFit="1" customWidth="1"/>
    <col min="12803" max="12803" width="8.453125" bestFit="1" customWidth="1"/>
    <col min="12804" max="12804" width="10.453125" bestFit="1" customWidth="1"/>
    <col min="12805" max="12805" width="9.453125" bestFit="1" customWidth="1"/>
    <col min="12806" max="12806" width="7.453125" customWidth="1"/>
    <col min="12807" max="12807" width="6.54296875" customWidth="1"/>
    <col min="12808" max="12809" width="7.453125" customWidth="1"/>
    <col min="13055" max="13055" width="12.453125" customWidth="1"/>
    <col min="13056" max="13056" width="13.453125" bestFit="1" customWidth="1"/>
    <col min="13057" max="13057" width="15.453125" bestFit="1" customWidth="1"/>
    <col min="13058" max="13058" width="18.54296875" bestFit="1" customWidth="1"/>
    <col min="13059" max="13059" width="8.453125" bestFit="1" customWidth="1"/>
    <col min="13060" max="13060" width="10.453125" bestFit="1" customWidth="1"/>
    <col min="13061" max="13061" width="9.453125" bestFit="1" customWidth="1"/>
    <col min="13062" max="13062" width="7.453125" customWidth="1"/>
    <col min="13063" max="13063" width="6.54296875" customWidth="1"/>
    <col min="13064" max="13065" width="7.453125" customWidth="1"/>
    <col min="13311" max="13311" width="12.453125" customWidth="1"/>
    <col min="13312" max="13312" width="13.453125" bestFit="1" customWidth="1"/>
    <col min="13313" max="13313" width="15.453125" bestFit="1" customWidth="1"/>
    <col min="13314" max="13314" width="18.54296875" bestFit="1" customWidth="1"/>
    <col min="13315" max="13315" width="8.453125" bestFit="1" customWidth="1"/>
    <col min="13316" max="13316" width="10.453125" bestFit="1" customWidth="1"/>
    <col min="13317" max="13317" width="9.453125" bestFit="1" customWidth="1"/>
    <col min="13318" max="13318" width="7.453125" customWidth="1"/>
    <col min="13319" max="13319" width="6.54296875" customWidth="1"/>
    <col min="13320" max="13321" width="7.453125" customWidth="1"/>
    <col min="13567" max="13567" width="12.453125" customWidth="1"/>
    <col min="13568" max="13568" width="13.453125" bestFit="1" customWidth="1"/>
    <col min="13569" max="13569" width="15.453125" bestFit="1" customWidth="1"/>
    <col min="13570" max="13570" width="18.54296875" bestFit="1" customWidth="1"/>
    <col min="13571" max="13571" width="8.453125" bestFit="1" customWidth="1"/>
    <col min="13572" max="13572" width="10.453125" bestFit="1" customWidth="1"/>
    <col min="13573" max="13573" width="9.453125" bestFit="1" customWidth="1"/>
    <col min="13574" max="13574" width="7.453125" customWidth="1"/>
    <col min="13575" max="13575" width="6.54296875" customWidth="1"/>
    <col min="13576" max="13577" width="7.453125" customWidth="1"/>
    <col min="13823" max="13823" width="12.453125" customWidth="1"/>
    <col min="13824" max="13824" width="13.453125" bestFit="1" customWidth="1"/>
    <col min="13825" max="13825" width="15.453125" bestFit="1" customWidth="1"/>
    <col min="13826" max="13826" width="18.54296875" bestFit="1" customWidth="1"/>
    <col min="13827" max="13827" width="8.453125" bestFit="1" customWidth="1"/>
    <col min="13828" max="13828" width="10.453125" bestFit="1" customWidth="1"/>
    <col min="13829" max="13829" width="9.453125" bestFit="1" customWidth="1"/>
    <col min="13830" max="13830" width="7.453125" customWidth="1"/>
    <col min="13831" max="13831" width="6.54296875" customWidth="1"/>
    <col min="13832" max="13833" width="7.453125" customWidth="1"/>
    <col min="14079" max="14079" width="12.453125" customWidth="1"/>
    <col min="14080" max="14080" width="13.453125" bestFit="1" customWidth="1"/>
    <col min="14081" max="14081" width="15.453125" bestFit="1" customWidth="1"/>
    <col min="14082" max="14082" width="18.54296875" bestFit="1" customWidth="1"/>
    <col min="14083" max="14083" width="8.453125" bestFit="1" customWidth="1"/>
    <col min="14084" max="14084" width="10.453125" bestFit="1" customWidth="1"/>
    <col min="14085" max="14085" width="9.453125" bestFit="1" customWidth="1"/>
    <col min="14086" max="14086" width="7.453125" customWidth="1"/>
    <col min="14087" max="14087" width="6.54296875" customWidth="1"/>
    <col min="14088" max="14089" width="7.453125" customWidth="1"/>
    <col min="14335" max="14335" width="12.453125" customWidth="1"/>
    <col min="14336" max="14336" width="13.453125" bestFit="1" customWidth="1"/>
    <col min="14337" max="14337" width="15.453125" bestFit="1" customWidth="1"/>
    <col min="14338" max="14338" width="18.54296875" bestFit="1" customWidth="1"/>
    <col min="14339" max="14339" width="8.453125" bestFit="1" customWidth="1"/>
    <col min="14340" max="14340" width="10.453125" bestFit="1" customWidth="1"/>
    <col min="14341" max="14341" width="9.453125" bestFit="1" customWidth="1"/>
    <col min="14342" max="14342" width="7.453125" customWidth="1"/>
    <col min="14343" max="14343" width="6.54296875" customWidth="1"/>
    <col min="14344" max="14345" width="7.453125" customWidth="1"/>
    <col min="14591" max="14591" width="12.453125" customWidth="1"/>
    <col min="14592" max="14592" width="13.453125" bestFit="1" customWidth="1"/>
    <col min="14593" max="14593" width="15.453125" bestFit="1" customWidth="1"/>
    <col min="14594" max="14594" width="18.54296875" bestFit="1" customWidth="1"/>
    <col min="14595" max="14595" width="8.453125" bestFit="1" customWidth="1"/>
    <col min="14596" max="14596" width="10.453125" bestFit="1" customWidth="1"/>
    <col min="14597" max="14597" width="9.453125" bestFit="1" customWidth="1"/>
    <col min="14598" max="14598" width="7.453125" customWidth="1"/>
    <col min="14599" max="14599" width="6.54296875" customWidth="1"/>
    <col min="14600" max="14601" width="7.453125" customWidth="1"/>
    <col min="14847" max="14847" width="12.453125" customWidth="1"/>
    <col min="14848" max="14848" width="13.453125" bestFit="1" customWidth="1"/>
    <col min="14849" max="14849" width="15.453125" bestFit="1" customWidth="1"/>
    <col min="14850" max="14850" width="18.54296875" bestFit="1" customWidth="1"/>
    <col min="14851" max="14851" width="8.453125" bestFit="1" customWidth="1"/>
    <col min="14852" max="14852" width="10.453125" bestFit="1" customWidth="1"/>
    <col min="14853" max="14853" width="9.453125" bestFit="1" customWidth="1"/>
    <col min="14854" max="14854" width="7.453125" customWidth="1"/>
    <col min="14855" max="14855" width="6.54296875" customWidth="1"/>
    <col min="14856" max="14857" width="7.453125" customWidth="1"/>
    <col min="15103" max="15103" width="12.453125" customWidth="1"/>
    <col min="15104" max="15104" width="13.453125" bestFit="1" customWidth="1"/>
    <col min="15105" max="15105" width="15.453125" bestFit="1" customWidth="1"/>
    <col min="15106" max="15106" width="18.54296875" bestFit="1" customWidth="1"/>
    <col min="15107" max="15107" width="8.453125" bestFit="1" customWidth="1"/>
    <col min="15108" max="15108" width="10.453125" bestFit="1" customWidth="1"/>
    <col min="15109" max="15109" width="9.453125" bestFit="1" customWidth="1"/>
    <col min="15110" max="15110" width="7.453125" customWidth="1"/>
    <col min="15111" max="15111" width="6.54296875" customWidth="1"/>
    <col min="15112" max="15113" width="7.453125" customWidth="1"/>
    <col min="15359" max="15359" width="12.453125" customWidth="1"/>
    <col min="15360" max="15360" width="13.453125" bestFit="1" customWidth="1"/>
    <col min="15361" max="15361" width="15.453125" bestFit="1" customWidth="1"/>
    <col min="15362" max="15362" width="18.54296875" bestFit="1" customWidth="1"/>
    <col min="15363" max="15363" width="8.453125" bestFit="1" customWidth="1"/>
    <col min="15364" max="15364" width="10.453125" bestFit="1" customWidth="1"/>
    <col min="15365" max="15365" width="9.453125" bestFit="1" customWidth="1"/>
    <col min="15366" max="15366" width="7.453125" customWidth="1"/>
    <col min="15367" max="15367" width="6.54296875" customWidth="1"/>
    <col min="15368" max="15369" width="7.453125" customWidth="1"/>
    <col min="15615" max="15615" width="12.453125" customWidth="1"/>
    <col min="15616" max="15616" width="13.453125" bestFit="1" customWidth="1"/>
    <col min="15617" max="15617" width="15.453125" bestFit="1" customWidth="1"/>
    <col min="15618" max="15618" width="18.54296875" bestFit="1" customWidth="1"/>
    <col min="15619" max="15619" width="8.453125" bestFit="1" customWidth="1"/>
    <col min="15620" max="15620" width="10.453125" bestFit="1" customWidth="1"/>
    <col min="15621" max="15621" width="9.453125" bestFit="1" customWidth="1"/>
    <col min="15622" max="15622" width="7.453125" customWidth="1"/>
    <col min="15623" max="15623" width="6.54296875" customWidth="1"/>
    <col min="15624" max="15625" width="7.453125" customWidth="1"/>
    <col min="15871" max="15871" width="12.453125" customWidth="1"/>
    <col min="15872" max="15872" width="13.453125" bestFit="1" customWidth="1"/>
    <col min="15873" max="15873" width="15.453125" bestFit="1" customWidth="1"/>
    <col min="15874" max="15874" width="18.54296875" bestFit="1" customWidth="1"/>
    <col min="15875" max="15875" width="8.453125" bestFit="1" customWidth="1"/>
    <col min="15876" max="15876" width="10.453125" bestFit="1" customWidth="1"/>
    <col min="15877" max="15877" width="9.453125" bestFit="1" customWidth="1"/>
    <col min="15878" max="15878" width="7.453125" customWidth="1"/>
    <col min="15879" max="15879" width="6.54296875" customWidth="1"/>
    <col min="15880" max="15881" width="7.453125" customWidth="1"/>
    <col min="16127" max="16127" width="12.453125" customWidth="1"/>
    <col min="16128" max="16128" width="13.453125" bestFit="1" customWidth="1"/>
    <col min="16129" max="16129" width="15.453125" bestFit="1" customWidth="1"/>
    <col min="16130" max="16130" width="18.54296875" bestFit="1" customWidth="1"/>
    <col min="16131" max="16131" width="8.453125" bestFit="1" customWidth="1"/>
    <col min="16132" max="16132" width="10.453125" bestFit="1" customWidth="1"/>
    <col min="16133" max="16133" width="9.453125" bestFit="1" customWidth="1"/>
    <col min="16134" max="16134" width="7.453125" customWidth="1"/>
    <col min="16135" max="16135" width="6.54296875" customWidth="1"/>
    <col min="16136" max="16137" width="7.453125" customWidth="1"/>
  </cols>
  <sheetData>
    <row r="1" spans="1:11" s="20" customFormat="1" ht="36" customHeight="1">
      <c r="A1" s="18" t="s">
        <v>389</v>
      </c>
      <c r="B1" s="18" t="s">
        <v>389</v>
      </c>
      <c r="C1" s="19" t="s">
        <v>390</v>
      </c>
      <c r="D1" s="19" t="s">
        <v>391</v>
      </c>
      <c r="E1" s="19"/>
      <c r="F1" s="19"/>
      <c r="G1" s="19"/>
      <c r="H1" s="19"/>
      <c r="I1" s="19"/>
    </row>
    <row r="2" spans="1:11" s="21" customFormat="1" ht="22.5" customHeight="1">
      <c r="B2" s="21" t="s">
        <v>389</v>
      </c>
    </row>
    <row r="3" spans="1:11">
      <c r="A3" s="22" t="s">
        <v>392</v>
      </c>
      <c r="B3" s="22" t="s">
        <v>392</v>
      </c>
      <c r="C3" s="23" t="s">
        <v>393</v>
      </c>
      <c r="D3" s="24" t="s">
        <v>394</v>
      </c>
      <c r="G3" s="23"/>
      <c r="H3" s="23"/>
      <c r="I3" s="23"/>
    </row>
    <row r="4" spans="1:11">
      <c r="A4" s="22" t="s">
        <v>395</v>
      </c>
      <c r="B4" s="22" t="s">
        <v>395</v>
      </c>
      <c r="C4" s="23" t="s">
        <v>393</v>
      </c>
      <c r="D4" s="24" t="s">
        <v>394</v>
      </c>
      <c r="G4" s="23"/>
      <c r="H4" s="23"/>
      <c r="I4" s="23"/>
    </row>
    <row r="5" spans="1:11">
      <c r="A5" s="22" t="s">
        <v>396</v>
      </c>
      <c r="B5" s="22" t="s">
        <v>396</v>
      </c>
      <c r="C5" s="23" t="s">
        <v>393</v>
      </c>
      <c r="D5" s="24" t="s">
        <v>394</v>
      </c>
      <c r="G5" s="23"/>
      <c r="H5" s="23"/>
      <c r="I5" s="23"/>
      <c r="J5" s="23" t="s">
        <v>397</v>
      </c>
      <c r="K5" s="24" t="s">
        <v>398</v>
      </c>
    </row>
    <row r="6" spans="1:11">
      <c r="A6" s="22" t="s">
        <v>399</v>
      </c>
      <c r="B6" s="22" t="s">
        <v>399</v>
      </c>
      <c r="C6" s="23" t="s">
        <v>393</v>
      </c>
      <c r="D6" s="24" t="s">
        <v>394</v>
      </c>
      <c r="G6" s="23"/>
      <c r="H6" s="23"/>
      <c r="I6" s="23"/>
      <c r="J6" s="23" t="s">
        <v>400</v>
      </c>
      <c r="K6" s="24" t="s">
        <v>401</v>
      </c>
    </row>
    <row r="7" spans="1:11">
      <c r="A7" s="22" t="s">
        <v>402</v>
      </c>
      <c r="B7" s="22" t="s">
        <v>402</v>
      </c>
      <c r="C7" s="23" t="s">
        <v>393</v>
      </c>
      <c r="D7" s="24" t="s">
        <v>394</v>
      </c>
      <c r="G7" s="23"/>
      <c r="H7" s="23"/>
      <c r="I7" s="23"/>
      <c r="J7" s="23" t="s">
        <v>403</v>
      </c>
      <c r="K7" s="24" t="s">
        <v>404</v>
      </c>
    </row>
    <row r="8" spans="1:11">
      <c r="A8" s="22" t="s">
        <v>402</v>
      </c>
      <c r="B8" s="22" t="s">
        <v>402</v>
      </c>
      <c r="C8" s="23" t="s">
        <v>405</v>
      </c>
      <c r="D8" s="24" t="s">
        <v>406</v>
      </c>
      <c r="G8" s="23"/>
      <c r="H8" s="23"/>
      <c r="I8" s="23"/>
      <c r="J8" s="23" t="s">
        <v>407</v>
      </c>
      <c r="K8" s="24" t="s">
        <v>408</v>
      </c>
    </row>
    <row r="9" spans="1:11">
      <c r="A9" s="22" t="s">
        <v>409</v>
      </c>
      <c r="B9" s="22" t="s">
        <v>409</v>
      </c>
      <c r="C9" s="23" t="s">
        <v>393</v>
      </c>
      <c r="D9" s="24" t="s">
        <v>394</v>
      </c>
      <c r="G9" s="23"/>
      <c r="H9" s="23"/>
      <c r="I9" s="23"/>
      <c r="J9" s="23" t="s">
        <v>410</v>
      </c>
      <c r="K9" s="24" t="s">
        <v>411</v>
      </c>
    </row>
    <row r="10" spans="1:11">
      <c r="A10" s="22" t="s">
        <v>412</v>
      </c>
      <c r="B10" s="22" t="s">
        <v>412</v>
      </c>
      <c r="C10" s="23" t="s">
        <v>393</v>
      </c>
      <c r="D10" s="24" t="s">
        <v>394</v>
      </c>
      <c r="G10" s="23"/>
      <c r="H10" s="23"/>
      <c r="I10" s="23"/>
      <c r="J10" s="23" t="s">
        <v>413</v>
      </c>
      <c r="K10" s="24" t="s">
        <v>414</v>
      </c>
    </row>
    <row r="11" spans="1:11">
      <c r="A11" s="22" t="s">
        <v>415</v>
      </c>
      <c r="B11" s="22" t="s">
        <v>415</v>
      </c>
      <c r="C11" s="23" t="s">
        <v>393</v>
      </c>
      <c r="D11" s="24" t="s">
        <v>394</v>
      </c>
      <c r="J11" s="23" t="s">
        <v>416</v>
      </c>
      <c r="K11" s="24" t="s">
        <v>417</v>
      </c>
    </row>
    <row r="12" spans="1:11">
      <c r="A12" s="22" t="s">
        <v>418</v>
      </c>
      <c r="B12" s="22" t="s">
        <v>418</v>
      </c>
      <c r="C12" s="23" t="s">
        <v>393</v>
      </c>
      <c r="D12" s="24" t="s">
        <v>394</v>
      </c>
      <c r="J12" s="23" t="s">
        <v>419</v>
      </c>
      <c r="K12" s="24" t="s">
        <v>420</v>
      </c>
    </row>
    <row r="13" spans="1:11">
      <c r="A13" s="22" t="s">
        <v>421</v>
      </c>
      <c r="B13" s="22" t="s">
        <v>421</v>
      </c>
      <c r="C13" s="23" t="s">
        <v>393</v>
      </c>
      <c r="D13" s="24" t="s">
        <v>394</v>
      </c>
      <c r="J13" s="23" t="s">
        <v>422</v>
      </c>
      <c r="K13" s="24" t="s">
        <v>423</v>
      </c>
    </row>
    <row r="14" spans="1:11">
      <c r="A14" s="22" t="s">
        <v>424</v>
      </c>
      <c r="B14" s="22" t="s">
        <v>424</v>
      </c>
      <c r="C14" s="23" t="s">
        <v>393</v>
      </c>
      <c r="D14" s="24" t="s">
        <v>394</v>
      </c>
      <c r="J14" s="23" t="s">
        <v>425</v>
      </c>
      <c r="K14" s="24" t="s">
        <v>426</v>
      </c>
    </row>
    <row r="15" spans="1:11">
      <c r="A15" s="22" t="s">
        <v>427</v>
      </c>
      <c r="B15" s="22" t="s">
        <v>427</v>
      </c>
      <c r="C15" s="23" t="s">
        <v>393</v>
      </c>
      <c r="D15" s="24" t="s">
        <v>394</v>
      </c>
      <c r="J15" s="23" t="s">
        <v>428</v>
      </c>
      <c r="K15" s="24" t="s">
        <v>429</v>
      </c>
    </row>
    <row r="16" spans="1:11">
      <c r="A16" s="22" t="s">
        <v>430</v>
      </c>
      <c r="B16" s="22" t="s">
        <v>430</v>
      </c>
      <c r="C16" s="23" t="s">
        <v>393</v>
      </c>
      <c r="D16" s="24" t="s">
        <v>394</v>
      </c>
      <c r="J16" s="23" t="s">
        <v>431</v>
      </c>
      <c r="K16" s="24" t="s">
        <v>432</v>
      </c>
    </row>
    <row r="17" spans="1:11">
      <c r="A17" s="22" t="s">
        <v>433</v>
      </c>
      <c r="B17" s="22" t="s">
        <v>433</v>
      </c>
      <c r="C17" s="23" t="s">
        <v>405</v>
      </c>
      <c r="D17" s="24" t="s">
        <v>406</v>
      </c>
      <c r="J17" s="23" t="s">
        <v>393</v>
      </c>
      <c r="K17" s="24" t="s">
        <v>394</v>
      </c>
    </row>
    <row r="18" spans="1:11">
      <c r="A18" s="22" t="s">
        <v>434</v>
      </c>
      <c r="B18" s="22" t="s">
        <v>434</v>
      </c>
      <c r="C18" s="23" t="s">
        <v>393</v>
      </c>
      <c r="D18" s="24" t="s">
        <v>394</v>
      </c>
      <c r="J18" s="23" t="s">
        <v>405</v>
      </c>
      <c r="K18" s="24" t="s">
        <v>406</v>
      </c>
    </row>
    <row r="19" spans="1:11">
      <c r="A19" s="22" t="s">
        <v>435</v>
      </c>
      <c r="B19" s="22" t="s">
        <v>435</v>
      </c>
      <c r="C19" s="23" t="s">
        <v>405</v>
      </c>
      <c r="D19" s="24" t="s">
        <v>406</v>
      </c>
      <c r="J19" s="23" t="s">
        <v>436</v>
      </c>
      <c r="K19" s="24" t="s">
        <v>437</v>
      </c>
    </row>
    <row r="20" spans="1:11">
      <c r="A20" s="22" t="s">
        <v>438</v>
      </c>
      <c r="B20" s="22" t="s">
        <v>438</v>
      </c>
      <c r="C20" s="23" t="s">
        <v>405</v>
      </c>
      <c r="D20" s="24" t="s">
        <v>406</v>
      </c>
      <c r="J20" s="23" t="s">
        <v>439</v>
      </c>
      <c r="K20" s="24" t="s">
        <v>440</v>
      </c>
    </row>
    <row r="21" spans="1:11">
      <c r="A21" s="22" t="s">
        <v>441</v>
      </c>
      <c r="B21" s="22" t="s">
        <v>441</v>
      </c>
      <c r="C21" s="23" t="s">
        <v>405</v>
      </c>
      <c r="D21" s="24" t="s">
        <v>406</v>
      </c>
    </row>
    <row r="22" spans="1:11">
      <c r="A22" s="22" t="s">
        <v>442</v>
      </c>
      <c r="B22" s="22" t="s">
        <v>442</v>
      </c>
      <c r="C22" s="23" t="s">
        <v>405</v>
      </c>
      <c r="D22" s="24" t="s">
        <v>406</v>
      </c>
    </row>
    <row r="23" spans="1:11">
      <c r="A23" s="22" t="s">
        <v>443</v>
      </c>
      <c r="B23" s="22" t="s">
        <v>443</v>
      </c>
      <c r="C23" s="23" t="s">
        <v>425</v>
      </c>
      <c r="D23" s="24" t="s">
        <v>426</v>
      </c>
    </row>
    <row r="24" spans="1:11">
      <c r="A24" s="22" t="s">
        <v>443</v>
      </c>
      <c r="B24" s="22" t="s">
        <v>443</v>
      </c>
      <c r="C24" s="23" t="s">
        <v>405</v>
      </c>
      <c r="D24" s="24" t="s">
        <v>406</v>
      </c>
    </row>
    <row r="25" spans="1:11">
      <c r="A25" s="22" t="s">
        <v>444</v>
      </c>
      <c r="B25" s="22" t="s">
        <v>444</v>
      </c>
      <c r="C25" s="23" t="s">
        <v>405</v>
      </c>
      <c r="D25" s="24" t="s">
        <v>406</v>
      </c>
    </row>
    <row r="26" spans="1:11">
      <c r="A26" s="22" t="s">
        <v>445</v>
      </c>
      <c r="B26" s="22" t="s">
        <v>445</v>
      </c>
      <c r="C26" s="23" t="s">
        <v>405</v>
      </c>
      <c r="D26" s="24" t="s">
        <v>406</v>
      </c>
    </row>
    <row r="27" spans="1:11">
      <c r="A27" s="22" t="s">
        <v>446</v>
      </c>
      <c r="B27" s="22" t="s">
        <v>446</v>
      </c>
      <c r="C27" s="23" t="s">
        <v>405</v>
      </c>
      <c r="D27" s="24" t="s">
        <v>406</v>
      </c>
    </row>
    <row r="28" spans="1:11">
      <c r="A28" s="22" t="s">
        <v>447</v>
      </c>
      <c r="B28" s="22" t="s">
        <v>447</v>
      </c>
      <c r="C28" s="23" t="s">
        <v>405</v>
      </c>
      <c r="D28" s="24" t="s">
        <v>406</v>
      </c>
    </row>
    <row r="29" spans="1:11">
      <c r="A29" s="22" t="s">
        <v>448</v>
      </c>
      <c r="B29" s="22" t="s">
        <v>448</v>
      </c>
      <c r="C29" s="23" t="s">
        <v>405</v>
      </c>
      <c r="D29" s="24" t="s">
        <v>406</v>
      </c>
    </row>
    <row r="30" spans="1:11">
      <c r="A30" s="22" t="s">
        <v>449</v>
      </c>
      <c r="B30" s="22" t="s">
        <v>449</v>
      </c>
      <c r="C30" s="23" t="s">
        <v>419</v>
      </c>
      <c r="D30" s="24" t="s">
        <v>420</v>
      </c>
    </row>
    <row r="31" spans="1:11">
      <c r="A31" s="22" t="s">
        <v>449</v>
      </c>
      <c r="B31" s="22" t="s">
        <v>449</v>
      </c>
      <c r="C31" s="23" t="s">
        <v>425</v>
      </c>
      <c r="D31" s="24" t="s">
        <v>426</v>
      </c>
    </row>
    <row r="32" spans="1:11">
      <c r="A32" s="22" t="s">
        <v>449</v>
      </c>
      <c r="B32" s="22" t="s">
        <v>449</v>
      </c>
      <c r="C32" s="23" t="s">
        <v>405</v>
      </c>
      <c r="D32" s="24" t="s">
        <v>406</v>
      </c>
    </row>
    <row r="33" spans="1:4">
      <c r="A33" s="22" t="s">
        <v>450</v>
      </c>
      <c r="B33" s="22" t="s">
        <v>450</v>
      </c>
      <c r="C33" s="23" t="s">
        <v>405</v>
      </c>
      <c r="D33" s="24" t="s">
        <v>406</v>
      </c>
    </row>
    <row r="34" spans="1:4">
      <c r="A34" s="22" t="s">
        <v>451</v>
      </c>
      <c r="B34" s="22" t="s">
        <v>451</v>
      </c>
      <c r="C34" s="23" t="s">
        <v>405</v>
      </c>
      <c r="D34" s="24" t="s">
        <v>406</v>
      </c>
    </row>
    <row r="35" spans="1:4">
      <c r="A35" s="22" t="s">
        <v>452</v>
      </c>
      <c r="B35" s="22" t="s">
        <v>452</v>
      </c>
      <c r="C35" s="23" t="s">
        <v>405</v>
      </c>
      <c r="D35" s="24" t="s">
        <v>406</v>
      </c>
    </row>
    <row r="36" spans="1:4">
      <c r="A36" s="22" t="s">
        <v>453</v>
      </c>
      <c r="B36" s="22" t="s">
        <v>453</v>
      </c>
      <c r="C36" s="23" t="s">
        <v>393</v>
      </c>
      <c r="D36" s="24" t="s">
        <v>394</v>
      </c>
    </row>
    <row r="37" spans="1:4">
      <c r="A37" s="23">
        <v>2000</v>
      </c>
      <c r="B37" s="23">
        <v>2000</v>
      </c>
      <c r="C37" s="23" t="s">
        <v>397</v>
      </c>
      <c r="D37" s="24" t="s">
        <v>398</v>
      </c>
    </row>
    <row r="38" spans="1:4">
      <c r="A38" s="23">
        <v>2006</v>
      </c>
      <c r="B38" s="23">
        <v>2006</v>
      </c>
      <c r="C38" s="23" t="s">
        <v>397</v>
      </c>
      <c r="D38" s="24" t="s">
        <v>398</v>
      </c>
    </row>
    <row r="39" spans="1:4">
      <c r="A39" s="23">
        <v>2007</v>
      </c>
      <c r="B39" s="23">
        <v>2007</v>
      </c>
      <c r="C39" s="23" t="s">
        <v>397</v>
      </c>
      <c r="D39" s="24" t="s">
        <v>398</v>
      </c>
    </row>
    <row r="40" spans="1:4">
      <c r="A40" s="23">
        <v>2008</v>
      </c>
      <c r="B40" s="23">
        <v>2008</v>
      </c>
      <c r="C40" s="23" t="s">
        <v>397</v>
      </c>
      <c r="D40" s="24" t="s">
        <v>398</v>
      </c>
    </row>
    <row r="41" spans="1:4">
      <c r="A41" s="23">
        <v>2009</v>
      </c>
      <c r="B41" s="23">
        <v>2009</v>
      </c>
      <c r="C41" s="23" t="s">
        <v>397</v>
      </c>
      <c r="D41" s="24" t="s">
        <v>398</v>
      </c>
    </row>
    <row r="42" spans="1:4">
      <c r="A42" s="23">
        <v>2010</v>
      </c>
      <c r="B42" s="23">
        <v>2010</v>
      </c>
      <c r="C42" s="23" t="s">
        <v>397</v>
      </c>
      <c r="D42" s="24" t="s">
        <v>398</v>
      </c>
    </row>
    <row r="43" spans="1:4">
      <c r="A43" s="23">
        <v>2011</v>
      </c>
      <c r="B43" s="23">
        <v>2011</v>
      </c>
      <c r="C43" s="23" t="s">
        <v>397</v>
      </c>
      <c r="D43" s="24" t="s">
        <v>398</v>
      </c>
    </row>
    <row r="44" spans="1:4">
      <c r="A44" s="23">
        <v>2015</v>
      </c>
      <c r="B44" s="23">
        <v>2015</v>
      </c>
      <c r="C44" s="23" t="s">
        <v>397</v>
      </c>
      <c r="D44" s="24" t="s">
        <v>398</v>
      </c>
    </row>
    <row r="45" spans="1:4">
      <c r="A45" s="23">
        <v>2016</v>
      </c>
      <c r="B45" s="23">
        <v>2016</v>
      </c>
      <c r="C45" s="23" t="s">
        <v>397</v>
      </c>
      <c r="D45" s="24" t="s">
        <v>398</v>
      </c>
    </row>
    <row r="46" spans="1:4">
      <c r="A46" s="23">
        <v>2017</v>
      </c>
      <c r="B46" s="23">
        <v>2017</v>
      </c>
      <c r="C46" s="23" t="s">
        <v>397</v>
      </c>
      <c r="D46" s="24" t="s">
        <v>398</v>
      </c>
    </row>
    <row r="47" spans="1:4">
      <c r="A47" s="23">
        <v>2018</v>
      </c>
      <c r="B47" s="23">
        <v>2018</v>
      </c>
      <c r="C47" s="23" t="s">
        <v>397</v>
      </c>
      <c r="D47" s="24" t="s">
        <v>398</v>
      </c>
    </row>
    <row r="48" spans="1:4">
      <c r="A48" s="23">
        <v>2019</v>
      </c>
      <c r="B48" s="23">
        <v>2019</v>
      </c>
      <c r="C48" s="23" t="s">
        <v>397</v>
      </c>
      <c r="D48" s="24" t="s">
        <v>398</v>
      </c>
    </row>
    <row r="49" spans="1:4">
      <c r="A49" s="23">
        <v>2020</v>
      </c>
      <c r="B49" s="23">
        <v>2020</v>
      </c>
      <c r="C49" s="23" t="s">
        <v>397</v>
      </c>
      <c r="D49" s="24" t="s">
        <v>398</v>
      </c>
    </row>
    <row r="50" spans="1:4">
      <c r="A50" s="23">
        <v>2021</v>
      </c>
      <c r="B50" s="23">
        <v>2021</v>
      </c>
      <c r="C50" s="23" t="s">
        <v>397</v>
      </c>
      <c r="D50" s="24" t="s">
        <v>398</v>
      </c>
    </row>
    <row r="51" spans="1:4">
      <c r="A51" s="23">
        <v>2022</v>
      </c>
      <c r="B51" s="23">
        <v>2022</v>
      </c>
      <c r="C51" s="23" t="s">
        <v>397</v>
      </c>
      <c r="D51" s="24" t="s">
        <v>398</v>
      </c>
    </row>
    <row r="52" spans="1:4">
      <c r="A52" s="23">
        <v>2023</v>
      </c>
      <c r="B52" s="23">
        <v>2023</v>
      </c>
      <c r="C52" s="23" t="s">
        <v>397</v>
      </c>
      <c r="D52" s="24" t="s">
        <v>398</v>
      </c>
    </row>
    <row r="53" spans="1:4">
      <c r="A53" s="23">
        <v>2024</v>
      </c>
      <c r="B53" s="23">
        <v>2024</v>
      </c>
      <c r="C53" s="23" t="s">
        <v>397</v>
      </c>
      <c r="D53" s="24" t="s">
        <v>398</v>
      </c>
    </row>
    <row r="54" spans="1:4">
      <c r="A54" s="23">
        <v>2025</v>
      </c>
      <c r="B54" s="23">
        <v>2025</v>
      </c>
      <c r="C54" s="23" t="s">
        <v>397</v>
      </c>
      <c r="D54" s="24" t="s">
        <v>398</v>
      </c>
    </row>
    <row r="55" spans="1:4">
      <c r="A55" s="23">
        <v>2026</v>
      </c>
      <c r="B55" s="23">
        <v>2026</v>
      </c>
      <c r="C55" s="23" t="s">
        <v>397</v>
      </c>
      <c r="D55" s="24" t="s">
        <v>398</v>
      </c>
    </row>
    <row r="56" spans="1:4">
      <c r="A56" s="23">
        <v>2027</v>
      </c>
      <c r="B56" s="23">
        <v>2027</v>
      </c>
      <c r="C56" s="23" t="s">
        <v>397</v>
      </c>
      <c r="D56" s="24" t="s">
        <v>398</v>
      </c>
    </row>
    <row r="57" spans="1:4">
      <c r="A57" s="23">
        <v>2028</v>
      </c>
      <c r="B57" s="23">
        <v>2028</v>
      </c>
      <c r="C57" s="23" t="s">
        <v>397</v>
      </c>
      <c r="D57" s="24" t="s">
        <v>398</v>
      </c>
    </row>
    <row r="58" spans="1:4">
      <c r="A58" s="23">
        <v>2029</v>
      </c>
      <c r="B58" s="23">
        <v>2029</v>
      </c>
      <c r="C58" s="23" t="s">
        <v>397</v>
      </c>
      <c r="D58" s="24" t="s">
        <v>398</v>
      </c>
    </row>
    <row r="59" spans="1:4">
      <c r="A59" s="23">
        <v>2030</v>
      </c>
      <c r="B59" s="23">
        <v>2030</v>
      </c>
      <c r="C59" s="23" t="s">
        <v>397</v>
      </c>
      <c r="D59" s="24" t="s">
        <v>398</v>
      </c>
    </row>
    <row r="60" spans="1:4">
      <c r="A60" s="23">
        <v>2031</v>
      </c>
      <c r="B60" s="23">
        <v>2031</v>
      </c>
      <c r="C60" s="23" t="s">
        <v>397</v>
      </c>
      <c r="D60" s="24" t="s">
        <v>398</v>
      </c>
    </row>
    <row r="61" spans="1:4">
      <c r="A61" s="23">
        <v>2032</v>
      </c>
      <c r="B61" s="23">
        <v>2032</v>
      </c>
      <c r="C61" s="23" t="s">
        <v>397</v>
      </c>
      <c r="D61" s="24" t="s">
        <v>398</v>
      </c>
    </row>
    <row r="62" spans="1:4">
      <c r="A62" s="23">
        <v>2033</v>
      </c>
      <c r="B62" s="23">
        <v>2033</v>
      </c>
      <c r="C62" s="23" t="s">
        <v>397</v>
      </c>
      <c r="D62" s="24" t="s">
        <v>398</v>
      </c>
    </row>
    <row r="63" spans="1:4">
      <c r="A63" s="23">
        <v>2034</v>
      </c>
      <c r="B63" s="23">
        <v>2034</v>
      </c>
      <c r="C63" s="23" t="s">
        <v>397</v>
      </c>
      <c r="D63" s="24" t="s">
        <v>398</v>
      </c>
    </row>
    <row r="64" spans="1:4">
      <c r="A64" s="23">
        <v>2035</v>
      </c>
      <c r="B64" s="23">
        <v>2035</v>
      </c>
      <c r="C64" s="23" t="s">
        <v>397</v>
      </c>
      <c r="D64" s="24" t="s">
        <v>398</v>
      </c>
    </row>
    <row r="65" spans="1:4">
      <c r="A65" s="23">
        <v>2036</v>
      </c>
      <c r="B65" s="23">
        <v>2036</v>
      </c>
      <c r="C65" s="23" t="s">
        <v>397</v>
      </c>
      <c r="D65" s="24" t="s">
        <v>398</v>
      </c>
    </row>
    <row r="66" spans="1:4">
      <c r="A66" s="23">
        <v>2037</v>
      </c>
      <c r="B66" s="23">
        <v>2037</v>
      </c>
      <c r="C66" s="23" t="s">
        <v>397</v>
      </c>
      <c r="D66" s="24" t="s">
        <v>398</v>
      </c>
    </row>
    <row r="67" spans="1:4">
      <c r="A67" s="23">
        <v>2038</v>
      </c>
      <c r="B67" s="23">
        <v>2038</v>
      </c>
      <c r="C67" s="23" t="s">
        <v>397</v>
      </c>
      <c r="D67" s="24" t="s">
        <v>398</v>
      </c>
    </row>
    <row r="68" spans="1:4">
      <c r="A68" s="23">
        <v>2039</v>
      </c>
      <c r="B68" s="23">
        <v>2039</v>
      </c>
      <c r="C68" s="23" t="s">
        <v>397</v>
      </c>
      <c r="D68" s="24" t="s">
        <v>398</v>
      </c>
    </row>
    <row r="69" spans="1:4">
      <c r="A69" s="23">
        <v>2040</v>
      </c>
      <c r="B69" s="23">
        <v>2040</v>
      </c>
      <c r="C69" s="23" t="s">
        <v>397</v>
      </c>
      <c r="D69" s="24" t="s">
        <v>398</v>
      </c>
    </row>
    <row r="70" spans="1:4">
      <c r="A70" s="23">
        <v>2041</v>
      </c>
      <c r="B70" s="23">
        <v>2041</v>
      </c>
      <c r="C70" s="23" t="s">
        <v>397</v>
      </c>
      <c r="D70" s="24" t="s">
        <v>398</v>
      </c>
    </row>
    <row r="71" spans="1:4">
      <c r="A71" s="23">
        <v>2042</v>
      </c>
      <c r="B71" s="23">
        <v>2042</v>
      </c>
      <c r="C71" s="23" t="s">
        <v>397</v>
      </c>
      <c r="D71" s="24" t="s">
        <v>398</v>
      </c>
    </row>
    <row r="72" spans="1:4">
      <c r="A72" s="23">
        <v>2043</v>
      </c>
      <c r="B72" s="23">
        <v>2043</v>
      </c>
      <c r="C72" s="23" t="s">
        <v>397</v>
      </c>
      <c r="D72" s="24" t="s">
        <v>398</v>
      </c>
    </row>
    <row r="73" spans="1:4">
      <c r="A73" s="23">
        <v>2044</v>
      </c>
      <c r="B73" s="23">
        <v>2044</v>
      </c>
      <c r="C73" s="23" t="s">
        <v>397</v>
      </c>
      <c r="D73" s="24" t="s">
        <v>398</v>
      </c>
    </row>
    <row r="74" spans="1:4">
      <c r="A74" s="23">
        <v>2045</v>
      </c>
      <c r="B74" s="23">
        <v>2045</v>
      </c>
      <c r="C74" s="23" t="s">
        <v>397</v>
      </c>
      <c r="D74" s="24" t="s">
        <v>398</v>
      </c>
    </row>
    <row r="75" spans="1:4">
      <c r="A75" s="23">
        <v>2046</v>
      </c>
      <c r="B75" s="23">
        <v>2046</v>
      </c>
      <c r="C75" s="23" t="s">
        <v>397</v>
      </c>
      <c r="D75" s="24" t="s">
        <v>398</v>
      </c>
    </row>
    <row r="76" spans="1:4">
      <c r="A76" s="23">
        <v>2047</v>
      </c>
      <c r="B76" s="23">
        <v>2047</v>
      </c>
      <c r="C76" s="23" t="s">
        <v>397</v>
      </c>
      <c r="D76" s="24" t="s">
        <v>398</v>
      </c>
    </row>
    <row r="77" spans="1:4">
      <c r="A77" s="23">
        <v>2048</v>
      </c>
      <c r="B77" s="23">
        <v>2048</v>
      </c>
      <c r="C77" s="23" t="s">
        <v>397</v>
      </c>
      <c r="D77" s="24" t="s">
        <v>398</v>
      </c>
    </row>
    <row r="78" spans="1:4">
      <c r="A78" s="23">
        <v>2049</v>
      </c>
      <c r="B78" s="23">
        <v>2049</v>
      </c>
      <c r="C78" s="23" t="s">
        <v>397</v>
      </c>
      <c r="D78" s="24" t="s">
        <v>398</v>
      </c>
    </row>
    <row r="79" spans="1:4">
      <c r="A79" s="23">
        <v>2050</v>
      </c>
      <c r="B79" s="23">
        <v>2050</v>
      </c>
      <c r="C79" s="23" t="s">
        <v>397</v>
      </c>
      <c r="D79" s="24" t="s">
        <v>398</v>
      </c>
    </row>
    <row r="80" spans="1:4">
      <c r="A80" s="23">
        <v>2052</v>
      </c>
      <c r="B80" s="23">
        <v>2052</v>
      </c>
      <c r="C80" s="23" t="s">
        <v>397</v>
      </c>
      <c r="D80" s="24" t="s">
        <v>398</v>
      </c>
    </row>
    <row r="81" spans="1:4">
      <c r="A81" s="23">
        <v>2060</v>
      </c>
      <c r="B81" s="23">
        <v>2060</v>
      </c>
      <c r="C81" s="23" t="s">
        <v>397</v>
      </c>
      <c r="D81" s="24" t="s">
        <v>398</v>
      </c>
    </row>
    <row r="82" spans="1:4">
      <c r="A82" s="23">
        <v>2061</v>
      </c>
      <c r="B82" s="23">
        <v>2061</v>
      </c>
      <c r="C82" s="23" t="s">
        <v>397</v>
      </c>
      <c r="D82" s="24" t="s">
        <v>398</v>
      </c>
    </row>
    <row r="83" spans="1:4">
      <c r="A83" s="23">
        <v>2062</v>
      </c>
      <c r="B83" s="23">
        <v>2062</v>
      </c>
      <c r="C83" s="23" t="s">
        <v>397</v>
      </c>
      <c r="D83" s="24" t="s">
        <v>398</v>
      </c>
    </row>
    <row r="84" spans="1:4">
      <c r="A84" s="23">
        <v>2063</v>
      </c>
      <c r="B84" s="23">
        <v>2063</v>
      </c>
      <c r="C84" s="23" t="s">
        <v>397</v>
      </c>
      <c r="D84" s="24" t="s">
        <v>398</v>
      </c>
    </row>
    <row r="85" spans="1:4">
      <c r="A85" s="23">
        <v>2064</v>
      </c>
      <c r="B85" s="23">
        <v>2064</v>
      </c>
      <c r="C85" s="23" t="s">
        <v>397</v>
      </c>
      <c r="D85" s="24" t="s">
        <v>398</v>
      </c>
    </row>
    <row r="86" spans="1:4">
      <c r="A86" s="23">
        <v>2065</v>
      </c>
      <c r="B86" s="23">
        <v>2065</v>
      </c>
      <c r="C86" s="23" t="s">
        <v>397</v>
      </c>
      <c r="D86" s="24" t="s">
        <v>398</v>
      </c>
    </row>
    <row r="87" spans="1:4">
      <c r="A87" s="23">
        <v>2066</v>
      </c>
      <c r="B87" s="23">
        <v>2066</v>
      </c>
      <c r="C87" s="23" t="s">
        <v>397</v>
      </c>
      <c r="D87" s="24" t="s">
        <v>398</v>
      </c>
    </row>
    <row r="88" spans="1:4">
      <c r="A88" s="23">
        <v>2067</v>
      </c>
      <c r="B88" s="23">
        <v>2067</v>
      </c>
      <c r="C88" s="23" t="s">
        <v>397</v>
      </c>
      <c r="D88" s="24" t="s">
        <v>398</v>
      </c>
    </row>
    <row r="89" spans="1:4">
      <c r="A89" s="23">
        <v>2068</v>
      </c>
      <c r="B89" s="23">
        <v>2068</v>
      </c>
      <c r="C89" s="23" t="s">
        <v>397</v>
      </c>
      <c r="D89" s="24" t="s">
        <v>398</v>
      </c>
    </row>
    <row r="90" spans="1:4">
      <c r="A90" s="23">
        <v>2069</v>
      </c>
      <c r="B90" s="23">
        <v>2069</v>
      </c>
      <c r="C90" s="23" t="s">
        <v>397</v>
      </c>
      <c r="D90" s="24" t="s">
        <v>398</v>
      </c>
    </row>
    <row r="91" spans="1:4">
      <c r="A91" s="23">
        <v>2070</v>
      </c>
      <c r="B91" s="23">
        <v>2070</v>
      </c>
      <c r="C91" s="23" t="s">
        <v>397</v>
      </c>
      <c r="D91" s="24" t="s">
        <v>398</v>
      </c>
    </row>
    <row r="92" spans="1:4">
      <c r="A92" s="23">
        <v>2071</v>
      </c>
      <c r="B92" s="23">
        <v>2071</v>
      </c>
      <c r="C92" s="23" t="s">
        <v>397</v>
      </c>
      <c r="D92" s="24" t="s">
        <v>398</v>
      </c>
    </row>
    <row r="93" spans="1:4">
      <c r="A93" s="23">
        <v>2072</v>
      </c>
      <c r="B93" s="23">
        <v>2072</v>
      </c>
      <c r="C93" s="23" t="s">
        <v>397</v>
      </c>
      <c r="D93" s="24" t="s">
        <v>398</v>
      </c>
    </row>
    <row r="94" spans="1:4">
      <c r="A94" s="23">
        <v>2073</v>
      </c>
      <c r="B94" s="23">
        <v>2073</v>
      </c>
      <c r="C94" s="23" t="s">
        <v>397</v>
      </c>
      <c r="D94" s="24" t="s">
        <v>398</v>
      </c>
    </row>
    <row r="95" spans="1:4">
      <c r="A95" s="23">
        <v>2074</v>
      </c>
      <c r="B95" s="23">
        <v>2074</v>
      </c>
      <c r="C95" s="23" t="s">
        <v>397</v>
      </c>
      <c r="D95" s="24" t="s">
        <v>398</v>
      </c>
    </row>
    <row r="96" spans="1:4">
      <c r="A96" s="23">
        <v>2075</v>
      </c>
      <c r="B96" s="23">
        <v>2075</v>
      </c>
      <c r="C96" s="23" t="s">
        <v>397</v>
      </c>
      <c r="D96" s="24" t="s">
        <v>398</v>
      </c>
    </row>
    <row r="97" spans="1:4">
      <c r="A97" s="23">
        <v>2076</v>
      </c>
      <c r="B97" s="23">
        <v>2076</v>
      </c>
      <c r="C97" s="23" t="s">
        <v>397</v>
      </c>
      <c r="D97" s="24" t="s">
        <v>398</v>
      </c>
    </row>
    <row r="98" spans="1:4">
      <c r="A98" s="23">
        <v>2077</v>
      </c>
      <c r="B98" s="23">
        <v>2077</v>
      </c>
      <c r="C98" s="23" t="s">
        <v>397</v>
      </c>
      <c r="D98" s="24" t="s">
        <v>398</v>
      </c>
    </row>
    <row r="99" spans="1:4">
      <c r="A99" s="23">
        <v>2079</v>
      </c>
      <c r="B99" s="23">
        <v>2079</v>
      </c>
      <c r="C99" s="23" t="s">
        <v>397</v>
      </c>
      <c r="D99" s="24" t="s">
        <v>398</v>
      </c>
    </row>
    <row r="100" spans="1:4">
      <c r="A100" s="23">
        <v>2080</v>
      </c>
      <c r="B100" s="23">
        <v>2080</v>
      </c>
      <c r="C100" s="23" t="s">
        <v>397</v>
      </c>
      <c r="D100" s="24" t="s">
        <v>398</v>
      </c>
    </row>
    <row r="101" spans="1:4">
      <c r="A101" s="23">
        <v>2081</v>
      </c>
      <c r="B101" s="23">
        <v>2081</v>
      </c>
      <c r="C101" s="23" t="s">
        <v>397</v>
      </c>
      <c r="D101" s="24" t="s">
        <v>398</v>
      </c>
    </row>
    <row r="102" spans="1:4">
      <c r="A102" s="23">
        <v>2082</v>
      </c>
      <c r="B102" s="23">
        <v>2082</v>
      </c>
      <c r="C102" s="23" t="s">
        <v>397</v>
      </c>
      <c r="D102" s="24" t="s">
        <v>398</v>
      </c>
    </row>
    <row r="103" spans="1:4">
      <c r="A103" s="23">
        <v>2083</v>
      </c>
      <c r="B103" s="23">
        <v>2083</v>
      </c>
      <c r="C103" s="23" t="s">
        <v>397</v>
      </c>
      <c r="D103" s="24" t="s">
        <v>398</v>
      </c>
    </row>
    <row r="104" spans="1:4">
      <c r="A104" s="23">
        <v>2084</v>
      </c>
      <c r="B104" s="23">
        <v>2084</v>
      </c>
      <c r="C104" s="23" t="s">
        <v>397</v>
      </c>
      <c r="D104" s="24" t="s">
        <v>398</v>
      </c>
    </row>
    <row r="105" spans="1:4">
      <c r="A105" s="23">
        <v>2085</v>
      </c>
      <c r="B105" s="23">
        <v>2085</v>
      </c>
      <c r="C105" s="23" t="s">
        <v>397</v>
      </c>
      <c r="D105" s="24" t="s">
        <v>398</v>
      </c>
    </row>
    <row r="106" spans="1:4">
      <c r="A106" s="23">
        <v>2086</v>
      </c>
      <c r="B106" s="23">
        <v>2086</v>
      </c>
      <c r="C106" s="23" t="s">
        <v>397</v>
      </c>
      <c r="D106" s="24" t="s">
        <v>398</v>
      </c>
    </row>
    <row r="107" spans="1:4">
      <c r="A107" s="23">
        <v>2087</v>
      </c>
      <c r="B107" s="23">
        <v>2087</v>
      </c>
      <c r="C107" s="23" t="s">
        <v>397</v>
      </c>
      <c r="D107" s="24" t="s">
        <v>398</v>
      </c>
    </row>
    <row r="108" spans="1:4">
      <c r="A108" s="23">
        <v>2088</v>
      </c>
      <c r="B108" s="23">
        <v>2088</v>
      </c>
      <c r="C108" s="23" t="s">
        <v>397</v>
      </c>
      <c r="D108" s="24" t="s">
        <v>398</v>
      </c>
    </row>
    <row r="109" spans="1:4">
      <c r="A109" s="23">
        <v>2089</v>
      </c>
      <c r="B109" s="23">
        <v>2089</v>
      </c>
      <c r="C109" s="23" t="s">
        <v>397</v>
      </c>
      <c r="D109" s="24" t="s">
        <v>398</v>
      </c>
    </row>
    <row r="110" spans="1:4">
      <c r="A110" s="23">
        <v>2090</v>
      </c>
      <c r="B110" s="23">
        <v>2090</v>
      </c>
      <c r="C110" s="23" t="s">
        <v>397</v>
      </c>
      <c r="D110" s="24" t="s">
        <v>398</v>
      </c>
    </row>
    <row r="111" spans="1:4">
      <c r="A111" s="23">
        <v>2092</v>
      </c>
      <c r="B111" s="23">
        <v>2092</v>
      </c>
      <c r="C111" s="23" t="s">
        <v>397</v>
      </c>
      <c r="D111" s="24" t="s">
        <v>398</v>
      </c>
    </row>
    <row r="112" spans="1:4">
      <c r="A112" s="23">
        <v>2093</v>
      </c>
      <c r="B112" s="23">
        <v>2093</v>
      </c>
      <c r="C112" s="23" t="s">
        <v>397</v>
      </c>
      <c r="D112" s="24" t="s">
        <v>398</v>
      </c>
    </row>
    <row r="113" spans="1:4">
      <c r="A113" s="23">
        <v>2094</v>
      </c>
      <c r="B113" s="23">
        <v>2094</v>
      </c>
      <c r="C113" s="23" t="s">
        <v>397</v>
      </c>
      <c r="D113" s="24" t="s">
        <v>398</v>
      </c>
    </row>
    <row r="114" spans="1:4">
      <c r="A114" s="23">
        <v>2095</v>
      </c>
      <c r="B114" s="23">
        <v>2095</v>
      </c>
      <c r="C114" s="23" t="s">
        <v>397</v>
      </c>
      <c r="D114" s="24" t="s">
        <v>398</v>
      </c>
    </row>
    <row r="115" spans="1:4">
      <c r="A115" s="23">
        <v>2096</v>
      </c>
      <c r="B115" s="23">
        <v>2096</v>
      </c>
      <c r="C115" s="23" t="s">
        <v>397</v>
      </c>
      <c r="D115" s="24" t="s">
        <v>398</v>
      </c>
    </row>
    <row r="116" spans="1:4">
      <c r="A116" s="23">
        <v>2097</v>
      </c>
      <c r="B116" s="23">
        <v>2097</v>
      </c>
      <c r="C116" s="23" t="s">
        <v>397</v>
      </c>
      <c r="D116" s="24" t="s">
        <v>398</v>
      </c>
    </row>
    <row r="117" spans="1:4">
      <c r="A117" s="23">
        <v>2099</v>
      </c>
      <c r="B117" s="23">
        <v>2099</v>
      </c>
      <c r="C117" s="23" t="s">
        <v>397</v>
      </c>
      <c r="D117" s="24" t="s">
        <v>398</v>
      </c>
    </row>
    <row r="118" spans="1:4">
      <c r="A118" s="23">
        <v>2100</v>
      </c>
      <c r="B118" s="23">
        <v>2100</v>
      </c>
      <c r="C118" s="23" t="s">
        <v>397</v>
      </c>
      <c r="D118" s="24" t="s">
        <v>398</v>
      </c>
    </row>
    <row r="119" spans="1:4">
      <c r="A119" s="23">
        <v>2101</v>
      </c>
      <c r="B119" s="23">
        <v>2101</v>
      </c>
      <c r="C119" s="23" t="s">
        <v>397</v>
      </c>
      <c r="D119" s="24" t="s">
        <v>398</v>
      </c>
    </row>
    <row r="120" spans="1:4">
      <c r="A120" s="23">
        <v>2102</v>
      </c>
      <c r="B120" s="23">
        <v>2102</v>
      </c>
      <c r="C120" s="23" t="s">
        <v>397</v>
      </c>
      <c r="D120" s="24" t="s">
        <v>398</v>
      </c>
    </row>
    <row r="121" spans="1:4">
      <c r="A121" s="23">
        <v>2103</v>
      </c>
      <c r="B121" s="23">
        <v>2103</v>
      </c>
      <c r="C121" s="23" t="s">
        <v>397</v>
      </c>
      <c r="D121" s="24" t="s">
        <v>398</v>
      </c>
    </row>
    <row r="122" spans="1:4">
      <c r="A122" s="23">
        <v>2104</v>
      </c>
      <c r="B122" s="23">
        <v>2104</v>
      </c>
      <c r="C122" s="23" t="s">
        <v>397</v>
      </c>
      <c r="D122" s="24" t="s">
        <v>398</v>
      </c>
    </row>
    <row r="123" spans="1:4">
      <c r="A123" s="23">
        <v>2105</v>
      </c>
      <c r="B123" s="23">
        <v>2105</v>
      </c>
      <c r="C123" s="23" t="s">
        <v>397</v>
      </c>
      <c r="D123" s="24" t="s">
        <v>398</v>
      </c>
    </row>
    <row r="124" spans="1:4">
      <c r="A124" s="23">
        <v>2106</v>
      </c>
      <c r="B124" s="23">
        <v>2106</v>
      </c>
      <c r="C124" s="23" t="s">
        <v>397</v>
      </c>
      <c r="D124" s="24" t="s">
        <v>398</v>
      </c>
    </row>
    <row r="125" spans="1:4">
      <c r="A125" s="23">
        <v>2107</v>
      </c>
      <c r="B125" s="23">
        <v>2107</v>
      </c>
      <c r="C125" s="23" t="s">
        <v>397</v>
      </c>
      <c r="D125" s="24" t="s">
        <v>398</v>
      </c>
    </row>
    <row r="126" spans="1:4">
      <c r="A126" s="23">
        <v>2108</v>
      </c>
      <c r="B126" s="23">
        <v>2108</v>
      </c>
      <c r="C126" s="23" t="s">
        <v>397</v>
      </c>
      <c r="D126" s="24" t="s">
        <v>398</v>
      </c>
    </row>
    <row r="127" spans="1:4">
      <c r="A127" s="23">
        <v>2109</v>
      </c>
      <c r="B127" s="23">
        <v>2109</v>
      </c>
      <c r="C127" s="23" t="s">
        <v>397</v>
      </c>
      <c r="D127" s="24" t="s">
        <v>398</v>
      </c>
    </row>
    <row r="128" spans="1:4">
      <c r="A128" s="23">
        <v>2110</v>
      </c>
      <c r="B128" s="23">
        <v>2110</v>
      </c>
      <c r="C128" s="23" t="s">
        <v>397</v>
      </c>
      <c r="D128" s="24" t="s">
        <v>398</v>
      </c>
    </row>
    <row r="129" spans="1:4">
      <c r="A129" s="23">
        <v>2111</v>
      </c>
      <c r="B129" s="23">
        <v>2111</v>
      </c>
      <c r="C129" s="23" t="s">
        <v>397</v>
      </c>
      <c r="D129" s="24" t="s">
        <v>398</v>
      </c>
    </row>
    <row r="130" spans="1:4">
      <c r="A130" s="23">
        <v>2112</v>
      </c>
      <c r="B130" s="23">
        <v>2112</v>
      </c>
      <c r="C130" s="23" t="s">
        <v>397</v>
      </c>
      <c r="D130" s="24" t="s">
        <v>398</v>
      </c>
    </row>
    <row r="131" spans="1:4">
      <c r="A131" s="23">
        <v>2113</v>
      </c>
      <c r="B131" s="23">
        <v>2113</v>
      </c>
      <c r="C131" s="23" t="s">
        <v>397</v>
      </c>
      <c r="D131" s="24" t="s">
        <v>398</v>
      </c>
    </row>
    <row r="132" spans="1:4">
      <c r="A132" s="23">
        <v>2114</v>
      </c>
      <c r="B132" s="23">
        <v>2114</v>
      </c>
      <c r="C132" s="23" t="s">
        <v>397</v>
      </c>
      <c r="D132" s="24" t="s">
        <v>398</v>
      </c>
    </row>
    <row r="133" spans="1:4">
      <c r="A133" s="23">
        <v>2115</v>
      </c>
      <c r="B133" s="23">
        <v>2115</v>
      </c>
      <c r="C133" s="23" t="s">
        <v>397</v>
      </c>
      <c r="D133" s="24" t="s">
        <v>398</v>
      </c>
    </row>
    <row r="134" spans="1:4">
      <c r="A134" s="23">
        <v>2116</v>
      </c>
      <c r="B134" s="23">
        <v>2116</v>
      </c>
      <c r="C134" s="23" t="s">
        <v>397</v>
      </c>
      <c r="D134" s="24" t="s">
        <v>398</v>
      </c>
    </row>
    <row r="135" spans="1:4">
      <c r="A135" s="23">
        <v>2117</v>
      </c>
      <c r="B135" s="23">
        <v>2117</v>
      </c>
      <c r="C135" s="23" t="s">
        <v>397</v>
      </c>
      <c r="D135" s="24" t="s">
        <v>398</v>
      </c>
    </row>
    <row r="136" spans="1:4">
      <c r="A136" s="23">
        <v>2118</v>
      </c>
      <c r="B136" s="23">
        <v>2118</v>
      </c>
      <c r="C136" s="23" t="s">
        <v>397</v>
      </c>
      <c r="D136" s="24" t="s">
        <v>398</v>
      </c>
    </row>
    <row r="137" spans="1:4">
      <c r="A137" s="23">
        <v>2119</v>
      </c>
      <c r="B137" s="23">
        <v>2119</v>
      </c>
      <c r="C137" s="23" t="s">
        <v>397</v>
      </c>
      <c r="D137" s="24" t="s">
        <v>398</v>
      </c>
    </row>
    <row r="138" spans="1:4">
      <c r="A138" s="23">
        <v>2120</v>
      </c>
      <c r="B138" s="23">
        <v>2120</v>
      </c>
      <c r="C138" s="23" t="s">
        <v>397</v>
      </c>
      <c r="D138" s="24" t="s">
        <v>398</v>
      </c>
    </row>
    <row r="139" spans="1:4">
      <c r="A139" s="23">
        <v>2121</v>
      </c>
      <c r="B139" s="23">
        <v>2121</v>
      </c>
      <c r="C139" s="23" t="s">
        <v>397</v>
      </c>
      <c r="D139" s="24" t="s">
        <v>398</v>
      </c>
    </row>
    <row r="140" spans="1:4">
      <c r="A140" s="23">
        <v>2122</v>
      </c>
      <c r="B140" s="23">
        <v>2122</v>
      </c>
      <c r="C140" s="23" t="s">
        <v>397</v>
      </c>
      <c r="D140" s="24" t="s">
        <v>398</v>
      </c>
    </row>
    <row r="141" spans="1:4">
      <c r="A141" s="23">
        <v>2123</v>
      </c>
      <c r="B141" s="23">
        <v>2123</v>
      </c>
      <c r="C141" s="23" t="s">
        <v>397</v>
      </c>
      <c r="D141" s="24" t="s">
        <v>398</v>
      </c>
    </row>
    <row r="142" spans="1:4">
      <c r="A142" s="23">
        <v>2125</v>
      </c>
      <c r="B142" s="23">
        <v>2125</v>
      </c>
      <c r="C142" s="23" t="s">
        <v>397</v>
      </c>
      <c r="D142" s="24" t="s">
        <v>398</v>
      </c>
    </row>
    <row r="143" spans="1:4">
      <c r="A143" s="23">
        <v>2126</v>
      </c>
      <c r="B143" s="23">
        <v>2126</v>
      </c>
      <c r="C143" s="23" t="s">
        <v>397</v>
      </c>
      <c r="D143" s="24" t="s">
        <v>398</v>
      </c>
    </row>
    <row r="144" spans="1:4">
      <c r="A144" s="23">
        <v>2127</v>
      </c>
      <c r="B144" s="23">
        <v>2127</v>
      </c>
      <c r="C144" s="23" t="s">
        <v>397</v>
      </c>
      <c r="D144" s="24" t="s">
        <v>398</v>
      </c>
    </row>
    <row r="145" spans="1:4">
      <c r="A145" s="23">
        <v>2128</v>
      </c>
      <c r="B145" s="23">
        <v>2128</v>
      </c>
      <c r="C145" s="23" t="s">
        <v>397</v>
      </c>
      <c r="D145" s="24" t="s">
        <v>398</v>
      </c>
    </row>
    <row r="146" spans="1:4">
      <c r="A146" s="23">
        <v>2129</v>
      </c>
      <c r="B146" s="23">
        <v>2129</v>
      </c>
      <c r="C146" s="23" t="s">
        <v>397</v>
      </c>
      <c r="D146" s="24" t="s">
        <v>398</v>
      </c>
    </row>
    <row r="147" spans="1:4">
      <c r="A147" s="23">
        <v>2130</v>
      </c>
      <c r="B147" s="23">
        <v>2130</v>
      </c>
      <c r="C147" s="23" t="s">
        <v>397</v>
      </c>
      <c r="D147" s="24" t="s">
        <v>398</v>
      </c>
    </row>
    <row r="148" spans="1:4">
      <c r="A148" s="23">
        <v>2131</v>
      </c>
      <c r="B148" s="23">
        <v>2131</v>
      </c>
      <c r="C148" s="23" t="s">
        <v>397</v>
      </c>
      <c r="D148" s="24" t="s">
        <v>398</v>
      </c>
    </row>
    <row r="149" spans="1:4">
      <c r="A149" s="23">
        <v>2132</v>
      </c>
      <c r="B149" s="23">
        <v>2132</v>
      </c>
      <c r="C149" s="23" t="s">
        <v>397</v>
      </c>
      <c r="D149" s="24" t="s">
        <v>398</v>
      </c>
    </row>
    <row r="150" spans="1:4">
      <c r="A150" s="23">
        <v>2133</v>
      </c>
      <c r="B150" s="23">
        <v>2133</v>
      </c>
      <c r="C150" s="23" t="s">
        <v>397</v>
      </c>
      <c r="D150" s="24" t="s">
        <v>398</v>
      </c>
    </row>
    <row r="151" spans="1:4">
      <c r="A151" s="23">
        <v>2134</v>
      </c>
      <c r="B151" s="23">
        <v>2134</v>
      </c>
      <c r="C151" s="23" t="s">
        <v>397</v>
      </c>
      <c r="D151" s="24" t="s">
        <v>398</v>
      </c>
    </row>
    <row r="152" spans="1:4">
      <c r="A152" s="23">
        <v>2135</v>
      </c>
      <c r="B152" s="23">
        <v>2135</v>
      </c>
      <c r="C152" s="23" t="s">
        <v>397</v>
      </c>
      <c r="D152" s="24" t="s">
        <v>398</v>
      </c>
    </row>
    <row r="153" spans="1:4">
      <c r="A153" s="23">
        <v>2136</v>
      </c>
      <c r="B153" s="23">
        <v>2136</v>
      </c>
      <c r="C153" s="23" t="s">
        <v>397</v>
      </c>
      <c r="D153" s="24" t="s">
        <v>398</v>
      </c>
    </row>
    <row r="154" spans="1:4">
      <c r="A154" s="23">
        <v>2137</v>
      </c>
      <c r="B154" s="23">
        <v>2137</v>
      </c>
      <c r="C154" s="23" t="s">
        <v>397</v>
      </c>
      <c r="D154" s="24" t="s">
        <v>398</v>
      </c>
    </row>
    <row r="155" spans="1:4">
      <c r="A155" s="23">
        <v>2138</v>
      </c>
      <c r="B155" s="23">
        <v>2138</v>
      </c>
      <c r="C155" s="23" t="s">
        <v>397</v>
      </c>
      <c r="D155" s="24" t="s">
        <v>398</v>
      </c>
    </row>
    <row r="156" spans="1:4">
      <c r="A156" s="23">
        <v>2139</v>
      </c>
      <c r="B156" s="23">
        <v>2139</v>
      </c>
      <c r="C156" s="23" t="s">
        <v>397</v>
      </c>
      <c r="D156" s="24" t="s">
        <v>398</v>
      </c>
    </row>
    <row r="157" spans="1:4">
      <c r="A157" s="23">
        <v>2140</v>
      </c>
      <c r="B157" s="23">
        <v>2140</v>
      </c>
      <c r="C157" s="23" t="s">
        <v>397</v>
      </c>
      <c r="D157" s="24" t="s">
        <v>398</v>
      </c>
    </row>
    <row r="158" spans="1:4">
      <c r="A158" s="23">
        <v>2141</v>
      </c>
      <c r="B158" s="23">
        <v>2141</v>
      </c>
      <c r="C158" s="23" t="s">
        <v>397</v>
      </c>
      <c r="D158" s="24" t="s">
        <v>398</v>
      </c>
    </row>
    <row r="159" spans="1:4">
      <c r="A159" s="23">
        <v>2142</v>
      </c>
      <c r="B159" s="23">
        <v>2142</v>
      </c>
      <c r="C159" s="23" t="s">
        <v>397</v>
      </c>
      <c r="D159" s="24" t="s">
        <v>398</v>
      </c>
    </row>
    <row r="160" spans="1:4">
      <c r="A160" s="23">
        <v>2143</v>
      </c>
      <c r="B160" s="23">
        <v>2143</v>
      </c>
      <c r="C160" s="23" t="s">
        <v>397</v>
      </c>
      <c r="D160" s="24" t="s">
        <v>398</v>
      </c>
    </row>
    <row r="161" spans="1:4">
      <c r="A161" s="23">
        <v>2144</v>
      </c>
      <c r="B161" s="23">
        <v>2144</v>
      </c>
      <c r="C161" s="23" t="s">
        <v>397</v>
      </c>
      <c r="D161" s="24" t="s">
        <v>398</v>
      </c>
    </row>
    <row r="162" spans="1:4">
      <c r="A162" s="23">
        <v>2145</v>
      </c>
      <c r="B162" s="23">
        <v>2145</v>
      </c>
      <c r="C162" s="23" t="s">
        <v>397</v>
      </c>
      <c r="D162" s="24" t="s">
        <v>398</v>
      </c>
    </row>
    <row r="163" spans="1:4">
      <c r="A163" s="23">
        <v>2146</v>
      </c>
      <c r="B163" s="23">
        <v>2146</v>
      </c>
      <c r="C163" s="23" t="s">
        <v>397</v>
      </c>
      <c r="D163" s="24" t="s">
        <v>398</v>
      </c>
    </row>
    <row r="164" spans="1:4">
      <c r="A164" s="23">
        <v>2147</v>
      </c>
      <c r="B164" s="23">
        <v>2147</v>
      </c>
      <c r="C164" s="23" t="s">
        <v>397</v>
      </c>
      <c r="D164" s="24" t="s">
        <v>398</v>
      </c>
    </row>
    <row r="165" spans="1:4">
      <c r="A165" s="23">
        <v>2148</v>
      </c>
      <c r="B165" s="23">
        <v>2148</v>
      </c>
      <c r="C165" s="23" t="s">
        <v>397</v>
      </c>
      <c r="D165" s="24" t="s">
        <v>398</v>
      </c>
    </row>
    <row r="166" spans="1:4">
      <c r="A166" s="23">
        <v>2150</v>
      </c>
      <c r="B166" s="23">
        <v>2150</v>
      </c>
      <c r="C166" s="23" t="s">
        <v>397</v>
      </c>
      <c r="D166" s="24" t="s">
        <v>398</v>
      </c>
    </row>
    <row r="167" spans="1:4">
      <c r="A167" s="23">
        <v>2151</v>
      </c>
      <c r="B167" s="23">
        <v>2151</v>
      </c>
      <c r="C167" s="23" t="s">
        <v>397</v>
      </c>
      <c r="D167" s="24" t="s">
        <v>398</v>
      </c>
    </row>
    <row r="168" spans="1:4">
      <c r="A168" s="23">
        <v>2152</v>
      </c>
      <c r="B168" s="23">
        <v>2152</v>
      </c>
      <c r="C168" s="23" t="s">
        <v>397</v>
      </c>
      <c r="D168" s="24" t="s">
        <v>398</v>
      </c>
    </row>
    <row r="169" spans="1:4">
      <c r="A169" s="23">
        <v>2153</v>
      </c>
      <c r="B169" s="23">
        <v>2153</v>
      </c>
      <c r="C169" s="23" t="s">
        <v>397</v>
      </c>
      <c r="D169" s="24" t="s">
        <v>398</v>
      </c>
    </row>
    <row r="170" spans="1:4">
      <c r="A170" s="23">
        <v>2154</v>
      </c>
      <c r="B170" s="23">
        <v>2154</v>
      </c>
      <c r="C170" s="23" t="s">
        <v>397</v>
      </c>
      <c r="D170" s="24" t="s">
        <v>398</v>
      </c>
    </row>
    <row r="171" spans="1:4">
      <c r="A171" s="23">
        <v>2155</v>
      </c>
      <c r="B171" s="23">
        <v>2155</v>
      </c>
      <c r="C171" s="23" t="s">
        <v>397</v>
      </c>
      <c r="D171" s="24" t="s">
        <v>398</v>
      </c>
    </row>
    <row r="172" spans="1:4">
      <c r="A172" s="23">
        <v>2156</v>
      </c>
      <c r="B172" s="23">
        <v>2156</v>
      </c>
      <c r="C172" s="23" t="s">
        <v>397</v>
      </c>
      <c r="D172" s="24" t="s">
        <v>398</v>
      </c>
    </row>
    <row r="173" spans="1:4">
      <c r="A173" s="23">
        <v>2157</v>
      </c>
      <c r="B173" s="23">
        <v>2157</v>
      </c>
      <c r="C173" s="23" t="s">
        <v>397</v>
      </c>
      <c r="D173" s="24" t="s">
        <v>398</v>
      </c>
    </row>
    <row r="174" spans="1:4">
      <c r="A174" s="23">
        <v>2158</v>
      </c>
      <c r="B174" s="23">
        <v>2158</v>
      </c>
      <c r="C174" s="23" t="s">
        <v>397</v>
      </c>
      <c r="D174" s="24" t="s">
        <v>398</v>
      </c>
    </row>
    <row r="175" spans="1:4">
      <c r="A175" s="23">
        <v>2159</v>
      </c>
      <c r="B175" s="23">
        <v>2159</v>
      </c>
      <c r="C175" s="23" t="s">
        <v>397</v>
      </c>
      <c r="D175" s="24" t="s">
        <v>398</v>
      </c>
    </row>
    <row r="176" spans="1:4">
      <c r="A176" s="23">
        <v>2160</v>
      </c>
      <c r="B176" s="23">
        <v>2160</v>
      </c>
      <c r="C176" s="23" t="s">
        <v>397</v>
      </c>
      <c r="D176" s="24" t="s">
        <v>398</v>
      </c>
    </row>
    <row r="177" spans="1:4">
      <c r="A177" s="23">
        <v>2161</v>
      </c>
      <c r="B177" s="23">
        <v>2161</v>
      </c>
      <c r="C177" s="23" t="s">
        <v>397</v>
      </c>
      <c r="D177" s="24" t="s">
        <v>398</v>
      </c>
    </row>
    <row r="178" spans="1:4">
      <c r="A178" s="23">
        <v>2162</v>
      </c>
      <c r="B178" s="23">
        <v>2162</v>
      </c>
      <c r="C178" s="23" t="s">
        <v>397</v>
      </c>
      <c r="D178" s="24" t="s">
        <v>398</v>
      </c>
    </row>
    <row r="179" spans="1:4">
      <c r="A179" s="23">
        <v>2163</v>
      </c>
      <c r="B179" s="23">
        <v>2163</v>
      </c>
      <c r="C179" s="23" t="s">
        <v>397</v>
      </c>
      <c r="D179" s="24" t="s">
        <v>398</v>
      </c>
    </row>
    <row r="180" spans="1:4">
      <c r="A180" s="23">
        <v>2164</v>
      </c>
      <c r="B180" s="23">
        <v>2164</v>
      </c>
      <c r="C180" s="23" t="s">
        <v>397</v>
      </c>
      <c r="D180" s="24" t="s">
        <v>398</v>
      </c>
    </row>
    <row r="181" spans="1:4">
      <c r="A181" s="23">
        <v>2165</v>
      </c>
      <c r="B181" s="23">
        <v>2165</v>
      </c>
      <c r="C181" s="23" t="s">
        <v>397</v>
      </c>
      <c r="D181" s="24" t="s">
        <v>398</v>
      </c>
    </row>
    <row r="182" spans="1:4">
      <c r="A182" s="23">
        <v>2166</v>
      </c>
      <c r="B182" s="23">
        <v>2166</v>
      </c>
      <c r="C182" s="23" t="s">
        <v>397</v>
      </c>
      <c r="D182" s="24" t="s">
        <v>398</v>
      </c>
    </row>
    <row r="183" spans="1:4">
      <c r="A183" s="23">
        <v>2167</v>
      </c>
      <c r="B183" s="23">
        <v>2167</v>
      </c>
      <c r="C183" s="23" t="s">
        <v>397</v>
      </c>
      <c r="D183" s="24" t="s">
        <v>398</v>
      </c>
    </row>
    <row r="184" spans="1:4">
      <c r="A184" s="23">
        <v>2168</v>
      </c>
      <c r="B184" s="23">
        <v>2168</v>
      </c>
      <c r="C184" s="23" t="s">
        <v>397</v>
      </c>
      <c r="D184" s="24" t="s">
        <v>398</v>
      </c>
    </row>
    <row r="185" spans="1:4">
      <c r="A185" s="23">
        <v>2170</v>
      </c>
      <c r="B185" s="23">
        <v>2170</v>
      </c>
      <c r="C185" s="23" t="s">
        <v>397</v>
      </c>
      <c r="D185" s="24" t="s">
        <v>398</v>
      </c>
    </row>
    <row r="186" spans="1:4">
      <c r="A186" s="23">
        <v>2171</v>
      </c>
      <c r="B186" s="23">
        <v>2171</v>
      </c>
      <c r="C186" s="23" t="s">
        <v>397</v>
      </c>
      <c r="D186" s="24" t="s">
        <v>398</v>
      </c>
    </row>
    <row r="187" spans="1:4">
      <c r="A187" s="23">
        <v>2172</v>
      </c>
      <c r="B187" s="23">
        <v>2172</v>
      </c>
      <c r="C187" s="23" t="s">
        <v>397</v>
      </c>
      <c r="D187" s="24" t="s">
        <v>398</v>
      </c>
    </row>
    <row r="188" spans="1:4">
      <c r="A188" s="23">
        <v>2173</v>
      </c>
      <c r="B188" s="23">
        <v>2173</v>
      </c>
      <c r="C188" s="23" t="s">
        <v>397</v>
      </c>
      <c r="D188" s="24" t="s">
        <v>398</v>
      </c>
    </row>
    <row r="189" spans="1:4">
      <c r="A189" s="23">
        <v>2174</v>
      </c>
      <c r="B189" s="23">
        <v>2174</v>
      </c>
      <c r="C189" s="23" t="s">
        <v>397</v>
      </c>
      <c r="D189" s="24" t="s">
        <v>398</v>
      </c>
    </row>
    <row r="190" spans="1:4">
      <c r="A190" s="23">
        <v>2175</v>
      </c>
      <c r="B190" s="23">
        <v>2175</v>
      </c>
      <c r="C190" s="23" t="s">
        <v>397</v>
      </c>
      <c r="D190" s="24" t="s">
        <v>398</v>
      </c>
    </row>
    <row r="191" spans="1:4">
      <c r="A191" s="23">
        <v>2176</v>
      </c>
      <c r="B191" s="23">
        <v>2176</v>
      </c>
      <c r="C191" s="23" t="s">
        <v>397</v>
      </c>
      <c r="D191" s="24" t="s">
        <v>398</v>
      </c>
    </row>
    <row r="192" spans="1:4">
      <c r="A192" s="23">
        <v>2177</v>
      </c>
      <c r="B192" s="23">
        <v>2177</v>
      </c>
      <c r="C192" s="23" t="s">
        <v>397</v>
      </c>
      <c r="D192" s="24" t="s">
        <v>398</v>
      </c>
    </row>
    <row r="193" spans="1:4">
      <c r="A193" s="23">
        <v>2178</v>
      </c>
      <c r="B193" s="23">
        <v>2178</v>
      </c>
      <c r="C193" s="23" t="s">
        <v>397</v>
      </c>
      <c r="D193" s="24" t="s">
        <v>398</v>
      </c>
    </row>
    <row r="194" spans="1:4">
      <c r="A194" s="23">
        <v>2179</v>
      </c>
      <c r="B194" s="23">
        <v>2179</v>
      </c>
      <c r="C194" s="23" t="s">
        <v>397</v>
      </c>
      <c r="D194" s="24" t="s">
        <v>398</v>
      </c>
    </row>
    <row r="195" spans="1:4">
      <c r="A195" s="23">
        <v>2190</v>
      </c>
      <c r="B195" s="23">
        <v>2190</v>
      </c>
      <c r="C195" s="23" t="s">
        <v>397</v>
      </c>
      <c r="D195" s="24" t="s">
        <v>398</v>
      </c>
    </row>
    <row r="196" spans="1:4">
      <c r="A196" s="23">
        <v>2191</v>
      </c>
      <c r="B196" s="23">
        <v>2191</v>
      </c>
      <c r="C196" s="23" t="s">
        <v>397</v>
      </c>
      <c r="D196" s="24" t="s">
        <v>398</v>
      </c>
    </row>
    <row r="197" spans="1:4">
      <c r="A197" s="23">
        <v>2192</v>
      </c>
      <c r="B197" s="23">
        <v>2192</v>
      </c>
      <c r="C197" s="23" t="s">
        <v>397</v>
      </c>
      <c r="D197" s="24" t="s">
        <v>398</v>
      </c>
    </row>
    <row r="198" spans="1:4">
      <c r="A198" s="23">
        <v>2193</v>
      </c>
      <c r="B198" s="23">
        <v>2193</v>
      </c>
      <c r="C198" s="23" t="s">
        <v>397</v>
      </c>
      <c r="D198" s="24" t="s">
        <v>398</v>
      </c>
    </row>
    <row r="199" spans="1:4">
      <c r="A199" s="23">
        <v>2194</v>
      </c>
      <c r="B199" s="23">
        <v>2194</v>
      </c>
      <c r="C199" s="23" t="s">
        <v>397</v>
      </c>
      <c r="D199" s="24" t="s">
        <v>398</v>
      </c>
    </row>
    <row r="200" spans="1:4">
      <c r="A200" s="23">
        <v>2195</v>
      </c>
      <c r="B200" s="23">
        <v>2195</v>
      </c>
      <c r="C200" s="23" t="s">
        <v>397</v>
      </c>
      <c r="D200" s="24" t="s">
        <v>398</v>
      </c>
    </row>
    <row r="201" spans="1:4">
      <c r="A201" s="23">
        <v>2196</v>
      </c>
      <c r="B201" s="23">
        <v>2196</v>
      </c>
      <c r="C201" s="23" t="s">
        <v>397</v>
      </c>
      <c r="D201" s="24" t="s">
        <v>398</v>
      </c>
    </row>
    <row r="202" spans="1:4">
      <c r="A202" s="23">
        <v>2197</v>
      </c>
      <c r="B202" s="23">
        <v>2197</v>
      </c>
      <c r="C202" s="23" t="s">
        <v>397</v>
      </c>
      <c r="D202" s="24" t="s">
        <v>398</v>
      </c>
    </row>
    <row r="203" spans="1:4">
      <c r="A203" s="23">
        <v>2198</v>
      </c>
      <c r="B203" s="23">
        <v>2198</v>
      </c>
      <c r="C203" s="23" t="s">
        <v>397</v>
      </c>
      <c r="D203" s="24" t="s">
        <v>398</v>
      </c>
    </row>
    <row r="204" spans="1:4">
      <c r="A204" s="23">
        <v>2199</v>
      </c>
      <c r="B204" s="23">
        <v>2199</v>
      </c>
      <c r="C204" s="23" t="s">
        <v>397</v>
      </c>
      <c r="D204" s="24" t="s">
        <v>398</v>
      </c>
    </row>
    <row r="205" spans="1:4">
      <c r="A205" s="23">
        <v>2200</v>
      </c>
      <c r="B205" s="23">
        <v>2200</v>
      </c>
      <c r="C205" s="23" t="s">
        <v>397</v>
      </c>
      <c r="D205" s="24" t="s">
        <v>398</v>
      </c>
    </row>
    <row r="206" spans="1:4">
      <c r="A206" s="23">
        <v>2203</v>
      </c>
      <c r="B206" s="23">
        <v>2203</v>
      </c>
      <c r="C206" s="23" t="s">
        <v>397</v>
      </c>
      <c r="D206" s="24" t="s">
        <v>398</v>
      </c>
    </row>
    <row r="207" spans="1:4">
      <c r="A207" s="23">
        <v>2204</v>
      </c>
      <c r="B207" s="23">
        <v>2204</v>
      </c>
      <c r="C207" s="23" t="s">
        <v>397</v>
      </c>
      <c r="D207" s="24" t="s">
        <v>398</v>
      </c>
    </row>
    <row r="208" spans="1:4">
      <c r="A208" s="23">
        <v>2205</v>
      </c>
      <c r="B208" s="23">
        <v>2205</v>
      </c>
      <c r="C208" s="23" t="s">
        <v>397</v>
      </c>
      <c r="D208" s="24" t="s">
        <v>398</v>
      </c>
    </row>
    <row r="209" spans="1:4">
      <c r="A209" s="23">
        <v>2206</v>
      </c>
      <c r="B209" s="23">
        <v>2206</v>
      </c>
      <c r="C209" s="23" t="s">
        <v>397</v>
      </c>
      <c r="D209" s="24" t="s">
        <v>398</v>
      </c>
    </row>
    <row r="210" spans="1:4">
      <c r="A210" s="23">
        <v>2207</v>
      </c>
      <c r="B210" s="23">
        <v>2207</v>
      </c>
      <c r="C210" s="23" t="s">
        <v>397</v>
      </c>
      <c r="D210" s="24" t="s">
        <v>398</v>
      </c>
    </row>
    <row r="211" spans="1:4">
      <c r="A211" s="23">
        <v>2208</v>
      </c>
      <c r="B211" s="23">
        <v>2208</v>
      </c>
      <c r="C211" s="23" t="s">
        <v>397</v>
      </c>
      <c r="D211" s="24" t="s">
        <v>398</v>
      </c>
    </row>
    <row r="212" spans="1:4">
      <c r="A212" s="23">
        <v>2209</v>
      </c>
      <c r="B212" s="23">
        <v>2209</v>
      </c>
      <c r="C212" s="23" t="s">
        <v>397</v>
      </c>
      <c r="D212" s="24" t="s">
        <v>398</v>
      </c>
    </row>
    <row r="213" spans="1:4">
      <c r="A213" s="23">
        <v>2210</v>
      </c>
      <c r="B213" s="23">
        <v>2210</v>
      </c>
      <c r="C213" s="23" t="s">
        <v>397</v>
      </c>
      <c r="D213" s="24" t="s">
        <v>398</v>
      </c>
    </row>
    <row r="214" spans="1:4">
      <c r="A214" s="23">
        <v>2211</v>
      </c>
      <c r="B214" s="23">
        <v>2211</v>
      </c>
      <c r="C214" s="23" t="s">
        <v>397</v>
      </c>
      <c r="D214" s="24" t="s">
        <v>398</v>
      </c>
    </row>
    <row r="215" spans="1:4">
      <c r="A215" s="23">
        <v>2212</v>
      </c>
      <c r="B215" s="23">
        <v>2212</v>
      </c>
      <c r="C215" s="23" t="s">
        <v>397</v>
      </c>
      <c r="D215" s="24" t="s">
        <v>398</v>
      </c>
    </row>
    <row r="216" spans="1:4">
      <c r="A216" s="23">
        <v>2213</v>
      </c>
      <c r="B216" s="23">
        <v>2213</v>
      </c>
      <c r="C216" s="23" t="s">
        <v>397</v>
      </c>
      <c r="D216" s="24" t="s">
        <v>398</v>
      </c>
    </row>
    <row r="217" spans="1:4">
      <c r="A217" s="23">
        <v>2214</v>
      </c>
      <c r="B217" s="23">
        <v>2214</v>
      </c>
      <c r="C217" s="23" t="s">
        <v>397</v>
      </c>
      <c r="D217" s="24" t="s">
        <v>398</v>
      </c>
    </row>
    <row r="218" spans="1:4">
      <c r="A218" s="23">
        <v>2216</v>
      </c>
      <c r="B218" s="23">
        <v>2216</v>
      </c>
      <c r="C218" s="23" t="s">
        <v>397</v>
      </c>
      <c r="D218" s="24" t="s">
        <v>398</v>
      </c>
    </row>
    <row r="219" spans="1:4">
      <c r="A219" s="23">
        <v>2217</v>
      </c>
      <c r="B219" s="23">
        <v>2217</v>
      </c>
      <c r="C219" s="23" t="s">
        <v>397</v>
      </c>
      <c r="D219" s="24" t="s">
        <v>398</v>
      </c>
    </row>
    <row r="220" spans="1:4">
      <c r="A220" s="23">
        <v>2218</v>
      </c>
      <c r="B220" s="23">
        <v>2218</v>
      </c>
      <c r="C220" s="23" t="s">
        <v>397</v>
      </c>
      <c r="D220" s="24" t="s">
        <v>398</v>
      </c>
    </row>
    <row r="221" spans="1:4">
      <c r="A221" s="23">
        <v>2219</v>
      </c>
      <c r="B221" s="23">
        <v>2219</v>
      </c>
      <c r="C221" s="23" t="s">
        <v>397</v>
      </c>
      <c r="D221" s="24" t="s">
        <v>398</v>
      </c>
    </row>
    <row r="222" spans="1:4">
      <c r="A222" s="23">
        <v>2220</v>
      </c>
      <c r="B222" s="23">
        <v>2220</v>
      </c>
      <c r="C222" s="23" t="s">
        <v>397</v>
      </c>
      <c r="D222" s="24" t="s">
        <v>398</v>
      </c>
    </row>
    <row r="223" spans="1:4">
      <c r="A223" s="23">
        <v>2221</v>
      </c>
      <c r="B223" s="23">
        <v>2221</v>
      </c>
      <c r="C223" s="23" t="s">
        <v>397</v>
      </c>
      <c r="D223" s="24" t="s">
        <v>398</v>
      </c>
    </row>
    <row r="224" spans="1:4">
      <c r="A224" s="23">
        <v>2222</v>
      </c>
      <c r="B224" s="23">
        <v>2222</v>
      </c>
      <c r="C224" s="23" t="s">
        <v>397</v>
      </c>
      <c r="D224" s="24" t="s">
        <v>398</v>
      </c>
    </row>
    <row r="225" spans="1:4">
      <c r="A225" s="23">
        <v>2223</v>
      </c>
      <c r="B225" s="23">
        <v>2223</v>
      </c>
      <c r="C225" s="23" t="s">
        <v>397</v>
      </c>
      <c r="D225" s="24" t="s">
        <v>398</v>
      </c>
    </row>
    <row r="226" spans="1:4">
      <c r="A226" s="23">
        <v>2224</v>
      </c>
      <c r="B226" s="23">
        <v>2224</v>
      </c>
      <c r="C226" s="23" t="s">
        <v>397</v>
      </c>
      <c r="D226" s="24" t="s">
        <v>398</v>
      </c>
    </row>
    <row r="227" spans="1:4">
      <c r="A227" s="23">
        <v>2225</v>
      </c>
      <c r="B227" s="23">
        <v>2225</v>
      </c>
      <c r="C227" s="23" t="s">
        <v>397</v>
      </c>
      <c r="D227" s="24" t="s">
        <v>398</v>
      </c>
    </row>
    <row r="228" spans="1:4">
      <c r="A228" s="23">
        <v>2226</v>
      </c>
      <c r="B228" s="23">
        <v>2226</v>
      </c>
      <c r="C228" s="23" t="s">
        <v>397</v>
      </c>
      <c r="D228" s="24" t="s">
        <v>398</v>
      </c>
    </row>
    <row r="229" spans="1:4">
      <c r="A229" s="23">
        <v>2227</v>
      </c>
      <c r="B229" s="23">
        <v>2227</v>
      </c>
      <c r="C229" s="23" t="s">
        <v>397</v>
      </c>
      <c r="D229" s="24" t="s">
        <v>398</v>
      </c>
    </row>
    <row r="230" spans="1:4">
      <c r="A230" s="23">
        <v>2228</v>
      </c>
      <c r="B230" s="23">
        <v>2228</v>
      </c>
      <c r="C230" s="23" t="s">
        <v>397</v>
      </c>
      <c r="D230" s="24" t="s">
        <v>398</v>
      </c>
    </row>
    <row r="231" spans="1:4">
      <c r="A231" s="23">
        <v>2229</v>
      </c>
      <c r="B231" s="23">
        <v>2229</v>
      </c>
      <c r="C231" s="23" t="s">
        <v>397</v>
      </c>
      <c r="D231" s="24" t="s">
        <v>398</v>
      </c>
    </row>
    <row r="232" spans="1:4">
      <c r="A232" s="23">
        <v>2230</v>
      </c>
      <c r="B232" s="23">
        <v>2230</v>
      </c>
      <c r="C232" s="23" t="s">
        <v>397</v>
      </c>
      <c r="D232" s="24" t="s">
        <v>398</v>
      </c>
    </row>
    <row r="233" spans="1:4">
      <c r="A233" s="23">
        <v>2231</v>
      </c>
      <c r="B233" s="23">
        <v>2231</v>
      </c>
      <c r="C233" s="23" t="s">
        <v>397</v>
      </c>
      <c r="D233" s="24" t="s">
        <v>398</v>
      </c>
    </row>
    <row r="234" spans="1:4">
      <c r="A234" s="23">
        <v>2232</v>
      </c>
      <c r="B234" s="23">
        <v>2232</v>
      </c>
      <c r="C234" s="23" t="s">
        <v>397</v>
      </c>
      <c r="D234" s="24" t="s">
        <v>398</v>
      </c>
    </row>
    <row r="235" spans="1:4">
      <c r="A235" s="23">
        <v>2233</v>
      </c>
      <c r="B235" s="23">
        <v>2233</v>
      </c>
      <c r="C235" s="23" t="s">
        <v>397</v>
      </c>
      <c r="D235" s="24" t="s">
        <v>398</v>
      </c>
    </row>
    <row r="236" spans="1:4">
      <c r="A236" s="23">
        <v>2234</v>
      </c>
      <c r="B236" s="23">
        <v>2234</v>
      </c>
      <c r="C236" s="23" t="s">
        <v>397</v>
      </c>
      <c r="D236" s="24" t="s">
        <v>398</v>
      </c>
    </row>
    <row r="237" spans="1:4">
      <c r="A237" s="23">
        <v>2250</v>
      </c>
      <c r="B237" s="23">
        <v>2250</v>
      </c>
      <c r="C237" s="23" t="s">
        <v>397</v>
      </c>
      <c r="D237" s="24" t="s">
        <v>398</v>
      </c>
    </row>
    <row r="238" spans="1:4">
      <c r="A238" s="23">
        <v>2250</v>
      </c>
      <c r="B238" s="23">
        <v>2250</v>
      </c>
      <c r="C238" s="23" t="s">
        <v>400</v>
      </c>
      <c r="D238" s="24" t="s">
        <v>401</v>
      </c>
    </row>
    <row r="239" spans="1:4">
      <c r="A239" s="23">
        <v>2251</v>
      </c>
      <c r="B239" s="23">
        <v>2251</v>
      </c>
      <c r="C239" s="23" t="s">
        <v>397</v>
      </c>
      <c r="D239" s="24" t="s">
        <v>398</v>
      </c>
    </row>
    <row r="240" spans="1:4">
      <c r="A240" s="23">
        <v>2256</v>
      </c>
      <c r="B240" s="23">
        <v>2256</v>
      </c>
      <c r="C240" s="23" t="s">
        <v>397</v>
      </c>
      <c r="D240" s="24" t="s">
        <v>398</v>
      </c>
    </row>
    <row r="241" spans="1:4">
      <c r="A241" s="23">
        <v>2257</v>
      </c>
      <c r="B241" s="23">
        <v>2257</v>
      </c>
      <c r="C241" s="23" t="s">
        <v>397</v>
      </c>
      <c r="D241" s="24" t="s">
        <v>398</v>
      </c>
    </row>
    <row r="242" spans="1:4">
      <c r="A242" s="23">
        <v>2258</v>
      </c>
      <c r="B242" s="23">
        <v>2258</v>
      </c>
      <c r="C242" s="23" t="s">
        <v>397</v>
      </c>
      <c r="D242" s="24" t="s">
        <v>398</v>
      </c>
    </row>
    <row r="243" spans="1:4">
      <c r="A243" s="23">
        <v>2259</v>
      </c>
      <c r="B243" s="23">
        <v>2259</v>
      </c>
      <c r="C243" s="23" t="s">
        <v>397</v>
      </c>
      <c r="D243" s="24" t="s">
        <v>398</v>
      </c>
    </row>
    <row r="244" spans="1:4">
      <c r="A244" s="23">
        <v>2259</v>
      </c>
      <c r="B244" s="23">
        <v>2259</v>
      </c>
      <c r="C244" s="23" t="s">
        <v>400</v>
      </c>
      <c r="D244" s="24" t="s">
        <v>401</v>
      </c>
    </row>
    <row r="245" spans="1:4">
      <c r="A245" s="23">
        <v>2260</v>
      </c>
      <c r="B245" s="23">
        <v>2260</v>
      </c>
      <c r="C245" s="23" t="s">
        <v>397</v>
      </c>
      <c r="D245" s="24" t="s">
        <v>398</v>
      </c>
    </row>
    <row r="246" spans="1:4">
      <c r="A246" s="23">
        <v>2261</v>
      </c>
      <c r="B246" s="23">
        <v>2261</v>
      </c>
      <c r="C246" s="23" t="s">
        <v>397</v>
      </c>
      <c r="D246" s="24" t="s">
        <v>398</v>
      </c>
    </row>
    <row r="247" spans="1:4">
      <c r="A247" s="23">
        <v>2262</v>
      </c>
      <c r="B247" s="23">
        <v>2262</v>
      </c>
      <c r="C247" s="23" t="s">
        <v>397</v>
      </c>
      <c r="D247" s="24" t="s">
        <v>398</v>
      </c>
    </row>
    <row r="248" spans="1:4">
      <c r="A248" s="23">
        <v>2263</v>
      </c>
      <c r="B248" s="23">
        <v>2263</v>
      </c>
      <c r="C248" s="23" t="s">
        <v>397</v>
      </c>
      <c r="D248" s="24" t="s">
        <v>398</v>
      </c>
    </row>
    <row r="249" spans="1:4">
      <c r="A249" s="23">
        <v>2264</v>
      </c>
      <c r="B249" s="23">
        <v>2264</v>
      </c>
      <c r="C249" s="23" t="s">
        <v>400</v>
      </c>
      <c r="D249" s="24" t="s">
        <v>401</v>
      </c>
    </row>
    <row r="250" spans="1:4">
      <c r="A250" s="23">
        <v>2265</v>
      </c>
      <c r="B250" s="23">
        <v>2265</v>
      </c>
      <c r="C250" s="23" t="s">
        <v>400</v>
      </c>
      <c r="D250" s="24" t="s">
        <v>401</v>
      </c>
    </row>
    <row r="251" spans="1:4">
      <c r="A251" s="23">
        <v>2267</v>
      </c>
      <c r="B251" s="23">
        <v>2267</v>
      </c>
      <c r="C251" s="23" t="s">
        <v>400</v>
      </c>
      <c r="D251" s="24" t="s">
        <v>401</v>
      </c>
    </row>
    <row r="252" spans="1:4">
      <c r="A252" s="23">
        <v>2278</v>
      </c>
      <c r="B252" s="23">
        <v>2278</v>
      </c>
      <c r="C252" s="23" t="s">
        <v>400</v>
      </c>
      <c r="D252" s="24" t="s">
        <v>401</v>
      </c>
    </row>
    <row r="253" spans="1:4">
      <c r="A253" s="23">
        <v>2280</v>
      </c>
      <c r="B253" s="23">
        <v>2280</v>
      </c>
      <c r="C253" s="23" t="s">
        <v>400</v>
      </c>
      <c r="D253" s="24" t="s">
        <v>401</v>
      </c>
    </row>
    <row r="254" spans="1:4">
      <c r="A254" s="23">
        <v>2281</v>
      </c>
      <c r="B254" s="23">
        <v>2281</v>
      </c>
      <c r="C254" s="23" t="s">
        <v>400</v>
      </c>
      <c r="D254" s="24" t="s">
        <v>401</v>
      </c>
    </row>
    <row r="255" spans="1:4">
      <c r="A255" s="23">
        <v>2282</v>
      </c>
      <c r="B255" s="23">
        <v>2282</v>
      </c>
      <c r="C255" s="23" t="s">
        <v>400</v>
      </c>
      <c r="D255" s="24" t="s">
        <v>401</v>
      </c>
    </row>
    <row r="256" spans="1:4">
      <c r="A256" s="23">
        <v>2283</v>
      </c>
      <c r="B256" s="23">
        <v>2283</v>
      </c>
      <c r="C256" s="23" t="s">
        <v>400</v>
      </c>
      <c r="D256" s="24" t="s">
        <v>401</v>
      </c>
    </row>
    <row r="257" spans="1:4">
      <c r="A257" s="23">
        <v>2284</v>
      </c>
      <c r="B257" s="23">
        <v>2284</v>
      </c>
      <c r="C257" s="23" t="s">
        <v>400</v>
      </c>
      <c r="D257" s="24" t="s">
        <v>401</v>
      </c>
    </row>
    <row r="258" spans="1:4">
      <c r="A258" s="23">
        <v>2285</v>
      </c>
      <c r="B258" s="23">
        <v>2285</v>
      </c>
      <c r="C258" s="23" t="s">
        <v>400</v>
      </c>
      <c r="D258" s="24" t="s">
        <v>401</v>
      </c>
    </row>
    <row r="259" spans="1:4">
      <c r="A259" s="23">
        <v>2286</v>
      </c>
      <c r="B259" s="23">
        <v>2286</v>
      </c>
      <c r="C259" s="23" t="s">
        <v>400</v>
      </c>
      <c r="D259" s="24" t="s">
        <v>401</v>
      </c>
    </row>
    <row r="260" spans="1:4">
      <c r="A260" s="23">
        <v>2287</v>
      </c>
      <c r="B260" s="23">
        <v>2287</v>
      </c>
      <c r="C260" s="23" t="s">
        <v>400</v>
      </c>
      <c r="D260" s="24" t="s">
        <v>401</v>
      </c>
    </row>
    <row r="261" spans="1:4">
      <c r="A261" s="23">
        <v>2289</v>
      </c>
      <c r="B261" s="23">
        <v>2289</v>
      </c>
      <c r="C261" s="23" t="s">
        <v>400</v>
      </c>
      <c r="D261" s="24" t="s">
        <v>401</v>
      </c>
    </row>
    <row r="262" spans="1:4">
      <c r="A262" s="23">
        <v>2290</v>
      </c>
      <c r="B262" s="23">
        <v>2290</v>
      </c>
      <c r="C262" s="23" t="s">
        <v>400</v>
      </c>
      <c r="D262" s="24" t="s">
        <v>401</v>
      </c>
    </row>
    <row r="263" spans="1:4">
      <c r="A263" s="23">
        <v>2291</v>
      </c>
      <c r="B263" s="23">
        <v>2291</v>
      </c>
      <c r="C263" s="23" t="s">
        <v>400</v>
      </c>
      <c r="D263" s="24" t="s">
        <v>401</v>
      </c>
    </row>
    <row r="264" spans="1:4">
      <c r="A264" s="23">
        <v>2292</v>
      </c>
      <c r="B264" s="23">
        <v>2292</v>
      </c>
      <c r="C264" s="23" t="s">
        <v>400</v>
      </c>
      <c r="D264" s="24" t="s">
        <v>401</v>
      </c>
    </row>
    <row r="265" spans="1:4">
      <c r="A265" s="23">
        <v>2293</v>
      </c>
      <c r="B265" s="23">
        <v>2293</v>
      </c>
      <c r="C265" s="23" t="s">
        <v>400</v>
      </c>
      <c r="D265" s="24" t="s">
        <v>401</v>
      </c>
    </row>
    <row r="266" spans="1:4">
      <c r="A266" s="23">
        <v>2294</v>
      </c>
      <c r="B266" s="23">
        <v>2294</v>
      </c>
      <c r="C266" s="23" t="s">
        <v>400</v>
      </c>
      <c r="D266" s="24" t="s">
        <v>401</v>
      </c>
    </row>
    <row r="267" spans="1:4">
      <c r="A267" s="23">
        <v>2295</v>
      </c>
      <c r="B267" s="23">
        <v>2295</v>
      </c>
      <c r="C267" s="23" t="s">
        <v>400</v>
      </c>
      <c r="D267" s="24" t="s">
        <v>401</v>
      </c>
    </row>
    <row r="268" spans="1:4">
      <c r="A268" s="23">
        <v>2296</v>
      </c>
      <c r="B268" s="23">
        <v>2296</v>
      </c>
      <c r="C268" s="23" t="s">
        <v>400</v>
      </c>
      <c r="D268" s="24" t="s">
        <v>401</v>
      </c>
    </row>
    <row r="269" spans="1:4">
      <c r="A269" s="23">
        <v>2297</v>
      </c>
      <c r="B269" s="23">
        <v>2297</v>
      </c>
      <c r="C269" s="23" t="s">
        <v>400</v>
      </c>
      <c r="D269" s="24" t="s">
        <v>401</v>
      </c>
    </row>
    <row r="270" spans="1:4">
      <c r="A270" s="23">
        <v>2298</v>
      </c>
      <c r="B270" s="23">
        <v>2298</v>
      </c>
      <c r="C270" s="23" t="s">
        <v>400</v>
      </c>
      <c r="D270" s="24" t="s">
        <v>401</v>
      </c>
    </row>
    <row r="271" spans="1:4">
      <c r="A271" s="23">
        <v>2299</v>
      </c>
      <c r="B271" s="23">
        <v>2299</v>
      </c>
      <c r="C271" s="23" t="s">
        <v>400</v>
      </c>
      <c r="D271" s="24" t="s">
        <v>401</v>
      </c>
    </row>
    <row r="272" spans="1:4">
      <c r="A272" s="23">
        <v>2300</v>
      </c>
      <c r="B272" s="23">
        <v>2300</v>
      </c>
      <c r="C272" s="23" t="s">
        <v>400</v>
      </c>
      <c r="D272" s="24" t="s">
        <v>401</v>
      </c>
    </row>
    <row r="273" spans="1:4">
      <c r="A273" s="23">
        <v>2302</v>
      </c>
      <c r="B273" s="23">
        <v>2302</v>
      </c>
      <c r="C273" s="23" t="s">
        <v>400</v>
      </c>
      <c r="D273" s="24" t="s">
        <v>401</v>
      </c>
    </row>
    <row r="274" spans="1:4">
      <c r="A274" s="23">
        <v>2303</v>
      </c>
      <c r="B274" s="23">
        <v>2303</v>
      </c>
      <c r="C274" s="23" t="s">
        <v>400</v>
      </c>
      <c r="D274" s="24" t="s">
        <v>401</v>
      </c>
    </row>
    <row r="275" spans="1:4">
      <c r="A275" s="23">
        <v>2304</v>
      </c>
      <c r="B275" s="23">
        <v>2304</v>
      </c>
      <c r="C275" s="23" t="s">
        <v>400</v>
      </c>
      <c r="D275" s="24" t="s">
        <v>401</v>
      </c>
    </row>
    <row r="276" spans="1:4">
      <c r="A276" s="23">
        <v>2305</v>
      </c>
      <c r="B276" s="23">
        <v>2305</v>
      </c>
      <c r="C276" s="23" t="s">
        <v>400</v>
      </c>
      <c r="D276" s="24" t="s">
        <v>401</v>
      </c>
    </row>
    <row r="277" spans="1:4">
      <c r="A277" s="23">
        <v>2306</v>
      </c>
      <c r="B277" s="23">
        <v>2306</v>
      </c>
      <c r="C277" s="23" t="s">
        <v>400</v>
      </c>
      <c r="D277" s="24" t="s">
        <v>401</v>
      </c>
    </row>
    <row r="278" spans="1:4">
      <c r="A278" s="23">
        <v>2307</v>
      </c>
      <c r="B278" s="23">
        <v>2307</v>
      </c>
      <c r="C278" s="23" t="s">
        <v>400</v>
      </c>
      <c r="D278" s="24" t="s">
        <v>401</v>
      </c>
    </row>
    <row r="279" spans="1:4">
      <c r="A279" s="23">
        <v>2308</v>
      </c>
      <c r="B279" s="23">
        <v>2308</v>
      </c>
      <c r="C279" s="23" t="s">
        <v>400</v>
      </c>
      <c r="D279" s="24" t="s">
        <v>401</v>
      </c>
    </row>
    <row r="280" spans="1:4">
      <c r="A280" s="23">
        <v>2311</v>
      </c>
      <c r="B280" s="23">
        <v>2311</v>
      </c>
      <c r="C280" s="23" t="s">
        <v>400</v>
      </c>
      <c r="D280" s="24" t="s">
        <v>401</v>
      </c>
    </row>
    <row r="281" spans="1:4">
      <c r="A281" s="23">
        <v>2312</v>
      </c>
      <c r="B281" s="23">
        <v>2312</v>
      </c>
      <c r="C281" s="23" t="s">
        <v>400</v>
      </c>
      <c r="D281" s="24" t="s">
        <v>401</v>
      </c>
    </row>
    <row r="282" spans="1:4">
      <c r="A282" s="23">
        <v>2314</v>
      </c>
      <c r="B282" s="23">
        <v>2314</v>
      </c>
      <c r="C282" s="23" t="s">
        <v>400</v>
      </c>
      <c r="D282" s="24" t="s">
        <v>401</v>
      </c>
    </row>
    <row r="283" spans="1:4">
      <c r="A283" s="23">
        <v>2315</v>
      </c>
      <c r="B283" s="23">
        <v>2315</v>
      </c>
      <c r="C283" s="23" t="s">
        <v>400</v>
      </c>
      <c r="D283" s="24" t="s">
        <v>401</v>
      </c>
    </row>
    <row r="284" spans="1:4">
      <c r="A284" s="23">
        <v>2316</v>
      </c>
      <c r="B284" s="23">
        <v>2316</v>
      </c>
      <c r="C284" s="23" t="s">
        <v>400</v>
      </c>
      <c r="D284" s="24" t="s">
        <v>401</v>
      </c>
    </row>
    <row r="285" spans="1:4">
      <c r="A285" s="23">
        <v>2317</v>
      </c>
      <c r="B285" s="23">
        <v>2317</v>
      </c>
      <c r="C285" s="23" t="s">
        <v>400</v>
      </c>
      <c r="D285" s="24" t="s">
        <v>401</v>
      </c>
    </row>
    <row r="286" spans="1:4">
      <c r="A286" s="23">
        <v>2318</v>
      </c>
      <c r="B286" s="23">
        <v>2318</v>
      </c>
      <c r="C286" s="23" t="s">
        <v>400</v>
      </c>
      <c r="D286" s="24" t="s">
        <v>401</v>
      </c>
    </row>
    <row r="287" spans="1:4">
      <c r="A287" s="23">
        <v>2319</v>
      </c>
      <c r="B287" s="23">
        <v>2319</v>
      </c>
      <c r="C287" s="23" t="s">
        <v>400</v>
      </c>
      <c r="D287" s="24" t="s">
        <v>401</v>
      </c>
    </row>
    <row r="288" spans="1:4">
      <c r="A288" s="23">
        <v>2320</v>
      </c>
      <c r="B288" s="23">
        <v>2320</v>
      </c>
      <c r="C288" s="23" t="s">
        <v>400</v>
      </c>
      <c r="D288" s="24" t="s">
        <v>401</v>
      </c>
    </row>
    <row r="289" spans="1:4">
      <c r="A289" s="23">
        <v>2321</v>
      </c>
      <c r="B289" s="23">
        <v>2321</v>
      </c>
      <c r="C289" s="23" t="s">
        <v>400</v>
      </c>
      <c r="D289" s="24" t="s">
        <v>401</v>
      </c>
    </row>
    <row r="290" spans="1:4">
      <c r="A290" s="23">
        <v>2322</v>
      </c>
      <c r="B290" s="23">
        <v>2322</v>
      </c>
      <c r="C290" s="23" t="s">
        <v>400</v>
      </c>
      <c r="D290" s="24" t="s">
        <v>401</v>
      </c>
    </row>
    <row r="291" spans="1:4">
      <c r="A291" s="23">
        <v>2323</v>
      </c>
      <c r="B291" s="23">
        <v>2323</v>
      </c>
      <c r="C291" s="23" t="s">
        <v>400</v>
      </c>
      <c r="D291" s="24" t="s">
        <v>401</v>
      </c>
    </row>
    <row r="292" spans="1:4">
      <c r="A292" s="23">
        <v>2324</v>
      </c>
      <c r="B292" s="23">
        <v>2324</v>
      </c>
      <c r="C292" s="23" t="s">
        <v>400</v>
      </c>
      <c r="D292" s="24" t="s">
        <v>401</v>
      </c>
    </row>
    <row r="293" spans="1:4">
      <c r="A293" s="23">
        <v>2325</v>
      </c>
      <c r="B293" s="23">
        <v>2325</v>
      </c>
      <c r="C293" s="23" t="s">
        <v>400</v>
      </c>
      <c r="D293" s="24" t="s">
        <v>401</v>
      </c>
    </row>
    <row r="294" spans="1:4">
      <c r="A294" s="23">
        <v>2326</v>
      </c>
      <c r="B294" s="23">
        <v>2326</v>
      </c>
      <c r="C294" s="23" t="s">
        <v>400</v>
      </c>
      <c r="D294" s="24" t="s">
        <v>401</v>
      </c>
    </row>
    <row r="295" spans="1:4">
      <c r="A295" s="23">
        <v>2327</v>
      </c>
      <c r="B295" s="23">
        <v>2327</v>
      </c>
      <c r="C295" s="23" t="s">
        <v>400</v>
      </c>
      <c r="D295" s="24" t="s">
        <v>401</v>
      </c>
    </row>
    <row r="296" spans="1:4">
      <c r="A296" s="23">
        <v>2328</v>
      </c>
      <c r="B296" s="23">
        <v>2328</v>
      </c>
      <c r="C296" s="23" t="s">
        <v>400</v>
      </c>
      <c r="D296" s="24" t="s">
        <v>401</v>
      </c>
    </row>
    <row r="297" spans="1:4">
      <c r="A297" s="23">
        <v>2329</v>
      </c>
      <c r="B297" s="23">
        <v>2329</v>
      </c>
      <c r="C297" s="23" t="s">
        <v>400</v>
      </c>
      <c r="D297" s="24" t="s">
        <v>401</v>
      </c>
    </row>
    <row r="298" spans="1:4">
      <c r="A298" s="23">
        <v>2330</v>
      </c>
      <c r="B298" s="23">
        <v>2330</v>
      </c>
      <c r="C298" s="23" t="s">
        <v>400</v>
      </c>
      <c r="D298" s="24" t="s">
        <v>401</v>
      </c>
    </row>
    <row r="299" spans="1:4">
      <c r="A299" s="23">
        <v>2331</v>
      </c>
      <c r="B299" s="23">
        <v>2331</v>
      </c>
      <c r="C299" s="23" t="s">
        <v>400</v>
      </c>
      <c r="D299" s="24" t="s">
        <v>401</v>
      </c>
    </row>
    <row r="300" spans="1:4">
      <c r="A300" s="23">
        <v>2333</v>
      </c>
      <c r="B300" s="23">
        <v>2333</v>
      </c>
      <c r="C300" s="23" t="s">
        <v>400</v>
      </c>
      <c r="D300" s="24" t="s">
        <v>401</v>
      </c>
    </row>
    <row r="301" spans="1:4">
      <c r="A301" s="23">
        <v>2334</v>
      </c>
      <c r="B301" s="23">
        <v>2334</v>
      </c>
      <c r="C301" s="23" t="s">
        <v>400</v>
      </c>
      <c r="D301" s="24" t="s">
        <v>401</v>
      </c>
    </row>
    <row r="302" spans="1:4">
      <c r="A302" s="23">
        <v>2335</v>
      </c>
      <c r="B302" s="23">
        <v>2335</v>
      </c>
      <c r="C302" s="23" t="s">
        <v>400</v>
      </c>
      <c r="D302" s="24" t="s">
        <v>401</v>
      </c>
    </row>
    <row r="303" spans="1:4">
      <c r="A303" s="23">
        <v>2336</v>
      </c>
      <c r="B303" s="23">
        <v>2336</v>
      </c>
      <c r="C303" s="23" t="s">
        <v>400</v>
      </c>
      <c r="D303" s="24" t="s">
        <v>401</v>
      </c>
    </row>
    <row r="304" spans="1:4">
      <c r="A304" s="23">
        <v>2337</v>
      </c>
      <c r="B304" s="23">
        <v>2337</v>
      </c>
      <c r="C304" s="23" t="s">
        <v>400</v>
      </c>
      <c r="D304" s="24" t="s">
        <v>401</v>
      </c>
    </row>
    <row r="305" spans="1:4">
      <c r="A305" s="23">
        <v>2338</v>
      </c>
      <c r="B305" s="23">
        <v>2338</v>
      </c>
      <c r="C305" s="23" t="s">
        <v>400</v>
      </c>
      <c r="D305" s="24" t="s">
        <v>401</v>
      </c>
    </row>
    <row r="306" spans="1:4">
      <c r="A306" s="23">
        <v>2339</v>
      </c>
      <c r="B306" s="23">
        <v>2339</v>
      </c>
      <c r="C306" s="23" t="s">
        <v>400</v>
      </c>
      <c r="D306" s="24" t="s">
        <v>401</v>
      </c>
    </row>
    <row r="307" spans="1:4">
      <c r="A307" s="23">
        <v>2340</v>
      </c>
      <c r="B307" s="23">
        <v>2340</v>
      </c>
      <c r="C307" s="23" t="s">
        <v>400</v>
      </c>
      <c r="D307" s="24" t="s">
        <v>401</v>
      </c>
    </row>
    <row r="308" spans="1:4">
      <c r="A308" s="23">
        <v>2341</v>
      </c>
      <c r="B308" s="23">
        <v>2341</v>
      </c>
      <c r="C308" s="23" t="s">
        <v>400</v>
      </c>
      <c r="D308" s="24" t="s">
        <v>401</v>
      </c>
    </row>
    <row r="309" spans="1:4">
      <c r="A309" s="23">
        <v>2342</v>
      </c>
      <c r="B309" s="23">
        <v>2342</v>
      </c>
      <c r="C309" s="23" t="s">
        <v>400</v>
      </c>
      <c r="D309" s="24" t="s">
        <v>401</v>
      </c>
    </row>
    <row r="310" spans="1:4">
      <c r="A310" s="23">
        <v>2343</v>
      </c>
      <c r="B310" s="23">
        <v>2343</v>
      </c>
      <c r="C310" s="23" t="s">
        <v>400</v>
      </c>
      <c r="D310" s="24" t="s">
        <v>401</v>
      </c>
    </row>
    <row r="311" spans="1:4">
      <c r="A311" s="23">
        <v>2344</v>
      </c>
      <c r="B311" s="23">
        <v>2344</v>
      </c>
      <c r="C311" s="23" t="s">
        <v>400</v>
      </c>
      <c r="D311" s="24" t="s">
        <v>401</v>
      </c>
    </row>
    <row r="312" spans="1:4">
      <c r="A312" s="23">
        <v>2345</v>
      </c>
      <c r="B312" s="23">
        <v>2345</v>
      </c>
      <c r="C312" s="23" t="s">
        <v>400</v>
      </c>
      <c r="D312" s="24" t="s">
        <v>401</v>
      </c>
    </row>
    <row r="313" spans="1:4">
      <c r="A313" s="23">
        <v>2346</v>
      </c>
      <c r="B313" s="23">
        <v>2346</v>
      </c>
      <c r="C313" s="23" t="s">
        <v>400</v>
      </c>
      <c r="D313" s="24" t="s">
        <v>401</v>
      </c>
    </row>
    <row r="314" spans="1:4">
      <c r="A314" s="23">
        <v>2347</v>
      </c>
      <c r="B314" s="23">
        <v>2347</v>
      </c>
      <c r="C314" s="23" t="s">
        <v>400</v>
      </c>
      <c r="D314" s="24" t="s">
        <v>401</v>
      </c>
    </row>
    <row r="315" spans="1:4">
      <c r="A315" s="23">
        <v>2350</v>
      </c>
      <c r="B315" s="23">
        <v>2350</v>
      </c>
      <c r="C315" s="23" t="s">
        <v>400</v>
      </c>
      <c r="D315" s="24" t="s">
        <v>401</v>
      </c>
    </row>
    <row r="316" spans="1:4">
      <c r="A316" s="23">
        <v>2351</v>
      </c>
      <c r="B316" s="23">
        <v>2351</v>
      </c>
      <c r="C316" s="23" t="s">
        <v>400</v>
      </c>
      <c r="D316" s="24" t="s">
        <v>401</v>
      </c>
    </row>
    <row r="317" spans="1:4">
      <c r="A317" s="23">
        <v>2352</v>
      </c>
      <c r="B317" s="23">
        <v>2352</v>
      </c>
      <c r="C317" s="23" t="s">
        <v>400</v>
      </c>
      <c r="D317" s="24" t="s">
        <v>401</v>
      </c>
    </row>
    <row r="318" spans="1:4">
      <c r="A318" s="23">
        <v>2353</v>
      </c>
      <c r="B318" s="23">
        <v>2353</v>
      </c>
      <c r="C318" s="23" t="s">
        <v>400</v>
      </c>
      <c r="D318" s="24" t="s">
        <v>401</v>
      </c>
    </row>
    <row r="319" spans="1:4">
      <c r="A319" s="23">
        <v>2354</v>
      </c>
      <c r="B319" s="23">
        <v>2354</v>
      </c>
      <c r="C319" s="23" t="s">
        <v>400</v>
      </c>
      <c r="D319" s="24" t="s">
        <v>401</v>
      </c>
    </row>
    <row r="320" spans="1:4">
      <c r="A320" s="23">
        <v>2355</v>
      </c>
      <c r="B320" s="23">
        <v>2355</v>
      </c>
      <c r="C320" s="23" t="s">
        <v>400</v>
      </c>
      <c r="D320" s="24" t="s">
        <v>401</v>
      </c>
    </row>
    <row r="321" spans="1:4">
      <c r="A321" s="23">
        <v>2356</v>
      </c>
      <c r="B321" s="23">
        <v>2356</v>
      </c>
      <c r="C321" s="23" t="s">
        <v>400</v>
      </c>
      <c r="D321" s="24" t="s">
        <v>401</v>
      </c>
    </row>
    <row r="322" spans="1:4">
      <c r="A322" s="23">
        <v>2357</v>
      </c>
      <c r="B322" s="23">
        <v>2357</v>
      </c>
      <c r="C322" s="23" t="s">
        <v>400</v>
      </c>
      <c r="D322" s="24" t="s">
        <v>401</v>
      </c>
    </row>
    <row r="323" spans="1:4">
      <c r="A323" s="23">
        <v>2358</v>
      </c>
      <c r="B323" s="23">
        <v>2358</v>
      </c>
      <c r="C323" s="23" t="s">
        <v>400</v>
      </c>
      <c r="D323" s="24" t="s">
        <v>401</v>
      </c>
    </row>
    <row r="324" spans="1:4">
      <c r="A324" s="23">
        <v>2359</v>
      </c>
      <c r="B324" s="23">
        <v>2359</v>
      </c>
      <c r="C324" s="23" t="s">
        <v>400</v>
      </c>
      <c r="D324" s="24" t="s">
        <v>401</v>
      </c>
    </row>
    <row r="325" spans="1:4">
      <c r="A325" s="23">
        <v>2360</v>
      </c>
      <c r="B325" s="23">
        <v>2360</v>
      </c>
      <c r="C325" s="23" t="s">
        <v>400</v>
      </c>
      <c r="D325" s="24" t="s">
        <v>401</v>
      </c>
    </row>
    <row r="326" spans="1:4">
      <c r="A326" s="23">
        <v>2361</v>
      </c>
      <c r="B326" s="23">
        <v>2361</v>
      </c>
      <c r="C326" s="23" t="s">
        <v>400</v>
      </c>
      <c r="D326" s="24" t="s">
        <v>401</v>
      </c>
    </row>
    <row r="327" spans="1:4">
      <c r="A327" s="23">
        <v>2365</v>
      </c>
      <c r="B327" s="23">
        <v>2365</v>
      </c>
      <c r="C327" s="23" t="s">
        <v>400</v>
      </c>
      <c r="D327" s="24" t="s">
        <v>401</v>
      </c>
    </row>
    <row r="328" spans="1:4">
      <c r="A328" s="23">
        <v>2369</v>
      </c>
      <c r="B328" s="23">
        <v>2369</v>
      </c>
      <c r="C328" s="23" t="s">
        <v>400</v>
      </c>
      <c r="D328" s="24" t="s">
        <v>401</v>
      </c>
    </row>
    <row r="329" spans="1:4">
      <c r="A329" s="23">
        <v>2370</v>
      </c>
      <c r="B329" s="23">
        <v>2370</v>
      </c>
      <c r="C329" s="23" t="s">
        <v>400</v>
      </c>
      <c r="D329" s="24" t="s">
        <v>401</v>
      </c>
    </row>
    <row r="330" spans="1:4">
      <c r="A330" s="23">
        <v>2371</v>
      </c>
      <c r="B330" s="23">
        <v>2371</v>
      </c>
      <c r="C330" s="23" t="s">
        <v>400</v>
      </c>
      <c r="D330" s="24" t="s">
        <v>401</v>
      </c>
    </row>
    <row r="331" spans="1:4">
      <c r="A331" s="23">
        <v>2372</v>
      </c>
      <c r="B331" s="23">
        <v>2372</v>
      </c>
      <c r="C331" s="23" t="s">
        <v>400</v>
      </c>
      <c r="D331" s="24" t="s">
        <v>401</v>
      </c>
    </row>
    <row r="332" spans="1:4">
      <c r="A332" s="23">
        <v>2372</v>
      </c>
      <c r="B332" s="23">
        <v>2372</v>
      </c>
      <c r="C332" s="23" t="s">
        <v>413</v>
      </c>
      <c r="D332" s="24" t="s">
        <v>414</v>
      </c>
    </row>
    <row r="333" spans="1:4">
      <c r="A333" s="23">
        <v>2379</v>
      </c>
      <c r="B333" s="23">
        <v>2379</v>
      </c>
      <c r="C333" s="23" t="s">
        <v>400</v>
      </c>
      <c r="D333" s="24" t="s">
        <v>401</v>
      </c>
    </row>
    <row r="334" spans="1:4">
      <c r="A334" s="23">
        <v>2380</v>
      </c>
      <c r="B334" s="23">
        <v>2380</v>
      </c>
      <c r="C334" s="23" t="s">
        <v>400</v>
      </c>
      <c r="D334" s="24" t="s">
        <v>401</v>
      </c>
    </row>
    <row r="335" spans="1:4">
      <c r="A335" s="23">
        <v>2381</v>
      </c>
      <c r="B335" s="23">
        <v>2381</v>
      </c>
      <c r="C335" s="23" t="s">
        <v>400</v>
      </c>
      <c r="D335" s="24" t="s">
        <v>401</v>
      </c>
    </row>
    <row r="336" spans="1:4">
      <c r="A336" s="23">
        <v>2382</v>
      </c>
      <c r="B336" s="23">
        <v>2382</v>
      </c>
      <c r="C336" s="23" t="s">
        <v>400</v>
      </c>
      <c r="D336" s="24" t="s">
        <v>401</v>
      </c>
    </row>
    <row r="337" spans="1:4">
      <c r="A337" s="23">
        <v>2386</v>
      </c>
      <c r="B337" s="23">
        <v>2386</v>
      </c>
      <c r="C337" s="23" t="s">
        <v>400</v>
      </c>
      <c r="D337" s="24" t="s">
        <v>401</v>
      </c>
    </row>
    <row r="338" spans="1:4">
      <c r="A338" s="23">
        <v>2387</v>
      </c>
      <c r="B338" s="23">
        <v>2387</v>
      </c>
      <c r="C338" s="23" t="s">
        <v>400</v>
      </c>
      <c r="D338" s="24" t="s">
        <v>401</v>
      </c>
    </row>
    <row r="339" spans="1:4">
      <c r="A339" s="23">
        <v>2388</v>
      </c>
      <c r="B339" s="23">
        <v>2388</v>
      </c>
      <c r="C339" s="23" t="s">
        <v>400</v>
      </c>
      <c r="D339" s="24" t="s">
        <v>401</v>
      </c>
    </row>
    <row r="340" spans="1:4">
      <c r="A340" s="23">
        <v>2390</v>
      </c>
      <c r="B340" s="23">
        <v>2390</v>
      </c>
      <c r="C340" s="23" t="s">
        <v>400</v>
      </c>
      <c r="D340" s="24" t="s">
        <v>401</v>
      </c>
    </row>
    <row r="341" spans="1:4">
      <c r="A341" s="23">
        <v>2395</v>
      </c>
      <c r="B341" s="23">
        <v>2395</v>
      </c>
      <c r="C341" s="23" t="s">
        <v>400</v>
      </c>
      <c r="D341" s="24" t="s">
        <v>401</v>
      </c>
    </row>
    <row r="342" spans="1:4">
      <c r="A342" s="23">
        <v>2396</v>
      </c>
      <c r="B342" s="23">
        <v>2396</v>
      </c>
      <c r="C342" s="23" t="s">
        <v>400</v>
      </c>
      <c r="D342" s="24" t="s">
        <v>401</v>
      </c>
    </row>
    <row r="343" spans="1:4">
      <c r="A343" s="23">
        <v>2397</v>
      </c>
      <c r="B343" s="23">
        <v>2397</v>
      </c>
      <c r="C343" s="23" t="s">
        <v>400</v>
      </c>
      <c r="D343" s="24" t="s">
        <v>401</v>
      </c>
    </row>
    <row r="344" spans="1:4">
      <c r="A344" s="23">
        <v>2398</v>
      </c>
      <c r="B344" s="23">
        <v>2398</v>
      </c>
      <c r="C344" s="23" t="s">
        <v>400</v>
      </c>
      <c r="D344" s="24" t="s">
        <v>401</v>
      </c>
    </row>
    <row r="345" spans="1:4">
      <c r="A345" s="23">
        <v>2399</v>
      </c>
      <c r="B345" s="23">
        <v>2399</v>
      </c>
      <c r="C345" s="23" t="s">
        <v>400</v>
      </c>
      <c r="D345" s="24" t="s">
        <v>401</v>
      </c>
    </row>
    <row r="346" spans="1:4">
      <c r="A346" s="23">
        <v>2400</v>
      </c>
      <c r="B346" s="23">
        <v>2400</v>
      </c>
      <c r="C346" s="23" t="s">
        <v>400</v>
      </c>
      <c r="D346" s="24" t="s">
        <v>401</v>
      </c>
    </row>
    <row r="347" spans="1:4">
      <c r="A347" s="23">
        <v>2401</v>
      </c>
      <c r="B347" s="23">
        <v>2401</v>
      </c>
      <c r="C347" s="23" t="s">
        <v>400</v>
      </c>
      <c r="D347" s="24" t="s">
        <v>401</v>
      </c>
    </row>
    <row r="348" spans="1:4">
      <c r="A348" s="23">
        <v>2402</v>
      </c>
      <c r="B348" s="23">
        <v>2402</v>
      </c>
      <c r="C348" s="23" t="s">
        <v>400</v>
      </c>
      <c r="D348" s="24" t="s">
        <v>401</v>
      </c>
    </row>
    <row r="349" spans="1:4">
      <c r="A349" s="23">
        <v>2403</v>
      </c>
      <c r="B349" s="23">
        <v>2403</v>
      </c>
      <c r="C349" s="23" t="s">
        <v>400</v>
      </c>
      <c r="D349" s="24" t="s">
        <v>401</v>
      </c>
    </row>
    <row r="350" spans="1:4">
      <c r="A350" s="23">
        <v>2404</v>
      </c>
      <c r="B350" s="23">
        <v>2404</v>
      </c>
      <c r="C350" s="23" t="s">
        <v>400</v>
      </c>
      <c r="D350" s="24" t="s">
        <v>401</v>
      </c>
    </row>
    <row r="351" spans="1:4">
      <c r="A351" s="23">
        <v>2405</v>
      </c>
      <c r="B351" s="23">
        <v>2405</v>
      </c>
      <c r="C351" s="23" t="s">
        <v>400</v>
      </c>
      <c r="D351" s="24" t="s">
        <v>401</v>
      </c>
    </row>
    <row r="352" spans="1:4">
      <c r="A352" s="23">
        <v>2406</v>
      </c>
      <c r="B352" s="23">
        <v>2406</v>
      </c>
      <c r="C352" s="23" t="s">
        <v>400</v>
      </c>
      <c r="D352" s="24" t="s">
        <v>401</v>
      </c>
    </row>
    <row r="353" spans="1:4">
      <c r="A353" s="23">
        <v>2406</v>
      </c>
      <c r="B353" s="23">
        <v>2406</v>
      </c>
      <c r="C353" s="23" t="s">
        <v>413</v>
      </c>
      <c r="D353" s="24" t="s">
        <v>414</v>
      </c>
    </row>
    <row r="354" spans="1:4">
      <c r="A354" s="23">
        <v>2408</v>
      </c>
      <c r="B354" s="23">
        <v>2408</v>
      </c>
      <c r="C354" s="23" t="s">
        <v>400</v>
      </c>
      <c r="D354" s="24" t="s">
        <v>401</v>
      </c>
    </row>
    <row r="355" spans="1:4">
      <c r="A355" s="23">
        <v>2409</v>
      </c>
      <c r="B355" s="23">
        <v>2409</v>
      </c>
      <c r="C355" s="23" t="s">
        <v>400</v>
      </c>
      <c r="D355" s="24" t="s">
        <v>401</v>
      </c>
    </row>
    <row r="356" spans="1:4">
      <c r="A356" s="23">
        <v>2409</v>
      </c>
      <c r="B356" s="23">
        <v>2409</v>
      </c>
      <c r="C356" s="23" t="s">
        <v>413</v>
      </c>
      <c r="D356" s="24" t="s">
        <v>414</v>
      </c>
    </row>
    <row r="357" spans="1:4">
      <c r="A357" s="23">
        <v>2410</v>
      </c>
      <c r="B357" s="23">
        <v>2410</v>
      </c>
      <c r="C357" s="23" t="s">
        <v>400</v>
      </c>
      <c r="D357" s="24" t="s">
        <v>401</v>
      </c>
    </row>
    <row r="358" spans="1:4">
      <c r="A358" s="23">
        <v>2411</v>
      </c>
      <c r="B358" s="23">
        <v>2411</v>
      </c>
      <c r="C358" s="23" t="s">
        <v>400</v>
      </c>
      <c r="D358" s="24" t="s">
        <v>401</v>
      </c>
    </row>
    <row r="359" spans="1:4">
      <c r="A359" s="23">
        <v>2415</v>
      </c>
      <c r="B359" s="23">
        <v>2415</v>
      </c>
      <c r="C359" s="23" t="s">
        <v>400</v>
      </c>
      <c r="D359" s="24" t="s">
        <v>401</v>
      </c>
    </row>
    <row r="360" spans="1:4">
      <c r="A360" s="23">
        <v>2420</v>
      </c>
      <c r="B360" s="23">
        <v>2420</v>
      </c>
      <c r="C360" s="23" t="s">
        <v>400</v>
      </c>
      <c r="D360" s="24" t="s">
        <v>401</v>
      </c>
    </row>
    <row r="361" spans="1:4">
      <c r="A361" s="23">
        <v>2421</v>
      </c>
      <c r="B361" s="23">
        <v>2421</v>
      </c>
      <c r="C361" s="23" t="s">
        <v>400</v>
      </c>
      <c r="D361" s="24" t="s">
        <v>401</v>
      </c>
    </row>
    <row r="362" spans="1:4">
      <c r="A362" s="23">
        <v>2422</v>
      </c>
      <c r="B362" s="23">
        <v>2422</v>
      </c>
      <c r="C362" s="23" t="s">
        <v>400</v>
      </c>
      <c r="D362" s="24" t="s">
        <v>401</v>
      </c>
    </row>
    <row r="363" spans="1:4">
      <c r="A363" s="23">
        <v>2423</v>
      </c>
      <c r="B363" s="23">
        <v>2423</v>
      </c>
      <c r="C363" s="23" t="s">
        <v>400</v>
      </c>
      <c r="D363" s="24" t="s">
        <v>401</v>
      </c>
    </row>
    <row r="364" spans="1:4">
      <c r="A364" s="23">
        <v>2424</v>
      </c>
      <c r="B364" s="23">
        <v>2424</v>
      </c>
      <c r="C364" s="23" t="s">
        <v>400</v>
      </c>
      <c r="D364" s="24" t="s">
        <v>401</v>
      </c>
    </row>
    <row r="365" spans="1:4">
      <c r="A365" s="23">
        <v>2425</v>
      </c>
      <c r="B365" s="23">
        <v>2425</v>
      </c>
      <c r="C365" s="23" t="s">
        <v>400</v>
      </c>
      <c r="D365" s="24" t="s">
        <v>401</v>
      </c>
    </row>
    <row r="366" spans="1:4">
      <c r="A366" s="23">
        <v>2426</v>
      </c>
      <c r="B366" s="23">
        <v>2426</v>
      </c>
      <c r="C366" s="23" t="s">
        <v>400</v>
      </c>
      <c r="D366" s="24" t="s">
        <v>401</v>
      </c>
    </row>
    <row r="367" spans="1:4">
      <c r="A367" s="23">
        <v>2427</v>
      </c>
      <c r="B367" s="23">
        <v>2427</v>
      </c>
      <c r="C367" s="23" t="s">
        <v>400</v>
      </c>
      <c r="D367" s="24" t="s">
        <v>401</v>
      </c>
    </row>
    <row r="368" spans="1:4">
      <c r="A368" s="23">
        <v>2428</v>
      </c>
      <c r="B368" s="23">
        <v>2428</v>
      </c>
      <c r="C368" s="23" t="s">
        <v>400</v>
      </c>
      <c r="D368" s="24" t="s">
        <v>401</v>
      </c>
    </row>
    <row r="369" spans="1:4">
      <c r="A369" s="23">
        <v>2429</v>
      </c>
      <c r="B369" s="23">
        <v>2429</v>
      </c>
      <c r="C369" s="23" t="s">
        <v>400</v>
      </c>
      <c r="D369" s="24" t="s">
        <v>401</v>
      </c>
    </row>
    <row r="370" spans="1:4">
      <c r="A370" s="23">
        <v>2430</v>
      </c>
      <c r="B370" s="23">
        <v>2430</v>
      </c>
      <c r="C370" s="23" t="s">
        <v>400</v>
      </c>
      <c r="D370" s="24" t="s">
        <v>401</v>
      </c>
    </row>
    <row r="371" spans="1:4">
      <c r="A371" s="23">
        <v>2431</v>
      </c>
      <c r="B371" s="23">
        <v>2431</v>
      </c>
      <c r="C371" s="23" t="s">
        <v>400</v>
      </c>
      <c r="D371" s="24" t="s">
        <v>401</v>
      </c>
    </row>
    <row r="372" spans="1:4">
      <c r="A372" s="23">
        <v>2439</v>
      </c>
      <c r="B372" s="23">
        <v>2439</v>
      </c>
      <c r="C372" s="23" t="s">
        <v>400</v>
      </c>
      <c r="D372" s="24" t="s">
        <v>401</v>
      </c>
    </row>
    <row r="373" spans="1:4">
      <c r="A373" s="23">
        <v>2440</v>
      </c>
      <c r="B373" s="23">
        <v>2440</v>
      </c>
      <c r="C373" s="23" t="s">
        <v>400</v>
      </c>
      <c r="D373" s="24" t="s">
        <v>401</v>
      </c>
    </row>
    <row r="374" spans="1:4">
      <c r="A374" s="23">
        <v>2441</v>
      </c>
      <c r="B374" s="23">
        <v>2441</v>
      </c>
      <c r="C374" s="23" t="s">
        <v>400</v>
      </c>
      <c r="D374" s="24" t="s">
        <v>401</v>
      </c>
    </row>
    <row r="375" spans="1:4">
      <c r="A375" s="23">
        <v>2443</v>
      </c>
      <c r="B375" s="23">
        <v>2443</v>
      </c>
      <c r="C375" s="23" t="s">
        <v>400</v>
      </c>
      <c r="D375" s="24" t="s">
        <v>401</v>
      </c>
    </row>
    <row r="376" spans="1:4">
      <c r="A376" s="23">
        <v>2444</v>
      </c>
      <c r="B376" s="23">
        <v>2444</v>
      </c>
      <c r="C376" s="23" t="s">
        <v>400</v>
      </c>
      <c r="D376" s="24" t="s">
        <v>401</v>
      </c>
    </row>
    <row r="377" spans="1:4">
      <c r="A377" s="23">
        <v>2445</v>
      </c>
      <c r="B377" s="23">
        <v>2445</v>
      </c>
      <c r="C377" s="23" t="s">
        <v>400</v>
      </c>
      <c r="D377" s="24" t="s">
        <v>401</v>
      </c>
    </row>
    <row r="378" spans="1:4">
      <c r="A378" s="23">
        <v>2446</v>
      </c>
      <c r="B378" s="23">
        <v>2446</v>
      </c>
      <c r="C378" s="23" t="s">
        <v>400</v>
      </c>
      <c r="D378" s="24" t="s">
        <v>401</v>
      </c>
    </row>
    <row r="379" spans="1:4">
      <c r="A379" s="23">
        <v>2447</v>
      </c>
      <c r="B379" s="23">
        <v>2447</v>
      </c>
      <c r="C379" s="23" t="s">
        <v>400</v>
      </c>
      <c r="D379" s="24" t="s">
        <v>401</v>
      </c>
    </row>
    <row r="380" spans="1:4">
      <c r="A380" s="23">
        <v>2448</v>
      </c>
      <c r="B380" s="23">
        <v>2448</v>
      </c>
      <c r="C380" s="23" t="s">
        <v>400</v>
      </c>
      <c r="D380" s="24" t="s">
        <v>401</v>
      </c>
    </row>
    <row r="381" spans="1:4">
      <c r="A381" s="23">
        <v>2449</v>
      </c>
      <c r="B381" s="23">
        <v>2449</v>
      </c>
      <c r="C381" s="23" t="s">
        <v>400</v>
      </c>
      <c r="D381" s="24" t="s">
        <v>401</v>
      </c>
    </row>
    <row r="382" spans="1:4">
      <c r="A382" s="23">
        <v>2450</v>
      </c>
      <c r="B382" s="23">
        <v>2450</v>
      </c>
      <c r="C382" s="23" t="s">
        <v>400</v>
      </c>
      <c r="D382" s="24" t="s">
        <v>401</v>
      </c>
    </row>
    <row r="383" spans="1:4">
      <c r="A383" s="23">
        <v>2452</v>
      </c>
      <c r="B383" s="23">
        <v>2452</v>
      </c>
      <c r="C383" s="23" t="s">
        <v>400</v>
      </c>
      <c r="D383" s="24" t="s">
        <v>401</v>
      </c>
    </row>
    <row r="384" spans="1:4">
      <c r="A384" s="23">
        <v>2453</v>
      </c>
      <c r="B384" s="23">
        <v>2453</v>
      </c>
      <c r="C384" s="23" t="s">
        <v>400</v>
      </c>
      <c r="D384" s="24" t="s">
        <v>401</v>
      </c>
    </row>
    <row r="385" spans="1:4">
      <c r="A385" s="23">
        <v>2454</v>
      </c>
      <c r="B385" s="23">
        <v>2454</v>
      </c>
      <c r="C385" s="23" t="s">
        <v>400</v>
      </c>
      <c r="D385" s="24" t="s">
        <v>401</v>
      </c>
    </row>
    <row r="386" spans="1:4">
      <c r="A386" s="23">
        <v>2455</v>
      </c>
      <c r="B386" s="23">
        <v>2455</v>
      </c>
      <c r="C386" s="23" t="s">
        <v>400</v>
      </c>
      <c r="D386" s="24" t="s">
        <v>401</v>
      </c>
    </row>
    <row r="387" spans="1:4">
      <c r="A387" s="23">
        <v>2456</v>
      </c>
      <c r="B387" s="23">
        <v>2456</v>
      </c>
      <c r="C387" s="23" t="s">
        <v>400</v>
      </c>
      <c r="D387" s="24" t="s">
        <v>401</v>
      </c>
    </row>
    <row r="388" spans="1:4">
      <c r="A388" s="23">
        <v>2460</v>
      </c>
      <c r="B388" s="23">
        <v>2460</v>
      </c>
      <c r="C388" s="23" t="s">
        <v>400</v>
      </c>
      <c r="D388" s="24" t="s">
        <v>401</v>
      </c>
    </row>
    <row r="389" spans="1:4">
      <c r="A389" s="23">
        <v>2462</v>
      </c>
      <c r="B389" s="23">
        <v>2462</v>
      </c>
      <c r="C389" s="23" t="s">
        <v>400</v>
      </c>
      <c r="D389" s="24" t="s">
        <v>401</v>
      </c>
    </row>
    <row r="390" spans="1:4">
      <c r="A390" s="23">
        <v>2463</v>
      </c>
      <c r="B390" s="23">
        <v>2463</v>
      </c>
      <c r="C390" s="23" t="s">
        <v>400</v>
      </c>
      <c r="D390" s="24" t="s">
        <v>401</v>
      </c>
    </row>
    <row r="391" spans="1:4">
      <c r="A391" s="23">
        <v>2464</v>
      </c>
      <c r="B391" s="23">
        <v>2464</v>
      </c>
      <c r="C391" s="23" t="s">
        <v>400</v>
      </c>
      <c r="D391" s="24" t="s">
        <v>401</v>
      </c>
    </row>
    <row r="392" spans="1:4">
      <c r="A392" s="23">
        <v>2465</v>
      </c>
      <c r="B392" s="23">
        <v>2465</v>
      </c>
      <c r="C392" s="23" t="s">
        <v>400</v>
      </c>
      <c r="D392" s="24" t="s">
        <v>401</v>
      </c>
    </row>
    <row r="393" spans="1:4">
      <c r="A393" s="23">
        <v>2466</v>
      </c>
      <c r="B393" s="23">
        <v>2466</v>
      </c>
      <c r="C393" s="23" t="s">
        <v>400</v>
      </c>
      <c r="D393" s="24" t="s">
        <v>401</v>
      </c>
    </row>
    <row r="394" spans="1:4">
      <c r="A394" s="23">
        <v>2469</v>
      </c>
      <c r="B394" s="23">
        <v>2469</v>
      </c>
      <c r="C394" s="23" t="s">
        <v>400</v>
      </c>
      <c r="D394" s="24" t="s">
        <v>401</v>
      </c>
    </row>
    <row r="395" spans="1:4">
      <c r="A395" s="23">
        <v>2470</v>
      </c>
      <c r="B395" s="23">
        <v>2470</v>
      </c>
      <c r="C395" s="23" t="s">
        <v>400</v>
      </c>
      <c r="D395" s="24" t="s">
        <v>401</v>
      </c>
    </row>
    <row r="396" spans="1:4">
      <c r="A396" s="23">
        <v>2471</v>
      </c>
      <c r="B396" s="23">
        <v>2471</v>
      </c>
      <c r="C396" s="23" t="s">
        <v>400</v>
      </c>
      <c r="D396" s="24" t="s">
        <v>401</v>
      </c>
    </row>
    <row r="397" spans="1:4">
      <c r="A397" s="23">
        <v>2472</v>
      </c>
      <c r="B397" s="23">
        <v>2472</v>
      </c>
      <c r="C397" s="23" t="s">
        <v>400</v>
      </c>
      <c r="D397" s="24" t="s">
        <v>401</v>
      </c>
    </row>
    <row r="398" spans="1:4">
      <c r="A398" s="23">
        <v>2473</v>
      </c>
      <c r="B398" s="23">
        <v>2473</v>
      </c>
      <c r="C398" s="23" t="s">
        <v>400</v>
      </c>
      <c r="D398" s="24" t="s">
        <v>401</v>
      </c>
    </row>
    <row r="399" spans="1:4">
      <c r="A399" s="23">
        <v>2474</v>
      </c>
      <c r="B399" s="23">
        <v>2474</v>
      </c>
      <c r="C399" s="23" t="s">
        <v>400</v>
      </c>
      <c r="D399" s="24" t="s">
        <v>401</v>
      </c>
    </row>
    <row r="400" spans="1:4">
      <c r="A400" s="23">
        <v>2475</v>
      </c>
      <c r="B400" s="23">
        <v>2475</v>
      </c>
      <c r="C400" s="23" t="s">
        <v>400</v>
      </c>
      <c r="D400" s="24" t="s">
        <v>401</v>
      </c>
    </row>
    <row r="401" spans="1:4">
      <c r="A401" s="23">
        <v>2476</v>
      </c>
      <c r="B401" s="23">
        <v>2476</v>
      </c>
      <c r="C401" s="23" t="s">
        <v>400</v>
      </c>
      <c r="D401" s="24" t="s">
        <v>401</v>
      </c>
    </row>
    <row r="402" spans="1:4">
      <c r="A402" s="23">
        <v>2477</v>
      </c>
      <c r="B402" s="23">
        <v>2477</v>
      </c>
      <c r="C402" s="23" t="s">
        <v>400</v>
      </c>
      <c r="D402" s="24" t="s">
        <v>401</v>
      </c>
    </row>
    <row r="403" spans="1:4">
      <c r="A403" s="23">
        <v>2478</v>
      </c>
      <c r="B403" s="23">
        <v>2478</v>
      </c>
      <c r="C403" s="23" t="s">
        <v>400</v>
      </c>
      <c r="D403" s="24" t="s">
        <v>401</v>
      </c>
    </row>
    <row r="404" spans="1:4">
      <c r="A404" s="23">
        <v>2479</v>
      </c>
      <c r="B404" s="23">
        <v>2479</v>
      </c>
      <c r="C404" s="23" t="s">
        <v>400</v>
      </c>
      <c r="D404" s="24" t="s">
        <v>401</v>
      </c>
    </row>
    <row r="405" spans="1:4">
      <c r="A405" s="23">
        <v>2480</v>
      </c>
      <c r="B405" s="23">
        <v>2480</v>
      </c>
      <c r="C405" s="23" t="s">
        <v>400</v>
      </c>
      <c r="D405" s="24" t="s">
        <v>401</v>
      </c>
    </row>
    <row r="406" spans="1:4">
      <c r="A406" s="23">
        <v>2481</v>
      </c>
      <c r="B406" s="23">
        <v>2481</v>
      </c>
      <c r="C406" s="23" t="s">
        <v>400</v>
      </c>
      <c r="D406" s="24" t="s">
        <v>401</v>
      </c>
    </row>
    <row r="407" spans="1:4">
      <c r="A407" s="23">
        <v>2482</v>
      </c>
      <c r="B407" s="23">
        <v>2482</v>
      </c>
      <c r="C407" s="23" t="s">
        <v>400</v>
      </c>
      <c r="D407" s="24" t="s">
        <v>401</v>
      </c>
    </row>
    <row r="408" spans="1:4">
      <c r="A408" s="23">
        <v>2483</v>
      </c>
      <c r="B408" s="23">
        <v>2483</v>
      </c>
      <c r="C408" s="23" t="s">
        <v>400</v>
      </c>
      <c r="D408" s="24" t="s">
        <v>401</v>
      </c>
    </row>
    <row r="409" spans="1:4">
      <c r="A409" s="23">
        <v>2484</v>
      </c>
      <c r="B409" s="23">
        <v>2484</v>
      </c>
      <c r="C409" s="23" t="s">
        <v>400</v>
      </c>
      <c r="D409" s="24" t="s">
        <v>401</v>
      </c>
    </row>
    <row r="410" spans="1:4">
      <c r="A410" s="23">
        <v>2485</v>
      </c>
      <c r="B410" s="23">
        <v>2485</v>
      </c>
      <c r="C410" s="23" t="s">
        <v>400</v>
      </c>
      <c r="D410" s="24" t="s">
        <v>401</v>
      </c>
    </row>
    <row r="411" spans="1:4">
      <c r="A411" s="23">
        <v>2485</v>
      </c>
      <c r="B411" s="23">
        <v>2485</v>
      </c>
      <c r="C411" s="23" t="s">
        <v>413</v>
      </c>
      <c r="D411" s="24" t="s">
        <v>414</v>
      </c>
    </row>
    <row r="412" spans="1:4">
      <c r="A412" s="23">
        <v>2486</v>
      </c>
      <c r="B412" s="23">
        <v>2486</v>
      </c>
      <c r="C412" s="23" t="s">
        <v>400</v>
      </c>
      <c r="D412" s="24" t="s">
        <v>401</v>
      </c>
    </row>
    <row r="413" spans="1:4">
      <c r="A413" s="23">
        <v>2486</v>
      </c>
      <c r="B413" s="23">
        <v>2486</v>
      </c>
      <c r="C413" s="23" t="s">
        <v>413</v>
      </c>
      <c r="D413" s="24" t="s">
        <v>414</v>
      </c>
    </row>
    <row r="414" spans="1:4">
      <c r="A414" s="23">
        <v>2487</v>
      </c>
      <c r="B414" s="23">
        <v>2487</v>
      </c>
      <c r="C414" s="23" t="s">
        <v>400</v>
      </c>
      <c r="D414" s="24" t="s">
        <v>401</v>
      </c>
    </row>
    <row r="415" spans="1:4">
      <c r="A415" s="23">
        <v>2488</v>
      </c>
      <c r="B415" s="23">
        <v>2488</v>
      </c>
      <c r="C415" s="23" t="s">
        <v>400</v>
      </c>
      <c r="D415" s="24" t="s">
        <v>401</v>
      </c>
    </row>
    <row r="416" spans="1:4">
      <c r="A416" s="23">
        <v>2489</v>
      </c>
      <c r="B416" s="23">
        <v>2489</v>
      </c>
      <c r="C416" s="23" t="s">
        <v>400</v>
      </c>
      <c r="D416" s="24" t="s">
        <v>401</v>
      </c>
    </row>
    <row r="417" spans="1:4">
      <c r="A417" s="23">
        <v>2490</v>
      </c>
      <c r="B417" s="23">
        <v>2490</v>
      </c>
      <c r="C417" s="23" t="s">
        <v>400</v>
      </c>
      <c r="D417" s="24" t="s">
        <v>401</v>
      </c>
    </row>
    <row r="418" spans="1:4">
      <c r="A418" s="23">
        <v>2500</v>
      </c>
      <c r="B418" s="23">
        <v>2500</v>
      </c>
      <c r="C418" s="23" t="s">
        <v>400</v>
      </c>
      <c r="D418" s="24" t="s">
        <v>401</v>
      </c>
    </row>
    <row r="419" spans="1:4">
      <c r="A419" s="23">
        <v>2502</v>
      </c>
      <c r="B419" s="23">
        <v>2502</v>
      </c>
      <c r="C419" s="23" t="s">
        <v>400</v>
      </c>
      <c r="D419" s="24" t="s">
        <v>401</v>
      </c>
    </row>
    <row r="420" spans="1:4">
      <c r="A420" s="23">
        <v>2505</v>
      </c>
      <c r="B420" s="23">
        <v>2505</v>
      </c>
      <c r="C420" s="23" t="s">
        <v>400</v>
      </c>
      <c r="D420" s="24" t="s">
        <v>401</v>
      </c>
    </row>
    <row r="421" spans="1:4">
      <c r="A421" s="23">
        <v>2506</v>
      </c>
      <c r="B421" s="23">
        <v>2506</v>
      </c>
      <c r="C421" s="23" t="s">
        <v>400</v>
      </c>
      <c r="D421" s="24" t="s">
        <v>401</v>
      </c>
    </row>
    <row r="422" spans="1:4">
      <c r="A422" s="23">
        <v>2508</v>
      </c>
      <c r="B422" s="23">
        <v>2508</v>
      </c>
      <c r="C422" s="23" t="s">
        <v>400</v>
      </c>
      <c r="D422" s="24" t="s">
        <v>401</v>
      </c>
    </row>
    <row r="423" spans="1:4">
      <c r="A423" s="23">
        <v>2515</v>
      </c>
      <c r="B423" s="23">
        <v>2515</v>
      </c>
      <c r="C423" s="23" t="s">
        <v>400</v>
      </c>
      <c r="D423" s="24" t="s">
        <v>401</v>
      </c>
    </row>
    <row r="424" spans="1:4">
      <c r="A424" s="23">
        <v>2516</v>
      </c>
      <c r="B424" s="23">
        <v>2516</v>
      </c>
      <c r="C424" s="23" t="s">
        <v>400</v>
      </c>
      <c r="D424" s="24" t="s">
        <v>401</v>
      </c>
    </row>
    <row r="425" spans="1:4">
      <c r="A425" s="23">
        <v>2517</v>
      </c>
      <c r="B425" s="23">
        <v>2517</v>
      </c>
      <c r="C425" s="23" t="s">
        <v>400</v>
      </c>
      <c r="D425" s="24" t="s">
        <v>401</v>
      </c>
    </row>
    <row r="426" spans="1:4">
      <c r="A426" s="23">
        <v>2518</v>
      </c>
      <c r="B426" s="23">
        <v>2518</v>
      </c>
      <c r="C426" s="23" t="s">
        <v>400</v>
      </c>
      <c r="D426" s="24" t="s">
        <v>401</v>
      </c>
    </row>
    <row r="427" spans="1:4">
      <c r="A427" s="23">
        <v>2519</v>
      </c>
      <c r="B427" s="23">
        <v>2519</v>
      </c>
      <c r="C427" s="23" t="s">
        <v>400</v>
      </c>
      <c r="D427" s="24" t="s">
        <v>401</v>
      </c>
    </row>
    <row r="428" spans="1:4">
      <c r="A428" s="23">
        <v>2522</v>
      </c>
      <c r="B428" s="23">
        <v>2522</v>
      </c>
      <c r="C428" s="23" t="s">
        <v>400</v>
      </c>
      <c r="D428" s="24" t="s">
        <v>401</v>
      </c>
    </row>
    <row r="429" spans="1:4">
      <c r="A429" s="23">
        <v>2525</v>
      </c>
      <c r="B429" s="23">
        <v>2525</v>
      </c>
      <c r="C429" s="23" t="s">
        <v>400</v>
      </c>
      <c r="D429" s="24" t="s">
        <v>401</v>
      </c>
    </row>
    <row r="430" spans="1:4">
      <c r="A430" s="23">
        <v>2526</v>
      </c>
      <c r="B430" s="23">
        <v>2526</v>
      </c>
      <c r="C430" s="23" t="s">
        <v>400</v>
      </c>
      <c r="D430" s="24" t="s">
        <v>401</v>
      </c>
    </row>
    <row r="431" spans="1:4">
      <c r="A431" s="23">
        <v>2527</v>
      </c>
      <c r="B431" s="23">
        <v>2527</v>
      </c>
      <c r="C431" s="23" t="s">
        <v>400</v>
      </c>
      <c r="D431" s="24" t="s">
        <v>401</v>
      </c>
    </row>
    <row r="432" spans="1:4">
      <c r="A432" s="23">
        <v>2528</v>
      </c>
      <c r="B432" s="23">
        <v>2528</v>
      </c>
      <c r="C432" s="23" t="s">
        <v>400</v>
      </c>
      <c r="D432" s="24" t="s">
        <v>401</v>
      </c>
    </row>
    <row r="433" spans="1:4">
      <c r="A433" s="23">
        <v>2529</v>
      </c>
      <c r="B433" s="23">
        <v>2529</v>
      </c>
      <c r="C433" s="23" t="s">
        <v>400</v>
      </c>
      <c r="D433" s="24" t="s">
        <v>401</v>
      </c>
    </row>
    <row r="434" spans="1:4">
      <c r="A434" s="23">
        <v>2530</v>
      </c>
      <c r="B434" s="23">
        <v>2530</v>
      </c>
      <c r="C434" s="23" t="s">
        <v>400</v>
      </c>
      <c r="D434" s="24" t="s">
        <v>401</v>
      </c>
    </row>
    <row r="435" spans="1:4">
      <c r="A435" s="23">
        <v>2533</v>
      </c>
      <c r="B435" s="23">
        <v>2533</v>
      </c>
      <c r="C435" s="23" t="s">
        <v>400</v>
      </c>
      <c r="D435" s="24" t="s">
        <v>401</v>
      </c>
    </row>
    <row r="436" spans="1:4">
      <c r="A436" s="23">
        <v>2534</v>
      </c>
      <c r="B436" s="23">
        <v>2534</v>
      </c>
      <c r="C436" s="23" t="s">
        <v>400</v>
      </c>
      <c r="D436" s="24" t="s">
        <v>401</v>
      </c>
    </row>
    <row r="437" spans="1:4">
      <c r="A437" s="23">
        <v>2535</v>
      </c>
      <c r="B437" s="23">
        <v>2535</v>
      </c>
      <c r="C437" s="23" t="s">
        <v>400</v>
      </c>
      <c r="D437" s="24" t="s">
        <v>401</v>
      </c>
    </row>
    <row r="438" spans="1:4">
      <c r="A438" s="23">
        <v>2536</v>
      </c>
      <c r="B438" s="23">
        <v>2536</v>
      </c>
      <c r="C438" s="23" t="s">
        <v>400</v>
      </c>
      <c r="D438" s="24" t="s">
        <v>401</v>
      </c>
    </row>
    <row r="439" spans="1:4">
      <c r="A439" s="23">
        <v>2537</v>
      </c>
      <c r="B439" s="23">
        <v>2537</v>
      </c>
      <c r="C439" s="23" t="s">
        <v>400</v>
      </c>
      <c r="D439" s="24" t="s">
        <v>401</v>
      </c>
    </row>
    <row r="440" spans="1:4">
      <c r="A440" s="23">
        <v>2538</v>
      </c>
      <c r="B440" s="23">
        <v>2538</v>
      </c>
      <c r="C440" s="23" t="s">
        <v>400</v>
      </c>
      <c r="D440" s="24" t="s">
        <v>401</v>
      </c>
    </row>
    <row r="441" spans="1:4">
      <c r="A441" s="23">
        <v>2539</v>
      </c>
      <c r="B441" s="23">
        <v>2539</v>
      </c>
      <c r="C441" s="23" t="s">
        <v>400</v>
      </c>
      <c r="D441" s="24" t="s">
        <v>401</v>
      </c>
    </row>
    <row r="442" spans="1:4">
      <c r="A442" s="23">
        <v>2540</v>
      </c>
      <c r="B442" s="23">
        <v>2540</v>
      </c>
      <c r="C442" s="23" t="s">
        <v>400</v>
      </c>
      <c r="D442" s="24" t="s">
        <v>401</v>
      </c>
    </row>
    <row r="443" spans="1:4">
      <c r="A443" s="23">
        <v>2540</v>
      </c>
      <c r="B443" s="23">
        <v>2540</v>
      </c>
      <c r="C443" s="23" t="s">
        <v>439</v>
      </c>
      <c r="D443" s="24" t="s">
        <v>440</v>
      </c>
    </row>
    <row r="444" spans="1:4">
      <c r="A444" s="23">
        <v>2541</v>
      </c>
      <c r="B444" s="23">
        <v>2541</v>
      </c>
      <c r="C444" s="23" t="s">
        <v>400</v>
      </c>
      <c r="D444" s="24" t="s">
        <v>401</v>
      </c>
    </row>
    <row r="445" spans="1:4">
      <c r="A445" s="23">
        <v>2545</v>
      </c>
      <c r="B445" s="23">
        <v>2545</v>
      </c>
      <c r="C445" s="23" t="s">
        <v>400</v>
      </c>
      <c r="D445" s="24" t="s">
        <v>401</v>
      </c>
    </row>
    <row r="446" spans="1:4">
      <c r="A446" s="23">
        <v>2546</v>
      </c>
      <c r="B446" s="23">
        <v>2546</v>
      </c>
      <c r="C446" s="23" t="s">
        <v>400</v>
      </c>
      <c r="D446" s="24" t="s">
        <v>401</v>
      </c>
    </row>
    <row r="447" spans="1:4">
      <c r="A447" s="23">
        <v>2548</v>
      </c>
      <c r="B447" s="23">
        <v>2548</v>
      </c>
      <c r="C447" s="23" t="s">
        <v>400</v>
      </c>
      <c r="D447" s="24" t="s">
        <v>401</v>
      </c>
    </row>
    <row r="448" spans="1:4">
      <c r="A448" s="23">
        <v>2549</v>
      </c>
      <c r="B448" s="23">
        <v>2549</v>
      </c>
      <c r="C448" s="23" t="s">
        <v>400</v>
      </c>
      <c r="D448" s="24" t="s">
        <v>401</v>
      </c>
    </row>
    <row r="449" spans="1:4">
      <c r="A449" s="23">
        <v>2550</v>
      </c>
      <c r="B449" s="23">
        <v>2550</v>
      </c>
      <c r="C449" s="23" t="s">
        <v>400</v>
      </c>
      <c r="D449" s="24" t="s">
        <v>401</v>
      </c>
    </row>
    <row r="450" spans="1:4">
      <c r="A450" s="23">
        <v>2551</v>
      </c>
      <c r="B450" s="23">
        <v>2551</v>
      </c>
      <c r="C450" s="23" t="s">
        <v>400</v>
      </c>
      <c r="D450" s="24" t="s">
        <v>401</v>
      </c>
    </row>
    <row r="451" spans="1:4">
      <c r="A451" s="23">
        <v>2555</v>
      </c>
      <c r="B451" s="23">
        <v>2555</v>
      </c>
      <c r="C451" s="23" t="s">
        <v>397</v>
      </c>
      <c r="D451" s="24" t="s">
        <v>398</v>
      </c>
    </row>
    <row r="452" spans="1:4">
      <c r="A452" s="23">
        <v>2556</v>
      </c>
      <c r="B452" s="23">
        <v>2556</v>
      </c>
      <c r="C452" s="23" t="s">
        <v>397</v>
      </c>
      <c r="D452" s="24" t="s">
        <v>398</v>
      </c>
    </row>
    <row r="453" spans="1:4">
      <c r="A453" s="23">
        <v>2557</v>
      </c>
      <c r="B453" s="23">
        <v>2557</v>
      </c>
      <c r="C453" s="23" t="s">
        <v>397</v>
      </c>
      <c r="D453" s="24" t="s">
        <v>398</v>
      </c>
    </row>
    <row r="454" spans="1:4">
      <c r="A454" s="23">
        <v>2558</v>
      </c>
      <c r="B454" s="23">
        <v>2558</v>
      </c>
      <c r="C454" s="23" t="s">
        <v>397</v>
      </c>
      <c r="D454" s="24" t="s">
        <v>398</v>
      </c>
    </row>
    <row r="455" spans="1:4">
      <c r="A455" s="23">
        <v>2559</v>
      </c>
      <c r="B455" s="23">
        <v>2559</v>
      </c>
      <c r="C455" s="23" t="s">
        <v>397</v>
      </c>
      <c r="D455" s="24" t="s">
        <v>398</v>
      </c>
    </row>
    <row r="456" spans="1:4">
      <c r="A456" s="23">
        <v>2560</v>
      </c>
      <c r="B456" s="23">
        <v>2560</v>
      </c>
      <c r="C456" s="23" t="s">
        <v>397</v>
      </c>
      <c r="D456" s="24" t="s">
        <v>398</v>
      </c>
    </row>
    <row r="457" spans="1:4">
      <c r="A457" s="23">
        <v>2560</v>
      </c>
      <c r="B457" s="23">
        <v>2560</v>
      </c>
      <c r="C457" s="23" t="s">
        <v>400</v>
      </c>
      <c r="D457" s="24" t="s">
        <v>401</v>
      </c>
    </row>
    <row r="458" spans="1:4">
      <c r="A458" s="23">
        <v>2563</v>
      </c>
      <c r="B458" s="23">
        <v>2563</v>
      </c>
      <c r="C458" s="23" t="s">
        <v>397</v>
      </c>
      <c r="D458" s="24" t="s">
        <v>398</v>
      </c>
    </row>
    <row r="459" spans="1:4">
      <c r="A459" s="23">
        <v>2564</v>
      </c>
      <c r="B459" s="23">
        <v>2564</v>
      </c>
      <c r="C459" s="23" t="s">
        <v>397</v>
      </c>
      <c r="D459" s="24" t="s">
        <v>398</v>
      </c>
    </row>
    <row r="460" spans="1:4">
      <c r="A460" s="23">
        <v>2565</v>
      </c>
      <c r="B460" s="23">
        <v>2565</v>
      </c>
      <c r="C460" s="23" t="s">
        <v>397</v>
      </c>
      <c r="D460" s="24" t="s">
        <v>398</v>
      </c>
    </row>
    <row r="461" spans="1:4">
      <c r="A461" s="23">
        <v>2566</v>
      </c>
      <c r="B461" s="23">
        <v>2566</v>
      </c>
      <c r="C461" s="23" t="s">
        <v>397</v>
      </c>
      <c r="D461" s="24" t="s">
        <v>398</v>
      </c>
    </row>
    <row r="462" spans="1:4">
      <c r="A462" s="23">
        <v>2567</v>
      </c>
      <c r="B462" s="23">
        <v>2567</v>
      </c>
      <c r="C462" s="23" t="s">
        <v>397</v>
      </c>
      <c r="D462" s="24" t="s">
        <v>398</v>
      </c>
    </row>
    <row r="463" spans="1:4">
      <c r="A463" s="23">
        <v>2568</v>
      </c>
      <c r="B463" s="23">
        <v>2568</v>
      </c>
      <c r="C463" s="23" t="s">
        <v>397</v>
      </c>
      <c r="D463" s="24" t="s">
        <v>398</v>
      </c>
    </row>
    <row r="464" spans="1:4">
      <c r="A464" s="23">
        <v>2569</v>
      </c>
      <c r="B464" s="23">
        <v>2569</v>
      </c>
      <c r="C464" s="23" t="s">
        <v>397</v>
      </c>
      <c r="D464" s="24" t="s">
        <v>398</v>
      </c>
    </row>
    <row r="465" spans="1:4">
      <c r="A465" s="23">
        <v>2570</v>
      </c>
      <c r="B465" s="23">
        <v>2570</v>
      </c>
      <c r="C465" s="23" t="s">
        <v>397</v>
      </c>
      <c r="D465" s="24" t="s">
        <v>398</v>
      </c>
    </row>
    <row r="466" spans="1:4">
      <c r="A466" s="23">
        <v>2571</v>
      </c>
      <c r="B466" s="23">
        <v>2571</v>
      </c>
      <c r="C466" s="23" t="s">
        <v>397</v>
      </c>
      <c r="D466" s="24" t="s">
        <v>398</v>
      </c>
    </row>
    <row r="467" spans="1:4">
      <c r="A467" s="23">
        <v>2571</v>
      </c>
      <c r="B467" s="23">
        <v>2571</v>
      </c>
      <c r="C467" s="23" t="s">
        <v>400</v>
      </c>
      <c r="D467" s="24" t="s">
        <v>401</v>
      </c>
    </row>
    <row r="468" spans="1:4">
      <c r="A468" s="23">
        <v>2572</v>
      </c>
      <c r="B468" s="23">
        <v>2572</v>
      </c>
      <c r="C468" s="23" t="s">
        <v>397</v>
      </c>
      <c r="D468" s="24" t="s">
        <v>398</v>
      </c>
    </row>
    <row r="469" spans="1:4">
      <c r="A469" s="23">
        <v>2573</v>
      </c>
      <c r="B469" s="23">
        <v>2573</v>
      </c>
      <c r="C469" s="23" t="s">
        <v>397</v>
      </c>
      <c r="D469" s="24" t="s">
        <v>398</v>
      </c>
    </row>
    <row r="470" spans="1:4">
      <c r="A470" s="23">
        <v>2574</v>
      </c>
      <c r="B470" s="23">
        <v>2574</v>
      </c>
      <c r="C470" s="23" t="s">
        <v>397</v>
      </c>
      <c r="D470" s="24" t="s">
        <v>398</v>
      </c>
    </row>
    <row r="471" spans="1:4">
      <c r="A471" s="23">
        <v>2574</v>
      </c>
      <c r="B471" s="23">
        <v>2574</v>
      </c>
      <c r="C471" s="23" t="s">
        <v>400</v>
      </c>
      <c r="D471" s="24" t="s">
        <v>401</v>
      </c>
    </row>
    <row r="472" spans="1:4">
      <c r="A472" s="23">
        <v>2575</v>
      </c>
      <c r="B472" s="23">
        <v>2575</v>
      </c>
      <c r="C472" s="23" t="s">
        <v>400</v>
      </c>
      <c r="D472" s="24" t="s">
        <v>401</v>
      </c>
    </row>
    <row r="473" spans="1:4">
      <c r="A473" s="23">
        <v>2576</v>
      </c>
      <c r="B473" s="23">
        <v>2576</v>
      </c>
      <c r="C473" s="23" t="s">
        <v>400</v>
      </c>
      <c r="D473" s="24" t="s">
        <v>401</v>
      </c>
    </row>
    <row r="474" spans="1:4">
      <c r="A474" s="23">
        <v>2577</v>
      </c>
      <c r="B474" s="23">
        <v>2577</v>
      </c>
      <c r="C474" s="23" t="s">
        <v>400</v>
      </c>
      <c r="D474" s="24" t="s">
        <v>401</v>
      </c>
    </row>
    <row r="475" spans="1:4">
      <c r="A475" s="23">
        <v>2578</v>
      </c>
      <c r="B475" s="23">
        <v>2578</v>
      </c>
      <c r="C475" s="23" t="s">
        <v>400</v>
      </c>
      <c r="D475" s="24" t="s">
        <v>401</v>
      </c>
    </row>
    <row r="476" spans="1:4">
      <c r="A476" s="23">
        <v>2579</v>
      </c>
      <c r="B476" s="23">
        <v>2579</v>
      </c>
      <c r="C476" s="23" t="s">
        <v>400</v>
      </c>
      <c r="D476" s="24" t="s">
        <v>401</v>
      </c>
    </row>
    <row r="477" spans="1:4">
      <c r="A477" s="23">
        <v>2580</v>
      </c>
      <c r="B477" s="23">
        <v>2580</v>
      </c>
      <c r="C477" s="23" t="s">
        <v>400</v>
      </c>
      <c r="D477" s="24" t="s">
        <v>401</v>
      </c>
    </row>
    <row r="478" spans="1:4">
      <c r="A478" s="23">
        <v>2581</v>
      </c>
      <c r="B478" s="23">
        <v>2581</v>
      </c>
      <c r="C478" s="23" t="s">
        <v>400</v>
      </c>
      <c r="D478" s="24" t="s">
        <v>401</v>
      </c>
    </row>
    <row r="479" spans="1:4">
      <c r="A479" s="23">
        <v>2582</v>
      </c>
      <c r="B479" s="23">
        <v>2582</v>
      </c>
      <c r="C479" s="23" t="s">
        <v>400</v>
      </c>
      <c r="D479" s="24" t="s">
        <v>401</v>
      </c>
    </row>
    <row r="480" spans="1:4">
      <c r="A480" s="23">
        <v>2583</v>
      </c>
      <c r="B480" s="23">
        <v>2583</v>
      </c>
      <c r="C480" s="23" t="s">
        <v>400</v>
      </c>
      <c r="D480" s="24" t="s">
        <v>401</v>
      </c>
    </row>
    <row r="481" spans="1:4">
      <c r="A481" s="23">
        <v>2584</v>
      </c>
      <c r="B481" s="23">
        <v>2584</v>
      </c>
      <c r="C481" s="23" t="s">
        <v>400</v>
      </c>
      <c r="D481" s="24" t="s">
        <v>401</v>
      </c>
    </row>
    <row r="482" spans="1:4">
      <c r="A482" s="23">
        <v>2585</v>
      </c>
      <c r="B482" s="23">
        <v>2585</v>
      </c>
      <c r="C482" s="23" t="s">
        <v>400</v>
      </c>
      <c r="D482" s="24" t="s">
        <v>401</v>
      </c>
    </row>
    <row r="483" spans="1:4">
      <c r="A483" s="23">
        <v>2586</v>
      </c>
      <c r="B483" s="23">
        <v>2586</v>
      </c>
      <c r="C483" s="23" t="s">
        <v>400</v>
      </c>
      <c r="D483" s="24" t="s">
        <v>401</v>
      </c>
    </row>
    <row r="484" spans="1:4">
      <c r="A484" s="23">
        <v>2587</v>
      </c>
      <c r="B484" s="23">
        <v>2587</v>
      </c>
      <c r="C484" s="23" t="s">
        <v>400</v>
      </c>
      <c r="D484" s="24" t="s">
        <v>401</v>
      </c>
    </row>
    <row r="485" spans="1:4">
      <c r="A485" s="23">
        <v>2588</v>
      </c>
      <c r="B485" s="23">
        <v>2588</v>
      </c>
      <c r="C485" s="23" t="s">
        <v>400</v>
      </c>
      <c r="D485" s="24" t="s">
        <v>401</v>
      </c>
    </row>
    <row r="486" spans="1:4">
      <c r="A486" s="23">
        <v>2590</v>
      </c>
      <c r="B486" s="23">
        <v>2590</v>
      </c>
      <c r="C486" s="23" t="s">
        <v>400</v>
      </c>
      <c r="D486" s="24" t="s">
        <v>401</v>
      </c>
    </row>
    <row r="487" spans="1:4">
      <c r="A487" s="23">
        <v>2594</v>
      </c>
      <c r="B487" s="23">
        <v>2594</v>
      </c>
      <c r="C487" s="23" t="s">
        <v>400</v>
      </c>
      <c r="D487" s="24" t="s">
        <v>401</v>
      </c>
    </row>
    <row r="488" spans="1:4">
      <c r="A488" s="23">
        <v>2600</v>
      </c>
      <c r="B488" s="23">
        <v>2600</v>
      </c>
      <c r="C488" s="23" t="s">
        <v>436</v>
      </c>
      <c r="D488" s="24" t="s">
        <v>437</v>
      </c>
    </row>
    <row r="489" spans="1:4">
      <c r="A489" s="23">
        <v>2601</v>
      </c>
      <c r="B489" s="23">
        <v>2601</v>
      </c>
      <c r="C489" s="23" t="s">
        <v>436</v>
      </c>
      <c r="D489" s="24" t="s">
        <v>437</v>
      </c>
    </row>
    <row r="490" spans="1:4">
      <c r="A490" s="23">
        <v>2602</v>
      </c>
      <c r="B490" s="23">
        <v>2602</v>
      </c>
      <c r="C490" s="23" t="s">
        <v>436</v>
      </c>
      <c r="D490" s="24" t="s">
        <v>437</v>
      </c>
    </row>
    <row r="491" spans="1:4">
      <c r="A491" s="23">
        <v>2603</v>
      </c>
      <c r="B491" s="23">
        <v>2603</v>
      </c>
      <c r="C491" s="23" t="s">
        <v>436</v>
      </c>
      <c r="D491" s="24" t="s">
        <v>437</v>
      </c>
    </row>
    <row r="492" spans="1:4">
      <c r="A492" s="23">
        <v>2604</v>
      </c>
      <c r="B492" s="23">
        <v>2604</v>
      </c>
      <c r="C492" s="23" t="s">
        <v>436</v>
      </c>
      <c r="D492" s="24" t="s">
        <v>437</v>
      </c>
    </row>
    <row r="493" spans="1:4">
      <c r="A493" s="23">
        <v>2605</v>
      </c>
      <c r="B493" s="23">
        <v>2605</v>
      </c>
      <c r="C493" s="23" t="s">
        <v>436</v>
      </c>
      <c r="D493" s="24" t="s">
        <v>437</v>
      </c>
    </row>
    <row r="494" spans="1:4">
      <c r="A494" s="23">
        <v>2606</v>
      </c>
      <c r="B494" s="23">
        <v>2606</v>
      </c>
      <c r="C494" s="23" t="s">
        <v>436</v>
      </c>
      <c r="D494" s="24" t="s">
        <v>437</v>
      </c>
    </row>
    <row r="495" spans="1:4">
      <c r="A495" s="23">
        <v>2607</v>
      </c>
      <c r="B495" s="23">
        <v>2607</v>
      </c>
      <c r="C495" s="23" t="s">
        <v>436</v>
      </c>
      <c r="D495" s="24" t="s">
        <v>437</v>
      </c>
    </row>
    <row r="496" spans="1:4">
      <c r="A496" s="23">
        <v>2609</v>
      </c>
      <c r="B496" s="23">
        <v>2609</v>
      </c>
      <c r="C496" s="23" t="s">
        <v>436</v>
      </c>
      <c r="D496" s="24" t="s">
        <v>437</v>
      </c>
    </row>
    <row r="497" spans="1:4">
      <c r="A497" s="23">
        <v>2611</v>
      </c>
      <c r="B497" s="23">
        <v>2611</v>
      </c>
      <c r="C497" s="23" t="s">
        <v>400</v>
      </c>
      <c r="D497" s="24" t="s">
        <v>401</v>
      </c>
    </row>
    <row r="498" spans="1:4">
      <c r="A498" s="23">
        <v>2611</v>
      </c>
      <c r="B498" s="23">
        <v>2611</v>
      </c>
      <c r="C498" s="23" t="s">
        <v>436</v>
      </c>
      <c r="D498" s="24" t="s">
        <v>437</v>
      </c>
    </row>
    <row r="499" spans="1:4">
      <c r="A499" s="23">
        <v>2612</v>
      </c>
      <c r="B499" s="23">
        <v>2612</v>
      </c>
      <c r="C499" s="23" t="s">
        <v>436</v>
      </c>
      <c r="D499" s="24" t="s">
        <v>437</v>
      </c>
    </row>
    <row r="500" spans="1:4">
      <c r="A500" s="23">
        <v>2614</v>
      </c>
      <c r="B500" s="23">
        <v>2614</v>
      </c>
      <c r="C500" s="23" t="s">
        <v>436</v>
      </c>
      <c r="D500" s="24" t="s">
        <v>437</v>
      </c>
    </row>
    <row r="501" spans="1:4">
      <c r="A501" s="23">
        <v>2615</v>
      </c>
      <c r="B501" s="23">
        <v>2615</v>
      </c>
      <c r="C501" s="23" t="s">
        <v>436</v>
      </c>
      <c r="D501" s="24" t="s">
        <v>437</v>
      </c>
    </row>
    <row r="502" spans="1:4">
      <c r="A502" s="23">
        <v>2617</v>
      </c>
      <c r="B502" s="23">
        <v>2617</v>
      </c>
      <c r="C502" s="23" t="s">
        <v>436</v>
      </c>
      <c r="D502" s="24" t="s">
        <v>437</v>
      </c>
    </row>
    <row r="503" spans="1:4">
      <c r="A503" s="23">
        <v>2618</v>
      </c>
      <c r="B503" s="23">
        <v>2618</v>
      </c>
      <c r="C503" s="23" t="s">
        <v>400</v>
      </c>
      <c r="D503" s="24" t="s">
        <v>401</v>
      </c>
    </row>
    <row r="504" spans="1:4">
      <c r="A504" s="23">
        <v>2618</v>
      </c>
      <c r="B504" s="23">
        <v>2618</v>
      </c>
      <c r="C504" s="23" t="s">
        <v>436</v>
      </c>
      <c r="D504" s="24" t="s">
        <v>437</v>
      </c>
    </row>
    <row r="505" spans="1:4">
      <c r="A505" s="23">
        <v>2619</v>
      </c>
      <c r="B505" s="23">
        <v>2619</v>
      </c>
      <c r="C505" s="23" t="s">
        <v>400</v>
      </c>
      <c r="D505" s="24" t="s">
        <v>401</v>
      </c>
    </row>
    <row r="506" spans="1:4">
      <c r="A506" s="23">
        <v>2620</v>
      </c>
      <c r="B506" s="23">
        <v>2620</v>
      </c>
      <c r="C506" s="23" t="s">
        <v>400</v>
      </c>
      <c r="D506" s="24" t="s">
        <v>401</v>
      </c>
    </row>
    <row r="507" spans="1:4">
      <c r="A507" s="23">
        <v>2620</v>
      </c>
      <c r="B507" s="23">
        <v>2620</v>
      </c>
      <c r="C507" s="23" t="s">
        <v>436</v>
      </c>
      <c r="D507" s="24" t="s">
        <v>437</v>
      </c>
    </row>
    <row r="508" spans="1:4">
      <c r="A508" s="23">
        <v>2621</v>
      </c>
      <c r="B508" s="23">
        <v>2621</v>
      </c>
      <c r="C508" s="23" t="s">
        <v>400</v>
      </c>
      <c r="D508" s="24" t="s">
        <v>401</v>
      </c>
    </row>
    <row r="509" spans="1:4">
      <c r="A509" s="23">
        <v>2622</v>
      </c>
      <c r="B509" s="23">
        <v>2622</v>
      </c>
      <c r="C509" s="23" t="s">
        <v>400</v>
      </c>
      <c r="D509" s="24" t="s">
        <v>401</v>
      </c>
    </row>
    <row r="510" spans="1:4">
      <c r="A510" s="23">
        <v>2623</v>
      </c>
      <c r="B510" s="23">
        <v>2623</v>
      </c>
      <c r="C510" s="23" t="s">
        <v>400</v>
      </c>
      <c r="D510" s="24" t="s">
        <v>401</v>
      </c>
    </row>
    <row r="511" spans="1:4">
      <c r="A511" s="23">
        <v>2624</v>
      </c>
      <c r="B511" s="23">
        <v>2624</v>
      </c>
      <c r="C511" s="23" t="s">
        <v>400</v>
      </c>
      <c r="D511" s="24" t="s">
        <v>401</v>
      </c>
    </row>
    <row r="512" spans="1:4">
      <c r="A512" s="23">
        <v>2625</v>
      </c>
      <c r="B512" s="23">
        <v>2625</v>
      </c>
      <c r="C512" s="23" t="s">
        <v>400</v>
      </c>
      <c r="D512" s="24" t="s">
        <v>401</v>
      </c>
    </row>
    <row r="513" spans="1:4">
      <c r="A513" s="23">
        <v>2626</v>
      </c>
      <c r="B513" s="23">
        <v>2626</v>
      </c>
      <c r="C513" s="23" t="s">
        <v>400</v>
      </c>
      <c r="D513" s="24" t="s">
        <v>401</v>
      </c>
    </row>
    <row r="514" spans="1:4">
      <c r="A514" s="23">
        <v>2627</v>
      </c>
      <c r="B514" s="23">
        <v>2627</v>
      </c>
      <c r="C514" s="23" t="s">
        <v>400</v>
      </c>
      <c r="D514" s="24" t="s">
        <v>401</v>
      </c>
    </row>
    <row r="515" spans="1:4">
      <c r="A515" s="23">
        <v>2628</v>
      </c>
      <c r="B515" s="23">
        <v>2628</v>
      </c>
      <c r="C515" s="23" t="s">
        <v>400</v>
      </c>
      <c r="D515" s="24" t="s">
        <v>401</v>
      </c>
    </row>
    <row r="516" spans="1:4">
      <c r="A516" s="23">
        <v>2629</v>
      </c>
      <c r="B516" s="23">
        <v>2629</v>
      </c>
      <c r="C516" s="23" t="s">
        <v>400</v>
      </c>
      <c r="D516" s="24" t="s">
        <v>401</v>
      </c>
    </row>
    <row r="517" spans="1:4">
      <c r="A517" s="23">
        <v>2630</v>
      </c>
      <c r="B517" s="23">
        <v>2630</v>
      </c>
      <c r="C517" s="23" t="s">
        <v>400</v>
      </c>
      <c r="D517" s="24" t="s">
        <v>401</v>
      </c>
    </row>
    <row r="518" spans="1:4">
      <c r="A518" s="23">
        <v>2631</v>
      </c>
      <c r="B518" s="23">
        <v>2631</v>
      </c>
      <c r="C518" s="23" t="s">
        <v>400</v>
      </c>
      <c r="D518" s="24" t="s">
        <v>401</v>
      </c>
    </row>
    <row r="519" spans="1:4">
      <c r="A519" s="23">
        <v>2632</v>
      </c>
      <c r="B519" s="23">
        <v>2632</v>
      </c>
      <c r="C519" s="23" t="s">
        <v>400</v>
      </c>
      <c r="D519" s="24" t="s">
        <v>401</v>
      </c>
    </row>
    <row r="520" spans="1:4">
      <c r="A520" s="23">
        <v>2633</v>
      </c>
      <c r="B520" s="23">
        <v>2633</v>
      </c>
      <c r="C520" s="23" t="s">
        <v>400</v>
      </c>
      <c r="D520" s="24" t="s">
        <v>401</v>
      </c>
    </row>
    <row r="521" spans="1:4">
      <c r="A521" s="23">
        <v>2640</v>
      </c>
      <c r="B521" s="23">
        <v>2640</v>
      </c>
      <c r="C521" s="23" t="s">
        <v>400</v>
      </c>
      <c r="D521" s="24" t="s">
        <v>401</v>
      </c>
    </row>
    <row r="522" spans="1:4">
      <c r="A522" s="23">
        <v>2640</v>
      </c>
      <c r="B522" s="23">
        <v>2640</v>
      </c>
      <c r="C522" s="23" t="s">
        <v>403</v>
      </c>
      <c r="D522" s="24" t="s">
        <v>404</v>
      </c>
    </row>
    <row r="523" spans="1:4">
      <c r="A523" s="23">
        <v>2641</v>
      </c>
      <c r="B523" s="23">
        <v>2641</v>
      </c>
      <c r="C523" s="23" t="s">
        <v>400</v>
      </c>
      <c r="D523" s="24" t="s">
        <v>401</v>
      </c>
    </row>
    <row r="524" spans="1:4">
      <c r="A524" s="23">
        <v>2642</v>
      </c>
      <c r="B524" s="23">
        <v>2642</v>
      </c>
      <c r="C524" s="23" t="s">
        <v>400</v>
      </c>
      <c r="D524" s="24" t="s">
        <v>401</v>
      </c>
    </row>
    <row r="525" spans="1:4">
      <c r="A525" s="23">
        <v>2642</v>
      </c>
      <c r="B525" s="23">
        <v>2642</v>
      </c>
      <c r="C525" s="23" t="s">
        <v>403</v>
      </c>
      <c r="D525" s="24" t="s">
        <v>404</v>
      </c>
    </row>
    <row r="526" spans="1:4">
      <c r="A526" s="23">
        <v>2643</v>
      </c>
      <c r="B526" s="23">
        <v>2643</v>
      </c>
      <c r="C526" s="23" t="s">
        <v>400</v>
      </c>
      <c r="D526" s="24" t="s">
        <v>401</v>
      </c>
    </row>
    <row r="527" spans="1:4">
      <c r="A527" s="23">
        <v>2643</v>
      </c>
      <c r="B527" s="23">
        <v>2643</v>
      </c>
      <c r="C527" s="23" t="s">
        <v>403</v>
      </c>
      <c r="D527" s="24" t="s">
        <v>404</v>
      </c>
    </row>
    <row r="528" spans="1:4">
      <c r="A528" s="23">
        <v>2644</v>
      </c>
      <c r="B528" s="23">
        <v>2644</v>
      </c>
      <c r="C528" s="23" t="s">
        <v>400</v>
      </c>
      <c r="D528" s="24" t="s">
        <v>401</v>
      </c>
    </row>
    <row r="529" spans="1:4">
      <c r="A529" s="23">
        <v>2645</v>
      </c>
      <c r="B529" s="23">
        <v>2645</v>
      </c>
      <c r="C529" s="23" t="s">
        <v>400</v>
      </c>
      <c r="D529" s="24" t="s">
        <v>401</v>
      </c>
    </row>
    <row r="530" spans="1:4">
      <c r="A530" s="23">
        <v>2646</v>
      </c>
      <c r="B530" s="23">
        <v>2646</v>
      </c>
      <c r="C530" s="23" t="s">
        <v>400</v>
      </c>
      <c r="D530" s="24" t="s">
        <v>401</v>
      </c>
    </row>
    <row r="531" spans="1:4">
      <c r="A531" s="23">
        <v>2647</v>
      </c>
      <c r="B531" s="23">
        <v>2647</v>
      </c>
      <c r="C531" s="23" t="s">
        <v>400</v>
      </c>
      <c r="D531" s="24" t="s">
        <v>401</v>
      </c>
    </row>
    <row r="532" spans="1:4">
      <c r="A532" s="23">
        <v>2648</v>
      </c>
      <c r="B532" s="23">
        <v>2648</v>
      </c>
      <c r="C532" s="23" t="s">
        <v>400</v>
      </c>
      <c r="D532" s="24" t="s">
        <v>401</v>
      </c>
    </row>
    <row r="533" spans="1:4">
      <c r="A533" s="23">
        <v>2649</v>
      </c>
      <c r="B533" s="23">
        <v>2649</v>
      </c>
      <c r="C533" s="23" t="s">
        <v>400</v>
      </c>
      <c r="D533" s="24" t="s">
        <v>401</v>
      </c>
    </row>
    <row r="534" spans="1:4">
      <c r="A534" s="23">
        <v>2650</v>
      </c>
      <c r="B534" s="23">
        <v>2650</v>
      </c>
      <c r="C534" s="23" t="s">
        <v>400</v>
      </c>
      <c r="D534" s="24" t="s">
        <v>401</v>
      </c>
    </row>
    <row r="535" spans="1:4">
      <c r="A535" s="23">
        <v>2651</v>
      </c>
      <c r="B535" s="23">
        <v>2651</v>
      </c>
      <c r="C535" s="23" t="s">
        <v>400</v>
      </c>
      <c r="D535" s="24" t="s">
        <v>401</v>
      </c>
    </row>
    <row r="536" spans="1:4">
      <c r="A536" s="23">
        <v>2652</v>
      </c>
      <c r="B536" s="23">
        <v>2652</v>
      </c>
      <c r="C536" s="23" t="s">
        <v>400</v>
      </c>
      <c r="D536" s="24" t="s">
        <v>401</v>
      </c>
    </row>
    <row r="537" spans="1:4">
      <c r="A537" s="23">
        <v>2653</v>
      </c>
      <c r="B537" s="23">
        <v>2653</v>
      </c>
      <c r="C537" s="23" t="s">
        <v>400</v>
      </c>
      <c r="D537" s="24" t="s">
        <v>401</v>
      </c>
    </row>
    <row r="538" spans="1:4">
      <c r="A538" s="23">
        <v>2655</v>
      </c>
      <c r="B538" s="23">
        <v>2655</v>
      </c>
      <c r="C538" s="23" t="s">
        <v>400</v>
      </c>
      <c r="D538" s="24" t="s">
        <v>401</v>
      </c>
    </row>
    <row r="539" spans="1:4">
      <c r="A539" s="23">
        <v>2656</v>
      </c>
      <c r="B539" s="23">
        <v>2656</v>
      </c>
      <c r="C539" s="23" t="s">
        <v>400</v>
      </c>
      <c r="D539" s="24" t="s">
        <v>401</v>
      </c>
    </row>
    <row r="540" spans="1:4">
      <c r="A540" s="23">
        <v>2658</v>
      </c>
      <c r="B540" s="23">
        <v>2658</v>
      </c>
      <c r="C540" s="23" t="s">
        <v>400</v>
      </c>
      <c r="D540" s="24" t="s">
        <v>401</v>
      </c>
    </row>
    <row r="541" spans="1:4">
      <c r="A541" s="23">
        <v>2659</v>
      </c>
      <c r="B541" s="23">
        <v>2659</v>
      </c>
      <c r="C541" s="23" t="s">
        <v>400</v>
      </c>
      <c r="D541" s="24" t="s">
        <v>401</v>
      </c>
    </row>
    <row r="542" spans="1:4">
      <c r="A542" s="23">
        <v>2660</v>
      </c>
      <c r="B542" s="23">
        <v>2660</v>
      </c>
      <c r="C542" s="23" t="s">
        <v>400</v>
      </c>
      <c r="D542" s="24" t="s">
        <v>401</v>
      </c>
    </row>
    <row r="543" spans="1:4">
      <c r="A543" s="23">
        <v>2661</v>
      </c>
      <c r="B543" s="23">
        <v>2661</v>
      </c>
      <c r="C543" s="23" t="s">
        <v>400</v>
      </c>
      <c r="D543" s="24" t="s">
        <v>401</v>
      </c>
    </row>
    <row r="544" spans="1:4">
      <c r="A544" s="23">
        <v>2663</v>
      </c>
      <c r="B544" s="23">
        <v>2663</v>
      </c>
      <c r="C544" s="23" t="s">
        <v>400</v>
      </c>
      <c r="D544" s="24" t="s">
        <v>401</v>
      </c>
    </row>
    <row r="545" spans="1:4">
      <c r="A545" s="23">
        <v>2665</v>
      </c>
      <c r="B545" s="23">
        <v>2665</v>
      </c>
      <c r="C545" s="23" t="s">
        <v>400</v>
      </c>
      <c r="D545" s="24" t="s">
        <v>401</v>
      </c>
    </row>
    <row r="546" spans="1:4">
      <c r="A546" s="23">
        <v>2666</v>
      </c>
      <c r="B546" s="23">
        <v>2666</v>
      </c>
      <c r="C546" s="23" t="s">
        <v>400</v>
      </c>
      <c r="D546" s="24" t="s">
        <v>401</v>
      </c>
    </row>
    <row r="547" spans="1:4">
      <c r="A547" s="23">
        <v>2668</v>
      </c>
      <c r="B547" s="23">
        <v>2668</v>
      </c>
      <c r="C547" s="23" t="s">
        <v>400</v>
      </c>
      <c r="D547" s="24" t="s">
        <v>401</v>
      </c>
    </row>
    <row r="548" spans="1:4">
      <c r="A548" s="23">
        <v>2669</v>
      </c>
      <c r="B548" s="23">
        <v>2669</v>
      </c>
      <c r="C548" s="23" t="s">
        <v>400</v>
      </c>
      <c r="D548" s="24" t="s">
        <v>401</v>
      </c>
    </row>
    <row r="549" spans="1:4">
      <c r="A549" s="23">
        <v>2671</v>
      </c>
      <c r="B549" s="23">
        <v>2671</v>
      </c>
      <c r="C549" s="23" t="s">
        <v>400</v>
      </c>
      <c r="D549" s="24" t="s">
        <v>401</v>
      </c>
    </row>
    <row r="550" spans="1:4">
      <c r="A550" s="23">
        <v>2672</v>
      </c>
      <c r="B550" s="23">
        <v>2672</v>
      </c>
      <c r="C550" s="23" t="s">
        <v>400</v>
      </c>
      <c r="D550" s="24" t="s">
        <v>401</v>
      </c>
    </row>
    <row r="551" spans="1:4">
      <c r="A551" s="23">
        <v>2675</v>
      </c>
      <c r="B551" s="23">
        <v>2675</v>
      </c>
      <c r="C551" s="23" t="s">
        <v>400</v>
      </c>
      <c r="D551" s="24" t="s">
        <v>401</v>
      </c>
    </row>
    <row r="552" spans="1:4">
      <c r="A552" s="23">
        <v>2678</v>
      </c>
      <c r="B552" s="23">
        <v>2678</v>
      </c>
      <c r="C552" s="23" t="s">
        <v>400</v>
      </c>
      <c r="D552" s="24" t="s">
        <v>401</v>
      </c>
    </row>
    <row r="553" spans="1:4">
      <c r="A553" s="23">
        <v>2680</v>
      </c>
      <c r="B553" s="23">
        <v>2680</v>
      </c>
      <c r="C553" s="23" t="s">
        <v>400</v>
      </c>
      <c r="D553" s="24" t="s">
        <v>401</v>
      </c>
    </row>
    <row r="554" spans="1:4">
      <c r="A554" s="23">
        <v>2681</v>
      </c>
      <c r="B554" s="23">
        <v>2681</v>
      </c>
      <c r="C554" s="23" t="s">
        <v>400</v>
      </c>
      <c r="D554" s="24" t="s">
        <v>401</v>
      </c>
    </row>
    <row r="555" spans="1:4">
      <c r="A555" s="23">
        <v>2700</v>
      </c>
      <c r="B555" s="23">
        <v>2700</v>
      </c>
      <c r="C555" s="23" t="s">
        <v>400</v>
      </c>
      <c r="D555" s="24" t="s">
        <v>401</v>
      </c>
    </row>
    <row r="556" spans="1:4">
      <c r="A556" s="23">
        <v>2701</v>
      </c>
      <c r="B556" s="23">
        <v>2701</v>
      </c>
      <c r="C556" s="23" t="s">
        <v>400</v>
      </c>
      <c r="D556" s="24" t="s">
        <v>401</v>
      </c>
    </row>
    <row r="557" spans="1:4">
      <c r="A557" s="23">
        <v>2702</v>
      </c>
      <c r="B557" s="23">
        <v>2702</v>
      </c>
      <c r="C557" s="23" t="s">
        <v>400</v>
      </c>
      <c r="D557" s="24" t="s">
        <v>401</v>
      </c>
    </row>
    <row r="558" spans="1:4">
      <c r="A558" s="23">
        <v>2703</v>
      </c>
      <c r="B558" s="23">
        <v>2703</v>
      </c>
      <c r="C558" s="23" t="s">
        <v>400</v>
      </c>
      <c r="D558" s="24" t="s">
        <v>401</v>
      </c>
    </row>
    <row r="559" spans="1:4">
      <c r="A559" s="23">
        <v>2705</v>
      </c>
      <c r="B559" s="23">
        <v>2705</v>
      </c>
      <c r="C559" s="23" t="s">
        <v>400</v>
      </c>
      <c r="D559" s="24" t="s">
        <v>401</v>
      </c>
    </row>
    <row r="560" spans="1:4">
      <c r="A560" s="23">
        <v>2706</v>
      </c>
      <c r="B560" s="23">
        <v>2706</v>
      </c>
      <c r="C560" s="23" t="s">
        <v>400</v>
      </c>
      <c r="D560" s="24" t="s">
        <v>401</v>
      </c>
    </row>
    <row r="561" spans="1:4">
      <c r="A561" s="23">
        <v>2707</v>
      </c>
      <c r="B561" s="23">
        <v>2707</v>
      </c>
      <c r="C561" s="23" t="s">
        <v>400</v>
      </c>
      <c r="D561" s="24" t="s">
        <v>401</v>
      </c>
    </row>
    <row r="562" spans="1:4">
      <c r="A562" s="23">
        <v>2710</v>
      </c>
      <c r="B562" s="23">
        <v>2710</v>
      </c>
      <c r="C562" s="23" t="s">
        <v>400</v>
      </c>
      <c r="D562" s="24" t="s">
        <v>401</v>
      </c>
    </row>
    <row r="563" spans="1:4">
      <c r="A563" s="23">
        <v>2711</v>
      </c>
      <c r="B563" s="23">
        <v>2711</v>
      </c>
      <c r="C563" s="23" t="s">
        <v>400</v>
      </c>
      <c r="D563" s="24" t="s">
        <v>401</v>
      </c>
    </row>
    <row r="564" spans="1:4">
      <c r="A564" s="23">
        <v>2712</v>
      </c>
      <c r="B564" s="23">
        <v>2712</v>
      </c>
      <c r="C564" s="23" t="s">
        <v>400</v>
      </c>
      <c r="D564" s="24" t="s">
        <v>401</v>
      </c>
    </row>
    <row r="565" spans="1:4">
      <c r="A565" s="23">
        <v>2713</v>
      </c>
      <c r="B565" s="23">
        <v>2713</v>
      </c>
      <c r="C565" s="23" t="s">
        <v>400</v>
      </c>
      <c r="D565" s="24" t="s">
        <v>401</v>
      </c>
    </row>
    <row r="566" spans="1:4">
      <c r="A566" s="23">
        <v>2714</v>
      </c>
      <c r="B566" s="23">
        <v>2714</v>
      </c>
      <c r="C566" s="23" t="s">
        <v>400</v>
      </c>
      <c r="D566" s="24" t="s">
        <v>401</v>
      </c>
    </row>
    <row r="567" spans="1:4">
      <c r="A567" s="23">
        <v>2714</v>
      </c>
      <c r="B567" s="23">
        <v>2714</v>
      </c>
      <c r="C567" s="23" t="s">
        <v>403</v>
      </c>
      <c r="D567" s="24" t="s">
        <v>404</v>
      </c>
    </row>
    <row r="568" spans="1:4">
      <c r="A568" s="23">
        <v>2715</v>
      </c>
      <c r="B568" s="23">
        <v>2715</v>
      </c>
      <c r="C568" s="23" t="s">
        <v>400</v>
      </c>
      <c r="D568" s="24" t="s">
        <v>401</v>
      </c>
    </row>
    <row r="569" spans="1:4">
      <c r="A569" s="23">
        <v>2715</v>
      </c>
      <c r="B569" s="23">
        <v>2715</v>
      </c>
      <c r="C569" s="23" t="s">
        <v>403</v>
      </c>
      <c r="D569" s="24" t="s">
        <v>404</v>
      </c>
    </row>
    <row r="570" spans="1:4">
      <c r="A570" s="23">
        <v>2716</v>
      </c>
      <c r="B570" s="23">
        <v>2716</v>
      </c>
      <c r="C570" s="23" t="s">
        <v>400</v>
      </c>
      <c r="D570" s="24" t="s">
        <v>401</v>
      </c>
    </row>
    <row r="571" spans="1:4">
      <c r="A571" s="23">
        <v>2717</v>
      </c>
      <c r="B571" s="23">
        <v>2717</v>
      </c>
      <c r="C571" s="23" t="s">
        <v>400</v>
      </c>
      <c r="D571" s="24" t="s">
        <v>401</v>
      </c>
    </row>
    <row r="572" spans="1:4">
      <c r="A572" s="23">
        <v>2720</v>
      </c>
      <c r="B572" s="23">
        <v>2720</v>
      </c>
      <c r="C572" s="23" t="s">
        <v>400</v>
      </c>
      <c r="D572" s="24" t="s">
        <v>401</v>
      </c>
    </row>
    <row r="573" spans="1:4">
      <c r="A573" s="23">
        <v>2721</v>
      </c>
      <c r="B573" s="23">
        <v>2721</v>
      </c>
      <c r="C573" s="23" t="s">
        <v>400</v>
      </c>
      <c r="D573" s="24" t="s">
        <v>401</v>
      </c>
    </row>
    <row r="574" spans="1:4">
      <c r="A574" s="23">
        <v>2722</v>
      </c>
      <c r="B574" s="23">
        <v>2722</v>
      </c>
      <c r="C574" s="23" t="s">
        <v>400</v>
      </c>
      <c r="D574" s="24" t="s">
        <v>401</v>
      </c>
    </row>
    <row r="575" spans="1:4">
      <c r="A575" s="23">
        <v>2725</v>
      </c>
      <c r="B575" s="23">
        <v>2725</v>
      </c>
      <c r="C575" s="23" t="s">
        <v>400</v>
      </c>
      <c r="D575" s="24" t="s">
        <v>401</v>
      </c>
    </row>
    <row r="576" spans="1:4">
      <c r="A576" s="23">
        <v>2726</v>
      </c>
      <c r="B576" s="23">
        <v>2726</v>
      </c>
      <c r="C576" s="23" t="s">
        <v>400</v>
      </c>
      <c r="D576" s="24" t="s">
        <v>401</v>
      </c>
    </row>
    <row r="577" spans="1:4">
      <c r="A577" s="23">
        <v>2727</v>
      </c>
      <c r="B577" s="23">
        <v>2727</v>
      </c>
      <c r="C577" s="23" t="s">
        <v>400</v>
      </c>
      <c r="D577" s="24" t="s">
        <v>401</v>
      </c>
    </row>
    <row r="578" spans="1:4">
      <c r="A578" s="23">
        <v>2729</v>
      </c>
      <c r="B578" s="23">
        <v>2729</v>
      </c>
      <c r="C578" s="23" t="s">
        <v>400</v>
      </c>
      <c r="D578" s="24" t="s">
        <v>401</v>
      </c>
    </row>
    <row r="579" spans="1:4">
      <c r="A579" s="23">
        <v>2730</v>
      </c>
      <c r="B579" s="23">
        <v>2730</v>
      </c>
      <c r="C579" s="23" t="s">
        <v>400</v>
      </c>
      <c r="D579" s="24" t="s">
        <v>401</v>
      </c>
    </row>
    <row r="580" spans="1:4">
      <c r="A580" s="23">
        <v>2731</v>
      </c>
      <c r="B580" s="23">
        <v>2731</v>
      </c>
      <c r="C580" s="23" t="s">
        <v>400</v>
      </c>
      <c r="D580" s="24" t="s">
        <v>401</v>
      </c>
    </row>
    <row r="581" spans="1:4">
      <c r="A581" s="23">
        <v>2731</v>
      </c>
      <c r="B581" s="23">
        <v>2731</v>
      </c>
      <c r="C581" s="23" t="s">
        <v>403</v>
      </c>
      <c r="D581" s="24" t="s">
        <v>404</v>
      </c>
    </row>
    <row r="582" spans="1:4">
      <c r="A582" s="23">
        <v>2732</v>
      </c>
      <c r="B582" s="23">
        <v>2732</v>
      </c>
      <c r="C582" s="23" t="s">
        <v>400</v>
      </c>
      <c r="D582" s="24" t="s">
        <v>401</v>
      </c>
    </row>
    <row r="583" spans="1:4">
      <c r="A583" s="23">
        <v>2732</v>
      </c>
      <c r="B583" s="23">
        <v>2732</v>
      </c>
      <c r="C583" s="23" t="s">
        <v>403</v>
      </c>
      <c r="D583" s="24" t="s">
        <v>404</v>
      </c>
    </row>
    <row r="584" spans="1:4">
      <c r="A584" s="23">
        <v>2733</v>
      </c>
      <c r="B584" s="23">
        <v>2733</v>
      </c>
      <c r="C584" s="23" t="s">
        <v>400</v>
      </c>
      <c r="D584" s="24" t="s">
        <v>401</v>
      </c>
    </row>
    <row r="585" spans="1:4">
      <c r="A585" s="23">
        <v>2734</v>
      </c>
      <c r="B585" s="23">
        <v>2734</v>
      </c>
      <c r="C585" s="23" t="s">
        <v>400</v>
      </c>
      <c r="D585" s="24" t="s">
        <v>401</v>
      </c>
    </row>
    <row r="586" spans="1:4">
      <c r="A586" s="23">
        <v>2735</v>
      </c>
      <c r="B586" s="23">
        <v>2735</v>
      </c>
      <c r="C586" s="23" t="s">
        <v>400</v>
      </c>
      <c r="D586" s="24" t="s">
        <v>401</v>
      </c>
    </row>
    <row r="587" spans="1:4">
      <c r="A587" s="23">
        <v>2735</v>
      </c>
      <c r="B587" s="23">
        <v>2735</v>
      </c>
      <c r="C587" s="23" t="s">
        <v>403</v>
      </c>
      <c r="D587" s="24" t="s">
        <v>404</v>
      </c>
    </row>
    <row r="588" spans="1:4">
      <c r="A588" s="23">
        <v>2736</v>
      </c>
      <c r="B588" s="23">
        <v>2736</v>
      </c>
      <c r="C588" s="23" t="s">
        <v>400</v>
      </c>
      <c r="D588" s="24" t="s">
        <v>401</v>
      </c>
    </row>
    <row r="589" spans="1:4">
      <c r="A589" s="23">
        <v>2737</v>
      </c>
      <c r="B589" s="23">
        <v>2737</v>
      </c>
      <c r="C589" s="23" t="s">
        <v>400</v>
      </c>
      <c r="D589" s="24" t="s">
        <v>401</v>
      </c>
    </row>
    <row r="590" spans="1:4">
      <c r="A590" s="23">
        <v>2738</v>
      </c>
      <c r="B590" s="23">
        <v>2738</v>
      </c>
      <c r="C590" s="23" t="s">
        <v>400</v>
      </c>
      <c r="D590" s="24" t="s">
        <v>401</v>
      </c>
    </row>
    <row r="591" spans="1:4">
      <c r="A591" s="23">
        <v>2739</v>
      </c>
      <c r="B591" s="23">
        <v>2739</v>
      </c>
      <c r="C591" s="23" t="s">
        <v>400</v>
      </c>
      <c r="D591" s="24" t="s">
        <v>401</v>
      </c>
    </row>
    <row r="592" spans="1:4">
      <c r="A592" s="23">
        <v>2739</v>
      </c>
      <c r="B592" s="23">
        <v>2739</v>
      </c>
      <c r="C592" s="23" t="s">
        <v>403</v>
      </c>
      <c r="D592" s="24" t="s">
        <v>404</v>
      </c>
    </row>
    <row r="593" spans="1:4">
      <c r="A593" s="23">
        <v>2745</v>
      </c>
      <c r="B593" s="23">
        <v>2745</v>
      </c>
      <c r="C593" s="23" t="s">
        <v>397</v>
      </c>
      <c r="D593" s="24" t="s">
        <v>398</v>
      </c>
    </row>
    <row r="594" spans="1:4">
      <c r="A594" s="23">
        <v>2747</v>
      </c>
      <c r="B594" s="23">
        <v>2747</v>
      </c>
      <c r="C594" s="23" t="s">
        <v>397</v>
      </c>
      <c r="D594" s="24" t="s">
        <v>398</v>
      </c>
    </row>
    <row r="595" spans="1:4">
      <c r="A595" s="23">
        <v>2748</v>
      </c>
      <c r="B595" s="23">
        <v>2748</v>
      </c>
      <c r="C595" s="23" t="s">
        <v>397</v>
      </c>
      <c r="D595" s="24" t="s">
        <v>398</v>
      </c>
    </row>
    <row r="596" spans="1:4">
      <c r="A596" s="23">
        <v>2749</v>
      </c>
      <c r="B596" s="23">
        <v>2749</v>
      </c>
      <c r="C596" s="23" t="s">
        <v>397</v>
      </c>
      <c r="D596" s="24" t="s">
        <v>398</v>
      </c>
    </row>
    <row r="597" spans="1:4">
      <c r="A597" s="23">
        <v>2750</v>
      </c>
      <c r="B597" s="23">
        <v>2750</v>
      </c>
      <c r="C597" s="23" t="s">
        <v>397</v>
      </c>
      <c r="D597" s="24" t="s">
        <v>398</v>
      </c>
    </row>
    <row r="598" spans="1:4">
      <c r="A598" s="23">
        <v>2752</v>
      </c>
      <c r="B598" s="23">
        <v>2752</v>
      </c>
      <c r="C598" s="23" t="s">
        <v>397</v>
      </c>
      <c r="D598" s="24" t="s">
        <v>398</v>
      </c>
    </row>
    <row r="599" spans="1:4">
      <c r="A599" s="23">
        <v>2753</v>
      </c>
      <c r="B599" s="23">
        <v>2753</v>
      </c>
      <c r="C599" s="23" t="s">
        <v>397</v>
      </c>
      <c r="D599" s="24" t="s">
        <v>398</v>
      </c>
    </row>
    <row r="600" spans="1:4">
      <c r="A600" s="23">
        <v>2754</v>
      </c>
      <c r="B600" s="23">
        <v>2754</v>
      </c>
      <c r="C600" s="23" t="s">
        <v>397</v>
      </c>
      <c r="D600" s="24" t="s">
        <v>398</v>
      </c>
    </row>
    <row r="601" spans="1:4">
      <c r="A601" s="23">
        <v>2755</v>
      </c>
      <c r="B601" s="23">
        <v>2755</v>
      </c>
      <c r="C601" s="23" t="s">
        <v>397</v>
      </c>
      <c r="D601" s="24" t="s">
        <v>398</v>
      </c>
    </row>
    <row r="602" spans="1:4">
      <c r="A602" s="23">
        <v>2756</v>
      </c>
      <c r="B602" s="23">
        <v>2756</v>
      </c>
      <c r="C602" s="23" t="s">
        <v>397</v>
      </c>
      <c r="D602" s="24" t="s">
        <v>398</v>
      </c>
    </row>
    <row r="603" spans="1:4">
      <c r="A603" s="23">
        <v>2757</v>
      </c>
      <c r="B603" s="23">
        <v>2757</v>
      </c>
      <c r="C603" s="23" t="s">
        <v>397</v>
      </c>
      <c r="D603" s="24" t="s">
        <v>398</v>
      </c>
    </row>
    <row r="604" spans="1:4">
      <c r="A604" s="23">
        <v>2758</v>
      </c>
      <c r="B604" s="23">
        <v>2758</v>
      </c>
      <c r="C604" s="23" t="s">
        <v>397</v>
      </c>
      <c r="D604" s="24" t="s">
        <v>398</v>
      </c>
    </row>
    <row r="605" spans="1:4">
      <c r="A605" s="23">
        <v>2759</v>
      </c>
      <c r="B605" s="23">
        <v>2759</v>
      </c>
      <c r="C605" s="23" t="s">
        <v>397</v>
      </c>
      <c r="D605" s="24" t="s">
        <v>398</v>
      </c>
    </row>
    <row r="606" spans="1:4">
      <c r="A606" s="23">
        <v>2760</v>
      </c>
      <c r="B606" s="23">
        <v>2760</v>
      </c>
      <c r="C606" s="23" t="s">
        <v>397</v>
      </c>
      <c r="D606" s="24" t="s">
        <v>398</v>
      </c>
    </row>
    <row r="607" spans="1:4">
      <c r="A607" s="23">
        <v>2761</v>
      </c>
      <c r="B607" s="23">
        <v>2761</v>
      </c>
      <c r="C607" s="23" t="s">
        <v>397</v>
      </c>
      <c r="D607" s="24" t="s">
        <v>398</v>
      </c>
    </row>
    <row r="608" spans="1:4">
      <c r="A608" s="23">
        <v>2762</v>
      </c>
      <c r="B608" s="23">
        <v>2762</v>
      </c>
      <c r="C608" s="23" t="s">
        <v>397</v>
      </c>
      <c r="D608" s="24" t="s">
        <v>398</v>
      </c>
    </row>
    <row r="609" spans="1:4">
      <c r="A609" s="23">
        <v>2763</v>
      </c>
      <c r="B609" s="23">
        <v>2763</v>
      </c>
      <c r="C609" s="23" t="s">
        <v>397</v>
      </c>
      <c r="D609" s="24" t="s">
        <v>398</v>
      </c>
    </row>
    <row r="610" spans="1:4">
      <c r="A610" s="23">
        <v>2765</v>
      </c>
      <c r="B610" s="23">
        <v>2765</v>
      </c>
      <c r="C610" s="23" t="s">
        <v>397</v>
      </c>
      <c r="D610" s="24" t="s">
        <v>398</v>
      </c>
    </row>
    <row r="611" spans="1:4">
      <c r="A611" s="23">
        <v>2766</v>
      </c>
      <c r="B611" s="23">
        <v>2766</v>
      </c>
      <c r="C611" s="23" t="s">
        <v>397</v>
      </c>
      <c r="D611" s="24" t="s">
        <v>398</v>
      </c>
    </row>
    <row r="612" spans="1:4">
      <c r="A612" s="23">
        <v>2767</v>
      </c>
      <c r="B612" s="23">
        <v>2767</v>
      </c>
      <c r="C612" s="23" t="s">
        <v>397</v>
      </c>
      <c r="D612" s="24" t="s">
        <v>398</v>
      </c>
    </row>
    <row r="613" spans="1:4">
      <c r="A613" s="23">
        <v>2768</v>
      </c>
      <c r="B613" s="23">
        <v>2768</v>
      </c>
      <c r="C613" s="23" t="s">
        <v>397</v>
      </c>
      <c r="D613" s="24" t="s">
        <v>398</v>
      </c>
    </row>
    <row r="614" spans="1:4">
      <c r="A614" s="23">
        <v>2769</v>
      </c>
      <c r="B614" s="23">
        <v>2769</v>
      </c>
      <c r="C614" s="23" t="s">
        <v>397</v>
      </c>
      <c r="D614" s="24" t="s">
        <v>398</v>
      </c>
    </row>
    <row r="615" spans="1:4">
      <c r="A615" s="23">
        <v>2770</v>
      </c>
      <c r="B615" s="23">
        <v>2770</v>
      </c>
      <c r="C615" s="23" t="s">
        <v>397</v>
      </c>
      <c r="D615" s="24" t="s">
        <v>398</v>
      </c>
    </row>
    <row r="616" spans="1:4">
      <c r="A616" s="23">
        <v>2773</v>
      </c>
      <c r="B616" s="23">
        <v>2773</v>
      </c>
      <c r="C616" s="23" t="s">
        <v>397</v>
      </c>
      <c r="D616" s="24" t="s">
        <v>398</v>
      </c>
    </row>
    <row r="617" spans="1:4">
      <c r="A617" s="23">
        <v>2774</v>
      </c>
      <c r="B617" s="23">
        <v>2774</v>
      </c>
      <c r="C617" s="23" t="s">
        <v>397</v>
      </c>
      <c r="D617" s="24" t="s">
        <v>398</v>
      </c>
    </row>
    <row r="618" spans="1:4">
      <c r="A618" s="23">
        <v>2775</v>
      </c>
      <c r="B618" s="23">
        <v>2775</v>
      </c>
      <c r="C618" s="23" t="s">
        <v>397</v>
      </c>
      <c r="D618" s="24" t="s">
        <v>398</v>
      </c>
    </row>
    <row r="619" spans="1:4">
      <c r="A619" s="23">
        <v>2776</v>
      </c>
      <c r="B619" s="23">
        <v>2776</v>
      </c>
      <c r="C619" s="23" t="s">
        <v>397</v>
      </c>
      <c r="D619" s="24" t="s">
        <v>398</v>
      </c>
    </row>
    <row r="620" spans="1:4">
      <c r="A620" s="23">
        <v>2777</v>
      </c>
      <c r="B620" s="23">
        <v>2777</v>
      </c>
      <c r="C620" s="23" t="s">
        <v>397</v>
      </c>
      <c r="D620" s="24" t="s">
        <v>398</v>
      </c>
    </row>
    <row r="621" spans="1:4">
      <c r="A621" s="23">
        <v>2778</v>
      </c>
      <c r="B621" s="23">
        <v>2778</v>
      </c>
      <c r="C621" s="23" t="s">
        <v>397</v>
      </c>
      <c r="D621" s="24" t="s">
        <v>398</v>
      </c>
    </row>
    <row r="622" spans="1:4">
      <c r="A622" s="23">
        <v>2779</v>
      </c>
      <c r="B622" s="23">
        <v>2779</v>
      </c>
      <c r="C622" s="23" t="s">
        <v>397</v>
      </c>
      <c r="D622" s="24" t="s">
        <v>398</v>
      </c>
    </row>
    <row r="623" spans="1:4">
      <c r="A623" s="23">
        <v>2780</v>
      </c>
      <c r="B623" s="23">
        <v>2780</v>
      </c>
      <c r="C623" s="23" t="s">
        <v>397</v>
      </c>
      <c r="D623" s="24" t="s">
        <v>398</v>
      </c>
    </row>
    <row r="624" spans="1:4">
      <c r="A624" s="23">
        <v>2782</v>
      </c>
      <c r="B624" s="23">
        <v>2782</v>
      </c>
      <c r="C624" s="23" t="s">
        <v>397</v>
      </c>
      <c r="D624" s="24" t="s">
        <v>398</v>
      </c>
    </row>
    <row r="625" spans="1:4">
      <c r="A625" s="23">
        <v>2783</v>
      </c>
      <c r="B625" s="23">
        <v>2783</v>
      </c>
      <c r="C625" s="23" t="s">
        <v>397</v>
      </c>
      <c r="D625" s="24" t="s">
        <v>398</v>
      </c>
    </row>
    <row r="626" spans="1:4">
      <c r="A626" s="23">
        <v>2784</v>
      </c>
      <c r="B626" s="23">
        <v>2784</v>
      </c>
      <c r="C626" s="23" t="s">
        <v>397</v>
      </c>
      <c r="D626" s="24" t="s">
        <v>398</v>
      </c>
    </row>
    <row r="627" spans="1:4">
      <c r="A627" s="23">
        <v>2785</v>
      </c>
      <c r="B627" s="23">
        <v>2785</v>
      </c>
      <c r="C627" s="23" t="s">
        <v>397</v>
      </c>
      <c r="D627" s="24" t="s">
        <v>398</v>
      </c>
    </row>
    <row r="628" spans="1:4">
      <c r="A628" s="23">
        <v>2785</v>
      </c>
      <c r="B628" s="23">
        <v>2785</v>
      </c>
      <c r="C628" s="23" t="s">
        <v>400</v>
      </c>
      <c r="D628" s="24" t="s">
        <v>401</v>
      </c>
    </row>
    <row r="629" spans="1:4">
      <c r="A629" s="23">
        <v>2786</v>
      </c>
      <c r="B629" s="23">
        <v>2786</v>
      </c>
      <c r="C629" s="23" t="s">
        <v>397</v>
      </c>
      <c r="D629" s="24" t="s">
        <v>398</v>
      </c>
    </row>
    <row r="630" spans="1:4">
      <c r="A630" s="23">
        <v>2786</v>
      </c>
      <c r="B630" s="23">
        <v>2786</v>
      </c>
      <c r="C630" s="23" t="s">
        <v>400</v>
      </c>
      <c r="D630" s="24" t="s">
        <v>401</v>
      </c>
    </row>
    <row r="631" spans="1:4">
      <c r="A631" s="23">
        <v>2787</v>
      </c>
      <c r="B631" s="23">
        <v>2787</v>
      </c>
      <c r="C631" s="23" t="s">
        <v>397</v>
      </c>
      <c r="D631" s="24" t="s">
        <v>398</v>
      </c>
    </row>
    <row r="632" spans="1:4">
      <c r="A632" s="23">
        <v>2787</v>
      </c>
      <c r="B632" s="23">
        <v>2787</v>
      </c>
      <c r="C632" s="23" t="s">
        <v>400</v>
      </c>
      <c r="D632" s="24" t="s">
        <v>401</v>
      </c>
    </row>
    <row r="633" spans="1:4">
      <c r="A633" s="23">
        <v>2790</v>
      </c>
      <c r="B633" s="23">
        <v>2790</v>
      </c>
      <c r="C633" s="23" t="s">
        <v>397</v>
      </c>
      <c r="D633" s="24" t="s">
        <v>398</v>
      </c>
    </row>
    <row r="634" spans="1:4">
      <c r="A634" s="23">
        <v>2790</v>
      </c>
      <c r="B634" s="23">
        <v>2790</v>
      </c>
      <c r="C634" s="23" t="s">
        <v>400</v>
      </c>
      <c r="D634" s="24" t="s">
        <v>401</v>
      </c>
    </row>
    <row r="635" spans="1:4">
      <c r="A635" s="23">
        <v>2791</v>
      </c>
      <c r="B635" s="23">
        <v>2791</v>
      </c>
      <c r="C635" s="23" t="s">
        <v>400</v>
      </c>
      <c r="D635" s="24" t="s">
        <v>401</v>
      </c>
    </row>
    <row r="636" spans="1:4">
      <c r="A636" s="23">
        <v>2792</v>
      </c>
      <c r="B636" s="23">
        <v>2792</v>
      </c>
      <c r="C636" s="23" t="s">
        <v>400</v>
      </c>
      <c r="D636" s="24" t="s">
        <v>401</v>
      </c>
    </row>
    <row r="637" spans="1:4">
      <c r="A637" s="23">
        <v>2793</v>
      </c>
      <c r="B637" s="23">
        <v>2793</v>
      </c>
      <c r="C637" s="23" t="s">
        <v>400</v>
      </c>
      <c r="D637" s="24" t="s">
        <v>401</v>
      </c>
    </row>
    <row r="638" spans="1:4">
      <c r="A638" s="23">
        <v>2794</v>
      </c>
      <c r="B638" s="23">
        <v>2794</v>
      </c>
      <c r="C638" s="23" t="s">
        <v>400</v>
      </c>
      <c r="D638" s="24" t="s">
        <v>401</v>
      </c>
    </row>
    <row r="639" spans="1:4">
      <c r="A639" s="23">
        <v>2795</v>
      </c>
      <c r="B639" s="23">
        <v>2795</v>
      </c>
      <c r="C639" s="23" t="s">
        <v>400</v>
      </c>
      <c r="D639" s="24" t="s">
        <v>401</v>
      </c>
    </row>
    <row r="640" spans="1:4">
      <c r="A640" s="23">
        <v>2797</v>
      </c>
      <c r="B640" s="23">
        <v>2797</v>
      </c>
      <c r="C640" s="23" t="s">
        <v>400</v>
      </c>
      <c r="D640" s="24" t="s">
        <v>401</v>
      </c>
    </row>
    <row r="641" spans="1:4">
      <c r="A641" s="23">
        <v>2798</v>
      </c>
      <c r="B641" s="23">
        <v>2798</v>
      </c>
      <c r="C641" s="23" t="s">
        <v>400</v>
      </c>
      <c r="D641" s="24" t="s">
        <v>401</v>
      </c>
    </row>
    <row r="642" spans="1:4">
      <c r="A642" s="23">
        <v>2799</v>
      </c>
      <c r="B642" s="23">
        <v>2799</v>
      </c>
      <c r="C642" s="23" t="s">
        <v>400</v>
      </c>
      <c r="D642" s="24" t="s">
        <v>401</v>
      </c>
    </row>
    <row r="643" spans="1:4">
      <c r="A643" s="23">
        <v>2800</v>
      </c>
      <c r="B643" s="23">
        <v>2800</v>
      </c>
      <c r="C643" s="23" t="s">
        <v>400</v>
      </c>
      <c r="D643" s="24" t="s">
        <v>401</v>
      </c>
    </row>
    <row r="644" spans="1:4">
      <c r="A644" s="23">
        <v>2803</v>
      </c>
      <c r="B644" s="23">
        <v>2803</v>
      </c>
      <c r="C644" s="23" t="s">
        <v>400</v>
      </c>
      <c r="D644" s="24" t="s">
        <v>401</v>
      </c>
    </row>
    <row r="645" spans="1:4">
      <c r="A645" s="23">
        <v>2804</v>
      </c>
      <c r="B645" s="23">
        <v>2804</v>
      </c>
      <c r="C645" s="23" t="s">
        <v>400</v>
      </c>
      <c r="D645" s="24" t="s">
        <v>401</v>
      </c>
    </row>
    <row r="646" spans="1:4">
      <c r="A646" s="23">
        <v>2805</v>
      </c>
      <c r="B646" s="23">
        <v>2805</v>
      </c>
      <c r="C646" s="23" t="s">
        <v>400</v>
      </c>
      <c r="D646" s="24" t="s">
        <v>401</v>
      </c>
    </row>
    <row r="647" spans="1:4">
      <c r="A647" s="23">
        <v>2806</v>
      </c>
      <c r="B647" s="23">
        <v>2806</v>
      </c>
      <c r="C647" s="23" t="s">
        <v>400</v>
      </c>
      <c r="D647" s="24" t="s">
        <v>401</v>
      </c>
    </row>
    <row r="648" spans="1:4">
      <c r="A648" s="23">
        <v>2807</v>
      </c>
      <c r="B648" s="23">
        <v>2807</v>
      </c>
      <c r="C648" s="23" t="s">
        <v>400</v>
      </c>
      <c r="D648" s="24" t="s">
        <v>401</v>
      </c>
    </row>
    <row r="649" spans="1:4">
      <c r="A649" s="23">
        <v>2808</v>
      </c>
      <c r="B649" s="23">
        <v>2808</v>
      </c>
      <c r="C649" s="23" t="s">
        <v>400</v>
      </c>
      <c r="D649" s="24" t="s">
        <v>401</v>
      </c>
    </row>
    <row r="650" spans="1:4">
      <c r="A650" s="23">
        <v>2809</v>
      </c>
      <c r="B650" s="23">
        <v>2809</v>
      </c>
      <c r="C650" s="23" t="s">
        <v>400</v>
      </c>
      <c r="D650" s="24" t="s">
        <v>401</v>
      </c>
    </row>
    <row r="651" spans="1:4">
      <c r="A651" s="23">
        <v>2810</v>
      </c>
      <c r="B651" s="23">
        <v>2810</v>
      </c>
      <c r="C651" s="23" t="s">
        <v>400</v>
      </c>
      <c r="D651" s="24" t="s">
        <v>401</v>
      </c>
    </row>
    <row r="652" spans="1:4">
      <c r="A652" s="23">
        <v>2820</v>
      </c>
      <c r="B652" s="23">
        <v>2820</v>
      </c>
      <c r="C652" s="23" t="s">
        <v>400</v>
      </c>
      <c r="D652" s="24" t="s">
        <v>401</v>
      </c>
    </row>
    <row r="653" spans="1:4">
      <c r="A653" s="23">
        <v>2821</v>
      </c>
      <c r="B653" s="23">
        <v>2821</v>
      </c>
      <c r="C653" s="23" t="s">
        <v>400</v>
      </c>
      <c r="D653" s="24" t="s">
        <v>401</v>
      </c>
    </row>
    <row r="654" spans="1:4">
      <c r="A654" s="23">
        <v>2823</v>
      </c>
      <c r="B654" s="23">
        <v>2823</v>
      </c>
      <c r="C654" s="23" t="s">
        <v>400</v>
      </c>
      <c r="D654" s="24" t="s">
        <v>401</v>
      </c>
    </row>
    <row r="655" spans="1:4">
      <c r="A655" s="23">
        <v>2824</v>
      </c>
      <c r="B655" s="23">
        <v>2824</v>
      </c>
      <c r="C655" s="23" t="s">
        <v>400</v>
      </c>
      <c r="D655" s="24" t="s">
        <v>401</v>
      </c>
    </row>
    <row r="656" spans="1:4">
      <c r="A656" s="23">
        <v>2825</v>
      </c>
      <c r="B656" s="23">
        <v>2825</v>
      </c>
      <c r="C656" s="23" t="s">
        <v>400</v>
      </c>
      <c r="D656" s="24" t="s">
        <v>401</v>
      </c>
    </row>
    <row r="657" spans="1:4">
      <c r="A657" s="23">
        <v>2827</v>
      </c>
      <c r="B657" s="23">
        <v>2827</v>
      </c>
      <c r="C657" s="23" t="s">
        <v>400</v>
      </c>
      <c r="D657" s="24" t="s">
        <v>401</v>
      </c>
    </row>
    <row r="658" spans="1:4">
      <c r="A658" s="23">
        <v>2828</v>
      </c>
      <c r="B658" s="23">
        <v>2828</v>
      </c>
      <c r="C658" s="23" t="s">
        <v>400</v>
      </c>
      <c r="D658" s="24" t="s">
        <v>401</v>
      </c>
    </row>
    <row r="659" spans="1:4">
      <c r="A659" s="23">
        <v>2829</v>
      </c>
      <c r="B659" s="23">
        <v>2829</v>
      </c>
      <c r="C659" s="23" t="s">
        <v>400</v>
      </c>
      <c r="D659" s="24" t="s">
        <v>401</v>
      </c>
    </row>
    <row r="660" spans="1:4">
      <c r="A660" s="23">
        <v>2830</v>
      </c>
      <c r="B660" s="23">
        <v>2830</v>
      </c>
      <c r="C660" s="23" t="s">
        <v>400</v>
      </c>
      <c r="D660" s="24" t="s">
        <v>401</v>
      </c>
    </row>
    <row r="661" spans="1:4">
      <c r="A661" s="23">
        <v>2831</v>
      </c>
      <c r="B661" s="23">
        <v>2831</v>
      </c>
      <c r="C661" s="23" t="s">
        <v>400</v>
      </c>
      <c r="D661" s="24" t="s">
        <v>401</v>
      </c>
    </row>
    <row r="662" spans="1:4">
      <c r="A662" s="23">
        <v>2832</v>
      </c>
      <c r="B662" s="23">
        <v>2832</v>
      </c>
      <c r="C662" s="23" t="s">
        <v>400</v>
      </c>
      <c r="D662" s="24" t="s">
        <v>401</v>
      </c>
    </row>
    <row r="663" spans="1:4">
      <c r="A663" s="23">
        <v>2833</v>
      </c>
      <c r="B663" s="23">
        <v>2833</v>
      </c>
      <c r="C663" s="23" t="s">
        <v>400</v>
      </c>
      <c r="D663" s="24" t="s">
        <v>401</v>
      </c>
    </row>
    <row r="664" spans="1:4">
      <c r="A664" s="23">
        <v>2834</v>
      </c>
      <c r="B664" s="23">
        <v>2834</v>
      </c>
      <c r="C664" s="23" t="s">
        <v>400</v>
      </c>
      <c r="D664" s="24" t="s">
        <v>401</v>
      </c>
    </row>
    <row r="665" spans="1:4">
      <c r="A665" s="23">
        <v>2835</v>
      </c>
      <c r="B665" s="23">
        <v>2835</v>
      </c>
      <c r="C665" s="23" t="s">
        <v>400</v>
      </c>
      <c r="D665" s="24" t="s">
        <v>401</v>
      </c>
    </row>
    <row r="666" spans="1:4">
      <c r="A666" s="23">
        <v>2836</v>
      </c>
      <c r="B666" s="23">
        <v>2836</v>
      </c>
      <c r="C666" s="23" t="s">
        <v>400</v>
      </c>
      <c r="D666" s="24" t="s">
        <v>401</v>
      </c>
    </row>
    <row r="667" spans="1:4">
      <c r="A667" s="23">
        <v>2839</v>
      </c>
      <c r="B667" s="23">
        <v>2839</v>
      </c>
      <c r="C667" s="23" t="s">
        <v>400</v>
      </c>
      <c r="D667" s="24" t="s">
        <v>401</v>
      </c>
    </row>
    <row r="668" spans="1:4">
      <c r="A668" s="23">
        <v>2840</v>
      </c>
      <c r="B668" s="23">
        <v>2840</v>
      </c>
      <c r="C668" s="23" t="s">
        <v>400</v>
      </c>
      <c r="D668" s="24" t="s">
        <v>401</v>
      </c>
    </row>
    <row r="669" spans="1:4">
      <c r="A669" s="23">
        <v>2842</v>
      </c>
      <c r="B669" s="23">
        <v>2842</v>
      </c>
      <c r="C669" s="23" t="s">
        <v>400</v>
      </c>
      <c r="D669" s="24" t="s">
        <v>401</v>
      </c>
    </row>
    <row r="670" spans="1:4">
      <c r="A670" s="23">
        <v>2843</v>
      </c>
      <c r="B670" s="23">
        <v>2843</v>
      </c>
      <c r="C670" s="23" t="s">
        <v>400</v>
      </c>
      <c r="D670" s="24" t="s">
        <v>401</v>
      </c>
    </row>
    <row r="671" spans="1:4">
      <c r="A671" s="23">
        <v>2844</v>
      </c>
      <c r="B671" s="23">
        <v>2844</v>
      </c>
      <c r="C671" s="23" t="s">
        <v>400</v>
      </c>
      <c r="D671" s="24" t="s">
        <v>401</v>
      </c>
    </row>
    <row r="672" spans="1:4">
      <c r="A672" s="23">
        <v>2845</v>
      </c>
      <c r="B672" s="23">
        <v>2845</v>
      </c>
      <c r="C672" s="23" t="s">
        <v>400</v>
      </c>
      <c r="D672" s="24" t="s">
        <v>401</v>
      </c>
    </row>
    <row r="673" spans="1:4">
      <c r="A673" s="23">
        <v>2846</v>
      </c>
      <c r="B673" s="23">
        <v>2846</v>
      </c>
      <c r="C673" s="23" t="s">
        <v>400</v>
      </c>
      <c r="D673" s="24" t="s">
        <v>401</v>
      </c>
    </row>
    <row r="674" spans="1:4">
      <c r="A674" s="23">
        <v>2847</v>
      </c>
      <c r="B674" s="23">
        <v>2847</v>
      </c>
      <c r="C674" s="23" t="s">
        <v>400</v>
      </c>
      <c r="D674" s="24" t="s">
        <v>401</v>
      </c>
    </row>
    <row r="675" spans="1:4">
      <c r="A675" s="23">
        <v>2848</v>
      </c>
      <c r="B675" s="23">
        <v>2848</v>
      </c>
      <c r="C675" s="23" t="s">
        <v>400</v>
      </c>
      <c r="D675" s="24" t="s">
        <v>401</v>
      </c>
    </row>
    <row r="676" spans="1:4">
      <c r="A676" s="23">
        <v>2849</v>
      </c>
      <c r="B676" s="23">
        <v>2849</v>
      </c>
      <c r="C676" s="23" t="s">
        <v>400</v>
      </c>
      <c r="D676" s="24" t="s">
        <v>401</v>
      </c>
    </row>
    <row r="677" spans="1:4">
      <c r="A677" s="23">
        <v>2850</v>
      </c>
      <c r="B677" s="23">
        <v>2850</v>
      </c>
      <c r="C677" s="23" t="s">
        <v>400</v>
      </c>
      <c r="D677" s="24" t="s">
        <v>401</v>
      </c>
    </row>
    <row r="678" spans="1:4">
      <c r="A678" s="23">
        <v>2852</v>
      </c>
      <c r="B678" s="23">
        <v>2852</v>
      </c>
      <c r="C678" s="23" t="s">
        <v>400</v>
      </c>
      <c r="D678" s="24" t="s">
        <v>401</v>
      </c>
    </row>
    <row r="679" spans="1:4">
      <c r="A679" s="23">
        <v>2864</v>
      </c>
      <c r="B679" s="23">
        <v>2864</v>
      </c>
      <c r="C679" s="23" t="s">
        <v>400</v>
      </c>
      <c r="D679" s="24" t="s">
        <v>401</v>
      </c>
    </row>
    <row r="680" spans="1:4">
      <c r="A680" s="23">
        <v>2865</v>
      </c>
      <c r="B680" s="23">
        <v>2865</v>
      </c>
      <c r="C680" s="23" t="s">
        <v>400</v>
      </c>
      <c r="D680" s="24" t="s">
        <v>401</v>
      </c>
    </row>
    <row r="681" spans="1:4">
      <c r="A681" s="23">
        <v>2866</v>
      </c>
      <c r="B681" s="23">
        <v>2866</v>
      </c>
      <c r="C681" s="23" t="s">
        <v>400</v>
      </c>
      <c r="D681" s="24" t="s">
        <v>401</v>
      </c>
    </row>
    <row r="682" spans="1:4">
      <c r="A682" s="23">
        <v>2867</v>
      </c>
      <c r="B682" s="23">
        <v>2867</v>
      </c>
      <c r="C682" s="23" t="s">
        <v>400</v>
      </c>
      <c r="D682" s="24" t="s">
        <v>401</v>
      </c>
    </row>
    <row r="683" spans="1:4">
      <c r="A683" s="23">
        <v>2868</v>
      </c>
      <c r="B683" s="23">
        <v>2868</v>
      </c>
      <c r="C683" s="23" t="s">
        <v>400</v>
      </c>
      <c r="D683" s="24" t="s">
        <v>401</v>
      </c>
    </row>
    <row r="684" spans="1:4">
      <c r="A684" s="23">
        <v>2869</v>
      </c>
      <c r="B684" s="23">
        <v>2869</v>
      </c>
      <c r="C684" s="23" t="s">
        <v>400</v>
      </c>
      <c r="D684" s="24" t="s">
        <v>401</v>
      </c>
    </row>
    <row r="685" spans="1:4">
      <c r="A685" s="23">
        <v>2870</v>
      </c>
      <c r="B685" s="23">
        <v>2870</v>
      </c>
      <c r="C685" s="23" t="s">
        <v>400</v>
      </c>
      <c r="D685" s="24" t="s">
        <v>401</v>
      </c>
    </row>
    <row r="686" spans="1:4">
      <c r="A686" s="23">
        <v>2871</v>
      </c>
      <c r="B686" s="23">
        <v>2871</v>
      </c>
      <c r="C686" s="23" t="s">
        <v>400</v>
      </c>
      <c r="D686" s="24" t="s">
        <v>401</v>
      </c>
    </row>
    <row r="687" spans="1:4">
      <c r="A687" s="23">
        <v>2873</v>
      </c>
      <c r="B687" s="23">
        <v>2873</v>
      </c>
      <c r="C687" s="23" t="s">
        <v>400</v>
      </c>
      <c r="D687" s="24" t="s">
        <v>401</v>
      </c>
    </row>
    <row r="688" spans="1:4">
      <c r="A688" s="23">
        <v>2874</v>
      </c>
      <c r="B688" s="23">
        <v>2874</v>
      </c>
      <c r="C688" s="23" t="s">
        <v>400</v>
      </c>
      <c r="D688" s="24" t="s">
        <v>401</v>
      </c>
    </row>
    <row r="689" spans="1:4">
      <c r="A689" s="23">
        <v>2875</v>
      </c>
      <c r="B689" s="23">
        <v>2875</v>
      </c>
      <c r="C689" s="23" t="s">
        <v>400</v>
      </c>
      <c r="D689" s="24" t="s">
        <v>401</v>
      </c>
    </row>
    <row r="690" spans="1:4">
      <c r="A690" s="23">
        <v>2876</v>
      </c>
      <c r="B690" s="23">
        <v>2876</v>
      </c>
      <c r="C690" s="23" t="s">
        <v>400</v>
      </c>
      <c r="D690" s="24" t="s">
        <v>401</v>
      </c>
    </row>
    <row r="691" spans="1:4">
      <c r="A691" s="23">
        <v>2877</v>
      </c>
      <c r="B691" s="23">
        <v>2877</v>
      </c>
      <c r="C691" s="23" t="s">
        <v>400</v>
      </c>
      <c r="D691" s="24" t="s">
        <v>401</v>
      </c>
    </row>
    <row r="692" spans="1:4">
      <c r="A692" s="23">
        <v>2878</v>
      </c>
      <c r="B692" s="23">
        <v>2878</v>
      </c>
      <c r="C692" s="23" t="s">
        <v>400</v>
      </c>
      <c r="D692" s="24" t="s">
        <v>401</v>
      </c>
    </row>
    <row r="693" spans="1:4">
      <c r="A693" s="23">
        <v>2879</v>
      </c>
      <c r="B693" s="23">
        <v>2879</v>
      </c>
      <c r="C693" s="23" t="s">
        <v>400</v>
      </c>
      <c r="D693" s="24" t="s">
        <v>401</v>
      </c>
    </row>
    <row r="694" spans="1:4">
      <c r="A694" s="23">
        <v>2880</v>
      </c>
      <c r="B694" s="23">
        <v>2880</v>
      </c>
      <c r="C694" s="23" t="s">
        <v>400</v>
      </c>
      <c r="D694" s="24" t="s">
        <v>401</v>
      </c>
    </row>
    <row r="695" spans="1:4">
      <c r="A695" s="23">
        <v>2898</v>
      </c>
      <c r="B695" s="23">
        <v>2898</v>
      </c>
      <c r="C695" s="23" t="s">
        <v>400</v>
      </c>
      <c r="D695" s="24" t="s">
        <v>401</v>
      </c>
    </row>
    <row r="696" spans="1:4">
      <c r="A696" s="23">
        <v>2900</v>
      </c>
      <c r="B696" s="23">
        <v>2900</v>
      </c>
      <c r="C696" s="23" t="s">
        <v>400</v>
      </c>
      <c r="D696" s="24" t="s">
        <v>401</v>
      </c>
    </row>
    <row r="697" spans="1:4">
      <c r="A697" s="23">
        <v>2900</v>
      </c>
      <c r="B697" s="23">
        <v>2900</v>
      </c>
      <c r="C697" s="23" t="s">
        <v>436</v>
      </c>
      <c r="D697" s="24" t="s">
        <v>437</v>
      </c>
    </row>
    <row r="698" spans="1:4">
      <c r="A698" s="23">
        <v>2902</v>
      </c>
      <c r="B698" s="23">
        <v>2902</v>
      </c>
      <c r="C698" s="23" t="s">
        <v>436</v>
      </c>
      <c r="D698" s="24" t="s">
        <v>437</v>
      </c>
    </row>
    <row r="699" spans="1:4">
      <c r="A699" s="23">
        <v>2903</v>
      </c>
      <c r="B699" s="23">
        <v>2903</v>
      </c>
      <c r="C699" s="23" t="s">
        <v>436</v>
      </c>
      <c r="D699" s="24" t="s">
        <v>437</v>
      </c>
    </row>
    <row r="700" spans="1:4">
      <c r="A700" s="23">
        <v>2904</v>
      </c>
      <c r="B700" s="23">
        <v>2904</v>
      </c>
      <c r="C700" s="23" t="s">
        <v>436</v>
      </c>
      <c r="D700" s="24" t="s">
        <v>437</v>
      </c>
    </row>
    <row r="701" spans="1:4">
      <c r="A701" s="23">
        <v>2905</v>
      </c>
      <c r="B701" s="23">
        <v>2905</v>
      </c>
      <c r="C701" s="23" t="s">
        <v>436</v>
      </c>
      <c r="D701" s="24" t="s">
        <v>437</v>
      </c>
    </row>
    <row r="702" spans="1:4">
      <c r="A702" s="23">
        <v>2906</v>
      </c>
      <c r="B702" s="23">
        <v>2906</v>
      </c>
      <c r="C702" s="23" t="s">
        <v>436</v>
      </c>
      <c r="D702" s="24" t="s">
        <v>437</v>
      </c>
    </row>
    <row r="703" spans="1:4">
      <c r="A703" s="23">
        <v>2911</v>
      </c>
      <c r="B703" s="23">
        <v>2911</v>
      </c>
      <c r="C703" s="23" t="s">
        <v>436</v>
      </c>
      <c r="D703" s="24" t="s">
        <v>437</v>
      </c>
    </row>
    <row r="704" spans="1:4">
      <c r="A704" s="23">
        <v>2912</v>
      </c>
      <c r="B704" s="23">
        <v>2912</v>
      </c>
      <c r="C704" s="23" t="s">
        <v>400</v>
      </c>
      <c r="D704" s="24" t="s">
        <v>401</v>
      </c>
    </row>
    <row r="705" spans="1:4">
      <c r="A705" s="23">
        <v>2912</v>
      </c>
      <c r="B705" s="23">
        <v>2912</v>
      </c>
      <c r="C705" s="23" t="s">
        <v>436</v>
      </c>
      <c r="D705" s="24" t="s">
        <v>437</v>
      </c>
    </row>
    <row r="706" spans="1:4">
      <c r="A706" s="23">
        <v>2913</v>
      </c>
      <c r="B706" s="23">
        <v>2913</v>
      </c>
      <c r="C706" s="23" t="s">
        <v>436</v>
      </c>
      <c r="D706" s="24" t="s">
        <v>437</v>
      </c>
    </row>
    <row r="707" spans="1:4">
      <c r="A707" s="23">
        <v>2914</v>
      </c>
      <c r="B707" s="23">
        <v>2914</v>
      </c>
      <c r="C707" s="23" t="s">
        <v>436</v>
      </c>
      <c r="D707" s="24" t="s">
        <v>437</v>
      </c>
    </row>
    <row r="708" spans="1:4">
      <c r="A708" s="23">
        <v>3000</v>
      </c>
      <c r="B708" s="23">
        <v>3000</v>
      </c>
      <c r="C708" s="23" t="s">
        <v>407</v>
      </c>
      <c r="D708" s="24" t="s">
        <v>408</v>
      </c>
    </row>
    <row r="709" spans="1:4">
      <c r="A709" s="23">
        <v>3002</v>
      </c>
      <c r="B709" s="23">
        <v>3002</v>
      </c>
      <c r="C709" s="23" t="s">
        <v>407</v>
      </c>
      <c r="D709" s="24" t="s">
        <v>408</v>
      </c>
    </row>
    <row r="710" spans="1:4">
      <c r="A710" s="23">
        <v>3003</v>
      </c>
      <c r="B710" s="23">
        <v>3003</v>
      </c>
      <c r="C710" s="23" t="s">
        <v>407</v>
      </c>
      <c r="D710" s="24" t="s">
        <v>408</v>
      </c>
    </row>
    <row r="711" spans="1:4">
      <c r="A711" s="23">
        <v>3004</v>
      </c>
      <c r="B711" s="23">
        <v>3004</v>
      </c>
      <c r="C711" s="23" t="s">
        <v>407</v>
      </c>
      <c r="D711" s="24" t="s">
        <v>408</v>
      </c>
    </row>
    <row r="712" spans="1:4">
      <c r="A712" s="23">
        <v>3005</v>
      </c>
      <c r="B712" s="23">
        <v>3005</v>
      </c>
      <c r="C712" s="23" t="s">
        <v>407</v>
      </c>
      <c r="D712" s="24" t="s">
        <v>408</v>
      </c>
    </row>
    <row r="713" spans="1:4">
      <c r="A713" s="23">
        <v>3006</v>
      </c>
      <c r="B713" s="23">
        <v>3006</v>
      </c>
      <c r="C713" s="23" t="s">
        <v>407</v>
      </c>
      <c r="D713" s="24" t="s">
        <v>408</v>
      </c>
    </row>
    <row r="714" spans="1:4">
      <c r="A714" s="23">
        <v>3008</v>
      </c>
      <c r="B714" s="23">
        <v>3008</v>
      </c>
      <c r="C714" s="23" t="s">
        <v>407</v>
      </c>
      <c r="D714" s="24" t="s">
        <v>408</v>
      </c>
    </row>
    <row r="715" spans="1:4">
      <c r="A715" s="23">
        <v>3010</v>
      </c>
      <c r="B715" s="23">
        <v>3010</v>
      </c>
      <c r="C715" s="23" t="s">
        <v>407</v>
      </c>
      <c r="D715" s="24" t="s">
        <v>408</v>
      </c>
    </row>
    <row r="716" spans="1:4">
      <c r="A716" s="23">
        <v>3011</v>
      </c>
      <c r="B716" s="23">
        <v>3011</v>
      </c>
      <c r="C716" s="23" t="s">
        <v>407</v>
      </c>
      <c r="D716" s="24" t="s">
        <v>408</v>
      </c>
    </row>
    <row r="717" spans="1:4">
      <c r="A717" s="23">
        <v>3012</v>
      </c>
      <c r="B717" s="23">
        <v>3012</v>
      </c>
      <c r="C717" s="23" t="s">
        <v>407</v>
      </c>
      <c r="D717" s="24" t="s">
        <v>408</v>
      </c>
    </row>
    <row r="718" spans="1:4">
      <c r="A718" s="23">
        <v>3013</v>
      </c>
      <c r="B718" s="23">
        <v>3013</v>
      </c>
      <c r="C718" s="23" t="s">
        <v>407</v>
      </c>
      <c r="D718" s="24" t="s">
        <v>408</v>
      </c>
    </row>
    <row r="719" spans="1:4">
      <c r="A719" s="23">
        <v>3015</v>
      </c>
      <c r="B719" s="23">
        <v>3015</v>
      </c>
      <c r="C719" s="23" t="s">
        <v>407</v>
      </c>
      <c r="D719" s="24" t="s">
        <v>408</v>
      </c>
    </row>
    <row r="720" spans="1:4">
      <c r="A720" s="23">
        <v>3016</v>
      </c>
      <c r="B720" s="23">
        <v>3016</v>
      </c>
      <c r="C720" s="23" t="s">
        <v>407</v>
      </c>
      <c r="D720" s="24" t="s">
        <v>408</v>
      </c>
    </row>
    <row r="721" spans="1:4">
      <c r="A721" s="23">
        <v>3018</v>
      </c>
      <c r="B721" s="23">
        <v>3018</v>
      </c>
      <c r="C721" s="23" t="s">
        <v>407</v>
      </c>
      <c r="D721" s="24" t="s">
        <v>408</v>
      </c>
    </row>
    <row r="722" spans="1:4">
      <c r="A722" s="23">
        <v>3019</v>
      </c>
      <c r="B722" s="23">
        <v>3019</v>
      </c>
      <c r="C722" s="23" t="s">
        <v>407</v>
      </c>
      <c r="D722" s="24" t="s">
        <v>408</v>
      </c>
    </row>
    <row r="723" spans="1:4">
      <c r="A723" s="23">
        <v>3020</v>
      </c>
      <c r="B723" s="23">
        <v>3020</v>
      </c>
      <c r="C723" s="23" t="s">
        <v>407</v>
      </c>
      <c r="D723" s="24" t="s">
        <v>408</v>
      </c>
    </row>
    <row r="724" spans="1:4">
      <c r="A724" s="23">
        <v>3021</v>
      </c>
      <c r="B724" s="23">
        <v>3021</v>
      </c>
      <c r="C724" s="23" t="s">
        <v>407</v>
      </c>
      <c r="D724" s="24" t="s">
        <v>408</v>
      </c>
    </row>
    <row r="725" spans="1:4">
      <c r="A725" s="23">
        <v>3022</v>
      </c>
      <c r="B725" s="23">
        <v>3022</v>
      </c>
      <c r="C725" s="23" t="s">
        <v>407</v>
      </c>
      <c r="D725" s="24" t="s">
        <v>408</v>
      </c>
    </row>
    <row r="726" spans="1:4">
      <c r="A726" s="23">
        <v>3023</v>
      </c>
      <c r="B726" s="23">
        <v>3023</v>
      </c>
      <c r="C726" s="23" t="s">
        <v>407</v>
      </c>
      <c r="D726" s="24" t="s">
        <v>408</v>
      </c>
    </row>
    <row r="727" spans="1:4">
      <c r="A727" s="23">
        <v>3024</v>
      </c>
      <c r="B727" s="23">
        <v>3024</v>
      </c>
      <c r="C727" s="23" t="s">
        <v>407</v>
      </c>
      <c r="D727" s="24" t="s">
        <v>408</v>
      </c>
    </row>
    <row r="728" spans="1:4">
      <c r="A728" s="23">
        <v>3025</v>
      </c>
      <c r="B728" s="23">
        <v>3025</v>
      </c>
      <c r="C728" s="23" t="s">
        <v>407</v>
      </c>
      <c r="D728" s="24" t="s">
        <v>408</v>
      </c>
    </row>
    <row r="729" spans="1:4">
      <c r="A729" s="23">
        <v>3026</v>
      </c>
      <c r="B729" s="23">
        <v>3026</v>
      </c>
      <c r="C729" s="23" t="s">
        <v>407</v>
      </c>
      <c r="D729" s="24" t="s">
        <v>408</v>
      </c>
    </row>
    <row r="730" spans="1:4">
      <c r="A730" s="23">
        <v>3027</v>
      </c>
      <c r="B730" s="23">
        <v>3027</v>
      </c>
      <c r="C730" s="23" t="s">
        <v>407</v>
      </c>
      <c r="D730" s="24" t="s">
        <v>408</v>
      </c>
    </row>
    <row r="731" spans="1:4">
      <c r="A731" s="23">
        <v>3028</v>
      </c>
      <c r="B731" s="23">
        <v>3028</v>
      </c>
      <c r="C731" s="23" t="s">
        <v>407</v>
      </c>
      <c r="D731" s="24" t="s">
        <v>408</v>
      </c>
    </row>
    <row r="732" spans="1:4">
      <c r="A732" s="23">
        <v>3029</v>
      </c>
      <c r="B732" s="23">
        <v>3029</v>
      </c>
      <c r="C732" s="23" t="s">
        <v>407</v>
      </c>
      <c r="D732" s="24" t="s">
        <v>408</v>
      </c>
    </row>
    <row r="733" spans="1:4">
      <c r="A733" s="23">
        <v>3030</v>
      </c>
      <c r="B733" s="23">
        <v>3030</v>
      </c>
      <c r="C733" s="23" t="s">
        <v>407</v>
      </c>
      <c r="D733" s="24" t="s">
        <v>408</v>
      </c>
    </row>
    <row r="734" spans="1:4">
      <c r="A734" s="23">
        <v>3031</v>
      </c>
      <c r="B734" s="23">
        <v>3031</v>
      </c>
      <c r="C734" s="23" t="s">
        <v>407</v>
      </c>
      <c r="D734" s="24" t="s">
        <v>408</v>
      </c>
    </row>
    <row r="735" spans="1:4">
      <c r="A735" s="23">
        <v>3032</v>
      </c>
      <c r="B735" s="23">
        <v>3032</v>
      </c>
      <c r="C735" s="23" t="s">
        <v>407</v>
      </c>
      <c r="D735" s="24" t="s">
        <v>408</v>
      </c>
    </row>
    <row r="736" spans="1:4">
      <c r="A736" s="23">
        <v>3033</v>
      </c>
      <c r="B736" s="23">
        <v>3033</v>
      </c>
      <c r="C736" s="23" t="s">
        <v>407</v>
      </c>
      <c r="D736" s="24" t="s">
        <v>408</v>
      </c>
    </row>
    <row r="737" spans="1:4">
      <c r="A737" s="23">
        <v>3034</v>
      </c>
      <c r="B737" s="23">
        <v>3034</v>
      </c>
      <c r="C737" s="23" t="s">
        <v>407</v>
      </c>
      <c r="D737" s="24" t="s">
        <v>408</v>
      </c>
    </row>
    <row r="738" spans="1:4">
      <c r="A738" s="23">
        <v>3036</v>
      </c>
      <c r="B738" s="23">
        <v>3036</v>
      </c>
      <c r="C738" s="23" t="s">
        <v>407</v>
      </c>
      <c r="D738" s="24" t="s">
        <v>408</v>
      </c>
    </row>
    <row r="739" spans="1:4">
      <c r="A739" s="23">
        <v>3037</v>
      </c>
      <c r="B739" s="23">
        <v>3037</v>
      </c>
      <c r="C739" s="23" t="s">
        <v>407</v>
      </c>
      <c r="D739" s="24" t="s">
        <v>408</v>
      </c>
    </row>
    <row r="740" spans="1:4">
      <c r="A740" s="23">
        <v>3038</v>
      </c>
      <c r="B740" s="23">
        <v>3038</v>
      </c>
      <c r="C740" s="23" t="s">
        <v>407</v>
      </c>
      <c r="D740" s="24" t="s">
        <v>408</v>
      </c>
    </row>
    <row r="741" spans="1:4">
      <c r="A741" s="23">
        <v>3039</v>
      </c>
      <c r="B741" s="23">
        <v>3039</v>
      </c>
      <c r="C741" s="23" t="s">
        <v>407</v>
      </c>
      <c r="D741" s="24" t="s">
        <v>408</v>
      </c>
    </row>
    <row r="742" spans="1:4">
      <c r="A742" s="23">
        <v>3040</v>
      </c>
      <c r="B742" s="23">
        <v>3040</v>
      </c>
      <c r="C742" s="23" t="s">
        <v>407</v>
      </c>
      <c r="D742" s="24" t="s">
        <v>408</v>
      </c>
    </row>
    <row r="743" spans="1:4">
      <c r="A743" s="23">
        <v>3041</v>
      </c>
      <c r="B743" s="23">
        <v>3041</v>
      </c>
      <c r="C743" s="23" t="s">
        <v>407</v>
      </c>
      <c r="D743" s="24" t="s">
        <v>408</v>
      </c>
    </row>
    <row r="744" spans="1:4">
      <c r="A744" s="23">
        <v>3042</v>
      </c>
      <c r="B744" s="23">
        <v>3042</v>
      </c>
      <c r="C744" s="23" t="s">
        <v>407</v>
      </c>
      <c r="D744" s="24" t="s">
        <v>408</v>
      </c>
    </row>
    <row r="745" spans="1:4">
      <c r="A745" s="23">
        <v>3043</v>
      </c>
      <c r="B745" s="23">
        <v>3043</v>
      </c>
      <c r="C745" s="23" t="s">
        <v>407</v>
      </c>
      <c r="D745" s="24" t="s">
        <v>408</v>
      </c>
    </row>
    <row r="746" spans="1:4">
      <c r="A746" s="23">
        <v>3044</v>
      </c>
      <c r="B746" s="23">
        <v>3044</v>
      </c>
      <c r="C746" s="23" t="s">
        <v>407</v>
      </c>
      <c r="D746" s="24" t="s">
        <v>408</v>
      </c>
    </row>
    <row r="747" spans="1:4">
      <c r="A747" s="23">
        <v>3045</v>
      </c>
      <c r="B747" s="23">
        <v>3045</v>
      </c>
      <c r="C747" s="23" t="s">
        <v>407</v>
      </c>
      <c r="D747" s="24" t="s">
        <v>408</v>
      </c>
    </row>
    <row r="748" spans="1:4">
      <c r="A748" s="23">
        <v>3046</v>
      </c>
      <c r="B748" s="23">
        <v>3046</v>
      </c>
      <c r="C748" s="23" t="s">
        <v>407</v>
      </c>
      <c r="D748" s="24" t="s">
        <v>408</v>
      </c>
    </row>
    <row r="749" spans="1:4">
      <c r="A749" s="23">
        <v>3047</v>
      </c>
      <c r="B749" s="23">
        <v>3047</v>
      </c>
      <c r="C749" s="23" t="s">
        <v>407</v>
      </c>
      <c r="D749" s="24" t="s">
        <v>408</v>
      </c>
    </row>
    <row r="750" spans="1:4">
      <c r="A750" s="23">
        <v>3048</v>
      </c>
      <c r="B750" s="23">
        <v>3048</v>
      </c>
      <c r="C750" s="23" t="s">
        <v>407</v>
      </c>
      <c r="D750" s="24" t="s">
        <v>408</v>
      </c>
    </row>
    <row r="751" spans="1:4">
      <c r="A751" s="23">
        <v>3049</v>
      </c>
      <c r="B751" s="23">
        <v>3049</v>
      </c>
      <c r="C751" s="23" t="s">
        <v>407</v>
      </c>
      <c r="D751" s="24" t="s">
        <v>408</v>
      </c>
    </row>
    <row r="752" spans="1:4">
      <c r="A752" s="23">
        <v>3050</v>
      </c>
      <c r="B752" s="23">
        <v>3050</v>
      </c>
      <c r="C752" s="23" t="s">
        <v>407</v>
      </c>
      <c r="D752" s="24" t="s">
        <v>408</v>
      </c>
    </row>
    <row r="753" spans="1:4">
      <c r="A753" s="23">
        <v>3051</v>
      </c>
      <c r="B753" s="23">
        <v>3051</v>
      </c>
      <c r="C753" s="23" t="s">
        <v>407</v>
      </c>
      <c r="D753" s="24" t="s">
        <v>408</v>
      </c>
    </row>
    <row r="754" spans="1:4">
      <c r="A754" s="23">
        <v>3052</v>
      </c>
      <c r="B754" s="23">
        <v>3052</v>
      </c>
      <c r="C754" s="23" t="s">
        <v>407</v>
      </c>
      <c r="D754" s="24" t="s">
        <v>408</v>
      </c>
    </row>
    <row r="755" spans="1:4">
      <c r="A755" s="23">
        <v>3053</v>
      </c>
      <c r="B755" s="23">
        <v>3053</v>
      </c>
      <c r="C755" s="23" t="s">
        <v>407</v>
      </c>
      <c r="D755" s="24" t="s">
        <v>408</v>
      </c>
    </row>
    <row r="756" spans="1:4">
      <c r="A756" s="23">
        <v>3054</v>
      </c>
      <c r="B756" s="23">
        <v>3054</v>
      </c>
      <c r="C756" s="23" t="s">
        <v>407</v>
      </c>
      <c r="D756" s="24" t="s">
        <v>408</v>
      </c>
    </row>
    <row r="757" spans="1:4">
      <c r="A757" s="23">
        <v>3055</v>
      </c>
      <c r="B757" s="23">
        <v>3055</v>
      </c>
      <c r="C757" s="23" t="s">
        <v>407</v>
      </c>
      <c r="D757" s="24" t="s">
        <v>408</v>
      </c>
    </row>
    <row r="758" spans="1:4">
      <c r="A758" s="23">
        <v>3056</v>
      </c>
      <c r="B758" s="23">
        <v>3056</v>
      </c>
      <c r="C758" s="23" t="s">
        <v>407</v>
      </c>
      <c r="D758" s="24" t="s">
        <v>408</v>
      </c>
    </row>
    <row r="759" spans="1:4">
      <c r="A759" s="23">
        <v>3057</v>
      </c>
      <c r="B759" s="23">
        <v>3057</v>
      </c>
      <c r="C759" s="23" t="s">
        <v>407</v>
      </c>
      <c r="D759" s="24" t="s">
        <v>408</v>
      </c>
    </row>
    <row r="760" spans="1:4">
      <c r="A760" s="23">
        <v>3058</v>
      </c>
      <c r="B760" s="23">
        <v>3058</v>
      </c>
      <c r="C760" s="23" t="s">
        <v>407</v>
      </c>
      <c r="D760" s="24" t="s">
        <v>408</v>
      </c>
    </row>
    <row r="761" spans="1:4">
      <c r="A761" s="23">
        <v>3059</v>
      </c>
      <c r="B761" s="23">
        <v>3059</v>
      </c>
      <c r="C761" s="23" t="s">
        <v>407</v>
      </c>
      <c r="D761" s="24" t="s">
        <v>408</v>
      </c>
    </row>
    <row r="762" spans="1:4">
      <c r="A762" s="23">
        <v>3060</v>
      </c>
      <c r="B762" s="23">
        <v>3060</v>
      </c>
      <c r="C762" s="23" t="s">
        <v>407</v>
      </c>
      <c r="D762" s="24" t="s">
        <v>408</v>
      </c>
    </row>
    <row r="763" spans="1:4">
      <c r="A763" s="23">
        <v>3061</v>
      </c>
      <c r="B763" s="23">
        <v>3061</v>
      </c>
      <c r="C763" s="23" t="s">
        <v>407</v>
      </c>
      <c r="D763" s="24" t="s">
        <v>408</v>
      </c>
    </row>
    <row r="764" spans="1:4">
      <c r="A764" s="23">
        <v>3062</v>
      </c>
      <c r="B764" s="23">
        <v>3062</v>
      </c>
      <c r="C764" s="23" t="s">
        <v>407</v>
      </c>
      <c r="D764" s="24" t="s">
        <v>408</v>
      </c>
    </row>
    <row r="765" spans="1:4">
      <c r="A765" s="23">
        <v>3063</v>
      </c>
      <c r="B765" s="23">
        <v>3063</v>
      </c>
      <c r="C765" s="23" t="s">
        <v>407</v>
      </c>
      <c r="D765" s="24" t="s">
        <v>408</v>
      </c>
    </row>
    <row r="766" spans="1:4">
      <c r="A766" s="23">
        <v>3064</v>
      </c>
      <c r="B766" s="23">
        <v>3064</v>
      </c>
      <c r="C766" s="23" t="s">
        <v>407</v>
      </c>
      <c r="D766" s="24" t="s">
        <v>408</v>
      </c>
    </row>
    <row r="767" spans="1:4">
      <c r="A767" s="23">
        <v>3065</v>
      </c>
      <c r="B767" s="23">
        <v>3065</v>
      </c>
      <c r="C767" s="23" t="s">
        <v>407</v>
      </c>
      <c r="D767" s="24" t="s">
        <v>408</v>
      </c>
    </row>
    <row r="768" spans="1:4">
      <c r="A768" s="23">
        <v>3066</v>
      </c>
      <c r="B768" s="23">
        <v>3066</v>
      </c>
      <c r="C768" s="23" t="s">
        <v>407</v>
      </c>
      <c r="D768" s="24" t="s">
        <v>408</v>
      </c>
    </row>
    <row r="769" spans="1:4">
      <c r="A769" s="23">
        <v>3067</v>
      </c>
      <c r="B769" s="23">
        <v>3067</v>
      </c>
      <c r="C769" s="23" t="s">
        <v>407</v>
      </c>
      <c r="D769" s="24" t="s">
        <v>408</v>
      </c>
    </row>
    <row r="770" spans="1:4">
      <c r="A770" s="23">
        <v>3068</v>
      </c>
      <c r="B770" s="23">
        <v>3068</v>
      </c>
      <c r="C770" s="23" t="s">
        <v>407</v>
      </c>
      <c r="D770" s="24" t="s">
        <v>408</v>
      </c>
    </row>
    <row r="771" spans="1:4">
      <c r="A771" s="23">
        <v>3070</v>
      </c>
      <c r="B771" s="23">
        <v>3070</v>
      </c>
      <c r="C771" s="23" t="s">
        <v>407</v>
      </c>
      <c r="D771" s="24" t="s">
        <v>408</v>
      </c>
    </row>
    <row r="772" spans="1:4">
      <c r="A772" s="23">
        <v>3071</v>
      </c>
      <c r="B772" s="23">
        <v>3071</v>
      </c>
      <c r="C772" s="23" t="s">
        <v>407</v>
      </c>
      <c r="D772" s="24" t="s">
        <v>408</v>
      </c>
    </row>
    <row r="773" spans="1:4">
      <c r="A773" s="23">
        <v>3072</v>
      </c>
      <c r="B773" s="23">
        <v>3072</v>
      </c>
      <c r="C773" s="23" t="s">
        <v>407</v>
      </c>
      <c r="D773" s="24" t="s">
        <v>408</v>
      </c>
    </row>
    <row r="774" spans="1:4">
      <c r="A774" s="23">
        <v>3073</v>
      </c>
      <c r="B774" s="23">
        <v>3073</v>
      </c>
      <c r="C774" s="23" t="s">
        <v>407</v>
      </c>
      <c r="D774" s="24" t="s">
        <v>408</v>
      </c>
    </row>
    <row r="775" spans="1:4">
      <c r="A775" s="23">
        <v>3074</v>
      </c>
      <c r="B775" s="23">
        <v>3074</v>
      </c>
      <c r="C775" s="23" t="s">
        <v>407</v>
      </c>
      <c r="D775" s="24" t="s">
        <v>408</v>
      </c>
    </row>
    <row r="776" spans="1:4">
      <c r="A776" s="23">
        <v>3075</v>
      </c>
      <c r="B776" s="23">
        <v>3075</v>
      </c>
      <c r="C776" s="23" t="s">
        <v>407</v>
      </c>
      <c r="D776" s="24" t="s">
        <v>408</v>
      </c>
    </row>
    <row r="777" spans="1:4">
      <c r="A777" s="23">
        <v>3076</v>
      </c>
      <c r="B777" s="23">
        <v>3076</v>
      </c>
      <c r="C777" s="23" t="s">
        <v>407</v>
      </c>
      <c r="D777" s="24" t="s">
        <v>408</v>
      </c>
    </row>
    <row r="778" spans="1:4">
      <c r="A778" s="23">
        <v>3078</v>
      </c>
      <c r="B778" s="23">
        <v>3078</v>
      </c>
      <c r="C778" s="23" t="s">
        <v>407</v>
      </c>
      <c r="D778" s="24" t="s">
        <v>408</v>
      </c>
    </row>
    <row r="779" spans="1:4">
      <c r="A779" s="23">
        <v>3079</v>
      </c>
      <c r="B779" s="23">
        <v>3079</v>
      </c>
      <c r="C779" s="23" t="s">
        <v>407</v>
      </c>
      <c r="D779" s="24" t="s">
        <v>408</v>
      </c>
    </row>
    <row r="780" spans="1:4">
      <c r="A780" s="23">
        <v>3081</v>
      </c>
      <c r="B780" s="23">
        <v>3081</v>
      </c>
      <c r="C780" s="23" t="s">
        <v>407</v>
      </c>
      <c r="D780" s="24" t="s">
        <v>408</v>
      </c>
    </row>
    <row r="781" spans="1:4">
      <c r="A781" s="23">
        <v>3082</v>
      </c>
      <c r="B781" s="23">
        <v>3082</v>
      </c>
      <c r="C781" s="23" t="s">
        <v>407</v>
      </c>
      <c r="D781" s="24" t="s">
        <v>408</v>
      </c>
    </row>
    <row r="782" spans="1:4">
      <c r="A782" s="23">
        <v>3083</v>
      </c>
      <c r="B782" s="23">
        <v>3083</v>
      </c>
      <c r="C782" s="23" t="s">
        <v>407</v>
      </c>
      <c r="D782" s="24" t="s">
        <v>408</v>
      </c>
    </row>
    <row r="783" spans="1:4">
      <c r="A783" s="23">
        <v>3084</v>
      </c>
      <c r="B783" s="23">
        <v>3084</v>
      </c>
      <c r="C783" s="23" t="s">
        <v>407</v>
      </c>
      <c r="D783" s="24" t="s">
        <v>408</v>
      </c>
    </row>
    <row r="784" spans="1:4">
      <c r="A784" s="23">
        <v>3085</v>
      </c>
      <c r="B784" s="23">
        <v>3085</v>
      </c>
      <c r="C784" s="23" t="s">
        <v>407</v>
      </c>
      <c r="D784" s="24" t="s">
        <v>408</v>
      </c>
    </row>
    <row r="785" spans="1:4">
      <c r="A785" s="23">
        <v>3086</v>
      </c>
      <c r="B785" s="23">
        <v>3086</v>
      </c>
      <c r="C785" s="23" t="s">
        <v>407</v>
      </c>
      <c r="D785" s="24" t="s">
        <v>408</v>
      </c>
    </row>
    <row r="786" spans="1:4">
      <c r="A786" s="23">
        <v>3087</v>
      </c>
      <c r="B786" s="23">
        <v>3087</v>
      </c>
      <c r="C786" s="23" t="s">
        <v>407</v>
      </c>
      <c r="D786" s="24" t="s">
        <v>408</v>
      </c>
    </row>
    <row r="787" spans="1:4">
      <c r="A787" s="23">
        <v>3088</v>
      </c>
      <c r="B787" s="23">
        <v>3088</v>
      </c>
      <c r="C787" s="23" t="s">
        <v>407</v>
      </c>
      <c r="D787" s="24" t="s">
        <v>408</v>
      </c>
    </row>
    <row r="788" spans="1:4">
      <c r="A788" s="23">
        <v>3089</v>
      </c>
      <c r="B788" s="23">
        <v>3089</v>
      </c>
      <c r="C788" s="23" t="s">
        <v>407</v>
      </c>
      <c r="D788" s="24" t="s">
        <v>408</v>
      </c>
    </row>
    <row r="789" spans="1:4">
      <c r="A789" s="23">
        <v>3090</v>
      </c>
      <c r="B789" s="23">
        <v>3090</v>
      </c>
      <c r="C789" s="23" t="s">
        <v>407</v>
      </c>
      <c r="D789" s="24" t="s">
        <v>408</v>
      </c>
    </row>
    <row r="790" spans="1:4">
      <c r="A790" s="23">
        <v>3091</v>
      </c>
      <c r="B790" s="23">
        <v>3091</v>
      </c>
      <c r="C790" s="23" t="s">
        <v>407</v>
      </c>
      <c r="D790" s="24" t="s">
        <v>408</v>
      </c>
    </row>
    <row r="791" spans="1:4">
      <c r="A791" s="23">
        <v>3093</v>
      </c>
      <c r="B791" s="23">
        <v>3093</v>
      </c>
      <c r="C791" s="23" t="s">
        <v>407</v>
      </c>
      <c r="D791" s="24" t="s">
        <v>408</v>
      </c>
    </row>
    <row r="792" spans="1:4">
      <c r="A792" s="23">
        <v>3094</v>
      </c>
      <c r="B792" s="23">
        <v>3094</v>
      </c>
      <c r="C792" s="23" t="s">
        <v>407</v>
      </c>
      <c r="D792" s="24" t="s">
        <v>408</v>
      </c>
    </row>
    <row r="793" spans="1:4">
      <c r="A793" s="23">
        <v>3095</v>
      </c>
      <c r="B793" s="23">
        <v>3095</v>
      </c>
      <c r="C793" s="23" t="s">
        <v>407</v>
      </c>
      <c r="D793" s="24" t="s">
        <v>408</v>
      </c>
    </row>
    <row r="794" spans="1:4">
      <c r="A794" s="23">
        <v>3096</v>
      </c>
      <c r="B794" s="23">
        <v>3096</v>
      </c>
      <c r="C794" s="23" t="s">
        <v>407</v>
      </c>
      <c r="D794" s="24" t="s">
        <v>408</v>
      </c>
    </row>
    <row r="795" spans="1:4">
      <c r="A795" s="23">
        <v>3097</v>
      </c>
      <c r="B795" s="23">
        <v>3097</v>
      </c>
      <c r="C795" s="23" t="s">
        <v>407</v>
      </c>
      <c r="D795" s="24" t="s">
        <v>408</v>
      </c>
    </row>
    <row r="796" spans="1:4">
      <c r="A796" s="23">
        <v>3099</v>
      </c>
      <c r="B796" s="23">
        <v>3099</v>
      </c>
      <c r="C796" s="23" t="s">
        <v>407</v>
      </c>
      <c r="D796" s="24" t="s">
        <v>408</v>
      </c>
    </row>
    <row r="797" spans="1:4">
      <c r="A797" s="23">
        <v>3101</v>
      </c>
      <c r="B797" s="23">
        <v>3101</v>
      </c>
      <c r="C797" s="23" t="s">
        <v>407</v>
      </c>
      <c r="D797" s="24" t="s">
        <v>408</v>
      </c>
    </row>
    <row r="798" spans="1:4">
      <c r="A798" s="23">
        <v>3102</v>
      </c>
      <c r="B798" s="23">
        <v>3102</v>
      </c>
      <c r="C798" s="23" t="s">
        <v>407</v>
      </c>
      <c r="D798" s="24" t="s">
        <v>408</v>
      </c>
    </row>
    <row r="799" spans="1:4">
      <c r="A799" s="23">
        <v>3103</v>
      </c>
      <c r="B799" s="23">
        <v>3103</v>
      </c>
      <c r="C799" s="23" t="s">
        <v>407</v>
      </c>
      <c r="D799" s="24" t="s">
        <v>408</v>
      </c>
    </row>
    <row r="800" spans="1:4">
      <c r="A800" s="23">
        <v>3104</v>
      </c>
      <c r="B800" s="23">
        <v>3104</v>
      </c>
      <c r="C800" s="23" t="s">
        <v>407</v>
      </c>
      <c r="D800" s="24" t="s">
        <v>408</v>
      </c>
    </row>
    <row r="801" spans="1:4">
      <c r="A801" s="23">
        <v>3105</v>
      </c>
      <c r="B801" s="23">
        <v>3105</v>
      </c>
      <c r="C801" s="23" t="s">
        <v>407</v>
      </c>
      <c r="D801" s="24" t="s">
        <v>408</v>
      </c>
    </row>
    <row r="802" spans="1:4">
      <c r="A802" s="23">
        <v>3106</v>
      </c>
      <c r="B802" s="23">
        <v>3106</v>
      </c>
      <c r="C802" s="23" t="s">
        <v>407</v>
      </c>
      <c r="D802" s="24" t="s">
        <v>408</v>
      </c>
    </row>
    <row r="803" spans="1:4">
      <c r="A803" s="23">
        <v>3107</v>
      </c>
      <c r="B803" s="23">
        <v>3107</v>
      </c>
      <c r="C803" s="23" t="s">
        <v>407</v>
      </c>
      <c r="D803" s="24" t="s">
        <v>408</v>
      </c>
    </row>
    <row r="804" spans="1:4">
      <c r="A804" s="23">
        <v>3108</v>
      </c>
      <c r="B804" s="23">
        <v>3108</v>
      </c>
      <c r="C804" s="23" t="s">
        <v>407</v>
      </c>
      <c r="D804" s="24" t="s">
        <v>408</v>
      </c>
    </row>
    <row r="805" spans="1:4">
      <c r="A805" s="23">
        <v>3109</v>
      </c>
      <c r="B805" s="23">
        <v>3109</v>
      </c>
      <c r="C805" s="23" t="s">
        <v>407</v>
      </c>
      <c r="D805" s="24" t="s">
        <v>408</v>
      </c>
    </row>
    <row r="806" spans="1:4">
      <c r="A806" s="23">
        <v>3111</v>
      </c>
      <c r="B806" s="23">
        <v>3111</v>
      </c>
      <c r="C806" s="23" t="s">
        <v>407</v>
      </c>
      <c r="D806" s="24" t="s">
        <v>408</v>
      </c>
    </row>
    <row r="807" spans="1:4">
      <c r="A807" s="23">
        <v>3113</v>
      </c>
      <c r="B807" s="23">
        <v>3113</v>
      </c>
      <c r="C807" s="23" t="s">
        <v>407</v>
      </c>
      <c r="D807" s="24" t="s">
        <v>408</v>
      </c>
    </row>
    <row r="808" spans="1:4">
      <c r="A808" s="23">
        <v>3114</v>
      </c>
      <c r="B808" s="23">
        <v>3114</v>
      </c>
      <c r="C808" s="23" t="s">
        <v>407</v>
      </c>
      <c r="D808" s="24" t="s">
        <v>408</v>
      </c>
    </row>
    <row r="809" spans="1:4">
      <c r="A809" s="23">
        <v>3115</v>
      </c>
      <c r="B809" s="23">
        <v>3115</v>
      </c>
      <c r="C809" s="23" t="s">
        <v>407</v>
      </c>
      <c r="D809" s="24" t="s">
        <v>408</v>
      </c>
    </row>
    <row r="810" spans="1:4">
      <c r="A810" s="23">
        <v>3116</v>
      </c>
      <c r="B810" s="23">
        <v>3116</v>
      </c>
      <c r="C810" s="23" t="s">
        <v>407</v>
      </c>
      <c r="D810" s="24" t="s">
        <v>408</v>
      </c>
    </row>
    <row r="811" spans="1:4">
      <c r="A811" s="23">
        <v>3121</v>
      </c>
      <c r="B811" s="23">
        <v>3121</v>
      </c>
      <c r="C811" s="23" t="s">
        <v>407</v>
      </c>
      <c r="D811" s="24" t="s">
        <v>408</v>
      </c>
    </row>
    <row r="812" spans="1:4">
      <c r="A812" s="23">
        <v>3122</v>
      </c>
      <c r="B812" s="23">
        <v>3122</v>
      </c>
      <c r="C812" s="23" t="s">
        <v>407</v>
      </c>
      <c r="D812" s="24" t="s">
        <v>408</v>
      </c>
    </row>
    <row r="813" spans="1:4">
      <c r="A813" s="23">
        <v>3123</v>
      </c>
      <c r="B813" s="23">
        <v>3123</v>
      </c>
      <c r="C813" s="23" t="s">
        <v>407</v>
      </c>
      <c r="D813" s="24" t="s">
        <v>408</v>
      </c>
    </row>
    <row r="814" spans="1:4">
      <c r="A814" s="23">
        <v>3124</v>
      </c>
      <c r="B814" s="23">
        <v>3124</v>
      </c>
      <c r="C814" s="23" t="s">
        <v>407</v>
      </c>
      <c r="D814" s="24" t="s">
        <v>408</v>
      </c>
    </row>
    <row r="815" spans="1:4">
      <c r="A815" s="23">
        <v>3125</v>
      </c>
      <c r="B815" s="23">
        <v>3125</v>
      </c>
      <c r="C815" s="23" t="s">
        <v>407</v>
      </c>
      <c r="D815" s="24" t="s">
        <v>408</v>
      </c>
    </row>
    <row r="816" spans="1:4">
      <c r="A816" s="23">
        <v>3126</v>
      </c>
      <c r="B816" s="23">
        <v>3126</v>
      </c>
      <c r="C816" s="23" t="s">
        <v>407</v>
      </c>
      <c r="D816" s="24" t="s">
        <v>408</v>
      </c>
    </row>
    <row r="817" spans="1:4">
      <c r="A817" s="23">
        <v>3127</v>
      </c>
      <c r="B817" s="23">
        <v>3127</v>
      </c>
      <c r="C817" s="23" t="s">
        <v>407</v>
      </c>
      <c r="D817" s="24" t="s">
        <v>408</v>
      </c>
    </row>
    <row r="818" spans="1:4">
      <c r="A818" s="23">
        <v>3128</v>
      </c>
      <c r="B818" s="23">
        <v>3128</v>
      </c>
      <c r="C818" s="23" t="s">
        <v>407</v>
      </c>
      <c r="D818" s="24" t="s">
        <v>408</v>
      </c>
    </row>
    <row r="819" spans="1:4">
      <c r="A819" s="23">
        <v>3129</v>
      </c>
      <c r="B819" s="23">
        <v>3129</v>
      </c>
      <c r="C819" s="23" t="s">
        <v>407</v>
      </c>
      <c r="D819" s="24" t="s">
        <v>408</v>
      </c>
    </row>
    <row r="820" spans="1:4">
      <c r="A820" s="23">
        <v>3130</v>
      </c>
      <c r="B820" s="23">
        <v>3130</v>
      </c>
      <c r="C820" s="23" t="s">
        <v>407</v>
      </c>
      <c r="D820" s="24" t="s">
        <v>408</v>
      </c>
    </row>
    <row r="821" spans="1:4">
      <c r="A821" s="23">
        <v>3131</v>
      </c>
      <c r="B821" s="23">
        <v>3131</v>
      </c>
      <c r="C821" s="23" t="s">
        <v>407</v>
      </c>
      <c r="D821" s="24" t="s">
        <v>408</v>
      </c>
    </row>
    <row r="822" spans="1:4">
      <c r="A822" s="23">
        <v>3132</v>
      </c>
      <c r="B822" s="23">
        <v>3132</v>
      </c>
      <c r="C822" s="23" t="s">
        <v>407</v>
      </c>
      <c r="D822" s="24" t="s">
        <v>408</v>
      </c>
    </row>
    <row r="823" spans="1:4">
      <c r="A823" s="23">
        <v>3133</v>
      </c>
      <c r="B823" s="23">
        <v>3133</v>
      </c>
      <c r="C823" s="23" t="s">
        <v>407</v>
      </c>
      <c r="D823" s="24" t="s">
        <v>408</v>
      </c>
    </row>
    <row r="824" spans="1:4">
      <c r="A824" s="23">
        <v>3134</v>
      </c>
      <c r="B824" s="23">
        <v>3134</v>
      </c>
      <c r="C824" s="23" t="s">
        <v>407</v>
      </c>
      <c r="D824" s="24" t="s">
        <v>408</v>
      </c>
    </row>
    <row r="825" spans="1:4">
      <c r="A825" s="23">
        <v>3135</v>
      </c>
      <c r="B825" s="23">
        <v>3135</v>
      </c>
      <c r="C825" s="23" t="s">
        <v>407</v>
      </c>
      <c r="D825" s="24" t="s">
        <v>408</v>
      </c>
    </row>
    <row r="826" spans="1:4">
      <c r="A826" s="23">
        <v>3136</v>
      </c>
      <c r="B826" s="23">
        <v>3136</v>
      </c>
      <c r="C826" s="23" t="s">
        <v>407</v>
      </c>
      <c r="D826" s="24" t="s">
        <v>408</v>
      </c>
    </row>
    <row r="827" spans="1:4">
      <c r="A827" s="23">
        <v>3137</v>
      </c>
      <c r="B827" s="23">
        <v>3137</v>
      </c>
      <c r="C827" s="23" t="s">
        <v>407</v>
      </c>
      <c r="D827" s="24" t="s">
        <v>408</v>
      </c>
    </row>
    <row r="828" spans="1:4">
      <c r="A828" s="23">
        <v>3138</v>
      </c>
      <c r="B828" s="23">
        <v>3138</v>
      </c>
      <c r="C828" s="23" t="s">
        <v>407</v>
      </c>
      <c r="D828" s="24" t="s">
        <v>408</v>
      </c>
    </row>
    <row r="829" spans="1:4">
      <c r="A829" s="23">
        <v>3139</v>
      </c>
      <c r="B829" s="23">
        <v>3139</v>
      </c>
      <c r="C829" s="23" t="s">
        <v>407</v>
      </c>
      <c r="D829" s="24" t="s">
        <v>408</v>
      </c>
    </row>
    <row r="830" spans="1:4">
      <c r="A830" s="23">
        <v>3140</v>
      </c>
      <c r="B830" s="23">
        <v>3140</v>
      </c>
      <c r="C830" s="23" t="s">
        <v>407</v>
      </c>
      <c r="D830" s="24" t="s">
        <v>408</v>
      </c>
    </row>
    <row r="831" spans="1:4">
      <c r="A831" s="23">
        <v>3141</v>
      </c>
      <c r="B831" s="23">
        <v>3141</v>
      </c>
      <c r="C831" s="23" t="s">
        <v>407</v>
      </c>
      <c r="D831" s="24" t="s">
        <v>408</v>
      </c>
    </row>
    <row r="832" spans="1:4">
      <c r="A832" s="23">
        <v>3142</v>
      </c>
      <c r="B832" s="23">
        <v>3142</v>
      </c>
      <c r="C832" s="23" t="s">
        <v>407</v>
      </c>
      <c r="D832" s="24" t="s">
        <v>408</v>
      </c>
    </row>
    <row r="833" spans="1:4">
      <c r="A833" s="23">
        <v>3143</v>
      </c>
      <c r="B833" s="23">
        <v>3143</v>
      </c>
      <c r="C833" s="23" t="s">
        <v>407</v>
      </c>
      <c r="D833" s="24" t="s">
        <v>408</v>
      </c>
    </row>
    <row r="834" spans="1:4">
      <c r="A834" s="23">
        <v>3144</v>
      </c>
      <c r="B834" s="23">
        <v>3144</v>
      </c>
      <c r="C834" s="23" t="s">
        <v>407</v>
      </c>
      <c r="D834" s="24" t="s">
        <v>408</v>
      </c>
    </row>
    <row r="835" spans="1:4">
      <c r="A835" s="23">
        <v>3145</v>
      </c>
      <c r="B835" s="23">
        <v>3145</v>
      </c>
      <c r="C835" s="23" t="s">
        <v>407</v>
      </c>
      <c r="D835" s="24" t="s">
        <v>408</v>
      </c>
    </row>
    <row r="836" spans="1:4">
      <c r="A836" s="23">
        <v>3146</v>
      </c>
      <c r="B836" s="23">
        <v>3146</v>
      </c>
      <c r="C836" s="23" t="s">
        <v>407</v>
      </c>
      <c r="D836" s="24" t="s">
        <v>408</v>
      </c>
    </row>
    <row r="837" spans="1:4">
      <c r="A837" s="23">
        <v>3147</v>
      </c>
      <c r="B837" s="23">
        <v>3147</v>
      </c>
      <c r="C837" s="23" t="s">
        <v>407</v>
      </c>
      <c r="D837" s="24" t="s">
        <v>408</v>
      </c>
    </row>
    <row r="838" spans="1:4">
      <c r="A838" s="23">
        <v>3148</v>
      </c>
      <c r="B838" s="23">
        <v>3148</v>
      </c>
      <c r="C838" s="23" t="s">
        <v>407</v>
      </c>
      <c r="D838" s="24" t="s">
        <v>408</v>
      </c>
    </row>
    <row r="839" spans="1:4">
      <c r="A839" s="23">
        <v>3149</v>
      </c>
      <c r="B839" s="23">
        <v>3149</v>
      </c>
      <c r="C839" s="23" t="s">
        <v>407</v>
      </c>
      <c r="D839" s="24" t="s">
        <v>408</v>
      </c>
    </row>
    <row r="840" spans="1:4">
      <c r="A840" s="23">
        <v>3150</v>
      </c>
      <c r="B840" s="23">
        <v>3150</v>
      </c>
      <c r="C840" s="23" t="s">
        <v>407</v>
      </c>
      <c r="D840" s="24" t="s">
        <v>408</v>
      </c>
    </row>
    <row r="841" spans="1:4">
      <c r="A841" s="23">
        <v>3151</v>
      </c>
      <c r="B841" s="23">
        <v>3151</v>
      </c>
      <c r="C841" s="23" t="s">
        <v>407</v>
      </c>
      <c r="D841" s="24" t="s">
        <v>408</v>
      </c>
    </row>
    <row r="842" spans="1:4">
      <c r="A842" s="23">
        <v>3152</v>
      </c>
      <c r="B842" s="23">
        <v>3152</v>
      </c>
      <c r="C842" s="23" t="s">
        <v>407</v>
      </c>
      <c r="D842" s="24" t="s">
        <v>408</v>
      </c>
    </row>
    <row r="843" spans="1:4">
      <c r="A843" s="23">
        <v>3153</v>
      </c>
      <c r="B843" s="23">
        <v>3153</v>
      </c>
      <c r="C843" s="23" t="s">
        <v>407</v>
      </c>
      <c r="D843" s="24" t="s">
        <v>408</v>
      </c>
    </row>
    <row r="844" spans="1:4">
      <c r="A844" s="23">
        <v>3154</v>
      </c>
      <c r="B844" s="23">
        <v>3154</v>
      </c>
      <c r="C844" s="23" t="s">
        <v>407</v>
      </c>
      <c r="D844" s="24" t="s">
        <v>408</v>
      </c>
    </row>
    <row r="845" spans="1:4">
      <c r="A845" s="23">
        <v>3155</v>
      </c>
      <c r="B845" s="23">
        <v>3155</v>
      </c>
      <c r="C845" s="23" t="s">
        <v>407</v>
      </c>
      <c r="D845" s="24" t="s">
        <v>408</v>
      </c>
    </row>
    <row r="846" spans="1:4">
      <c r="A846" s="23">
        <v>3156</v>
      </c>
      <c r="B846" s="23">
        <v>3156</v>
      </c>
      <c r="C846" s="23" t="s">
        <v>407</v>
      </c>
      <c r="D846" s="24" t="s">
        <v>408</v>
      </c>
    </row>
    <row r="847" spans="1:4">
      <c r="A847" s="23">
        <v>3158</v>
      </c>
      <c r="B847" s="23">
        <v>3158</v>
      </c>
      <c r="C847" s="23" t="s">
        <v>407</v>
      </c>
      <c r="D847" s="24" t="s">
        <v>408</v>
      </c>
    </row>
    <row r="848" spans="1:4">
      <c r="A848" s="23">
        <v>3159</v>
      </c>
      <c r="B848" s="23">
        <v>3159</v>
      </c>
      <c r="C848" s="23" t="s">
        <v>407</v>
      </c>
      <c r="D848" s="24" t="s">
        <v>408</v>
      </c>
    </row>
    <row r="849" spans="1:4">
      <c r="A849" s="23">
        <v>3160</v>
      </c>
      <c r="B849" s="23">
        <v>3160</v>
      </c>
      <c r="C849" s="23" t="s">
        <v>407</v>
      </c>
      <c r="D849" s="24" t="s">
        <v>408</v>
      </c>
    </row>
    <row r="850" spans="1:4">
      <c r="A850" s="23">
        <v>3161</v>
      </c>
      <c r="B850" s="23">
        <v>3161</v>
      </c>
      <c r="C850" s="23" t="s">
        <v>407</v>
      </c>
      <c r="D850" s="24" t="s">
        <v>408</v>
      </c>
    </row>
    <row r="851" spans="1:4">
      <c r="A851" s="23">
        <v>3162</v>
      </c>
      <c r="B851" s="23">
        <v>3162</v>
      </c>
      <c r="C851" s="23" t="s">
        <v>407</v>
      </c>
      <c r="D851" s="24" t="s">
        <v>408</v>
      </c>
    </row>
    <row r="852" spans="1:4">
      <c r="A852" s="23">
        <v>3163</v>
      </c>
      <c r="B852" s="23">
        <v>3163</v>
      </c>
      <c r="C852" s="23" t="s">
        <v>407</v>
      </c>
      <c r="D852" s="24" t="s">
        <v>408</v>
      </c>
    </row>
    <row r="853" spans="1:4">
      <c r="A853" s="23">
        <v>3165</v>
      </c>
      <c r="B853" s="23">
        <v>3165</v>
      </c>
      <c r="C853" s="23" t="s">
        <v>407</v>
      </c>
      <c r="D853" s="24" t="s">
        <v>408</v>
      </c>
    </row>
    <row r="854" spans="1:4">
      <c r="A854" s="23">
        <v>3166</v>
      </c>
      <c r="B854" s="23">
        <v>3166</v>
      </c>
      <c r="C854" s="23" t="s">
        <v>407</v>
      </c>
      <c r="D854" s="24" t="s">
        <v>408</v>
      </c>
    </row>
    <row r="855" spans="1:4">
      <c r="A855" s="23">
        <v>3167</v>
      </c>
      <c r="B855" s="23">
        <v>3167</v>
      </c>
      <c r="C855" s="23" t="s">
        <v>407</v>
      </c>
      <c r="D855" s="24" t="s">
        <v>408</v>
      </c>
    </row>
    <row r="856" spans="1:4">
      <c r="A856" s="23">
        <v>3168</v>
      </c>
      <c r="B856" s="23">
        <v>3168</v>
      </c>
      <c r="C856" s="23" t="s">
        <v>407</v>
      </c>
      <c r="D856" s="24" t="s">
        <v>408</v>
      </c>
    </row>
    <row r="857" spans="1:4">
      <c r="A857" s="23">
        <v>3169</v>
      </c>
      <c r="B857" s="23">
        <v>3169</v>
      </c>
      <c r="C857" s="23" t="s">
        <v>407</v>
      </c>
      <c r="D857" s="24" t="s">
        <v>408</v>
      </c>
    </row>
    <row r="858" spans="1:4">
      <c r="A858" s="23">
        <v>3170</v>
      </c>
      <c r="B858" s="23">
        <v>3170</v>
      </c>
      <c r="C858" s="23" t="s">
        <v>407</v>
      </c>
      <c r="D858" s="24" t="s">
        <v>408</v>
      </c>
    </row>
    <row r="859" spans="1:4">
      <c r="A859" s="23">
        <v>3171</v>
      </c>
      <c r="B859" s="23">
        <v>3171</v>
      </c>
      <c r="C859" s="23" t="s">
        <v>407</v>
      </c>
      <c r="D859" s="24" t="s">
        <v>408</v>
      </c>
    </row>
    <row r="860" spans="1:4">
      <c r="A860" s="23">
        <v>3172</v>
      </c>
      <c r="B860" s="23">
        <v>3172</v>
      </c>
      <c r="C860" s="23" t="s">
        <v>407</v>
      </c>
      <c r="D860" s="24" t="s">
        <v>408</v>
      </c>
    </row>
    <row r="861" spans="1:4">
      <c r="A861" s="23">
        <v>3173</v>
      </c>
      <c r="B861" s="23">
        <v>3173</v>
      </c>
      <c r="C861" s="23" t="s">
        <v>407</v>
      </c>
      <c r="D861" s="24" t="s">
        <v>408</v>
      </c>
    </row>
    <row r="862" spans="1:4">
      <c r="A862" s="23">
        <v>3174</v>
      </c>
      <c r="B862" s="23">
        <v>3174</v>
      </c>
      <c r="C862" s="23" t="s">
        <v>407</v>
      </c>
      <c r="D862" s="24" t="s">
        <v>408</v>
      </c>
    </row>
    <row r="863" spans="1:4">
      <c r="A863" s="23">
        <v>3175</v>
      </c>
      <c r="B863" s="23">
        <v>3175</v>
      </c>
      <c r="C863" s="23" t="s">
        <v>407</v>
      </c>
      <c r="D863" s="24" t="s">
        <v>408</v>
      </c>
    </row>
    <row r="864" spans="1:4">
      <c r="A864" s="23">
        <v>3177</v>
      </c>
      <c r="B864" s="23">
        <v>3177</v>
      </c>
      <c r="C864" s="23" t="s">
        <v>407</v>
      </c>
      <c r="D864" s="24" t="s">
        <v>408</v>
      </c>
    </row>
    <row r="865" spans="1:4">
      <c r="A865" s="23">
        <v>3178</v>
      </c>
      <c r="B865" s="23">
        <v>3178</v>
      </c>
      <c r="C865" s="23" t="s">
        <v>407</v>
      </c>
      <c r="D865" s="24" t="s">
        <v>408</v>
      </c>
    </row>
    <row r="866" spans="1:4">
      <c r="A866" s="23">
        <v>3179</v>
      </c>
      <c r="B866" s="23">
        <v>3179</v>
      </c>
      <c r="C866" s="23" t="s">
        <v>407</v>
      </c>
      <c r="D866" s="24" t="s">
        <v>408</v>
      </c>
    </row>
    <row r="867" spans="1:4">
      <c r="A867" s="23">
        <v>3180</v>
      </c>
      <c r="B867" s="23">
        <v>3180</v>
      </c>
      <c r="C867" s="23" t="s">
        <v>407</v>
      </c>
      <c r="D867" s="24" t="s">
        <v>408</v>
      </c>
    </row>
    <row r="868" spans="1:4">
      <c r="A868" s="23">
        <v>3181</v>
      </c>
      <c r="B868" s="23">
        <v>3181</v>
      </c>
      <c r="C868" s="23" t="s">
        <v>407</v>
      </c>
      <c r="D868" s="24" t="s">
        <v>408</v>
      </c>
    </row>
    <row r="869" spans="1:4">
      <c r="A869" s="23">
        <v>3182</v>
      </c>
      <c r="B869" s="23">
        <v>3182</v>
      </c>
      <c r="C869" s="23" t="s">
        <v>407</v>
      </c>
      <c r="D869" s="24" t="s">
        <v>408</v>
      </c>
    </row>
    <row r="870" spans="1:4">
      <c r="A870" s="23">
        <v>3183</v>
      </c>
      <c r="B870" s="23">
        <v>3183</v>
      </c>
      <c r="C870" s="23" t="s">
        <v>407</v>
      </c>
      <c r="D870" s="24" t="s">
        <v>408</v>
      </c>
    </row>
    <row r="871" spans="1:4">
      <c r="A871" s="23">
        <v>3184</v>
      </c>
      <c r="B871" s="23">
        <v>3184</v>
      </c>
      <c r="C871" s="23" t="s">
        <v>407</v>
      </c>
      <c r="D871" s="24" t="s">
        <v>408</v>
      </c>
    </row>
    <row r="872" spans="1:4">
      <c r="A872" s="23">
        <v>3185</v>
      </c>
      <c r="B872" s="23">
        <v>3185</v>
      </c>
      <c r="C872" s="23" t="s">
        <v>407</v>
      </c>
      <c r="D872" s="24" t="s">
        <v>408</v>
      </c>
    </row>
    <row r="873" spans="1:4">
      <c r="A873" s="23">
        <v>3186</v>
      </c>
      <c r="B873" s="23">
        <v>3186</v>
      </c>
      <c r="C873" s="23" t="s">
        <v>407</v>
      </c>
      <c r="D873" s="24" t="s">
        <v>408</v>
      </c>
    </row>
    <row r="874" spans="1:4">
      <c r="A874" s="23">
        <v>3187</v>
      </c>
      <c r="B874" s="23">
        <v>3187</v>
      </c>
      <c r="C874" s="23" t="s">
        <v>407</v>
      </c>
      <c r="D874" s="24" t="s">
        <v>408</v>
      </c>
    </row>
    <row r="875" spans="1:4">
      <c r="A875" s="23">
        <v>3188</v>
      </c>
      <c r="B875" s="23">
        <v>3188</v>
      </c>
      <c r="C875" s="23" t="s">
        <v>407</v>
      </c>
      <c r="D875" s="24" t="s">
        <v>408</v>
      </c>
    </row>
    <row r="876" spans="1:4">
      <c r="A876" s="23">
        <v>3189</v>
      </c>
      <c r="B876" s="23">
        <v>3189</v>
      </c>
      <c r="C876" s="23" t="s">
        <v>407</v>
      </c>
      <c r="D876" s="24" t="s">
        <v>408</v>
      </c>
    </row>
    <row r="877" spans="1:4">
      <c r="A877" s="23">
        <v>3190</v>
      </c>
      <c r="B877" s="23">
        <v>3190</v>
      </c>
      <c r="C877" s="23" t="s">
        <v>407</v>
      </c>
      <c r="D877" s="24" t="s">
        <v>408</v>
      </c>
    </row>
    <row r="878" spans="1:4">
      <c r="A878" s="23">
        <v>3191</v>
      </c>
      <c r="B878" s="23">
        <v>3191</v>
      </c>
      <c r="C878" s="23" t="s">
        <v>407</v>
      </c>
      <c r="D878" s="24" t="s">
        <v>408</v>
      </c>
    </row>
    <row r="879" spans="1:4">
      <c r="A879" s="23">
        <v>3192</v>
      </c>
      <c r="B879" s="23">
        <v>3192</v>
      </c>
      <c r="C879" s="23" t="s">
        <v>407</v>
      </c>
      <c r="D879" s="24" t="s">
        <v>408</v>
      </c>
    </row>
    <row r="880" spans="1:4">
      <c r="A880" s="23">
        <v>3193</v>
      </c>
      <c r="B880" s="23">
        <v>3193</v>
      </c>
      <c r="C880" s="23" t="s">
        <v>407</v>
      </c>
      <c r="D880" s="24" t="s">
        <v>408</v>
      </c>
    </row>
    <row r="881" spans="1:4">
      <c r="A881" s="23">
        <v>3194</v>
      </c>
      <c r="B881" s="23">
        <v>3194</v>
      </c>
      <c r="C881" s="23" t="s">
        <v>407</v>
      </c>
      <c r="D881" s="24" t="s">
        <v>408</v>
      </c>
    </row>
    <row r="882" spans="1:4">
      <c r="A882" s="23">
        <v>3195</v>
      </c>
      <c r="B882" s="23">
        <v>3195</v>
      </c>
      <c r="C882" s="23" t="s">
        <v>407</v>
      </c>
      <c r="D882" s="24" t="s">
        <v>408</v>
      </c>
    </row>
    <row r="883" spans="1:4">
      <c r="A883" s="23">
        <v>3196</v>
      </c>
      <c r="B883" s="23">
        <v>3196</v>
      </c>
      <c r="C883" s="23" t="s">
        <v>407</v>
      </c>
      <c r="D883" s="24" t="s">
        <v>408</v>
      </c>
    </row>
    <row r="884" spans="1:4">
      <c r="A884" s="23">
        <v>3197</v>
      </c>
      <c r="B884" s="23">
        <v>3197</v>
      </c>
      <c r="C884" s="23" t="s">
        <v>407</v>
      </c>
      <c r="D884" s="24" t="s">
        <v>408</v>
      </c>
    </row>
    <row r="885" spans="1:4">
      <c r="A885" s="23">
        <v>3198</v>
      </c>
      <c r="B885" s="23">
        <v>3198</v>
      </c>
      <c r="C885" s="23" t="s">
        <v>407</v>
      </c>
      <c r="D885" s="24" t="s">
        <v>408</v>
      </c>
    </row>
    <row r="886" spans="1:4">
      <c r="A886" s="23">
        <v>3199</v>
      </c>
      <c r="B886" s="23">
        <v>3199</v>
      </c>
      <c r="C886" s="23" t="s">
        <v>407</v>
      </c>
      <c r="D886" s="24" t="s">
        <v>408</v>
      </c>
    </row>
    <row r="887" spans="1:4">
      <c r="A887" s="23">
        <v>3200</v>
      </c>
      <c r="B887" s="23">
        <v>3200</v>
      </c>
      <c r="C887" s="23" t="s">
        <v>407</v>
      </c>
      <c r="D887" s="24" t="s">
        <v>408</v>
      </c>
    </row>
    <row r="888" spans="1:4">
      <c r="A888" s="23">
        <v>3201</v>
      </c>
      <c r="B888" s="23">
        <v>3201</v>
      </c>
      <c r="C888" s="23" t="s">
        <v>407</v>
      </c>
      <c r="D888" s="24" t="s">
        <v>408</v>
      </c>
    </row>
    <row r="889" spans="1:4">
      <c r="A889" s="23">
        <v>3202</v>
      </c>
      <c r="B889" s="23">
        <v>3202</v>
      </c>
      <c r="C889" s="23" t="s">
        <v>407</v>
      </c>
      <c r="D889" s="24" t="s">
        <v>408</v>
      </c>
    </row>
    <row r="890" spans="1:4">
      <c r="A890" s="23">
        <v>3204</v>
      </c>
      <c r="B890" s="23">
        <v>3204</v>
      </c>
      <c r="C890" s="23" t="s">
        <v>407</v>
      </c>
      <c r="D890" s="24" t="s">
        <v>408</v>
      </c>
    </row>
    <row r="891" spans="1:4">
      <c r="A891" s="23">
        <v>3205</v>
      </c>
      <c r="B891" s="23">
        <v>3205</v>
      </c>
      <c r="C891" s="23" t="s">
        <v>407</v>
      </c>
      <c r="D891" s="24" t="s">
        <v>408</v>
      </c>
    </row>
    <row r="892" spans="1:4">
      <c r="A892" s="23">
        <v>3206</v>
      </c>
      <c r="B892" s="23">
        <v>3206</v>
      </c>
      <c r="C892" s="23" t="s">
        <v>407</v>
      </c>
      <c r="D892" s="24" t="s">
        <v>408</v>
      </c>
    </row>
    <row r="893" spans="1:4">
      <c r="A893" s="23">
        <v>3207</v>
      </c>
      <c r="B893" s="23">
        <v>3207</v>
      </c>
      <c r="C893" s="23" t="s">
        <v>407</v>
      </c>
      <c r="D893" s="24" t="s">
        <v>408</v>
      </c>
    </row>
    <row r="894" spans="1:4">
      <c r="A894" s="23">
        <v>3211</v>
      </c>
      <c r="B894" s="23">
        <v>3211</v>
      </c>
      <c r="C894" s="23" t="s">
        <v>407</v>
      </c>
      <c r="D894" s="24" t="s">
        <v>408</v>
      </c>
    </row>
    <row r="895" spans="1:4">
      <c r="A895" s="23">
        <v>3211</v>
      </c>
      <c r="B895" s="23">
        <v>3211</v>
      </c>
      <c r="C895" s="23" t="s">
        <v>403</v>
      </c>
      <c r="D895" s="24" t="s">
        <v>404</v>
      </c>
    </row>
    <row r="896" spans="1:4">
      <c r="A896" s="23">
        <v>3212</v>
      </c>
      <c r="B896" s="23">
        <v>3212</v>
      </c>
      <c r="C896" s="23" t="s">
        <v>403</v>
      </c>
      <c r="D896" s="24" t="s">
        <v>404</v>
      </c>
    </row>
    <row r="897" spans="1:4">
      <c r="A897" s="23">
        <v>3214</v>
      </c>
      <c r="B897" s="23">
        <v>3214</v>
      </c>
      <c r="C897" s="23" t="s">
        <v>403</v>
      </c>
      <c r="D897" s="24" t="s">
        <v>404</v>
      </c>
    </row>
    <row r="898" spans="1:4">
      <c r="A898" s="23">
        <v>3215</v>
      </c>
      <c r="B898" s="23">
        <v>3215</v>
      </c>
      <c r="C898" s="23" t="s">
        <v>403</v>
      </c>
      <c r="D898" s="24" t="s">
        <v>404</v>
      </c>
    </row>
    <row r="899" spans="1:4">
      <c r="A899" s="23">
        <v>3216</v>
      </c>
      <c r="B899" s="23">
        <v>3216</v>
      </c>
      <c r="C899" s="23" t="s">
        <v>403</v>
      </c>
      <c r="D899" s="24" t="s">
        <v>404</v>
      </c>
    </row>
    <row r="900" spans="1:4">
      <c r="A900" s="23">
        <v>3217</v>
      </c>
      <c r="B900" s="23">
        <v>3217</v>
      </c>
      <c r="C900" s="23" t="s">
        <v>403</v>
      </c>
      <c r="D900" s="24" t="s">
        <v>404</v>
      </c>
    </row>
    <row r="901" spans="1:4">
      <c r="A901" s="23">
        <v>3218</v>
      </c>
      <c r="B901" s="23">
        <v>3218</v>
      </c>
      <c r="C901" s="23" t="s">
        <v>403</v>
      </c>
      <c r="D901" s="24" t="s">
        <v>404</v>
      </c>
    </row>
    <row r="902" spans="1:4">
      <c r="A902" s="23">
        <v>3219</v>
      </c>
      <c r="B902" s="23">
        <v>3219</v>
      </c>
      <c r="C902" s="23" t="s">
        <v>403</v>
      </c>
      <c r="D902" s="24" t="s">
        <v>404</v>
      </c>
    </row>
    <row r="903" spans="1:4">
      <c r="A903" s="23">
        <v>3220</v>
      </c>
      <c r="B903" s="23">
        <v>3220</v>
      </c>
      <c r="C903" s="23" t="s">
        <v>403</v>
      </c>
      <c r="D903" s="24" t="s">
        <v>404</v>
      </c>
    </row>
    <row r="904" spans="1:4">
      <c r="A904" s="23">
        <v>3221</v>
      </c>
      <c r="B904" s="23">
        <v>3221</v>
      </c>
      <c r="C904" s="23" t="s">
        <v>403</v>
      </c>
      <c r="D904" s="24" t="s">
        <v>404</v>
      </c>
    </row>
    <row r="905" spans="1:4">
      <c r="A905" s="23">
        <v>3222</v>
      </c>
      <c r="B905" s="23">
        <v>3222</v>
      </c>
      <c r="C905" s="23" t="s">
        <v>403</v>
      </c>
      <c r="D905" s="24" t="s">
        <v>404</v>
      </c>
    </row>
    <row r="906" spans="1:4">
      <c r="A906" s="23">
        <v>3223</v>
      </c>
      <c r="B906" s="23">
        <v>3223</v>
      </c>
      <c r="C906" s="23" t="s">
        <v>403</v>
      </c>
      <c r="D906" s="24" t="s">
        <v>404</v>
      </c>
    </row>
    <row r="907" spans="1:4">
      <c r="A907" s="23">
        <v>3224</v>
      </c>
      <c r="B907" s="23">
        <v>3224</v>
      </c>
      <c r="C907" s="23" t="s">
        <v>403</v>
      </c>
      <c r="D907" s="24" t="s">
        <v>404</v>
      </c>
    </row>
    <row r="908" spans="1:4">
      <c r="A908" s="23">
        <v>3225</v>
      </c>
      <c r="B908" s="23">
        <v>3225</v>
      </c>
      <c r="C908" s="23" t="s">
        <v>403</v>
      </c>
      <c r="D908" s="24" t="s">
        <v>404</v>
      </c>
    </row>
    <row r="909" spans="1:4">
      <c r="A909" s="23">
        <v>3226</v>
      </c>
      <c r="B909" s="23">
        <v>3226</v>
      </c>
      <c r="C909" s="23" t="s">
        <v>403</v>
      </c>
      <c r="D909" s="24" t="s">
        <v>404</v>
      </c>
    </row>
    <row r="910" spans="1:4">
      <c r="A910" s="23">
        <v>3227</v>
      </c>
      <c r="B910" s="23">
        <v>3227</v>
      </c>
      <c r="C910" s="23" t="s">
        <v>403</v>
      </c>
      <c r="D910" s="24" t="s">
        <v>404</v>
      </c>
    </row>
    <row r="911" spans="1:4">
      <c r="A911" s="23">
        <v>3228</v>
      </c>
      <c r="B911" s="23">
        <v>3228</v>
      </c>
      <c r="C911" s="23" t="s">
        <v>403</v>
      </c>
      <c r="D911" s="24" t="s">
        <v>404</v>
      </c>
    </row>
    <row r="912" spans="1:4">
      <c r="A912" s="23">
        <v>3230</v>
      </c>
      <c r="B912" s="23">
        <v>3230</v>
      </c>
      <c r="C912" s="23" t="s">
        <v>403</v>
      </c>
      <c r="D912" s="24" t="s">
        <v>404</v>
      </c>
    </row>
    <row r="913" spans="1:4">
      <c r="A913" s="23">
        <v>3231</v>
      </c>
      <c r="B913" s="23">
        <v>3231</v>
      </c>
      <c r="C913" s="23" t="s">
        <v>403</v>
      </c>
      <c r="D913" s="24" t="s">
        <v>404</v>
      </c>
    </row>
    <row r="914" spans="1:4">
      <c r="A914" s="23">
        <v>3232</v>
      </c>
      <c r="B914" s="23">
        <v>3232</v>
      </c>
      <c r="C914" s="23" t="s">
        <v>403</v>
      </c>
      <c r="D914" s="24" t="s">
        <v>404</v>
      </c>
    </row>
    <row r="915" spans="1:4">
      <c r="A915" s="23">
        <v>3233</v>
      </c>
      <c r="B915" s="23">
        <v>3233</v>
      </c>
      <c r="C915" s="23" t="s">
        <v>403</v>
      </c>
      <c r="D915" s="24" t="s">
        <v>404</v>
      </c>
    </row>
    <row r="916" spans="1:4">
      <c r="A916" s="23">
        <v>3235</v>
      </c>
      <c r="B916" s="23">
        <v>3235</v>
      </c>
      <c r="C916" s="23" t="s">
        <v>403</v>
      </c>
      <c r="D916" s="24" t="s">
        <v>404</v>
      </c>
    </row>
    <row r="917" spans="1:4">
      <c r="A917" s="23">
        <v>3236</v>
      </c>
      <c r="B917" s="23">
        <v>3236</v>
      </c>
      <c r="C917" s="23" t="s">
        <v>403</v>
      </c>
      <c r="D917" s="24" t="s">
        <v>404</v>
      </c>
    </row>
    <row r="918" spans="1:4">
      <c r="A918" s="23">
        <v>3237</v>
      </c>
      <c r="B918" s="23">
        <v>3237</v>
      </c>
      <c r="C918" s="23" t="s">
        <v>403</v>
      </c>
      <c r="D918" s="24" t="s">
        <v>404</v>
      </c>
    </row>
    <row r="919" spans="1:4">
      <c r="A919" s="23">
        <v>3238</v>
      </c>
      <c r="B919" s="23">
        <v>3238</v>
      </c>
      <c r="C919" s="23" t="s">
        <v>403</v>
      </c>
      <c r="D919" s="24" t="s">
        <v>404</v>
      </c>
    </row>
    <row r="920" spans="1:4">
      <c r="A920" s="23">
        <v>3239</v>
      </c>
      <c r="B920" s="23">
        <v>3239</v>
      </c>
      <c r="C920" s="23" t="s">
        <v>403</v>
      </c>
      <c r="D920" s="24" t="s">
        <v>404</v>
      </c>
    </row>
    <row r="921" spans="1:4">
      <c r="A921" s="23">
        <v>3240</v>
      </c>
      <c r="B921" s="23">
        <v>3240</v>
      </c>
      <c r="C921" s="23" t="s">
        <v>403</v>
      </c>
      <c r="D921" s="24" t="s">
        <v>404</v>
      </c>
    </row>
    <row r="922" spans="1:4">
      <c r="A922" s="23">
        <v>3241</v>
      </c>
      <c r="B922" s="23">
        <v>3241</v>
      </c>
      <c r="C922" s="23" t="s">
        <v>403</v>
      </c>
      <c r="D922" s="24" t="s">
        <v>404</v>
      </c>
    </row>
    <row r="923" spans="1:4">
      <c r="A923" s="23">
        <v>3242</v>
      </c>
      <c r="B923" s="23">
        <v>3242</v>
      </c>
      <c r="C923" s="23" t="s">
        <v>403</v>
      </c>
      <c r="D923" s="24" t="s">
        <v>404</v>
      </c>
    </row>
    <row r="924" spans="1:4">
      <c r="A924" s="23">
        <v>3243</v>
      </c>
      <c r="B924" s="23">
        <v>3243</v>
      </c>
      <c r="C924" s="23" t="s">
        <v>403</v>
      </c>
      <c r="D924" s="24" t="s">
        <v>404</v>
      </c>
    </row>
    <row r="925" spans="1:4">
      <c r="A925" s="23">
        <v>3249</v>
      </c>
      <c r="B925" s="23">
        <v>3249</v>
      </c>
      <c r="C925" s="23" t="s">
        <v>403</v>
      </c>
      <c r="D925" s="24" t="s">
        <v>404</v>
      </c>
    </row>
    <row r="926" spans="1:4">
      <c r="A926" s="23">
        <v>3250</v>
      </c>
      <c r="B926" s="23">
        <v>3250</v>
      </c>
      <c r="C926" s="23" t="s">
        <v>403</v>
      </c>
      <c r="D926" s="24" t="s">
        <v>404</v>
      </c>
    </row>
    <row r="927" spans="1:4">
      <c r="A927" s="23">
        <v>3251</v>
      </c>
      <c r="B927" s="23">
        <v>3251</v>
      </c>
      <c r="C927" s="23" t="s">
        <v>403</v>
      </c>
      <c r="D927" s="24" t="s">
        <v>404</v>
      </c>
    </row>
    <row r="928" spans="1:4">
      <c r="A928" s="23">
        <v>3254</v>
      </c>
      <c r="B928" s="23">
        <v>3254</v>
      </c>
      <c r="C928" s="23" t="s">
        <v>403</v>
      </c>
      <c r="D928" s="24" t="s">
        <v>404</v>
      </c>
    </row>
    <row r="929" spans="1:4">
      <c r="A929" s="23">
        <v>3260</v>
      </c>
      <c r="B929" s="23">
        <v>3260</v>
      </c>
      <c r="C929" s="23" t="s">
        <v>403</v>
      </c>
      <c r="D929" s="24" t="s">
        <v>404</v>
      </c>
    </row>
    <row r="930" spans="1:4">
      <c r="A930" s="23">
        <v>3264</v>
      </c>
      <c r="B930" s="23">
        <v>3264</v>
      </c>
      <c r="C930" s="23" t="s">
        <v>403</v>
      </c>
      <c r="D930" s="24" t="s">
        <v>404</v>
      </c>
    </row>
    <row r="931" spans="1:4">
      <c r="A931" s="23">
        <v>3265</v>
      </c>
      <c r="B931" s="23">
        <v>3265</v>
      </c>
      <c r="C931" s="23" t="s">
        <v>403</v>
      </c>
      <c r="D931" s="24" t="s">
        <v>404</v>
      </c>
    </row>
    <row r="932" spans="1:4">
      <c r="A932" s="23">
        <v>3266</v>
      </c>
      <c r="B932" s="23">
        <v>3266</v>
      </c>
      <c r="C932" s="23" t="s">
        <v>403</v>
      </c>
      <c r="D932" s="24" t="s">
        <v>404</v>
      </c>
    </row>
    <row r="933" spans="1:4">
      <c r="A933" s="23">
        <v>3267</v>
      </c>
      <c r="B933" s="23">
        <v>3267</v>
      </c>
      <c r="C933" s="23" t="s">
        <v>403</v>
      </c>
      <c r="D933" s="24" t="s">
        <v>404</v>
      </c>
    </row>
    <row r="934" spans="1:4">
      <c r="A934" s="23">
        <v>3268</v>
      </c>
      <c r="B934" s="23">
        <v>3268</v>
      </c>
      <c r="C934" s="23" t="s">
        <v>403</v>
      </c>
      <c r="D934" s="24" t="s">
        <v>404</v>
      </c>
    </row>
    <row r="935" spans="1:4">
      <c r="A935" s="23">
        <v>3269</v>
      </c>
      <c r="B935" s="23">
        <v>3269</v>
      </c>
      <c r="C935" s="23" t="s">
        <v>403</v>
      </c>
      <c r="D935" s="24" t="s">
        <v>404</v>
      </c>
    </row>
    <row r="936" spans="1:4">
      <c r="A936" s="23">
        <v>3270</v>
      </c>
      <c r="B936" s="23">
        <v>3270</v>
      </c>
      <c r="C936" s="23" t="s">
        <v>403</v>
      </c>
      <c r="D936" s="24" t="s">
        <v>404</v>
      </c>
    </row>
    <row r="937" spans="1:4">
      <c r="A937" s="23">
        <v>3271</v>
      </c>
      <c r="B937" s="23">
        <v>3271</v>
      </c>
      <c r="C937" s="23" t="s">
        <v>403</v>
      </c>
      <c r="D937" s="24" t="s">
        <v>404</v>
      </c>
    </row>
    <row r="938" spans="1:4">
      <c r="A938" s="23">
        <v>3272</v>
      </c>
      <c r="B938" s="23">
        <v>3272</v>
      </c>
      <c r="C938" s="23" t="s">
        <v>403</v>
      </c>
      <c r="D938" s="24" t="s">
        <v>404</v>
      </c>
    </row>
    <row r="939" spans="1:4">
      <c r="A939" s="23">
        <v>3273</v>
      </c>
      <c r="B939" s="23">
        <v>3273</v>
      </c>
      <c r="C939" s="23" t="s">
        <v>403</v>
      </c>
      <c r="D939" s="24" t="s">
        <v>404</v>
      </c>
    </row>
    <row r="940" spans="1:4">
      <c r="A940" s="23">
        <v>3274</v>
      </c>
      <c r="B940" s="23">
        <v>3274</v>
      </c>
      <c r="C940" s="23" t="s">
        <v>403</v>
      </c>
      <c r="D940" s="24" t="s">
        <v>404</v>
      </c>
    </row>
    <row r="941" spans="1:4">
      <c r="A941" s="23">
        <v>3275</v>
      </c>
      <c r="B941" s="23">
        <v>3275</v>
      </c>
      <c r="C941" s="23" t="s">
        <v>403</v>
      </c>
      <c r="D941" s="24" t="s">
        <v>404</v>
      </c>
    </row>
    <row r="942" spans="1:4">
      <c r="A942" s="23">
        <v>3276</v>
      </c>
      <c r="B942" s="23">
        <v>3276</v>
      </c>
      <c r="C942" s="23" t="s">
        <v>403</v>
      </c>
      <c r="D942" s="24" t="s">
        <v>404</v>
      </c>
    </row>
    <row r="943" spans="1:4">
      <c r="A943" s="23">
        <v>3277</v>
      </c>
      <c r="B943" s="23">
        <v>3277</v>
      </c>
      <c r="C943" s="23" t="s">
        <v>403</v>
      </c>
      <c r="D943" s="24" t="s">
        <v>404</v>
      </c>
    </row>
    <row r="944" spans="1:4">
      <c r="A944" s="23">
        <v>3278</v>
      </c>
      <c r="B944" s="23">
        <v>3278</v>
      </c>
      <c r="C944" s="23" t="s">
        <v>403</v>
      </c>
      <c r="D944" s="24" t="s">
        <v>404</v>
      </c>
    </row>
    <row r="945" spans="1:4">
      <c r="A945" s="23">
        <v>3279</v>
      </c>
      <c r="B945" s="23">
        <v>3279</v>
      </c>
      <c r="C945" s="23" t="s">
        <v>403</v>
      </c>
      <c r="D945" s="24" t="s">
        <v>404</v>
      </c>
    </row>
    <row r="946" spans="1:4">
      <c r="A946" s="23">
        <v>3280</v>
      </c>
      <c r="B946" s="23">
        <v>3280</v>
      </c>
      <c r="C946" s="23" t="s">
        <v>403</v>
      </c>
      <c r="D946" s="24" t="s">
        <v>404</v>
      </c>
    </row>
    <row r="947" spans="1:4">
      <c r="A947" s="23">
        <v>3281</v>
      </c>
      <c r="B947" s="23">
        <v>3281</v>
      </c>
      <c r="C947" s="23" t="s">
        <v>403</v>
      </c>
      <c r="D947" s="24" t="s">
        <v>404</v>
      </c>
    </row>
    <row r="948" spans="1:4">
      <c r="A948" s="23">
        <v>3282</v>
      </c>
      <c r="B948" s="23">
        <v>3282</v>
      </c>
      <c r="C948" s="23" t="s">
        <v>403</v>
      </c>
      <c r="D948" s="24" t="s">
        <v>404</v>
      </c>
    </row>
    <row r="949" spans="1:4">
      <c r="A949" s="23">
        <v>3283</v>
      </c>
      <c r="B949" s="23">
        <v>3283</v>
      </c>
      <c r="C949" s="23" t="s">
        <v>403</v>
      </c>
      <c r="D949" s="24" t="s">
        <v>404</v>
      </c>
    </row>
    <row r="950" spans="1:4">
      <c r="A950" s="23">
        <v>3284</v>
      </c>
      <c r="B950" s="23">
        <v>3284</v>
      </c>
      <c r="C950" s="23" t="s">
        <v>403</v>
      </c>
      <c r="D950" s="24" t="s">
        <v>404</v>
      </c>
    </row>
    <row r="951" spans="1:4">
      <c r="A951" s="23">
        <v>3285</v>
      </c>
      <c r="B951" s="23">
        <v>3285</v>
      </c>
      <c r="C951" s="23" t="s">
        <v>403</v>
      </c>
      <c r="D951" s="24" t="s">
        <v>404</v>
      </c>
    </row>
    <row r="952" spans="1:4">
      <c r="A952" s="23">
        <v>3286</v>
      </c>
      <c r="B952" s="23">
        <v>3286</v>
      </c>
      <c r="C952" s="23" t="s">
        <v>403</v>
      </c>
      <c r="D952" s="24" t="s">
        <v>404</v>
      </c>
    </row>
    <row r="953" spans="1:4">
      <c r="A953" s="23">
        <v>3287</v>
      </c>
      <c r="B953" s="23">
        <v>3287</v>
      </c>
      <c r="C953" s="23" t="s">
        <v>403</v>
      </c>
      <c r="D953" s="24" t="s">
        <v>404</v>
      </c>
    </row>
    <row r="954" spans="1:4">
      <c r="A954" s="23">
        <v>3289</v>
      </c>
      <c r="B954" s="23">
        <v>3289</v>
      </c>
      <c r="C954" s="23" t="s">
        <v>403</v>
      </c>
      <c r="D954" s="24" t="s">
        <v>404</v>
      </c>
    </row>
    <row r="955" spans="1:4">
      <c r="A955" s="23">
        <v>3292</v>
      </c>
      <c r="B955" s="23">
        <v>3292</v>
      </c>
      <c r="C955" s="23" t="s">
        <v>403</v>
      </c>
      <c r="D955" s="24" t="s">
        <v>404</v>
      </c>
    </row>
    <row r="956" spans="1:4">
      <c r="A956" s="23">
        <v>3293</v>
      </c>
      <c r="B956" s="23">
        <v>3293</v>
      </c>
      <c r="C956" s="23" t="s">
        <v>403</v>
      </c>
      <c r="D956" s="24" t="s">
        <v>404</v>
      </c>
    </row>
    <row r="957" spans="1:4">
      <c r="A957" s="23">
        <v>3294</v>
      </c>
      <c r="B957" s="23">
        <v>3294</v>
      </c>
      <c r="C957" s="23" t="s">
        <v>403</v>
      </c>
      <c r="D957" s="24" t="s">
        <v>404</v>
      </c>
    </row>
    <row r="958" spans="1:4">
      <c r="A958" s="23">
        <v>3300</v>
      </c>
      <c r="B958" s="23">
        <v>3300</v>
      </c>
      <c r="C958" s="23" t="s">
        <v>403</v>
      </c>
      <c r="D958" s="24" t="s">
        <v>404</v>
      </c>
    </row>
    <row r="959" spans="1:4">
      <c r="A959" s="23">
        <v>3301</v>
      </c>
      <c r="B959" s="23">
        <v>3301</v>
      </c>
      <c r="C959" s="23" t="s">
        <v>403</v>
      </c>
      <c r="D959" s="24" t="s">
        <v>404</v>
      </c>
    </row>
    <row r="960" spans="1:4">
      <c r="A960" s="23">
        <v>3302</v>
      </c>
      <c r="B960" s="23">
        <v>3302</v>
      </c>
      <c r="C960" s="23" t="s">
        <v>403</v>
      </c>
      <c r="D960" s="24" t="s">
        <v>404</v>
      </c>
    </row>
    <row r="961" spans="1:4">
      <c r="A961" s="23">
        <v>3303</v>
      </c>
      <c r="B961" s="23">
        <v>3303</v>
      </c>
      <c r="C961" s="23" t="s">
        <v>403</v>
      </c>
      <c r="D961" s="24" t="s">
        <v>404</v>
      </c>
    </row>
    <row r="962" spans="1:4">
      <c r="A962" s="23">
        <v>3304</v>
      </c>
      <c r="B962" s="23">
        <v>3304</v>
      </c>
      <c r="C962" s="23" t="s">
        <v>403</v>
      </c>
      <c r="D962" s="24" t="s">
        <v>404</v>
      </c>
    </row>
    <row r="963" spans="1:4">
      <c r="A963" s="23">
        <v>3305</v>
      </c>
      <c r="B963" s="23">
        <v>3305</v>
      </c>
      <c r="C963" s="23" t="s">
        <v>403</v>
      </c>
      <c r="D963" s="24" t="s">
        <v>404</v>
      </c>
    </row>
    <row r="964" spans="1:4">
      <c r="A964" s="23">
        <v>3309</v>
      </c>
      <c r="B964" s="23">
        <v>3309</v>
      </c>
      <c r="C964" s="23" t="s">
        <v>403</v>
      </c>
      <c r="D964" s="24" t="s">
        <v>404</v>
      </c>
    </row>
    <row r="965" spans="1:4">
      <c r="A965" s="23">
        <v>3310</v>
      </c>
      <c r="B965" s="23">
        <v>3310</v>
      </c>
      <c r="C965" s="23" t="s">
        <v>403</v>
      </c>
      <c r="D965" s="24" t="s">
        <v>404</v>
      </c>
    </row>
    <row r="966" spans="1:4">
      <c r="A966" s="23">
        <v>3311</v>
      </c>
      <c r="B966" s="23">
        <v>3311</v>
      </c>
      <c r="C966" s="23" t="s">
        <v>403</v>
      </c>
      <c r="D966" s="24" t="s">
        <v>404</v>
      </c>
    </row>
    <row r="967" spans="1:4">
      <c r="A967" s="23">
        <v>3312</v>
      </c>
      <c r="B967" s="23">
        <v>3312</v>
      </c>
      <c r="C967" s="23" t="s">
        <v>403</v>
      </c>
      <c r="D967" s="24" t="s">
        <v>404</v>
      </c>
    </row>
    <row r="968" spans="1:4">
      <c r="A968" s="23">
        <v>3314</v>
      </c>
      <c r="B968" s="23">
        <v>3314</v>
      </c>
      <c r="C968" s="23" t="s">
        <v>403</v>
      </c>
      <c r="D968" s="24" t="s">
        <v>404</v>
      </c>
    </row>
    <row r="969" spans="1:4">
      <c r="A969" s="23">
        <v>3315</v>
      </c>
      <c r="B969" s="23">
        <v>3315</v>
      </c>
      <c r="C969" s="23" t="s">
        <v>403</v>
      </c>
      <c r="D969" s="24" t="s">
        <v>404</v>
      </c>
    </row>
    <row r="970" spans="1:4">
      <c r="A970" s="23">
        <v>3317</v>
      </c>
      <c r="B970" s="23">
        <v>3317</v>
      </c>
      <c r="C970" s="23" t="s">
        <v>403</v>
      </c>
      <c r="D970" s="24" t="s">
        <v>404</v>
      </c>
    </row>
    <row r="971" spans="1:4">
      <c r="A971" s="23">
        <v>3318</v>
      </c>
      <c r="B971" s="23">
        <v>3318</v>
      </c>
      <c r="C971" s="23" t="s">
        <v>403</v>
      </c>
      <c r="D971" s="24" t="s">
        <v>404</v>
      </c>
    </row>
    <row r="972" spans="1:4">
      <c r="A972" s="23">
        <v>3319</v>
      </c>
      <c r="B972" s="23">
        <v>3319</v>
      </c>
      <c r="C972" s="23" t="s">
        <v>403</v>
      </c>
      <c r="D972" s="24" t="s">
        <v>404</v>
      </c>
    </row>
    <row r="973" spans="1:4">
      <c r="A973" s="23">
        <v>3321</v>
      </c>
      <c r="B973" s="23">
        <v>3321</v>
      </c>
      <c r="C973" s="23" t="s">
        <v>403</v>
      </c>
      <c r="D973" s="24" t="s">
        <v>404</v>
      </c>
    </row>
    <row r="974" spans="1:4">
      <c r="A974" s="23">
        <v>3322</v>
      </c>
      <c r="B974" s="23">
        <v>3322</v>
      </c>
      <c r="C974" s="23" t="s">
        <v>403</v>
      </c>
      <c r="D974" s="24" t="s">
        <v>404</v>
      </c>
    </row>
    <row r="975" spans="1:4">
      <c r="A975" s="23">
        <v>3323</v>
      </c>
      <c r="B975" s="23">
        <v>3323</v>
      </c>
      <c r="C975" s="23" t="s">
        <v>403</v>
      </c>
      <c r="D975" s="24" t="s">
        <v>404</v>
      </c>
    </row>
    <row r="976" spans="1:4">
      <c r="A976" s="23">
        <v>3324</v>
      </c>
      <c r="B976" s="23">
        <v>3324</v>
      </c>
      <c r="C976" s="23" t="s">
        <v>403</v>
      </c>
      <c r="D976" s="24" t="s">
        <v>404</v>
      </c>
    </row>
    <row r="977" spans="1:4">
      <c r="A977" s="23">
        <v>3325</v>
      </c>
      <c r="B977" s="23">
        <v>3325</v>
      </c>
      <c r="C977" s="23" t="s">
        <v>403</v>
      </c>
      <c r="D977" s="24" t="s">
        <v>404</v>
      </c>
    </row>
    <row r="978" spans="1:4">
      <c r="A978" s="23">
        <v>3328</v>
      </c>
      <c r="B978" s="23">
        <v>3328</v>
      </c>
      <c r="C978" s="23" t="s">
        <v>403</v>
      </c>
      <c r="D978" s="24" t="s">
        <v>404</v>
      </c>
    </row>
    <row r="979" spans="1:4">
      <c r="A979" s="23">
        <v>3329</v>
      </c>
      <c r="B979" s="23">
        <v>3329</v>
      </c>
      <c r="C979" s="23" t="s">
        <v>403</v>
      </c>
      <c r="D979" s="24" t="s">
        <v>404</v>
      </c>
    </row>
    <row r="980" spans="1:4">
      <c r="A980" s="23">
        <v>3330</v>
      </c>
      <c r="B980" s="23">
        <v>3330</v>
      </c>
      <c r="C980" s="23" t="s">
        <v>403</v>
      </c>
      <c r="D980" s="24" t="s">
        <v>404</v>
      </c>
    </row>
    <row r="981" spans="1:4">
      <c r="A981" s="23">
        <v>3331</v>
      </c>
      <c r="B981" s="23">
        <v>3331</v>
      </c>
      <c r="C981" s="23" t="s">
        <v>403</v>
      </c>
      <c r="D981" s="24" t="s">
        <v>404</v>
      </c>
    </row>
    <row r="982" spans="1:4">
      <c r="A982" s="23">
        <v>3332</v>
      </c>
      <c r="B982" s="23">
        <v>3332</v>
      </c>
      <c r="C982" s="23" t="s">
        <v>403</v>
      </c>
      <c r="D982" s="24" t="s">
        <v>404</v>
      </c>
    </row>
    <row r="983" spans="1:4">
      <c r="A983" s="23">
        <v>3333</v>
      </c>
      <c r="B983" s="23">
        <v>3333</v>
      </c>
      <c r="C983" s="23" t="s">
        <v>403</v>
      </c>
      <c r="D983" s="24" t="s">
        <v>404</v>
      </c>
    </row>
    <row r="984" spans="1:4">
      <c r="A984" s="23">
        <v>3334</v>
      </c>
      <c r="B984" s="23">
        <v>3334</v>
      </c>
      <c r="C984" s="23" t="s">
        <v>403</v>
      </c>
      <c r="D984" s="24" t="s">
        <v>404</v>
      </c>
    </row>
    <row r="985" spans="1:4">
      <c r="A985" s="23">
        <v>3335</v>
      </c>
      <c r="B985" s="23">
        <v>3335</v>
      </c>
      <c r="C985" s="23" t="s">
        <v>407</v>
      </c>
      <c r="D985" s="24" t="s">
        <v>408</v>
      </c>
    </row>
    <row r="986" spans="1:4">
      <c r="A986" s="23">
        <v>3337</v>
      </c>
      <c r="B986" s="23">
        <v>3337</v>
      </c>
      <c r="C986" s="23" t="s">
        <v>407</v>
      </c>
      <c r="D986" s="24" t="s">
        <v>408</v>
      </c>
    </row>
    <row r="987" spans="1:4">
      <c r="A987" s="23">
        <v>3338</v>
      </c>
      <c r="B987" s="23">
        <v>3338</v>
      </c>
      <c r="C987" s="23" t="s">
        <v>407</v>
      </c>
      <c r="D987" s="24" t="s">
        <v>408</v>
      </c>
    </row>
    <row r="988" spans="1:4">
      <c r="A988" s="23">
        <v>3340</v>
      </c>
      <c r="B988" s="23">
        <v>3340</v>
      </c>
      <c r="C988" s="23" t="s">
        <v>407</v>
      </c>
      <c r="D988" s="24" t="s">
        <v>408</v>
      </c>
    </row>
    <row r="989" spans="1:4">
      <c r="A989" s="23">
        <v>3340</v>
      </c>
      <c r="B989" s="23">
        <v>3340</v>
      </c>
      <c r="C989" s="23" t="s">
        <v>403</v>
      </c>
      <c r="D989" s="24" t="s">
        <v>404</v>
      </c>
    </row>
    <row r="990" spans="1:4">
      <c r="A990" s="23">
        <v>3341</v>
      </c>
      <c r="B990" s="23">
        <v>3341</v>
      </c>
      <c r="C990" s="23" t="s">
        <v>407</v>
      </c>
      <c r="D990" s="24" t="s">
        <v>408</v>
      </c>
    </row>
    <row r="991" spans="1:4">
      <c r="A991" s="23">
        <v>3341</v>
      </c>
      <c r="B991" s="23">
        <v>3341</v>
      </c>
      <c r="C991" s="23" t="s">
        <v>403</v>
      </c>
      <c r="D991" s="24" t="s">
        <v>404</v>
      </c>
    </row>
    <row r="992" spans="1:4">
      <c r="A992" s="23">
        <v>3342</v>
      </c>
      <c r="B992" s="23">
        <v>3342</v>
      </c>
      <c r="C992" s="23" t="s">
        <v>403</v>
      </c>
      <c r="D992" s="24" t="s">
        <v>404</v>
      </c>
    </row>
    <row r="993" spans="1:4">
      <c r="A993" s="23">
        <v>3345</v>
      </c>
      <c r="B993" s="23">
        <v>3345</v>
      </c>
      <c r="C993" s="23" t="s">
        <v>403</v>
      </c>
      <c r="D993" s="24" t="s">
        <v>404</v>
      </c>
    </row>
    <row r="994" spans="1:4">
      <c r="A994" s="23">
        <v>3350</v>
      </c>
      <c r="B994" s="23">
        <v>3350</v>
      </c>
      <c r="C994" s="23" t="s">
        <v>403</v>
      </c>
      <c r="D994" s="24" t="s">
        <v>404</v>
      </c>
    </row>
    <row r="995" spans="1:4">
      <c r="A995" s="23">
        <v>3351</v>
      </c>
      <c r="B995" s="23">
        <v>3351</v>
      </c>
      <c r="C995" s="23" t="s">
        <v>403</v>
      </c>
      <c r="D995" s="24" t="s">
        <v>404</v>
      </c>
    </row>
    <row r="996" spans="1:4">
      <c r="A996" s="23">
        <v>3352</v>
      </c>
      <c r="B996" s="23">
        <v>3352</v>
      </c>
      <c r="C996" s="23" t="s">
        <v>403</v>
      </c>
      <c r="D996" s="24" t="s">
        <v>404</v>
      </c>
    </row>
    <row r="997" spans="1:4">
      <c r="A997" s="23">
        <v>3355</v>
      </c>
      <c r="B997" s="23">
        <v>3355</v>
      </c>
      <c r="C997" s="23" t="s">
        <v>403</v>
      </c>
      <c r="D997" s="24" t="s">
        <v>404</v>
      </c>
    </row>
    <row r="998" spans="1:4">
      <c r="A998" s="23">
        <v>3356</v>
      </c>
      <c r="B998" s="23">
        <v>3356</v>
      </c>
      <c r="C998" s="23" t="s">
        <v>403</v>
      </c>
      <c r="D998" s="24" t="s">
        <v>404</v>
      </c>
    </row>
    <row r="999" spans="1:4">
      <c r="A999" s="23">
        <v>3357</v>
      </c>
      <c r="B999" s="23">
        <v>3357</v>
      </c>
      <c r="C999" s="23" t="s">
        <v>403</v>
      </c>
      <c r="D999" s="24" t="s">
        <v>404</v>
      </c>
    </row>
    <row r="1000" spans="1:4">
      <c r="A1000" s="23">
        <v>3360</v>
      </c>
      <c r="B1000" s="23">
        <v>3360</v>
      </c>
      <c r="C1000" s="23" t="s">
        <v>403</v>
      </c>
      <c r="D1000" s="24" t="s">
        <v>404</v>
      </c>
    </row>
    <row r="1001" spans="1:4">
      <c r="A1001" s="23">
        <v>3361</v>
      </c>
      <c r="B1001" s="23">
        <v>3361</v>
      </c>
      <c r="C1001" s="23" t="s">
        <v>403</v>
      </c>
      <c r="D1001" s="24" t="s">
        <v>404</v>
      </c>
    </row>
    <row r="1002" spans="1:4">
      <c r="A1002" s="23">
        <v>3363</v>
      </c>
      <c r="B1002" s="23">
        <v>3363</v>
      </c>
      <c r="C1002" s="23" t="s">
        <v>403</v>
      </c>
      <c r="D1002" s="24" t="s">
        <v>404</v>
      </c>
    </row>
    <row r="1003" spans="1:4">
      <c r="A1003" s="23">
        <v>3364</v>
      </c>
      <c r="B1003" s="23">
        <v>3364</v>
      </c>
      <c r="C1003" s="23" t="s">
        <v>403</v>
      </c>
      <c r="D1003" s="24" t="s">
        <v>404</v>
      </c>
    </row>
    <row r="1004" spans="1:4">
      <c r="A1004" s="23">
        <v>3370</v>
      </c>
      <c r="B1004" s="23">
        <v>3370</v>
      </c>
      <c r="C1004" s="23" t="s">
        <v>403</v>
      </c>
      <c r="D1004" s="24" t="s">
        <v>404</v>
      </c>
    </row>
    <row r="1005" spans="1:4">
      <c r="A1005" s="23">
        <v>3371</v>
      </c>
      <c r="B1005" s="23">
        <v>3371</v>
      </c>
      <c r="C1005" s="23" t="s">
        <v>403</v>
      </c>
      <c r="D1005" s="24" t="s">
        <v>404</v>
      </c>
    </row>
    <row r="1006" spans="1:4">
      <c r="A1006" s="23">
        <v>3373</v>
      </c>
      <c r="B1006" s="23">
        <v>3373</v>
      </c>
      <c r="C1006" s="23" t="s">
        <v>403</v>
      </c>
      <c r="D1006" s="24" t="s">
        <v>404</v>
      </c>
    </row>
    <row r="1007" spans="1:4">
      <c r="A1007" s="23">
        <v>3374</v>
      </c>
      <c r="B1007" s="23">
        <v>3374</v>
      </c>
      <c r="C1007" s="23" t="s">
        <v>403</v>
      </c>
      <c r="D1007" s="24" t="s">
        <v>404</v>
      </c>
    </row>
    <row r="1008" spans="1:4">
      <c r="A1008" s="23">
        <v>3375</v>
      </c>
      <c r="B1008" s="23">
        <v>3375</v>
      </c>
      <c r="C1008" s="23" t="s">
        <v>403</v>
      </c>
      <c r="D1008" s="24" t="s">
        <v>404</v>
      </c>
    </row>
    <row r="1009" spans="1:4">
      <c r="A1009" s="23">
        <v>3377</v>
      </c>
      <c r="B1009" s="23">
        <v>3377</v>
      </c>
      <c r="C1009" s="23" t="s">
        <v>403</v>
      </c>
      <c r="D1009" s="24" t="s">
        <v>404</v>
      </c>
    </row>
    <row r="1010" spans="1:4">
      <c r="A1010" s="23">
        <v>3378</v>
      </c>
      <c r="B1010" s="23">
        <v>3378</v>
      </c>
      <c r="C1010" s="23" t="s">
        <v>403</v>
      </c>
      <c r="D1010" s="24" t="s">
        <v>404</v>
      </c>
    </row>
    <row r="1011" spans="1:4">
      <c r="A1011" s="23">
        <v>3379</v>
      </c>
      <c r="B1011" s="23">
        <v>3379</v>
      </c>
      <c r="C1011" s="23" t="s">
        <v>403</v>
      </c>
      <c r="D1011" s="24" t="s">
        <v>404</v>
      </c>
    </row>
    <row r="1012" spans="1:4">
      <c r="A1012" s="23">
        <v>3380</v>
      </c>
      <c r="B1012" s="23">
        <v>3380</v>
      </c>
      <c r="C1012" s="23" t="s">
        <v>403</v>
      </c>
      <c r="D1012" s="24" t="s">
        <v>404</v>
      </c>
    </row>
    <row r="1013" spans="1:4">
      <c r="A1013" s="23">
        <v>3381</v>
      </c>
      <c r="B1013" s="23">
        <v>3381</v>
      </c>
      <c r="C1013" s="23" t="s">
        <v>403</v>
      </c>
      <c r="D1013" s="24" t="s">
        <v>404</v>
      </c>
    </row>
    <row r="1014" spans="1:4">
      <c r="A1014" s="23">
        <v>3384</v>
      </c>
      <c r="B1014" s="23">
        <v>3384</v>
      </c>
      <c r="C1014" s="23" t="s">
        <v>403</v>
      </c>
      <c r="D1014" s="24" t="s">
        <v>404</v>
      </c>
    </row>
    <row r="1015" spans="1:4">
      <c r="A1015" s="23">
        <v>3385</v>
      </c>
      <c r="B1015" s="23">
        <v>3385</v>
      </c>
      <c r="C1015" s="23" t="s">
        <v>403</v>
      </c>
      <c r="D1015" s="24" t="s">
        <v>404</v>
      </c>
    </row>
    <row r="1016" spans="1:4">
      <c r="A1016" s="23">
        <v>3387</v>
      </c>
      <c r="B1016" s="23">
        <v>3387</v>
      </c>
      <c r="C1016" s="23" t="s">
        <v>403</v>
      </c>
      <c r="D1016" s="24" t="s">
        <v>404</v>
      </c>
    </row>
    <row r="1017" spans="1:4">
      <c r="A1017" s="23">
        <v>3388</v>
      </c>
      <c r="B1017" s="23">
        <v>3388</v>
      </c>
      <c r="C1017" s="23" t="s">
        <v>403</v>
      </c>
      <c r="D1017" s="24" t="s">
        <v>404</v>
      </c>
    </row>
    <row r="1018" spans="1:4">
      <c r="A1018" s="23">
        <v>3390</v>
      </c>
      <c r="B1018" s="23">
        <v>3390</v>
      </c>
      <c r="C1018" s="23" t="s">
        <v>403</v>
      </c>
      <c r="D1018" s="24" t="s">
        <v>404</v>
      </c>
    </row>
    <row r="1019" spans="1:4">
      <c r="A1019" s="23">
        <v>3391</v>
      </c>
      <c r="B1019" s="23">
        <v>3391</v>
      </c>
      <c r="C1019" s="23" t="s">
        <v>403</v>
      </c>
      <c r="D1019" s="24" t="s">
        <v>404</v>
      </c>
    </row>
    <row r="1020" spans="1:4">
      <c r="A1020" s="23">
        <v>3392</v>
      </c>
      <c r="B1020" s="23">
        <v>3392</v>
      </c>
      <c r="C1020" s="23" t="s">
        <v>403</v>
      </c>
      <c r="D1020" s="24" t="s">
        <v>404</v>
      </c>
    </row>
    <row r="1021" spans="1:4">
      <c r="A1021" s="23">
        <v>3393</v>
      </c>
      <c r="B1021" s="23">
        <v>3393</v>
      </c>
      <c r="C1021" s="23" t="s">
        <v>403</v>
      </c>
      <c r="D1021" s="24" t="s">
        <v>404</v>
      </c>
    </row>
    <row r="1022" spans="1:4">
      <c r="A1022" s="23">
        <v>3395</v>
      </c>
      <c r="B1022" s="23">
        <v>3395</v>
      </c>
      <c r="C1022" s="23" t="s">
        <v>403</v>
      </c>
      <c r="D1022" s="24" t="s">
        <v>404</v>
      </c>
    </row>
    <row r="1023" spans="1:4">
      <c r="A1023" s="23">
        <v>3396</v>
      </c>
      <c r="B1023" s="23">
        <v>3396</v>
      </c>
      <c r="C1023" s="23" t="s">
        <v>403</v>
      </c>
      <c r="D1023" s="24" t="s">
        <v>404</v>
      </c>
    </row>
    <row r="1024" spans="1:4">
      <c r="A1024" s="23">
        <v>3400</v>
      </c>
      <c r="B1024" s="23">
        <v>3400</v>
      </c>
      <c r="C1024" s="23" t="s">
        <v>403</v>
      </c>
      <c r="D1024" s="24" t="s">
        <v>404</v>
      </c>
    </row>
    <row r="1025" spans="1:4">
      <c r="A1025" s="23">
        <v>3401</v>
      </c>
      <c r="B1025" s="23">
        <v>3401</v>
      </c>
      <c r="C1025" s="23" t="s">
        <v>403</v>
      </c>
      <c r="D1025" s="24" t="s">
        <v>404</v>
      </c>
    </row>
    <row r="1026" spans="1:4">
      <c r="A1026" s="23">
        <v>3407</v>
      </c>
      <c r="B1026" s="23">
        <v>3407</v>
      </c>
      <c r="C1026" s="23" t="s">
        <v>403</v>
      </c>
      <c r="D1026" s="24" t="s">
        <v>404</v>
      </c>
    </row>
    <row r="1027" spans="1:4">
      <c r="A1027" s="23">
        <v>3409</v>
      </c>
      <c r="B1027" s="23">
        <v>3409</v>
      </c>
      <c r="C1027" s="23" t="s">
        <v>403</v>
      </c>
      <c r="D1027" s="24" t="s">
        <v>404</v>
      </c>
    </row>
    <row r="1028" spans="1:4">
      <c r="A1028" s="23">
        <v>3412</v>
      </c>
      <c r="B1028" s="23">
        <v>3412</v>
      </c>
      <c r="C1028" s="23" t="s">
        <v>403</v>
      </c>
      <c r="D1028" s="24" t="s">
        <v>404</v>
      </c>
    </row>
    <row r="1029" spans="1:4">
      <c r="A1029" s="23">
        <v>3413</v>
      </c>
      <c r="B1029" s="23">
        <v>3413</v>
      </c>
      <c r="C1029" s="23" t="s">
        <v>403</v>
      </c>
      <c r="D1029" s="24" t="s">
        <v>404</v>
      </c>
    </row>
    <row r="1030" spans="1:4">
      <c r="A1030" s="23">
        <v>3414</v>
      </c>
      <c r="B1030" s="23">
        <v>3414</v>
      </c>
      <c r="C1030" s="23" t="s">
        <v>403</v>
      </c>
      <c r="D1030" s="24" t="s">
        <v>404</v>
      </c>
    </row>
    <row r="1031" spans="1:4">
      <c r="A1031" s="23">
        <v>3415</v>
      </c>
      <c r="B1031" s="23">
        <v>3415</v>
      </c>
      <c r="C1031" s="23" t="s">
        <v>403</v>
      </c>
      <c r="D1031" s="24" t="s">
        <v>404</v>
      </c>
    </row>
    <row r="1032" spans="1:4">
      <c r="A1032" s="23">
        <v>3418</v>
      </c>
      <c r="B1032" s="23">
        <v>3418</v>
      </c>
      <c r="C1032" s="23" t="s">
        <v>403</v>
      </c>
      <c r="D1032" s="24" t="s">
        <v>404</v>
      </c>
    </row>
    <row r="1033" spans="1:4">
      <c r="A1033" s="23">
        <v>3419</v>
      </c>
      <c r="B1033" s="23">
        <v>3419</v>
      </c>
      <c r="C1033" s="23" t="s">
        <v>403</v>
      </c>
      <c r="D1033" s="24" t="s">
        <v>404</v>
      </c>
    </row>
    <row r="1034" spans="1:4">
      <c r="A1034" s="23">
        <v>3420</v>
      </c>
      <c r="B1034" s="23">
        <v>3420</v>
      </c>
      <c r="C1034" s="23" t="s">
        <v>403</v>
      </c>
      <c r="D1034" s="24" t="s">
        <v>404</v>
      </c>
    </row>
    <row r="1035" spans="1:4">
      <c r="A1035" s="23">
        <v>3423</v>
      </c>
      <c r="B1035" s="23">
        <v>3423</v>
      </c>
      <c r="C1035" s="23" t="s">
        <v>403</v>
      </c>
      <c r="D1035" s="24" t="s">
        <v>404</v>
      </c>
    </row>
    <row r="1036" spans="1:4">
      <c r="A1036" s="23">
        <v>3424</v>
      </c>
      <c r="B1036" s="23">
        <v>3424</v>
      </c>
      <c r="C1036" s="23" t="s">
        <v>403</v>
      </c>
      <c r="D1036" s="24" t="s">
        <v>404</v>
      </c>
    </row>
    <row r="1037" spans="1:4">
      <c r="A1037" s="23">
        <v>3427</v>
      </c>
      <c r="B1037" s="23">
        <v>3427</v>
      </c>
      <c r="C1037" s="23" t="s">
        <v>407</v>
      </c>
      <c r="D1037" s="24" t="s">
        <v>408</v>
      </c>
    </row>
    <row r="1038" spans="1:4">
      <c r="A1038" s="23">
        <v>3428</v>
      </c>
      <c r="B1038" s="23">
        <v>3428</v>
      </c>
      <c r="C1038" s="23" t="s">
        <v>407</v>
      </c>
      <c r="D1038" s="24" t="s">
        <v>408</v>
      </c>
    </row>
    <row r="1039" spans="1:4">
      <c r="A1039" s="23">
        <v>3429</v>
      </c>
      <c r="B1039" s="23">
        <v>3429</v>
      </c>
      <c r="C1039" s="23" t="s">
        <v>407</v>
      </c>
      <c r="D1039" s="24" t="s">
        <v>408</v>
      </c>
    </row>
    <row r="1040" spans="1:4">
      <c r="A1040" s="23">
        <v>3430</v>
      </c>
      <c r="B1040" s="23">
        <v>3430</v>
      </c>
      <c r="C1040" s="23" t="s">
        <v>407</v>
      </c>
      <c r="D1040" s="24" t="s">
        <v>408</v>
      </c>
    </row>
    <row r="1041" spans="1:4">
      <c r="A1041" s="23">
        <v>3431</v>
      </c>
      <c r="B1041" s="23">
        <v>3431</v>
      </c>
      <c r="C1041" s="23" t="s">
        <v>407</v>
      </c>
      <c r="D1041" s="24" t="s">
        <v>408</v>
      </c>
    </row>
    <row r="1042" spans="1:4">
      <c r="A1042" s="23">
        <v>3432</v>
      </c>
      <c r="B1042" s="23">
        <v>3432</v>
      </c>
      <c r="C1042" s="23" t="s">
        <v>407</v>
      </c>
      <c r="D1042" s="24" t="s">
        <v>408</v>
      </c>
    </row>
    <row r="1043" spans="1:4">
      <c r="A1043" s="23">
        <v>3433</v>
      </c>
      <c r="B1043" s="23">
        <v>3433</v>
      </c>
      <c r="C1043" s="23" t="s">
        <v>407</v>
      </c>
      <c r="D1043" s="24" t="s">
        <v>408</v>
      </c>
    </row>
    <row r="1044" spans="1:4">
      <c r="A1044" s="23">
        <v>3434</v>
      </c>
      <c r="B1044" s="23">
        <v>3434</v>
      </c>
      <c r="C1044" s="23" t="s">
        <v>407</v>
      </c>
      <c r="D1044" s="24" t="s">
        <v>408</v>
      </c>
    </row>
    <row r="1045" spans="1:4">
      <c r="A1045" s="23">
        <v>3435</v>
      </c>
      <c r="B1045" s="23">
        <v>3435</v>
      </c>
      <c r="C1045" s="23" t="s">
        <v>407</v>
      </c>
      <c r="D1045" s="24" t="s">
        <v>408</v>
      </c>
    </row>
    <row r="1046" spans="1:4">
      <c r="A1046" s="23">
        <v>3435</v>
      </c>
      <c r="B1046" s="23">
        <v>3435</v>
      </c>
      <c r="C1046" s="23" t="s">
        <v>403</v>
      </c>
      <c r="D1046" s="24" t="s">
        <v>404</v>
      </c>
    </row>
    <row r="1047" spans="1:4">
      <c r="A1047" s="23">
        <v>3437</v>
      </c>
      <c r="B1047" s="23">
        <v>3437</v>
      </c>
      <c r="C1047" s="23" t="s">
        <v>407</v>
      </c>
      <c r="D1047" s="24" t="s">
        <v>408</v>
      </c>
    </row>
    <row r="1048" spans="1:4">
      <c r="A1048" s="23">
        <v>3437</v>
      </c>
      <c r="B1048" s="23">
        <v>3437</v>
      </c>
      <c r="C1048" s="23" t="s">
        <v>403</v>
      </c>
      <c r="D1048" s="24" t="s">
        <v>404</v>
      </c>
    </row>
    <row r="1049" spans="1:4">
      <c r="A1049" s="23">
        <v>3438</v>
      </c>
      <c r="B1049" s="23">
        <v>3438</v>
      </c>
      <c r="C1049" s="23" t="s">
        <v>407</v>
      </c>
      <c r="D1049" s="24" t="s">
        <v>408</v>
      </c>
    </row>
    <row r="1050" spans="1:4">
      <c r="A1050" s="23">
        <v>3440</v>
      </c>
      <c r="B1050" s="23">
        <v>3440</v>
      </c>
      <c r="C1050" s="23" t="s">
        <v>407</v>
      </c>
      <c r="D1050" s="24" t="s">
        <v>408</v>
      </c>
    </row>
    <row r="1051" spans="1:4">
      <c r="A1051" s="23">
        <v>3440</v>
      </c>
      <c r="B1051" s="23">
        <v>3440</v>
      </c>
      <c r="C1051" s="23" t="s">
        <v>403</v>
      </c>
      <c r="D1051" s="24" t="s">
        <v>404</v>
      </c>
    </row>
    <row r="1052" spans="1:4">
      <c r="A1052" s="23">
        <v>3441</v>
      </c>
      <c r="B1052" s="23">
        <v>3441</v>
      </c>
      <c r="C1052" s="23" t="s">
        <v>407</v>
      </c>
      <c r="D1052" s="24" t="s">
        <v>408</v>
      </c>
    </row>
    <row r="1053" spans="1:4">
      <c r="A1053" s="23">
        <v>3442</v>
      </c>
      <c r="B1053" s="23">
        <v>3442</v>
      </c>
      <c r="C1053" s="23" t="s">
        <v>407</v>
      </c>
      <c r="D1053" s="24" t="s">
        <v>408</v>
      </c>
    </row>
    <row r="1054" spans="1:4">
      <c r="A1054" s="23">
        <v>3442</v>
      </c>
      <c r="B1054" s="23">
        <v>3442</v>
      </c>
      <c r="C1054" s="23" t="s">
        <v>403</v>
      </c>
      <c r="D1054" s="24" t="s">
        <v>404</v>
      </c>
    </row>
    <row r="1055" spans="1:4">
      <c r="A1055" s="23">
        <v>3444</v>
      </c>
      <c r="B1055" s="23">
        <v>3444</v>
      </c>
      <c r="C1055" s="23" t="s">
        <v>403</v>
      </c>
      <c r="D1055" s="24" t="s">
        <v>404</v>
      </c>
    </row>
    <row r="1056" spans="1:4">
      <c r="A1056" s="23">
        <v>3446</v>
      </c>
      <c r="B1056" s="23">
        <v>3446</v>
      </c>
      <c r="C1056" s="23" t="s">
        <v>403</v>
      </c>
      <c r="D1056" s="24" t="s">
        <v>404</v>
      </c>
    </row>
    <row r="1057" spans="1:4">
      <c r="A1057" s="23">
        <v>3447</v>
      </c>
      <c r="B1057" s="23">
        <v>3447</v>
      </c>
      <c r="C1057" s="23" t="s">
        <v>403</v>
      </c>
      <c r="D1057" s="24" t="s">
        <v>404</v>
      </c>
    </row>
    <row r="1058" spans="1:4">
      <c r="A1058" s="23">
        <v>3448</v>
      </c>
      <c r="B1058" s="23">
        <v>3448</v>
      </c>
      <c r="C1058" s="23" t="s">
        <v>403</v>
      </c>
      <c r="D1058" s="24" t="s">
        <v>404</v>
      </c>
    </row>
    <row r="1059" spans="1:4">
      <c r="A1059" s="23">
        <v>3450</v>
      </c>
      <c r="B1059" s="23">
        <v>3450</v>
      </c>
      <c r="C1059" s="23" t="s">
        <v>403</v>
      </c>
      <c r="D1059" s="24" t="s">
        <v>404</v>
      </c>
    </row>
    <row r="1060" spans="1:4">
      <c r="A1060" s="23">
        <v>3451</v>
      </c>
      <c r="B1060" s="23">
        <v>3451</v>
      </c>
      <c r="C1060" s="23" t="s">
        <v>403</v>
      </c>
      <c r="D1060" s="24" t="s">
        <v>404</v>
      </c>
    </row>
    <row r="1061" spans="1:4">
      <c r="A1061" s="23">
        <v>3453</v>
      </c>
      <c r="B1061" s="23">
        <v>3453</v>
      </c>
      <c r="C1061" s="23" t="s">
        <v>403</v>
      </c>
      <c r="D1061" s="24" t="s">
        <v>404</v>
      </c>
    </row>
    <row r="1062" spans="1:4">
      <c r="A1062" s="23">
        <v>3458</v>
      </c>
      <c r="B1062" s="23">
        <v>3458</v>
      </c>
      <c r="C1062" s="23" t="s">
        <v>403</v>
      </c>
      <c r="D1062" s="24" t="s">
        <v>404</v>
      </c>
    </row>
    <row r="1063" spans="1:4">
      <c r="A1063" s="23">
        <v>3460</v>
      </c>
      <c r="B1063" s="23">
        <v>3460</v>
      </c>
      <c r="C1063" s="23" t="s">
        <v>403</v>
      </c>
      <c r="D1063" s="24" t="s">
        <v>404</v>
      </c>
    </row>
    <row r="1064" spans="1:4">
      <c r="A1064" s="23">
        <v>3461</v>
      </c>
      <c r="B1064" s="23">
        <v>3461</v>
      </c>
      <c r="C1064" s="23" t="s">
        <v>403</v>
      </c>
      <c r="D1064" s="24" t="s">
        <v>404</v>
      </c>
    </row>
    <row r="1065" spans="1:4">
      <c r="A1065" s="23">
        <v>3462</v>
      </c>
      <c r="B1065" s="23">
        <v>3462</v>
      </c>
      <c r="C1065" s="23" t="s">
        <v>403</v>
      </c>
      <c r="D1065" s="24" t="s">
        <v>404</v>
      </c>
    </row>
    <row r="1066" spans="1:4">
      <c r="A1066" s="23">
        <v>3463</v>
      </c>
      <c r="B1066" s="23">
        <v>3463</v>
      </c>
      <c r="C1066" s="23" t="s">
        <v>403</v>
      </c>
      <c r="D1066" s="24" t="s">
        <v>404</v>
      </c>
    </row>
    <row r="1067" spans="1:4">
      <c r="A1067" s="23">
        <v>3464</v>
      </c>
      <c r="B1067" s="23">
        <v>3464</v>
      </c>
      <c r="C1067" s="23" t="s">
        <v>403</v>
      </c>
      <c r="D1067" s="24" t="s">
        <v>404</v>
      </c>
    </row>
    <row r="1068" spans="1:4">
      <c r="A1068" s="23">
        <v>3465</v>
      </c>
      <c r="B1068" s="23">
        <v>3465</v>
      </c>
      <c r="C1068" s="23" t="s">
        <v>403</v>
      </c>
      <c r="D1068" s="24" t="s">
        <v>404</v>
      </c>
    </row>
    <row r="1069" spans="1:4">
      <c r="A1069" s="23">
        <v>3467</v>
      </c>
      <c r="B1069" s="23">
        <v>3467</v>
      </c>
      <c r="C1069" s="23" t="s">
        <v>403</v>
      </c>
      <c r="D1069" s="24" t="s">
        <v>404</v>
      </c>
    </row>
    <row r="1070" spans="1:4">
      <c r="A1070" s="23">
        <v>3468</v>
      </c>
      <c r="B1070" s="23">
        <v>3468</v>
      </c>
      <c r="C1070" s="23" t="s">
        <v>403</v>
      </c>
      <c r="D1070" s="24" t="s">
        <v>404</v>
      </c>
    </row>
    <row r="1071" spans="1:4">
      <c r="A1071" s="23">
        <v>3469</v>
      </c>
      <c r="B1071" s="23">
        <v>3469</v>
      </c>
      <c r="C1071" s="23" t="s">
        <v>403</v>
      </c>
      <c r="D1071" s="24" t="s">
        <v>404</v>
      </c>
    </row>
    <row r="1072" spans="1:4">
      <c r="A1072" s="23">
        <v>3472</v>
      </c>
      <c r="B1072" s="23">
        <v>3472</v>
      </c>
      <c r="C1072" s="23" t="s">
        <v>403</v>
      </c>
      <c r="D1072" s="24" t="s">
        <v>404</v>
      </c>
    </row>
    <row r="1073" spans="1:4">
      <c r="A1073" s="23">
        <v>3475</v>
      </c>
      <c r="B1073" s="23">
        <v>3475</v>
      </c>
      <c r="C1073" s="23" t="s">
        <v>403</v>
      </c>
      <c r="D1073" s="24" t="s">
        <v>404</v>
      </c>
    </row>
    <row r="1074" spans="1:4">
      <c r="A1074" s="23">
        <v>3477</v>
      </c>
      <c r="B1074" s="23">
        <v>3477</v>
      </c>
      <c r="C1074" s="23" t="s">
        <v>403</v>
      </c>
      <c r="D1074" s="24" t="s">
        <v>404</v>
      </c>
    </row>
    <row r="1075" spans="1:4">
      <c r="A1075" s="23">
        <v>3478</v>
      </c>
      <c r="B1075" s="23">
        <v>3478</v>
      </c>
      <c r="C1075" s="23" t="s">
        <v>403</v>
      </c>
      <c r="D1075" s="24" t="s">
        <v>404</v>
      </c>
    </row>
    <row r="1076" spans="1:4">
      <c r="A1076" s="23">
        <v>3480</v>
      </c>
      <c r="B1076" s="23">
        <v>3480</v>
      </c>
      <c r="C1076" s="23" t="s">
        <v>403</v>
      </c>
      <c r="D1076" s="24" t="s">
        <v>404</v>
      </c>
    </row>
    <row r="1077" spans="1:4">
      <c r="A1077" s="23">
        <v>3482</v>
      </c>
      <c r="B1077" s="23">
        <v>3482</v>
      </c>
      <c r="C1077" s="23" t="s">
        <v>403</v>
      </c>
      <c r="D1077" s="24" t="s">
        <v>404</v>
      </c>
    </row>
    <row r="1078" spans="1:4">
      <c r="A1078" s="23">
        <v>3483</v>
      </c>
      <c r="B1078" s="23">
        <v>3483</v>
      </c>
      <c r="C1078" s="23" t="s">
        <v>403</v>
      </c>
      <c r="D1078" s="24" t="s">
        <v>404</v>
      </c>
    </row>
    <row r="1079" spans="1:4">
      <c r="A1079" s="23">
        <v>3485</v>
      </c>
      <c r="B1079" s="23">
        <v>3485</v>
      </c>
      <c r="C1079" s="23" t="s">
        <v>403</v>
      </c>
      <c r="D1079" s="24" t="s">
        <v>404</v>
      </c>
    </row>
    <row r="1080" spans="1:4">
      <c r="A1080" s="23">
        <v>3487</v>
      </c>
      <c r="B1080" s="23">
        <v>3487</v>
      </c>
      <c r="C1080" s="23" t="s">
        <v>403</v>
      </c>
      <c r="D1080" s="24" t="s">
        <v>404</v>
      </c>
    </row>
    <row r="1081" spans="1:4">
      <c r="A1081" s="23">
        <v>3488</v>
      </c>
      <c r="B1081" s="23">
        <v>3488</v>
      </c>
      <c r="C1081" s="23" t="s">
        <v>403</v>
      </c>
      <c r="D1081" s="24" t="s">
        <v>404</v>
      </c>
    </row>
    <row r="1082" spans="1:4">
      <c r="A1082" s="23">
        <v>3489</v>
      </c>
      <c r="B1082" s="23">
        <v>3489</v>
      </c>
      <c r="C1082" s="23" t="s">
        <v>403</v>
      </c>
      <c r="D1082" s="24" t="s">
        <v>404</v>
      </c>
    </row>
    <row r="1083" spans="1:4">
      <c r="A1083" s="23">
        <v>3490</v>
      </c>
      <c r="B1083" s="23">
        <v>3490</v>
      </c>
      <c r="C1083" s="23" t="s">
        <v>400</v>
      </c>
      <c r="D1083" s="24" t="s">
        <v>401</v>
      </c>
    </row>
    <row r="1084" spans="1:4">
      <c r="A1084" s="23">
        <v>3490</v>
      </c>
      <c r="B1084" s="23">
        <v>3490</v>
      </c>
      <c r="C1084" s="23" t="s">
        <v>403</v>
      </c>
      <c r="D1084" s="24" t="s">
        <v>404</v>
      </c>
    </row>
    <row r="1085" spans="1:4">
      <c r="A1085" s="23">
        <v>3491</v>
      </c>
      <c r="B1085" s="23">
        <v>3491</v>
      </c>
      <c r="C1085" s="23" t="s">
        <v>403</v>
      </c>
      <c r="D1085" s="24" t="s">
        <v>404</v>
      </c>
    </row>
    <row r="1086" spans="1:4">
      <c r="A1086" s="23">
        <v>3494</v>
      </c>
      <c r="B1086" s="23">
        <v>3494</v>
      </c>
      <c r="C1086" s="23" t="s">
        <v>403</v>
      </c>
      <c r="D1086" s="24" t="s">
        <v>404</v>
      </c>
    </row>
    <row r="1087" spans="1:4">
      <c r="A1087" s="23">
        <v>3496</v>
      </c>
      <c r="B1087" s="23">
        <v>3496</v>
      </c>
      <c r="C1087" s="23" t="s">
        <v>400</v>
      </c>
      <c r="D1087" s="24" t="s">
        <v>401</v>
      </c>
    </row>
    <row r="1088" spans="1:4">
      <c r="A1088" s="23">
        <v>3496</v>
      </c>
      <c r="B1088" s="23">
        <v>3496</v>
      </c>
      <c r="C1088" s="23" t="s">
        <v>403</v>
      </c>
      <c r="D1088" s="24" t="s">
        <v>404</v>
      </c>
    </row>
    <row r="1089" spans="1:4">
      <c r="A1089" s="23">
        <v>3498</v>
      </c>
      <c r="B1089" s="23">
        <v>3498</v>
      </c>
      <c r="C1089" s="23" t="s">
        <v>400</v>
      </c>
      <c r="D1089" s="24" t="s">
        <v>401</v>
      </c>
    </row>
    <row r="1090" spans="1:4">
      <c r="A1090" s="23">
        <v>3498</v>
      </c>
      <c r="B1090" s="23">
        <v>3498</v>
      </c>
      <c r="C1090" s="23" t="s">
        <v>403</v>
      </c>
      <c r="D1090" s="24" t="s">
        <v>404</v>
      </c>
    </row>
    <row r="1091" spans="1:4">
      <c r="A1091" s="23">
        <v>3500</v>
      </c>
      <c r="B1091" s="23">
        <v>3500</v>
      </c>
      <c r="C1091" s="23" t="s">
        <v>403</v>
      </c>
      <c r="D1091" s="24" t="s">
        <v>404</v>
      </c>
    </row>
    <row r="1092" spans="1:4">
      <c r="A1092" s="23">
        <v>3501</v>
      </c>
      <c r="B1092" s="23">
        <v>3501</v>
      </c>
      <c r="C1092" s="23" t="s">
        <v>400</v>
      </c>
      <c r="D1092" s="24" t="s">
        <v>401</v>
      </c>
    </row>
    <row r="1093" spans="1:4">
      <c r="A1093" s="23">
        <v>3501</v>
      </c>
      <c r="B1093" s="23">
        <v>3501</v>
      </c>
      <c r="C1093" s="23" t="s">
        <v>403</v>
      </c>
      <c r="D1093" s="24" t="s">
        <v>404</v>
      </c>
    </row>
    <row r="1094" spans="1:4">
      <c r="A1094" s="23">
        <v>3505</v>
      </c>
      <c r="B1094" s="23">
        <v>3505</v>
      </c>
      <c r="C1094" s="23" t="s">
        <v>400</v>
      </c>
      <c r="D1094" s="24" t="s">
        <v>401</v>
      </c>
    </row>
    <row r="1095" spans="1:4">
      <c r="A1095" s="23">
        <v>3505</v>
      </c>
      <c r="B1095" s="23">
        <v>3505</v>
      </c>
      <c r="C1095" s="23" t="s">
        <v>403</v>
      </c>
      <c r="D1095" s="24" t="s">
        <v>404</v>
      </c>
    </row>
    <row r="1096" spans="1:4">
      <c r="A1096" s="23">
        <v>3506</v>
      </c>
      <c r="B1096" s="23">
        <v>3506</v>
      </c>
      <c r="C1096" s="23" t="s">
        <v>403</v>
      </c>
      <c r="D1096" s="24" t="s">
        <v>404</v>
      </c>
    </row>
    <row r="1097" spans="1:4">
      <c r="A1097" s="23">
        <v>3507</v>
      </c>
      <c r="B1097" s="23">
        <v>3507</v>
      </c>
      <c r="C1097" s="23" t="s">
        <v>403</v>
      </c>
      <c r="D1097" s="24" t="s">
        <v>404</v>
      </c>
    </row>
    <row r="1098" spans="1:4">
      <c r="A1098" s="23">
        <v>3509</v>
      </c>
      <c r="B1098" s="23">
        <v>3509</v>
      </c>
      <c r="C1098" s="23" t="s">
        <v>403</v>
      </c>
      <c r="D1098" s="24" t="s">
        <v>404</v>
      </c>
    </row>
    <row r="1099" spans="1:4">
      <c r="A1099" s="23">
        <v>3512</v>
      </c>
      <c r="B1099" s="23">
        <v>3512</v>
      </c>
      <c r="C1099" s="23" t="s">
        <v>403</v>
      </c>
      <c r="D1099" s="24" t="s">
        <v>404</v>
      </c>
    </row>
    <row r="1100" spans="1:4">
      <c r="A1100" s="23">
        <v>3515</v>
      </c>
      <c r="B1100" s="23">
        <v>3515</v>
      </c>
      <c r="C1100" s="23" t="s">
        <v>403</v>
      </c>
      <c r="D1100" s="24" t="s">
        <v>404</v>
      </c>
    </row>
    <row r="1101" spans="1:4">
      <c r="A1101" s="23">
        <v>3516</v>
      </c>
      <c r="B1101" s="23">
        <v>3516</v>
      </c>
      <c r="C1101" s="23" t="s">
        <v>403</v>
      </c>
      <c r="D1101" s="24" t="s">
        <v>404</v>
      </c>
    </row>
    <row r="1102" spans="1:4">
      <c r="A1102" s="23">
        <v>3517</v>
      </c>
      <c r="B1102" s="23">
        <v>3517</v>
      </c>
      <c r="C1102" s="23" t="s">
        <v>403</v>
      </c>
      <c r="D1102" s="24" t="s">
        <v>404</v>
      </c>
    </row>
    <row r="1103" spans="1:4">
      <c r="A1103" s="23">
        <v>3518</v>
      </c>
      <c r="B1103" s="23">
        <v>3518</v>
      </c>
      <c r="C1103" s="23" t="s">
        <v>403</v>
      </c>
      <c r="D1103" s="24" t="s">
        <v>404</v>
      </c>
    </row>
    <row r="1104" spans="1:4">
      <c r="A1104" s="23">
        <v>3520</v>
      </c>
      <c r="B1104" s="23">
        <v>3520</v>
      </c>
      <c r="C1104" s="23" t="s">
        <v>403</v>
      </c>
      <c r="D1104" s="24" t="s">
        <v>404</v>
      </c>
    </row>
    <row r="1105" spans="1:4">
      <c r="A1105" s="23">
        <v>3521</v>
      </c>
      <c r="B1105" s="23">
        <v>3521</v>
      </c>
      <c r="C1105" s="23" t="s">
        <v>403</v>
      </c>
      <c r="D1105" s="24" t="s">
        <v>404</v>
      </c>
    </row>
    <row r="1106" spans="1:4">
      <c r="A1106" s="23">
        <v>3522</v>
      </c>
      <c r="B1106" s="23">
        <v>3522</v>
      </c>
      <c r="C1106" s="23" t="s">
        <v>403</v>
      </c>
      <c r="D1106" s="24" t="s">
        <v>404</v>
      </c>
    </row>
    <row r="1107" spans="1:4">
      <c r="A1107" s="23">
        <v>3523</v>
      </c>
      <c r="B1107" s="23">
        <v>3523</v>
      </c>
      <c r="C1107" s="23" t="s">
        <v>403</v>
      </c>
      <c r="D1107" s="24" t="s">
        <v>404</v>
      </c>
    </row>
    <row r="1108" spans="1:4">
      <c r="A1108" s="23">
        <v>3525</v>
      </c>
      <c r="B1108" s="23">
        <v>3525</v>
      </c>
      <c r="C1108" s="23" t="s">
        <v>403</v>
      </c>
      <c r="D1108" s="24" t="s">
        <v>404</v>
      </c>
    </row>
    <row r="1109" spans="1:4">
      <c r="A1109" s="23">
        <v>3527</v>
      </c>
      <c r="B1109" s="23">
        <v>3527</v>
      </c>
      <c r="C1109" s="23" t="s">
        <v>403</v>
      </c>
      <c r="D1109" s="24" t="s">
        <v>404</v>
      </c>
    </row>
    <row r="1110" spans="1:4">
      <c r="A1110" s="23">
        <v>3529</v>
      </c>
      <c r="B1110" s="23">
        <v>3529</v>
      </c>
      <c r="C1110" s="23" t="s">
        <v>403</v>
      </c>
      <c r="D1110" s="24" t="s">
        <v>404</v>
      </c>
    </row>
    <row r="1111" spans="1:4">
      <c r="A1111" s="23">
        <v>3530</v>
      </c>
      <c r="B1111" s="23">
        <v>3530</v>
      </c>
      <c r="C1111" s="23" t="s">
        <v>403</v>
      </c>
      <c r="D1111" s="24" t="s">
        <v>404</v>
      </c>
    </row>
    <row r="1112" spans="1:4">
      <c r="A1112" s="23">
        <v>3531</v>
      </c>
      <c r="B1112" s="23">
        <v>3531</v>
      </c>
      <c r="C1112" s="23" t="s">
        <v>403</v>
      </c>
      <c r="D1112" s="24" t="s">
        <v>404</v>
      </c>
    </row>
    <row r="1113" spans="1:4">
      <c r="A1113" s="23">
        <v>3533</v>
      </c>
      <c r="B1113" s="23">
        <v>3533</v>
      </c>
      <c r="C1113" s="23" t="s">
        <v>403</v>
      </c>
      <c r="D1113" s="24" t="s">
        <v>404</v>
      </c>
    </row>
    <row r="1114" spans="1:4">
      <c r="A1114" s="23">
        <v>3537</v>
      </c>
      <c r="B1114" s="23">
        <v>3537</v>
      </c>
      <c r="C1114" s="23" t="s">
        <v>403</v>
      </c>
      <c r="D1114" s="24" t="s">
        <v>404</v>
      </c>
    </row>
    <row r="1115" spans="1:4">
      <c r="A1115" s="23">
        <v>3540</v>
      </c>
      <c r="B1115" s="23">
        <v>3540</v>
      </c>
      <c r="C1115" s="23" t="s">
        <v>403</v>
      </c>
      <c r="D1115" s="24" t="s">
        <v>404</v>
      </c>
    </row>
    <row r="1116" spans="1:4">
      <c r="A1116" s="23">
        <v>3542</v>
      </c>
      <c r="B1116" s="23">
        <v>3542</v>
      </c>
      <c r="C1116" s="23" t="s">
        <v>403</v>
      </c>
      <c r="D1116" s="24" t="s">
        <v>404</v>
      </c>
    </row>
    <row r="1117" spans="1:4">
      <c r="A1117" s="23">
        <v>3544</v>
      </c>
      <c r="B1117" s="23">
        <v>3544</v>
      </c>
      <c r="C1117" s="23" t="s">
        <v>403</v>
      </c>
      <c r="D1117" s="24" t="s">
        <v>404</v>
      </c>
    </row>
    <row r="1118" spans="1:4">
      <c r="A1118" s="23">
        <v>3546</v>
      </c>
      <c r="B1118" s="23">
        <v>3546</v>
      </c>
      <c r="C1118" s="23" t="s">
        <v>403</v>
      </c>
      <c r="D1118" s="24" t="s">
        <v>404</v>
      </c>
    </row>
    <row r="1119" spans="1:4">
      <c r="A1119" s="23">
        <v>3549</v>
      </c>
      <c r="B1119" s="23">
        <v>3549</v>
      </c>
      <c r="C1119" s="23" t="s">
        <v>400</v>
      </c>
      <c r="D1119" s="24" t="s">
        <v>401</v>
      </c>
    </row>
    <row r="1120" spans="1:4">
      <c r="A1120" s="23">
        <v>3549</v>
      </c>
      <c r="B1120" s="23">
        <v>3549</v>
      </c>
      <c r="C1120" s="23" t="s">
        <v>403</v>
      </c>
      <c r="D1120" s="24" t="s">
        <v>404</v>
      </c>
    </row>
    <row r="1121" spans="1:4">
      <c r="A1121" s="23">
        <v>3550</v>
      </c>
      <c r="B1121" s="23">
        <v>3550</v>
      </c>
      <c r="C1121" s="23" t="s">
        <v>403</v>
      </c>
      <c r="D1121" s="24" t="s">
        <v>404</v>
      </c>
    </row>
    <row r="1122" spans="1:4">
      <c r="A1122" s="23">
        <v>3551</v>
      </c>
      <c r="B1122" s="23">
        <v>3551</v>
      </c>
      <c r="C1122" s="23" t="s">
        <v>403</v>
      </c>
      <c r="D1122" s="24" t="s">
        <v>404</v>
      </c>
    </row>
    <row r="1123" spans="1:4">
      <c r="A1123" s="23">
        <v>3555</v>
      </c>
      <c r="B1123" s="23">
        <v>3555</v>
      </c>
      <c r="C1123" s="23" t="s">
        <v>403</v>
      </c>
      <c r="D1123" s="24" t="s">
        <v>404</v>
      </c>
    </row>
    <row r="1124" spans="1:4">
      <c r="A1124" s="23">
        <v>3556</v>
      </c>
      <c r="B1124" s="23">
        <v>3556</v>
      </c>
      <c r="C1124" s="23" t="s">
        <v>403</v>
      </c>
      <c r="D1124" s="24" t="s">
        <v>404</v>
      </c>
    </row>
    <row r="1125" spans="1:4">
      <c r="A1125" s="23">
        <v>3557</v>
      </c>
      <c r="B1125" s="23">
        <v>3557</v>
      </c>
      <c r="C1125" s="23" t="s">
        <v>403</v>
      </c>
      <c r="D1125" s="24" t="s">
        <v>404</v>
      </c>
    </row>
    <row r="1126" spans="1:4">
      <c r="A1126" s="23">
        <v>3558</v>
      </c>
      <c r="B1126" s="23">
        <v>3558</v>
      </c>
      <c r="C1126" s="23" t="s">
        <v>403</v>
      </c>
      <c r="D1126" s="24" t="s">
        <v>404</v>
      </c>
    </row>
    <row r="1127" spans="1:4">
      <c r="A1127" s="23">
        <v>3559</v>
      </c>
      <c r="B1127" s="23">
        <v>3559</v>
      </c>
      <c r="C1127" s="23" t="s">
        <v>403</v>
      </c>
      <c r="D1127" s="24" t="s">
        <v>404</v>
      </c>
    </row>
    <row r="1128" spans="1:4">
      <c r="A1128" s="23">
        <v>3561</v>
      </c>
      <c r="B1128" s="23">
        <v>3561</v>
      </c>
      <c r="C1128" s="23" t="s">
        <v>403</v>
      </c>
      <c r="D1128" s="24" t="s">
        <v>404</v>
      </c>
    </row>
    <row r="1129" spans="1:4">
      <c r="A1129" s="23">
        <v>3562</v>
      </c>
      <c r="B1129" s="23">
        <v>3562</v>
      </c>
      <c r="C1129" s="23" t="s">
        <v>403</v>
      </c>
      <c r="D1129" s="24" t="s">
        <v>404</v>
      </c>
    </row>
    <row r="1130" spans="1:4">
      <c r="A1130" s="23">
        <v>3563</v>
      </c>
      <c r="B1130" s="23">
        <v>3563</v>
      </c>
      <c r="C1130" s="23" t="s">
        <v>403</v>
      </c>
      <c r="D1130" s="24" t="s">
        <v>404</v>
      </c>
    </row>
    <row r="1131" spans="1:4">
      <c r="A1131" s="23">
        <v>3564</v>
      </c>
      <c r="B1131" s="23">
        <v>3564</v>
      </c>
      <c r="C1131" s="23" t="s">
        <v>400</v>
      </c>
      <c r="D1131" s="24" t="s">
        <v>401</v>
      </c>
    </row>
    <row r="1132" spans="1:4">
      <c r="A1132" s="23">
        <v>3564</v>
      </c>
      <c r="B1132" s="23">
        <v>3564</v>
      </c>
      <c r="C1132" s="23" t="s">
        <v>403</v>
      </c>
      <c r="D1132" s="24" t="s">
        <v>404</v>
      </c>
    </row>
    <row r="1133" spans="1:4">
      <c r="A1133" s="23">
        <v>3565</v>
      </c>
      <c r="B1133" s="23">
        <v>3565</v>
      </c>
      <c r="C1133" s="23" t="s">
        <v>403</v>
      </c>
      <c r="D1133" s="24" t="s">
        <v>404</v>
      </c>
    </row>
    <row r="1134" spans="1:4">
      <c r="A1134" s="23">
        <v>3566</v>
      </c>
      <c r="B1134" s="23">
        <v>3566</v>
      </c>
      <c r="C1134" s="23" t="s">
        <v>403</v>
      </c>
      <c r="D1134" s="24" t="s">
        <v>404</v>
      </c>
    </row>
    <row r="1135" spans="1:4">
      <c r="A1135" s="23">
        <v>3567</v>
      </c>
      <c r="B1135" s="23">
        <v>3567</v>
      </c>
      <c r="C1135" s="23" t="s">
        <v>403</v>
      </c>
      <c r="D1135" s="24" t="s">
        <v>404</v>
      </c>
    </row>
    <row r="1136" spans="1:4">
      <c r="A1136" s="23">
        <v>3568</v>
      </c>
      <c r="B1136" s="23">
        <v>3568</v>
      </c>
      <c r="C1136" s="23" t="s">
        <v>403</v>
      </c>
      <c r="D1136" s="24" t="s">
        <v>404</v>
      </c>
    </row>
    <row r="1137" spans="1:4">
      <c r="A1137" s="23">
        <v>3570</v>
      </c>
      <c r="B1137" s="23">
        <v>3570</v>
      </c>
      <c r="C1137" s="23" t="s">
        <v>403</v>
      </c>
      <c r="D1137" s="24" t="s">
        <v>404</v>
      </c>
    </row>
    <row r="1138" spans="1:4">
      <c r="A1138" s="23">
        <v>3571</v>
      </c>
      <c r="B1138" s="23">
        <v>3571</v>
      </c>
      <c r="C1138" s="23" t="s">
        <v>403</v>
      </c>
      <c r="D1138" s="24" t="s">
        <v>404</v>
      </c>
    </row>
    <row r="1139" spans="1:4">
      <c r="A1139" s="23">
        <v>3572</v>
      </c>
      <c r="B1139" s="23">
        <v>3572</v>
      </c>
      <c r="C1139" s="23" t="s">
        <v>403</v>
      </c>
      <c r="D1139" s="24" t="s">
        <v>404</v>
      </c>
    </row>
    <row r="1140" spans="1:4">
      <c r="A1140" s="23">
        <v>3573</v>
      </c>
      <c r="B1140" s="23">
        <v>3573</v>
      </c>
      <c r="C1140" s="23" t="s">
        <v>403</v>
      </c>
      <c r="D1140" s="24" t="s">
        <v>404</v>
      </c>
    </row>
    <row r="1141" spans="1:4">
      <c r="A1141" s="23">
        <v>3575</v>
      </c>
      <c r="B1141" s="23">
        <v>3575</v>
      </c>
      <c r="C1141" s="23" t="s">
        <v>403</v>
      </c>
      <c r="D1141" s="24" t="s">
        <v>404</v>
      </c>
    </row>
    <row r="1142" spans="1:4">
      <c r="A1142" s="23">
        <v>3576</v>
      </c>
      <c r="B1142" s="23">
        <v>3576</v>
      </c>
      <c r="C1142" s="23" t="s">
        <v>403</v>
      </c>
      <c r="D1142" s="24" t="s">
        <v>404</v>
      </c>
    </row>
    <row r="1143" spans="1:4">
      <c r="A1143" s="23">
        <v>3579</v>
      </c>
      <c r="B1143" s="23">
        <v>3579</v>
      </c>
      <c r="C1143" s="23" t="s">
        <v>403</v>
      </c>
      <c r="D1143" s="24" t="s">
        <v>404</v>
      </c>
    </row>
    <row r="1144" spans="1:4">
      <c r="A1144" s="23">
        <v>3580</v>
      </c>
      <c r="B1144" s="23">
        <v>3580</v>
      </c>
      <c r="C1144" s="23" t="s">
        <v>400</v>
      </c>
      <c r="D1144" s="24" t="s">
        <v>401</v>
      </c>
    </row>
    <row r="1145" spans="1:4">
      <c r="A1145" s="23">
        <v>3580</v>
      </c>
      <c r="B1145" s="23">
        <v>3580</v>
      </c>
      <c r="C1145" s="23" t="s">
        <v>403</v>
      </c>
      <c r="D1145" s="24" t="s">
        <v>404</v>
      </c>
    </row>
    <row r="1146" spans="1:4">
      <c r="A1146" s="23">
        <v>3581</v>
      </c>
      <c r="B1146" s="23">
        <v>3581</v>
      </c>
      <c r="C1146" s="23" t="s">
        <v>403</v>
      </c>
      <c r="D1146" s="24" t="s">
        <v>404</v>
      </c>
    </row>
    <row r="1147" spans="1:4">
      <c r="A1147" s="23">
        <v>3583</v>
      </c>
      <c r="B1147" s="23">
        <v>3583</v>
      </c>
      <c r="C1147" s="23" t="s">
        <v>403</v>
      </c>
      <c r="D1147" s="24" t="s">
        <v>404</v>
      </c>
    </row>
    <row r="1148" spans="1:4">
      <c r="A1148" s="23">
        <v>3584</v>
      </c>
      <c r="B1148" s="23">
        <v>3584</v>
      </c>
      <c r="C1148" s="23" t="s">
        <v>403</v>
      </c>
      <c r="D1148" s="24" t="s">
        <v>404</v>
      </c>
    </row>
    <row r="1149" spans="1:4">
      <c r="A1149" s="23">
        <v>3585</v>
      </c>
      <c r="B1149" s="23">
        <v>3585</v>
      </c>
      <c r="C1149" s="23" t="s">
        <v>400</v>
      </c>
      <c r="D1149" s="24" t="s">
        <v>401</v>
      </c>
    </row>
    <row r="1150" spans="1:4">
      <c r="A1150" s="23">
        <v>3585</v>
      </c>
      <c r="B1150" s="23">
        <v>3585</v>
      </c>
      <c r="C1150" s="23" t="s">
        <v>403</v>
      </c>
      <c r="D1150" s="24" t="s">
        <v>404</v>
      </c>
    </row>
    <row r="1151" spans="1:4">
      <c r="A1151" s="23">
        <v>3586</v>
      </c>
      <c r="B1151" s="23">
        <v>3586</v>
      </c>
      <c r="C1151" s="23" t="s">
        <v>400</v>
      </c>
      <c r="D1151" s="24" t="s">
        <v>401</v>
      </c>
    </row>
    <row r="1152" spans="1:4">
      <c r="A1152" s="23">
        <v>3586</v>
      </c>
      <c r="B1152" s="23">
        <v>3586</v>
      </c>
      <c r="C1152" s="23" t="s">
        <v>403</v>
      </c>
      <c r="D1152" s="24" t="s">
        <v>404</v>
      </c>
    </row>
    <row r="1153" spans="1:4">
      <c r="A1153" s="23">
        <v>3588</v>
      </c>
      <c r="B1153" s="23">
        <v>3588</v>
      </c>
      <c r="C1153" s="23" t="s">
        <v>403</v>
      </c>
      <c r="D1153" s="24" t="s">
        <v>404</v>
      </c>
    </row>
    <row r="1154" spans="1:4">
      <c r="A1154" s="23">
        <v>3589</v>
      </c>
      <c r="B1154" s="23">
        <v>3589</v>
      </c>
      <c r="C1154" s="23" t="s">
        <v>403</v>
      </c>
      <c r="D1154" s="24" t="s">
        <v>404</v>
      </c>
    </row>
    <row r="1155" spans="1:4">
      <c r="A1155" s="23">
        <v>3590</v>
      </c>
      <c r="B1155" s="23">
        <v>3590</v>
      </c>
      <c r="C1155" s="23" t="s">
        <v>403</v>
      </c>
      <c r="D1155" s="24" t="s">
        <v>404</v>
      </c>
    </row>
    <row r="1156" spans="1:4">
      <c r="A1156" s="23">
        <v>3591</v>
      </c>
      <c r="B1156" s="23">
        <v>3591</v>
      </c>
      <c r="C1156" s="23" t="s">
        <v>403</v>
      </c>
      <c r="D1156" s="24" t="s">
        <v>404</v>
      </c>
    </row>
    <row r="1157" spans="1:4">
      <c r="A1157" s="23">
        <v>3594</v>
      </c>
      <c r="B1157" s="23">
        <v>3594</v>
      </c>
      <c r="C1157" s="23" t="s">
        <v>403</v>
      </c>
      <c r="D1157" s="24" t="s">
        <v>404</v>
      </c>
    </row>
    <row r="1158" spans="1:4">
      <c r="A1158" s="23">
        <v>3595</v>
      </c>
      <c r="B1158" s="23">
        <v>3595</v>
      </c>
      <c r="C1158" s="23" t="s">
        <v>403</v>
      </c>
      <c r="D1158" s="24" t="s">
        <v>404</v>
      </c>
    </row>
    <row r="1159" spans="1:4">
      <c r="A1159" s="23">
        <v>3596</v>
      </c>
      <c r="B1159" s="23">
        <v>3596</v>
      </c>
      <c r="C1159" s="23" t="s">
        <v>403</v>
      </c>
      <c r="D1159" s="24" t="s">
        <v>404</v>
      </c>
    </row>
    <row r="1160" spans="1:4">
      <c r="A1160" s="23">
        <v>3597</v>
      </c>
      <c r="B1160" s="23">
        <v>3597</v>
      </c>
      <c r="C1160" s="23" t="s">
        <v>400</v>
      </c>
      <c r="D1160" s="24" t="s">
        <v>401</v>
      </c>
    </row>
    <row r="1161" spans="1:4">
      <c r="A1161" s="23">
        <v>3597</v>
      </c>
      <c r="B1161" s="23">
        <v>3597</v>
      </c>
      <c r="C1161" s="23" t="s">
        <v>403</v>
      </c>
      <c r="D1161" s="24" t="s">
        <v>404</v>
      </c>
    </row>
    <row r="1162" spans="1:4">
      <c r="A1162" s="23">
        <v>3599</v>
      </c>
      <c r="B1162" s="23">
        <v>3599</v>
      </c>
      <c r="C1162" s="23" t="s">
        <v>403</v>
      </c>
      <c r="D1162" s="24" t="s">
        <v>404</v>
      </c>
    </row>
    <row r="1163" spans="1:4">
      <c r="A1163" s="23">
        <v>3607</v>
      </c>
      <c r="B1163" s="23">
        <v>3607</v>
      </c>
      <c r="C1163" s="23" t="s">
        <v>403</v>
      </c>
      <c r="D1163" s="24" t="s">
        <v>404</v>
      </c>
    </row>
    <row r="1164" spans="1:4">
      <c r="A1164" s="23">
        <v>3608</v>
      </c>
      <c r="B1164" s="23">
        <v>3608</v>
      </c>
      <c r="C1164" s="23" t="s">
        <v>403</v>
      </c>
      <c r="D1164" s="24" t="s">
        <v>404</v>
      </c>
    </row>
    <row r="1165" spans="1:4">
      <c r="A1165" s="23">
        <v>3610</v>
      </c>
      <c r="B1165" s="23">
        <v>3610</v>
      </c>
      <c r="C1165" s="23" t="s">
        <v>403</v>
      </c>
      <c r="D1165" s="24" t="s">
        <v>404</v>
      </c>
    </row>
    <row r="1166" spans="1:4">
      <c r="A1166" s="23">
        <v>3612</v>
      </c>
      <c r="B1166" s="23">
        <v>3612</v>
      </c>
      <c r="C1166" s="23" t="s">
        <v>403</v>
      </c>
      <c r="D1166" s="24" t="s">
        <v>404</v>
      </c>
    </row>
    <row r="1167" spans="1:4">
      <c r="A1167" s="23">
        <v>3614</v>
      </c>
      <c r="B1167" s="23">
        <v>3614</v>
      </c>
      <c r="C1167" s="23" t="s">
        <v>403</v>
      </c>
      <c r="D1167" s="24" t="s">
        <v>404</v>
      </c>
    </row>
    <row r="1168" spans="1:4">
      <c r="A1168" s="23">
        <v>3616</v>
      </c>
      <c r="B1168" s="23">
        <v>3616</v>
      </c>
      <c r="C1168" s="23" t="s">
        <v>403</v>
      </c>
      <c r="D1168" s="24" t="s">
        <v>404</v>
      </c>
    </row>
    <row r="1169" spans="1:4">
      <c r="A1169" s="23">
        <v>3617</v>
      </c>
      <c r="B1169" s="23">
        <v>3617</v>
      </c>
      <c r="C1169" s="23" t="s">
        <v>403</v>
      </c>
      <c r="D1169" s="24" t="s">
        <v>404</v>
      </c>
    </row>
    <row r="1170" spans="1:4">
      <c r="A1170" s="23">
        <v>3618</v>
      </c>
      <c r="B1170" s="23">
        <v>3618</v>
      </c>
      <c r="C1170" s="23" t="s">
        <v>403</v>
      </c>
      <c r="D1170" s="24" t="s">
        <v>404</v>
      </c>
    </row>
    <row r="1171" spans="1:4">
      <c r="A1171" s="23">
        <v>3620</v>
      </c>
      <c r="B1171" s="23">
        <v>3620</v>
      </c>
      <c r="C1171" s="23" t="s">
        <v>403</v>
      </c>
      <c r="D1171" s="24" t="s">
        <v>404</v>
      </c>
    </row>
    <row r="1172" spans="1:4">
      <c r="A1172" s="23">
        <v>3621</v>
      </c>
      <c r="B1172" s="23">
        <v>3621</v>
      </c>
      <c r="C1172" s="23" t="s">
        <v>403</v>
      </c>
      <c r="D1172" s="24" t="s">
        <v>404</v>
      </c>
    </row>
    <row r="1173" spans="1:4">
      <c r="A1173" s="23">
        <v>3622</v>
      </c>
      <c r="B1173" s="23">
        <v>3622</v>
      </c>
      <c r="C1173" s="23" t="s">
        <v>403</v>
      </c>
      <c r="D1173" s="24" t="s">
        <v>404</v>
      </c>
    </row>
    <row r="1174" spans="1:4">
      <c r="A1174" s="23">
        <v>3623</v>
      </c>
      <c r="B1174" s="23">
        <v>3623</v>
      </c>
      <c r="C1174" s="23" t="s">
        <v>403</v>
      </c>
      <c r="D1174" s="24" t="s">
        <v>404</v>
      </c>
    </row>
    <row r="1175" spans="1:4">
      <c r="A1175" s="23">
        <v>3624</v>
      </c>
      <c r="B1175" s="23">
        <v>3624</v>
      </c>
      <c r="C1175" s="23" t="s">
        <v>403</v>
      </c>
      <c r="D1175" s="24" t="s">
        <v>404</v>
      </c>
    </row>
    <row r="1176" spans="1:4">
      <c r="A1176" s="23">
        <v>3629</v>
      </c>
      <c r="B1176" s="23">
        <v>3629</v>
      </c>
      <c r="C1176" s="23" t="s">
        <v>403</v>
      </c>
      <c r="D1176" s="24" t="s">
        <v>404</v>
      </c>
    </row>
    <row r="1177" spans="1:4">
      <c r="A1177" s="23">
        <v>3630</v>
      </c>
      <c r="B1177" s="23">
        <v>3630</v>
      </c>
      <c r="C1177" s="23" t="s">
        <v>403</v>
      </c>
      <c r="D1177" s="24" t="s">
        <v>404</v>
      </c>
    </row>
    <row r="1178" spans="1:4">
      <c r="A1178" s="23">
        <v>3631</v>
      </c>
      <c r="B1178" s="23">
        <v>3631</v>
      </c>
      <c r="C1178" s="23" t="s">
        <v>403</v>
      </c>
      <c r="D1178" s="24" t="s">
        <v>404</v>
      </c>
    </row>
    <row r="1179" spans="1:4">
      <c r="A1179" s="23">
        <v>3633</v>
      </c>
      <c r="B1179" s="23">
        <v>3633</v>
      </c>
      <c r="C1179" s="23" t="s">
        <v>403</v>
      </c>
      <c r="D1179" s="24" t="s">
        <v>404</v>
      </c>
    </row>
    <row r="1180" spans="1:4">
      <c r="A1180" s="23">
        <v>3634</v>
      </c>
      <c r="B1180" s="23">
        <v>3634</v>
      </c>
      <c r="C1180" s="23" t="s">
        <v>403</v>
      </c>
      <c r="D1180" s="24" t="s">
        <v>404</v>
      </c>
    </row>
    <row r="1181" spans="1:4">
      <c r="A1181" s="23">
        <v>3635</v>
      </c>
      <c r="B1181" s="23">
        <v>3635</v>
      </c>
      <c r="C1181" s="23" t="s">
        <v>403</v>
      </c>
      <c r="D1181" s="24" t="s">
        <v>404</v>
      </c>
    </row>
    <row r="1182" spans="1:4">
      <c r="A1182" s="23">
        <v>3636</v>
      </c>
      <c r="B1182" s="23">
        <v>3636</v>
      </c>
      <c r="C1182" s="23" t="s">
        <v>403</v>
      </c>
      <c r="D1182" s="24" t="s">
        <v>404</v>
      </c>
    </row>
    <row r="1183" spans="1:4">
      <c r="A1183" s="23">
        <v>3637</v>
      </c>
      <c r="B1183" s="23">
        <v>3637</v>
      </c>
      <c r="C1183" s="23" t="s">
        <v>403</v>
      </c>
      <c r="D1183" s="24" t="s">
        <v>404</v>
      </c>
    </row>
    <row r="1184" spans="1:4">
      <c r="A1184" s="23">
        <v>3638</v>
      </c>
      <c r="B1184" s="23">
        <v>3638</v>
      </c>
      <c r="C1184" s="23" t="s">
        <v>403</v>
      </c>
      <c r="D1184" s="24" t="s">
        <v>404</v>
      </c>
    </row>
    <row r="1185" spans="1:4">
      <c r="A1185" s="23">
        <v>3639</v>
      </c>
      <c r="B1185" s="23">
        <v>3639</v>
      </c>
      <c r="C1185" s="23" t="s">
        <v>400</v>
      </c>
      <c r="D1185" s="24" t="s">
        <v>401</v>
      </c>
    </row>
    <row r="1186" spans="1:4">
      <c r="A1186" s="23">
        <v>3639</v>
      </c>
      <c r="B1186" s="23">
        <v>3639</v>
      </c>
      <c r="C1186" s="23" t="s">
        <v>403</v>
      </c>
      <c r="D1186" s="24" t="s">
        <v>404</v>
      </c>
    </row>
    <row r="1187" spans="1:4">
      <c r="A1187" s="23">
        <v>3640</v>
      </c>
      <c r="B1187" s="23">
        <v>3640</v>
      </c>
      <c r="C1187" s="23" t="s">
        <v>403</v>
      </c>
      <c r="D1187" s="24" t="s">
        <v>404</v>
      </c>
    </row>
    <row r="1188" spans="1:4">
      <c r="A1188" s="23">
        <v>3641</v>
      </c>
      <c r="B1188" s="23">
        <v>3641</v>
      </c>
      <c r="C1188" s="23" t="s">
        <v>403</v>
      </c>
      <c r="D1188" s="24" t="s">
        <v>404</v>
      </c>
    </row>
    <row r="1189" spans="1:4">
      <c r="A1189" s="23">
        <v>3644</v>
      </c>
      <c r="B1189" s="23">
        <v>3644</v>
      </c>
      <c r="C1189" s="23" t="s">
        <v>400</v>
      </c>
      <c r="D1189" s="24" t="s">
        <v>401</v>
      </c>
    </row>
    <row r="1190" spans="1:4">
      <c r="A1190" s="23">
        <v>3644</v>
      </c>
      <c r="B1190" s="23">
        <v>3644</v>
      </c>
      <c r="C1190" s="23" t="s">
        <v>403</v>
      </c>
      <c r="D1190" s="24" t="s">
        <v>404</v>
      </c>
    </row>
    <row r="1191" spans="1:4">
      <c r="A1191" s="23">
        <v>3646</v>
      </c>
      <c r="B1191" s="23">
        <v>3646</v>
      </c>
      <c r="C1191" s="23" t="s">
        <v>403</v>
      </c>
      <c r="D1191" s="24" t="s">
        <v>404</v>
      </c>
    </row>
    <row r="1192" spans="1:4">
      <c r="A1192" s="23">
        <v>3647</v>
      </c>
      <c r="B1192" s="23">
        <v>3647</v>
      </c>
      <c r="C1192" s="23" t="s">
        <v>403</v>
      </c>
      <c r="D1192" s="24" t="s">
        <v>404</v>
      </c>
    </row>
    <row r="1193" spans="1:4">
      <c r="A1193" s="23">
        <v>3649</v>
      </c>
      <c r="B1193" s="23">
        <v>3649</v>
      </c>
      <c r="C1193" s="23" t="s">
        <v>403</v>
      </c>
      <c r="D1193" s="24" t="s">
        <v>404</v>
      </c>
    </row>
    <row r="1194" spans="1:4">
      <c r="A1194" s="23">
        <v>3658</v>
      </c>
      <c r="B1194" s="23">
        <v>3658</v>
      </c>
      <c r="C1194" s="23" t="s">
        <v>407</v>
      </c>
      <c r="D1194" s="24" t="s">
        <v>408</v>
      </c>
    </row>
    <row r="1195" spans="1:4">
      <c r="A1195" s="23">
        <v>3658</v>
      </c>
      <c r="B1195" s="23">
        <v>3658</v>
      </c>
      <c r="C1195" s="23" t="s">
        <v>403</v>
      </c>
      <c r="D1195" s="24" t="s">
        <v>404</v>
      </c>
    </row>
    <row r="1196" spans="1:4">
      <c r="A1196" s="23">
        <v>3659</v>
      </c>
      <c r="B1196" s="23">
        <v>3659</v>
      </c>
      <c r="C1196" s="23" t="s">
        <v>403</v>
      </c>
      <c r="D1196" s="24" t="s">
        <v>404</v>
      </c>
    </row>
    <row r="1197" spans="1:4">
      <c r="A1197" s="23">
        <v>3660</v>
      </c>
      <c r="B1197" s="23">
        <v>3660</v>
      </c>
      <c r="C1197" s="23" t="s">
        <v>403</v>
      </c>
      <c r="D1197" s="24" t="s">
        <v>404</v>
      </c>
    </row>
    <row r="1198" spans="1:4">
      <c r="A1198" s="23">
        <v>3662</v>
      </c>
      <c r="B1198" s="23">
        <v>3662</v>
      </c>
      <c r="C1198" s="23" t="s">
        <v>403</v>
      </c>
      <c r="D1198" s="24" t="s">
        <v>404</v>
      </c>
    </row>
    <row r="1199" spans="1:4">
      <c r="A1199" s="23">
        <v>3663</v>
      </c>
      <c r="B1199" s="23">
        <v>3663</v>
      </c>
      <c r="C1199" s="23" t="s">
        <v>403</v>
      </c>
      <c r="D1199" s="24" t="s">
        <v>404</v>
      </c>
    </row>
    <row r="1200" spans="1:4">
      <c r="A1200" s="23">
        <v>3664</v>
      </c>
      <c r="B1200" s="23">
        <v>3664</v>
      </c>
      <c r="C1200" s="23" t="s">
        <v>403</v>
      </c>
      <c r="D1200" s="24" t="s">
        <v>404</v>
      </c>
    </row>
    <row r="1201" spans="1:4">
      <c r="A1201" s="23">
        <v>3665</v>
      </c>
      <c r="B1201" s="23">
        <v>3665</v>
      </c>
      <c r="C1201" s="23" t="s">
        <v>403</v>
      </c>
      <c r="D1201" s="24" t="s">
        <v>404</v>
      </c>
    </row>
    <row r="1202" spans="1:4">
      <c r="A1202" s="23">
        <v>3666</v>
      </c>
      <c r="B1202" s="23">
        <v>3666</v>
      </c>
      <c r="C1202" s="23" t="s">
        <v>403</v>
      </c>
      <c r="D1202" s="24" t="s">
        <v>404</v>
      </c>
    </row>
    <row r="1203" spans="1:4">
      <c r="A1203" s="23">
        <v>3669</v>
      </c>
      <c r="B1203" s="23">
        <v>3669</v>
      </c>
      <c r="C1203" s="23" t="s">
        <v>403</v>
      </c>
      <c r="D1203" s="24" t="s">
        <v>404</v>
      </c>
    </row>
    <row r="1204" spans="1:4">
      <c r="A1204" s="23">
        <v>3670</v>
      </c>
      <c r="B1204" s="23">
        <v>3670</v>
      </c>
      <c r="C1204" s="23" t="s">
        <v>403</v>
      </c>
      <c r="D1204" s="24" t="s">
        <v>404</v>
      </c>
    </row>
    <row r="1205" spans="1:4">
      <c r="A1205" s="23">
        <v>3672</v>
      </c>
      <c r="B1205" s="23">
        <v>3672</v>
      </c>
      <c r="C1205" s="23" t="s">
        <v>403</v>
      </c>
      <c r="D1205" s="24" t="s">
        <v>404</v>
      </c>
    </row>
    <row r="1206" spans="1:4">
      <c r="A1206" s="23">
        <v>3673</v>
      </c>
      <c r="B1206" s="23">
        <v>3673</v>
      </c>
      <c r="C1206" s="23" t="s">
        <v>403</v>
      </c>
      <c r="D1206" s="24" t="s">
        <v>404</v>
      </c>
    </row>
    <row r="1207" spans="1:4">
      <c r="A1207" s="23">
        <v>3675</v>
      </c>
      <c r="B1207" s="23">
        <v>3675</v>
      </c>
      <c r="C1207" s="23" t="s">
        <v>403</v>
      </c>
      <c r="D1207" s="24" t="s">
        <v>404</v>
      </c>
    </row>
    <row r="1208" spans="1:4">
      <c r="A1208" s="23">
        <v>3677</v>
      </c>
      <c r="B1208" s="23">
        <v>3677</v>
      </c>
      <c r="C1208" s="23" t="s">
        <v>403</v>
      </c>
      <c r="D1208" s="24" t="s">
        <v>404</v>
      </c>
    </row>
    <row r="1209" spans="1:4">
      <c r="A1209" s="23">
        <v>3678</v>
      </c>
      <c r="B1209" s="23">
        <v>3678</v>
      </c>
      <c r="C1209" s="23" t="s">
        <v>403</v>
      </c>
      <c r="D1209" s="24" t="s">
        <v>404</v>
      </c>
    </row>
    <row r="1210" spans="1:4">
      <c r="A1210" s="23">
        <v>3682</v>
      </c>
      <c r="B1210" s="23">
        <v>3682</v>
      </c>
      <c r="C1210" s="23" t="s">
        <v>403</v>
      </c>
      <c r="D1210" s="24" t="s">
        <v>404</v>
      </c>
    </row>
    <row r="1211" spans="1:4">
      <c r="A1211" s="23">
        <v>3683</v>
      </c>
      <c r="B1211" s="23">
        <v>3683</v>
      </c>
      <c r="C1211" s="23" t="s">
        <v>403</v>
      </c>
      <c r="D1211" s="24" t="s">
        <v>404</v>
      </c>
    </row>
    <row r="1212" spans="1:4">
      <c r="A1212" s="23">
        <v>3685</v>
      </c>
      <c r="B1212" s="23">
        <v>3685</v>
      </c>
      <c r="C1212" s="23" t="s">
        <v>403</v>
      </c>
      <c r="D1212" s="24" t="s">
        <v>404</v>
      </c>
    </row>
    <row r="1213" spans="1:4">
      <c r="A1213" s="23">
        <v>3687</v>
      </c>
      <c r="B1213" s="23">
        <v>3687</v>
      </c>
      <c r="C1213" s="23" t="s">
        <v>400</v>
      </c>
      <c r="D1213" s="24" t="s">
        <v>401</v>
      </c>
    </row>
    <row r="1214" spans="1:4">
      <c r="A1214" s="23">
        <v>3687</v>
      </c>
      <c r="B1214" s="23">
        <v>3687</v>
      </c>
      <c r="C1214" s="23" t="s">
        <v>403</v>
      </c>
      <c r="D1214" s="24" t="s">
        <v>404</v>
      </c>
    </row>
    <row r="1215" spans="1:4">
      <c r="A1215" s="23">
        <v>3688</v>
      </c>
      <c r="B1215" s="23">
        <v>3688</v>
      </c>
      <c r="C1215" s="23" t="s">
        <v>403</v>
      </c>
      <c r="D1215" s="24" t="s">
        <v>404</v>
      </c>
    </row>
    <row r="1216" spans="1:4">
      <c r="A1216" s="23">
        <v>3690</v>
      </c>
      <c r="B1216" s="23">
        <v>3690</v>
      </c>
      <c r="C1216" s="23" t="s">
        <v>403</v>
      </c>
      <c r="D1216" s="24" t="s">
        <v>404</v>
      </c>
    </row>
    <row r="1217" spans="1:4">
      <c r="A1217" s="23">
        <v>3691</v>
      </c>
      <c r="B1217" s="23">
        <v>3691</v>
      </c>
      <c r="C1217" s="23" t="s">
        <v>400</v>
      </c>
      <c r="D1217" s="24" t="s">
        <v>401</v>
      </c>
    </row>
    <row r="1218" spans="1:4">
      <c r="A1218" s="23">
        <v>3691</v>
      </c>
      <c r="B1218" s="23">
        <v>3691</v>
      </c>
      <c r="C1218" s="23" t="s">
        <v>403</v>
      </c>
      <c r="D1218" s="24" t="s">
        <v>404</v>
      </c>
    </row>
    <row r="1219" spans="1:4">
      <c r="A1219" s="23">
        <v>3694</v>
      </c>
      <c r="B1219" s="23">
        <v>3694</v>
      </c>
      <c r="C1219" s="23" t="s">
        <v>403</v>
      </c>
      <c r="D1219" s="24" t="s">
        <v>404</v>
      </c>
    </row>
    <row r="1220" spans="1:4">
      <c r="A1220" s="23">
        <v>3695</v>
      </c>
      <c r="B1220" s="23">
        <v>3695</v>
      </c>
      <c r="C1220" s="23" t="s">
        <v>403</v>
      </c>
      <c r="D1220" s="24" t="s">
        <v>404</v>
      </c>
    </row>
    <row r="1221" spans="1:4">
      <c r="A1221" s="23">
        <v>3697</v>
      </c>
      <c r="B1221" s="23">
        <v>3697</v>
      </c>
      <c r="C1221" s="23" t="s">
        <v>403</v>
      </c>
      <c r="D1221" s="24" t="s">
        <v>404</v>
      </c>
    </row>
    <row r="1222" spans="1:4">
      <c r="A1222" s="23">
        <v>3698</v>
      </c>
      <c r="B1222" s="23">
        <v>3698</v>
      </c>
      <c r="C1222" s="23" t="s">
        <v>403</v>
      </c>
      <c r="D1222" s="24" t="s">
        <v>404</v>
      </c>
    </row>
    <row r="1223" spans="1:4">
      <c r="A1223" s="23">
        <v>3699</v>
      </c>
      <c r="B1223" s="23">
        <v>3699</v>
      </c>
      <c r="C1223" s="23" t="s">
        <v>403</v>
      </c>
      <c r="D1223" s="24" t="s">
        <v>404</v>
      </c>
    </row>
    <row r="1224" spans="1:4">
      <c r="A1224" s="23">
        <v>3700</v>
      </c>
      <c r="B1224" s="23">
        <v>3700</v>
      </c>
      <c r="C1224" s="23" t="s">
        <v>403</v>
      </c>
      <c r="D1224" s="24" t="s">
        <v>404</v>
      </c>
    </row>
    <row r="1225" spans="1:4">
      <c r="A1225" s="23">
        <v>3701</v>
      </c>
      <c r="B1225" s="23">
        <v>3701</v>
      </c>
      <c r="C1225" s="23" t="s">
        <v>403</v>
      </c>
      <c r="D1225" s="24" t="s">
        <v>404</v>
      </c>
    </row>
    <row r="1226" spans="1:4">
      <c r="A1226" s="23">
        <v>3704</v>
      </c>
      <c r="B1226" s="23">
        <v>3704</v>
      </c>
      <c r="C1226" s="23" t="s">
        <v>403</v>
      </c>
      <c r="D1226" s="24" t="s">
        <v>404</v>
      </c>
    </row>
    <row r="1227" spans="1:4">
      <c r="A1227" s="23">
        <v>3705</v>
      </c>
      <c r="B1227" s="23">
        <v>3705</v>
      </c>
      <c r="C1227" s="23" t="s">
        <v>403</v>
      </c>
      <c r="D1227" s="24" t="s">
        <v>404</v>
      </c>
    </row>
    <row r="1228" spans="1:4">
      <c r="A1228" s="23">
        <v>3707</v>
      </c>
      <c r="B1228" s="23">
        <v>3707</v>
      </c>
      <c r="C1228" s="23" t="s">
        <v>400</v>
      </c>
      <c r="D1228" s="24" t="s">
        <v>401</v>
      </c>
    </row>
    <row r="1229" spans="1:4">
      <c r="A1229" s="23">
        <v>3707</v>
      </c>
      <c r="B1229" s="23">
        <v>3707</v>
      </c>
      <c r="C1229" s="23" t="s">
        <v>403</v>
      </c>
      <c r="D1229" s="24" t="s">
        <v>404</v>
      </c>
    </row>
    <row r="1230" spans="1:4">
      <c r="A1230" s="23">
        <v>3708</v>
      </c>
      <c r="B1230" s="23">
        <v>3708</v>
      </c>
      <c r="C1230" s="23" t="s">
        <v>403</v>
      </c>
      <c r="D1230" s="24" t="s">
        <v>404</v>
      </c>
    </row>
    <row r="1231" spans="1:4">
      <c r="A1231" s="23">
        <v>3709</v>
      </c>
      <c r="B1231" s="23">
        <v>3709</v>
      </c>
      <c r="C1231" s="23" t="s">
        <v>400</v>
      </c>
      <c r="D1231" s="24" t="s">
        <v>401</v>
      </c>
    </row>
    <row r="1232" spans="1:4">
      <c r="A1232" s="23">
        <v>3709</v>
      </c>
      <c r="B1232" s="23">
        <v>3709</v>
      </c>
      <c r="C1232" s="23" t="s">
        <v>403</v>
      </c>
      <c r="D1232" s="24" t="s">
        <v>404</v>
      </c>
    </row>
    <row r="1233" spans="1:4">
      <c r="A1233" s="23">
        <v>3711</v>
      </c>
      <c r="B1233" s="23">
        <v>3711</v>
      </c>
      <c r="C1233" s="23" t="s">
        <v>403</v>
      </c>
      <c r="D1233" s="24" t="s">
        <v>404</v>
      </c>
    </row>
    <row r="1234" spans="1:4">
      <c r="A1234" s="23">
        <v>3712</v>
      </c>
      <c r="B1234" s="23">
        <v>3712</v>
      </c>
      <c r="C1234" s="23" t="s">
        <v>403</v>
      </c>
      <c r="D1234" s="24" t="s">
        <v>404</v>
      </c>
    </row>
    <row r="1235" spans="1:4">
      <c r="A1235" s="23">
        <v>3713</v>
      </c>
      <c r="B1235" s="23">
        <v>3713</v>
      </c>
      <c r="C1235" s="23" t="s">
        <v>403</v>
      </c>
      <c r="D1235" s="24" t="s">
        <v>404</v>
      </c>
    </row>
    <row r="1236" spans="1:4">
      <c r="A1236" s="23">
        <v>3714</v>
      </c>
      <c r="B1236" s="23">
        <v>3714</v>
      </c>
      <c r="C1236" s="23" t="s">
        <v>403</v>
      </c>
      <c r="D1236" s="24" t="s">
        <v>404</v>
      </c>
    </row>
    <row r="1237" spans="1:4">
      <c r="A1237" s="23">
        <v>3715</v>
      </c>
      <c r="B1237" s="23">
        <v>3715</v>
      </c>
      <c r="C1237" s="23" t="s">
        <v>403</v>
      </c>
      <c r="D1237" s="24" t="s">
        <v>404</v>
      </c>
    </row>
    <row r="1238" spans="1:4">
      <c r="A1238" s="23">
        <v>3717</v>
      </c>
      <c r="B1238" s="23">
        <v>3717</v>
      </c>
      <c r="C1238" s="23" t="s">
        <v>407</v>
      </c>
      <c r="D1238" s="24" t="s">
        <v>408</v>
      </c>
    </row>
    <row r="1239" spans="1:4">
      <c r="A1239" s="23">
        <v>3717</v>
      </c>
      <c r="B1239" s="23">
        <v>3717</v>
      </c>
      <c r="C1239" s="23" t="s">
        <v>403</v>
      </c>
      <c r="D1239" s="24" t="s">
        <v>404</v>
      </c>
    </row>
    <row r="1240" spans="1:4">
      <c r="A1240" s="23">
        <v>3718</v>
      </c>
      <c r="B1240" s="23">
        <v>3718</v>
      </c>
      <c r="C1240" s="23" t="s">
        <v>403</v>
      </c>
      <c r="D1240" s="24" t="s">
        <v>404</v>
      </c>
    </row>
    <row r="1241" spans="1:4">
      <c r="A1241" s="23">
        <v>3719</v>
      </c>
      <c r="B1241" s="23">
        <v>3719</v>
      </c>
      <c r="C1241" s="23" t="s">
        <v>403</v>
      </c>
      <c r="D1241" s="24" t="s">
        <v>404</v>
      </c>
    </row>
    <row r="1242" spans="1:4">
      <c r="A1242" s="23">
        <v>3720</v>
      </c>
      <c r="B1242" s="23">
        <v>3720</v>
      </c>
      <c r="C1242" s="23" t="s">
        <v>403</v>
      </c>
      <c r="D1242" s="24" t="s">
        <v>404</v>
      </c>
    </row>
    <row r="1243" spans="1:4">
      <c r="A1243" s="23">
        <v>3722</v>
      </c>
      <c r="B1243" s="23">
        <v>3722</v>
      </c>
      <c r="C1243" s="23" t="s">
        <v>403</v>
      </c>
      <c r="D1243" s="24" t="s">
        <v>404</v>
      </c>
    </row>
    <row r="1244" spans="1:4">
      <c r="A1244" s="23">
        <v>3723</v>
      </c>
      <c r="B1244" s="23">
        <v>3723</v>
      </c>
      <c r="C1244" s="23" t="s">
        <v>403</v>
      </c>
      <c r="D1244" s="24" t="s">
        <v>404</v>
      </c>
    </row>
    <row r="1245" spans="1:4">
      <c r="A1245" s="23">
        <v>3725</v>
      </c>
      <c r="B1245" s="23">
        <v>3725</v>
      </c>
      <c r="C1245" s="23" t="s">
        <v>403</v>
      </c>
      <c r="D1245" s="24" t="s">
        <v>404</v>
      </c>
    </row>
    <row r="1246" spans="1:4">
      <c r="A1246" s="23">
        <v>3726</v>
      </c>
      <c r="B1246" s="23">
        <v>3726</v>
      </c>
      <c r="C1246" s="23" t="s">
        <v>403</v>
      </c>
      <c r="D1246" s="24" t="s">
        <v>404</v>
      </c>
    </row>
    <row r="1247" spans="1:4">
      <c r="A1247" s="23">
        <v>3727</v>
      </c>
      <c r="B1247" s="23">
        <v>3727</v>
      </c>
      <c r="C1247" s="23" t="s">
        <v>403</v>
      </c>
      <c r="D1247" s="24" t="s">
        <v>404</v>
      </c>
    </row>
    <row r="1248" spans="1:4">
      <c r="A1248" s="23">
        <v>3728</v>
      </c>
      <c r="B1248" s="23">
        <v>3728</v>
      </c>
      <c r="C1248" s="23" t="s">
        <v>403</v>
      </c>
      <c r="D1248" s="24" t="s">
        <v>404</v>
      </c>
    </row>
    <row r="1249" spans="1:4">
      <c r="A1249" s="23">
        <v>3730</v>
      </c>
      <c r="B1249" s="23">
        <v>3730</v>
      </c>
      <c r="C1249" s="23" t="s">
        <v>403</v>
      </c>
      <c r="D1249" s="24" t="s">
        <v>404</v>
      </c>
    </row>
    <row r="1250" spans="1:4">
      <c r="A1250" s="23">
        <v>3732</v>
      </c>
      <c r="B1250" s="23">
        <v>3732</v>
      </c>
      <c r="C1250" s="23" t="s">
        <v>403</v>
      </c>
      <c r="D1250" s="24" t="s">
        <v>404</v>
      </c>
    </row>
    <row r="1251" spans="1:4">
      <c r="A1251" s="23">
        <v>3733</v>
      </c>
      <c r="B1251" s="23">
        <v>3733</v>
      </c>
      <c r="C1251" s="23" t="s">
        <v>403</v>
      </c>
      <c r="D1251" s="24" t="s">
        <v>404</v>
      </c>
    </row>
    <row r="1252" spans="1:4">
      <c r="A1252" s="23">
        <v>3735</v>
      </c>
      <c r="B1252" s="23">
        <v>3735</v>
      </c>
      <c r="C1252" s="23" t="s">
        <v>403</v>
      </c>
      <c r="D1252" s="24" t="s">
        <v>404</v>
      </c>
    </row>
    <row r="1253" spans="1:4">
      <c r="A1253" s="23">
        <v>3737</v>
      </c>
      <c r="B1253" s="23">
        <v>3737</v>
      </c>
      <c r="C1253" s="23" t="s">
        <v>403</v>
      </c>
      <c r="D1253" s="24" t="s">
        <v>404</v>
      </c>
    </row>
    <row r="1254" spans="1:4">
      <c r="A1254" s="23">
        <v>3738</v>
      </c>
      <c r="B1254" s="23">
        <v>3738</v>
      </c>
      <c r="C1254" s="23" t="s">
        <v>403</v>
      </c>
      <c r="D1254" s="24" t="s">
        <v>404</v>
      </c>
    </row>
    <row r="1255" spans="1:4">
      <c r="A1255" s="23">
        <v>3739</v>
      </c>
      <c r="B1255" s="23">
        <v>3739</v>
      </c>
      <c r="C1255" s="23" t="s">
        <v>403</v>
      </c>
      <c r="D1255" s="24" t="s">
        <v>404</v>
      </c>
    </row>
    <row r="1256" spans="1:4">
      <c r="A1256" s="23">
        <v>3740</v>
      </c>
      <c r="B1256" s="23">
        <v>3740</v>
      </c>
      <c r="C1256" s="23" t="s">
        <v>403</v>
      </c>
      <c r="D1256" s="24" t="s">
        <v>404</v>
      </c>
    </row>
    <row r="1257" spans="1:4">
      <c r="A1257" s="23">
        <v>3741</v>
      </c>
      <c r="B1257" s="23">
        <v>3741</v>
      </c>
      <c r="C1257" s="23" t="s">
        <v>403</v>
      </c>
      <c r="D1257" s="24" t="s">
        <v>404</v>
      </c>
    </row>
    <row r="1258" spans="1:4">
      <c r="A1258" s="23">
        <v>3744</v>
      </c>
      <c r="B1258" s="23">
        <v>3744</v>
      </c>
      <c r="C1258" s="23" t="s">
        <v>403</v>
      </c>
      <c r="D1258" s="24" t="s">
        <v>404</v>
      </c>
    </row>
    <row r="1259" spans="1:4">
      <c r="A1259" s="23">
        <v>3746</v>
      </c>
      <c r="B1259" s="23">
        <v>3746</v>
      </c>
      <c r="C1259" s="23" t="s">
        <v>403</v>
      </c>
      <c r="D1259" s="24" t="s">
        <v>404</v>
      </c>
    </row>
    <row r="1260" spans="1:4">
      <c r="A1260" s="23">
        <v>3747</v>
      </c>
      <c r="B1260" s="23">
        <v>3747</v>
      </c>
      <c r="C1260" s="23" t="s">
        <v>403</v>
      </c>
      <c r="D1260" s="24" t="s">
        <v>404</v>
      </c>
    </row>
    <row r="1261" spans="1:4">
      <c r="A1261" s="23">
        <v>3749</v>
      </c>
      <c r="B1261" s="23">
        <v>3749</v>
      </c>
      <c r="C1261" s="23" t="s">
        <v>403</v>
      </c>
      <c r="D1261" s="24" t="s">
        <v>404</v>
      </c>
    </row>
    <row r="1262" spans="1:4">
      <c r="A1262" s="23">
        <v>3750</v>
      </c>
      <c r="B1262" s="23">
        <v>3750</v>
      </c>
      <c r="C1262" s="23" t="s">
        <v>407</v>
      </c>
      <c r="D1262" s="24" t="s">
        <v>408</v>
      </c>
    </row>
    <row r="1263" spans="1:4">
      <c r="A1263" s="23">
        <v>3751</v>
      </c>
      <c r="B1263" s="23">
        <v>3751</v>
      </c>
      <c r="C1263" s="23" t="s">
        <v>407</v>
      </c>
      <c r="D1263" s="24" t="s">
        <v>408</v>
      </c>
    </row>
    <row r="1264" spans="1:4">
      <c r="A1264" s="23">
        <v>3752</v>
      </c>
      <c r="B1264" s="23">
        <v>3752</v>
      </c>
      <c r="C1264" s="23" t="s">
        <v>407</v>
      </c>
      <c r="D1264" s="24" t="s">
        <v>408</v>
      </c>
    </row>
    <row r="1265" spans="1:4">
      <c r="A1265" s="23">
        <v>3753</v>
      </c>
      <c r="B1265" s="23">
        <v>3753</v>
      </c>
      <c r="C1265" s="23" t="s">
        <v>407</v>
      </c>
      <c r="D1265" s="24" t="s">
        <v>408</v>
      </c>
    </row>
    <row r="1266" spans="1:4">
      <c r="A1266" s="23">
        <v>3754</v>
      </c>
      <c r="B1266" s="23">
        <v>3754</v>
      </c>
      <c r="C1266" s="23" t="s">
        <v>407</v>
      </c>
      <c r="D1266" s="24" t="s">
        <v>408</v>
      </c>
    </row>
    <row r="1267" spans="1:4">
      <c r="A1267" s="23">
        <v>3755</v>
      </c>
      <c r="B1267" s="23">
        <v>3755</v>
      </c>
      <c r="C1267" s="23" t="s">
        <v>407</v>
      </c>
      <c r="D1267" s="24" t="s">
        <v>408</v>
      </c>
    </row>
    <row r="1268" spans="1:4">
      <c r="A1268" s="23">
        <v>3756</v>
      </c>
      <c r="B1268" s="23">
        <v>3756</v>
      </c>
      <c r="C1268" s="23" t="s">
        <v>407</v>
      </c>
      <c r="D1268" s="24" t="s">
        <v>408</v>
      </c>
    </row>
    <row r="1269" spans="1:4">
      <c r="A1269" s="23">
        <v>3757</v>
      </c>
      <c r="B1269" s="23">
        <v>3757</v>
      </c>
      <c r="C1269" s="23" t="s">
        <v>407</v>
      </c>
      <c r="D1269" s="24" t="s">
        <v>408</v>
      </c>
    </row>
    <row r="1270" spans="1:4">
      <c r="A1270" s="23">
        <v>3758</v>
      </c>
      <c r="B1270" s="23">
        <v>3758</v>
      </c>
      <c r="C1270" s="23" t="s">
        <v>407</v>
      </c>
      <c r="D1270" s="24" t="s">
        <v>408</v>
      </c>
    </row>
    <row r="1271" spans="1:4">
      <c r="A1271" s="23">
        <v>3759</v>
      </c>
      <c r="B1271" s="23">
        <v>3759</v>
      </c>
      <c r="C1271" s="23" t="s">
        <v>407</v>
      </c>
      <c r="D1271" s="24" t="s">
        <v>408</v>
      </c>
    </row>
    <row r="1272" spans="1:4">
      <c r="A1272" s="23">
        <v>3760</v>
      </c>
      <c r="B1272" s="23">
        <v>3760</v>
      </c>
      <c r="C1272" s="23" t="s">
        <v>407</v>
      </c>
      <c r="D1272" s="24" t="s">
        <v>408</v>
      </c>
    </row>
    <row r="1273" spans="1:4">
      <c r="A1273" s="23">
        <v>3761</v>
      </c>
      <c r="B1273" s="23">
        <v>3761</v>
      </c>
      <c r="C1273" s="23" t="s">
        <v>407</v>
      </c>
      <c r="D1273" s="24" t="s">
        <v>408</v>
      </c>
    </row>
    <row r="1274" spans="1:4">
      <c r="A1274" s="23">
        <v>3762</v>
      </c>
      <c r="B1274" s="23">
        <v>3762</v>
      </c>
      <c r="C1274" s="23" t="s">
        <v>407</v>
      </c>
      <c r="D1274" s="24" t="s">
        <v>408</v>
      </c>
    </row>
    <row r="1275" spans="1:4">
      <c r="A1275" s="23">
        <v>3763</v>
      </c>
      <c r="B1275" s="23">
        <v>3763</v>
      </c>
      <c r="C1275" s="23" t="s">
        <v>407</v>
      </c>
      <c r="D1275" s="24" t="s">
        <v>408</v>
      </c>
    </row>
    <row r="1276" spans="1:4">
      <c r="A1276" s="23">
        <v>3764</v>
      </c>
      <c r="B1276" s="23">
        <v>3764</v>
      </c>
      <c r="C1276" s="23" t="s">
        <v>407</v>
      </c>
      <c r="D1276" s="24" t="s">
        <v>408</v>
      </c>
    </row>
    <row r="1277" spans="1:4">
      <c r="A1277" s="23">
        <v>3764</v>
      </c>
      <c r="B1277" s="23">
        <v>3764</v>
      </c>
      <c r="C1277" s="23" t="s">
        <v>403</v>
      </c>
      <c r="D1277" s="24" t="s">
        <v>404</v>
      </c>
    </row>
    <row r="1278" spans="1:4">
      <c r="A1278" s="23">
        <v>3765</v>
      </c>
      <c r="B1278" s="23">
        <v>3765</v>
      </c>
      <c r="C1278" s="23" t="s">
        <v>407</v>
      </c>
      <c r="D1278" s="24" t="s">
        <v>408</v>
      </c>
    </row>
    <row r="1279" spans="1:4">
      <c r="A1279" s="23">
        <v>3766</v>
      </c>
      <c r="B1279" s="23">
        <v>3766</v>
      </c>
      <c r="C1279" s="23" t="s">
        <v>407</v>
      </c>
      <c r="D1279" s="24" t="s">
        <v>408</v>
      </c>
    </row>
    <row r="1280" spans="1:4">
      <c r="A1280" s="23">
        <v>3767</v>
      </c>
      <c r="B1280" s="23">
        <v>3767</v>
      </c>
      <c r="C1280" s="23" t="s">
        <v>407</v>
      </c>
      <c r="D1280" s="24" t="s">
        <v>408</v>
      </c>
    </row>
    <row r="1281" spans="1:4">
      <c r="A1281" s="23">
        <v>3770</v>
      </c>
      <c r="B1281" s="23">
        <v>3770</v>
      </c>
      <c r="C1281" s="23" t="s">
        <v>407</v>
      </c>
      <c r="D1281" s="24" t="s">
        <v>408</v>
      </c>
    </row>
    <row r="1282" spans="1:4">
      <c r="A1282" s="23">
        <v>3775</v>
      </c>
      <c r="B1282" s="23">
        <v>3775</v>
      </c>
      <c r="C1282" s="23" t="s">
        <v>407</v>
      </c>
      <c r="D1282" s="24" t="s">
        <v>408</v>
      </c>
    </row>
    <row r="1283" spans="1:4">
      <c r="A1283" s="23">
        <v>3777</v>
      </c>
      <c r="B1283" s="23">
        <v>3777</v>
      </c>
      <c r="C1283" s="23" t="s">
        <v>407</v>
      </c>
      <c r="D1283" s="24" t="s">
        <v>408</v>
      </c>
    </row>
    <row r="1284" spans="1:4">
      <c r="A1284" s="23">
        <v>3778</v>
      </c>
      <c r="B1284" s="23">
        <v>3778</v>
      </c>
      <c r="C1284" s="23" t="s">
        <v>403</v>
      </c>
      <c r="D1284" s="24" t="s">
        <v>404</v>
      </c>
    </row>
    <row r="1285" spans="1:4">
      <c r="A1285" s="23">
        <v>3779</v>
      </c>
      <c r="B1285" s="23">
        <v>3779</v>
      </c>
      <c r="C1285" s="23" t="s">
        <v>403</v>
      </c>
      <c r="D1285" s="24" t="s">
        <v>404</v>
      </c>
    </row>
    <row r="1286" spans="1:4">
      <c r="A1286" s="23">
        <v>3781</v>
      </c>
      <c r="B1286" s="23">
        <v>3781</v>
      </c>
      <c r="C1286" s="23" t="s">
        <v>407</v>
      </c>
      <c r="D1286" s="24" t="s">
        <v>408</v>
      </c>
    </row>
    <row r="1287" spans="1:4">
      <c r="A1287" s="23">
        <v>3782</v>
      </c>
      <c r="B1287" s="23">
        <v>3782</v>
      </c>
      <c r="C1287" s="23" t="s">
        <v>407</v>
      </c>
      <c r="D1287" s="24" t="s">
        <v>408</v>
      </c>
    </row>
    <row r="1288" spans="1:4">
      <c r="A1288" s="23">
        <v>3783</v>
      </c>
      <c r="B1288" s="23">
        <v>3783</v>
      </c>
      <c r="C1288" s="23" t="s">
        <v>407</v>
      </c>
      <c r="D1288" s="24" t="s">
        <v>408</v>
      </c>
    </row>
    <row r="1289" spans="1:4">
      <c r="A1289" s="23">
        <v>3785</v>
      </c>
      <c r="B1289" s="23">
        <v>3785</v>
      </c>
      <c r="C1289" s="23" t="s">
        <v>407</v>
      </c>
      <c r="D1289" s="24" t="s">
        <v>408</v>
      </c>
    </row>
    <row r="1290" spans="1:4">
      <c r="A1290" s="23">
        <v>3786</v>
      </c>
      <c r="B1290" s="23">
        <v>3786</v>
      </c>
      <c r="C1290" s="23" t="s">
        <v>407</v>
      </c>
      <c r="D1290" s="24" t="s">
        <v>408</v>
      </c>
    </row>
    <row r="1291" spans="1:4">
      <c r="A1291" s="23">
        <v>3787</v>
      </c>
      <c r="B1291" s="23">
        <v>3787</v>
      </c>
      <c r="C1291" s="23" t="s">
        <v>407</v>
      </c>
      <c r="D1291" s="24" t="s">
        <v>408</v>
      </c>
    </row>
    <row r="1292" spans="1:4">
      <c r="A1292" s="23">
        <v>3788</v>
      </c>
      <c r="B1292" s="23">
        <v>3788</v>
      </c>
      <c r="C1292" s="23" t="s">
        <v>407</v>
      </c>
      <c r="D1292" s="24" t="s">
        <v>408</v>
      </c>
    </row>
    <row r="1293" spans="1:4">
      <c r="A1293" s="23">
        <v>3789</v>
      </c>
      <c r="B1293" s="23">
        <v>3789</v>
      </c>
      <c r="C1293" s="23" t="s">
        <v>407</v>
      </c>
      <c r="D1293" s="24" t="s">
        <v>408</v>
      </c>
    </row>
    <row r="1294" spans="1:4">
      <c r="A1294" s="23">
        <v>3791</v>
      </c>
      <c r="B1294" s="23">
        <v>3791</v>
      </c>
      <c r="C1294" s="23" t="s">
        <v>407</v>
      </c>
      <c r="D1294" s="24" t="s">
        <v>408</v>
      </c>
    </row>
    <row r="1295" spans="1:4">
      <c r="A1295" s="23">
        <v>3792</v>
      </c>
      <c r="B1295" s="23">
        <v>3792</v>
      </c>
      <c r="C1295" s="23" t="s">
        <v>407</v>
      </c>
      <c r="D1295" s="24" t="s">
        <v>408</v>
      </c>
    </row>
    <row r="1296" spans="1:4">
      <c r="A1296" s="23">
        <v>3793</v>
      </c>
      <c r="B1296" s="23">
        <v>3793</v>
      </c>
      <c r="C1296" s="23" t="s">
        <v>407</v>
      </c>
      <c r="D1296" s="24" t="s">
        <v>408</v>
      </c>
    </row>
    <row r="1297" spans="1:4">
      <c r="A1297" s="23">
        <v>3795</v>
      </c>
      <c r="B1297" s="23">
        <v>3795</v>
      </c>
      <c r="C1297" s="23" t="s">
        <v>407</v>
      </c>
      <c r="D1297" s="24" t="s">
        <v>408</v>
      </c>
    </row>
    <row r="1298" spans="1:4">
      <c r="A1298" s="23">
        <v>3796</v>
      </c>
      <c r="B1298" s="23">
        <v>3796</v>
      </c>
      <c r="C1298" s="23" t="s">
        <v>407</v>
      </c>
      <c r="D1298" s="24" t="s">
        <v>408</v>
      </c>
    </row>
    <row r="1299" spans="1:4">
      <c r="A1299" s="23">
        <v>3797</v>
      </c>
      <c r="B1299" s="23">
        <v>3797</v>
      </c>
      <c r="C1299" s="23" t="s">
        <v>407</v>
      </c>
      <c r="D1299" s="24" t="s">
        <v>408</v>
      </c>
    </row>
    <row r="1300" spans="1:4">
      <c r="A1300" s="23">
        <v>3799</v>
      </c>
      <c r="B1300" s="23">
        <v>3799</v>
      </c>
      <c r="C1300" s="23" t="s">
        <v>407</v>
      </c>
      <c r="D1300" s="24" t="s">
        <v>408</v>
      </c>
    </row>
    <row r="1301" spans="1:4">
      <c r="A1301" s="23">
        <v>3799</v>
      </c>
      <c r="B1301" s="23">
        <v>3799</v>
      </c>
      <c r="C1301" s="23" t="s">
        <v>403</v>
      </c>
      <c r="D1301" s="24" t="s">
        <v>404</v>
      </c>
    </row>
    <row r="1302" spans="1:4">
      <c r="A1302" s="23">
        <v>3800</v>
      </c>
      <c r="B1302" s="23">
        <v>3800</v>
      </c>
      <c r="C1302" s="23" t="s">
        <v>407</v>
      </c>
      <c r="D1302" s="24" t="s">
        <v>408</v>
      </c>
    </row>
    <row r="1303" spans="1:4">
      <c r="A1303" s="23">
        <v>3802</v>
      </c>
      <c r="B1303" s="23">
        <v>3802</v>
      </c>
      <c r="C1303" s="23" t="s">
        <v>407</v>
      </c>
      <c r="D1303" s="24" t="s">
        <v>408</v>
      </c>
    </row>
    <row r="1304" spans="1:4">
      <c r="A1304" s="23">
        <v>3803</v>
      </c>
      <c r="B1304" s="23">
        <v>3803</v>
      </c>
      <c r="C1304" s="23" t="s">
        <v>407</v>
      </c>
      <c r="D1304" s="24" t="s">
        <v>408</v>
      </c>
    </row>
    <row r="1305" spans="1:4">
      <c r="A1305" s="23">
        <v>3804</v>
      </c>
      <c r="B1305" s="23">
        <v>3804</v>
      </c>
      <c r="C1305" s="23" t="s">
        <v>407</v>
      </c>
      <c r="D1305" s="24" t="s">
        <v>408</v>
      </c>
    </row>
    <row r="1306" spans="1:4">
      <c r="A1306" s="23">
        <v>3805</v>
      </c>
      <c r="B1306" s="23">
        <v>3805</v>
      </c>
      <c r="C1306" s="23" t="s">
        <v>407</v>
      </c>
      <c r="D1306" s="24" t="s">
        <v>408</v>
      </c>
    </row>
    <row r="1307" spans="1:4">
      <c r="A1307" s="23">
        <v>3806</v>
      </c>
      <c r="B1307" s="23">
        <v>3806</v>
      </c>
      <c r="C1307" s="23" t="s">
        <v>407</v>
      </c>
      <c r="D1307" s="24" t="s">
        <v>408</v>
      </c>
    </row>
    <row r="1308" spans="1:4">
      <c r="A1308" s="23">
        <v>3807</v>
      </c>
      <c r="B1308" s="23">
        <v>3807</v>
      </c>
      <c r="C1308" s="23" t="s">
        <v>407</v>
      </c>
      <c r="D1308" s="24" t="s">
        <v>408</v>
      </c>
    </row>
    <row r="1309" spans="1:4">
      <c r="A1309" s="23">
        <v>3808</v>
      </c>
      <c r="B1309" s="23">
        <v>3808</v>
      </c>
      <c r="C1309" s="23" t="s">
        <v>407</v>
      </c>
      <c r="D1309" s="24" t="s">
        <v>408</v>
      </c>
    </row>
    <row r="1310" spans="1:4">
      <c r="A1310" s="23">
        <v>3809</v>
      </c>
      <c r="B1310" s="23">
        <v>3809</v>
      </c>
      <c r="C1310" s="23" t="s">
        <v>407</v>
      </c>
      <c r="D1310" s="24" t="s">
        <v>408</v>
      </c>
    </row>
    <row r="1311" spans="1:4">
      <c r="A1311" s="23">
        <v>3810</v>
      </c>
      <c r="B1311" s="23">
        <v>3810</v>
      </c>
      <c r="C1311" s="23" t="s">
        <v>407</v>
      </c>
      <c r="D1311" s="24" t="s">
        <v>408</v>
      </c>
    </row>
    <row r="1312" spans="1:4">
      <c r="A1312" s="23">
        <v>3812</v>
      </c>
      <c r="B1312" s="23">
        <v>3812</v>
      </c>
      <c r="C1312" s="23" t="s">
        <v>407</v>
      </c>
      <c r="D1312" s="24" t="s">
        <v>408</v>
      </c>
    </row>
    <row r="1313" spans="1:4">
      <c r="A1313" s="23">
        <v>3813</v>
      </c>
      <c r="B1313" s="23">
        <v>3813</v>
      </c>
      <c r="C1313" s="23" t="s">
        <v>407</v>
      </c>
      <c r="D1313" s="24" t="s">
        <v>408</v>
      </c>
    </row>
    <row r="1314" spans="1:4">
      <c r="A1314" s="23">
        <v>3814</v>
      </c>
      <c r="B1314" s="23">
        <v>3814</v>
      </c>
      <c r="C1314" s="23" t="s">
        <v>407</v>
      </c>
      <c r="D1314" s="24" t="s">
        <v>408</v>
      </c>
    </row>
    <row r="1315" spans="1:4">
      <c r="A1315" s="23">
        <v>3815</v>
      </c>
      <c r="B1315" s="23">
        <v>3815</v>
      </c>
      <c r="C1315" s="23" t="s">
        <v>407</v>
      </c>
      <c r="D1315" s="24" t="s">
        <v>408</v>
      </c>
    </row>
    <row r="1316" spans="1:4">
      <c r="A1316" s="23">
        <v>3816</v>
      </c>
      <c r="B1316" s="23">
        <v>3816</v>
      </c>
      <c r="C1316" s="23" t="s">
        <v>407</v>
      </c>
      <c r="D1316" s="24" t="s">
        <v>408</v>
      </c>
    </row>
    <row r="1317" spans="1:4">
      <c r="A1317" s="23">
        <v>3816</v>
      </c>
      <c r="B1317" s="23">
        <v>3816</v>
      </c>
      <c r="C1317" s="23" t="s">
        <v>403</v>
      </c>
      <c r="D1317" s="24" t="s">
        <v>404</v>
      </c>
    </row>
    <row r="1318" spans="1:4">
      <c r="A1318" s="23">
        <v>3818</v>
      </c>
      <c r="B1318" s="23">
        <v>3818</v>
      </c>
      <c r="C1318" s="23" t="s">
        <v>403</v>
      </c>
      <c r="D1318" s="24" t="s">
        <v>404</v>
      </c>
    </row>
    <row r="1319" spans="1:4">
      <c r="A1319" s="23">
        <v>3820</v>
      </c>
      <c r="B1319" s="23">
        <v>3820</v>
      </c>
      <c r="C1319" s="23" t="s">
        <v>403</v>
      </c>
      <c r="D1319" s="24" t="s">
        <v>404</v>
      </c>
    </row>
    <row r="1320" spans="1:4">
      <c r="A1320" s="23">
        <v>3821</v>
      </c>
      <c r="B1320" s="23">
        <v>3821</v>
      </c>
      <c r="C1320" s="23" t="s">
        <v>403</v>
      </c>
      <c r="D1320" s="24" t="s">
        <v>404</v>
      </c>
    </row>
    <row r="1321" spans="1:4">
      <c r="A1321" s="23">
        <v>3822</v>
      </c>
      <c r="B1321" s="23">
        <v>3822</v>
      </c>
      <c r="C1321" s="23" t="s">
        <v>403</v>
      </c>
      <c r="D1321" s="24" t="s">
        <v>404</v>
      </c>
    </row>
    <row r="1322" spans="1:4">
      <c r="A1322" s="23">
        <v>3823</v>
      </c>
      <c r="B1322" s="23">
        <v>3823</v>
      </c>
      <c r="C1322" s="23" t="s">
        <v>403</v>
      </c>
      <c r="D1322" s="24" t="s">
        <v>404</v>
      </c>
    </row>
    <row r="1323" spans="1:4">
      <c r="A1323" s="23">
        <v>3824</v>
      </c>
      <c r="B1323" s="23">
        <v>3824</v>
      </c>
      <c r="C1323" s="23" t="s">
        <v>403</v>
      </c>
      <c r="D1323" s="24" t="s">
        <v>404</v>
      </c>
    </row>
    <row r="1324" spans="1:4">
      <c r="A1324" s="23">
        <v>3825</v>
      </c>
      <c r="B1324" s="23">
        <v>3825</v>
      </c>
      <c r="C1324" s="23" t="s">
        <v>403</v>
      </c>
      <c r="D1324" s="24" t="s">
        <v>404</v>
      </c>
    </row>
    <row r="1325" spans="1:4">
      <c r="A1325" s="23">
        <v>3831</v>
      </c>
      <c r="B1325" s="23">
        <v>3831</v>
      </c>
      <c r="C1325" s="23" t="s">
        <v>403</v>
      </c>
      <c r="D1325" s="24" t="s">
        <v>404</v>
      </c>
    </row>
    <row r="1326" spans="1:4">
      <c r="A1326" s="23">
        <v>3832</v>
      </c>
      <c r="B1326" s="23">
        <v>3832</v>
      </c>
      <c r="C1326" s="23" t="s">
        <v>403</v>
      </c>
      <c r="D1326" s="24" t="s">
        <v>404</v>
      </c>
    </row>
    <row r="1327" spans="1:4">
      <c r="A1327" s="23">
        <v>3833</v>
      </c>
      <c r="B1327" s="23">
        <v>3833</v>
      </c>
      <c r="C1327" s="23" t="s">
        <v>407</v>
      </c>
      <c r="D1327" s="24" t="s">
        <v>408</v>
      </c>
    </row>
    <row r="1328" spans="1:4">
      <c r="A1328" s="23">
        <v>3833</v>
      </c>
      <c r="B1328" s="23">
        <v>3833</v>
      </c>
      <c r="C1328" s="23" t="s">
        <v>403</v>
      </c>
      <c r="D1328" s="24" t="s">
        <v>404</v>
      </c>
    </row>
    <row r="1329" spans="1:4">
      <c r="A1329" s="23">
        <v>3835</v>
      </c>
      <c r="B1329" s="23">
        <v>3835</v>
      </c>
      <c r="C1329" s="23" t="s">
        <v>403</v>
      </c>
      <c r="D1329" s="24" t="s">
        <v>404</v>
      </c>
    </row>
    <row r="1330" spans="1:4">
      <c r="A1330" s="23">
        <v>3840</v>
      </c>
      <c r="B1330" s="23">
        <v>3840</v>
      </c>
      <c r="C1330" s="23" t="s">
        <v>403</v>
      </c>
      <c r="D1330" s="24" t="s">
        <v>404</v>
      </c>
    </row>
    <row r="1331" spans="1:4">
      <c r="A1331" s="23">
        <v>3842</v>
      </c>
      <c r="B1331" s="23">
        <v>3842</v>
      </c>
      <c r="C1331" s="23" t="s">
        <v>403</v>
      </c>
      <c r="D1331" s="24" t="s">
        <v>404</v>
      </c>
    </row>
    <row r="1332" spans="1:4">
      <c r="A1332" s="23">
        <v>3844</v>
      </c>
      <c r="B1332" s="23">
        <v>3844</v>
      </c>
      <c r="C1332" s="23" t="s">
        <v>403</v>
      </c>
      <c r="D1332" s="24" t="s">
        <v>404</v>
      </c>
    </row>
    <row r="1333" spans="1:4">
      <c r="A1333" s="23">
        <v>3847</v>
      </c>
      <c r="B1333" s="23">
        <v>3847</v>
      </c>
      <c r="C1333" s="23" t="s">
        <v>403</v>
      </c>
      <c r="D1333" s="24" t="s">
        <v>404</v>
      </c>
    </row>
    <row r="1334" spans="1:4">
      <c r="A1334" s="23">
        <v>3850</v>
      </c>
      <c r="B1334" s="23">
        <v>3850</v>
      </c>
      <c r="C1334" s="23" t="s">
        <v>403</v>
      </c>
      <c r="D1334" s="24" t="s">
        <v>404</v>
      </c>
    </row>
    <row r="1335" spans="1:4">
      <c r="A1335" s="23">
        <v>3851</v>
      </c>
      <c r="B1335" s="23">
        <v>3851</v>
      </c>
      <c r="C1335" s="23" t="s">
        <v>403</v>
      </c>
      <c r="D1335" s="24" t="s">
        <v>404</v>
      </c>
    </row>
    <row r="1336" spans="1:4">
      <c r="A1336" s="23">
        <v>3852</v>
      </c>
      <c r="B1336" s="23">
        <v>3852</v>
      </c>
      <c r="C1336" s="23" t="s">
        <v>403</v>
      </c>
      <c r="D1336" s="24" t="s">
        <v>404</v>
      </c>
    </row>
    <row r="1337" spans="1:4">
      <c r="A1337" s="23">
        <v>3854</v>
      </c>
      <c r="B1337" s="23">
        <v>3854</v>
      </c>
      <c r="C1337" s="23" t="s">
        <v>403</v>
      </c>
      <c r="D1337" s="24" t="s">
        <v>404</v>
      </c>
    </row>
    <row r="1338" spans="1:4">
      <c r="A1338" s="23">
        <v>3856</v>
      </c>
      <c r="B1338" s="23">
        <v>3856</v>
      </c>
      <c r="C1338" s="23" t="s">
        <v>403</v>
      </c>
      <c r="D1338" s="24" t="s">
        <v>404</v>
      </c>
    </row>
    <row r="1339" spans="1:4">
      <c r="A1339" s="23">
        <v>3857</v>
      </c>
      <c r="B1339" s="23">
        <v>3857</v>
      </c>
      <c r="C1339" s="23" t="s">
        <v>403</v>
      </c>
      <c r="D1339" s="24" t="s">
        <v>404</v>
      </c>
    </row>
    <row r="1340" spans="1:4">
      <c r="A1340" s="23">
        <v>3858</v>
      </c>
      <c r="B1340" s="23">
        <v>3858</v>
      </c>
      <c r="C1340" s="23" t="s">
        <v>403</v>
      </c>
      <c r="D1340" s="24" t="s">
        <v>404</v>
      </c>
    </row>
    <row r="1341" spans="1:4">
      <c r="A1341" s="23">
        <v>3859</v>
      </c>
      <c r="B1341" s="23">
        <v>3859</v>
      </c>
      <c r="C1341" s="23" t="s">
        <v>403</v>
      </c>
      <c r="D1341" s="24" t="s">
        <v>404</v>
      </c>
    </row>
    <row r="1342" spans="1:4">
      <c r="A1342" s="23">
        <v>3860</v>
      </c>
      <c r="B1342" s="23">
        <v>3860</v>
      </c>
      <c r="C1342" s="23" t="s">
        <v>403</v>
      </c>
      <c r="D1342" s="24" t="s">
        <v>404</v>
      </c>
    </row>
    <row r="1343" spans="1:4">
      <c r="A1343" s="23">
        <v>3862</v>
      </c>
      <c r="B1343" s="23">
        <v>3862</v>
      </c>
      <c r="C1343" s="23" t="s">
        <v>403</v>
      </c>
      <c r="D1343" s="24" t="s">
        <v>404</v>
      </c>
    </row>
    <row r="1344" spans="1:4">
      <c r="A1344" s="23">
        <v>3864</v>
      </c>
      <c r="B1344" s="23">
        <v>3864</v>
      </c>
      <c r="C1344" s="23" t="s">
        <v>403</v>
      </c>
      <c r="D1344" s="24" t="s">
        <v>404</v>
      </c>
    </row>
    <row r="1345" spans="1:4">
      <c r="A1345" s="23">
        <v>3865</v>
      </c>
      <c r="B1345" s="23">
        <v>3865</v>
      </c>
      <c r="C1345" s="23" t="s">
        <v>403</v>
      </c>
      <c r="D1345" s="24" t="s">
        <v>404</v>
      </c>
    </row>
    <row r="1346" spans="1:4">
      <c r="A1346" s="23">
        <v>3869</v>
      </c>
      <c r="B1346" s="23">
        <v>3869</v>
      </c>
      <c r="C1346" s="23" t="s">
        <v>403</v>
      </c>
      <c r="D1346" s="24" t="s">
        <v>404</v>
      </c>
    </row>
    <row r="1347" spans="1:4">
      <c r="A1347" s="23">
        <v>3870</v>
      </c>
      <c r="B1347" s="23">
        <v>3870</v>
      </c>
      <c r="C1347" s="23" t="s">
        <v>403</v>
      </c>
      <c r="D1347" s="24" t="s">
        <v>404</v>
      </c>
    </row>
    <row r="1348" spans="1:4">
      <c r="A1348" s="23">
        <v>3871</v>
      </c>
      <c r="B1348" s="23">
        <v>3871</v>
      </c>
      <c r="C1348" s="23" t="s">
        <v>403</v>
      </c>
      <c r="D1348" s="24" t="s">
        <v>404</v>
      </c>
    </row>
    <row r="1349" spans="1:4">
      <c r="A1349" s="23">
        <v>3873</v>
      </c>
      <c r="B1349" s="23">
        <v>3873</v>
      </c>
      <c r="C1349" s="23" t="s">
        <v>403</v>
      </c>
      <c r="D1349" s="24" t="s">
        <v>404</v>
      </c>
    </row>
    <row r="1350" spans="1:4">
      <c r="A1350" s="23">
        <v>3874</v>
      </c>
      <c r="B1350" s="23">
        <v>3874</v>
      </c>
      <c r="C1350" s="23" t="s">
        <v>403</v>
      </c>
      <c r="D1350" s="24" t="s">
        <v>404</v>
      </c>
    </row>
    <row r="1351" spans="1:4">
      <c r="A1351" s="23">
        <v>3875</v>
      </c>
      <c r="B1351" s="23">
        <v>3875</v>
      </c>
      <c r="C1351" s="23" t="s">
        <v>403</v>
      </c>
      <c r="D1351" s="24" t="s">
        <v>404</v>
      </c>
    </row>
    <row r="1352" spans="1:4">
      <c r="A1352" s="23">
        <v>3878</v>
      </c>
      <c r="B1352" s="23">
        <v>3878</v>
      </c>
      <c r="C1352" s="23" t="s">
        <v>403</v>
      </c>
      <c r="D1352" s="24" t="s">
        <v>404</v>
      </c>
    </row>
    <row r="1353" spans="1:4">
      <c r="A1353" s="23">
        <v>3880</v>
      </c>
      <c r="B1353" s="23">
        <v>3880</v>
      </c>
      <c r="C1353" s="23" t="s">
        <v>403</v>
      </c>
      <c r="D1353" s="24" t="s">
        <v>404</v>
      </c>
    </row>
    <row r="1354" spans="1:4">
      <c r="A1354" s="23">
        <v>3882</v>
      </c>
      <c r="B1354" s="23">
        <v>3882</v>
      </c>
      <c r="C1354" s="23" t="s">
        <v>403</v>
      </c>
      <c r="D1354" s="24" t="s">
        <v>404</v>
      </c>
    </row>
    <row r="1355" spans="1:4">
      <c r="A1355" s="23">
        <v>3885</v>
      </c>
      <c r="B1355" s="23">
        <v>3885</v>
      </c>
      <c r="C1355" s="23" t="s">
        <v>403</v>
      </c>
      <c r="D1355" s="24" t="s">
        <v>404</v>
      </c>
    </row>
    <row r="1356" spans="1:4">
      <c r="A1356" s="23">
        <v>3886</v>
      </c>
      <c r="B1356" s="23">
        <v>3886</v>
      </c>
      <c r="C1356" s="23" t="s">
        <v>403</v>
      </c>
      <c r="D1356" s="24" t="s">
        <v>404</v>
      </c>
    </row>
    <row r="1357" spans="1:4">
      <c r="A1357" s="23">
        <v>3887</v>
      </c>
      <c r="B1357" s="23">
        <v>3887</v>
      </c>
      <c r="C1357" s="23" t="s">
        <v>403</v>
      </c>
      <c r="D1357" s="24" t="s">
        <v>404</v>
      </c>
    </row>
    <row r="1358" spans="1:4">
      <c r="A1358" s="23">
        <v>3888</v>
      </c>
      <c r="B1358" s="23">
        <v>3888</v>
      </c>
      <c r="C1358" s="23" t="s">
        <v>403</v>
      </c>
      <c r="D1358" s="24" t="s">
        <v>404</v>
      </c>
    </row>
    <row r="1359" spans="1:4">
      <c r="A1359" s="23">
        <v>3889</v>
      </c>
      <c r="B1359" s="23">
        <v>3889</v>
      </c>
      <c r="C1359" s="23" t="s">
        <v>403</v>
      </c>
      <c r="D1359" s="24" t="s">
        <v>404</v>
      </c>
    </row>
    <row r="1360" spans="1:4">
      <c r="A1360" s="23">
        <v>3890</v>
      </c>
      <c r="B1360" s="23">
        <v>3890</v>
      </c>
      <c r="C1360" s="23" t="s">
        <v>403</v>
      </c>
      <c r="D1360" s="24" t="s">
        <v>404</v>
      </c>
    </row>
    <row r="1361" spans="1:4">
      <c r="A1361" s="23">
        <v>3891</v>
      </c>
      <c r="B1361" s="23">
        <v>3891</v>
      </c>
      <c r="C1361" s="23" t="s">
        <v>403</v>
      </c>
      <c r="D1361" s="24" t="s">
        <v>404</v>
      </c>
    </row>
    <row r="1362" spans="1:4">
      <c r="A1362" s="23">
        <v>3892</v>
      </c>
      <c r="B1362" s="23">
        <v>3892</v>
      </c>
      <c r="C1362" s="23" t="s">
        <v>403</v>
      </c>
      <c r="D1362" s="24" t="s">
        <v>404</v>
      </c>
    </row>
    <row r="1363" spans="1:4">
      <c r="A1363" s="23">
        <v>3893</v>
      </c>
      <c r="B1363" s="23">
        <v>3893</v>
      </c>
      <c r="C1363" s="23" t="s">
        <v>403</v>
      </c>
      <c r="D1363" s="24" t="s">
        <v>404</v>
      </c>
    </row>
    <row r="1364" spans="1:4">
      <c r="A1364" s="23">
        <v>3895</v>
      </c>
      <c r="B1364" s="23">
        <v>3895</v>
      </c>
      <c r="C1364" s="23" t="s">
        <v>403</v>
      </c>
      <c r="D1364" s="24" t="s">
        <v>404</v>
      </c>
    </row>
    <row r="1365" spans="1:4">
      <c r="A1365" s="23">
        <v>3896</v>
      </c>
      <c r="B1365" s="23">
        <v>3896</v>
      </c>
      <c r="C1365" s="23" t="s">
        <v>403</v>
      </c>
      <c r="D1365" s="24" t="s">
        <v>404</v>
      </c>
    </row>
    <row r="1366" spans="1:4">
      <c r="A1366" s="23">
        <v>3898</v>
      </c>
      <c r="B1366" s="23">
        <v>3898</v>
      </c>
      <c r="C1366" s="23" t="s">
        <v>403</v>
      </c>
      <c r="D1366" s="24" t="s">
        <v>404</v>
      </c>
    </row>
    <row r="1367" spans="1:4">
      <c r="A1367" s="23">
        <v>3900</v>
      </c>
      <c r="B1367" s="23">
        <v>3900</v>
      </c>
      <c r="C1367" s="23" t="s">
        <v>403</v>
      </c>
      <c r="D1367" s="24" t="s">
        <v>404</v>
      </c>
    </row>
    <row r="1368" spans="1:4">
      <c r="A1368" s="23">
        <v>3902</v>
      </c>
      <c r="B1368" s="23">
        <v>3902</v>
      </c>
      <c r="C1368" s="23" t="s">
        <v>403</v>
      </c>
      <c r="D1368" s="24" t="s">
        <v>404</v>
      </c>
    </row>
    <row r="1369" spans="1:4">
      <c r="A1369" s="23">
        <v>3903</v>
      </c>
      <c r="B1369" s="23">
        <v>3903</v>
      </c>
      <c r="C1369" s="23" t="s">
        <v>403</v>
      </c>
      <c r="D1369" s="24" t="s">
        <v>404</v>
      </c>
    </row>
    <row r="1370" spans="1:4">
      <c r="A1370" s="23">
        <v>3904</v>
      </c>
      <c r="B1370" s="23">
        <v>3904</v>
      </c>
      <c r="C1370" s="23" t="s">
        <v>403</v>
      </c>
      <c r="D1370" s="24" t="s">
        <v>404</v>
      </c>
    </row>
    <row r="1371" spans="1:4">
      <c r="A1371" s="23">
        <v>3909</v>
      </c>
      <c r="B1371" s="23">
        <v>3909</v>
      </c>
      <c r="C1371" s="23" t="s">
        <v>403</v>
      </c>
      <c r="D1371" s="24" t="s">
        <v>404</v>
      </c>
    </row>
    <row r="1372" spans="1:4">
      <c r="A1372" s="23">
        <v>3910</v>
      </c>
      <c r="B1372" s="23">
        <v>3910</v>
      </c>
      <c r="C1372" s="23" t="s">
        <v>407</v>
      </c>
      <c r="D1372" s="24" t="s">
        <v>408</v>
      </c>
    </row>
    <row r="1373" spans="1:4">
      <c r="A1373" s="23">
        <v>3911</v>
      </c>
      <c r="B1373" s="23">
        <v>3911</v>
      </c>
      <c r="C1373" s="23" t="s">
        <v>407</v>
      </c>
      <c r="D1373" s="24" t="s">
        <v>408</v>
      </c>
    </row>
    <row r="1374" spans="1:4">
      <c r="A1374" s="23">
        <v>3912</v>
      </c>
      <c r="B1374" s="23">
        <v>3912</v>
      </c>
      <c r="C1374" s="23" t="s">
        <v>407</v>
      </c>
      <c r="D1374" s="24" t="s">
        <v>408</v>
      </c>
    </row>
    <row r="1375" spans="1:4">
      <c r="A1375" s="23">
        <v>3913</v>
      </c>
      <c r="B1375" s="23">
        <v>3913</v>
      </c>
      <c r="C1375" s="23" t="s">
        <v>407</v>
      </c>
      <c r="D1375" s="24" t="s">
        <v>408</v>
      </c>
    </row>
    <row r="1376" spans="1:4">
      <c r="A1376" s="23">
        <v>3915</v>
      </c>
      <c r="B1376" s="23">
        <v>3915</v>
      </c>
      <c r="C1376" s="23" t="s">
        <v>407</v>
      </c>
      <c r="D1376" s="24" t="s">
        <v>408</v>
      </c>
    </row>
    <row r="1377" spans="1:4">
      <c r="A1377" s="23">
        <v>3916</v>
      </c>
      <c r="B1377" s="23">
        <v>3916</v>
      </c>
      <c r="C1377" s="23" t="s">
        <v>407</v>
      </c>
      <c r="D1377" s="24" t="s">
        <v>408</v>
      </c>
    </row>
    <row r="1378" spans="1:4">
      <c r="A1378" s="23">
        <v>3918</v>
      </c>
      <c r="B1378" s="23">
        <v>3918</v>
      </c>
      <c r="C1378" s="23" t="s">
        <v>407</v>
      </c>
      <c r="D1378" s="24" t="s">
        <v>408</v>
      </c>
    </row>
    <row r="1379" spans="1:4">
      <c r="A1379" s="23">
        <v>3919</v>
      </c>
      <c r="B1379" s="23">
        <v>3919</v>
      </c>
      <c r="C1379" s="23" t="s">
        <v>407</v>
      </c>
      <c r="D1379" s="24" t="s">
        <v>408</v>
      </c>
    </row>
    <row r="1380" spans="1:4">
      <c r="A1380" s="23">
        <v>3920</v>
      </c>
      <c r="B1380" s="23">
        <v>3920</v>
      </c>
      <c r="C1380" s="23" t="s">
        <v>407</v>
      </c>
      <c r="D1380" s="24" t="s">
        <v>408</v>
      </c>
    </row>
    <row r="1381" spans="1:4">
      <c r="A1381" s="23">
        <v>3921</v>
      </c>
      <c r="B1381" s="23">
        <v>3921</v>
      </c>
      <c r="C1381" s="23" t="s">
        <v>403</v>
      </c>
      <c r="D1381" s="24" t="s">
        <v>404</v>
      </c>
    </row>
    <row r="1382" spans="1:4">
      <c r="A1382" s="23">
        <v>3922</v>
      </c>
      <c r="B1382" s="23">
        <v>3922</v>
      </c>
      <c r="C1382" s="23" t="s">
        <v>403</v>
      </c>
      <c r="D1382" s="24" t="s">
        <v>404</v>
      </c>
    </row>
    <row r="1383" spans="1:4">
      <c r="A1383" s="23">
        <v>3923</v>
      </c>
      <c r="B1383" s="23">
        <v>3923</v>
      </c>
      <c r="C1383" s="23" t="s">
        <v>403</v>
      </c>
      <c r="D1383" s="24" t="s">
        <v>404</v>
      </c>
    </row>
    <row r="1384" spans="1:4">
      <c r="A1384" s="23">
        <v>3925</v>
      </c>
      <c r="B1384" s="23">
        <v>3925</v>
      </c>
      <c r="C1384" s="23" t="s">
        <v>403</v>
      </c>
      <c r="D1384" s="24" t="s">
        <v>404</v>
      </c>
    </row>
    <row r="1385" spans="1:4">
      <c r="A1385" s="23">
        <v>3926</v>
      </c>
      <c r="B1385" s="23">
        <v>3926</v>
      </c>
      <c r="C1385" s="23" t="s">
        <v>407</v>
      </c>
      <c r="D1385" s="24" t="s">
        <v>408</v>
      </c>
    </row>
    <row r="1386" spans="1:4">
      <c r="A1386" s="23">
        <v>3927</v>
      </c>
      <c r="B1386" s="23">
        <v>3927</v>
      </c>
      <c r="C1386" s="23" t="s">
        <v>407</v>
      </c>
      <c r="D1386" s="24" t="s">
        <v>408</v>
      </c>
    </row>
    <row r="1387" spans="1:4">
      <c r="A1387" s="23">
        <v>3928</v>
      </c>
      <c r="B1387" s="23">
        <v>3928</v>
      </c>
      <c r="C1387" s="23" t="s">
        <v>407</v>
      </c>
      <c r="D1387" s="24" t="s">
        <v>408</v>
      </c>
    </row>
    <row r="1388" spans="1:4">
      <c r="A1388" s="23">
        <v>3929</v>
      </c>
      <c r="B1388" s="23">
        <v>3929</v>
      </c>
      <c r="C1388" s="23" t="s">
        <v>407</v>
      </c>
      <c r="D1388" s="24" t="s">
        <v>408</v>
      </c>
    </row>
    <row r="1389" spans="1:4">
      <c r="A1389" s="23">
        <v>3930</v>
      </c>
      <c r="B1389" s="23">
        <v>3930</v>
      </c>
      <c r="C1389" s="23" t="s">
        <v>407</v>
      </c>
      <c r="D1389" s="24" t="s">
        <v>408</v>
      </c>
    </row>
    <row r="1390" spans="1:4">
      <c r="A1390" s="23">
        <v>3931</v>
      </c>
      <c r="B1390" s="23">
        <v>3931</v>
      </c>
      <c r="C1390" s="23" t="s">
        <v>407</v>
      </c>
      <c r="D1390" s="24" t="s">
        <v>408</v>
      </c>
    </row>
    <row r="1391" spans="1:4">
      <c r="A1391" s="23">
        <v>3933</v>
      </c>
      <c r="B1391" s="23">
        <v>3933</v>
      </c>
      <c r="C1391" s="23" t="s">
        <v>407</v>
      </c>
      <c r="D1391" s="24" t="s">
        <v>408</v>
      </c>
    </row>
    <row r="1392" spans="1:4">
      <c r="A1392" s="23">
        <v>3934</v>
      </c>
      <c r="B1392" s="23">
        <v>3934</v>
      </c>
      <c r="C1392" s="23" t="s">
        <v>407</v>
      </c>
      <c r="D1392" s="24" t="s">
        <v>408</v>
      </c>
    </row>
    <row r="1393" spans="1:4">
      <c r="A1393" s="23">
        <v>3936</v>
      </c>
      <c r="B1393" s="23">
        <v>3936</v>
      </c>
      <c r="C1393" s="23" t="s">
        <v>407</v>
      </c>
      <c r="D1393" s="24" t="s">
        <v>408</v>
      </c>
    </row>
    <row r="1394" spans="1:4">
      <c r="A1394" s="23">
        <v>3937</v>
      </c>
      <c r="B1394" s="23">
        <v>3937</v>
      </c>
      <c r="C1394" s="23" t="s">
        <v>407</v>
      </c>
      <c r="D1394" s="24" t="s">
        <v>408</v>
      </c>
    </row>
    <row r="1395" spans="1:4">
      <c r="A1395" s="23">
        <v>3938</v>
      </c>
      <c r="B1395" s="23">
        <v>3938</v>
      </c>
      <c r="C1395" s="23" t="s">
        <v>407</v>
      </c>
      <c r="D1395" s="24" t="s">
        <v>408</v>
      </c>
    </row>
    <row r="1396" spans="1:4">
      <c r="A1396" s="23">
        <v>3939</v>
      </c>
      <c r="B1396" s="23">
        <v>3939</v>
      </c>
      <c r="C1396" s="23" t="s">
        <v>407</v>
      </c>
      <c r="D1396" s="24" t="s">
        <v>408</v>
      </c>
    </row>
    <row r="1397" spans="1:4">
      <c r="A1397" s="23">
        <v>3940</v>
      </c>
      <c r="B1397" s="23">
        <v>3940</v>
      </c>
      <c r="C1397" s="23" t="s">
        <v>407</v>
      </c>
      <c r="D1397" s="24" t="s">
        <v>408</v>
      </c>
    </row>
    <row r="1398" spans="1:4">
      <c r="A1398" s="23">
        <v>3941</v>
      </c>
      <c r="B1398" s="23">
        <v>3941</v>
      </c>
      <c r="C1398" s="23" t="s">
        <v>407</v>
      </c>
      <c r="D1398" s="24" t="s">
        <v>408</v>
      </c>
    </row>
    <row r="1399" spans="1:4">
      <c r="A1399" s="23">
        <v>3942</v>
      </c>
      <c r="B1399" s="23">
        <v>3942</v>
      </c>
      <c r="C1399" s="23" t="s">
        <v>407</v>
      </c>
      <c r="D1399" s="24" t="s">
        <v>408</v>
      </c>
    </row>
    <row r="1400" spans="1:4">
      <c r="A1400" s="23">
        <v>3943</v>
      </c>
      <c r="B1400" s="23">
        <v>3943</v>
      </c>
      <c r="C1400" s="23" t="s">
        <v>407</v>
      </c>
      <c r="D1400" s="24" t="s">
        <v>408</v>
      </c>
    </row>
    <row r="1401" spans="1:4">
      <c r="A1401" s="23">
        <v>3944</v>
      </c>
      <c r="B1401" s="23">
        <v>3944</v>
      </c>
      <c r="C1401" s="23" t="s">
        <v>407</v>
      </c>
      <c r="D1401" s="24" t="s">
        <v>408</v>
      </c>
    </row>
    <row r="1402" spans="1:4">
      <c r="A1402" s="23">
        <v>3945</v>
      </c>
      <c r="B1402" s="23">
        <v>3945</v>
      </c>
      <c r="C1402" s="23" t="s">
        <v>403</v>
      </c>
      <c r="D1402" s="24" t="s">
        <v>404</v>
      </c>
    </row>
    <row r="1403" spans="1:4">
      <c r="A1403" s="23">
        <v>3946</v>
      </c>
      <c r="B1403" s="23">
        <v>3946</v>
      </c>
      <c r="C1403" s="23" t="s">
        <v>403</v>
      </c>
      <c r="D1403" s="24" t="s">
        <v>404</v>
      </c>
    </row>
    <row r="1404" spans="1:4">
      <c r="A1404" s="23">
        <v>3950</v>
      </c>
      <c r="B1404" s="23">
        <v>3950</v>
      </c>
      <c r="C1404" s="23" t="s">
        <v>403</v>
      </c>
      <c r="D1404" s="24" t="s">
        <v>404</v>
      </c>
    </row>
    <row r="1405" spans="1:4">
      <c r="A1405" s="23">
        <v>3951</v>
      </c>
      <c r="B1405" s="23">
        <v>3951</v>
      </c>
      <c r="C1405" s="23" t="s">
        <v>403</v>
      </c>
      <c r="D1405" s="24" t="s">
        <v>404</v>
      </c>
    </row>
    <row r="1406" spans="1:4">
      <c r="A1406" s="23">
        <v>3953</v>
      </c>
      <c r="B1406" s="23">
        <v>3953</v>
      </c>
      <c r="C1406" s="23" t="s">
        <v>403</v>
      </c>
      <c r="D1406" s="24" t="s">
        <v>404</v>
      </c>
    </row>
    <row r="1407" spans="1:4">
      <c r="A1407" s="23">
        <v>3954</v>
      </c>
      <c r="B1407" s="23">
        <v>3954</v>
      </c>
      <c r="C1407" s="23" t="s">
        <v>403</v>
      </c>
      <c r="D1407" s="24" t="s">
        <v>404</v>
      </c>
    </row>
    <row r="1408" spans="1:4">
      <c r="A1408" s="23">
        <v>3956</v>
      </c>
      <c r="B1408" s="23">
        <v>3956</v>
      </c>
      <c r="C1408" s="23" t="s">
        <v>403</v>
      </c>
      <c r="D1408" s="24" t="s">
        <v>404</v>
      </c>
    </row>
    <row r="1409" spans="1:4">
      <c r="A1409" s="23">
        <v>3957</v>
      </c>
      <c r="B1409" s="23">
        <v>3957</v>
      </c>
      <c r="C1409" s="23" t="s">
        <v>403</v>
      </c>
      <c r="D1409" s="24" t="s">
        <v>404</v>
      </c>
    </row>
    <row r="1410" spans="1:4">
      <c r="A1410" s="23">
        <v>3958</v>
      </c>
      <c r="B1410" s="23">
        <v>3958</v>
      </c>
      <c r="C1410" s="23" t="s">
        <v>403</v>
      </c>
      <c r="D1410" s="24" t="s">
        <v>404</v>
      </c>
    </row>
    <row r="1411" spans="1:4">
      <c r="A1411" s="23">
        <v>3959</v>
      </c>
      <c r="B1411" s="23">
        <v>3959</v>
      </c>
      <c r="C1411" s="23" t="s">
        <v>403</v>
      </c>
      <c r="D1411" s="24" t="s">
        <v>404</v>
      </c>
    </row>
    <row r="1412" spans="1:4">
      <c r="A1412" s="23">
        <v>3960</v>
      </c>
      <c r="B1412" s="23">
        <v>3960</v>
      </c>
      <c r="C1412" s="23" t="s">
        <v>403</v>
      </c>
      <c r="D1412" s="24" t="s">
        <v>404</v>
      </c>
    </row>
    <row r="1413" spans="1:4">
      <c r="A1413" s="23">
        <v>3962</v>
      </c>
      <c r="B1413" s="23">
        <v>3962</v>
      </c>
      <c r="C1413" s="23" t="s">
        <v>403</v>
      </c>
      <c r="D1413" s="24" t="s">
        <v>404</v>
      </c>
    </row>
    <row r="1414" spans="1:4">
      <c r="A1414" s="23">
        <v>3964</v>
      </c>
      <c r="B1414" s="23">
        <v>3964</v>
      </c>
      <c r="C1414" s="23" t="s">
        <v>403</v>
      </c>
      <c r="D1414" s="24" t="s">
        <v>404</v>
      </c>
    </row>
    <row r="1415" spans="1:4">
      <c r="A1415" s="23">
        <v>3965</v>
      </c>
      <c r="B1415" s="23">
        <v>3965</v>
      </c>
      <c r="C1415" s="23" t="s">
        <v>403</v>
      </c>
      <c r="D1415" s="24" t="s">
        <v>404</v>
      </c>
    </row>
    <row r="1416" spans="1:4">
      <c r="A1416" s="23">
        <v>3966</v>
      </c>
      <c r="B1416" s="23">
        <v>3966</v>
      </c>
      <c r="C1416" s="23" t="s">
        <v>403</v>
      </c>
      <c r="D1416" s="24" t="s">
        <v>404</v>
      </c>
    </row>
    <row r="1417" spans="1:4">
      <c r="A1417" s="23">
        <v>3967</v>
      </c>
      <c r="B1417" s="23">
        <v>3967</v>
      </c>
      <c r="C1417" s="23" t="s">
        <v>403</v>
      </c>
      <c r="D1417" s="24" t="s">
        <v>404</v>
      </c>
    </row>
    <row r="1418" spans="1:4">
      <c r="A1418" s="23">
        <v>3971</v>
      </c>
      <c r="B1418" s="23">
        <v>3971</v>
      </c>
      <c r="C1418" s="23" t="s">
        <v>403</v>
      </c>
      <c r="D1418" s="24" t="s">
        <v>404</v>
      </c>
    </row>
    <row r="1419" spans="1:4">
      <c r="A1419" s="23">
        <v>3975</v>
      </c>
      <c r="B1419" s="23">
        <v>3975</v>
      </c>
      <c r="C1419" s="23" t="s">
        <v>407</v>
      </c>
      <c r="D1419" s="24" t="s">
        <v>408</v>
      </c>
    </row>
    <row r="1420" spans="1:4">
      <c r="A1420" s="23">
        <v>3976</v>
      </c>
      <c r="B1420" s="23">
        <v>3976</v>
      </c>
      <c r="C1420" s="23" t="s">
        <v>407</v>
      </c>
      <c r="D1420" s="24" t="s">
        <v>408</v>
      </c>
    </row>
    <row r="1421" spans="1:4">
      <c r="A1421" s="23">
        <v>3977</v>
      </c>
      <c r="B1421" s="23">
        <v>3977</v>
      </c>
      <c r="C1421" s="23" t="s">
        <v>407</v>
      </c>
      <c r="D1421" s="24" t="s">
        <v>408</v>
      </c>
    </row>
    <row r="1422" spans="1:4">
      <c r="A1422" s="23">
        <v>3978</v>
      </c>
      <c r="B1422" s="23">
        <v>3978</v>
      </c>
      <c r="C1422" s="23" t="s">
        <v>407</v>
      </c>
      <c r="D1422" s="24" t="s">
        <v>408</v>
      </c>
    </row>
    <row r="1423" spans="1:4">
      <c r="A1423" s="23">
        <v>3979</v>
      </c>
      <c r="B1423" s="23">
        <v>3979</v>
      </c>
      <c r="C1423" s="23" t="s">
        <v>403</v>
      </c>
      <c r="D1423" s="24" t="s">
        <v>404</v>
      </c>
    </row>
    <row r="1424" spans="1:4">
      <c r="A1424" s="23">
        <v>3980</v>
      </c>
      <c r="B1424" s="23">
        <v>3980</v>
      </c>
      <c r="C1424" s="23" t="s">
        <v>407</v>
      </c>
      <c r="D1424" s="24" t="s">
        <v>408</v>
      </c>
    </row>
    <row r="1425" spans="1:4">
      <c r="A1425" s="23">
        <v>3981</v>
      </c>
      <c r="B1425" s="23">
        <v>3981</v>
      </c>
      <c r="C1425" s="23" t="s">
        <v>407</v>
      </c>
      <c r="D1425" s="24" t="s">
        <v>408</v>
      </c>
    </row>
    <row r="1426" spans="1:4">
      <c r="A1426" s="23">
        <v>3981</v>
      </c>
      <c r="B1426" s="23">
        <v>3981</v>
      </c>
      <c r="C1426" s="23" t="s">
        <v>403</v>
      </c>
      <c r="D1426" s="24" t="s">
        <v>404</v>
      </c>
    </row>
    <row r="1427" spans="1:4">
      <c r="A1427" s="23">
        <v>3984</v>
      </c>
      <c r="B1427" s="23">
        <v>3984</v>
      </c>
      <c r="C1427" s="23" t="s">
        <v>407</v>
      </c>
      <c r="D1427" s="24" t="s">
        <v>408</v>
      </c>
    </row>
    <row r="1428" spans="1:4">
      <c r="A1428" s="23">
        <v>3984</v>
      </c>
      <c r="B1428" s="23">
        <v>3984</v>
      </c>
      <c r="C1428" s="23" t="s">
        <v>403</v>
      </c>
      <c r="D1428" s="24" t="s">
        <v>404</v>
      </c>
    </row>
    <row r="1429" spans="1:4">
      <c r="A1429" s="23">
        <v>3987</v>
      </c>
      <c r="B1429" s="23">
        <v>3987</v>
      </c>
      <c r="C1429" s="23" t="s">
        <v>407</v>
      </c>
      <c r="D1429" s="24" t="s">
        <v>408</v>
      </c>
    </row>
    <row r="1430" spans="1:4">
      <c r="A1430" s="23">
        <v>3987</v>
      </c>
      <c r="B1430" s="23">
        <v>3987</v>
      </c>
      <c r="C1430" s="23" t="s">
        <v>403</v>
      </c>
      <c r="D1430" s="24" t="s">
        <v>404</v>
      </c>
    </row>
    <row r="1431" spans="1:4">
      <c r="A1431" s="23">
        <v>3988</v>
      </c>
      <c r="B1431" s="23">
        <v>3988</v>
      </c>
      <c r="C1431" s="23" t="s">
        <v>403</v>
      </c>
      <c r="D1431" s="24" t="s">
        <v>404</v>
      </c>
    </row>
    <row r="1432" spans="1:4">
      <c r="A1432" s="23">
        <v>3990</v>
      </c>
      <c r="B1432" s="23">
        <v>3990</v>
      </c>
      <c r="C1432" s="23" t="s">
        <v>403</v>
      </c>
      <c r="D1432" s="24" t="s">
        <v>404</v>
      </c>
    </row>
    <row r="1433" spans="1:4">
      <c r="A1433" s="23">
        <v>3991</v>
      </c>
      <c r="B1433" s="23">
        <v>3991</v>
      </c>
      <c r="C1433" s="23" t="s">
        <v>403</v>
      </c>
      <c r="D1433" s="24" t="s">
        <v>404</v>
      </c>
    </row>
    <row r="1434" spans="1:4">
      <c r="A1434" s="23">
        <v>3992</v>
      </c>
      <c r="B1434" s="23">
        <v>3992</v>
      </c>
      <c r="C1434" s="23" t="s">
        <v>403</v>
      </c>
      <c r="D1434" s="24" t="s">
        <v>404</v>
      </c>
    </row>
    <row r="1435" spans="1:4">
      <c r="A1435" s="23">
        <v>3995</v>
      </c>
      <c r="B1435" s="23">
        <v>3995</v>
      </c>
      <c r="C1435" s="23" t="s">
        <v>403</v>
      </c>
      <c r="D1435" s="24" t="s">
        <v>404</v>
      </c>
    </row>
    <row r="1436" spans="1:4">
      <c r="A1436" s="23">
        <v>3996</v>
      </c>
      <c r="B1436" s="23">
        <v>3996</v>
      </c>
      <c r="C1436" s="23" t="s">
        <v>403</v>
      </c>
      <c r="D1436" s="24" t="s">
        <v>404</v>
      </c>
    </row>
    <row r="1437" spans="1:4">
      <c r="A1437" s="23">
        <v>4000</v>
      </c>
      <c r="B1437" s="23">
        <v>4000</v>
      </c>
      <c r="C1437" s="23" t="s">
        <v>410</v>
      </c>
      <c r="D1437" s="24" t="s">
        <v>411</v>
      </c>
    </row>
    <row r="1438" spans="1:4">
      <c r="A1438" s="23">
        <v>4005</v>
      </c>
      <c r="B1438" s="23">
        <v>4005</v>
      </c>
      <c r="C1438" s="23" t="s">
        <v>410</v>
      </c>
      <c r="D1438" s="24" t="s">
        <v>411</v>
      </c>
    </row>
    <row r="1439" spans="1:4">
      <c r="A1439" s="23">
        <v>4006</v>
      </c>
      <c r="B1439" s="23">
        <v>4006</v>
      </c>
      <c r="C1439" s="23" t="s">
        <v>410</v>
      </c>
      <c r="D1439" s="24" t="s">
        <v>411</v>
      </c>
    </row>
    <row r="1440" spans="1:4">
      <c r="A1440" s="23">
        <v>4007</v>
      </c>
      <c r="B1440" s="23">
        <v>4007</v>
      </c>
      <c r="C1440" s="23" t="s">
        <v>410</v>
      </c>
      <c r="D1440" s="24" t="s">
        <v>411</v>
      </c>
    </row>
    <row r="1441" spans="1:4">
      <c r="A1441" s="23">
        <v>4008</v>
      </c>
      <c r="B1441" s="23">
        <v>4008</v>
      </c>
      <c r="C1441" s="23" t="s">
        <v>410</v>
      </c>
      <c r="D1441" s="24" t="s">
        <v>411</v>
      </c>
    </row>
    <row r="1442" spans="1:4">
      <c r="A1442" s="23">
        <v>4009</v>
      </c>
      <c r="B1442" s="23">
        <v>4009</v>
      </c>
      <c r="C1442" s="23" t="s">
        <v>410</v>
      </c>
      <c r="D1442" s="24" t="s">
        <v>411</v>
      </c>
    </row>
    <row r="1443" spans="1:4">
      <c r="A1443" s="23">
        <v>4010</v>
      </c>
      <c r="B1443" s="23">
        <v>4010</v>
      </c>
      <c r="C1443" s="23" t="s">
        <v>410</v>
      </c>
      <c r="D1443" s="24" t="s">
        <v>411</v>
      </c>
    </row>
    <row r="1444" spans="1:4">
      <c r="A1444" s="23">
        <v>4011</v>
      </c>
      <c r="B1444" s="23">
        <v>4011</v>
      </c>
      <c r="C1444" s="23" t="s">
        <v>410</v>
      </c>
      <c r="D1444" s="24" t="s">
        <v>411</v>
      </c>
    </row>
    <row r="1445" spans="1:4">
      <c r="A1445" s="23">
        <v>4012</v>
      </c>
      <c r="B1445" s="23">
        <v>4012</v>
      </c>
      <c r="C1445" s="23" t="s">
        <v>410</v>
      </c>
      <c r="D1445" s="24" t="s">
        <v>411</v>
      </c>
    </row>
    <row r="1446" spans="1:4">
      <c r="A1446" s="23">
        <v>4013</v>
      </c>
      <c r="B1446" s="23">
        <v>4013</v>
      </c>
      <c r="C1446" s="23" t="s">
        <v>410</v>
      </c>
      <c r="D1446" s="24" t="s">
        <v>411</v>
      </c>
    </row>
    <row r="1447" spans="1:4">
      <c r="A1447" s="23">
        <v>4014</v>
      </c>
      <c r="B1447" s="23">
        <v>4014</v>
      </c>
      <c r="C1447" s="23" t="s">
        <v>410</v>
      </c>
      <c r="D1447" s="24" t="s">
        <v>411</v>
      </c>
    </row>
    <row r="1448" spans="1:4">
      <c r="A1448" s="23">
        <v>4017</v>
      </c>
      <c r="B1448" s="23">
        <v>4017</v>
      </c>
      <c r="C1448" s="23" t="s">
        <v>410</v>
      </c>
      <c r="D1448" s="24" t="s">
        <v>411</v>
      </c>
    </row>
    <row r="1449" spans="1:4">
      <c r="A1449" s="23">
        <v>4018</v>
      </c>
      <c r="B1449" s="23">
        <v>4018</v>
      </c>
      <c r="C1449" s="23" t="s">
        <v>410</v>
      </c>
      <c r="D1449" s="24" t="s">
        <v>411</v>
      </c>
    </row>
    <row r="1450" spans="1:4">
      <c r="A1450" s="23">
        <v>4019</v>
      </c>
      <c r="B1450" s="23">
        <v>4019</v>
      </c>
      <c r="C1450" s="23" t="s">
        <v>410</v>
      </c>
      <c r="D1450" s="24" t="s">
        <v>411</v>
      </c>
    </row>
    <row r="1451" spans="1:4">
      <c r="A1451" s="23">
        <v>4020</v>
      </c>
      <c r="B1451" s="23">
        <v>4020</v>
      </c>
      <c r="C1451" s="23" t="s">
        <v>410</v>
      </c>
      <c r="D1451" s="24" t="s">
        <v>411</v>
      </c>
    </row>
    <row r="1452" spans="1:4">
      <c r="A1452" s="23">
        <v>4021</v>
      </c>
      <c r="B1452" s="23">
        <v>4021</v>
      </c>
      <c r="C1452" s="23" t="s">
        <v>410</v>
      </c>
      <c r="D1452" s="24" t="s">
        <v>411</v>
      </c>
    </row>
    <row r="1453" spans="1:4">
      <c r="A1453" s="23">
        <v>4022</v>
      </c>
      <c r="B1453" s="23">
        <v>4022</v>
      </c>
      <c r="C1453" s="23" t="s">
        <v>410</v>
      </c>
      <c r="D1453" s="24" t="s">
        <v>411</v>
      </c>
    </row>
    <row r="1454" spans="1:4">
      <c r="A1454" s="23">
        <v>4025</v>
      </c>
      <c r="B1454" s="23">
        <v>4025</v>
      </c>
      <c r="C1454" s="23" t="s">
        <v>410</v>
      </c>
      <c r="D1454" s="24" t="s">
        <v>411</v>
      </c>
    </row>
    <row r="1455" spans="1:4">
      <c r="A1455" s="23">
        <v>4029</v>
      </c>
      <c r="B1455" s="23">
        <v>4029</v>
      </c>
      <c r="C1455" s="23" t="s">
        <v>410</v>
      </c>
      <c r="D1455" s="24" t="s">
        <v>411</v>
      </c>
    </row>
    <row r="1456" spans="1:4">
      <c r="A1456" s="23">
        <v>4030</v>
      </c>
      <c r="B1456" s="23">
        <v>4030</v>
      </c>
      <c r="C1456" s="23" t="s">
        <v>410</v>
      </c>
      <c r="D1456" s="24" t="s">
        <v>411</v>
      </c>
    </row>
    <row r="1457" spans="1:4">
      <c r="A1457" s="23">
        <v>4031</v>
      </c>
      <c r="B1457" s="23">
        <v>4031</v>
      </c>
      <c r="C1457" s="23" t="s">
        <v>410</v>
      </c>
      <c r="D1457" s="24" t="s">
        <v>411</v>
      </c>
    </row>
    <row r="1458" spans="1:4">
      <c r="A1458" s="23">
        <v>4032</v>
      </c>
      <c r="B1458" s="23">
        <v>4032</v>
      </c>
      <c r="C1458" s="23" t="s">
        <v>410</v>
      </c>
      <c r="D1458" s="24" t="s">
        <v>411</v>
      </c>
    </row>
    <row r="1459" spans="1:4">
      <c r="A1459" s="23">
        <v>4034</v>
      </c>
      <c r="B1459" s="23">
        <v>4034</v>
      </c>
      <c r="C1459" s="23" t="s">
        <v>410</v>
      </c>
      <c r="D1459" s="24" t="s">
        <v>411</v>
      </c>
    </row>
    <row r="1460" spans="1:4">
      <c r="A1460" s="23">
        <v>4035</v>
      </c>
      <c r="B1460" s="23">
        <v>4035</v>
      </c>
      <c r="C1460" s="23" t="s">
        <v>410</v>
      </c>
      <c r="D1460" s="24" t="s">
        <v>411</v>
      </c>
    </row>
    <row r="1461" spans="1:4">
      <c r="A1461" s="23">
        <v>4036</v>
      </c>
      <c r="B1461" s="23">
        <v>4036</v>
      </c>
      <c r="C1461" s="23" t="s">
        <v>410</v>
      </c>
      <c r="D1461" s="24" t="s">
        <v>411</v>
      </c>
    </row>
    <row r="1462" spans="1:4">
      <c r="A1462" s="23">
        <v>4037</v>
      </c>
      <c r="B1462" s="23">
        <v>4037</v>
      </c>
      <c r="C1462" s="23" t="s">
        <v>410</v>
      </c>
      <c r="D1462" s="24" t="s">
        <v>411</v>
      </c>
    </row>
    <row r="1463" spans="1:4">
      <c r="A1463" s="23">
        <v>4051</v>
      </c>
      <c r="B1463" s="23">
        <v>4051</v>
      </c>
      <c r="C1463" s="23" t="s">
        <v>410</v>
      </c>
      <c r="D1463" s="24" t="s">
        <v>411</v>
      </c>
    </row>
    <row r="1464" spans="1:4">
      <c r="A1464" s="23">
        <v>4053</v>
      </c>
      <c r="B1464" s="23">
        <v>4053</v>
      </c>
      <c r="C1464" s="23" t="s">
        <v>410</v>
      </c>
      <c r="D1464" s="24" t="s">
        <v>411</v>
      </c>
    </row>
    <row r="1465" spans="1:4">
      <c r="A1465" s="23">
        <v>4054</v>
      </c>
      <c r="B1465" s="23">
        <v>4054</v>
      </c>
      <c r="C1465" s="23" t="s">
        <v>410</v>
      </c>
      <c r="D1465" s="24" t="s">
        <v>411</v>
      </c>
    </row>
    <row r="1466" spans="1:4">
      <c r="A1466" s="23">
        <v>4055</v>
      </c>
      <c r="B1466" s="23">
        <v>4055</v>
      </c>
      <c r="C1466" s="23" t="s">
        <v>410</v>
      </c>
      <c r="D1466" s="24" t="s">
        <v>411</v>
      </c>
    </row>
    <row r="1467" spans="1:4">
      <c r="A1467" s="23">
        <v>4059</v>
      </c>
      <c r="B1467" s="23">
        <v>4059</v>
      </c>
      <c r="C1467" s="23" t="s">
        <v>410</v>
      </c>
      <c r="D1467" s="24" t="s">
        <v>411</v>
      </c>
    </row>
    <row r="1468" spans="1:4">
      <c r="A1468" s="23">
        <v>4060</v>
      </c>
      <c r="B1468" s="23">
        <v>4060</v>
      </c>
      <c r="C1468" s="23" t="s">
        <v>410</v>
      </c>
      <c r="D1468" s="24" t="s">
        <v>411</v>
      </c>
    </row>
    <row r="1469" spans="1:4">
      <c r="A1469" s="23">
        <v>4061</v>
      </c>
      <c r="B1469" s="23">
        <v>4061</v>
      </c>
      <c r="C1469" s="23" t="s">
        <v>410</v>
      </c>
      <c r="D1469" s="24" t="s">
        <v>411</v>
      </c>
    </row>
    <row r="1470" spans="1:4">
      <c r="A1470" s="23">
        <v>4064</v>
      </c>
      <c r="B1470" s="23">
        <v>4064</v>
      </c>
      <c r="C1470" s="23" t="s">
        <v>410</v>
      </c>
      <c r="D1470" s="24" t="s">
        <v>411</v>
      </c>
    </row>
    <row r="1471" spans="1:4">
      <c r="A1471" s="23">
        <v>4065</v>
      </c>
      <c r="B1471" s="23">
        <v>4065</v>
      </c>
      <c r="C1471" s="23" t="s">
        <v>410</v>
      </c>
      <c r="D1471" s="24" t="s">
        <v>411</v>
      </c>
    </row>
    <row r="1472" spans="1:4">
      <c r="A1472" s="23">
        <v>4066</v>
      </c>
      <c r="B1472" s="23">
        <v>4066</v>
      </c>
      <c r="C1472" s="23" t="s">
        <v>410</v>
      </c>
      <c r="D1472" s="24" t="s">
        <v>411</v>
      </c>
    </row>
    <row r="1473" spans="1:4">
      <c r="A1473" s="23">
        <v>4067</v>
      </c>
      <c r="B1473" s="23">
        <v>4067</v>
      </c>
      <c r="C1473" s="23" t="s">
        <v>410</v>
      </c>
      <c r="D1473" s="24" t="s">
        <v>411</v>
      </c>
    </row>
    <row r="1474" spans="1:4">
      <c r="A1474" s="23">
        <v>4068</v>
      </c>
      <c r="B1474" s="23">
        <v>4068</v>
      </c>
      <c r="C1474" s="23" t="s">
        <v>410</v>
      </c>
      <c r="D1474" s="24" t="s">
        <v>411</v>
      </c>
    </row>
    <row r="1475" spans="1:4">
      <c r="A1475" s="23">
        <v>4069</v>
      </c>
      <c r="B1475" s="23">
        <v>4069</v>
      </c>
      <c r="C1475" s="23" t="s">
        <v>410</v>
      </c>
      <c r="D1475" s="24" t="s">
        <v>411</v>
      </c>
    </row>
    <row r="1476" spans="1:4">
      <c r="A1476" s="23">
        <v>4070</v>
      </c>
      <c r="B1476" s="23">
        <v>4070</v>
      </c>
      <c r="C1476" s="23" t="s">
        <v>410</v>
      </c>
      <c r="D1476" s="24" t="s">
        <v>411</v>
      </c>
    </row>
    <row r="1477" spans="1:4">
      <c r="A1477" s="23">
        <v>4072</v>
      </c>
      <c r="B1477" s="23">
        <v>4072</v>
      </c>
      <c r="C1477" s="23" t="s">
        <v>410</v>
      </c>
      <c r="D1477" s="24" t="s">
        <v>411</v>
      </c>
    </row>
    <row r="1478" spans="1:4">
      <c r="A1478" s="23">
        <v>4073</v>
      </c>
      <c r="B1478" s="23">
        <v>4073</v>
      </c>
      <c r="C1478" s="23" t="s">
        <v>410</v>
      </c>
      <c r="D1478" s="24" t="s">
        <v>411</v>
      </c>
    </row>
    <row r="1479" spans="1:4">
      <c r="A1479" s="23">
        <v>4074</v>
      </c>
      <c r="B1479" s="23">
        <v>4074</v>
      </c>
      <c r="C1479" s="23" t="s">
        <v>410</v>
      </c>
      <c r="D1479" s="24" t="s">
        <v>411</v>
      </c>
    </row>
    <row r="1480" spans="1:4">
      <c r="A1480" s="23">
        <v>4075</v>
      </c>
      <c r="B1480" s="23">
        <v>4075</v>
      </c>
      <c r="C1480" s="23" t="s">
        <v>410</v>
      </c>
      <c r="D1480" s="24" t="s">
        <v>411</v>
      </c>
    </row>
    <row r="1481" spans="1:4">
      <c r="A1481" s="23">
        <v>4076</v>
      </c>
      <c r="B1481" s="23">
        <v>4076</v>
      </c>
      <c r="C1481" s="23" t="s">
        <v>410</v>
      </c>
      <c r="D1481" s="24" t="s">
        <v>411</v>
      </c>
    </row>
    <row r="1482" spans="1:4">
      <c r="A1482" s="23">
        <v>4077</v>
      </c>
      <c r="B1482" s="23">
        <v>4077</v>
      </c>
      <c r="C1482" s="23" t="s">
        <v>410</v>
      </c>
      <c r="D1482" s="24" t="s">
        <v>411</v>
      </c>
    </row>
    <row r="1483" spans="1:4">
      <c r="A1483" s="23">
        <v>4078</v>
      </c>
      <c r="B1483" s="23">
        <v>4078</v>
      </c>
      <c r="C1483" s="23" t="s">
        <v>410</v>
      </c>
      <c r="D1483" s="24" t="s">
        <v>411</v>
      </c>
    </row>
    <row r="1484" spans="1:4">
      <c r="A1484" s="23">
        <v>4101</v>
      </c>
      <c r="B1484" s="23">
        <v>4101</v>
      </c>
      <c r="C1484" s="23" t="s">
        <v>410</v>
      </c>
      <c r="D1484" s="24" t="s">
        <v>411</v>
      </c>
    </row>
    <row r="1485" spans="1:4">
      <c r="A1485" s="23">
        <v>4102</v>
      </c>
      <c r="B1485" s="23">
        <v>4102</v>
      </c>
      <c r="C1485" s="23" t="s">
        <v>410</v>
      </c>
      <c r="D1485" s="24" t="s">
        <v>411</v>
      </c>
    </row>
    <row r="1486" spans="1:4">
      <c r="A1486" s="23">
        <v>4103</v>
      </c>
      <c r="B1486" s="23">
        <v>4103</v>
      </c>
      <c r="C1486" s="23" t="s">
        <v>410</v>
      </c>
      <c r="D1486" s="24" t="s">
        <v>411</v>
      </c>
    </row>
    <row r="1487" spans="1:4">
      <c r="A1487" s="23">
        <v>4104</v>
      </c>
      <c r="B1487" s="23">
        <v>4104</v>
      </c>
      <c r="C1487" s="23" t="s">
        <v>410</v>
      </c>
      <c r="D1487" s="24" t="s">
        <v>411</v>
      </c>
    </row>
    <row r="1488" spans="1:4">
      <c r="A1488" s="23">
        <v>4105</v>
      </c>
      <c r="B1488" s="23">
        <v>4105</v>
      </c>
      <c r="C1488" s="23" t="s">
        <v>410</v>
      </c>
      <c r="D1488" s="24" t="s">
        <v>411</v>
      </c>
    </row>
    <row r="1489" spans="1:4">
      <c r="A1489" s="23">
        <v>4106</v>
      </c>
      <c r="B1489" s="23">
        <v>4106</v>
      </c>
      <c r="C1489" s="23" t="s">
        <v>410</v>
      </c>
      <c r="D1489" s="24" t="s">
        <v>411</v>
      </c>
    </row>
    <row r="1490" spans="1:4">
      <c r="A1490" s="23">
        <v>4107</v>
      </c>
      <c r="B1490" s="23">
        <v>4107</v>
      </c>
      <c r="C1490" s="23" t="s">
        <v>410</v>
      </c>
      <c r="D1490" s="24" t="s">
        <v>411</v>
      </c>
    </row>
    <row r="1491" spans="1:4">
      <c r="A1491" s="23">
        <v>4108</v>
      </c>
      <c r="B1491" s="23">
        <v>4108</v>
      </c>
      <c r="C1491" s="23" t="s">
        <v>410</v>
      </c>
      <c r="D1491" s="24" t="s">
        <v>411</v>
      </c>
    </row>
    <row r="1492" spans="1:4">
      <c r="A1492" s="23">
        <v>4109</v>
      </c>
      <c r="B1492" s="23">
        <v>4109</v>
      </c>
      <c r="C1492" s="23" t="s">
        <v>410</v>
      </c>
      <c r="D1492" s="24" t="s">
        <v>411</v>
      </c>
    </row>
    <row r="1493" spans="1:4">
      <c r="A1493" s="23">
        <v>4110</v>
      </c>
      <c r="B1493" s="23">
        <v>4110</v>
      </c>
      <c r="C1493" s="23" t="s">
        <v>410</v>
      </c>
      <c r="D1493" s="24" t="s">
        <v>411</v>
      </c>
    </row>
    <row r="1494" spans="1:4">
      <c r="A1494" s="23">
        <v>4111</v>
      </c>
      <c r="B1494" s="23">
        <v>4111</v>
      </c>
      <c r="C1494" s="23" t="s">
        <v>410</v>
      </c>
      <c r="D1494" s="24" t="s">
        <v>411</v>
      </c>
    </row>
    <row r="1495" spans="1:4">
      <c r="A1495" s="23">
        <v>4112</v>
      </c>
      <c r="B1495" s="23">
        <v>4112</v>
      </c>
      <c r="C1495" s="23" t="s">
        <v>410</v>
      </c>
      <c r="D1495" s="24" t="s">
        <v>411</v>
      </c>
    </row>
    <row r="1496" spans="1:4">
      <c r="A1496" s="23">
        <v>4113</v>
      </c>
      <c r="B1496" s="23">
        <v>4113</v>
      </c>
      <c r="C1496" s="23" t="s">
        <v>410</v>
      </c>
      <c r="D1496" s="24" t="s">
        <v>411</v>
      </c>
    </row>
    <row r="1497" spans="1:4">
      <c r="A1497" s="23">
        <v>4114</v>
      </c>
      <c r="B1497" s="23">
        <v>4114</v>
      </c>
      <c r="C1497" s="23" t="s">
        <v>410</v>
      </c>
      <c r="D1497" s="24" t="s">
        <v>411</v>
      </c>
    </row>
    <row r="1498" spans="1:4">
      <c r="A1498" s="23">
        <v>4115</v>
      </c>
      <c r="B1498" s="23">
        <v>4115</v>
      </c>
      <c r="C1498" s="23" t="s">
        <v>410</v>
      </c>
      <c r="D1498" s="24" t="s">
        <v>411</v>
      </c>
    </row>
    <row r="1499" spans="1:4">
      <c r="A1499" s="23">
        <v>4116</v>
      </c>
      <c r="B1499" s="23">
        <v>4116</v>
      </c>
      <c r="C1499" s="23" t="s">
        <v>410</v>
      </c>
      <c r="D1499" s="24" t="s">
        <v>411</v>
      </c>
    </row>
    <row r="1500" spans="1:4">
      <c r="A1500" s="23">
        <v>4117</v>
      </c>
      <c r="B1500" s="23">
        <v>4117</v>
      </c>
      <c r="C1500" s="23" t="s">
        <v>410</v>
      </c>
      <c r="D1500" s="24" t="s">
        <v>411</v>
      </c>
    </row>
    <row r="1501" spans="1:4">
      <c r="A1501" s="23">
        <v>4118</v>
      </c>
      <c r="B1501" s="23">
        <v>4118</v>
      </c>
      <c r="C1501" s="23" t="s">
        <v>410</v>
      </c>
      <c r="D1501" s="24" t="s">
        <v>411</v>
      </c>
    </row>
    <row r="1502" spans="1:4">
      <c r="A1502" s="23">
        <v>4119</v>
      </c>
      <c r="B1502" s="23">
        <v>4119</v>
      </c>
      <c r="C1502" s="23" t="s">
        <v>410</v>
      </c>
      <c r="D1502" s="24" t="s">
        <v>411</v>
      </c>
    </row>
    <row r="1503" spans="1:4">
      <c r="A1503" s="23">
        <v>4120</v>
      </c>
      <c r="B1503" s="23">
        <v>4120</v>
      </c>
      <c r="C1503" s="23" t="s">
        <v>410</v>
      </c>
      <c r="D1503" s="24" t="s">
        <v>411</v>
      </c>
    </row>
    <row r="1504" spans="1:4">
      <c r="A1504" s="23">
        <v>4121</v>
      </c>
      <c r="B1504" s="23">
        <v>4121</v>
      </c>
      <c r="C1504" s="23" t="s">
        <v>410</v>
      </c>
      <c r="D1504" s="24" t="s">
        <v>411</v>
      </c>
    </row>
    <row r="1505" spans="1:4">
      <c r="A1505" s="23">
        <v>4122</v>
      </c>
      <c r="B1505" s="23">
        <v>4122</v>
      </c>
      <c r="C1505" s="23" t="s">
        <v>410</v>
      </c>
      <c r="D1505" s="24" t="s">
        <v>411</v>
      </c>
    </row>
    <row r="1506" spans="1:4">
      <c r="A1506" s="23">
        <v>4123</v>
      </c>
      <c r="B1506" s="23">
        <v>4123</v>
      </c>
      <c r="C1506" s="23" t="s">
        <v>410</v>
      </c>
      <c r="D1506" s="24" t="s">
        <v>411</v>
      </c>
    </row>
    <row r="1507" spans="1:4">
      <c r="A1507" s="23">
        <v>4124</v>
      </c>
      <c r="B1507" s="23">
        <v>4124</v>
      </c>
      <c r="C1507" s="23" t="s">
        <v>410</v>
      </c>
      <c r="D1507" s="24" t="s">
        <v>411</v>
      </c>
    </row>
    <row r="1508" spans="1:4">
      <c r="A1508" s="23">
        <v>4125</v>
      </c>
      <c r="B1508" s="23">
        <v>4125</v>
      </c>
      <c r="C1508" s="23" t="s">
        <v>410</v>
      </c>
      <c r="D1508" s="24" t="s">
        <v>411</v>
      </c>
    </row>
    <row r="1509" spans="1:4">
      <c r="A1509" s="23">
        <v>4127</v>
      </c>
      <c r="B1509" s="23">
        <v>4127</v>
      </c>
      <c r="C1509" s="23" t="s">
        <v>410</v>
      </c>
      <c r="D1509" s="24" t="s">
        <v>411</v>
      </c>
    </row>
    <row r="1510" spans="1:4">
      <c r="A1510" s="23">
        <v>4128</v>
      </c>
      <c r="B1510" s="23">
        <v>4128</v>
      </c>
      <c r="C1510" s="23" t="s">
        <v>410</v>
      </c>
      <c r="D1510" s="24" t="s">
        <v>411</v>
      </c>
    </row>
    <row r="1511" spans="1:4">
      <c r="A1511" s="23">
        <v>4129</v>
      </c>
      <c r="B1511" s="23">
        <v>4129</v>
      </c>
      <c r="C1511" s="23" t="s">
        <v>410</v>
      </c>
      <c r="D1511" s="24" t="s">
        <v>411</v>
      </c>
    </row>
    <row r="1512" spans="1:4">
      <c r="A1512" s="23">
        <v>4130</v>
      </c>
      <c r="B1512" s="23">
        <v>4130</v>
      </c>
      <c r="C1512" s="23" t="s">
        <v>410</v>
      </c>
      <c r="D1512" s="24" t="s">
        <v>411</v>
      </c>
    </row>
    <row r="1513" spans="1:4">
      <c r="A1513" s="23">
        <v>4131</v>
      </c>
      <c r="B1513" s="23">
        <v>4131</v>
      </c>
      <c r="C1513" s="23" t="s">
        <v>410</v>
      </c>
      <c r="D1513" s="24" t="s">
        <v>411</v>
      </c>
    </row>
    <row r="1514" spans="1:4">
      <c r="A1514" s="23">
        <v>4132</v>
      </c>
      <c r="B1514" s="23">
        <v>4132</v>
      </c>
      <c r="C1514" s="23" t="s">
        <v>410</v>
      </c>
      <c r="D1514" s="24" t="s">
        <v>411</v>
      </c>
    </row>
    <row r="1515" spans="1:4">
      <c r="A1515" s="23">
        <v>4133</v>
      </c>
      <c r="B1515" s="23">
        <v>4133</v>
      </c>
      <c r="C1515" s="23" t="s">
        <v>410</v>
      </c>
      <c r="D1515" s="24" t="s">
        <v>411</v>
      </c>
    </row>
    <row r="1516" spans="1:4">
      <c r="A1516" s="23">
        <v>4151</v>
      </c>
      <c r="B1516" s="23">
        <v>4151</v>
      </c>
      <c r="C1516" s="23" t="s">
        <v>410</v>
      </c>
      <c r="D1516" s="24" t="s">
        <v>411</v>
      </c>
    </row>
    <row r="1517" spans="1:4">
      <c r="A1517" s="23">
        <v>4152</v>
      </c>
      <c r="B1517" s="23">
        <v>4152</v>
      </c>
      <c r="C1517" s="23" t="s">
        <v>410</v>
      </c>
      <c r="D1517" s="24" t="s">
        <v>411</v>
      </c>
    </row>
    <row r="1518" spans="1:4">
      <c r="A1518" s="23">
        <v>4153</v>
      </c>
      <c r="B1518" s="23">
        <v>4153</v>
      </c>
      <c r="C1518" s="23" t="s">
        <v>410</v>
      </c>
      <c r="D1518" s="24" t="s">
        <v>411</v>
      </c>
    </row>
    <row r="1519" spans="1:4">
      <c r="A1519" s="23">
        <v>4154</v>
      </c>
      <c r="B1519" s="23">
        <v>4154</v>
      </c>
      <c r="C1519" s="23" t="s">
        <v>410</v>
      </c>
      <c r="D1519" s="24" t="s">
        <v>411</v>
      </c>
    </row>
    <row r="1520" spans="1:4">
      <c r="A1520" s="23">
        <v>4155</v>
      </c>
      <c r="B1520" s="23">
        <v>4155</v>
      </c>
      <c r="C1520" s="23" t="s">
        <v>410</v>
      </c>
      <c r="D1520" s="24" t="s">
        <v>411</v>
      </c>
    </row>
    <row r="1521" spans="1:4">
      <c r="A1521" s="23">
        <v>4156</v>
      </c>
      <c r="B1521" s="23">
        <v>4156</v>
      </c>
      <c r="C1521" s="23" t="s">
        <v>410</v>
      </c>
      <c r="D1521" s="24" t="s">
        <v>411</v>
      </c>
    </row>
    <row r="1522" spans="1:4">
      <c r="A1522" s="23">
        <v>4157</v>
      </c>
      <c r="B1522" s="23">
        <v>4157</v>
      </c>
      <c r="C1522" s="23" t="s">
        <v>410</v>
      </c>
      <c r="D1522" s="24" t="s">
        <v>411</v>
      </c>
    </row>
    <row r="1523" spans="1:4">
      <c r="A1523" s="23">
        <v>4158</v>
      </c>
      <c r="B1523" s="23">
        <v>4158</v>
      </c>
      <c r="C1523" s="23" t="s">
        <v>410</v>
      </c>
      <c r="D1523" s="24" t="s">
        <v>411</v>
      </c>
    </row>
    <row r="1524" spans="1:4">
      <c r="A1524" s="23">
        <v>4159</v>
      </c>
      <c r="B1524" s="23">
        <v>4159</v>
      </c>
      <c r="C1524" s="23" t="s">
        <v>410</v>
      </c>
      <c r="D1524" s="24" t="s">
        <v>411</v>
      </c>
    </row>
    <row r="1525" spans="1:4">
      <c r="A1525" s="23">
        <v>4160</v>
      </c>
      <c r="B1525" s="23">
        <v>4160</v>
      </c>
      <c r="C1525" s="23" t="s">
        <v>410</v>
      </c>
      <c r="D1525" s="24" t="s">
        <v>411</v>
      </c>
    </row>
    <row r="1526" spans="1:4">
      <c r="A1526" s="23">
        <v>4161</v>
      </c>
      <c r="B1526" s="23">
        <v>4161</v>
      </c>
      <c r="C1526" s="23" t="s">
        <v>410</v>
      </c>
      <c r="D1526" s="24" t="s">
        <v>411</v>
      </c>
    </row>
    <row r="1527" spans="1:4">
      <c r="A1527" s="23">
        <v>4163</v>
      </c>
      <c r="B1527" s="23">
        <v>4163</v>
      </c>
      <c r="C1527" s="23" t="s">
        <v>410</v>
      </c>
      <c r="D1527" s="24" t="s">
        <v>411</v>
      </c>
    </row>
    <row r="1528" spans="1:4">
      <c r="A1528" s="23">
        <v>4164</v>
      </c>
      <c r="B1528" s="23">
        <v>4164</v>
      </c>
      <c r="C1528" s="23" t="s">
        <v>410</v>
      </c>
      <c r="D1528" s="24" t="s">
        <v>411</v>
      </c>
    </row>
    <row r="1529" spans="1:4">
      <c r="A1529" s="23">
        <v>4165</v>
      </c>
      <c r="B1529" s="23">
        <v>4165</v>
      </c>
      <c r="C1529" s="23" t="s">
        <v>410</v>
      </c>
      <c r="D1529" s="24" t="s">
        <v>411</v>
      </c>
    </row>
    <row r="1530" spans="1:4">
      <c r="A1530" s="23">
        <v>4169</v>
      </c>
      <c r="B1530" s="23">
        <v>4169</v>
      </c>
      <c r="C1530" s="23" t="s">
        <v>410</v>
      </c>
      <c r="D1530" s="24" t="s">
        <v>411</v>
      </c>
    </row>
    <row r="1531" spans="1:4">
      <c r="A1531" s="23">
        <v>4170</v>
      </c>
      <c r="B1531" s="23">
        <v>4170</v>
      </c>
      <c r="C1531" s="23" t="s">
        <v>410</v>
      </c>
      <c r="D1531" s="24" t="s">
        <v>411</v>
      </c>
    </row>
    <row r="1532" spans="1:4">
      <c r="A1532" s="23">
        <v>4171</v>
      </c>
      <c r="B1532" s="23">
        <v>4171</v>
      </c>
      <c r="C1532" s="23" t="s">
        <v>410</v>
      </c>
      <c r="D1532" s="24" t="s">
        <v>411</v>
      </c>
    </row>
    <row r="1533" spans="1:4">
      <c r="A1533" s="23">
        <v>4172</v>
      </c>
      <c r="B1533" s="23">
        <v>4172</v>
      </c>
      <c r="C1533" s="23" t="s">
        <v>410</v>
      </c>
      <c r="D1533" s="24" t="s">
        <v>411</v>
      </c>
    </row>
    <row r="1534" spans="1:4">
      <c r="A1534" s="23">
        <v>4173</v>
      </c>
      <c r="B1534" s="23">
        <v>4173</v>
      </c>
      <c r="C1534" s="23" t="s">
        <v>410</v>
      </c>
      <c r="D1534" s="24" t="s">
        <v>411</v>
      </c>
    </row>
    <row r="1535" spans="1:4">
      <c r="A1535" s="23">
        <v>4174</v>
      </c>
      <c r="B1535" s="23">
        <v>4174</v>
      </c>
      <c r="C1535" s="23" t="s">
        <v>410</v>
      </c>
      <c r="D1535" s="24" t="s">
        <v>411</v>
      </c>
    </row>
    <row r="1536" spans="1:4">
      <c r="A1536" s="23">
        <v>4178</v>
      </c>
      <c r="B1536" s="23">
        <v>4178</v>
      </c>
      <c r="C1536" s="23" t="s">
        <v>410</v>
      </c>
      <c r="D1536" s="24" t="s">
        <v>411</v>
      </c>
    </row>
    <row r="1537" spans="1:4">
      <c r="A1537" s="23">
        <v>4179</v>
      </c>
      <c r="B1537" s="23">
        <v>4179</v>
      </c>
      <c r="C1537" s="23" t="s">
        <v>410</v>
      </c>
      <c r="D1537" s="24" t="s">
        <v>411</v>
      </c>
    </row>
    <row r="1538" spans="1:4">
      <c r="A1538" s="23">
        <v>4183</v>
      </c>
      <c r="B1538" s="23">
        <v>4183</v>
      </c>
      <c r="C1538" s="23" t="s">
        <v>410</v>
      </c>
      <c r="D1538" s="24" t="s">
        <v>411</v>
      </c>
    </row>
    <row r="1539" spans="1:4">
      <c r="A1539" s="23">
        <v>4184</v>
      </c>
      <c r="B1539" s="23">
        <v>4184</v>
      </c>
      <c r="C1539" s="23" t="s">
        <v>410</v>
      </c>
      <c r="D1539" s="24" t="s">
        <v>411</v>
      </c>
    </row>
    <row r="1540" spans="1:4">
      <c r="A1540" s="23">
        <v>4205</v>
      </c>
      <c r="B1540" s="23">
        <v>4205</v>
      </c>
      <c r="C1540" s="23" t="s">
        <v>410</v>
      </c>
      <c r="D1540" s="24" t="s">
        <v>411</v>
      </c>
    </row>
    <row r="1541" spans="1:4">
      <c r="A1541" s="23">
        <v>4207</v>
      </c>
      <c r="B1541" s="23">
        <v>4207</v>
      </c>
      <c r="C1541" s="23" t="s">
        <v>410</v>
      </c>
      <c r="D1541" s="24" t="s">
        <v>411</v>
      </c>
    </row>
    <row r="1542" spans="1:4">
      <c r="A1542" s="23">
        <v>4207</v>
      </c>
      <c r="B1542" s="23">
        <v>4207</v>
      </c>
      <c r="C1542" s="23" t="s">
        <v>413</v>
      </c>
      <c r="D1542" s="24" t="s">
        <v>414</v>
      </c>
    </row>
    <row r="1543" spans="1:4">
      <c r="A1543" s="23">
        <v>4208</v>
      </c>
      <c r="B1543" s="23">
        <v>4208</v>
      </c>
      <c r="C1543" s="23" t="s">
        <v>413</v>
      </c>
      <c r="D1543" s="24" t="s">
        <v>414</v>
      </c>
    </row>
    <row r="1544" spans="1:4">
      <c r="A1544" s="23">
        <v>4209</v>
      </c>
      <c r="B1544" s="23">
        <v>4209</v>
      </c>
      <c r="C1544" s="23" t="s">
        <v>413</v>
      </c>
      <c r="D1544" s="24" t="s">
        <v>414</v>
      </c>
    </row>
    <row r="1545" spans="1:4">
      <c r="A1545" s="23">
        <v>4210</v>
      </c>
      <c r="B1545" s="23">
        <v>4210</v>
      </c>
      <c r="C1545" s="23" t="s">
        <v>413</v>
      </c>
      <c r="D1545" s="24" t="s">
        <v>414</v>
      </c>
    </row>
    <row r="1546" spans="1:4">
      <c r="A1546" s="23">
        <v>4211</v>
      </c>
      <c r="B1546" s="23">
        <v>4211</v>
      </c>
      <c r="C1546" s="23" t="s">
        <v>413</v>
      </c>
      <c r="D1546" s="24" t="s">
        <v>414</v>
      </c>
    </row>
    <row r="1547" spans="1:4">
      <c r="A1547" s="23">
        <v>4212</v>
      </c>
      <c r="B1547" s="23">
        <v>4212</v>
      </c>
      <c r="C1547" s="23" t="s">
        <v>413</v>
      </c>
      <c r="D1547" s="24" t="s">
        <v>414</v>
      </c>
    </row>
    <row r="1548" spans="1:4">
      <c r="A1548" s="23">
        <v>4213</v>
      </c>
      <c r="B1548" s="23">
        <v>4213</v>
      </c>
      <c r="C1548" s="23" t="s">
        <v>413</v>
      </c>
      <c r="D1548" s="24" t="s">
        <v>414</v>
      </c>
    </row>
    <row r="1549" spans="1:4">
      <c r="A1549" s="23">
        <v>4214</v>
      </c>
      <c r="B1549" s="23">
        <v>4214</v>
      </c>
      <c r="C1549" s="23" t="s">
        <v>413</v>
      </c>
      <c r="D1549" s="24" t="s">
        <v>414</v>
      </c>
    </row>
    <row r="1550" spans="1:4">
      <c r="A1550" s="23">
        <v>4215</v>
      </c>
      <c r="B1550" s="23">
        <v>4215</v>
      </c>
      <c r="C1550" s="23" t="s">
        <v>413</v>
      </c>
      <c r="D1550" s="24" t="s">
        <v>414</v>
      </c>
    </row>
    <row r="1551" spans="1:4">
      <c r="A1551" s="23">
        <v>4216</v>
      </c>
      <c r="B1551" s="23">
        <v>4216</v>
      </c>
      <c r="C1551" s="23" t="s">
        <v>413</v>
      </c>
      <c r="D1551" s="24" t="s">
        <v>414</v>
      </c>
    </row>
    <row r="1552" spans="1:4">
      <c r="A1552" s="23">
        <v>4217</v>
      </c>
      <c r="B1552" s="23">
        <v>4217</v>
      </c>
      <c r="C1552" s="23" t="s">
        <v>413</v>
      </c>
      <c r="D1552" s="24" t="s">
        <v>414</v>
      </c>
    </row>
    <row r="1553" spans="1:4">
      <c r="A1553" s="23">
        <v>4218</v>
      </c>
      <c r="B1553" s="23">
        <v>4218</v>
      </c>
      <c r="C1553" s="23" t="s">
        <v>413</v>
      </c>
      <c r="D1553" s="24" t="s">
        <v>414</v>
      </c>
    </row>
    <row r="1554" spans="1:4">
      <c r="A1554" s="23">
        <v>4219</v>
      </c>
      <c r="B1554" s="23">
        <v>4219</v>
      </c>
      <c r="C1554" s="23" t="s">
        <v>413</v>
      </c>
      <c r="D1554" s="24" t="s">
        <v>414</v>
      </c>
    </row>
    <row r="1555" spans="1:4">
      <c r="A1555" s="23">
        <v>4220</v>
      </c>
      <c r="B1555" s="23">
        <v>4220</v>
      </c>
      <c r="C1555" s="23" t="s">
        <v>413</v>
      </c>
      <c r="D1555" s="24" t="s">
        <v>414</v>
      </c>
    </row>
    <row r="1556" spans="1:4">
      <c r="A1556" s="23">
        <v>4221</v>
      </c>
      <c r="B1556" s="23">
        <v>4221</v>
      </c>
      <c r="C1556" s="23" t="s">
        <v>413</v>
      </c>
      <c r="D1556" s="24" t="s">
        <v>414</v>
      </c>
    </row>
    <row r="1557" spans="1:4">
      <c r="A1557" s="23">
        <v>4223</v>
      </c>
      <c r="B1557" s="23">
        <v>4223</v>
      </c>
      <c r="C1557" s="23" t="s">
        <v>400</v>
      </c>
      <c r="D1557" s="24" t="s">
        <v>401</v>
      </c>
    </row>
    <row r="1558" spans="1:4">
      <c r="A1558" s="23">
        <v>4223</v>
      </c>
      <c r="B1558" s="23">
        <v>4223</v>
      </c>
      <c r="C1558" s="23" t="s">
        <v>413</v>
      </c>
      <c r="D1558" s="24" t="s">
        <v>414</v>
      </c>
    </row>
    <row r="1559" spans="1:4">
      <c r="A1559" s="23">
        <v>4224</v>
      </c>
      <c r="B1559" s="23">
        <v>4224</v>
      </c>
      <c r="C1559" s="23" t="s">
        <v>413</v>
      </c>
      <c r="D1559" s="24" t="s">
        <v>414</v>
      </c>
    </row>
    <row r="1560" spans="1:4">
      <c r="A1560" s="23">
        <v>4225</v>
      </c>
      <c r="B1560" s="23">
        <v>4225</v>
      </c>
      <c r="C1560" s="23" t="s">
        <v>400</v>
      </c>
      <c r="D1560" s="24" t="s">
        <v>401</v>
      </c>
    </row>
    <row r="1561" spans="1:4">
      <c r="A1561" s="23">
        <v>4225</v>
      </c>
      <c r="B1561" s="23">
        <v>4225</v>
      </c>
      <c r="C1561" s="23" t="s">
        <v>413</v>
      </c>
      <c r="D1561" s="24" t="s">
        <v>414</v>
      </c>
    </row>
    <row r="1562" spans="1:4">
      <c r="A1562" s="23">
        <v>4226</v>
      </c>
      <c r="B1562" s="23">
        <v>4226</v>
      </c>
      <c r="C1562" s="23" t="s">
        <v>413</v>
      </c>
      <c r="D1562" s="24" t="s">
        <v>414</v>
      </c>
    </row>
    <row r="1563" spans="1:4">
      <c r="A1563" s="23">
        <v>4227</v>
      </c>
      <c r="B1563" s="23">
        <v>4227</v>
      </c>
      <c r="C1563" s="23" t="s">
        <v>413</v>
      </c>
      <c r="D1563" s="24" t="s">
        <v>414</v>
      </c>
    </row>
    <row r="1564" spans="1:4">
      <c r="A1564" s="23">
        <v>4228</v>
      </c>
      <c r="B1564" s="23">
        <v>4228</v>
      </c>
      <c r="C1564" s="23" t="s">
        <v>413</v>
      </c>
      <c r="D1564" s="24" t="s">
        <v>414</v>
      </c>
    </row>
    <row r="1565" spans="1:4">
      <c r="A1565" s="23">
        <v>4229</v>
      </c>
      <c r="B1565" s="23">
        <v>4229</v>
      </c>
      <c r="C1565" s="23" t="s">
        <v>413</v>
      </c>
      <c r="D1565" s="24" t="s">
        <v>414</v>
      </c>
    </row>
    <row r="1566" spans="1:4">
      <c r="A1566" s="23">
        <v>4230</v>
      </c>
      <c r="B1566" s="23">
        <v>4230</v>
      </c>
      <c r="C1566" s="23" t="s">
        <v>413</v>
      </c>
      <c r="D1566" s="24" t="s">
        <v>414</v>
      </c>
    </row>
    <row r="1567" spans="1:4">
      <c r="A1567" s="23">
        <v>4270</v>
      </c>
      <c r="B1567" s="23">
        <v>4270</v>
      </c>
      <c r="C1567" s="23" t="s">
        <v>410</v>
      </c>
      <c r="D1567" s="24" t="s">
        <v>411</v>
      </c>
    </row>
    <row r="1568" spans="1:4">
      <c r="A1568" s="23">
        <v>4270</v>
      </c>
      <c r="B1568" s="23">
        <v>4270</v>
      </c>
      <c r="C1568" s="23" t="s">
        <v>413</v>
      </c>
      <c r="D1568" s="24" t="s">
        <v>414</v>
      </c>
    </row>
    <row r="1569" spans="1:4">
      <c r="A1569" s="23">
        <v>4271</v>
      </c>
      <c r="B1569" s="23">
        <v>4271</v>
      </c>
      <c r="C1569" s="23" t="s">
        <v>413</v>
      </c>
      <c r="D1569" s="24" t="s">
        <v>414</v>
      </c>
    </row>
    <row r="1570" spans="1:4">
      <c r="A1570" s="23">
        <v>4272</v>
      </c>
      <c r="B1570" s="23">
        <v>4272</v>
      </c>
      <c r="C1570" s="23" t="s">
        <v>413</v>
      </c>
      <c r="D1570" s="24" t="s">
        <v>414</v>
      </c>
    </row>
    <row r="1571" spans="1:4">
      <c r="A1571" s="23">
        <v>4275</v>
      </c>
      <c r="B1571" s="23">
        <v>4275</v>
      </c>
      <c r="C1571" s="23" t="s">
        <v>410</v>
      </c>
      <c r="D1571" s="24" t="s">
        <v>411</v>
      </c>
    </row>
    <row r="1572" spans="1:4">
      <c r="A1572" s="23">
        <v>4275</v>
      </c>
      <c r="B1572" s="23">
        <v>4275</v>
      </c>
      <c r="C1572" s="23" t="s">
        <v>413</v>
      </c>
      <c r="D1572" s="24" t="s">
        <v>414</v>
      </c>
    </row>
    <row r="1573" spans="1:4">
      <c r="A1573" s="23">
        <v>4280</v>
      </c>
      <c r="B1573" s="23">
        <v>4280</v>
      </c>
      <c r="C1573" s="23" t="s">
        <v>410</v>
      </c>
      <c r="D1573" s="24" t="s">
        <v>411</v>
      </c>
    </row>
    <row r="1574" spans="1:4">
      <c r="A1574" s="23">
        <v>4285</v>
      </c>
      <c r="B1574" s="23">
        <v>4285</v>
      </c>
      <c r="C1574" s="23" t="s">
        <v>410</v>
      </c>
      <c r="D1574" s="24" t="s">
        <v>411</v>
      </c>
    </row>
    <row r="1575" spans="1:4">
      <c r="A1575" s="23">
        <v>4287</v>
      </c>
      <c r="B1575" s="23">
        <v>4287</v>
      </c>
      <c r="C1575" s="23" t="s">
        <v>400</v>
      </c>
      <c r="D1575" s="24" t="s">
        <v>401</v>
      </c>
    </row>
    <row r="1576" spans="1:4">
      <c r="A1576" s="23">
        <v>4287</v>
      </c>
      <c r="B1576" s="23">
        <v>4287</v>
      </c>
      <c r="C1576" s="23" t="s">
        <v>410</v>
      </c>
      <c r="D1576" s="24" t="s">
        <v>411</v>
      </c>
    </row>
    <row r="1577" spans="1:4">
      <c r="A1577" s="23">
        <v>4300</v>
      </c>
      <c r="B1577" s="23">
        <v>4300</v>
      </c>
      <c r="C1577" s="23" t="s">
        <v>410</v>
      </c>
      <c r="D1577" s="24" t="s">
        <v>411</v>
      </c>
    </row>
    <row r="1578" spans="1:4">
      <c r="A1578" s="23">
        <v>4301</v>
      </c>
      <c r="B1578" s="23">
        <v>4301</v>
      </c>
      <c r="C1578" s="23" t="s">
        <v>410</v>
      </c>
      <c r="D1578" s="24" t="s">
        <v>411</v>
      </c>
    </row>
    <row r="1579" spans="1:4">
      <c r="A1579" s="23">
        <v>4303</v>
      </c>
      <c r="B1579" s="23">
        <v>4303</v>
      </c>
      <c r="C1579" s="23" t="s">
        <v>410</v>
      </c>
      <c r="D1579" s="24" t="s">
        <v>411</v>
      </c>
    </row>
    <row r="1580" spans="1:4">
      <c r="A1580" s="23">
        <v>4304</v>
      </c>
      <c r="B1580" s="23">
        <v>4304</v>
      </c>
      <c r="C1580" s="23" t="s">
        <v>410</v>
      </c>
      <c r="D1580" s="24" t="s">
        <v>411</v>
      </c>
    </row>
    <row r="1581" spans="1:4">
      <c r="A1581" s="23">
        <v>4305</v>
      </c>
      <c r="B1581" s="23">
        <v>4305</v>
      </c>
      <c r="C1581" s="23" t="s">
        <v>410</v>
      </c>
      <c r="D1581" s="24" t="s">
        <v>411</v>
      </c>
    </row>
    <row r="1582" spans="1:4">
      <c r="A1582" s="23">
        <v>4306</v>
      </c>
      <c r="B1582" s="23">
        <v>4306</v>
      </c>
      <c r="C1582" s="23" t="s">
        <v>410</v>
      </c>
      <c r="D1582" s="24" t="s">
        <v>411</v>
      </c>
    </row>
    <row r="1583" spans="1:4">
      <c r="A1583" s="23">
        <v>4306</v>
      </c>
      <c r="B1583" s="23">
        <v>4306</v>
      </c>
      <c r="C1583" s="23" t="s">
        <v>413</v>
      </c>
      <c r="D1583" s="24" t="s">
        <v>414</v>
      </c>
    </row>
    <row r="1584" spans="1:4">
      <c r="A1584" s="23">
        <v>4307</v>
      </c>
      <c r="B1584" s="23">
        <v>4307</v>
      </c>
      <c r="C1584" s="23" t="s">
        <v>410</v>
      </c>
      <c r="D1584" s="24" t="s">
        <v>411</v>
      </c>
    </row>
    <row r="1585" spans="1:4">
      <c r="A1585" s="23">
        <v>4309</v>
      </c>
      <c r="B1585" s="23">
        <v>4309</v>
      </c>
      <c r="C1585" s="23" t="s">
        <v>410</v>
      </c>
      <c r="D1585" s="24" t="s">
        <v>411</v>
      </c>
    </row>
    <row r="1586" spans="1:4">
      <c r="A1586" s="23">
        <v>4310</v>
      </c>
      <c r="B1586" s="23">
        <v>4310</v>
      </c>
      <c r="C1586" s="23" t="s">
        <v>410</v>
      </c>
      <c r="D1586" s="24" t="s">
        <v>411</v>
      </c>
    </row>
    <row r="1587" spans="1:4">
      <c r="A1587" s="23">
        <v>4311</v>
      </c>
      <c r="B1587" s="23">
        <v>4311</v>
      </c>
      <c r="C1587" s="23" t="s">
        <v>410</v>
      </c>
      <c r="D1587" s="24" t="s">
        <v>411</v>
      </c>
    </row>
    <row r="1588" spans="1:4">
      <c r="A1588" s="23">
        <v>4311</v>
      </c>
      <c r="B1588" s="23">
        <v>4311</v>
      </c>
      <c r="C1588" s="23" t="s">
        <v>413</v>
      </c>
      <c r="D1588" s="24" t="s">
        <v>414</v>
      </c>
    </row>
    <row r="1589" spans="1:4">
      <c r="A1589" s="23">
        <v>4312</v>
      </c>
      <c r="B1589" s="23">
        <v>4312</v>
      </c>
      <c r="C1589" s="23" t="s">
        <v>410</v>
      </c>
      <c r="D1589" s="24" t="s">
        <v>411</v>
      </c>
    </row>
    <row r="1590" spans="1:4">
      <c r="A1590" s="23">
        <v>4313</v>
      </c>
      <c r="B1590" s="23">
        <v>4313</v>
      </c>
      <c r="C1590" s="23" t="s">
        <v>410</v>
      </c>
      <c r="D1590" s="24" t="s">
        <v>411</v>
      </c>
    </row>
    <row r="1591" spans="1:4">
      <c r="A1591" s="23">
        <v>4340</v>
      </c>
      <c r="B1591" s="23">
        <v>4340</v>
      </c>
      <c r="C1591" s="23" t="s">
        <v>410</v>
      </c>
      <c r="D1591" s="24" t="s">
        <v>411</v>
      </c>
    </row>
    <row r="1592" spans="1:4">
      <c r="A1592" s="23">
        <v>4341</v>
      </c>
      <c r="B1592" s="23">
        <v>4341</v>
      </c>
      <c r="C1592" s="23" t="s">
        <v>410</v>
      </c>
      <c r="D1592" s="24" t="s">
        <v>411</v>
      </c>
    </row>
    <row r="1593" spans="1:4">
      <c r="A1593" s="23">
        <v>4342</v>
      </c>
      <c r="B1593" s="23">
        <v>4342</v>
      </c>
      <c r="C1593" s="23" t="s">
        <v>410</v>
      </c>
      <c r="D1593" s="24" t="s">
        <v>411</v>
      </c>
    </row>
    <row r="1594" spans="1:4">
      <c r="A1594" s="23">
        <v>4342</v>
      </c>
      <c r="B1594" s="23">
        <v>4342</v>
      </c>
      <c r="C1594" s="23" t="s">
        <v>413</v>
      </c>
      <c r="D1594" s="24" t="s">
        <v>414</v>
      </c>
    </row>
    <row r="1595" spans="1:4">
      <c r="A1595" s="23">
        <v>4343</v>
      </c>
      <c r="B1595" s="23">
        <v>4343</v>
      </c>
      <c r="C1595" s="23" t="s">
        <v>410</v>
      </c>
      <c r="D1595" s="24" t="s">
        <v>411</v>
      </c>
    </row>
    <row r="1596" spans="1:4">
      <c r="A1596" s="23">
        <v>4343</v>
      </c>
      <c r="B1596" s="23">
        <v>4343</v>
      </c>
      <c r="C1596" s="23" t="s">
        <v>413</v>
      </c>
      <c r="D1596" s="24" t="s">
        <v>414</v>
      </c>
    </row>
    <row r="1597" spans="1:4">
      <c r="A1597" s="23">
        <v>4344</v>
      </c>
      <c r="B1597" s="23">
        <v>4344</v>
      </c>
      <c r="C1597" s="23" t="s">
        <v>413</v>
      </c>
      <c r="D1597" s="24" t="s">
        <v>414</v>
      </c>
    </row>
    <row r="1598" spans="1:4">
      <c r="A1598" s="23">
        <v>4345</v>
      </c>
      <c r="B1598" s="23">
        <v>4345</v>
      </c>
      <c r="C1598" s="23" t="s">
        <v>413</v>
      </c>
      <c r="D1598" s="24" t="s">
        <v>414</v>
      </c>
    </row>
    <row r="1599" spans="1:4">
      <c r="A1599" s="23">
        <v>4346</v>
      </c>
      <c r="B1599" s="23">
        <v>4346</v>
      </c>
      <c r="C1599" s="23" t="s">
        <v>410</v>
      </c>
      <c r="D1599" s="24" t="s">
        <v>411</v>
      </c>
    </row>
    <row r="1600" spans="1:4">
      <c r="A1600" s="23">
        <v>4347</v>
      </c>
      <c r="B1600" s="23">
        <v>4347</v>
      </c>
      <c r="C1600" s="23" t="s">
        <v>413</v>
      </c>
      <c r="D1600" s="24" t="s">
        <v>414</v>
      </c>
    </row>
    <row r="1601" spans="1:4">
      <c r="A1601" s="23">
        <v>4350</v>
      </c>
      <c r="B1601" s="23">
        <v>4350</v>
      </c>
      <c r="C1601" s="23" t="s">
        <v>413</v>
      </c>
      <c r="D1601" s="24" t="s">
        <v>414</v>
      </c>
    </row>
    <row r="1602" spans="1:4">
      <c r="A1602" s="23">
        <v>4352</v>
      </c>
      <c r="B1602" s="23">
        <v>4352</v>
      </c>
      <c r="C1602" s="23" t="s">
        <v>413</v>
      </c>
      <c r="D1602" s="24" t="s">
        <v>414</v>
      </c>
    </row>
    <row r="1603" spans="1:4">
      <c r="A1603" s="23">
        <v>4353</v>
      </c>
      <c r="B1603" s="23">
        <v>4353</v>
      </c>
      <c r="C1603" s="23" t="s">
        <v>413</v>
      </c>
      <c r="D1603" s="24" t="s">
        <v>414</v>
      </c>
    </row>
    <row r="1604" spans="1:4">
      <c r="A1604" s="23">
        <v>4354</v>
      </c>
      <c r="B1604" s="23">
        <v>4354</v>
      </c>
      <c r="C1604" s="23" t="s">
        <v>413</v>
      </c>
      <c r="D1604" s="24" t="s">
        <v>414</v>
      </c>
    </row>
    <row r="1605" spans="1:4">
      <c r="A1605" s="23">
        <v>4355</v>
      </c>
      <c r="B1605" s="23">
        <v>4355</v>
      </c>
      <c r="C1605" s="23" t="s">
        <v>413</v>
      </c>
      <c r="D1605" s="24" t="s">
        <v>414</v>
      </c>
    </row>
    <row r="1606" spans="1:4">
      <c r="A1606" s="23">
        <v>4356</v>
      </c>
      <c r="B1606" s="23">
        <v>4356</v>
      </c>
      <c r="C1606" s="23" t="s">
        <v>413</v>
      </c>
      <c r="D1606" s="24" t="s">
        <v>414</v>
      </c>
    </row>
    <row r="1607" spans="1:4">
      <c r="A1607" s="23">
        <v>4357</v>
      </c>
      <c r="B1607" s="23">
        <v>4357</v>
      </c>
      <c r="C1607" s="23" t="s">
        <v>413</v>
      </c>
      <c r="D1607" s="24" t="s">
        <v>414</v>
      </c>
    </row>
    <row r="1608" spans="1:4">
      <c r="A1608" s="23">
        <v>4358</v>
      </c>
      <c r="B1608" s="23">
        <v>4358</v>
      </c>
      <c r="C1608" s="23" t="s">
        <v>413</v>
      </c>
      <c r="D1608" s="24" t="s">
        <v>414</v>
      </c>
    </row>
    <row r="1609" spans="1:4">
      <c r="A1609" s="23">
        <v>4359</v>
      </c>
      <c r="B1609" s="23">
        <v>4359</v>
      </c>
      <c r="C1609" s="23" t="s">
        <v>413</v>
      </c>
      <c r="D1609" s="24" t="s">
        <v>414</v>
      </c>
    </row>
    <row r="1610" spans="1:4">
      <c r="A1610" s="23">
        <v>4360</v>
      </c>
      <c r="B1610" s="23">
        <v>4360</v>
      </c>
      <c r="C1610" s="23" t="s">
        <v>413</v>
      </c>
      <c r="D1610" s="24" t="s">
        <v>414</v>
      </c>
    </row>
    <row r="1611" spans="1:4">
      <c r="A1611" s="23">
        <v>4361</v>
      </c>
      <c r="B1611" s="23">
        <v>4361</v>
      </c>
      <c r="C1611" s="23" t="s">
        <v>413</v>
      </c>
      <c r="D1611" s="24" t="s">
        <v>414</v>
      </c>
    </row>
    <row r="1612" spans="1:4">
      <c r="A1612" s="23">
        <v>4362</v>
      </c>
      <c r="B1612" s="23">
        <v>4362</v>
      </c>
      <c r="C1612" s="23" t="s">
        <v>413</v>
      </c>
      <c r="D1612" s="24" t="s">
        <v>414</v>
      </c>
    </row>
    <row r="1613" spans="1:4">
      <c r="A1613" s="23">
        <v>4363</v>
      </c>
      <c r="B1613" s="23">
        <v>4363</v>
      </c>
      <c r="C1613" s="23" t="s">
        <v>413</v>
      </c>
      <c r="D1613" s="24" t="s">
        <v>414</v>
      </c>
    </row>
    <row r="1614" spans="1:4">
      <c r="A1614" s="23">
        <v>4364</v>
      </c>
      <c r="B1614" s="23">
        <v>4364</v>
      </c>
      <c r="C1614" s="23" t="s">
        <v>413</v>
      </c>
      <c r="D1614" s="24" t="s">
        <v>414</v>
      </c>
    </row>
    <row r="1615" spans="1:4">
      <c r="A1615" s="23">
        <v>4365</v>
      </c>
      <c r="B1615" s="23">
        <v>4365</v>
      </c>
      <c r="C1615" s="23" t="s">
        <v>413</v>
      </c>
      <c r="D1615" s="24" t="s">
        <v>414</v>
      </c>
    </row>
    <row r="1616" spans="1:4">
      <c r="A1616" s="23">
        <v>4370</v>
      </c>
      <c r="B1616" s="23">
        <v>4370</v>
      </c>
      <c r="C1616" s="23" t="s">
        <v>413</v>
      </c>
      <c r="D1616" s="24" t="s">
        <v>414</v>
      </c>
    </row>
    <row r="1617" spans="1:4">
      <c r="A1617" s="23">
        <v>4371</v>
      </c>
      <c r="B1617" s="23">
        <v>4371</v>
      </c>
      <c r="C1617" s="23" t="s">
        <v>413</v>
      </c>
      <c r="D1617" s="24" t="s">
        <v>414</v>
      </c>
    </row>
    <row r="1618" spans="1:4">
      <c r="A1618" s="23">
        <v>4372</v>
      </c>
      <c r="B1618" s="23">
        <v>4372</v>
      </c>
      <c r="C1618" s="23" t="s">
        <v>413</v>
      </c>
      <c r="D1618" s="24" t="s">
        <v>414</v>
      </c>
    </row>
    <row r="1619" spans="1:4">
      <c r="A1619" s="23">
        <v>4373</v>
      </c>
      <c r="B1619" s="23">
        <v>4373</v>
      </c>
      <c r="C1619" s="23" t="s">
        <v>400</v>
      </c>
      <c r="D1619" s="24" t="s">
        <v>401</v>
      </c>
    </row>
    <row r="1620" spans="1:4">
      <c r="A1620" s="23">
        <v>4373</v>
      </c>
      <c r="B1620" s="23">
        <v>4373</v>
      </c>
      <c r="C1620" s="23" t="s">
        <v>413</v>
      </c>
      <c r="D1620" s="24" t="s">
        <v>414</v>
      </c>
    </row>
    <row r="1621" spans="1:4">
      <c r="A1621" s="23">
        <v>4374</v>
      </c>
      <c r="B1621" s="23">
        <v>4374</v>
      </c>
      <c r="C1621" s="23" t="s">
        <v>413</v>
      </c>
      <c r="D1621" s="24" t="s">
        <v>414</v>
      </c>
    </row>
    <row r="1622" spans="1:4">
      <c r="A1622" s="23">
        <v>4375</v>
      </c>
      <c r="B1622" s="23">
        <v>4375</v>
      </c>
      <c r="C1622" s="23" t="s">
        <v>413</v>
      </c>
      <c r="D1622" s="24" t="s">
        <v>414</v>
      </c>
    </row>
    <row r="1623" spans="1:4">
      <c r="A1623" s="23">
        <v>4376</v>
      </c>
      <c r="B1623" s="23">
        <v>4376</v>
      </c>
      <c r="C1623" s="23" t="s">
        <v>400</v>
      </c>
      <c r="D1623" s="24" t="s">
        <v>401</v>
      </c>
    </row>
    <row r="1624" spans="1:4">
      <c r="A1624" s="23">
        <v>4376</v>
      </c>
      <c r="B1624" s="23">
        <v>4376</v>
      </c>
      <c r="C1624" s="23" t="s">
        <v>413</v>
      </c>
      <c r="D1624" s="24" t="s">
        <v>414</v>
      </c>
    </row>
    <row r="1625" spans="1:4">
      <c r="A1625" s="23">
        <v>4377</v>
      </c>
      <c r="B1625" s="23">
        <v>4377</v>
      </c>
      <c r="C1625" s="23" t="s">
        <v>413</v>
      </c>
      <c r="D1625" s="24" t="s">
        <v>414</v>
      </c>
    </row>
    <row r="1626" spans="1:4">
      <c r="A1626" s="23">
        <v>4378</v>
      </c>
      <c r="B1626" s="23">
        <v>4378</v>
      </c>
      <c r="C1626" s="23" t="s">
        <v>413</v>
      </c>
      <c r="D1626" s="24" t="s">
        <v>414</v>
      </c>
    </row>
    <row r="1627" spans="1:4">
      <c r="A1627" s="23">
        <v>4380</v>
      </c>
      <c r="B1627" s="23">
        <v>4380</v>
      </c>
      <c r="C1627" s="23" t="s">
        <v>400</v>
      </c>
      <c r="D1627" s="24" t="s">
        <v>401</v>
      </c>
    </row>
    <row r="1628" spans="1:4">
      <c r="A1628" s="23">
        <v>4380</v>
      </c>
      <c r="B1628" s="23">
        <v>4380</v>
      </c>
      <c r="C1628" s="23" t="s">
        <v>413</v>
      </c>
      <c r="D1628" s="24" t="s">
        <v>414</v>
      </c>
    </row>
    <row r="1629" spans="1:4">
      <c r="A1629" s="23">
        <v>4381</v>
      </c>
      <c r="B1629" s="23">
        <v>4381</v>
      </c>
      <c r="C1629" s="23" t="s">
        <v>413</v>
      </c>
      <c r="D1629" s="24" t="s">
        <v>414</v>
      </c>
    </row>
    <row r="1630" spans="1:4">
      <c r="A1630" s="23">
        <v>4382</v>
      </c>
      <c r="B1630" s="23">
        <v>4382</v>
      </c>
      <c r="C1630" s="23" t="s">
        <v>413</v>
      </c>
      <c r="D1630" s="24" t="s">
        <v>414</v>
      </c>
    </row>
    <row r="1631" spans="1:4">
      <c r="A1631" s="23">
        <v>4383</v>
      </c>
      <c r="B1631" s="23">
        <v>4383</v>
      </c>
      <c r="C1631" s="23" t="s">
        <v>400</v>
      </c>
      <c r="D1631" s="24" t="s">
        <v>401</v>
      </c>
    </row>
    <row r="1632" spans="1:4">
      <c r="A1632" s="23">
        <v>4383</v>
      </c>
      <c r="B1632" s="23">
        <v>4383</v>
      </c>
      <c r="C1632" s="23" t="s">
        <v>413</v>
      </c>
      <c r="D1632" s="24" t="s">
        <v>414</v>
      </c>
    </row>
    <row r="1633" spans="1:4">
      <c r="A1633" s="23">
        <v>4384</v>
      </c>
      <c r="B1633" s="23">
        <v>4384</v>
      </c>
      <c r="C1633" s="23" t="s">
        <v>413</v>
      </c>
      <c r="D1633" s="24" t="s">
        <v>414</v>
      </c>
    </row>
    <row r="1634" spans="1:4">
      <c r="A1634" s="23">
        <v>4385</v>
      </c>
      <c r="B1634" s="23">
        <v>4385</v>
      </c>
      <c r="C1634" s="23" t="s">
        <v>400</v>
      </c>
      <c r="D1634" s="24" t="s">
        <v>401</v>
      </c>
    </row>
    <row r="1635" spans="1:4">
      <c r="A1635" s="23">
        <v>4385</v>
      </c>
      <c r="B1635" s="23">
        <v>4385</v>
      </c>
      <c r="C1635" s="23" t="s">
        <v>413</v>
      </c>
      <c r="D1635" s="24" t="s">
        <v>414</v>
      </c>
    </row>
    <row r="1636" spans="1:4">
      <c r="A1636" s="23">
        <v>4387</v>
      </c>
      <c r="B1636" s="23">
        <v>4387</v>
      </c>
      <c r="C1636" s="23" t="s">
        <v>413</v>
      </c>
      <c r="D1636" s="24" t="s">
        <v>414</v>
      </c>
    </row>
    <row r="1637" spans="1:4">
      <c r="A1637" s="23">
        <v>4388</v>
      </c>
      <c r="B1637" s="23">
        <v>4388</v>
      </c>
      <c r="C1637" s="23" t="s">
        <v>413</v>
      </c>
      <c r="D1637" s="24" t="s">
        <v>414</v>
      </c>
    </row>
    <row r="1638" spans="1:4">
      <c r="A1638" s="23">
        <v>4390</v>
      </c>
      <c r="B1638" s="23">
        <v>4390</v>
      </c>
      <c r="C1638" s="23" t="s">
        <v>400</v>
      </c>
      <c r="D1638" s="24" t="s">
        <v>401</v>
      </c>
    </row>
    <row r="1639" spans="1:4">
      <c r="A1639" s="23">
        <v>4390</v>
      </c>
      <c r="B1639" s="23">
        <v>4390</v>
      </c>
      <c r="C1639" s="23" t="s">
        <v>413</v>
      </c>
      <c r="D1639" s="24" t="s">
        <v>414</v>
      </c>
    </row>
    <row r="1640" spans="1:4">
      <c r="A1640" s="23">
        <v>4400</v>
      </c>
      <c r="B1640" s="23">
        <v>4400</v>
      </c>
      <c r="C1640" s="23" t="s">
        <v>413</v>
      </c>
      <c r="D1640" s="24" t="s">
        <v>414</v>
      </c>
    </row>
    <row r="1641" spans="1:4">
      <c r="A1641" s="23">
        <v>4401</v>
      </c>
      <c r="B1641" s="23">
        <v>4401</v>
      </c>
      <c r="C1641" s="23" t="s">
        <v>413</v>
      </c>
      <c r="D1641" s="24" t="s">
        <v>414</v>
      </c>
    </row>
    <row r="1642" spans="1:4">
      <c r="A1642" s="23">
        <v>4402</v>
      </c>
      <c r="B1642" s="23">
        <v>4402</v>
      </c>
      <c r="C1642" s="23" t="s">
        <v>413</v>
      </c>
      <c r="D1642" s="24" t="s">
        <v>414</v>
      </c>
    </row>
    <row r="1643" spans="1:4">
      <c r="A1643" s="23">
        <v>4403</v>
      </c>
      <c r="B1643" s="23">
        <v>4403</v>
      </c>
      <c r="C1643" s="23" t="s">
        <v>413</v>
      </c>
      <c r="D1643" s="24" t="s">
        <v>414</v>
      </c>
    </row>
    <row r="1644" spans="1:4">
      <c r="A1644" s="23">
        <v>4404</v>
      </c>
      <c r="B1644" s="23">
        <v>4404</v>
      </c>
      <c r="C1644" s="23" t="s">
        <v>413</v>
      </c>
      <c r="D1644" s="24" t="s">
        <v>414</v>
      </c>
    </row>
    <row r="1645" spans="1:4">
      <c r="A1645" s="23">
        <v>4405</v>
      </c>
      <c r="B1645" s="23">
        <v>4405</v>
      </c>
      <c r="C1645" s="23" t="s">
        <v>413</v>
      </c>
      <c r="D1645" s="24" t="s">
        <v>414</v>
      </c>
    </row>
    <row r="1646" spans="1:4">
      <c r="A1646" s="23">
        <v>4406</v>
      </c>
      <c r="B1646" s="23">
        <v>4406</v>
      </c>
      <c r="C1646" s="23" t="s">
        <v>413</v>
      </c>
      <c r="D1646" s="24" t="s">
        <v>414</v>
      </c>
    </row>
    <row r="1647" spans="1:4">
      <c r="A1647" s="23">
        <v>4407</v>
      </c>
      <c r="B1647" s="23">
        <v>4407</v>
      </c>
      <c r="C1647" s="23" t="s">
        <v>413</v>
      </c>
      <c r="D1647" s="24" t="s">
        <v>414</v>
      </c>
    </row>
    <row r="1648" spans="1:4">
      <c r="A1648" s="23">
        <v>4408</v>
      </c>
      <c r="B1648" s="23">
        <v>4408</v>
      </c>
      <c r="C1648" s="23" t="s">
        <v>413</v>
      </c>
      <c r="D1648" s="24" t="s">
        <v>414</v>
      </c>
    </row>
    <row r="1649" spans="1:4">
      <c r="A1649" s="23">
        <v>4410</v>
      </c>
      <c r="B1649" s="23">
        <v>4410</v>
      </c>
      <c r="C1649" s="23" t="s">
        <v>413</v>
      </c>
      <c r="D1649" s="24" t="s">
        <v>414</v>
      </c>
    </row>
    <row r="1650" spans="1:4">
      <c r="A1650" s="23">
        <v>4411</v>
      </c>
      <c r="B1650" s="23">
        <v>4411</v>
      </c>
      <c r="C1650" s="23" t="s">
        <v>413</v>
      </c>
      <c r="D1650" s="24" t="s">
        <v>414</v>
      </c>
    </row>
    <row r="1651" spans="1:4">
      <c r="A1651" s="23">
        <v>4412</v>
      </c>
      <c r="B1651" s="23">
        <v>4412</v>
      </c>
      <c r="C1651" s="23" t="s">
        <v>413</v>
      </c>
      <c r="D1651" s="24" t="s">
        <v>414</v>
      </c>
    </row>
    <row r="1652" spans="1:4">
      <c r="A1652" s="23">
        <v>4413</v>
      </c>
      <c r="B1652" s="23">
        <v>4413</v>
      </c>
      <c r="C1652" s="23" t="s">
        <v>413</v>
      </c>
      <c r="D1652" s="24" t="s">
        <v>414</v>
      </c>
    </row>
    <row r="1653" spans="1:4">
      <c r="A1653" s="23">
        <v>4415</v>
      </c>
      <c r="B1653" s="23">
        <v>4415</v>
      </c>
      <c r="C1653" s="23" t="s">
        <v>413</v>
      </c>
      <c r="D1653" s="24" t="s">
        <v>414</v>
      </c>
    </row>
    <row r="1654" spans="1:4">
      <c r="A1654" s="23">
        <v>4416</v>
      </c>
      <c r="B1654" s="23">
        <v>4416</v>
      </c>
      <c r="C1654" s="23" t="s">
        <v>413</v>
      </c>
      <c r="D1654" s="24" t="s">
        <v>414</v>
      </c>
    </row>
    <row r="1655" spans="1:4">
      <c r="A1655" s="23">
        <v>4417</v>
      </c>
      <c r="B1655" s="23">
        <v>4417</v>
      </c>
      <c r="C1655" s="23" t="s">
        <v>413</v>
      </c>
      <c r="D1655" s="24" t="s">
        <v>414</v>
      </c>
    </row>
    <row r="1656" spans="1:4">
      <c r="A1656" s="23">
        <v>4418</v>
      </c>
      <c r="B1656" s="23">
        <v>4418</v>
      </c>
      <c r="C1656" s="23" t="s">
        <v>413</v>
      </c>
      <c r="D1656" s="24" t="s">
        <v>414</v>
      </c>
    </row>
    <row r="1657" spans="1:4">
      <c r="A1657" s="23">
        <v>4419</v>
      </c>
      <c r="B1657" s="23">
        <v>4419</v>
      </c>
      <c r="C1657" s="23" t="s">
        <v>413</v>
      </c>
      <c r="D1657" s="24" t="s">
        <v>414</v>
      </c>
    </row>
    <row r="1658" spans="1:4">
      <c r="A1658" s="23">
        <v>4420</v>
      </c>
      <c r="B1658" s="23">
        <v>4420</v>
      </c>
      <c r="C1658" s="23" t="s">
        <v>413</v>
      </c>
      <c r="D1658" s="24" t="s">
        <v>414</v>
      </c>
    </row>
    <row r="1659" spans="1:4">
      <c r="A1659" s="23">
        <v>4421</v>
      </c>
      <c r="B1659" s="23">
        <v>4421</v>
      </c>
      <c r="C1659" s="23" t="s">
        <v>413</v>
      </c>
      <c r="D1659" s="24" t="s">
        <v>414</v>
      </c>
    </row>
    <row r="1660" spans="1:4">
      <c r="A1660" s="23">
        <v>4422</v>
      </c>
      <c r="B1660" s="23">
        <v>4422</v>
      </c>
      <c r="C1660" s="23" t="s">
        <v>413</v>
      </c>
      <c r="D1660" s="24" t="s">
        <v>414</v>
      </c>
    </row>
    <row r="1661" spans="1:4">
      <c r="A1661" s="23">
        <v>4423</v>
      </c>
      <c r="B1661" s="23">
        <v>4423</v>
      </c>
      <c r="C1661" s="23" t="s">
        <v>413</v>
      </c>
      <c r="D1661" s="24" t="s">
        <v>414</v>
      </c>
    </row>
    <row r="1662" spans="1:4">
      <c r="A1662" s="23">
        <v>4424</v>
      </c>
      <c r="B1662" s="23">
        <v>4424</v>
      </c>
      <c r="C1662" s="23" t="s">
        <v>413</v>
      </c>
      <c r="D1662" s="24" t="s">
        <v>414</v>
      </c>
    </row>
    <row r="1663" spans="1:4">
      <c r="A1663" s="23">
        <v>4425</v>
      </c>
      <c r="B1663" s="23">
        <v>4425</v>
      </c>
      <c r="C1663" s="23" t="s">
        <v>413</v>
      </c>
      <c r="D1663" s="24" t="s">
        <v>414</v>
      </c>
    </row>
    <row r="1664" spans="1:4">
      <c r="A1664" s="23">
        <v>4426</v>
      </c>
      <c r="B1664" s="23">
        <v>4426</v>
      </c>
      <c r="C1664" s="23" t="s">
        <v>413</v>
      </c>
      <c r="D1664" s="24" t="s">
        <v>414</v>
      </c>
    </row>
    <row r="1665" spans="1:4">
      <c r="A1665" s="23">
        <v>4427</v>
      </c>
      <c r="B1665" s="23">
        <v>4427</v>
      </c>
      <c r="C1665" s="23" t="s">
        <v>413</v>
      </c>
      <c r="D1665" s="24" t="s">
        <v>414</v>
      </c>
    </row>
    <row r="1666" spans="1:4">
      <c r="A1666" s="23">
        <v>4428</v>
      </c>
      <c r="B1666" s="23">
        <v>4428</v>
      </c>
      <c r="C1666" s="23" t="s">
        <v>413</v>
      </c>
      <c r="D1666" s="24" t="s">
        <v>414</v>
      </c>
    </row>
    <row r="1667" spans="1:4">
      <c r="A1667" s="23">
        <v>4454</v>
      </c>
      <c r="B1667" s="23">
        <v>4454</v>
      </c>
      <c r="C1667" s="23" t="s">
        <v>413</v>
      </c>
      <c r="D1667" s="24" t="s">
        <v>414</v>
      </c>
    </row>
    <row r="1668" spans="1:4">
      <c r="A1668" s="23">
        <v>4455</v>
      </c>
      <c r="B1668" s="23">
        <v>4455</v>
      </c>
      <c r="C1668" s="23" t="s">
        <v>413</v>
      </c>
      <c r="D1668" s="24" t="s">
        <v>414</v>
      </c>
    </row>
    <row r="1669" spans="1:4">
      <c r="A1669" s="23">
        <v>4461</v>
      </c>
      <c r="B1669" s="23">
        <v>4461</v>
      </c>
      <c r="C1669" s="23" t="s">
        <v>413</v>
      </c>
      <c r="D1669" s="24" t="s">
        <v>414</v>
      </c>
    </row>
    <row r="1670" spans="1:4">
      <c r="A1670" s="23">
        <v>4462</v>
      </c>
      <c r="B1670" s="23">
        <v>4462</v>
      </c>
      <c r="C1670" s="23" t="s">
        <v>413</v>
      </c>
      <c r="D1670" s="24" t="s">
        <v>414</v>
      </c>
    </row>
    <row r="1671" spans="1:4">
      <c r="A1671" s="23">
        <v>4465</v>
      </c>
      <c r="B1671" s="23">
        <v>4465</v>
      </c>
      <c r="C1671" s="23" t="s">
        <v>413</v>
      </c>
      <c r="D1671" s="24" t="s">
        <v>414</v>
      </c>
    </row>
    <row r="1672" spans="1:4">
      <c r="A1672" s="23">
        <v>4467</v>
      </c>
      <c r="B1672" s="23">
        <v>4467</v>
      </c>
      <c r="C1672" s="23" t="s">
        <v>413</v>
      </c>
      <c r="D1672" s="24" t="s">
        <v>414</v>
      </c>
    </row>
    <row r="1673" spans="1:4">
      <c r="A1673" s="23">
        <v>4468</v>
      </c>
      <c r="B1673" s="23">
        <v>4468</v>
      </c>
      <c r="C1673" s="23" t="s">
        <v>413</v>
      </c>
      <c r="D1673" s="24" t="s">
        <v>414</v>
      </c>
    </row>
    <row r="1674" spans="1:4">
      <c r="A1674" s="23">
        <v>4470</v>
      </c>
      <c r="B1674" s="23">
        <v>4470</v>
      </c>
      <c r="C1674" s="23" t="s">
        <v>413</v>
      </c>
      <c r="D1674" s="24" t="s">
        <v>414</v>
      </c>
    </row>
    <row r="1675" spans="1:4">
      <c r="A1675" s="23">
        <v>4471</v>
      </c>
      <c r="B1675" s="23">
        <v>4471</v>
      </c>
      <c r="C1675" s="23" t="s">
        <v>413</v>
      </c>
      <c r="D1675" s="24" t="s">
        <v>414</v>
      </c>
    </row>
    <row r="1676" spans="1:4">
      <c r="A1676" s="23">
        <v>4472</v>
      </c>
      <c r="B1676" s="23">
        <v>4472</v>
      </c>
      <c r="C1676" s="23" t="s">
        <v>413</v>
      </c>
      <c r="D1676" s="24" t="s">
        <v>414</v>
      </c>
    </row>
    <row r="1677" spans="1:4">
      <c r="A1677" s="23">
        <v>4474</v>
      </c>
      <c r="B1677" s="23">
        <v>4474</v>
      </c>
      <c r="C1677" s="23" t="s">
        <v>413</v>
      </c>
      <c r="D1677" s="24" t="s">
        <v>414</v>
      </c>
    </row>
    <row r="1678" spans="1:4">
      <c r="A1678" s="23">
        <v>4475</v>
      </c>
      <c r="B1678" s="23">
        <v>4475</v>
      </c>
      <c r="C1678" s="23" t="s">
        <v>413</v>
      </c>
      <c r="D1678" s="24" t="s">
        <v>414</v>
      </c>
    </row>
    <row r="1679" spans="1:4">
      <c r="A1679" s="23">
        <v>4477</v>
      </c>
      <c r="B1679" s="23">
        <v>4477</v>
      </c>
      <c r="C1679" s="23" t="s">
        <v>413</v>
      </c>
      <c r="D1679" s="24" t="s">
        <v>414</v>
      </c>
    </row>
    <row r="1680" spans="1:4">
      <c r="A1680" s="23">
        <v>4478</v>
      </c>
      <c r="B1680" s="23">
        <v>4478</v>
      </c>
      <c r="C1680" s="23" t="s">
        <v>413</v>
      </c>
      <c r="D1680" s="24" t="s">
        <v>414</v>
      </c>
    </row>
    <row r="1681" spans="1:4">
      <c r="A1681" s="23">
        <v>4479</v>
      </c>
      <c r="B1681" s="23">
        <v>4479</v>
      </c>
      <c r="C1681" s="23" t="s">
        <v>413</v>
      </c>
      <c r="D1681" s="24" t="s">
        <v>414</v>
      </c>
    </row>
    <row r="1682" spans="1:4">
      <c r="A1682" s="23">
        <v>4480</v>
      </c>
      <c r="B1682" s="23">
        <v>4480</v>
      </c>
      <c r="C1682" s="23" t="s">
        <v>413</v>
      </c>
      <c r="D1682" s="24" t="s">
        <v>414</v>
      </c>
    </row>
    <row r="1683" spans="1:4">
      <c r="A1683" s="23">
        <v>4481</v>
      </c>
      <c r="B1683" s="23">
        <v>4481</v>
      </c>
      <c r="C1683" s="23" t="s">
        <v>413</v>
      </c>
      <c r="D1683" s="24" t="s">
        <v>414</v>
      </c>
    </row>
    <row r="1684" spans="1:4">
      <c r="A1684" s="23">
        <v>4482</v>
      </c>
      <c r="B1684" s="23">
        <v>4482</v>
      </c>
      <c r="C1684" s="23" t="s">
        <v>413</v>
      </c>
      <c r="D1684" s="24" t="s">
        <v>414</v>
      </c>
    </row>
    <row r="1685" spans="1:4">
      <c r="A1685" s="23">
        <v>4486</v>
      </c>
      <c r="B1685" s="23">
        <v>4486</v>
      </c>
      <c r="C1685" s="23" t="s">
        <v>413</v>
      </c>
      <c r="D1685" s="24" t="s">
        <v>414</v>
      </c>
    </row>
    <row r="1686" spans="1:4">
      <c r="A1686" s="23">
        <v>4487</v>
      </c>
      <c r="B1686" s="23">
        <v>4487</v>
      </c>
      <c r="C1686" s="23" t="s">
        <v>413</v>
      </c>
      <c r="D1686" s="24" t="s">
        <v>414</v>
      </c>
    </row>
    <row r="1687" spans="1:4">
      <c r="A1687" s="23">
        <v>4488</v>
      </c>
      <c r="B1687" s="23">
        <v>4488</v>
      </c>
      <c r="C1687" s="23" t="s">
        <v>413</v>
      </c>
      <c r="D1687" s="24" t="s">
        <v>414</v>
      </c>
    </row>
    <row r="1688" spans="1:4">
      <c r="A1688" s="23">
        <v>4489</v>
      </c>
      <c r="B1688" s="23">
        <v>4489</v>
      </c>
      <c r="C1688" s="23" t="s">
        <v>413</v>
      </c>
      <c r="D1688" s="24" t="s">
        <v>414</v>
      </c>
    </row>
    <row r="1689" spans="1:4">
      <c r="A1689" s="23">
        <v>4490</v>
      </c>
      <c r="B1689" s="23">
        <v>4490</v>
      </c>
      <c r="C1689" s="23" t="s">
        <v>413</v>
      </c>
      <c r="D1689" s="24" t="s">
        <v>414</v>
      </c>
    </row>
    <row r="1690" spans="1:4">
      <c r="A1690" s="23">
        <v>4491</v>
      </c>
      <c r="B1690" s="23">
        <v>4491</v>
      </c>
      <c r="C1690" s="23" t="s">
        <v>413</v>
      </c>
      <c r="D1690" s="24" t="s">
        <v>414</v>
      </c>
    </row>
    <row r="1691" spans="1:4">
      <c r="A1691" s="23">
        <v>4492</v>
      </c>
      <c r="B1691" s="23">
        <v>4492</v>
      </c>
      <c r="C1691" s="23" t="s">
        <v>413</v>
      </c>
      <c r="D1691" s="24" t="s">
        <v>414</v>
      </c>
    </row>
    <row r="1692" spans="1:4">
      <c r="A1692" s="23">
        <v>4493</v>
      </c>
      <c r="B1692" s="23">
        <v>4493</v>
      </c>
      <c r="C1692" s="23" t="s">
        <v>400</v>
      </c>
      <c r="D1692" s="24" t="s">
        <v>401</v>
      </c>
    </row>
    <row r="1693" spans="1:4">
      <c r="A1693" s="23">
        <v>4493</v>
      </c>
      <c r="B1693" s="23">
        <v>4493</v>
      </c>
      <c r="C1693" s="23" t="s">
        <v>413</v>
      </c>
      <c r="D1693" s="24" t="s">
        <v>414</v>
      </c>
    </row>
    <row r="1694" spans="1:4">
      <c r="A1694" s="23">
        <v>4494</v>
      </c>
      <c r="B1694" s="23">
        <v>4494</v>
      </c>
      <c r="C1694" s="23" t="s">
        <v>413</v>
      </c>
      <c r="D1694" s="24" t="s">
        <v>414</v>
      </c>
    </row>
    <row r="1695" spans="1:4">
      <c r="A1695" s="23">
        <v>4496</v>
      </c>
      <c r="B1695" s="23">
        <v>4496</v>
      </c>
      <c r="C1695" s="23" t="s">
        <v>413</v>
      </c>
      <c r="D1695" s="24" t="s">
        <v>414</v>
      </c>
    </row>
    <row r="1696" spans="1:4">
      <c r="A1696" s="23">
        <v>4497</v>
      </c>
      <c r="B1696" s="23">
        <v>4497</v>
      </c>
      <c r="C1696" s="23" t="s">
        <v>413</v>
      </c>
      <c r="D1696" s="24" t="s">
        <v>414</v>
      </c>
    </row>
    <row r="1697" spans="1:4">
      <c r="A1697" s="23">
        <v>4498</v>
      </c>
      <c r="B1697" s="23">
        <v>4498</v>
      </c>
      <c r="C1697" s="23" t="s">
        <v>413</v>
      </c>
      <c r="D1697" s="24" t="s">
        <v>414</v>
      </c>
    </row>
    <row r="1698" spans="1:4">
      <c r="A1698" s="23">
        <v>4500</v>
      </c>
      <c r="B1698" s="23">
        <v>4500</v>
      </c>
      <c r="C1698" s="23" t="s">
        <v>410</v>
      </c>
      <c r="D1698" s="24" t="s">
        <v>411</v>
      </c>
    </row>
    <row r="1699" spans="1:4">
      <c r="A1699" s="23">
        <v>4501</v>
      </c>
      <c r="B1699" s="23">
        <v>4501</v>
      </c>
      <c r="C1699" s="23" t="s">
        <v>410</v>
      </c>
      <c r="D1699" s="24" t="s">
        <v>411</v>
      </c>
    </row>
    <row r="1700" spans="1:4">
      <c r="A1700" s="23">
        <v>4502</v>
      </c>
      <c r="B1700" s="23">
        <v>4502</v>
      </c>
      <c r="C1700" s="23" t="s">
        <v>410</v>
      </c>
      <c r="D1700" s="24" t="s">
        <v>411</v>
      </c>
    </row>
    <row r="1701" spans="1:4">
      <c r="A1701" s="23">
        <v>4503</v>
      </c>
      <c r="B1701" s="23">
        <v>4503</v>
      </c>
      <c r="C1701" s="23" t="s">
        <v>410</v>
      </c>
      <c r="D1701" s="24" t="s">
        <v>411</v>
      </c>
    </row>
    <row r="1702" spans="1:4">
      <c r="A1702" s="23">
        <v>4504</v>
      </c>
      <c r="B1702" s="23">
        <v>4504</v>
      </c>
      <c r="C1702" s="23" t="s">
        <v>410</v>
      </c>
      <c r="D1702" s="24" t="s">
        <v>411</v>
      </c>
    </row>
    <row r="1703" spans="1:4">
      <c r="A1703" s="23">
        <v>4505</v>
      </c>
      <c r="B1703" s="23">
        <v>4505</v>
      </c>
      <c r="C1703" s="23" t="s">
        <v>410</v>
      </c>
      <c r="D1703" s="24" t="s">
        <v>411</v>
      </c>
    </row>
    <row r="1704" spans="1:4">
      <c r="A1704" s="23">
        <v>4506</v>
      </c>
      <c r="B1704" s="23">
        <v>4506</v>
      </c>
      <c r="C1704" s="23" t="s">
        <v>410</v>
      </c>
      <c r="D1704" s="24" t="s">
        <v>411</v>
      </c>
    </row>
    <row r="1705" spans="1:4">
      <c r="A1705" s="23">
        <v>4507</v>
      </c>
      <c r="B1705" s="23">
        <v>4507</v>
      </c>
      <c r="C1705" s="23" t="s">
        <v>410</v>
      </c>
      <c r="D1705" s="24" t="s">
        <v>411</v>
      </c>
    </row>
    <row r="1706" spans="1:4">
      <c r="A1706" s="23">
        <v>4508</v>
      </c>
      <c r="B1706" s="23">
        <v>4508</v>
      </c>
      <c r="C1706" s="23" t="s">
        <v>410</v>
      </c>
      <c r="D1706" s="24" t="s">
        <v>411</v>
      </c>
    </row>
    <row r="1707" spans="1:4">
      <c r="A1707" s="23">
        <v>4509</v>
      </c>
      <c r="B1707" s="23">
        <v>4509</v>
      </c>
      <c r="C1707" s="23" t="s">
        <v>410</v>
      </c>
      <c r="D1707" s="24" t="s">
        <v>411</v>
      </c>
    </row>
    <row r="1708" spans="1:4">
      <c r="A1708" s="23">
        <v>4510</v>
      </c>
      <c r="B1708" s="23">
        <v>4510</v>
      </c>
      <c r="C1708" s="23" t="s">
        <v>410</v>
      </c>
      <c r="D1708" s="24" t="s">
        <v>411</v>
      </c>
    </row>
    <row r="1709" spans="1:4">
      <c r="A1709" s="23">
        <v>4511</v>
      </c>
      <c r="B1709" s="23">
        <v>4511</v>
      </c>
      <c r="C1709" s="23" t="s">
        <v>410</v>
      </c>
      <c r="D1709" s="24" t="s">
        <v>411</v>
      </c>
    </row>
    <row r="1710" spans="1:4">
      <c r="A1710" s="23">
        <v>4512</v>
      </c>
      <c r="B1710" s="23">
        <v>4512</v>
      </c>
      <c r="C1710" s="23" t="s">
        <v>410</v>
      </c>
      <c r="D1710" s="24" t="s">
        <v>411</v>
      </c>
    </row>
    <row r="1711" spans="1:4">
      <c r="A1711" s="23">
        <v>4514</v>
      </c>
      <c r="B1711" s="23">
        <v>4514</v>
      </c>
      <c r="C1711" s="23" t="s">
        <v>410</v>
      </c>
      <c r="D1711" s="24" t="s">
        <v>411</v>
      </c>
    </row>
    <row r="1712" spans="1:4">
      <c r="A1712" s="23">
        <v>4515</v>
      </c>
      <c r="B1712" s="23">
        <v>4515</v>
      </c>
      <c r="C1712" s="23" t="s">
        <v>410</v>
      </c>
      <c r="D1712" s="24" t="s">
        <v>411</v>
      </c>
    </row>
    <row r="1713" spans="1:4">
      <c r="A1713" s="23">
        <v>4516</v>
      </c>
      <c r="B1713" s="23">
        <v>4516</v>
      </c>
      <c r="C1713" s="23" t="s">
        <v>410</v>
      </c>
      <c r="D1713" s="24" t="s">
        <v>411</v>
      </c>
    </row>
    <row r="1714" spans="1:4">
      <c r="A1714" s="23">
        <v>4517</v>
      </c>
      <c r="B1714" s="23">
        <v>4517</v>
      </c>
      <c r="C1714" s="23" t="s">
        <v>413</v>
      </c>
      <c r="D1714" s="24" t="s">
        <v>414</v>
      </c>
    </row>
    <row r="1715" spans="1:4">
      <c r="A1715" s="23">
        <v>4518</v>
      </c>
      <c r="B1715" s="23">
        <v>4518</v>
      </c>
      <c r="C1715" s="23" t="s">
        <v>413</v>
      </c>
      <c r="D1715" s="24" t="s">
        <v>414</v>
      </c>
    </row>
    <row r="1716" spans="1:4">
      <c r="A1716" s="23">
        <v>4519</v>
      </c>
      <c r="B1716" s="23">
        <v>4519</v>
      </c>
      <c r="C1716" s="23" t="s">
        <v>413</v>
      </c>
      <c r="D1716" s="24" t="s">
        <v>414</v>
      </c>
    </row>
    <row r="1717" spans="1:4">
      <c r="A1717" s="23">
        <v>4520</v>
      </c>
      <c r="B1717" s="23">
        <v>4520</v>
      </c>
      <c r="C1717" s="23" t="s">
        <v>410</v>
      </c>
      <c r="D1717" s="24" t="s">
        <v>411</v>
      </c>
    </row>
    <row r="1718" spans="1:4">
      <c r="A1718" s="23">
        <v>4521</v>
      </c>
      <c r="B1718" s="23">
        <v>4521</v>
      </c>
      <c r="C1718" s="23" t="s">
        <v>410</v>
      </c>
      <c r="D1718" s="24" t="s">
        <v>411</v>
      </c>
    </row>
    <row r="1719" spans="1:4">
      <c r="A1719" s="23">
        <v>4550</v>
      </c>
      <c r="B1719" s="23">
        <v>4550</v>
      </c>
      <c r="C1719" s="23" t="s">
        <v>413</v>
      </c>
      <c r="D1719" s="24" t="s">
        <v>414</v>
      </c>
    </row>
    <row r="1720" spans="1:4">
      <c r="A1720" s="23">
        <v>4551</v>
      </c>
      <c r="B1720" s="23">
        <v>4551</v>
      </c>
      <c r="C1720" s="23" t="s">
        <v>413</v>
      </c>
      <c r="D1720" s="24" t="s">
        <v>414</v>
      </c>
    </row>
    <row r="1721" spans="1:4">
      <c r="A1721" s="23">
        <v>4552</v>
      </c>
      <c r="B1721" s="23">
        <v>4552</v>
      </c>
      <c r="C1721" s="23" t="s">
        <v>410</v>
      </c>
      <c r="D1721" s="24" t="s">
        <v>411</v>
      </c>
    </row>
    <row r="1722" spans="1:4">
      <c r="A1722" s="23">
        <v>4552</v>
      </c>
      <c r="B1722" s="23">
        <v>4552</v>
      </c>
      <c r="C1722" s="23" t="s">
        <v>413</v>
      </c>
      <c r="D1722" s="24" t="s">
        <v>414</v>
      </c>
    </row>
    <row r="1723" spans="1:4">
      <c r="A1723" s="23">
        <v>4553</v>
      </c>
      <c r="B1723" s="23">
        <v>4553</v>
      </c>
      <c r="C1723" s="23" t="s">
        <v>413</v>
      </c>
      <c r="D1723" s="24" t="s">
        <v>414</v>
      </c>
    </row>
    <row r="1724" spans="1:4">
      <c r="A1724" s="23">
        <v>4554</v>
      </c>
      <c r="B1724" s="23">
        <v>4554</v>
      </c>
      <c r="C1724" s="23" t="s">
        <v>413</v>
      </c>
      <c r="D1724" s="24" t="s">
        <v>414</v>
      </c>
    </row>
    <row r="1725" spans="1:4">
      <c r="A1725" s="23">
        <v>4555</v>
      </c>
      <c r="B1725" s="23">
        <v>4555</v>
      </c>
      <c r="C1725" s="23" t="s">
        <v>413</v>
      </c>
      <c r="D1725" s="24" t="s">
        <v>414</v>
      </c>
    </row>
    <row r="1726" spans="1:4">
      <c r="A1726" s="23">
        <v>4556</v>
      </c>
      <c r="B1726" s="23">
        <v>4556</v>
      </c>
      <c r="C1726" s="23" t="s">
        <v>413</v>
      </c>
      <c r="D1726" s="24" t="s">
        <v>414</v>
      </c>
    </row>
    <row r="1727" spans="1:4">
      <c r="A1727" s="23">
        <v>4557</v>
      </c>
      <c r="B1727" s="23">
        <v>4557</v>
      </c>
      <c r="C1727" s="23" t="s">
        <v>413</v>
      </c>
      <c r="D1727" s="24" t="s">
        <v>414</v>
      </c>
    </row>
    <row r="1728" spans="1:4">
      <c r="A1728" s="23">
        <v>4558</v>
      </c>
      <c r="B1728" s="23">
        <v>4558</v>
      </c>
      <c r="C1728" s="23" t="s">
        <v>413</v>
      </c>
      <c r="D1728" s="24" t="s">
        <v>414</v>
      </c>
    </row>
    <row r="1729" spans="1:4">
      <c r="A1729" s="23">
        <v>4559</v>
      </c>
      <c r="B1729" s="23">
        <v>4559</v>
      </c>
      <c r="C1729" s="23" t="s">
        <v>413</v>
      </c>
      <c r="D1729" s="24" t="s">
        <v>414</v>
      </c>
    </row>
    <row r="1730" spans="1:4">
      <c r="A1730" s="23">
        <v>4560</v>
      </c>
      <c r="B1730" s="23">
        <v>4560</v>
      </c>
      <c r="C1730" s="23" t="s">
        <v>413</v>
      </c>
      <c r="D1730" s="24" t="s">
        <v>414</v>
      </c>
    </row>
    <row r="1731" spans="1:4">
      <c r="A1731" s="23">
        <v>4561</v>
      </c>
      <c r="B1731" s="23">
        <v>4561</v>
      </c>
      <c r="C1731" s="23" t="s">
        <v>413</v>
      </c>
      <c r="D1731" s="24" t="s">
        <v>414</v>
      </c>
    </row>
    <row r="1732" spans="1:4">
      <c r="A1732" s="23">
        <v>4562</v>
      </c>
      <c r="B1732" s="23">
        <v>4562</v>
      </c>
      <c r="C1732" s="23" t="s">
        <v>413</v>
      </c>
      <c r="D1732" s="24" t="s">
        <v>414</v>
      </c>
    </row>
    <row r="1733" spans="1:4">
      <c r="A1733" s="23">
        <v>4563</v>
      </c>
      <c r="B1733" s="23">
        <v>4563</v>
      </c>
      <c r="C1733" s="23" t="s">
        <v>413</v>
      </c>
      <c r="D1733" s="24" t="s">
        <v>414</v>
      </c>
    </row>
    <row r="1734" spans="1:4">
      <c r="A1734" s="23">
        <v>4564</v>
      </c>
      <c r="B1734" s="23">
        <v>4564</v>
      </c>
      <c r="C1734" s="23" t="s">
        <v>413</v>
      </c>
      <c r="D1734" s="24" t="s">
        <v>414</v>
      </c>
    </row>
    <row r="1735" spans="1:4">
      <c r="A1735" s="23">
        <v>4565</v>
      </c>
      <c r="B1735" s="23">
        <v>4565</v>
      </c>
      <c r="C1735" s="23" t="s">
        <v>413</v>
      </c>
      <c r="D1735" s="24" t="s">
        <v>414</v>
      </c>
    </row>
    <row r="1736" spans="1:4">
      <c r="A1736" s="23">
        <v>4566</v>
      </c>
      <c r="B1736" s="23">
        <v>4566</v>
      </c>
      <c r="C1736" s="23" t="s">
        <v>413</v>
      </c>
      <c r="D1736" s="24" t="s">
        <v>414</v>
      </c>
    </row>
    <row r="1737" spans="1:4">
      <c r="A1737" s="23">
        <v>4567</v>
      </c>
      <c r="B1737" s="23">
        <v>4567</v>
      </c>
      <c r="C1737" s="23" t="s">
        <v>413</v>
      </c>
      <c r="D1737" s="24" t="s">
        <v>414</v>
      </c>
    </row>
    <row r="1738" spans="1:4">
      <c r="A1738" s="23">
        <v>4568</v>
      </c>
      <c r="B1738" s="23">
        <v>4568</v>
      </c>
      <c r="C1738" s="23" t="s">
        <v>413</v>
      </c>
      <c r="D1738" s="24" t="s">
        <v>414</v>
      </c>
    </row>
    <row r="1739" spans="1:4">
      <c r="A1739" s="23">
        <v>4569</v>
      </c>
      <c r="B1739" s="23">
        <v>4569</v>
      </c>
      <c r="C1739" s="23" t="s">
        <v>413</v>
      </c>
      <c r="D1739" s="24" t="s">
        <v>414</v>
      </c>
    </row>
    <row r="1740" spans="1:4">
      <c r="A1740" s="23">
        <v>4570</v>
      </c>
      <c r="B1740" s="23">
        <v>4570</v>
      </c>
      <c r="C1740" s="23" t="s">
        <v>413</v>
      </c>
      <c r="D1740" s="24" t="s">
        <v>414</v>
      </c>
    </row>
    <row r="1741" spans="1:4">
      <c r="A1741" s="23">
        <v>4571</v>
      </c>
      <c r="B1741" s="23">
        <v>4571</v>
      </c>
      <c r="C1741" s="23" t="s">
        <v>413</v>
      </c>
      <c r="D1741" s="24" t="s">
        <v>414</v>
      </c>
    </row>
    <row r="1742" spans="1:4">
      <c r="A1742" s="23">
        <v>4572</v>
      </c>
      <c r="B1742" s="23">
        <v>4572</v>
      </c>
      <c r="C1742" s="23" t="s">
        <v>413</v>
      </c>
      <c r="D1742" s="24" t="s">
        <v>414</v>
      </c>
    </row>
    <row r="1743" spans="1:4">
      <c r="A1743" s="23">
        <v>4573</v>
      </c>
      <c r="B1743" s="23">
        <v>4573</v>
      </c>
      <c r="C1743" s="23" t="s">
        <v>413</v>
      </c>
      <c r="D1743" s="24" t="s">
        <v>414</v>
      </c>
    </row>
    <row r="1744" spans="1:4">
      <c r="A1744" s="23">
        <v>4574</v>
      </c>
      <c r="B1744" s="23">
        <v>4574</v>
      </c>
      <c r="C1744" s="23" t="s">
        <v>413</v>
      </c>
      <c r="D1744" s="24" t="s">
        <v>414</v>
      </c>
    </row>
    <row r="1745" spans="1:4">
      <c r="A1745" s="23">
        <v>4575</v>
      </c>
      <c r="B1745" s="23">
        <v>4575</v>
      </c>
      <c r="C1745" s="23" t="s">
        <v>413</v>
      </c>
      <c r="D1745" s="24" t="s">
        <v>414</v>
      </c>
    </row>
    <row r="1746" spans="1:4">
      <c r="A1746" s="23">
        <v>4580</v>
      </c>
      <c r="B1746" s="23">
        <v>4580</v>
      </c>
      <c r="C1746" s="23" t="s">
        <v>413</v>
      </c>
      <c r="D1746" s="24" t="s">
        <v>414</v>
      </c>
    </row>
    <row r="1747" spans="1:4">
      <c r="A1747" s="23">
        <v>4581</v>
      </c>
      <c r="B1747" s="23">
        <v>4581</v>
      </c>
      <c r="C1747" s="23" t="s">
        <v>413</v>
      </c>
      <c r="D1747" s="24" t="s">
        <v>414</v>
      </c>
    </row>
    <row r="1748" spans="1:4">
      <c r="A1748" s="23">
        <v>4600</v>
      </c>
      <c r="B1748" s="23">
        <v>4600</v>
      </c>
      <c r="C1748" s="23" t="s">
        <v>413</v>
      </c>
      <c r="D1748" s="24" t="s">
        <v>414</v>
      </c>
    </row>
    <row r="1749" spans="1:4">
      <c r="A1749" s="23">
        <v>4601</v>
      </c>
      <c r="B1749" s="23">
        <v>4601</v>
      </c>
      <c r="C1749" s="23" t="s">
        <v>413</v>
      </c>
      <c r="D1749" s="24" t="s">
        <v>414</v>
      </c>
    </row>
    <row r="1750" spans="1:4">
      <c r="A1750" s="23">
        <v>4605</v>
      </c>
      <c r="B1750" s="23">
        <v>4605</v>
      </c>
      <c r="C1750" s="23" t="s">
        <v>413</v>
      </c>
      <c r="D1750" s="24" t="s">
        <v>414</v>
      </c>
    </row>
    <row r="1751" spans="1:4">
      <c r="A1751" s="23">
        <v>4606</v>
      </c>
      <c r="B1751" s="23">
        <v>4606</v>
      </c>
      <c r="C1751" s="23" t="s">
        <v>413</v>
      </c>
      <c r="D1751" s="24" t="s">
        <v>414</v>
      </c>
    </row>
    <row r="1752" spans="1:4">
      <c r="A1752" s="23">
        <v>4608</v>
      </c>
      <c r="B1752" s="23">
        <v>4608</v>
      </c>
      <c r="C1752" s="23" t="s">
        <v>413</v>
      </c>
      <c r="D1752" s="24" t="s">
        <v>414</v>
      </c>
    </row>
    <row r="1753" spans="1:4">
      <c r="A1753" s="23">
        <v>4610</v>
      </c>
      <c r="B1753" s="23">
        <v>4610</v>
      </c>
      <c r="C1753" s="23" t="s">
        <v>413</v>
      </c>
      <c r="D1753" s="24" t="s">
        <v>414</v>
      </c>
    </row>
    <row r="1754" spans="1:4">
      <c r="A1754" s="23">
        <v>4611</v>
      </c>
      <c r="B1754" s="23">
        <v>4611</v>
      </c>
      <c r="C1754" s="23" t="s">
        <v>413</v>
      </c>
      <c r="D1754" s="24" t="s">
        <v>414</v>
      </c>
    </row>
    <row r="1755" spans="1:4">
      <c r="A1755" s="23">
        <v>4612</v>
      </c>
      <c r="B1755" s="23">
        <v>4612</v>
      </c>
      <c r="C1755" s="23" t="s">
        <v>413</v>
      </c>
      <c r="D1755" s="24" t="s">
        <v>414</v>
      </c>
    </row>
    <row r="1756" spans="1:4">
      <c r="A1756" s="23">
        <v>4613</v>
      </c>
      <c r="B1756" s="23">
        <v>4613</v>
      </c>
      <c r="C1756" s="23" t="s">
        <v>413</v>
      </c>
      <c r="D1756" s="24" t="s">
        <v>414</v>
      </c>
    </row>
    <row r="1757" spans="1:4">
      <c r="A1757" s="23">
        <v>4614</v>
      </c>
      <c r="B1757" s="23">
        <v>4614</v>
      </c>
      <c r="C1757" s="23" t="s">
        <v>413</v>
      </c>
      <c r="D1757" s="24" t="s">
        <v>414</v>
      </c>
    </row>
    <row r="1758" spans="1:4">
      <c r="A1758" s="23">
        <v>4615</v>
      </c>
      <c r="B1758" s="23">
        <v>4615</v>
      </c>
      <c r="C1758" s="23" t="s">
        <v>413</v>
      </c>
      <c r="D1758" s="24" t="s">
        <v>414</v>
      </c>
    </row>
    <row r="1759" spans="1:4">
      <c r="A1759" s="23">
        <v>4620</v>
      </c>
      <c r="B1759" s="23">
        <v>4620</v>
      </c>
      <c r="C1759" s="23" t="s">
        <v>413</v>
      </c>
      <c r="D1759" s="24" t="s">
        <v>414</v>
      </c>
    </row>
    <row r="1760" spans="1:4">
      <c r="A1760" s="23">
        <v>4621</v>
      </c>
      <c r="B1760" s="23">
        <v>4621</v>
      </c>
      <c r="C1760" s="23" t="s">
        <v>413</v>
      </c>
      <c r="D1760" s="24" t="s">
        <v>414</v>
      </c>
    </row>
    <row r="1761" spans="1:4">
      <c r="A1761" s="23">
        <v>4625</v>
      </c>
      <c r="B1761" s="23">
        <v>4625</v>
      </c>
      <c r="C1761" s="23" t="s">
        <v>413</v>
      </c>
      <c r="D1761" s="24" t="s">
        <v>414</v>
      </c>
    </row>
    <row r="1762" spans="1:4">
      <c r="A1762" s="23">
        <v>4626</v>
      </c>
      <c r="B1762" s="23">
        <v>4626</v>
      </c>
      <c r="C1762" s="23" t="s">
        <v>413</v>
      </c>
      <c r="D1762" s="24" t="s">
        <v>414</v>
      </c>
    </row>
    <row r="1763" spans="1:4">
      <c r="A1763" s="23">
        <v>4627</v>
      </c>
      <c r="B1763" s="23">
        <v>4627</v>
      </c>
      <c r="C1763" s="23" t="s">
        <v>413</v>
      </c>
      <c r="D1763" s="24" t="s">
        <v>414</v>
      </c>
    </row>
    <row r="1764" spans="1:4">
      <c r="A1764" s="23">
        <v>4630</v>
      </c>
      <c r="B1764" s="23">
        <v>4630</v>
      </c>
      <c r="C1764" s="23" t="s">
        <v>413</v>
      </c>
      <c r="D1764" s="24" t="s">
        <v>414</v>
      </c>
    </row>
    <row r="1765" spans="1:4">
      <c r="A1765" s="23">
        <v>4650</v>
      </c>
      <c r="B1765" s="23">
        <v>4650</v>
      </c>
      <c r="C1765" s="23" t="s">
        <v>413</v>
      </c>
      <c r="D1765" s="24" t="s">
        <v>414</v>
      </c>
    </row>
    <row r="1766" spans="1:4">
      <c r="A1766" s="23">
        <v>4655</v>
      </c>
      <c r="B1766" s="23">
        <v>4655</v>
      </c>
      <c r="C1766" s="23" t="s">
        <v>413</v>
      </c>
      <c r="D1766" s="24" t="s">
        <v>414</v>
      </c>
    </row>
    <row r="1767" spans="1:4">
      <c r="A1767" s="23">
        <v>4659</v>
      </c>
      <c r="B1767" s="23">
        <v>4659</v>
      </c>
      <c r="C1767" s="23" t="s">
        <v>413</v>
      </c>
      <c r="D1767" s="24" t="s">
        <v>414</v>
      </c>
    </row>
    <row r="1768" spans="1:4">
      <c r="A1768" s="23">
        <v>4660</v>
      </c>
      <c r="B1768" s="23">
        <v>4660</v>
      </c>
      <c r="C1768" s="23" t="s">
        <v>413</v>
      </c>
      <c r="D1768" s="24" t="s">
        <v>414</v>
      </c>
    </row>
    <row r="1769" spans="1:4">
      <c r="A1769" s="23">
        <v>4662</v>
      </c>
      <c r="B1769" s="23">
        <v>4662</v>
      </c>
      <c r="C1769" s="23" t="s">
        <v>413</v>
      </c>
      <c r="D1769" s="24" t="s">
        <v>414</v>
      </c>
    </row>
    <row r="1770" spans="1:4">
      <c r="A1770" s="23">
        <v>4670</v>
      </c>
      <c r="B1770" s="23">
        <v>4670</v>
      </c>
      <c r="C1770" s="23" t="s">
        <v>413</v>
      </c>
      <c r="D1770" s="24" t="s">
        <v>414</v>
      </c>
    </row>
    <row r="1771" spans="1:4">
      <c r="A1771" s="23">
        <v>4671</v>
      </c>
      <c r="B1771" s="23">
        <v>4671</v>
      </c>
      <c r="C1771" s="23" t="s">
        <v>413</v>
      </c>
      <c r="D1771" s="24" t="s">
        <v>414</v>
      </c>
    </row>
    <row r="1772" spans="1:4">
      <c r="A1772" s="23">
        <v>4673</v>
      </c>
      <c r="B1772" s="23">
        <v>4673</v>
      </c>
      <c r="C1772" s="23" t="s">
        <v>413</v>
      </c>
      <c r="D1772" s="24" t="s">
        <v>414</v>
      </c>
    </row>
    <row r="1773" spans="1:4">
      <c r="A1773" s="23">
        <v>4674</v>
      </c>
      <c r="B1773" s="23">
        <v>4674</v>
      </c>
      <c r="C1773" s="23" t="s">
        <v>413</v>
      </c>
      <c r="D1773" s="24" t="s">
        <v>414</v>
      </c>
    </row>
    <row r="1774" spans="1:4">
      <c r="A1774" s="23">
        <v>4676</v>
      </c>
      <c r="B1774" s="23">
        <v>4676</v>
      </c>
      <c r="C1774" s="23" t="s">
        <v>413</v>
      </c>
      <c r="D1774" s="24" t="s">
        <v>414</v>
      </c>
    </row>
    <row r="1775" spans="1:4">
      <c r="A1775" s="23">
        <v>4677</v>
      </c>
      <c r="B1775" s="23">
        <v>4677</v>
      </c>
      <c r="C1775" s="23" t="s">
        <v>413</v>
      </c>
      <c r="D1775" s="24" t="s">
        <v>414</v>
      </c>
    </row>
    <row r="1776" spans="1:4">
      <c r="A1776" s="23">
        <v>4678</v>
      </c>
      <c r="B1776" s="23">
        <v>4678</v>
      </c>
      <c r="C1776" s="23" t="s">
        <v>413</v>
      </c>
      <c r="D1776" s="24" t="s">
        <v>414</v>
      </c>
    </row>
    <row r="1777" spans="1:4">
      <c r="A1777" s="23">
        <v>4680</v>
      </c>
      <c r="B1777" s="23">
        <v>4680</v>
      </c>
      <c r="C1777" s="23" t="s">
        <v>413</v>
      </c>
      <c r="D1777" s="24" t="s">
        <v>414</v>
      </c>
    </row>
    <row r="1778" spans="1:4">
      <c r="A1778" s="23">
        <v>4694</v>
      </c>
      <c r="B1778" s="23">
        <v>4694</v>
      </c>
      <c r="C1778" s="23" t="s">
        <v>413</v>
      </c>
      <c r="D1778" s="24" t="s">
        <v>414</v>
      </c>
    </row>
    <row r="1779" spans="1:4">
      <c r="A1779" s="23">
        <v>4695</v>
      </c>
      <c r="B1779" s="23">
        <v>4695</v>
      </c>
      <c r="C1779" s="23" t="s">
        <v>413</v>
      </c>
      <c r="D1779" s="24" t="s">
        <v>414</v>
      </c>
    </row>
    <row r="1780" spans="1:4">
      <c r="A1780" s="23">
        <v>4697</v>
      </c>
      <c r="B1780" s="23">
        <v>4697</v>
      </c>
      <c r="C1780" s="23" t="s">
        <v>413</v>
      </c>
      <c r="D1780" s="24" t="s">
        <v>414</v>
      </c>
    </row>
    <row r="1781" spans="1:4">
      <c r="A1781" s="23">
        <v>4699</v>
      </c>
      <c r="B1781" s="23">
        <v>4699</v>
      </c>
      <c r="C1781" s="23" t="s">
        <v>413</v>
      </c>
      <c r="D1781" s="24" t="s">
        <v>414</v>
      </c>
    </row>
    <row r="1782" spans="1:4">
      <c r="A1782" s="23">
        <v>4700</v>
      </c>
      <c r="B1782" s="23">
        <v>4700</v>
      </c>
      <c r="C1782" s="23" t="s">
        <v>413</v>
      </c>
      <c r="D1782" s="24" t="s">
        <v>414</v>
      </c>
    </row>
    <row r="1783" spans="1:4">
      <c r="A1783" s="23">
        <v>4701</v>
      </c>
      <c r="B1783" s="23">
        <v>4701</v>
      </c>
      <c r="C1783" s="23" t="s">
        <v>413</v>
      </c>
      <c r="D1783" s="24" t="s">
        <v>414</v>
      </c>
    </row>
    <row r="1784" spans="1:4">
      <c r="A1784" s="23">
        <v>4702</v>
      </c>
      <c r="B1784" s="23">
        <v>4702</v>
      </c>
      <c r="C1784" s="23" t="s">
        <v>413</v>
      </c>
      <c r="D1784" s="24" t="s">
        <v>414</v>
      </c>
    </row>
    <row r="1785" spans="1:4">
      <c r="A1785" s="23">
        <v>4703</v>
      </c>
      <c r="B1785" s="23">
        <v>4703</v>
      </c>
      <c r="C1785" s="23" t="s">
        <v>413</v>
      </c>
      <c r="D1785" s="24" t="s">
        <v>414</v>
      </c>
    </row>
    <row r="1786" spans="1:4">
      <c r="A1786" s="23">
        <v>4704</v>
      </c>
      <c r="B1786" s="23">
        <v>4704</v>
      </c>
      <c r="C1786" s="23" t="s">
        <v>413</v>
      </c>
      <c r="D1786" s="24" t="s">
        <v>414</v>
      </c>
    </row>
    <row r="1787" spans="1:4">
      <c r="A1787" s="23">
        <v>4705</v>
      </c>
      <c r="B1787" s="23">
        <v>4705</v>
      </c>
      <c r="C1787" s="23" t="s">
        <v>413</v>
      </c>
      <c r="D1787" s="24" t="s">
        <v>414</v>
      </c>
    </row>
    <row r="1788" spans="1:4">
      <c r="A1788" s="23">
        <v>4706</v>
      </c>
      <c r="B1788" s="23">
        <v>4706</v>
      </c>
      <c r="C1788" s="23" t="s">
        <v>413</v>
      </c>
      <c r="D1788" s="24" t="s">
        <v>414</v>
      </c>
    </row>
    <row r="1789" spans="1:4">
      <c r="A1789" s="23">
        <v>4707</v>
      </c>
      <c r="B1789" s="23">
        <v>4707</v>
      </c>
      <c r="C1789" s="23" t="s">
        <v>413</v>
      </c>
      <c r="D1789" s="24" t="s">
        <v>414</v>
      </c>
    </row>
    <row r="1790" spans="1:4">
      <c r="A1790" s="23">
        <v>4709</v>
      </c>
      <c r="B1790" s="23">
        <v>4709</v>
      </c>
      <c r="C1790" s="23" t="s">
        <v>413</v>
      </c>
      <c r="D1790" s="24" t="s">
        <v>414</v>
      </c>
    </row>
    <row r="1791" spans="1:4">
      <c r="A1791" s="23">
        <v>4710</v>
      </c>
      <c r="B1791" s="23">
        <v>4710</v>
      </c>
      <c r="C1791" s="23" t="s">
        <v>413</v>
      </c>
      <c r="D1791" s="24" t="s">
        <v>414</v>
      </c>
    </row>
    <row r="1792" spans="1:4">
      <c r="A1792" s="23">
        <v>4711</v>
      </c>
      <c r="B1792" s="23">
        <v>4711</v>
      </c>
      <c r="C1792" s="23" t="s">
        <v>413</v>
      </c>
      <c r="D1792" s="24" t="s">
        <v>414</v>
      </c>
    </row>
    <row r="1793" spans="1:4">
      <c r="A1793" s="23">
        <v>4712</v>
      </c>
      <c r="B1793" s="23">
        <v>4712</v>
      </c>
      <c r="C1793" s="23" t="s">
        <v>413</v>
      </c>
      <c r="D1793" s="24" t="s">
        <v>414</v>
      </c>
    </row>
    <row r="1794" spans="1:4">
      <c r="A1794" s="23">
        <v>4713</v>
      </c>
      <c r="B1794" s="23">
        <v>4713</v>
      </c>
      <c r="C1794" s="23" t="s">
        <v>413</v>
      </c>
      <c r="D1794" s="24" t="s">
        <v>414</v>
      </c>
    </row>
    <row r="1795" spans="1:4">
      <c r="A1795" s="23">
        <v>4714</v>
      </c>
      <c r="B1795" s="23">
        <v>4714</v>
      </c>
      <c r="C1795" s="23" t="s">
        <v>413</v>
      </c>
      <c r="D1795" s="24" t="s">
        <v>414</v>
      </c>
    </row>
    <row r="1796" spans="1:4">
      <c r="A1796" s="23">
        <v>4715</v>
      </c>
      <c r="B1796" s="23">
        <v>4715</v>
      </c>
      <c r="C1796" s="23" t="s">
        <v>413</v>
      </c>
      <c r="D1796" s="24" t="s">
        <v>414</v>
      </c>
    </row>
    <row r="1797" spans="1:4">
      <c r="A1797" s="23">
        <v>4716</v>
      </c>
      <c r="B1797" s="23">
        <v>4716</v>
      </c>
      <c r="C1797" s="23" t="s">
        <v>413</v>
      </c>
      <c r="D1797" s="24" t="s">
        <v>414</v>
      </c>
    </row>
    <row r="1798" spans="1:4">
      <c r="A1798" s="23">
        <v>4717</v>
      </c>
      <c r="B1798" s="23">
        <v>4717</v>
      </c>
      <c r="C1798" s="23" t="s">
        <v>413</v>
      </c>
      <c r="D1798" s="24" t="s">
        <v>414</v>
      </c>
    </row>
    <row r="1799" spans="1:4">
      <c r="A1799" s="23">
        <v>4718</v>
      </c>
      <c r="B1799" s="23">
        <v>4718</v>
      </c>
      <c r="C1799" s="23" t="s">
        <v>413</v>
      </c>
      <c r="D1799" s="24" t="s">
        <v>414</v>
      </c>
    </row>
    <row r="1800" spans="1:4">
      <c r="A1800" s="23">
        <v>4719</v>
      </c>
      <c r="B1800" s="23">
        <v>4719</v>
      </c>
      <c r="C1800" s="23" t="s">
        <v>413</v>
      </c>
      <c r="D1800" s="24" t="s">
        <v>414</v>
      </c>
    </row>
    <row r="1801" spans="1:4">
      <c r="A1801" s="23">
        <v>4720</v>
      </c>
      <c r="B1801" s="23">
        <v>4720</v>
      </c>
      <c r="C1801" s="23" t="s">
        <v>413</v>
      </c>
      <c r="D1801" s="24" t="s">
        <v>414</v>
      </c>
    </row>
    <row r="1802" spans="1:4">
      <c r="A1802" s="23">
        <v>4721</v>
      </c>
      <c r="B1802" s="23">
        <v>4721</v>
      </c>
      <c r="C1802" s="23" t="s">
        <v>413</v>
      </c>
      <c r="D1802" s="24" t="s">
        <v>414</v>
      </c>
    </row>
    <row r="1803" spans="1:4">
      <c r="A1803" s="23">
        <v>4722</v>
      </c>
      <c r="B1803" s="23">
        <v>4722</v>
      </c>
      <c r="C1803" s="23" t="s">
        <v>413</v>
      </c>
      <c r="D1803" s="24" t="s">
        <v>414</v>
      </c>
    </row>
    <row r="1804" spans="1:4">
      <c r="A1804" s="23">
        <v>4723</v>
      </c>
      <c r="B1804" s="23">
        <v>4723</v>
      </c>
      <c r="C1804" s="23" t="s">
        <v>413</v>
      </c>
      <c r="D1804" s="24" t="s">
        <v>414</v>
      </c>
    </row>
    <row r="1805" spans="1:4">
      <c r="A1805" s="23">
        <v>4724</v>
      </c>
      <c r="B1805" s="23">
        <v>4724</v>
      </c>
      <c r="C1805" s="23" t="s">
        <v>413</v>
      </c>
      <c r="D1805" s="24" t="s">
        <v>414</v>
      </c>
    </row>
    <row r="1806" spans="1:4">
      <c r="A1806" s="23">
        <v>4725</v>
      </c>
      <c r="B1806" s="23">
        <v>4725</v>
      </c>
      <c r="C1806" s="23" t="s">
        <v>413</v>
      </c>
      <c r="D1806" s="24" t="s">
        <v>414</v>
      </c>
    </row>
    <row r="1807" spans="1:4">
      <c r="A1807" s="23">
        <v>4726</v>
      </c>
      <c r="B1807" s="23">
        <v>4726</v>
      </c>
      <c r="C1807" s="23" t="s">
        <v>413</v>
      </c>
      <c r="D1807" s="24" t="s">
        <v>414</v>
      </c>
    </row>
    <row r="1808" spans="1:4">
      <c r="A1808" s="23">
        <v>4727</v>
      </c>
      <c r="B1808" s="23">
        <v>4727</v>
      </c>
      <c r="C1808" s="23" t="s">
        <v>413</v>
      </c>
      <c r="D1808" s="24" t="s">
        <v>414</v>
      </c>
    </row>
    <row r="1809" spans="1:4">
      <c r="A1809" s="23">
        <v>4728</v>
      </c>
      <c r="B1809" s="23">
        <v>4728</v>
      </c>
      <c r="C1809" s="23" t="s">
        <v>413</v>
      </c>
      <c r="D1809" s="24" t="s">
        <v>414</v>
      </c>
    </row>
    <row r="1810" spans="1:4">
      <c r="A1810" s="23">
        <v>4730</v>
      </c>
      <c r="B1810" s="23">
        <v>4730</v>
      </c>
      <c r="C1810" s="23" t="s">
        <v>413</v>
      </c>
      <c r="D1810" s="24" t="s">
        <v>414</v>
      </c>
    </row>
    <row r="1811" spans="1:4">
      <c r="A1811" s="23">
        <v>4731</v>
      </c>
      <c r="B1811" s="23">
        <v>4731</v>
      </c>
      <c r="C1811" s="23" t="s">
        <v>413</v>
      </c>
      <c r="D1811" s="24" t="s">
        <v>414</v>
      </c>
    </row>
    <row r="1812" spans="1:4">
      <c r="A1812" s="23">
        <v>4732</v>
      </c>
      <c r="B1812" s="23">
        <v>4732</v>
      </c>
      <c r="C1812" s="23" t="s">
        <v>413</v>
      </c>
      <c r="D1812" s="24" t="s">
        <v>414</v>
      </c>
    </row>
    <row r="1813" spans="1:4">
      <c r="A1813" s="23">
        <v>4733</v>
      </c>
      <c r="B1813" s="23">
        <v>4733</v>
      </c>
      <c r="C1813" s="23" t="s">
        <v>413</v>
      </c>
      <c r="D1813" s="24" t="s">
        <v>414</v>
      </c>
    </row>
    <row r="1814" spans="1:4">
      <c r="A1814" s="23">
        <v>4735</v>
      </c>
      <c r="B1814" s="23">
        <v>4735</v>
      </c>
      <c r="C1814" s="23" t="s">
        <v>413</v>
      </c>
      <c r="D1814" s="24" t="s">
        <v>414</v>
      </c>
    </row>
    <row r="1815" spans="1:4">
      <c r="A1815" s="23">
        <v>4736</v>
      </c>
      <c r="B1815" s="23">
        <v>4736</v>
      </c>
      <c r="C1815" s="23" t="s">
        <v>413</v>
      </c>
      <c r="D1815" s="24" t="s">
        <v>414</v>
      </c>
    </row>
    <row r="1816" spans="1:4">
      <c r="A1816" s="23">
        <v>4737</v>
      </c>
      <c r="B1816" s="23">
        <v>4737</v>
      </c>
      <c r="C1816" s="23" t="s">
        <v>413</v>
      </c>
      <c r="D1816" s="24" t="s">
        <v>414</v>
      </c>
    </row>
    <row r="1817" spans="1:4">
      <c r="A1817" s="23">
        <v>4738</v>
      </c>
      <c r="B1817" s="23">
        <v>4738</v>
      </c>
      <c r="C1817" s="23" t="s">
        <v>413</v>
      </c>
      <c r="D1817" s="24" t="s">
        <v>414</v>
      </c>
    </row>
    <row r="1818" spans="1:4">
      <c r="A1818" s="23">
        <v>4739</v>
      </c>
      <c r="B1818" s="23">
        <v>4739</v>
      </c>
      <c r="C1818" s="23" t="s">
        <v>413</v>
      </c>
      <c r="D1818" s="24" t="s">
        <v>414</v>
      </c>
    </row>
    <row r="1819" spans="1:4">
      <c r="A1819" s="23">
        <v>4740</v>
      </c>
      <c r="B1819" s="23">
        <v>4740</v>
      </c>
      <c r="C1819" s="23" t="s">
        <v>413</v>
      </c>
      <c r="D1819" s="24" t="s">
        <v>414</v>
      </c>
    </row>
    <row r="1820" spans="1:4">
      <c r="A1820" s="23">
        <v>4741</v>
      </c>
      <c r="B1820" s="23">
        <v>4741</v>
      </c>
      <c r="C1820" s="23" t="s">
        <v>413</v>
      </c>
      <c r="D1820" s="24" t="s">
        <v>414</v>
      </c>
    </row>
    <row r="1821" spans="1:4">
      <c r="A1821" s="23">
        <v>4742</v>
      </c>
      <c r="B1821" s="23">
        <v>4742</v>
      </c>
      <c r="C1821" s="23" t="s">
        <v>413</v>
      </c>
      <c r="D1821" s="24" t="s">
        <v>414</v>
      </c>
    </row>
    <row r="1822" spans="1:4">
      <c r="A1822" s="23">
        <v>4743</v>
      </c>
      <c r="B1822" s="23">
        <v>4743</v>
      </c>
      <c r="C1822" s="23" t="s">
        <v>413</v>
      </c>
      <c r="D1822" s="24" t="s">
        <v>414</v>
      </c>
    </row>
    <row r="1823" spans="1:4">
      <c r="A1823" s="23">
        <v>4744</v>
      </c>
      <c r="B1823" s="23">
        <v>4744</v>
      </c>
      <c r="C1823" s="23" t="s">
        <v>413</v>
      </c>
      <c r="D1823" s="24" t="s">
        <v>414</v>
      </c>
    </row>
    <row r="1824" spans="1:4">
      <c r="A1824" s="23">
        <v>4745</v>
      </c>
      <c r="B1824" s="23">
        <v>4745</v>
      </c>
      <c r="C1824" s="23" t="s">
        <v>413</v>
      </c>
      <c r="D1824" s="24" t="s">
        <v>414</v>
      </c>
    </row>
    <row r="1825" spans="1:4">
      <c r="A1825" s="23">
        <v>4746</v>
      </c>
      <c r="B1825" s="23">
        <v>4746</v>
      </c>
      <c r="C1825" s="23" t="s">
        <v>413</v>
      </c>
      <c r="D1825" s="24" t="s">
        <v>414</v>
      </c>
    </row>
    <row r="1826" spans="1:4">
      <c r="A1826" s="23">
        <v>4750</v>
      </c>
      <c r="B1826" s="23">
        <v>4750</v>
      </c>
      <c r="C1826" s="23" t="s">
        <v>413</v>
      </c>
      <c r="D1826" s="24" t="s">
        <v>414</v>
      </c>
    </row>
    <row r="1827" spans="1:4">
      <c r="A1827" s="23">
        <v>4751</v>
      </c>
      <c r="B1827" s="23">
        <v>4751</v>
      </c>
      <c r="C1827" s="23" t="s">
        <v>413</v>
      </c>
      <c r="D1827" s="24" t="s">
        <v>414</v>
      </c>
    </row>
    <row r="1828" spans="1:4">
      <c r="A1828" s="23">
        <v>4753</v>
      </c>
      <c r="B1828" s="23">
        <v>4753</v>
      </c>
      <c r="C1828" s="23" t="s">
        <v>413</v>
      </c>
      <c r="D1828" s="24" t="s">
        <v>414</v>
      </c>
    </row>
    <row r="1829" spans="1:4">
      <c r="A1829" s="23">
        <v>4754</v>
      </c>
      <c r="B1829" s="23">
        <v>4754</v>
      </c>
      <c r="C1829" s="23" t="s">
        <v>413</v>
      </c>
      <c r="D1829" s="24" t="s">
        <v>414</v>
      </c>
    </row>
    <row r="1830" spans="1:4">
      <c r="A1830" s="23">
        <v>4756</v>
      </c>
      <c r="B1830" s="23">
        <v>4756</v>
      </c>
      <c r="C1830" s="23" t="s">
        <v>413</v>
      </c>
      <c r="D1830" s="24" t="s">
        <v>414</v>
      </c>
    </row>
    <row r="1831" spans="1:4">
      <c r="A1831" s="23">
        <v>4757</v>
      </c>
      <c r="B1831" s="23">
        <v>4757</v>
      </c>
      <c r="C1831" s="23" t="s">
        <v>413</v>
      </c>
      <c r="D1831" s="24" t="s">
        <v>414</v>
      </c>
    </row>
    <row r="1832" spans="1:4">
      <c r="A1832" s="23">
        <v>4798</v>
      </c>
      <c r="B1832" s="23">
        <v>4798</v>
      </c>
      <c r="C1832" s="23" t="s">
        <v>413</v>
      </c>
      <c r="D1832" s="24" t="s">
        <v>414</v>
      </c>
    </row>
    <row r="1833" spans="1:4">
      <c r="A1833" s="23">
        <v>4799</v>
      </c>
      <c r="B1833" s="23">
        <v>4799</v>
      </c>
      <c r="C1833" s="23" t="s">
        <v>413</v>
      </c>
      <c r="D1833" s="24" t="s">
        <v>414</v>
      </c>
    </row>
    <row r="1834" spans="1:4">
      <c r="A1834" s="23">
        <v>4800</v>
      </c>
      <c r="B1834" s="23">
        <v>4800</v>
      </c>
      <c r="C1834" s="23" t="s">
        <v>413</v>
      </c>
      <c r="D1834" s="24" t="s">
        <v>414</v>
      </c>
    </row>
    <row r="1835" spans="1:4">
      <c r="A1835" s="23">
        <v>4801</v>
      </c>
      <c r="B1835" s="23">
        <v>4801</v>
      </c>
      <c r="C1835" s="23" t="s">
        <v>413</v>
      </c>
      <c r="D1835" s="24" t="s">
        <v>414</v>
      </c>
    </row>
    <row r="1836" spans="1:4">
      <c r="A1836" s="23">
        <v>4802</v>
      </c>
      <c r="B1836" s="23">
        <v>4802</v>
      </c>
      <c r="C1836" s="23" t="s">
        <v>413</v>
      </c>
      <c r="D1836" s="24" t="s">
        <v>414</v>
      </c>
    </row>
    <row r="1837" spans="1:4">
      <c r="A1837" s="23">
        <v>4803</v>
      </c>
      <c r="B1837" s="23">
        <v>4803</v>
      </c>
      <c r="C1837" s="23" t="s">
        <v>413</v>
      </c>
      <c r="D1837" s="24" t="s">
        <v>414</v>
      </c>
    </row>
    <row r="1838" spans="1:4">
      <c r="A1838" s="23">
        <v>4804</v>
      </c>
      <c r="B1838" s="23">
        <v>4804</v>
      </c>
      <c r="C1838" s="23" t="s">
        <v>413</v>
      </c>
      <c r="D1838" s="24" t="s">
        <v>414</v>
      </c>
    </row>
    <row r="1839" spans="1:4">
      <c r="A1839" s="23">
        <v>4805</v>
      </c>
      <c r="B1839" s="23">
        <v>4805</v>
      </c>
      <c r="C1839" s="23" t="s">
        <v>413</v>
      </c>
      <c r="D1839" s="24" t="s">
        <v>414</v>
      </c>
    </row>
    <row r="1840" spans="1:4">
      <c r="A1840" s="23">
        <v>4806</v>
      </c>
      <c r="B1840" s="23">
        <v>4806</v>
      </c>
      <c r="C1840" s="23" t="s">
        <v>413</v>
      </c>
      <c r="D1840" s="24" t="s">
        <v>414</v>
      </c>
    </row>
    <row r="1841" spans="1:4">
      <c r="A1841" s="23">
        <v>4807</v>
      </c>
      <c r="B1841" s="23">
        <v>4807</v>
      </c>
      <c r="C1841" s="23" t="s">
        <v>413</v>
      </c>
      <c r="D1841" s="24" t="s">
        <v>414</v>
      </c>
    </row>
    <row r="1842" spans="1:4">
      <c r="A1842" s="23">
        <v>4808</v>
      </c>
      <c r="B1842" s="23">
        <v>4808</v>
      </c>
      <c r="C1842" s="23" t="s">
        <v>413</v>
      </c>
      <c r="D1842" s="24" t="s">
        <v>414</v>
      </c>
    </row>
    <row r="1843" spans="1:4">
      <c r="A1843" s="23">
        <v>4809</v>
      </c>
      <c r="B1843" s="23">
        <v>4809</v>
      </c>
      <c r="C1843" s="23" t="s">
        <v>413</v>
      </c>
      <c r="D1843" s="24" t="s">
        <v>414</v>
      </c>
    </row>
    <row r="1844" spans="1:4">
      <c r="A1844" s="23">
        <v>4810</v>
      </c>
      <c r="B1844" s="23">
        <v>4810</v>
      </c>
      <c r="C1844" s="23" t="s">
        <v>413</v>
      </c>
      <c r="D1844" s="24" t="s">
        <v>414</v>
      </c>
    </row>
    <row r="1845" spans="1:4">
      <c r="A1845" s="23">
        <v>4811</v>
      </c>
      <c r="B1845" s="23">
        <v>4811</v>
      </c>
      <c r="C1845" s="23" t="s">
        <v>413</v>
      </c>
      <c r="D1845" s="24" t="s">
        <v>414</v>
      </c>
    </row>
    <row r="1846" spans="1:4">
      <c r="A1846" s="23">
        <v>4812</v>
      </c>
      <c r="B1846" s="23">
        <v>4812</v>
      </c>
      <c r="C1846" s="23" t="s">
        <v>413</v>
      </c>
      <c r="D1846" s="24" t="s">
        <v>414</v>
      </c>
    </row>
    <row r="1847" spans="1:4">
      <c r="A1847" s="23">
        <v>4813</v>
      </c>
      <c r="B1847" s="23">
        <v>4813</v>
      </c>
      <c r="C1847" s="23" t="s">
        <v>413</v>
      </c>
      <c r="D1847" s="24" t="s">
        <v>414</v>
      </c>
    </row>
    <row r="1848" spans="1:4">
      <c r="A1848" s="23">
        <v>4814</v>
      </c>
      <c r="B1848" s="23">
        <v>4814</v>
      </c>
      <c r="C1848" s="23" t="s">
        <v>413</v>
      </c>
      <c r="D1848" s="24" t="s">
        <v>414</v>
      </c>
    </row>
    <row r="1849" spans="1:4">
      <c r="A1849" s="23">
        <v>4815</v>
      </c>
      <c r="B1849" s="23">
        <v>4815</v>
      </c>
      <c r="C1849" s="23" t="s">
        <v>413</v>
      </c>
      <c r="D1849" s="24" t="s">
        <v>414</v>
      </c>
    </row>
    <row r="1850" spans="1:4">
      <c r="A1850" s="23">
        <v>4816</v>
      </c>
      <c r="B1850" s="23">
        <v>4816</v>
      </c>
      <c r="C1850" s="23" t="s">
        <v>413</v>
      </c>
      <c r="D1850" s="24" t="s">
        <v>414</v>
      </c>
    </row>
    <row r="1851" spans="1:4">
      <c r="A1851" s="23">
        <v>4817</v>
      </c>
      <c r="B1851" s="23">
        <v>4817</v>
      </c>
      <c r="C1851" s="23" t="s">
        <v>413</v>
      </c>
      <c r="D1851" s="24" t="s">
        <v>414</v>
      </c>
    </row>
    <row r="1852" spans="1:4">
      <c r="A1852" s="23">
        <v>4818</v>
      </c>
      <c r="B1852" s="23">
        <v>4818</v>
      </c>
      <c r="C1852" s="23" t="s">
        <v>413</v>
      </c>
      <c r="D1852" s="24" t="s">
        <v>414</v>
      </c>
    </row>
    <row r="1853" spans="1:4">
      <c r="A1853" s="23">
        <v>4819</v>
      </c>
      <c r="B1853" s="23">
        <v>4819</v>
      </c>
      <c r="C1853" s="23" t="s">
        <v>413</v>
      </c>
      <c r="D1853" s="24" t="s">
        <v>414</v>
      </c>
    </row>
    <row r="1854" spans="1:4">
      <c r="A1854" s="23">
        <v>4820</v>
      </c>
      <c r="B1854" s="23">
        <v>4820</v>
      </c>
      <c r="C1854" s="23" t="s">
        <v>413</v>
      </c>
      <c r="D1854" s="24" t="s">
        <v>414</v>
      </c>
    </row>
    <row r="1855" spans="1:4">
      <c r="A1855" s="23">
        <v>4821</v>
      </c>
      <c r="B1855" s="23">
        <v>4821</v>
      </c>
      <c r="C1855" s="23" t="s">
        <v>413</v>
      </c>
      <c r="D1855" s="24" t="s">
        <v>414</v>
      </c>
    </row>
    <row r="1856" spans="1:4">
      <c r="A1856" s="23">
        <v>4822</v>
      </c>
      <c r="B1856" s="23">
        <v>4822</v>
      </c>
      <c r="C1856" s="23" t="s">
        <v>413</v>
      </c>
      <c r="D1856" s="24" t="s">
        <v>414</v>
      </c>
    </row>
    <row r="1857" spans="1:4">
      <c r="A1857" s="23">
        <v>4823</v>
      </c>
      <c r="B1857" s="23">
        <v>4823</v>
      </c>
      <c r="C1857" s="23" t="s">
        <v>413</v>
      </c>
      <c r="D1857" s="24" t="s">
        <v>414</v>
      </c>
    </row>
    <row r="1858" spans="1:4">
      <c r="A1858" s="23">
        <v>4824</v>
      </c>
      <c r="B1858" s="23">
        <v>4824</v>
      </c>
      <c r="C1858" s="23" t="s">
        <v>413</v>
      </c>
      <c r="D1858" s="24" t="s">
        <v>414</v>
      </c>
    </row>
    <row r="1859" spans="1:4">
      <c r="A1859" s="23">
        <v>4825</v>
      </c>
      <c r="B1859" s="23">
        <v>4825</v>
      </c>
      <c r="C1859" s="23" t="s">
        <v>413</v>
      </c>
      <c r="D1859" s="24" t="s">
        <v>414</v>
      </c>
    </row>
    <row r="1860" spans="1:4">
      <c r="A1860" s="23">
        <v>4825</v>
      </c>
      <c r="B1860" s="23">
        <v>4825</v>
      </c>
      <c r="C1860" s="23" t="s">
        <v>405</v>
      </c>
      <c r="D1860" s="24" t="s">
        <v>406</v>
      </c>
    </row>
    <row r="1861" spans="1:4">
      <c r="A1861" s="23">
        <v>4828</v>
      </c>
      <c r="B1861" s="23">
        <v>4828</v>
      </c>
      <c r="C1861" s="23" t="s">
        <v>413</v>
      </c>
      <c r="D1861" s="24" t="s">
        <v>414</v>
      </c>
    </row>
    <row r="1862" spans="1:4">
      <c r="A1862" s="23">
        <v>4829</v>
      </c>
      <c r="B1862" s="23">
        <v>4829</v>
      </c>
      <c r="C1862" s="23" t="s">
        <v>413</v>
      </c>
      <c r="D1862" s="24" t="s">
        <v>414</v>
      </c>
    </row>
    <row r="1863" spans="1:4">
      <c r="A1863" s="23">
        <v>4830</v>
      </c>
      <c r="B1863" s="23">
        <v>4830</v>
      </c>
      <c r="C1863" s="23" t="s">
        <v>413</v>
      </c>
      <c r="D1863" s="24" t="s">
        <v>414</v>
      </c>
    </row>
    <row r="1864" spans="1:4">
      <c r="A1864" s="23">
        <v>4849</v>
      </c>
      <c r="B1864" s="23">
        <v>4849</v>
      </c>
      <c r="C1864" s="23" t="s">
        <v>413</v>
      </c>
      <c r="D1864" s="24" t="s">
        <v>414</v>
      </c>
    </row>
    <row r="1865" spans="1:4">
      <c r="A1865" s="23">
        <v>4850</v>
      </c>
      <c r="B1865" s="23">
        <v>4850</v>
      </c>
      <c r="C1865" s="23" t="s">
        <v>413</v>
      </c>
      <c r="D1865" s="24" t="s">
        <v>414</v>
      </c>
    </row>
    <row r="1866" spans="1:4">
      <c r="A1866" s="23">
        <v>4852</v>
      </c>
      <c r="B1866" s="23">
        <v>4852</v>
      </c>
      <c r="C1866" s="23" t="s">
        <v>413</v>
      </c>
      <c r="D1866" s="24" t="s">
        <v>414</v>
      </c>
    </row>
    <row r="1867" spans="1:4">
      <c r="A1867" s="23">
        <v>4854</v>
      </c>
      <c r="B1867" s="23">
        <v>4854</v>
      </c>
      <c r="C1867" s="23" t="s">
        <v>413</v>
      </c>
      <c r="D1867" s="24" t="s">
        <v>414</v>
      </c>
    </row>
    <row r="1868" spans="1:4">
      <c r="A1868" s="23">
        <v>4855</v>
      </c>
      <c r="B1868" s="23">
        <v>4855</v>
      </c>
      <c r="C1868" s="23" t="s">
        <v>413</v>
      </c>
      <c r="D1868" s="24" t="s">
        <v>414</v>
      </c>
    </row>
    <row r="1869" spans="1:4">
      <c r="A1869" s="23">
        <v>4856</v>
      </c>
      <c r="B1869" s="23">
        <v>4856</v>
      </c>
      <c r="C1869" s="23" t="s">
        <v>413</v>
      </c>
      <c r="D1869" s="24" t="s">
        <v>414</v>
      </c>
    </row>
    <row r="1870" spans="1:4">
      <c r="A1870" s="23">
        <v>4857</v>
      </c>
      <c r="B1870" s="23">
        <v>4857</v>
      </c>
      <c r="C1870" s="23" t="s">
        <v>413</v>
      </c>
      <c r="D1870" s="24" t="s">
        <v>414</v>
      </c>
    </row>
    <row r="1871" spans="1:4">
      <c r="A1871" s="23">
        <v>4858</v>
      </c>
      <c r="B1871" s="23">
        <v>4858</v>
      </c>
      <c r="C1871" s="23" t="s">
        <v>413</v>
      </c>
      <c r="D1871" s="24" t="s">
        <v>414</v>
      </c>
    </row>
    <row r="1872" spans="1:4">
      <c r="A1872" s="23">
        <v>4859</v>
      </c>
      <c r="B1872" s="23">
        <v>4859</v>
      </c>
      <c r="C1872" s="23" t="s">
        <v>413</v>
      </c>
      <c r="D1872" s="24" t="s">
        <v>414</v>
      </c>
    </row>
    <row r="1873" spans="1:4">
      <c r="A1873" s="23">
        <v>4860</v>
      </c>
      <c r="B1873" s="23">
        <v>4860</v>
      </c>
      <c r="C1873" s="23" t="s">
        <v>413</v>
      </c>
      <c r="D1873" s="24" t="s">
        <v>414</v>
      </c>
    </row>
    <row r="1874" spans="1:4">
      <c r="A1874" s="23">
        <v>4861</v>
      </c>
      <c r="B1874" s="23">
        <v>4861</v>
      </c>
      <c r="C1874" s="23" t="s">
        <v>413</v>
      </c>
      <c r="D1874" s="24" t="s">
        <v>414</v>
      </c>
    </row>
    <row r="1875" spans="1:4">
      <c r="A1875" s="23">
        <v>4865</v>
      </c>
      <c r="B1875" s="23">
        <v>4865</v>
      </c>
      <c r="C1875" s="23" t="s">
        <v>413</v>
      </c>
      <c r="D1875" s="24" t="s">
        <v>414</v>
      </c>
    </row>
    <row r="1876" spans="1:4">
      <c r="A1876" s="23">
        <v>4868</v>
      </c>
      <c r="B1876" s="23">
        <v>4868</v>
      </c>
      <c r="C1876" s="23" t="s">
        <v>413</v>
      </c>
      <c r="D1876" s="24" t="s">
        <v>414</v>
      </c>
    </row>
    <row r="1877" spans="1:4">
      <c r="A1877" s="23">
        <v>4869</v>
      </c>
      <c r="B1877" s="23">
        <v>4869</v>
      </c>
      <c r="C1877" s="23" t="s">
        <v>413</v>
      </c>
      <c r="D1877" s="24" t="s">
        <v>414</v>
      </c>
    </row>
    <row r="1878" spans="1:4">
      <c r="A1878" s="23">
        <v>4870</v>
      </c>
      <c r="B1878" s="23">
        <v>4870</v>
      </c>
      <c r="C1878" s="23" t="s">
        <v>413</v>
      </c>
      <c r="D1878" s="24" t="s">
        <v>414</v>
      </c>
    </row>
    <row r="1879" spans="1:4">
      <c r="A1879" s="23">
        <v>4871</v>
      </c>
      <c r="B1879" s="23">
        <v>4871</v>
      </c>
      <c r="C1879" s="23" t="s">
        <v>413</v>
      </c>
      <c r="D1879" s="24" t="s">
        <v>414</v>
      </c>
    </row>
    <row r="1880" spans="1:4">
      <c r="A1880" s="23">
        <v>4872</v>
      </c>
      <c r="B1880" s="23">
        <v>4872</v>
      </c>
      <c r="C1880" s="23" t="s">
        <v>413</v>
      </c>
      <c r="D1880" s="24" t="s">
        <v>414</v>
      </c>
    </row>
    <row r="1881" spans="1:4">
      <c r="A1881" s="23">
        <v>4873</v>
      </c>
      <c r="B1881" s="23">
        <v>4873</v>
      </c>
      <c r="C1881" s="23" t="s">
        <v>413</v>
      </c>
      <c r="D1881" s="24" t="s">
        <v>414</v>
      </c>
    </row>
    <row r="1882" spans="1:4">
      <c r="A1882" s="23">
        <v>4874</v>
      </c>
      <c r="B1882" s="23">
        <v>4874</v>
      </c>
      <c r="C1882" s="23" t="s">
        <v>413</v>
      </c>
      <c r="D1882" s="24" t="s">
        <v>414</v>
      </c>
    </row>
    <row r="1883" spans="1:4">
      <c r="A1883" s="23">
        <v>4875</v>
      </c>
      <c r="B1883" s="23">
        <v>4875</v>
      </c>
      <c r="C1883" s="23" t="s">
        <v>413</v>
      </c>
      <c r="D1883" s="24" t="s">
        <v>414</v>
      </c>
    </row>
    <row r="1884" spans="1:4">
      <c r="A1884" s="23">
        <v>4876</v>
      </c>
      <c r="B1884" s="23">
        <v>4876</v>
      </c>
      <c r="C1884" s="23" t="s">
        <v>413</v>
      </c>
      <c r="D1884" s="24" t="s">
        <v>414</v>
      </c>
    </row>
    <row r="1885" spans="1:4">
      <c r="A1885" s="23">
        <v>4877</v>
      </c>
      <c r="B1885" s="23">
        <v>4877</v>
      </c>
      <c r="C1885" s="23" t="s">
        <v>413</v>
      </c>
      <c r="D1885" s="24" t="s">
        <v>414</v>
      </c>
    </row>
    <row r="1886" spans="1:4">
      <c r="A1886" s="23">
        <v>4878</v>
      </c>
      <c r="B1886" s="23">
        <v>4878</v>
      </c>
      <c r="C1886" s="23" t="s">
        <v>413</v>
      </c>
      <c r="D1886" s="24" t="s">
        <v>414</v>
      </c>
    </row>
    <row r="1887" spans="1:4">
      <c r="A1887" s="23">
        <v>4879</v>
      </c>
      <c r="B1887" s="23">
        <v>4879</v>
      </c>
      <c r="C1887" s="23" t="s">
        <v>413</v>
      </c>
      <c r="D1887" s="24" t="s">
        <v>414</v>
      </c>
    </row>
    <row r="1888" spans="1:4">
      <c r="A1888" s="23">
        <v>4880</v>
      </c>
      <c r="B1888" s="23">
        <v>4880</v>
      </c>
      <c r="C1888" s="23" t="s">
        <v>413</v>
      </c>
      <c r="D1888" s="24" t="s">
        <v>414</v>
      </c>
    </row>
    <row r="1889" spans="1:4">
      <c r="A1889" s="23">
        <v>4881</v>
      </c>
      <c r="B1889" s="23">
        <v>4881</v>
      </c>
      <c r="C1889" s="23" t="s">
        <v>413</v>
      </c>
      <c r="D1889" s="24" t="s">
        <v>414</v>
      </c>
    </row>
    <row r="1890" spans="1:4">
      <c r="A1890" s="23">
        <v>4882</v>
      </c>
      <c r="B1890" s="23">
        <v>4882</v>
      </c>
      <c r="C1890" s="23" t="s">
        <v>413</v>
      </c>
      <c r="D1890" s="24" t="s">
        <v>414</v>
      </c>
    </row>
    <row r="1891" spans="1:4">
      <c r="A1891" s="23">
        <v>4883</v>
      </c>
      <c r="B1891" s="23">
        <v>4883</v>
      </c>
      <c r="C1891" s="23" t="s">
        <v>413</v>
      </c>
      <c r="D1891" s="24" t="s">
        <v>414</v>
      </c>
    </row>
    <row r="1892" spans="1:4">
      <c r="A1892" s="23">
        <v>4884</v>
      </c>
      <c r="B1892" s="23">
        <v>4884</v>
      </c>
      <c r="C1892" s="23" t="s">
        <v>413</v>
      </c>
      <c r="D1892" s="24" t="s">
        <v>414</v>
      </c>
    </row>
    <row r="1893" spans="1:4">
      <c r="A1893" s="23">
        <v>4885</v>
      </c>
      <c r="B1893" s="23">
        <v>4885</v>
      </c>
      <c r="C1893" s="23" t="s">
        <v>413</v>
      </c>
      <c r="D1893" s="24" t="s">
        <v>414</v>
      </c>
    </row>
    <row r="1894" spans="1:4">
      <c r="A1894" s="23">
        <v>4886</v>
      </c>
      <c r="B1894" s="23">
        <v>4886</v>
      </c>
      <c r="C1894" s="23" t="s">
        <v>413</v>
      </c>
      <c r="D1894" s="24" t="s">
        <v>414</v>
      </c>
    </row>
    <row r="1895" spans="1:4">
      <c r="A1895" s="23">
        <v>4887</v>
      </c>
      <c r="B1895" s="23">
        <v>4887</v>
      </c>
      <c r="C1895" s="23" t="s">
        <v>413</v>
      </c>
      <c r="D1895" s="24" t="s">
        <v>414</v>
      </c>
    </row>
    <row r="1896" spans="1:4">
      <c r="A1896" s="23">
        <v>4888</v>
      </c>
      <c r="B1896" s="23">
        <v>4888</v>
      </c>
      <c r="C1896" s="23" t="s">
        <v>413</v>
      </c>
      <c r="D1896" s="24" t="s">
        <v>414</v>
      </c>
    </row>
    <row r="1897" spans="1:4">
      <c r="A1897" s="23">
        <v>4890</v>
      </c>
      <c r="B1897" s="23">
        <v>4890</v>
      </c>
      <c r="C1897" s="23" t="s">
        <v>413</v>
      </c>
      <c r="D1897" s="24" t="s">
        <v>414</v>
      </c>
    </row>
    <row r="1898" spans="1:4">
      <c r="A1898" s="23">
        <v>4891</v>
      </c>
      <c r="B1898" s="23">
        <v>4891</v>
      </c>
      <c r="C1898" s="23" t="s">
        <v>413</v>
      </c>
      <c r="D1898" s="24" t="s">
        <v>414</v>
      </c>
    </row>
    <row r="1899" spans="1:4">
      <c r="A1899" s="23">
        <v>4895</v>
      </c>
      <c r="B1899" s="23">
        <v>4895</v>
      </c>
      <c r="C1899" s="23" t="s">
        <v>413</v>
      </c>
      <c r="D1899" s="24" t="s">
        <v>414</v>
      </c>
    </row>
    <row r="1900" spans="1:4">
      <c r="A1900" s="23">
        <v>5000</v>
      </c>
      <c r="B1900" s="23">
        <v>5000</v>
      </c>
      <c r="C1900" s="23" t="s">
        <v>416</v>
      </c>
      <c r="D1900" s="24" t="s">
        <v>417</v>
      </c>
    </row>
    <row r="1901" spans="1:4">
      <c r="A1901" s="23">
        <v>5005</v>
      </c>
      <c r="B1901" s="23">
        <v>5005</v>
      </c>
      <c r="C1901" s="23" t="s">
        <v>416</v>
      </c>
      <c r="D1901" s="24" t="s">
        <v>417</v>
      </c>
    </row>
    <row r="1902" spans="1:4">
      <c r="A1902" s="23">
        <v>5006</v>
      </c>
      <c r="B1902" s="23">
        <v>5006</v>
      </c>
      <c r="C1902" s="23" t="s">
        <v>416</v>
      </c>
      <c r="D1902" s="24" t="s">
        <v>417</v>
      </c>
    </row>
    <row r="1903" spans="1:4">
      <c r="A1903" s="23">
        <v>5007</v>
      </c>
      <c r="B1903" s="23">
        <v>5007</v>
      </c>
      <c r="C1903" s="23" t="s">
        <v>416</v>
      </c>
      <c r="D1903" s="24" t="s">
        <v>417</v>
      </c>
    </row>
    <row r="1904" spans="1:4">
      <c r="A1904" s="23">
        <v>5008</v>
      </c>
      <c r="B1904" s="23">
        <v>5008</v>
      </c>
      <c r="C1904" s="23" t="s">
        <v>416</v>
      </c>
      <c r="D1904" s="24" t="s">
        <v>417</v>
      </c>
    </row>
    <row r="1905" spans="1:4">
      <c r="A1905" s="23">
        <v>5009</v>
      </c>
      <c r="B1905" s="23">
        <v>5009</v>
      </c>
      <c r="C1905" s="23" t="s">
        <v>416</v>
      </c>
      <c r="D1905" s="24" t="s">
        <v>417</v>
      </c>
    </row>
    <row r="1906" spans="1:4">
      <c r="A1906" s="23">
        <v>5010</v>
      </c>
      <c r="B1906" s="23">
        <v>5010</v>
      </c>
      <c r="C1906" s="23" t="s">
        <v>416</v>
      </c>
      <c r="D1906" s="24" t="s">
        <v>417</v>
      </c>
    </row>
    <row r="1907" spans="1:4">
      <c r="A1907" s="23">
        <v>5011</v>
      </c>
      <c r="B1907" s="23">
        <v>5011</v>
      </c>
      <c r="C1907" s="23" t="s">
        <v>416</v>
      </c>
      <c r="D1907" s="24" t="s">
        <v>417</v>
      </c>
    </row>
    <row r="1908" spans="1:4">
      <c r="A1908" s="23">
        <v>5012</v>
      </c>
      <c r="B1908" s="23">
        <v>5012</v>
      </c>
      <c r="C1908" s="23" t="s">
        <v>416</v>
      </c>
      <c r="D1908" s="24" t="s">
        <v>417</v>
      </c>
    </row>
    <row r="1909" spans="1:4">
      <c r="A1909" s="23">
        <v>5013</v>
      </c>
      <c r="B1909" s="23">
        <v>5013</v>
      </c>
      <c r="C1909" s="23" t="s">
        <v>416</v>
      </c>
      <c r="D1909" s="24" t="s">
        <v>417</v>
      </c>
    </row>
    <row r="1910" spans="1:4">
      <c r="A1910" s="23">
        <v>5014</v>
      </c>
      <c r="B1910" s="23">
        <v>5014</v>
      </c>
      <c r="C1910" s="23" t="s">
        <v>416</v>
      </c>
      <c r="D1910" s="24" t="s">
        <v>417</v>
      </c>
    </row>
    <row r="1911" spans="1:4">
      <c r="A1911" s="23">
        <v>5015</v>
      </c>
      <c r="B1911" s="23">
        <v>5015</v>
      </c>
      <c r="C1911" s="23" t="s">
        <v>416</v>
      </c>
      <c r="D1911" s="24" t="s">
        <v>417</v>
      </c>
    </row>
    <row r="1912" spans="1:4">
      <c r="A1912" s="23">
        <v>5016</v>
      </c>
      <c r="B1912" s="23">
        <v>5016</v>
      </c>
      <c r="C1912" s="23" t="s">
        <v>416</v>
      </c>
      <c r="D1912" s="24" t="s">
        <v>417</v>
      </c>
    </row>
    <row r="1913" spans="1:4">
      <c r="A1913" s="23">
        <v>5017</v>
      </c>
      <c r="B1913" s="23">
        <v>5017</v>
      </c>
      <c r="C1913" s="23" t="s">
        <v>416</v>
      </c>
      <c r="D1913" s="24" t="s">
        <v>417</v>
      </c>
    </row>
    <row r="1914" spans="1:4">
      <c r="A1914" s="23">
        <v>5018</v>
      </c>
      <c r="B1914" s="23">
        <v>5018</v>
      </c>
      <c r="C1914" s="23" t="s">
        <v>416</v>
      </c>
      <c r="D1914" s="24" t="s">
        <v>417</v>
      </c>
    </row>
    <row r="1915" spans="1:4">
      <c r="A1915" s="23">
        <v>5019</v>
      </c>
      <c r="B1915" s="23">
        <v>5019</v>
      </c>
      <c r="C1915" s="23" t="s">
        <v>416</v>
      </c>
      <c r="D1915" s="24" t="s">
        <v>417</v>
      </c>
    </row>
    <row r="1916" spans="1:4">
      <c r="A1916" s="23">
        <v>5020</v>
      </c>
      <c r="B1916" s="23">
        <v>5020</v>
      </c>
      <c r="C1916" s="23" t="s">
        <v>416</v>
      </c>
      <c r="D1916" s="24" t="s">
        <v>417</v>
      </c>
    </row>
    <row r="1917" spans="1:4">
      <c r="A1917" s="23">
        <v>5021</v>
      </c>
      <c r="B1917" s="23">
        <v>5021</v>
      </c>
      <c r="C1917" s="23" t="s">
        <v>416</v>
      </c>
      <c r="D1917" s="24" t="s">
        <v>417</v>
      </c>
    </row>
    <row r="1918" spans="1:4">
      <c r="A1918" s="23">
        <v>5022</v>
      </c>
      <c r="B1918" s="23">
        <v>5022</v>
      </c>
      <c r="C1918" s="23" t="s">
        <v>416</v>
      </c>
      <c r="D1918" s="24" t="s">
        <v>417</v>
      </c>
    </row>
    <row r="1919" spans="1:4">
      <c r="A1919" s="23">
        <v>5023</v>
      </c>
      <c r="B1919" s="23">
        <v>5023</v>
      </c>
      <c r="C1919" s="23" t="s">
        <v>416</v>
      </c>
      <c r="D1919" s="24" t="s">
        <v>417</v>
      </c>
    </row>
    <row r="1920" spans="1:4">
      <c r="A1920" s="23">
        <v>5024</v>
      </c>
      <c r="B1920" s="23">
        <v>5024</v>
      </c>
      <c r="C1920" s="23" t="s">
        <v>416</v>
      </c>
      <c r="D1920" s="24" t="s">
        <v>417</v>
      </c>
    </row>
    <row r="1921" spans="1:4">
      <c r="A1921" s="23">
        <v>5025</v>
      </c>
      <c r="B1921" s="23">
        <v>5025</v>
      </c>
      <c r="C1921" s="23" t="s">
        <v>416</v>
      </c>
      <c r="D1921" s="24" t="s">
        <v>417</v>
      </c>
    </row>
    <row r="1922" spans="1:4">
      <c r="A1922" s="23">
        <v>5031</v>
      </c>
      <c r="B1922" s="23">
        <v>5031</v>
      </c>
      <c r="C1922" s="23" t="s">
        <v>416</v>
      </c>
      <c r="D1922" s="24" t="s">
        <v>417</v>
      </c>
    </row>
    <row r="1923" spans="1:4">
      <c r="A1923" s="23">
        <v>5032</v>
      </c>
      <c r="B1923" s="23">
        <v>5032</v>
      </c>
      <c r="C1923" s="23" t="s">
        <v>416</v>
      </c>
      <c r="D1923" s="24" t="s">
        <v>417</v>
      </c>
    </row>
    <row r="1924" spans="1:4">
      <c r="A1924" s="23">
        <v>5033</v>
      </c>
      <c r="B1924" s="23">
        <v>5033</v>
      </c>
      <c r="C1924" s="23" t="s">
        <v>416</v>
      </c>
      <c r="D1924" s="24" t="s">
        <v>417</v>
      </c>
    </row>
    <row r="1925" spans="1:4">
      <c r="A1925" s="23">
        <v>5034</v>
      </c>
      <c r="B1925" s="23">
        <v>5034</v>
      </c>
      <c r="C1925" s="23" t="s">
        <v>416</v>
      </c>
      <c r="D1925" s="24" t="s">
        <v>417</v>
      </c>
    </row>
    <row r="1926" spans="1:4">
      <c r="A1926" s="23">
        <v>5035</v>
      </c>
      <c r="B1926" s="23">
        <v>5035</v>
      </c>
      <c r="C1926" s="23" t="s">
        <v>416</v>
      </c>
      <c r="D1926" s="24" t="s">
        <v>417</v>
      </c>
    </row>
    <row r="1927" spans="1:4">
      <c r="A1927" s="23">
        <v>5037</v>
      </c>
      <c r="B1927" s="23">
        <v>5037</v>
      </c>
      <c r="C1927" s="23" t="s">
        <v>416</v>
      </c>
      <c r="D1927" s="24" t="s">
        <v>417</v>
      </c>
    </row>
    <row r="1928" spans="1:4">
      <c r="A1928" s="23">
        <v>5038</v>
      </c>
      <c r="B1928" s="23">
        <v>5038</v>
      </c>
      <c r="C1928" s="23" t="s">
        <v>416</v>
      </c>
      <c r="D1928" s="24" t="s">
        <v>417</v>
      </c>
    </row>
    <row r="1929" spans="1:4">
      <c r="A1929" s="23">
        <v>5039</v>
      </c>
      <c r="B1929" s="23">
        <v>5039</v>
      </c>
      <c r="C1929" s="23" t="s">
        <v>416</v>
      </c>
      <c r="D1929" s="24" t="s">
        <v>417</v>
      </c>
    </row>
    <row r="1930" spans="1:4">
      <c r="A1930" s="23">
        <v>5040</v>
      </c>
      <c r="B1930" s="23">
        <v>5040</v>
      </c>
      <c r="C1930" s="23" t="s">
        <v>416</v>
      </c>
      <c r="D1930" s="24" t="s">
        <v>417</v>
      </c>
    </row>
    <row r="1931" spans="1:4">
      <c r="A1931" s="23">
        <v>5041</v>
      </c>
      <c r="B1931" s="23">
        <v>5041</v>
      </c>
      <c r="C1931" s="23" t="s">
        <v>416</v>
      </c>
      <c r="D1931" s="24" t="s">
        <v>417</v>
      </c>
    </row>
    <row r="1932" spans="1:4">
      <c r="A1932" s="23">
        <v>5042</v>
      </c>
      <c r="B1932" s="23">
        <v>5042</v>
      </c>
      <c r="C1932" s="23" t="s">
        <v>416</v>
      </c>
      <c r="D1932" s="24" t="s">
        <v>417</v>
      </c>
    </row>
    <row r="1933" spans="1:4">
      <c r="A1933" s="23">
        <v>5043</v>
      </c>
      <c r="B1933" s="23">
        <v>5043</v>
      </c>
      <c r="C1933" s="23" t="s">
        <v>416</v>
      </c>
      <c r="D1933" s="24" t="s">
        <v>417</v>
      </c>
    </row>
    <row r="1934" spans="1:4">
      <c r="A1934" s="23">
        <v>5044</v>
      </c>
      <c r="B1934" s="23">
        <v>5044</v>
      </c>
      <c r="C1934" s="23" t="s">
        <v>416</v>
      </c>
      <c r="D1934" s="24" t="s">
        <v>417</v>
      </c>
    </row>
    <row r="1935" spans="1:4">
      <c r="A1935" s="23">
        <v>5045</v>
      </c>
      <c r="B1935" s="23">
        <v>5045</v>
      </c>
      <c r="C1935" s="23" t="s">
        <v>416</v>
      </c>
      <c r="D1935" s="24" t="s">
        <v>417</v>
      </c>
    </row>
    <row r="1936" spans="1:4">
      <c r="A1936" s="23">
        <v>5046</v>
      </c>
      <c r="B1936" s="23">
        <v>5046</v>
      </c>
      <c r="C1936" s="23" t="s">
        <v>416</v>
      </c>
      <c r="D1936" s="24" t="s">
        <v>417</v>
      </c>
    </row>
    <row r="1937" spans="1:4">
      <c r="A1937" s="23">
        <v>5047</v>
      </c>
      <c r="B1937" s="23">
        <v>5047</v>
      </c>
      <c r="C1937" s="23" t="s">
        <v>416</v>
      </c>
      <c r="D1937" s="24" t="s">
        <v>417</v>
      </c>
    </row>
    <row r="1938" spans="1:4">
      <c r="A1938" s="23">
        <v>5048</v>
      </c>
      <c r="B1938" s="23">
        <v>5048</v>
      </c>
      <c r="C1938" s="23" t="s">
        <v>416</v>
      </c>
      <c r="D1938" s="24" t="s">
        <v>417</v>
      </c>
    </row>
    <row r="1939" spans="1:4">
      <c r="A1939" s="23">
        <v>5049</v>
      </c>
      <c r="B1939" s="23">
        <v>5049</v>
      </c>
      <c r="C1939" s="23" t="s">
        <v>416</v>
      </c>
      <c r="D1939" s="24" t="s">
        <v>417</v>
      </c>
    </row>
    <row r="1940" spans="1:4">
      <c r="A1940" s="23">
        <v>5050</v>
      </c>
      <c r="B1940" s="23">
        <v>5050</v>
      </c>
      <c r="C1940" s="23" t="s">
        <v>416</v>
      </c>
      <c r="D1940" s="24" t="s">
        <v>417</v>
      </c>
    </row>
    <row r="1941" spans="1:4">
      <c r="A1941" s="23">
        <v>5051</v>
      </c>
      <c r="B1941" s="23">
        <v>5051</v>
      </c>
      <c r="C1941" s="23" t="s">
        <v>416</v>
      </c>
      <c r="D1941" s="24" t="s">
        <v>417</v>
      </c>
    </row>
    <row r="1942" spans="1:4">
      <c r="A1942" s="23">
        <v>5052</v>
      </c>
      <c r="B1942" s="23">
        <v>5052</v>
      </c>
      <c r="C1942" s="23" t="s">
        <v>416</v>
      </c>
      <c r="D1942" s="24" t="s">
        <v>417</v>
      </c>
    </row>
    <row r="1943" spans="1:4">
      <c r="A1943" s="23">
        <v>5061</v>
      </c>
      <c r="B1943" s="23">
        <v>5061</v>
      </c>
      <c r="C1943" s="23" t="s">
        <v>416</v>
      </c>
      <c r="D1943" s="24" t="s">
        <v>417</v>
      </c>
    </row>
    <row r="1944" spans="1:4">
      <c r="A1944" s="23">
        <v>5062</v>
      </c>
      <c r="B1944" s="23">
        <v>5062</v>
      </c>
      <c r="C1944" s="23" t="s">
        <v>416</v>
      </c>
      <c r="D1944" s="24" t="s">
        <v>417</v>
      </c>
    </row>
    <row r="1945" spans="1:4">
      <c r="A1945" s="23">
        <v>5063</v>
      </c>
      <c r="B1945" s="23">
        <v>5063</v>
      </c>
      <c r="C1945" s="23" t="s">
        <v>416</v>
      </c>
      <c r="D1945" s="24" t="s">
        <v>417</v>
      </c>
    </row>
    <row r="1946" spans="1:4">
      <c r="A1946" s="23">
        <v>5064</v>
      </c>
      <c r="B1946" s="23">
        <v>5064</v>
      </c>
      <c r="C1946" s="23" t="s">
        <v>416</v>
      </c>
      <c r="D1946" s="24" t="s">
        <v>417</v>
      </c>
    </row>
    <row r="1947" spans="1:4">
      <c r="A1947" s="23">
        <v>5065</v>
      </c>
      <c r="B1947" s="23">
        <v>5065</v>
      </c>
      <c r="C1947" s="23" t="s">
        <v>416</v>
      </c>
      <c r="D1947" s="24" t="s">
        <v>417</v>
      </c>
    </row>
    <row r="1948" spans="1:4">
      <c r="A1948" s="23">
        <v>5066</v>
      </c>
      <c r="B1948" s="23">
        <v>5066</v>
      </c>
      <c r="C1948" s="23" t="s">
        <v>416</v>
      </c>
      <c r="D1948" s="24" t="s">
        <v>417</v>
      </c>
    </row>
    <row r="1949" spans="1:4">
      <c r="A1949" s="23">
        <v>5067</v>
      </c>
      <c r="B1949" s="23">
        <v>5067</v>
      </c>
      <c r="C1949" s="23" t="s">
        <v>416</v>
      </c>
      <c r="D1949" s="24" t="s">
        <v>417</v>
      </c>
    </row>
    <row r="1950" spans="1:4">
      <c r="A1950" s="23">
        <v>5068</v>
      </c>
      <c r="B1950" s="23">
        <v>5068</v>
      </c>
      <c r="C1950" s="23" t="s">
        <v>416</v>
      </c>
      <c r="D1950" s="24" t="s">
        <v>417</v>
      </c>
    </row>
    <row r="1951" spans="1:4">
      <c r="A1951" s="23">
        <v>5069</v>
      </c>
      <c r="B1951" s="23">
        <v>5069</v>
      </c>
      <c r="C1951" s="23" t="s">
        <v>416</v>
      </c>
      <c r="D1951" s="24" t="s">
        <v>417</v>
      </c>
    </row>
    <row r="1952" spans="1:4">
      <c r="A1952" s="23">
        <v>5070</v>
      </c>
      <c r="B1952" s="23">
        <v>5070</v>
      </c>
      <c r="C1952" s="23" t="s">
        <v>416</v>
      </c>
      <c r="D1952" s="24" t="s">
        <v>417</v>
      </c>
    </row>
    <row r="1953" spans="1:4">
      <c r="A1953" s="23">
        <v>5072</v>
      </c>
      <c r="B1953" s="23">
        <v>5072</v>
      </c>
      <c r="C1953" s="23" t="s">
        <v>416</v>
      </c>
      <c r="D1953" s="24" t="s">
        <v>417</v>
      </c>
    </row>
    <row r="1954" spans="1:4">
      <c r="A1954" s="23">
        <v>5073</v>
      </c>
      <c r="B1954" s="23">
        <v>5073</v>
      </c>
      <c r="C1954" s="23" t="s">
        <v>416</v>
      </c>
      <c r="D1954" s="24" t="s">
        <v>417</v>
      </c>
    </row>
    <row r="1955" spans="1:4">
      <c r="A1955" s="23">
        <v>5074</v>
      </c>
      <c r="B1955" s="23">
        <v>5074</v>
      </c>
      <c r="C1955" s="23" t="s">
        <v>416</v>
      </c>
      <c r="D1955" s="24" t="s">
        <v>417</v>
      </c>
    </row>
    <row r="1956" spans="1:4">
      <c r="A1956" s="23">
        <v>5075</v>
      </c>
      <c r="B1956" s="23">
        <v>5075</v>
      </c>
      <c r="C1956" s="23" t="s">
        <v>416</v>
      </c>
      <c r="D1956" s="24" t="s">
        <v>417</v>
      </c>
    </row>
    <row r="1957" spans="1:4">
      <c r="A1957" s="23">
        <v>5076</v>
      </c>
      <c r="B1957" s="23">
        <v>5076</v>
      </c>
      <c r="C1957" s="23" t="s">
        <v>416</v>
      </c>
      <c r="D1957" s="24" t="s">
        <v>417</v>
      </c>
    </row>
    <row r="1958" spans="1:4">
      <c r="A1958" s="23">
        <v>5081</v>
      </c>
      <c r="B1958" s="23">
        <v>5081</v>
      </c>
      <c r="C1958" s="23" t="s">
        <v>416</v>
      </c>
      <c r="D1958" s="24" t="s">
        <v>417</v>
      </c>
    </row>
    <row r="1959" spans="1:4">
      <c r="A1959" s="23">
        <v>5082</v>
      </c>
      <c r="B1959" s="23">
        <v>5082</v>
      </c>
      <c r="C1959" s="23" t="s">
        <v>416</v>
      </c>
      <c r="D1959" s="24" t="s">
        <v>417</v>
      </c>
    </row>
    <row r="1960" spans="1:4">
      <c r="A1960" s="23">
        <v>5083</v>
      </c>
      <c r="B1960" s="23">
        <v>5083</v>
      </c>
      <c r="C1960" s="23" t="s">
        <v>416</v>
      </c>
      <c r="D1960" s="24" t="s">
        <v>417</v>
      </c>
    </row>
    <row r="1961" spans="1:4">
      <c r="A1961" s="23">
        <v>5084</v>
      </c>
      <c r="B1961" s="23">
        <v>5084</v>
      </c>
      <c r="C1961" s="23" t="s">
        <v>416</v>
      </c>
      <c r="D1961" s="24" t="s">
        <v>417</v>
      </c>
    </row>
    <row r="1962" spans="1:4">
      <c r="A1962" s="23">
        <v>5085</v>
      </c>
      <c r="B1962" s="23">
        <v>5085</v>
      </c>
      <c r="C1962" s="23" t="s">
        <v>416</v>
      </c>
      <c r="D1962" s="24" t="s">
        <v>417</v>
      </c>
    </row>
    <row r="1963" spans="1:4">
      <c r="A1963" s="23">
        <v>5086</v>
      </c>
      <c r="B1963" s="23">
        <v>5086</v>
      </c>
      <c r="C1963" s="23" t="s">
        <v>416</v>
      </c>
      <c r="D1963" s="24" t="s">
        <v>417</v>
      </c>
    </row>
    <row r="1964" spans="1:4">
      <c r="A1964" s="23">
        <v>5087</v>
      </c>
      <c r="B1964" s="23">
        <v>5087</v>
      </c>
      <c r="C1964" s="23" t="s">
        <v>416</v>
      </c>
      <c r="D1964" s="24" t="s">
        <v>417</v>
      </c>
    </row>
    <row r="1965" spans="1:4">
      <c r="A1965" s="23">
        <v>5088</v>
      </c>
      <c r="B1965" s="23">
        <v>5088</v>
      </c>
      <c r="C1965" s="23" t="s">
        <v>416</v>
      </c>
      <c r="D1965" s="24" t="s">
        <v>417</v>
      </c>
    </row>
    <row r="1966" spans="1:4">
      <c r="A1966" s="23">
        <v>5089</v>
      </c>
      <c r="B1966" s="23">
        <v>5089</v>
      </c>
      <c r="C1966" s="23" t="s">
        <v>416</v>
      </c>
      <c r="D1966" s="24" t="s">
        <v>417</v>
      </c>
    </row>
    <row r="1967" spans="1:4">
      <c r="A1967" s="23">
        <v>5090</v>
      </c>
      <c r="B1967" s="23">
        <v>5090</v>
      </c>
      <c r="C1967" s="23" t="s">
        <v>416</v>
      </c>
      <c r="D1967" s="24" t="s">
        <v>417</v>
      </c>
    </row>
    <row r="1968" spans="1:4">
      <c r="A1968" s="23">
        <v>5091</v>
      </c>
      <c r="B1968" s="23">
        <v>5091</v>
      </c>
      <c r="C1968" s="23" t="s">
        <v>416</v>
      </c>
      <c r="D1968" s="24" t="s">
        <v>417</v>
      </c>
    </row>
    <row r="1969" spans="1:4">
      <c r="A1969" s="23">
        <v>5092</v>
      </c>
      <c r="B1969" s="23">
        <v>5092</v>
      </c>
      <c r="C1969" s="23" t="s">
        <v>416</v>
      </c>
      <c r="D1969" s="24" t="s">
        <v>417</v>
      </c>
    </row>
    <row r="1970" spans="1:4">
      <c r="A1970" s="23">
        <v>5093</v>
      </c>
      <c r="B1970" s="23">
        <v>5093</v>
      </c>
      <c r="C1970" s="23" t="s">
        <v>416</v>
      </c>
      <c r="D1970" s="24" t="s">
        <v>417</v>
      </c>
    </row>
    <row r="1971" spans="1:4">
      <c r="A1971" s="23">
        <v>5094</v>
      </c>
      <c r="B1971" s="23">
        <v>5094</v>
      </c>
      <c r="C1971" s="23" t="s">
        <v>416</v>
      </c>
      <c r="D1971" s="24" t="s">
        <v>417</v>
      </c>
    </row>
    <row r="1972" spans="1:4">
      <c r="A1972" s="23">
        <v>5095</v>
      </c>
      <c r="B1972" s="23">
        <v>5095</v>
      </c>
      <c r="C1972" s="23" t="s">
        <v>416</v>
      </c>
      <c r="D1972" s="24" t="s">
        <v>417</v>
      </c>
    </row>
    <row r="1973" spans="1:4">
      <c r="A1973" s="23">
        <v>5096</v>
      </c>
      <c r="B1973" s="23">
        <v>5096</v>
      </c>
      <c r="C1973" s="23" t="s">
        <v>416</v>
      </c>
      <c r="D1973" s="24" t="s">
        <v>417</v>
      </c>
    </row>
    <row r="1974" spans="1:4">
      <c r="A1974" s="23">
        <v>5097</v>
      </c>
      <c r="B1974" s="23">
        <v>5097</v>
      </c>
      <c r="C1974" s="23" t="s">
        <v>416</v>
      </c>
      <c r="D1974" s="24" t="s">
        <v>417</v>
      </c>
    </row>
    <row r="1975" spans="1:4">
      <c r="A1975" s="23">
        <v>5098</v>
      </c>
      <c r="B1975" s="23">
        <v>5098</v>
      </c>
      <c r="C1975" s="23" t="s">
        <v>416</v>
      </c>
      <c r="D1975" s="24" t="s">
        <v>417</v>
      </c>
    </row>
    <row r="1976" spans="1:4">
      <c r="A1976" s="23">
        <v>5106</v>
      </c>
      <c r="B1976" s="23">
        <v>5106</v>
      </c>
      <c r="C1976" s="23" t="s">
        <v>416</v>
      </c>
      <c r="D1976" s="24" t="s">
        <v>417</v>
      </c>
    </row>
    <row r="1977" spans="1:4">
      <c r="A1977" s="23">
        <v>5107</v>
      </c>
      <c r="B1977" s="23">
        <v>5107</v>
      </c>
      <c r="C1977" s="23" t="s">
        <v>416</v>
      </c>
      <c r="D1977" s="24" t="s">
        <v>417</v>
      </c>
    </row>
    <row r="1978" spans="1:4">
      <c r="A1978" s="23">
        <v>5108</v>
      </c>
      <c r="B1978" s="23">
        <v>5108</v>
      </c>
      <c r="C1978" s="23" t="s">
        <v>416</v>
      </c>
      <c r="D1978" s="24" t="s">
        <v>417</v>
      </c>
    </row>
    <row r="1979" spans="1:4">
      <c r="A1979" s="23">
        <v>5109</v>
      </c>
      <c r="B1979" s="23">
        <v>5109</v>
      </c>
      <c r="C1979" s="23" t="s">
        <v>416</v>
      </c>
      <c r="D1979" s="24" t="s">
        <v>417</v>
      </c>
    </row>
    <row r="1980" spans="1:4">
      <c r="A1980" s="23">
        <v>5110</v>
      </c>
      <c r="B1980" s="23">
        <v>5110</v>
      </c>
      <c r="C1980" s="23" t="s">
        <v>416</v>
      </c>
      <c r="D1980" s="24" t="s">
        <v>417</v>
      </c>
    </row>
    <row r="1981" spans="1:4">
      <c r="A1981" s="23">
        <v>5111</v>
      </c>
      <c r="B1981" s="23">
        <v>5111</v>
      </c>
      <c r="C1981" s="23" t="s">
        <v>416</v>
      </c>
      <c r="D1981" s="24" t="s">
        <v>417</v>
      </c>
    </row>
    <row r="1982" spans="1:4">
      <c r="A1982" s="23">
        <v>5112</v>
      </c>
      <c r="B1982" s="23">
        <v>5112</v>
      </c>
      <c r="C1982" s="23" t="s">
        <v>416</v>
      </c>
      <c r="D1982" s="24" t="s">
        <v>417</v>
      </c>
    </row>
    <row r="1983" spans="1:4">
      <c r="A1983" s="23">
        <v>5113</v>
      </c>
      <c r="B1983" s="23">
        <v>5113</v>
      </c>
      <c r="C1983" s="23" t="s">
        <v>416</v>
      </c>
      <c r="D1983" s="24" t="s">
        <v>417</v>
      </c>
    </row>
    <row r="1984" spans="1:4">
      <c r="A1984" s="23">
        <v>5114</v>
      </c>
      <c r="B1984" s="23">
        <v>5114</v>
      </c>
      <c r="C1984" s="23" t="s">
        <v>416</v>
      </c>
      <c r="D1984" s="24" t="s">
        <v>417</v>
      </c>
    </row>
    <row r="1985" spans="1:4">
      <c r="A1985" s="23">
        <v>5115</v>
      </c>
      <c r="B1985" s="23">
        <v>5115</v>
      </c>
      <c r="C1985" s="23" t="s">
        <v>416</v>
      </c>
      <c r="D1985" s="24" t="s">
        <v>417</v>
      </c>
    </row>
    <row r="1986" spans="1:4">
      <c r="A1986" s="23">
        <v>5116</v>
      </c>
      <c r="B1986" s="23">
        <v>5116</v>
      </c>
      <c r="C1986" s="23" t="s">
        <v>416</v>
      </c>
      <c r="D1986" s="24" t="s">
        <v>417</v>
      </c>
    </row>
    <row r="1987" spans="1:4">
      <c r="A1987" s="23">
        <v>5117</v>
      </c>
      <c r="B1987" s="23">
        <v>5117</v>
      </c>
      <c r="C1987" s="23" t="s">
        <v>416</v>
      </c>
      <c r="D1987" s="24" t="s">
        <v>417</v>
      </c>
    </row>
    <row r="1988" spans="1:4">
      <c r="A1988" s="23">
        <v>5118</v>
      </c>
      <c r="B1988" s="23">
        <v>5118</v>
      </c>
      <c r="C1988" s="23" t="s">
        <v>416</v>
      </c>
      <c r="D1988" s="24" t="s">
        <v>417</v>
      </c>
    </row>
    <row r="1989" spans="1:4">
      <c r="A1989" s="23">
        <v>5118</v>
      </c>
      <c r="B1989" s="23">
        <v>5118</v>
      </c>
      <c r="C1989" s="23" t="s">
        <v>419</v>
      </c>
      <c r="D1989" s="24" t="s">
        <v>420</v>
      </c>
    </row>
    <row r="1990" spans="1:4">
      <c r="A1990" s="23">
        <v>5120</v>
      </c>
      <c r="B1990" s="23">
        <v>5120</v>
      </c>
      <c r="C1990" s="23" t="s">
        <v>416</v>
      </c>
      <c r="D1990" s="24" t="s">
        <v>417</v>
      </c>
    </row>
    <row r="1991" spans="1:4">
      <c r="A1991" s="23">
        <v>5121</v>
      </c>
      <c r="B1991" s="23">
        <v>5121</v>
      </c>
      <c r="C1991" s="23" t="s">
        <v>416</v>
      </c>
      <c r="D1991" s="24" t="s">
        <v>417</v>
      </c>
    </row>
    <row r="1992" spans="1:4">
      <c r="A1992" s="23">
        <v>5125</v>
      </c>
      <c r="B1992" s="23">
        <v>5125</v>
      </c>
      <c r="C1992" s="23" t="s">
        <v>416</v>
      </c>
      <c r="D1992" s="24" t="s">
        <v>417</v>
      </c>
    </row>
    <row r="1993" spans="1:4">
      <c r="A1993" s="23">
        <v>5126</v>
      </c>
      <c r="B1993" s="23">
        <v>5126</v>
      </c>
      <c r="C1993" s="23" t="s">
        <v>416</v>
      </c>
      <c r="D1993" s="24" t="s">
        <v>417</v>
      </c>
    </row>
    <row r="1994" spans="1:4">
      <c r="A1994" s="23">
        <v>5127</v>
      </c>
      <c r="B1994" s="23">
        <v>5127</v>
      </c>
      <c r="C1994" s="23" t="s">
        <v>416</v>
      </c>
      <c r="D1994" s="24" t="s">
        <v>417</v>
      </c>
    </row>
    <row r="1995" spans="1:4">
      <c r="A1995" s="23">
        <v>5131</v>
      </c>
      <c r="B1995" s="23">
        <v>5131</v>
      </c>
      <c r="C1995" s="23" t="s">
        <v>416</v>
      </c>
      <c r="D1995" s="24" t="s">
        <v>417</v>
      </c>
    </row>
    <row r="1996" spans="1:4">
      <c r="A1996" s="23">
        <v>5132</v>
      </c>
      <c r="B1996" s="23">
        <v>5132</v>
      </c>
      <c r="C1996" s="23" t="s">
        <v>416</v>
      </c>
      <c r="D1996" s="24" t="s">
        <v>417</v>
      </c>
    </row>
    <row r="1997" spans="1:4">
      <c r="A1997" s="23">
        <v>5133</v>
      </c>
      <c r="B1997" s="23">
        <v>5133</v>
      </c>
      <c r="C1997" s="23" t="s">
        <v>416</v>
      </c>
      <c r="D1997" s="24" t="s">
        <v>417</v>
      </c>
    </row>
    <row r="1998" spans="1:4">
      <c r="A1998" s="23">
        <v>5134</v>
      </c>
      <c r="B1998" s="23">
        <v>5134</v>
      </c>
      <c r="C1998" s="23" t="s">
        <v>416</v>
      </c>
      <c r="D1998" s="24" t="s">
        <v>417</v>
      </c>
    </row>
    <row r="1999" spans="1:4">
      <c r="A1999" s="23">
        <v>5136</v>
      </c>
      <c r="B1999" s="23">
        <v>5136</v>
      </c>
      <c r="C1999" s="23" t="s">
        <v>416</v>
      </c>
      <c r="D1999" s="24" t="s">
        <v>417</v>
      </c>
    </row>
    <row r="2000" spans="1:4">
      <c r="A2000" s="23">
        <v>5137</v>
      </c>
      <c r="B2000" s="23">
        <v>5137</v>
      </c>
      <c r="C2000" s="23" t="s">
        <v>416</v>
      </c>
      <c r="D2000" s="24" t="s">
        <v>417</v>
      </c>
    </row>
    <row r="2001" spans="1:4">
      <c r="A2001" s="23">
        <v>5138</v>
      </c>
      <c r="B2001" s="23">
        <v>5138</v>
      </c>
      <c r="C2001" s="23" t="s">
        <v>416</v>
      </c>
      <c r="D2001" s="24" t="s">
        <v>417</v>
      </c>
    </row>
    <row r="2002" spans="1:4">
      <c r="A2002" s="23">
        <v>5139</v>
      </c>
      <c r="B2002" s="23">
        <v>5139</v>
      </c>
      <c r="C2002" s="23" t="s">
        <v>416</v>
      </c>
      <c r="D2002" s="24" t="s">
        <v>417</v>
      </c>
    </row>
    <row r="2003" spans="1:4">
      <c r="A2003" s="23">
        <v>5140</v>
      </c>
      <c r="B2003" s="23">
        <v>5140</v>
      </c>
      <c r="C2003" s="23" t="s">
        <v>416</v>
      </c>
      <c r="D2003" s="24" t="s">
        <v>417</v>
      </c>
    </row>
    <row r="2004" spans="1:4">
      <c r="A2004" s="23">
        <v>5141</v>
      </c>
      <c r="B2004" s="23">
        <v>5141</v>
      </c>
      <c r="C2004" s="23" t="s">
        <v>416</v>
      </c>
      <c r="D2004" s="24" t="s">
        <v>417</v>
      </c>
    </row>
    <row r="2005" spans="1:4">
      <c r="A2005" s="23">
        <v>5142</v>
      </c>
      <c r="B2005" s="23">
        <v>5142</v>
      </c>
      <c r="C2005" s="23" t="s">
        <v>416</v>
      </c>
      <c r="D2005" s="24" t="s">
        <v>417</v>
      </c>
    </row>
    <row r="2006" spans="1:4">
      <c r="A2006" s="23">
        <v>5144</v>
      </c>
      <c r="B2006" s="23">
        <v>5144</v>
      </c>
      <c r="C2006" s="23" t="s">
        <v>416</v>
      </c>
      <c r="D2006" s="24" t="s">
        <v>417</v>
      </c>
    </row>
    <row r="2007" spans="1:4">
      <c r="A2007" s="23">
        <v>5150</v>
      </c>
      <c r="B2007" s="23">
        <v>5150</v>
      </c>
      <c r="C2007" s="23" t="s">
        <v>416</v>
      </c>
      <c r="D2007" s="24" t="s">
        <v>417</v>
      </c>
    </row>
    <row r="2008" spans="1:4">
      <c r="A2008" s="23">
        <v>5151</v>
      </c>
      <c r="B2008" s="23">
        <v>5151</v>
      </c>
      <c r="C2008" s="23" t="s">
        <v>416</v>
      </c>
      <c r="D2008" s="24" t="s">
        <v>417</v>
      </c>
    </row>
    <row r="2009" spans="1:4">
      <c r="A2009" s="23">
        <v>5152</v>
      </c>
      <c r="B2009" s="23">
        <v>5152</v>
      </c>
      <c r="C2009" s="23" t="s">
        <v>416</v>
      </c>
      <c r="D2009" s="24" t="s">
        <v>417</v>
      </c>
    </row>
    <row r="2010" spans="1:4">
      <c r="A2010" s="23">
        <v>5153</v>
      </c>
      <c r="B2010" s="23">
        <v>5153</v>
      </c>
      <c r="C2010" s="23" t="s">
        <v>416</v>
      </c>
      <c r="D2010" s="24" t="s">
        <v>417</v>
      </c>
    </row>
    <row r="2011" spans="1:4">
      <c r="A2011" s="23">
        <v>5153</v>
      </c>
      <c r="B2011" s="23">
        <v>5153</v>
      </c>
      <c r="C2011" s="23" t="s">
        <v>419</v>
      </c>
      <c r="D2011" s="24" t="s">
        <v>420</v>
      </c>
    </row>
    <row r="2012" spans="1:4">
      <c r="A2012" s="23">
        <v>5154</v>
      </c>
      <c r="B2012" s="23">
        <v>5154</v>
      </c>
      <c r="C2012" s="23" t="s">
        <v>416</v>
      </c>
      <c r="D2012" s="24" t="s">
        <v>417</v>
      </c>
    </row>
    <row r="2013" spans="1:4">
      <c r="A2013" s="23">
        <v>5155</v>
      </c>
      <c r="B2013" s="23">
        <v>5155</v>
      </c>
      <c r="C2013" s="23" t="s">
        <v>416</v>
      </c>
      <c r="D2013" s="24" t="s">
        <v>417</v>
      </c>
    </row>
    <row r="2014" spans="1:4">
      <c r="A2014" s="23">
        <v>5156</v>
      </c>
      <c r="B2014" s="23">
        <v>5156</v>
      </c>
      <c r="C2014" s="23" t="s">
        <v>416</v>
      </c>
      <c r="D2014" s="24" t="s">
        <v>417</v>
      </c>
    </row>
    <row r="2015" spans="1:4">
      <c r="A2015" s="23">
        <v>5157</v>
      </c>
      <c r="B2015" s="23">
        <v>5157</v>
      </c>
      <c r="C2015" s="23" t="s">
        <v>416</v>
      </c>
      <c r="D2015" s="24" t="s">
        <v>417</v>
      </c>
    </row>
    <row r="2016" spans="1:4">
      <c r="A2016" s="23">
        <v>5157</v>
      </c>
      <c r="B2016" s="23">
        <v>5157</v>
      </c>
      <c r="C2016" s="23" t="s">
        <v>419</v>
      </c>
      <c r="D2016" s="24" t="s">
        <v>420</v>
      </c>
    </row>
    <row r="2017" spans="1:4">
      <c r="A2017" s="23">
        <v>5158</v>
      </c>
      <c r="B2017" s="23">
        <v>5158</v>
      </c>
      <c r="C2017" s="23" t="s">
        <v>416</v>
      </c>
      <c r="D2017" s="24" t="s">
        <v>417</v>
      </c>
    </row>
    <row r="2018" spans="1:4">
      <c r="A2018" s="23">
        <v>5159</v>
      </c>
      <c r="B2018" s="23">
        <v>5159</v>
      </c>
      <c r="C2018" s="23" t="s">
        <v>416</v>
      </c>
      <c r="D2018" s="24" t="s">
        <v>417</v>
      </c>
    </row>
    <row r="2019" spans="1:4">
      <c r="A2019" s="23">
        <v>5160</v>
      </c>
      <c r="B2019" s="23">
        <v>5160</v>
      </c>
      <c r="C2019" s="23" t="s">
        <v>416</v>
      </c>
      <c r="D2019" s="24" t="s">
        <v>417</v>
      </c>
    </row>
    <row r="2020" spans="1:4">
      <c r="A2020" s="23">
        <v>5161</v>
      </c>
      <c r="B2020" s="23">
        <v>5161</v>
      </c>
      <c r="C2020" s="23" t="s">
        <v>416</v>
      </c>
      <c r="D2020" s="24" t="s">
        <v>417</v>
      </c>
    </row>
    <row r="2021" spans="1:4">
      <c r="A2021" s="23">
        <v>5162</v>
      </c>
      <c r="B2021" s="23">
        <v>5162</v>
      </c>
      <c r="C2021" s="23" t="s">
        <v>416</v>
      </c>
      <c r="D2021" s="24" t="s">
        <v>417</v>
      </c>
    </row>
    <row r="2022" spans="1:4">
      <c r="A2022" s="23">
        <v>5163</v>
      </c>
      <c r="B2022" s="23">
        <v>5163</v>
      </c>
      <c r="C2022" s="23" t="s">
        <v>416</v>
      </c>
      <c r="D2022" s="24" t="s">
        <v>417</v>
      </c>
    </row>
    <row r="2023" spans="1:4">
      <c r="A2023" s="23">
        <v>5164</v>
      </c>
      <c r="B2023" s="23">
        <v>5164</v>
      </c>
      <c r="C2023" s="23" t="s">
        <v>416</v>
      </c>
      <c r="D2023" s="24" t="s">
        <v>417</v>
      </c>
    </row>
    <row r="2024" spans="1:4">
      <c r="A2024" s="23">
        <v>5165</v>
      </c>
      <c r="B2024" s="23">
        <v>5165</v>
      </c>
      <c r="C2024" s="23" t="s">
        <v>416</v>
      </c>
      <c r="D2024" s="24" t="s">
        <v>417</v>
      </c>
    </row>
    <row r="2025" spans="1:4">
      <c r="A2025" s="23">
        <v>5166</v>
      </c>
      <c r="B2025" s="23">
        <v>5166</v>
      </c>
      <c r="C2025" s="23" t="s">
        <v>416</v>
      </c>
      <c r="D2025" s="24" t="s">
        <v>417</v>
      </c>
    </row>
    <row r="2026" spans="1:4">
      <c r="A2026" s="23">
        <v>5167</v>
      </c>
      <c r="B2026" s="23">
        <v>5167</v>
      </c>
      <c r="C2026" s="23" t="s">
        <v>416</v>
      </c>
      <c r="D2026" s="24" t="s">
        <v>417</v>
      </c>
    </row>
    <row r="2027" spans="1:4">
      <c r="A2027" s="23">
        <v>5168</v>
      </c>
      <c r="B2027" s="23">
        <v>5168</v>
      </c>
      <c r="C2027" s="23" t="s">
        <v>416</v>
      </c>
      <c r="D2027" s="24" t="s">
        <v>417</v>
      </c>
    </row>
    <row r="2028" spans="1:4">
      <c r="A2028" s="23">
        <v>5169</v>
      </c>
      <c r="B2028" s="23">
        <v>5169</v>
      </c>
      <c r="C2028" s="23" t="s">
        <v>416</v>
      </c>
      <c r="D2028" s="24" t="s">
        <v>417</v>
      </c>
    </row>
    <row r="2029" spans="1:4">
      <c r="A2029" s="23">
        <v>5170</v>
      </c>
      <c r="B2029" s="23">
        <v>5170</v>
      </c>
      <c r="C2029" s="23" t="s">
        <v>416</v>
      </c>
      <c r="D2029" s="24" t="s">
        <v>417</v>
      </c>
    </row>
    <row r="2030" spans="1:4">
      <c r="A2030" s="23">
        <v>5171</v>
      </c>
      <c r="B2030" s="23">
        <v>5171</v>
      </c>
      <c r="C2030" s="23" t="s">
        <v>416</v>
      </c>
      <c r="D2030" s="24" t="s">
        <v>417</v>
      </c>
    </row>
    <row r="2031" spans="1:4">
      <c r="A2031" s="23">
        <v>5172</v>
      </c>
      <c r="B2031" s="23">
        <v>5172</v>
      </c>
      <c r="C2031" s="23" t="s">
        <v>416</v>
      </c>
      <c r="D2031" s="24" t="s">
        <v>417</v>
      </c>
    </row>
    <row r="2032" spans="1:4">
      <c r="A2032" s="23">
        <v>5172</v>
      </c>
      <c r="B2032" s="23">
        <v>5172</v>
      </c>
      <c r="C2032" s="23" t="s">
        <v>419</v>
      </c>
      <c r="D2032" s="24" t="s">
        <v>420</v>
      </c>
    </row>
    <row r="2033" spans="1:4">
      <c r="A2033" s="23">
        <v>5173</v>
      </c>
      <c r="B2033" s="23">
        <v>5173</v>
      </c>
      <c r="C2033" s="23" t="s">
        <v>416</v>
      </c>
      <c r="D2033" s="24" t="s">
        <v>417</v>
      </c>
    </row>
    <row r="2034" spans="1:4">
      <c r="A2034" s="23">
        <v>5174</v>
      </c>
      <c r="B2034" s="23">
        <v>5174</v>
      </c>
      <c r="C2034" s="23" t="s">
        <v>416</v>
      </c>
      <c r="D2034" s="24" t="s">
        <v>417</v>
      </c>
    </row>
    <row r="2035" spans="1:4">
      <c r="A2035" s="23">
        <v>5174</v>
      </c>
      <c r="B2035" s="23">
        <v>5174</v>
      </c>
      <c r="C2035" s="23" t="s">
        <v>419</v>
      </c>
      <c r="D2035" s="24" t="s">
        <v>420</v>
      </c>
    </row>
    <row r="2036" spans="1:4">
      <c r="A2036" s="23">
        <v>5201</v>
      </c>
      <c r="B2036" s="23">
        <v>5201</v>
      </c>
      <c r="C2036" s="23" t="s">
        <v>416</v>
      </c>
      <c r="D2036" s="24" t="s">
        <v>417</v>
      </c>
    </row>
    <row r="2037" spans="1:4">
      <c r="A2037" s="23">
        <v>5201</v>
      </c>
      <c r="B2037" s="23">
        <v>5201</v>
      </c>
      <c r="C2037" s="23" t="s">
        <v>419</v>
      </c>
      <c r="D2037" s="24" t="s">
        <v>420</v>
      </c>
    </row>
    <row r="2038" spans="1:4">
      <c r="A2038" s="23">
        <v>5202</v>
      </c>
      <c r="B2038" s="23">
        <v>5202</v>
      </c>
      <c r="C2038" s="23" t="s">
        <v>419</v>
      </c>
      <c r="D2038" s="24" t="s">
        <v>420</v>
      </c>
    </row>
    <row r="2039" spans="1:4">
      <c r="A2039" s="23">
        <v>5203</v>
      </c>
      <c r="B2039" s="23">
        <v>5203</v>
      </c>
      <c r="C2039" s="23" t="s">
        <v>419</v>
      </c>
      <c r="D2039" s="24" t="s">
        <v>420</v>
      </c>
    </row>
    <row r="2040" spans="1:4">
      <c r="A2040" s="23">
        <v>5204</v>
      </c>
      <c r="B2040" s="23">
        <v>5204</v>
      </c>
      <c r="C2040" s="23" t="s">
        <v>419</v>
      </c>
      <c r="D2040" s="24" t="s">
        <v>420</v>
      </c>
    </row>
    <row r="2041" spans="1:4">
      <c r="A2041" s="23">
        <v>5210</v>
      </c>
      <c r="B2041" s="23">
        <v>5210</v>
      </c>
      <c r="C2041" s="23" t="s">
        <v>419</v>
      </c>
      <c r="D2041" s="24" t="s">
        <v>420</v>
      </c>
    </row>
    <row r="2042" spans="1:4">
      <c r="A2042" s="23">
        <v>5211</v>
      </c>
      <c r="B2042" s="23">
        <v>5211</v>
      </c>
      <c r="C2042" s="23" t="s">
        <v>419</v>
      </c>
      <c r="D2042" s="24" t="s">
        <v>420</v>
      </c>
    </row>
    <row r="2043" spans="1:4">
      <c r="A2043" s="23">
        <v>5212</v>
      </c>
      <c r="B2043" s="23">
        <v>5212</v>
      </c>
      <c r="C2043" s="23" t="s">
        <v>419</v>
      </c>
      <c r="D2043" s="24" t="s">
        <v>420</v>
      </c>
    </row>
    <row r="2044" spans="1:4">
      <c r="A2044" s="23">
        <v>5213</v>
      </c>
      <c r="B2044" s="23">
        <v>5213</v>
      </c>
      <c r="C2044" s="23" t="s">
        <v>419</v>
      </c>
      <c r="D2044" s="24" t="s">
        <v>420</v>
      </c>
    </row>
    <row r="2045" spans="1:4">
      <c r="A2045" s="23">
        <v>5214</v>
      </c>
      <c r="B2045" s="23">
        <v>5214</v>
      </c>
      <c r="C2045" s="23" t="s">
        <v>419</v>
      </c>
      <c r="D2045" s="24" t="s">
        <v>420</v>
      </c>
    </row>
    <row r="2046" spans="1:4">
      <c r="A2046" s="23">
        <v>5220</v>
      </c>
      <c r="B2046" s="23">
        <v>5220</v>
      </c>
      <c r="C2046" s="23" t="s">
        <v>419</v>
      </c>
      <c r="D2046" s="24" t="s">
        <v>420</v>
      </c>
    </row>
    <row r="2047" spans="1:4">
      <c r="A2047" s="23">
        <v>5221</v>
      </c>
      <c r="B2047" s="23">
        <v>5221</v>
      </c>
      <c r="C2047" s="23" t="s">
        <v>419</v>
      </c>
      <c r="D2047" s="24" t="s">
        <v>420</v>
      </c>
    </row>
    <row r="2048" spans="1:4">
      <c r="A2048" s="23">
        <v>5222</v>
      </c>
      <c r="B2048" s="23">
        <v>5222</v>
      </c>
      <c r="C2048" s="23" t="s">
        <v>419</v>
      </c>
      <c r="D2048" s="24" t="s">
        <v>420</v>
      </c>
    </row>
    <row r="2049" spans="1:4">
      <c r="A2049" s="23">
        <v>5223</v>
      </c>
      <c r="B2049" s="23">
        <v>5223</v>
      </c>
      <c r="C2049" s="23" t="s">
        <v>419</v>
      </c>
      <c r="D2049" s="24" t="s">
        <v>420</v>
      </c>
    </row>
    <row r="2050" spans="1:4">
      <c r="A2050" s="23">
        <v>5231</v>
      </c>
      <c r="B2050" s="23">
        <v>5231</v>
      </c>
      <c r="C2050" s="23" t="s">
        <v>416</v>
      </c>
      <c r="D2050" s="24" t="s">
        <v>417</v>
      </c>
    </row>
    <row r="2051" spans="1:4">
      <c r="A2051" s="23">
        <v>5232</v>
      </c>
      <c r="B2051" s="23">
        <v>5232</v>
      </c>
      <c r="C2051" s="23" t="s">
        <v>416</v>
      </c>
      <c r="D2051" s="24" t="s">
        <v>417</v>
      </c>
    </row>
    <row r="2052" spans="1:4">
      <c r="A2052" s="23">
        <v>5233</v>
      </c>
      <c r="B2052" s="23">
        <v>5233</v>
      </c>
      <c r="C2052" s="23" t="s">
        <v>416</v>
      </c>
      <c r="D2052" s="24" t="s">
        <v>417</v>
      </c>
    </row>
    <row r="2053" spans="1:4">
      <c r="A2053" s="23">
        <v>5234</v>
      </c>
      <c r="B2053" s="23">
        <v>5234</v>
      </c>
      <c r="C2053" s="23" t="s">
        <v>416</v>
      </c>
      <c r="D2053" s="24" t="s">
        <v>417</v>
      </c>
    </row>
    <row r="2054" spans="1:4">
      <c r="A2054" s="23">
        <v>5234</v>
      </c>
      <c r="B2054" s="23">
        <v>5234</v>
      </c>
      <c r="C2054" s="23" t="s">
        <v>419</v>
      </c>
      <c r="D2054" s="24" t="s">
        <v>420</v>
      </c>
    </row>
    <row r="2055" spans="1:4">
      <c r="A2055" s="23">
        <v>5235</v>
      </c>
      <c r="B2055" s="23">
        <v>5235</v>
      </c>
      <c r="C2055" s="23" t="s">
        <v>416</v>
      </c>
      <c r="D2055" s="24" t="s">
        <v>417</v>
      </c>
    </row>
    <row r="2056" spans="1:4">
      <c r="A2056" s="23">
        <v>5235</v>
      </c>
      <c r="B2056" s="23">
        <v>5235</v>
      </c>
      <c r="C2056" s="23" t="s">
        <v>419</v>
      </c>
      <c r="D2056" s="24" t="s">
        <v>420</v>
      </c>
    </row>
    <row r="2057" spans="1:4">
      <c r="A2057" s="23">
        <v>5236</v>
      </c>
      <c r="B2057" s="23">
        <v>5236</v>
      </c>
      <c r="C2057" s="23" t="s">
        <v>419</v>
      </c>
      <c r="D2057" s="24" t="s">
        <v>420</v>
      </c>
    </row>
    <row r="2058" spans="1:4">
      <c r="A2058" s="23">
        <v>5237</v>
      </c>
      <c r="B2058" s="23">
        <v>5237</v>
      </c>
      <c r="C2058" s="23" t="s">
        <v>419</v>
      </c>
      <c r="D2058" s="24" t="s">
        <v>420</v>
      </c>
    </row>
    <row r="2059" spans="1:4">
      <c r="A2059" s="23">
        <v>5238</v>
      </c>
      <c r="B2059" s="23">
        <v>5238</v>
      </c>
      <c r="C2059" s="23" t="s">
        <v>419</v>
      </c>
      <c r="D2059" s="24" t="s">
        <v>420</v>
      </c>
    </row>
    <row r="2060" spans="1:4">
      <c r="A2060" s="23">
        <v>5240</v>
      </c>
      <c r="B2060" s="23">
        <v>5240</v>
      </c>
      <c r="C2060" s="23" t="s">
        <v>416</v>
      </c>
      <c r="D2060" s="24" t="s">
        <v>417</v>
      </c>
    </row>
    <row r="2061" spans="1:4">
      <c r="A2061" s="23">
        <v>5241</v>
      </c>
      <c r="B2061" s="23">
        <v>5241</v>
      </c>
      <c r="C2061" s="23" t="s">
        <v>416</v>
      </c>
      <c r="D2061" s="24" t="s">
        <v>417</v>
      </c>
    </row>
    <row r="2062" spans="1:4">
      <c r="A2062" s="23">
        <v>5242</v>
      </c>
      <c r="B2062" s="23">
        <v>5242</v>
      </c>
      <c r="C2062" s="23" t="s">
        <v>416</v>
      </c>
      <c r="D2062" s="24" t="s">
        <v>417</v>
      </c>
    </row>
    <row r="2063" spans="1:4">
      <c r="A2063" s="23">
        <v>5243</v>
      </c>
      <c r="B2063" s="23">
        <v>5243</v>
      </c>
      <c r="C2063" s="23" t="s">
        <v>416</v>
      </c>
      <c r="D2063" s="24" t="s">
        <v>417</v>
      </c>
    </row>
    <row r="2064" spans="1:4">
      <c r="A2064" s="23">
        <v>5244</v>
      </c>
      <c r="B2064" s="23">
        <v>5244</v>
      </c>
      <c r="C2064" s="23" t="s">
        <v>416</v>
      </c>
      <c r="D2064" s="24" t="s">
        <v>417</v>
      </c>
    </row>
    <row r="2065" spans="1:4">
      <c r="A2065" s="23">
        <v>5244</v>
      </c>
      <c r="B2065" s="23">
        <v>5244</v>
      </c>
      <c r="C2065" s="23" t="s">
        <v>419</v>
      </c>
      <c r="D2065" s="24" t="s">
        <v>420</v>
      </c>
    </row>
    <row r="2066" spans="1:4">
      <c r="A2066" s="23">
        <v>5245</v>
      </c>
      <c r="B2066" s="23">
        <v>5245</v>
      </c>
      <c r="C2066" s="23" t="s">
        <v>416</v>
      </c>
      <c r="D2066" s="24" t="s">
        <v>417</v>
      </c>
    </row>
    <row r="2067" spans="1:4">
      <c r="A2067" s="23">
        <v>5250</v>
      </c>
      <c r="B2067" s="23">
        <v>5250</v>
      </c>
      <c r="C2067" s="23" t="s">
        <v>416</v>
      </c>
      <c r="D2067" s="24" t="s">
        <v>417</v>
      </c>
    </row>
    <row r="2068" spans="1:4">
      <c r="A2068" s="23">
        <v>5251</v>
      </c>
      <c r="B2068" s="23">
        <v>5251</v>
      </c>
      <c r="C2068" s="23" t="s">
        <v>416</v>
      </c>
      <c r="D2068" s="24" t="s">
        <v>417</v>
      </c>
    </row>
    <row r="2069" spans="1:4">
      <c r="A2069" s="23">
        <v>5252</v>
      </c>
      <c r="B2069" s="23">
        <v>5252</v>
      </c>
      <c r="C2069" s="23" t="s">
        <v>416</v>
      </c>
      <c r="D2069" s="24" t="s">
        <v>417</v>
      </c>
    </row>
    <row r="2070" spans="1:4">
      <c r="A2070" s="23">
        <v>5252</v>
      </c>
      <c r="B2070" s="23">
        <v>5252</v>
      </c>
      <c r="C2070" s="23" t="s">
        <v>419</v>
      </c>
      <c r="D2070" s="24" t="s">
        <v>420</v>
      </c>
    </row>
    <row r="2071" spans="1:4">
      <c r="A2071" s="23">
        <v>5253</v>
      </c>
      <c r="B2071" s="23">
        <v>5253</v>
      </c>
      <c r="C2071" s="23" t="s">
        <v>419</v>
      </c>
      <c r="D2071" s="24" t="s">
        <v>420</v>
      </c>
    </row>
    <row r="2072" spans="1:4">
      <c r="A2072" s="23">
        <v>5254</v>
      </c>
      <c r="B2072" s="23">
        <v>5254</v>
      </c>
      <c r="C2072" s="23" t="s">
        <v>416</v>
      </c>
      <c r="D2072" s="24" t="s">
        <v>417</v>
      </c>
    </row>
    <row r="2073" spans="1:4">
      <c r="A2073" s="23">
        <v>5254</v>
      </c>
      <c r="B2073" s="23">
        <v>5254</v>
      </c>
      <c r="C2073" s="23" t="s">
        <v>419</v>
      </c>
      <c r="D2073" s="24" t="s">
        <v>420</v>
      </c>
    </row>
    <row r="2074" spans="1:4">
      <c r="A2074" s="23">
        <v>5255</v>
      </c>
      <c r="B2074" s="23">
        <v>5255</v>
      </c>
      <c r="C2074" s="23" t="s">
        <v>416</v>
      </c>
      <c r="D2074" s="24" t="s">
        <v>417</v>
      </c>
    </row>
    <row r="2075" spans="1:4">
      <c r="A2075" s="23">
        <v>5255</v>
      </c>
      <c r="B2075" s="23">
        <v>5255</v>
      </c>
      <c r="C2075" s="23" t="s">
        <v>419</v>
      </c>
      <c r="D2075" s="24" t="s">
        <v>420</v>
      </c>
    </row>
    <row r="2076" spans="1:4">
      <c r="A2076" s="23">
        <v>5256</v>
      </c>
      <c r="B2076" s="23">
        <v>5256</v>
      </c>
      <c r="C2076" s="23" t="s">
        <v>419</v>
      </c>
      <c r="D2076" s="24" t="s">
        <v>420</v>
      </c>
    </row>
    <row r="2077" spans="1:4">
      <c r="A2077" s="23">
        <v>5259</v>
      </c>
      <c r="B2077" s="23">
        <v>5259</v>
      </c>
      <c r="C2077" s="23" t="s">
        <v>419</v>
      </c>
      <c r="D2077" s="24" t="s">
        <v>420</v>
      </c>
    </row>
    <row r="2078" spans="1:4">
      <c r="A2078" s="23">
        <v>5260</v>
      </c>
      <c r="B2078" s="23">
        <v>5260</v>
      </c>
      <c r="C2078" s="23" t="s">
        <v>419</v>
      </c>
      <c r="D2078" s="24" t="s">
        <v>420</v>
      </c>
    </row>
    <row r="2079" spans="1:4">
      <c r="A2079" s="23">
        <v>5261</v>
      </c>
      <c r="B2079" s="23">
        <v>5261</v>
      </c>
      <c r="C2079" s="23" t="s">
        <v>419</v>
      </c>
      <c r="D2079" s="24" t="s">
        <v>420</v>
      </c>
    </row>
    <row r="2080" spans="1:4">
      <c r="A2080" s="23">
        <v>5262</v>
      </c>
      <c r="B2080" s="23">
        <v>5262</v>
      </c>
      <c r="C2080" s="23" t="s">
        <v>419</v>
      </c>
      <c r="D2080" s="24" t="s">
        <v>420</v>
      </c>
    </row>
    <row r="2081" spans="1:4">
      <c r="A2081" s="23">
        <v>5263</v>
      </c>
      <c r="B2081" s="23">
        <v>5263</v>
      </c>
      <c r="C2081" s="23" t="s">
        <v>419</v>
      </c>
      <c r="D2081" s="24" t="s">
        <v>420</v>
      </c>
    </row>
    <row r="2082" spans="1:4">
      <c r="A2082" s="23">
        <v>5264</v>
      </c>
      <c r="B2082" s="23">
        <v>5264</v>
      </c>
      <c r="C2082" s="23" t="s">
        <v>419</v>
      </c>
      <c r="D2082" s="24" t="s">
        <v>420</v>
      </c>
    </row>
    <row r="2083" spans="1:4">
      <c r="A2083" s="23">
        <v>5265</v>
      </c>
      <c r="B2083" s="23">
        <v>5265</v>
      </c>
      <c r="C2083" s="23" t="s">
        <v>419</v>
      </c>
      <c r="D2083" s="24" t="s">
        <v>420</v>
      </c>
    </row>
    <row r="2084" spans="1:4">
      <c r="A2084" s="23">
        <v>5266</v>
      </c>
      <c r="B2084" s="23">
        <v>5266</v>
      </c>
      <c r="C2084" s="23" t="s">
        <v>419</v>
      </c>
      <c r="D2084" s="24" t="s">
        <v>420</v>
      </c>
    </row>
    <row r="2085" spans="1:4">
      <c r="A2085" s="23">
        <v>5267</v>
      </c>
      <c r="B2085" s="23">
        <v>5267</v>
      </c>
      <c r="C2085" s="23" t="s">
        <v>419</v>
      </c>
      <c r="D2085" s="24" t="s">
        <v>420</v>
      </c>
    </row>
    <row r="2086" spans="1:4">
      <c r="A2086" s="23">
        <v>5268</v>
      </c>
      <c r="B2086" s="23">
        <v>5268</v>
      </c>
      <c r="C2086" s="23" t="s">
        <v>419</v>
      </c>
      <c r="D2086" s="24" t="s">
        <v>420</v>
      </c>
    </row>
    <row r="2087" spans="1:4">
      <c r="A2087" s="23">
        <v>5269</v>
      </c>
      <c r="B2087" s="23">
        <v>5269</v>
      </c>
      <c r="C2087" s="23" t="s">
        <v>419</v>
      </c>
      <c r="D2087" s="24" t="s">
        <v>420</v>
      </c>
    </row>
    <row r="2088" spans="1:4">
      <c r="A2088" s="23">
        <v>5270</v>
      </c>
      <c r="B2088" s="23">
        <v>5270</v>
      </c>
      <c r="C2088" s="23" t="s">
        <v>419</v>
      </c>
      <c r="D2088" s="24" t="s">
        <v>420</v>
      </c>
    </row>
    <row r="2089" spans="1:4">
      <c r="A2089" s="23">
        <v>5271</v>
      </c>
      <c r="B2089" s="23">
        <v>5271</v>
      </c>
      <c r="C2089" s="23" t="s">
        <v>419</v>
      </c>
      <c r="D2089" s="24" t="s">
        <v>420</v>
      </c>
    </row>
    <row r="2090" spans="1:4">
      <c r="A2090" s="23">
        <v>5272</v>
      </c>
      <c r="B2090" s="23">
        <v>5272</v>
      </c>
      <c r="C2090" s="23" t="s">
        <v>419</v>
      </c>
      <c r="D2090" s="24" t="s">
        <v>420</v>
      </c>
    </row>
    <row r="2091" spans="1:4">
      <c r="A2091" s="23">
        <v>5273</v>
      </c>
      <c r="B2091" s="23">
        <v>5273</v>
      </c>
      <c r="C2091" s="23" t="s">
        <v>419</v>
      </c>
      <c r="D2091" s="24" t="s">
        <v>420</v>
      </c>
    </row>
    <row r="2092" spans="1:4">
      <c r="A2092" s="23">
        <v>5275</v>
      </c>
      <c r="B2092" s="23">
        <v>5275</v>
      </c>
      <c r="C2092" s="23" t="s">
        <v>419</v>
      </c>
      <c r="D2092" s="24" t="s">
        <v>420</v>
      </c>
    </row>
    <row r="2093" spans="1:4">
      <c r="A2093" s="23">
        <v>5276</v>
      </c>
      <c r="B2093" s="23">
        <v>5276</v>
      </c>
      <c r="C2093" s="23" t="s">
        <v>419</v>
      </c>
      <c r="D2093" s="24" t="s">
        <v>420</v>
      </c>
    </row>
    <row r="2094" spans="1:4">
      <c r="A2094" s="23">
        <v>5277</v>
      </c>
      <c r="B2094" s="23">
        <v>5277</v>
      </c>
      <c r="C2094" s="23" t="s">
        <v>419</v>
      </c>
      <c r="D2094" s="24" t="s">
        <v>420</v>
      </c>
    </row>
    <row r="2095" spans="1:4">
      <c r="A2095" s="23">
        <v>5278</v>
      </c>
      <c r="B2095" s="23">
        <v>5278</v>
      </c>
      <c r="C2095" s="23" t="s">
        <v>419</v>
      </c>
      <c r="D2095" s="24" t="s">
        <v>420</v>
      </c>
    </row>
    <row r="2096" spans="1:4">
      <c r="A2096" s="23">
        <v>5279</v>
      </c>
      <c r="B2096" s="23">
        <v>5279</v>
      </c>
      <c r="C2096" s="23" t="s">
        <v>419</v>
      </c>
      <c r="D2096" s="24" t="s">
        <v>420</v>
      </c>
    </row>
    <row r="2097" spans="1:4">
      <c r="A2097" s="23">
        <v>5280</v>
      </c>
      <c r="B2097" s="23">
        <v>5280</v>
      </c>
      <c r="C2097" s="23" t="s">
        <v>419</v>
      </c>
      <c r="D2097" s="24" t="s">
        <v>420</v>
      </c>
    </row>
    <row r="2098" spans="1:4">
      <c r="A2098" s="23">
        <v>5290</v>
      </c>
      <c r="B2098" s="23">
        <v>5290</v>
      </c>
      <c r="C2098" s="23" t="s">
        <v>419</v>
      </c>
      <c r="D2098" s="24" t="s">
        <v>420</v>
      </c>
    </row>
    <row r="2099" spans="1:4">
      <c r="A2099" s="23">
        <v>5291</v>
      </c>
      <c r="B2099" s="23">
        <v>5291</v>
      </c>
      <c r="C2099" s="23" t="s">
        <v>419</v>
      </c>
      <c r="D2099" s="24" t="s">
        <v>420</v>
      </c>
    </row>
    <row r="2100" spans="1:4">
      <c r="A2100" s="23">
        <v>5301</v>
      </c>
      <c r="B2100" s="23">
        <v>5301</v>
      </c>
      <c r="C2100" s="23" t="s">
        <v>419</v>
      </c>
      <c r="D2100" s="24" t="s">
        <v>420</v>
      </c>
    </row>
    <row r="2101" spans="1:4">
      <c r="A2101" s="23">
        <v>5302</v>
      </c>
      <c r="B2101" s="23">
        <v>5302</v>
      </c>
      <c r="C2101" s="23" t="s">
        <v>419</v>
      </c>
      <c r="D2101" s="24" t="s">
        <v>420</v>
      </c>
    </row>
    <row r="2102" spans="1:4">
      <c r="A2102" s="23">
        <v>5303</v>
      </c>
      <c r="B2102" s="23">
        <v>5303</v>
      </c>
      <c r="C2102" s="23" t="s">
        <v>419</v>
      </c>
      <c r="D2102" s="24" t="s">
        <v>420</v>
      </c>
    </row>
    <row r="2103" spans="1:4">
      <c r="A2103" s="23">
        <v>5304</v>
      </c>
      <c r="B2103" s="23">
        <v>5304</v>
      </c>
      <c r="C2103" s="23" t="s">
        <v>419</v>
      </c>
      <c r="D2103" s="24" t="s">
        <v>420</v>
      </c>
    </row>
    <row r="2104" spans="1:4">
      <c r="A2104" s="23">
        <v>5306</v>
      </c>
      <c r="B2104" s="23">
        <v>5306</v>
      </c>
      <c r="C2104" s="23" t="s">
        <v>419</v>
      </c>
      <c r="D2104" s="24" t="s">
        <v>420</v>
      </c>
    </row>
    <row r="2105" spans="1:4">
      <c r="A2105" s="23">
        <v>5307</v>
      </c>
      <c r="B2105" s="23">
        <v>5307</v>
      </c>
      <c r="C2105" s="23" t="s">
        <v>419</v>
      </c>
      <c r="D2105" s="24" t="s">
        <v>420</v>
      </c>
    </row>
    <row r="2106" spans="1:4">
      <c r="A2106" s="23">
        <v>5308</v>
      </c>
      <c r="B2106" s="23">
        <v>5308</v>
      </c>
      <c r="C2106" s="23" t="s">
        <v>419</v>
      </c>
      <c r="D2106" s="24" t="s">
        <v>420</v>
      </c>
    </row>
    <row r="2107" spans="1:4">
      <c r="A2107" s="23">
        <v>5309</v>
      </c>
      <c r="B2107" s="23">
        <v>5309</v>
      </c>
      <c r="C2107" s="23" t="s">
        <v>419</v>
      </c>
      <c r="D2107" s="24" t="s">
        <v>420</v>
      </c>
    </row>
    <row r="2108" spans="1:4">
      <c r="A2108" s="23">
        <v>5310</v>
      </c>
      <c r="B2108" s="23">
        <v>5310</v>
      </c>
      <c r="C2108" s="23" t="s">
        <v>419</v>
      </c>
      <c r="D2108" s="24" t="s">
        <v>420</v>
      </c>
    </row>
    <row r="2109" spans="1:4">
      <c r="A2109" s="23">
        <v>5311</v>
      </c>
      <c r="B2109" s="23">
        <v>5311</v>
      </c>
      <c r="C2109" s="23" t="s">
        <v>419</v>
      </c>
      <c r="D2109" s="24" t="s">
        <v>420</v>
      </c>
    </row>
    <row r="2110" spans="1:4">
      <c r="A2110" s="23">
        <v>5320</v>
      </c>
      <c r="B2110" s="23">
        <v>5320</v>
      </c>
      <c r="C2110" s="23" t="s">
        <v>419</v>
      </c>
      <c r="D2110" s="24" t="s">
        <v>420</v>
      </c>
    </row>
    <row r="2111" spans="1:4">
      <c r="A2111" s="23">
        <v>5321</v>
      </c>
      <c r="B2111" s="23">
        <v>5321</v>
      </c>
      <c r="C2111" s="23" t="s">
        <v>419</v>
      </c>
      <c r="D2111" s="24" t="s">
        <v>420</v>
      </c>
    </row>
    <row r="2112" spans="1:4">
      <c r="A2112" s="23">
        <v>5322</v>
      </c>
      <c r="B2112" s="23">
        <v>5322</v>
      </c>
      <c r="C2112" s="23" t="s">
        <v>419</v>
      </c>
      <c r="D2112" s="24" t="s">
        <v>420</v>
      </c>
    </row>
    <row r="2113" spans="1:4">
      <c r="A2113" s="23">
        <v>5330</v>
      </c>
      <c r="B2113" s="23">
        <v>5330</v>
      </c>
      <c r="C2113" s="23" t="s">
        <v>419</v>
      </c>
      <c r="D2113" s="24" t="s">
        <v>420</v>
      </c>
    </row>
    <row r="2114" spans="1:4">
      <c r="A2114" s="23">
        <v>5331</v>
      </c>
      <c r="B2114" s="23">
        <v>5331</v>
      </c>
      <c r="C2114" s="23" t="s">
        <v>419</v>
      </c>
      <c r="D2114" s="24" t="s">
        <v>420</v>
      </c>
    </row>
    <row r="2115" spans="1:4">
      <c r="A2115" s="23">
        <v>5332</v>
      </c>
      <c r="B2115" s="23">
        <v>5332</v>
      </c>
      <c r="C2115" s="23" t="s">
        <v>419</v>
      </c>
      <c r="D2115" s="24" t="s">
        <v>420</v>
      </c>
    </row>
    <row r="2116" spans="1:4">
      <c r="A2116" s="23">
        <v>5333</v>
      </c>
      <c r="B2116" s="23">
        <v>5333</v>
      </c>
      <c r="C2116" s="23" t="s">
        <v>419</v>
      </c>
      <c r="D2116" s="24" t="s">
        <v>420</v>
      </c>
    </row>
    <row r="2117" spans="1:4">
      <c r="A2117" s="23">
        <v>5340</v>
      </c>
      <c r="B2117" s="23">
        <v>5340</v>
      </c>
      <c r="C2117" s="23" t="s">
        <v>419</v>
      </c>
      <c r="D2117" s="24" t="s">
        <v>420</v>
      </c>
    </row>
    <row r="2118" spans="1:4">
      <c r="A2118" s="23">
        <v>5341</v>
      </c>
      <c r="B2118" s="23">
        <v>5341</v>
      </c>
      <c r="C2118" s="23" t="s">
        <v>419</v>
      </c>
      <c r="D2118" s="24" t="s">
        <v>420</v>
      </c>
    </row>
    <row r="2119" spans="1:4">
      <c r="A2119" s="23">
        <v>5342</v>
      </c>
      <c r="B2119" s="23">
        <v>5342</v>
      </c>
      <c r="C2119" s="23" t="s">
        <v>419</v>
      </c>
      <c r="D2119" s="24" t="s">
        <v>420</v>
      </c>
    </row>
    <row r="2120" spans="1:4">
      <c r="A2120" s="23">
        <v>5343</v>
      </c>
      <c r="B2120" s="23">
        <v>5343</v>
      </c>
      <c r="C2120" s="23" t="s">
        <v>419</v>
      </c>
      <c r="D2120" s="24" t="s">
        <v>420</v>
      </c>
    </row>
    <row r="2121" spans="1:4">
      <c r="A2121" s="23">
        <v>5344</v>
      </c>
      <c r="B2121" s="23">
        <v>5344</v>
      </c>
      <c r="C2121" s="23" t="s">
        <v>419</v>
      </c>
      <c r="D2121" s="24" t="s">
        <v>420</v>
      </c>
    </row>
    <row r="2122" spans="1:4">
      <c r="A2122" s="23">
        <v>5345</v>
      </c>
      <c r="B2122" s="23">
        <v>5345</v>
      </c>
      <c r="C2122" s="23" t="s">
        <v>419</v>
      </c>
      <c r="D2122" s="24" t="s">
        <v>420</v>
      </c>
    </row>
    <row r="2123" spans="1:4">
      <c r="A2123" s="23">
        <v>5346</v>
      </c>
      <c r="B2123" s="23">
        <v>5346</v>
      </c>
      <c r="C2123" s="23" t="s">
        <v>419</v>
      </c>
      <c r="D2123" s="24" t="s">
        <v>420</v>
      </c>
    </row>
    <row r="2124" spans="1:4">
      <c r="A2124" s="23">
        <v>5350</v>
      </c>
      <c r="B2124" s="23">
        <v>5350</v>
      </c>
      <c r="C2124" s="23" t="s">
        <v>419</v>
      </c>
      <c r="D2124" s="24" t="s">
        <v>420</v>
      </c>
    </row>
    <row r="2125" spans="1:4">
      <c r="A2125" s="23">
        <v>5351</v>
      </c>
      <c r="B2125" s="23">
        <v>5351</v>
      </c>
      <c r="C2125" s="23" t="s">
        <v>419</v>
      </c>
      <c r="D2125" s="24" t="s">
        <v>420</v>
      </c>
    </row>
    <row r="2126" spans="1:4">
      <c r="A2126" s="23">
        <v>5352</v>
      </c>
      <c r="B2126" s="23">
        <v>5352</v>
      </c>
      <c r="C2126" s="23" t="s">
        <v>419</v>
      </c>
      <c r="D2126" s="24" t="s">
        <v>420</v>
      </c>
    </row>
    <row r="2127" spans="1:4">
      <c r="A2127" s="23">
        <v>5353</v>
      </c>
      <c r="B2127" s="23">
        <v>5353</v>
      </c>
      <c r="C2127" s="23" t="s">
        <v>419</v>
      </c>
      <c r="D2127" s="24" t="s">
        <v>420</v>
      </c>
    </row>
    <row r="2128" spans="1:4">
      <c r="A2128" s="23">
        <v>5354</v>
      </c>
      <c r="B2128" s="23">
        <v>5354</v>
      </c>
      <c r="C2128" s="23" t="s">
        <v>419</v>
      </c>
      <c r="D2128" s="24" t="s">
        <v>420</v>
      </c>
    </row>
    <row r="2129" spans="1:4">
      <c r="A2129" s="23">
        <v>5355</v>
      </c>
      <c r="B2129" s="23">
        <v>5355</v>
      </c>
      <c r="C2129" s="23" t="s">
        <v>419</v>
      </c>
      <c r="D2129" s="24" t="s">
        <v>420</v>
      </c>
    </row>
    <row r="2130" spans="1:4">
      <c r="A2130" s="23">
        <v>5356</v>
      </c>
      <c r="B2130" s="23">
        <v>5356</v>
      </c>
      <c r="C2130" s="23" t="s">
        <v>419</v>
      </c>
      <c r="D2130" s="24" t="s">
        <v>420</v>
      </c>
    </row>
    <row r="2131" spans="1:4">
      <c r="A2131" s="23">
        <v>5357</v>
      </c>
      <c r="B2131" s="23">
        <v>5357</v>
      </c>
      <c r="C2131" s="23" t="s">
        <v>419</v>
      </c>
      <c r="D2131" s="24" t="s">
        <v>420</v>
      </c>
    </row>
    <row r="2132" spans="1:4">
      <c r="A2132" s="23">
        <v>5360</v>
      </c>
      <c r="B2132" s="23">
        <v>5360</v>
      </c>
      <c r="C2132" s="23" t="s">
        <v>419</v>
      </c>
      <c r="D2132" s="24" t="s">
        <v>420</v>
      </c>
    </row>
    <row r="2133" spans="1:4">
      <c r="A2133" s="23">
        <v>5371</v>
      </c>
      <c r="B2133" s="23">
        <v>5371</v>
      </c>
      <c r="C2133" s="23" t="s">
        <v>416</v>
      </c>
      <c r="D2133" s="24" t="s">
        <v>417</v>
      </c>
    </row>
    <row r="2134" spans="1:4">
      <c r="A2134" s="23">
        <v>5371</v>
      </c>
      <c r="B2134" s="23">
        <v>5371</v>
      </c>
      <c r="C2134" s="23" t="s">
        <v>419</v>
      </c>
      <c r="D2134" s="24" t="s">
        <v>420</v>
      </c>
    </row>
    <row r="2135" spans="1:4">
      <c r="A2135" s="23">
        <v>5372</v>
      </c>
      <c r="B2135" s="23">
        <v>5372</v>
      </c>
      <c r="C2135" s="23" t="s">
        <v>416</v>
      </c>
      <c r="D2135" s="24" t="s">
        <v>417</v>
      </c>
    </row>
    <row r="2136" spans="1:4">
      <c r="A2136" s="23">
        <v>5372</v>
      </c>
      <c r="B2136" s="23">
        <v>5372</v>
      </c>
      <c r="C2136" s="23" t="s">
        <v>419</v>
      </c>
      <c r="D2136" s="24" t="s">
        <v>420</v>
      </c>
    </row>
    <row r="2137" spans="1:4">
      <c r="A2137" s="23">
        <v>5373</v>
      </c>
      <c r="B2137" s="23">
        <v>5373</v>
      </c>
      <c r="C2137" s="23" t="s">
        <v>419</v>
      </c>
      <c r="D2137" s="24" t="s">
        <v>420</v>
      </c>
    </row>
    <row r="2138" spans="1:4">
      <c r="A2138" s="23">
        <v>5374</v>
      </c>
      <c r="B2138" s="23">
        <v>5374</v>
      </c>
      <c r="C2138" s="23" t="s">
        <v>419</v>
      </c>
      <c r="D2138" s="24" t="s">
        <v>420</v>
      </c>
    </row>
    <row r="2139" spans="1:4">
      <c r="A2139" s="23">
        <v>5381</v>
      </c>
      <c r="B2139" s="23">
        <v>5381</v>
      </c>
      <c r="C2139" s="23" t="s">
        <v>419</v>
      </c>
      <c r="D2139" s="24" t="s">
        <v>420</v>
      </c>
    </row>
    <row r="2140" spans="1:4">
      <c r="A2140" s="23">
        <v>5400</v>
      </c>
      <c r="B2140" s="23">
        <v>5400</v>
      </c>
      <c r="C2140" s="23" t="s">
        <v>416</v>
      </c>
      <c r="D2140" s="24" t="s">
        <v>417</v>
      </c>
    </row>
    <row r="2141" spans="1:4">
      <c r="A2141" s="23">
        <v>5400</v>
      </c>
      <c r="B2141" s="23">
        <v>5400</v>
      </c>
      <c r="C2141" s="23" t="s">
        <v>419</v>
      </c>
      <c r="D2141" s="24" t="s">
        <v>420</v>
      </c>
    </row>
    <row r="2142" spans="1:4">
      <c r="A2142" s="23">
        <v>5401</v>
      </c>
      <c r="B2142" s="23">
        <v>5401</v>
      </c>
      <c r="C2142" s="23" t="s">
        <v>419</v>
      </c>
      <c r="D2142" s="24" t="s">
        <v>420</v>
      </c>
    </row>
    <row r="2143" spans="1:4">
      <c r="A2143" s="23">
        <v>5410</v>
      </c>
      <c r="B2143" s="23">
        <v>5410</v>
      </c>
      <c r="C2143" s="23" t="s">
        <v>419</v>
      </c>
      <c r="D2143" s="24" t="s">
        <v>420</v>
      </c>
    </row>
    <row r="2144" spans="1:4">
      <c r="A2144" s="23">
        <v>5411</v>
      </c>
      <c r="B2144" s="23">
        <v>5411</v>
      </c>
      <c r="C2144" s="23" t="s">
        <v>419</v>
      </c>
      <c r="D2144" s="24" t="s">
        <v>420</v>
      </c>
    </row>
    <row r="2145" spans="1:4">
      <c r="A2145" s="23">
        <v>5412</v>
      </c>
      <c r="B2145" s="23">
        <v>5412</v>
      </c>
      <c r="C2145" s="23" t="s">
        <v>419</v>
      </c>
      <c r="D2145" s="24" t="s">
        <v>420</v>
      </c>
    </row>
    <row r="2146" spans="1:4">
      <c r="A2146" s="23">
        <v>5413</v>
      </c>
      <c r="B2146" s="23">
        <v>5413</v>
      </c>
      <c r="C2146" s="23" t="s">
        <v>419</v>
      </c>
      <c r="D2146" s="24" t="s">
        <v>420</v>
      </c>
    </row>
    <row r="2147" spans="1:4">
      <c r="A2147" s="23">
        <v>5414</v>
      </c>
      <c r="B2147" s="23">
        <v>5414</v>
      </c>
      <c r="C2147" s="23" t="s">
        <v>419</v>
      </c>
      <c r="D2147" s="24" t="s">
        <v>420</v>
      </c>
    </row>
    <row r="2148" spans="1:4">
      <c r="A2148" s="23">
        <v>5415</v>
      </c>
      <c r="B2148" s="23">
        <v>5415</v>
      </c>
      <c r="C2148" s="23" t="s">
        <v>419</v>
      </c>
      <c r="D2148" s="24" t="s">
        <v>420</v>
      </c>
    </row>
    <row r="2149" spans="1:4">
      <c r="A2149" s="23">
        <v>5416</v>
      </c>
      <c r="B2149" s="23">
        <v>5416</v>
      </c>
      <c r="C2149" s="23" t="s">
        <v>419</v>
      </c>
      <c r="D2149" s="24" t="s">
        <v>420</v>
      </c>
    </row>
    <row r="2150" spans="1:4">
      <c r="A2150" s="23">
        <v>5417</v>
      </c>
      <c r="B2150" s="23">
        <v>5417</v>
      </c>
      <c r="C2150" s="23" t="s">
        <v>419</v>
      </c>
      <c r="D2150" s="24" t="s">
        <v>420</v>
      </c>
    </row>
    <row r="2151" spans="1:4">
      <c r="A2151" s="23">
        <v>5418</v>
      </c>
      <c r="B2151" s="23">
        <v>5418</v>
      </c>
      <c r="C2151" s="23" t="s">
        <v>419</v>
      </c>
      <c r="D2151" s="24" t="s">
        <v>420</v>
      </c>
    </row>
    <row r="2152" spans="1:4">
      <c r="A2152" s="23">
        <v>5419</v>
      </c>
      <c r="B2152" s="23">
        <v>5419</v>
      </c>
      <c r="C2152" s="23" t="s">
        <v>419</v>
      </c>
      <c r="D2152" s="24" t="s">
        <v>420</v>
      </c>
    </row>
    <row r="2153" spans="1:4">
      <c r="A2153" s="23">
        <v>5420</v>
      </c>
      <c r="B2153" s="23">
        <v>5420</v>
      </c>
      <c r="C2153" s="23" t="s">
        <v>419</v>
      </c>
      <c r="D2153" s="24" t="s">
        <v>420</v>
      </c>
    </row>
    <row r="2154" spans="1:4">
      <c r="A2154" s="23">
        <v>5421</v>
      </c>
      <c r="B2154" s="23">
        <v>5421</v>
      </c>
      <c r="C2154" s="23" t="s">
        <v>419</v>
      </c>
      <c r="D2154" s="24" t="s">
        <v>420</v>
      </c>
    </row>
    <row r="2155" spans="1:4">
      <c r="A2155" s="23">
        <v>5422</v>
      </c>
      <c r="B2155" s="23">
        <v>5422</v>
      </c>
      <c r="C2155" s="23" t="s">
        <v>419</v>
      </c>
      <c r="D2155" s="24" t="s">
        <v>420</v>
      </c>
    </row>
    <row r="2156" spans="1:4">
      <c r="A2156" s="23">
        <v>5431</v>
      </c>
      <c r="B2156" s="23">
        <v>5431</v>
      </c>
      <c r="C2156" s="23" t="s">
        <v>419</v>
      </c>
      <c r="D2156" s="24" t="s">
        <v>420</v>
      </c>
    </row>
    <row r="2157" spans="1:4">
      <c r="A2157" s="23">
        <v>5432</v>
      </c>
      <c r="B2157" s="23">
        <v>5432</v>
      </c>
      <c r="C2157" s="23" t="s">
        <v>419</v>
      </c>
      <c r="D2157" s="24" t="s">
        <v>420</v>
      </c>
    </row>
    <row r="2158" spans="1:4">
      <c r="A2158" s="23">
        <v>5433</v>
      </c>
      <c r="B2158" s="23">
        <v>5433</v>
      </c>
      <c r="C2158" s="23" t="s">
        <v>419</v>
      </c>
      <c r="D2158" s="24" t="s">
        <v>420</v>
      </c>
    </row>
    <row r="2159" spans="1:4">
      <c r="A2159" s="23">
        <v>5434</v>
      </c>
      <c r="B2159" s="23">
        <v>5434</v>
      </c>
      <c r="C2159" s="23" t="s">
        <v>419</v>
      </c>
      <c r="D2159" s="24" t="s">
        <v>420</v>
      </c>
    </row>
    <row r="2160" spans="1:4">
      <c r="A2160" s="23">
        <v>5440</v>
      </c>
      <c r="B2160" s="23">
        <v>5440</v>
      </c>
      <c r="C2160" s="23" t="s">
        <v>419</v>
      </c>
      <c r="D2160" s="24" t="s">
        <v>420</v>
      </c>
    </row>
    <row r="2161" spans="1:4">
      <c r="A2161" s="23">
        <v>5451</v>
      </c>
      <c r="B2161" s="23">
        <v>5451</v>
      </c>
      <c r="C2161" s="23" t="s">
        <v>419</v>
      </c>
      <c r="D2161" s="24" t="s">
        <v>420</v>
      </c>
    </row>
    <row r="2162" spans="1:4">
      <c r="A2162" s="23">
        <v>5452</v>
      </c>
      <c r="B2162" s="23">
        <v>5452</v>
      </c>
      <c r="C2162" s="23" t="s">
        <v>419</v>
      </c>
      <c r="D2162" s="24" t="s">
        <v>420</v>
      </c>
    </row>
    <row r="2163" spans="1:4">
      <c r="A2163" s="23">
        <v>5453</v>
      </c>
      <c r="B2163" s="23">
        <v>5453</v>
      </c>
      <c r="C2163" s="23" t="s">
        <v>419</v>
      </c>
      <c r="D2163" s="24" t="s">
        <v>420</v>
      </c>
    </row>
    <row r="2164" spans="1:4">
      <c r="A2164" s="23">
        <v>5454</v>
      </c>
      <c r="B2164" s="23">
        <v>5454</v>
      </c>
      <c r="C2164" s="23" t="s">
        <v>419</v>
      </c>
      <c r="D2164" s="24" t="s">
        <v>420</v>
      </c>
    </row>
    <row r="2165" spans="1:4">
      <c r="A2165" s="23">
        <v>5455</v>
      </c>
      <c r="B2165" s="23">
        <v>5455</v>
      </c>
      <c r="C2165" s="23" t="s">
        <v>419</v>
      </c>
      <c r="D2165" s="24" t="s">
        <v>420</v>
      </c>
    </row>
    <row r="2166" spans="1:4">
      <c r="A2166" s="23">
        <v>5460</v>
      </c>
      <c r="B2166" s="23">
        <v>5460</v>
      </c>
      <c r="C2166" s="23" t="s">
        <v>419</v>
      </c>
      <c r="D2166" s="24" t="s">
        <v>420</v>
      </c>
    </row>
    <row r="2167" spans="1:4">
      <c r="A2167" s="23">
        <v>5461</v>
      </c>
      <c r="B2167" s="23">
        <v>5461</v>
      </c>
      <c r="C2167" s="23" t="s">
        <v>419</v>
      </c>
      <c r="D2167" s="24" t="s">
        <v>420</v>
      </c>
    </row>
    <row r="2168" spans="1:4">
      <c r="A2168" s="23">
        <v>5462</v>
      </c>
      <c r="B2168" s="23">
        <v>5462</v>
      </c>
      <c r="C2168" s="23" t="s">
        <v>419</v>
      </c>
      <c r="D2168" s="24" t="s">
        <v>420</v>
      </c>
    </row>
    <row r="2169" spans="1:4">
      <c r="A2169" s="23">
        <v>5464</v>
      </c>
      <c r="B2169" s="23">
        <v>5464</v>
      </c>
      <c r="C2169" s="23" t="s">
        <v>419</v>
      </c>
      <c r="D2169" s="24" t="s">
        <v>420</v>
      </c>
    </row>
    <row r="2170" spans="1:4">
      <c r="A2170" s="23">
        <v>5470</v>
      </c>
      <c r="B2170" s="23">
        <v>5470</v>
      </c>
      <c r="C2170" s="23" t="s">
        <v>419</v>
      </c>
      <c r="D2170" s="24" t="s">
        <v>420</v>
      </c>
    </row>
    <row r="2171" spans="1:4">
      <c r="A2171" s="23">
        <v>5471</v>
      </c>
      <c r="B2171" s="23">
        <v>5471</v>
      </c>
      <c r="C2171" s="23" t="s">
        <v>419</v>
      </c>
      <c r="D2171" s="24" t="s">
        <v>420</v>
      </c>
    </row>
    <row r="2172" spans="1:4">
      <c r="A2172" s="23">
        <v>5472</v>
      </c>
      <c r="B2172" s="23">
        <v>5472</v>
      </c>
      <c r="C2172" s="23" t="s">
        <v>419</v>
      </c>
      <c r="D2172" s="24" t="s">
        <v>420</v>
      </c>
    </row>
    <row r="2173" spans="1:4">
      <c r="A2173" s="23">
        <v>5473</v>
      </c>
      <c r="B2173" s="23">
        <v>5473</v>
      </c>
      <c r="C2173" s="23" t="s">
        <v>419</v>
      </c>
      <c r="D2173" s="24" t="s">
        <v>420</v>
      </c>
    </row>
    <row r="2174" spans="1:4">
      <c r="A2174" s="23">
        <v>5480</v>
      </c>
      <c r="B2174" s="23">
        <v>5480</v>
      </c>
      <c r="C2174" s="23" t="s">
        <v>419</v>
      </c>
      <c r="D2174" s="24" t="s">
        <v>420</v>
      </c>
    </row>
    <row r="2175" spans="1:4">
      <c r="A2175" s="23">
        <v>5481</v>
      </c>
      <c r="B2175" s="23">
        <v>5481</v>
      </c>
      <c r="C2175" s="23" t="s">
        <v>419</v>
      </c>
      <c r="D2175" s="24" t="s">
        <v>420</v>
      </c>
    </row>
    <row r="2176" spans="1:4">
      <c r="A2176" s="23">
        <v>5482</v>
      </c>
      <c r="B2176" s="23">
        <v>5482</v>
      </c>
      <c r="C2176" s="23" t="s">
        <v>419</v>
      </c>
      <c r="D2176" s="24" t="s">
        <v>420</v>
      </c>
    </row>
    <row r="2177" spans="1:4">
      <c r="A2177" s="23">
        <v>5483</v>
      </c>
      <c r="B2177" s="23">
        <v>5483</v>
      </c>
      <c r="C2177" s="23" t="s">
        <v>419</v>
      </c>
      <c r="D2177" s="24" t="s">
        <v>420</v>
      </c>
    </row>
    <row r="2178" spans="1:4">
      <c r="A2178" s="23">
        <v>5485</v>
      </c>
      <c r="B2178" s="23">
        <v>5485</v>
      </c>
      <c r="C2178" s="23" t="s">
        <v>419</v>
      </c>
      <c r="D2178" s="24" t="s">
        <v>420</v>
      </c>
    </row>
    <row r="2179" spans="1:4">
      <c r="A2179" s="23">
        <v>5490</v>
      </c>
      <c r="B2179" s="23">
        <v>5490</v>
      </c>
      <c r="C2179" s="23" t="s">
        <v>419</v>
      </c>
      <c r="D2179" s="24" t="s">
        <v>420</v>
      </c>
    </row>
    <row r="2180" spans="1:4">
      <c r="A2180" s="23">
        <v>5491</v>
      </c>
      <c r="B2180" s="23">
        <v>5491</v>
      </c>
      <c r="C2180" s="23" t="s">
        <v>419</v>
      </c>
      <c r="D2180" s="24" t="s">
        <v>420</v>
      </c>
    </row>
    <row r="2181" spans="1:4">
      <c r="A2181" s="23">
        <v>5493</v>
      </c>
      <c r="B2181" s="23">
        <v>5493</v>
      </c>
      <c r="C2181" s="23" t="s">
        <v>419</v>
      </c>
      <c r="D2181" s="24" t="s">
        <v>420</v>
      </c>
    </row>
    <row r="2182" spans="1:4">
      <c r="A2182" s="23">
        <v>5495</v>
      </c>
      <c r="B2182" s="23">
        <v>5495</v>
      </c>
      <c r="C2182" s="23" t="s">
        <v>419</v>
      </c>
      <c r="D2182" s="24" t="s">
        <v>420</v>
      </c>
    </row>
    <row r="2183" spans="1:4">
      <c r="A2183" s="23">
        <v>5501</v>
      </c>
      <c r="B2183" s="23">
        <v>5501</v>
      </c>
      <c r="C2183" s="23" t="s">
        <v>416</v>
      </c>
      <c r="D2183" s="24" t="s">
        <v>417</v>
      </c>
    </row>
    <row r="2184" spans="1:4">
      <c r="A2184" s="23">
        <v>5501</v>
      </c>
      <c r="B2184" s="23">
        <v>5501</v>
      </c>
      <c r="C2184" s="23" t="s">
        <v>419</v>
      </c>
      <c r="D2184" s="24" t="s">
        <v>420</v>
      </c>
    </row>
    <row r="2185" spans="1:4">
      <c r="A2185" s="23">
        <v>5502</v>
      </c>
      <c r="B2185" s="23">
        <v>5502</v>
      </c>
      <c r="C2185" s="23" t="s">
        <v>419</v>
      </c>
      <c r="D2185" s="24" t="s">
        <v>420</v>
      </c>
    </row>
    <row r="2186" spans="1:4">
      <c r="A2186" s="23">
        <v>5510</v>
      </c>
      <c r="B2186" s="23">
        <v>5510</v>
      </c>
      <c r="C2186" s="23" t="s">
        <v>419</v>
      </c>
      <c r="D2186" s="24" t="s">
        <v>420</v>
      </c>
    </row>
    <row r="2187" spans="1:4">
      <c r="A2187" s="23">
        <v>5520</v>
      </c>
      <c r="B2187" s="23">
        <v>5520</v>
      </c>
      <c r="C2187" s="23" t="s">
        <v>419</v>
      </c>
      <c r="D2187" s="24" t="s">
        <v>420</v>
      </c>
    </row>
    <row r="2188" spans="1:4">
      <c r="A2188" s="23">
        <v>5521</v>
      </c>
      <c r="B2188" s="23">
        <v>5521</v>
      </c>
      <c r="C2188" s="23" t="s">
        <v>419</v>
      </c>
      <c r="D2188" s="24" t="s">
        <v>420</v>
      </c>
    </row>
    <row r="2189" spans="1:4">
      <c r="A2189" s="23">
        <v>5522</v>
      </c>
      <c r="B2189" s="23">
        <v>5522</v>
      </c>
      <c r="C2189" s="23" t="s">
        <v>419</v>
      </c>
      <c r="D2189" s="24" t="s">
        <v>420</v>
      </c>
    </row>
    <row r="2190" spans="1:4">
      <c r="A2190" s="23">
        <v>5523</v>
      </c>
      <c r="B2190" s="23">
        <v>5523</v>
      </c>
      <c r="C2190" s="23" t="s">
        <v>419</v>
      </c>
      <c r="D2190" s="24" t="s">
        <v>420</v>
      </c>
    </row>
    <row r="2191" spans="1:4">
      <c r="A2191" s="23">
        <v>5540</v>
      </c>
      <c r="B2191" s="23">
        <v>5540</v>
      </c>
      <c r="C2191" s="23" t="s">
        <v>419</v>
      </c>
      <c r="D2191" s="24" t="s">
        <v>420</v>
      </c>
    </row>
    <row r="2192" spans="1:4">
      <c r="A2192" s="23">
        <v>5550</v>
      </c>
      <c r="B2192" s="23">
        <v>5550</v>
      </c>
      <c r="C2192" s="23" t="s">
        <v>419</v>
      </c>
      <c r="D2192" s="24" t="s">
        <v>420</v>
      </c>
    </row>
    <row r="2193" spans="1:4">
      <c r="A2193" s="23">
        <v>5552</v>
      </c>
      <c r="B2193" s="23">
        <v>5552</v>
      </c>
      <c r="C2193" s="23" t="s">
        <v>419</v>
      </c>
      <c r="D2193" s="24" t="s">
        <v>420</v>
      </c>
    </row>
    <row r="2194" spans="1:4">
      <c r="A2194" s="23">
        <v>5554</v>
      </c>
      <c r="B2194" s="23">
        <v>5554</v>
      </c>
      <c r="C2194" s="23" t="s">
        <v>419</v>
      </c>
      <c r="D2194" s="24" t="s">
        <v>420</v>
      </c>
    </row>
    <row r="2195" spans="1:4">
      <c r="A2195" s="23">
        <v>5555</v>
      </c>
      <c r="B2195" s="23">
        <v>5555</v>
      </c>
      <c r="C2195" s="23" t="s">
        <v>419</v>
      </c>
      <c r="D2195" s="24" t="s">
        <v>420</v>
      </c>
    </row>
    <row r="2196" spans="1:4">
      <c r="A2196" s="23">
        <v>5556</v>
      </c>
      <c r="B2196" s="23">
        <v>5556</v>
      </c>
      <c r="C2196" s="23" t="s">
        <v>419</v>
      </c>
      <c r="D2196" s="24" t="s">
        <v>420</v>
      </c>
    </row>
    <row r="2197" spans="1:4">
      <c r="A2197" s="23">
        <v>5558</v>
      </c>
      <c r="B2197" s="23">
        <v>5558</v>
      </c>
      <c r="C2197" s="23" t="s">
        <v>419</v>
      </c>
      <c r="D2197" s="24" t="s">
        <v>420</v>
      </c>
    </row>
    <row r="2198" spans="1:4">
      <c r="A2198" s="23">
        <v>5560</v>
      </c>
      <c r="B2198" s="23">
        <v>5560</v>
      </c>
      <c r="C2198" s="23" t="s">
        <v>419</v>
      </c>
      <c r="D2198" s="24" t="s">
        <v>420</v>
      </c>
    </row>
    <row r="2199" spans="1:4">
      <c r="A2199" s="23">
        <v>5570</v>
      </c>
      <c r="B2199" s="23">
        <v>5570</v>
      </c>
      <c r="C2199" s="23" t="s">
        <v>419</v>
      </c>
      <c r="D2199" s="24" t="s">
        <v>420</v>
      </c>
    </row>
    <row r="2200" spans="1:4">
      <c r="A2200" s="23">
        <v>5571</v>
      </c>
      <c r="B2200" s="23">
        <v>5571</v>
      </c>
      <c r="C2200" s="23" t="s">
        <v>419</v>
      </c>
      <c r="D2200" s="24" t="s">
        <v>420</v>
      </c>
    </row>
    <row r="2201" spans="1:4">
      <c r="A2201" s="23">
        <v>5572</v>
      </c>
      <c r="B2201" s="23">
        <v>5572</v>
      </c>
      <c r="C2201" s="23" t="s">
        <v>419</v>
      </c>
      <c r="D2201" s="24" t="s">
        <v>420</v>
      </c>
    </row>
    <row r="2202" spans="1:4">
      <c r="A2202" s="23">
        <v>5573</v>
      </c>
      <c r="B2202" s="23">
        <v>5573</v>
      </c>
      <c r="C2202" s="23" t="s">
        <v>419</v>
      </c>
      <c r="D2202" s="24" t="s">
        <v>420</v>
      </c>
    </row>
    <row r="2203" spans="1:4">
      <c r="A2203" s="23">
        <v>5575</v>
      </c>
      <c r="B2203" s="23">
        <v>5575</v>
      </c>
      <c r="C2203" s="23" t="s">
        <v>419</v>
      </c>
      <c r="D2203" s="24" t="s">
        <v>420</v>
      </c>
    </row>
    <row r="2204" spans="1:4">
      <c r="A2204" s="23">
        <v>5576</v>
      </c>
      <c r="B2204" s="23">
        <v>5576</v>
      </c>
      <c r="C2204" s="23" t="s">
        <v>419</v>
      </c>
      <c r="D2204" s="24" t="s">
        <v>420</v>
      </c>
    </row>
    <row r="2205" spans="1:4">
      <c r="A2205" s="23">
        <v>5577</v>
      </c>
      <c r="B2205" s="23">
        <v>5577</v>
      </c>
      <c r="C2205" s="23" t="s">
        <v>419</v>
      </c>
      <c r="D2205" s="24" t="s">
        <v>420</v>
      </c>
    </row>
    <row r="2206" spans="1:4">
      <c r="A2206" s="23">
        <v>5580</v>
      </c>
      <c r="B2206" s="23">
        <v>5580</v>
      </c>
      <c r="C2206" s="23" t="s">
        <v>419</v>
      </c>
      <c r="D2206" s="24" t="s">
        <v>420</v>
      </c>
    </row>
    <row r="2207" spans="1:4">
      <c r="A2207" s="23">
        <v>5581</v>
      </c>
      <c r="B2207" s="23">
        <v>5581</v>
      </c>
      <c r="C2207" s="23" t="s">
        <v>419</v>
      </c>
      <c r="D2207" s="24" t="s">
        <v>420</v>
      </c>
    </row>
    <row r="2208" spans="1:4">
      <c r="A2208" s="23">
        <v>5582</v>
      </c>
      <c r="B2208" s="23">
        <v>5582</v>
      </c>
      <c r="C2208" s="23" t="s">
        <v>419</v>
      </c>
      <c r="D2208" s="24" t="s">
        <v>420</v>
      </c>
    </row>
    <row r="2209" spans="1:4">
      <c r="A2209" s="23">
        <v>5583</v>
      </c>
      <c r="B2209" s="23">
        <v>5583</v>
      </c>
      <c r="C2209" s="23" t="s">
        <v>419</v>
      </c>
      <c r="D2209" s="24" t="s">
        <v>420</v>
      </c>
    </row>
    <row r="2210" spans="1:4">
      <c r="A2210" s="23">
        <v>5600</v>
      </c>
      <c r="B2210" s="23">
        <v>5600</v>
      </c>
      <c r="C2210" s="23" t="s">
        <v>419</v>
      </c>
      <c r="D2210" s="24" t="s">
        <v>420</v>
      </c>
    </row>
    <row r="2211" spans="1:4">
      <c r="A2211" s="23">
        <v>5601</v>
      </c>
      <c r="B2211" s="23">
        <v>5601</v>
      </c>
      <c r="C2211" s="23" t="s">
        <v>419</v>
      </c>
      <c r="D2211" s="24" t="s">
        <v>420</v>
      </c>
    </row>
    <row r="2212" spans="1:4">
      <c r="A2212" s="23">
        <v>5602</v>
      </c>
      <c r="B2212" s="23">
        <v>5602</v>
      </c>
      <c r="C2212" s="23" t="s">
        <v>419</v>
      </c>
      <c r="D2212" s="24" t="s">
        <v>420</v>
      </c>
    </row>
    <row r="2213" spans="1:4">
      <c r="A2213" s="23">
        <v>5603</v>
      </c>
      <c r="B2213" s="23">
        <v>5603</v>
      </c>
      <c r="C2213" s="23" t="s">
        <v>419</v>
      </c>
      <c r="D2213" s="24" t="s">
        <v>420</v>
      </c>
    </row>
    <row r="2214" spans="1:4">
      <c r="A2214" s="23">
        <v>5604</v>
      </c>
      <c r="B2214" s="23">
        <v>5604</v>
      </c>
      <c r="C2214" s="23" t="s">
        <v>419</v>
      </c>
      <c r="D2214" s="24" t="s">
        <v>420</v>
      </c>
    </row>
    <row r="2215" spans="1:4">
      <c r="A2215" s="23">
        <v>5605</v>
      </c>
      <c r="B2215" s="23">
        <v>5605</v>
      </c>
      <c r="C2215" s="23" t="s">
        <v>419</v>
      </c>
      <c r="D2215" s="24" t="s">
        <v>420</v>
      </c>
    </row>
    <row r="2216" spans="1:4">
      <c r="A2216" s="23">
        <v>5606</v>
      </c>
      <c r="B2216" s="23">
        <v>5606</v>
      </c>
      <c r="C2216" s="23" t="s">
        <v>419</v>
      </c>
      <c r="D2216" s="24" t="s">
        <v>420</v>
      </c>
    </row>
    <row r="2217" spans="1:4">
      <c r="A2217" s="23">
        <v>5607</v>
      </c>
      <c r="B2217" s="23">
        <v>5607</v>
      </c>
      <c r="C2217" s="23" t="s">
        <v>419</v>
      </c>
      <c r="D2217" s="24" t="s">
        <v>420</v>
      </c>
    </row>
    <row r="2218" spans="1:4">
      <c r="A2218" s="23">
        <v>5608</v>
      </c>
      <c r="B2218" s="23">
        <v>5608</v>
      </c>
      <c r="C2218" s="23" t="s">
        <v>419</v>
      </c>
      <c r="D2218" s="24" t="s">
        <v>420</v>
      </c>
    </row>
    <row r="2219" spans="1:4">
      <c r="A2219" s="23">
        <v>5609</v>
      </c>
      <c r="B2219" s="23">
        <v>5609</v>
      </c>
      <c r="C2219" s="23" t="s">
        <v>419</v>
      </c>
      <c r="D2219" s="24" t="s">
        <v>420</v>
      </c>
    </row>
    <row r="2220" spans="1:4">
      <c r="A2220" s="23">
        <v>5630</v>
      </c>
      <c r="B2220" s="23">
        <v>5630</v>
      </c>
      <c r="C2220" s="23" t="s">
        <v>419</v>
      </c>
      <c r="D2220" s="24" t="s">
        <v>420</v>
      </c>
    </row>
    <row r="2221" spans="1:4">
      <c r="A2221" s="23">
        <v>5631</v>
      </c>
      <c r="B2221" s="23">
        <v>5631</v>
      </c>
      <c r="C2221" s="23" t="s">
        <v>419</v>
      </c>
      <c r="D2221" s="24" t="s">
        <v>420</v>
      </c>
    </row>
    <row r="2222" spans="1:4">
      <c r="A2222" s="23">
        <v>5632</v>
      </c>
      <c r="B2222" s="23">
        <v>5632</v>
      </c>
      <c r="C2222" s="23" t="s">
        <v>419</v>
      </c>
      <c r="D2222" s="24" t="s">
        <v>420</v>
      </c>
    </row>
    <row r="2223" spans="1:4">
      <c r="A2223" s="23">
        <v>5633</v>
      </c>
      <c r="B2223" s="23">
        <v>5633</v>
      </c>
      <c r="C2223" s="23" t="s">
        <v>419</v>
      </c>
      <c r="D2223" s="24" t="s">
        <v>420</v>
      </c>
    </row>
    <row r="2224" spans="1:4">
      <c r="A2224" s="23">
        <v>5640</v>
      </c>
      <c r="B2224" s="23">
        <v>5640</v>
      </c>
      <c r="C2224" s="23" t="s">
        <v>419</v>
      </c>
      <c r="D2224" s="24" t="s">
        <v>420</v>
      </c>
    </row>
    <row r="2225" spans="1:4">
      <c r="A2225" s="23">
        <v>5641</v>
      </c>
      <c r="B2225" s="23">
        <v>5641</v>
      </c>
      <c r="C2225" s="23" t="s">
        <v>419</v>
      </c>
      <c r="D2225" s="24" t="s">
        <v>420</v>
      </c>
    </row>
    <row r="2226" spans="1:4">
      <c r="A2226" s="23">
        <v>5642</v>
      </c>
      <c r="B2226" s="23">
        <v>5642</v>
      </c>
      <c r="C2226" s="23" t="s">
        <v>419</v>
      </c>
      <c r="D2226" s="24" t="s">
        <v>420</v>
      </c>
    </row>
    <row r="2227" spans="1:4">
      <c r="A2227" s="23">
        <v>5650</v>
      </c>
      <c r="B2227" s="23">
        <v>5650</v>
      </c>
      <c r="C2227" s="23" t="s">
        <v>419</v>
      </c>
      <c r="D2227" s="24" t="s">
        <v>420</v>
      </c>
    </row>
    <row r="2228" spans="1:4">
      <c r="A2228" s="23">
        <v>5651</v>
      </c>
      <c r="B2228" s="23">
        <v>5651</v>
      </c>
      <c r="C2228" s="23" t="s">
        <v>419</v>
      </c>
      <c r="D2228" s="24" t="s">
        <v>420</v>
      </c>
    </row>
    <row r="2229" spans="1:4">
      <c r="A2229" s="23">
        <v>5652</v>
      </c>
      <c r="B2229" s="23">
        <v>5652</v>
      </c>
      <c r="C2229" s="23" t="s">
        <v>419</v>
      </c>
      <c r="D2229" s="24" t="s">
        <v>420</v>
      </c>
    </row>
    <row r="2230" spans="1:4">
      <c r="A2230" s="23">
        <v>5653</v>
      </c>
      <c r="B2230" s="23">
        <v>5653</v>
      </c>
      <c r="C2230" s="23" t="s">
        <v>419</v>
      </c>
      <c r="D2230" s="24" t="s">
        <v>420</v>
      </c>
    </row>
    <row r="2231" spans="1:4">
      <c r="A2231" s="23">
        <v>5654</v>
      </c>
      <c r="B2231" s="23">
        <v>5654</v>
      </c>
      <c r="C2231" s="23" t="s">
        <v>419</v>
      </c>
      <c r="D2231" s="24" t="s">
        <v>420</v>
      </c>
    </row>
    <row r="2232" spans="1:4">
      <c r="A2232" s="23">
        <v>5655</v>
      </c>
      <c r="B2232" s="23">
        <v>5655</v>
      </c>
      <c r="C2232" s="23" t="s">
        <v>419</v>
      </c>
      <c r="D2232" s="24" t="s">
        <v>420</v>
      </c>
    </row>
    <row r="2233" spans="1:4">
      <c r="A2233" s="23">
        <v>5660</v>
      </c>
      <c r="B2233" s="23">
        <v>5660</v>
      </c>
      <c r="C2233" s="23" t="s">
        <v>419</v>
      </c>
      <c r="D2233" s="24" t="s">
        <v>420</v>
      </c>
    </row>
    <row r="2234" spans="1:4">
      <c r="A2234" s="23">
        <v>5661</v>
      </c>
      <c r="B2234" s="23">
        <v>5661</v>
      </c>
      <c r="C2234" s="23" t="s">
        <v>419</v>
      </c>
      <c r="D2234" s="24" t="s">
        <v>420</v>
      </c>
    </row>
    <row r="2235" spans="1:4">
      <c r="A2235" s="23">
        <v>5670</v>
      </c>
      <c r="B2235" s="23">
        <v>5670</v>
      </c>
      <c r="C2235" s="23" t="s">
        <v>419</v>
      </c>
      <c r="D2235" s="24" t="s">
        <v>420</v>
      </c>
    </row>
    <row r="2236" spans="1:4">
      <c r="A2236" s="23">
        <v>5671</v>
      </c>
      <c r="B2236" s="23">
        <v>5671</v>
      </c>
      <c r="C2236" s="23" t="s">
        <v>419</v>
      </c>
      <c r="D2236" s="24" t="s">
        <v>420</v>
      </c>
    </row>
    <row r="2237" spans="1:4">
      <c r="A2237" s="23">
        <v>5680</v>
      </c>
      <c r="B2237" s="23">
        <v>5680</v>
      </c>
      <c r="C2237" s="23" t="s">
        <v>419</v>
      </c>
      <c r="D2237" s="24" t="s">
        <v>420</v>
      </c>
    </row>
    <row r="2238" spans="1:4">
      <c r="A2238" s="23">
        <v>5690</v>
      </c>
      <c r="B2238" s="23">
        <v>5690</v>
      </c>
      <c r="C2238" s="23" t="s">
        <v>419</v>
      </c>
      <c r="D2238" s="24" t="s">
        <v>420</v>
      </c>
    </row>
    <row r="2239" spans="1:4">
      <c r="A2239" s="23">
        <v>5700</v>
      </c>
      <c r="B2239" s="23">
        <v>5700</v>
      </c>
      <c r="C2239" s="23" t="s">
        <v>419</v>
      </c>
      <c r="D2239" s="24" t="s">
        <v>420</v>
      </c>
    </row>
    <row r="2240" spans="1:4">
      <c r="A2240" s="23">
        <v>5710</v>
      </c>
      <c r="B2240" s="23">
        <v>5710</v>
      </c>
      <c r="C2240" s="23" t="s">
        <v>419</v>
      </c>
      <c r="D2240" s="24" t="s">
        <v>420</v>
      </c>
    </row>
    <row r="2241" spans="1:4">
      <c r="A2241" s="23">
        <v>5720</v>
      </c>
      <c r="B2241" s="23">
        <v>5720</v>
      </c>
      <c r="C2241" s="23" t="s">
        <v>419</v>
      </c>
      <c r="D2241" s="24" t="s">
        <v>420</v>
      </c>
    </row>
    <row r="2242" spans="1:4">
      <c r="A2242" s="23">
        <v>5722</v>
      </c>
      <c r="B2242" s="23">
        <v>5722</v>
      </c>
      <c r="C2242" s="23" t="s">
        <v>419</v>
      </c>
      <c r="D2242" s="24" t="s">
        <v>420</v>
      </c>
    </row>
    <row r="2243" spans="1:4">
      <c r="A2243" s="23">
        <v>5723</v>
      </c>
      <c r="B2243" s="23">
        <v>5723</v>
      </c>
      <c r="C2243" s="23" t="s">
        <v>419</v>
      </c>
      <c r="D2243" s="24" t="s">
        <v>420</v>
      </c>
    </row>
    <row r="2244" spans="1:4">
      <c r="A2244" s="23">
        <v>5724</v>
      </c>
      <c r="B2244" s="23">
        <v>5724</v>
      </c>
      <c r="C2244" s="23" t="s">
        <v>419</v>
      </c>
      <c r="D2244" s="24" t="s">
        <v>420</v>
      </c>
    </row>
    <row r="2245" spans="1:4">
      <c r="A2245" s="23">
        <v>5725</v>
      </c>
      <c r="B2245" s="23">
        <v>5725</v>
      </c>
      <c r="C2245" s="23" t="s">
        <v>419</v>
      </c>
      <c r="D2245" s="24" t="s">
        <v>420</v>
      </c>
    </row>
    <row r="2246" spans="1:4">
      <c r="A2246" s="23">
        <v>5730</v>
      </c>
      <c r="B2246" s="23">
        <v>5730</v>
      </c>
      <c r="C2246" s="23" t="s">
        <v>419</v>
      </c>
      <c r="D2246" s="24" t="s">
        <v>420</v>
      </c>
    </row>
    <row r="2247" spans="1:4">
      <c r="A2247" s="23">
        <v>5731</v>
      </c>
      <c r="B2247" s="23">
        <v>5731</v>
      </c>
      <c r="C2247" s="23" t="s">
        <v>419</v>
      </c>
      <c r="D2247" s="24" t="s">
        <v>420</v>
      </c>
    </row>
    <row r="2248" spans="1:4">
      <c r="A2248" s="23">
        <v>5732</v>
      </c>
      <c r="B2248" s="23">
        <v>5732</v>
      </c>
      <c r="C2248" s="23" t="s">
        <v>419</v>
      </c>
      <c r="D2248" s="24" t="s">
        <v>420</v>
      </c>
    </row>
    <row r="2249" spans="1:4">
      <c r="A2249" s="23">
        <v>5733</v>
      </c>
      <c r="B2249" s="23">
        <v>5733</v>
      </c>
      <c r="C2249" s="23" t="s">
        <v>419</v>
      </c>
      <c r="D2249" s="24" t="s">
        <v>420</v>
      </c>
    </row>
    <row r="2250" spans="1:4">
      <c r="A2250" s="23">
        <v>5734</v>
      </c>
      <c r="B2250" s="23">
        <v>5734</v>
      </c>
      <c r="C2250" s="23" t="s">
        <v>419</v>
      </c>
      <c r="D2250" s="24" t="s">
        <v>420</v>
      </c>
    </row>
    <row r="2251" spans="1:4">
      <c r="A2251" s="23">
        <v>5950</v>
      </c>
      <c r="B2251" s="23">
        <v>5950</v>
      </c>
      <c r="C2251" s="23" t="s">
        <v>416</v>
      </c>
      <c r="D2251" s="24" t="s">
        <v>417</v>
      </c>
    </row>
    <row r="2252" spans="1:4">
      <c r="A2252" s="23">
        <v>6000</v>
      </c>
      <c r="B2252" s="23">
        <v>6000</v>
      </c>
      <c r="C2252" s="23" t="s">
        <v>422</v>
      </c>
      <c r="D2252" s="24" t="s">
        <v>423</v>
      </c>
    </row>
    <row r="2253" spans="1:4">
      <c r="A2253" s="23">
        <v>6003</v>
      </c>
      <c r="B2253" s="23">
        <v>6003</v>
      </c>
      <c r="C2253" s="23" t="s">
        <v>422</v>
      </c>
      <c r="D2253" s="24" t="s">
        <v>423</v>
      </c>
    </row>
    <row r="2254" spans="1:4">
      <c r="A2254" s="23">
        <v>6004</v>
      </c>
      <c r="B2254" s="23">
        <v>6004</v>
      </c>
      <c r="C2254" s="23" t="s">
        <v>422</v>
      </c>
      <c r="D2254" s="24" t="s">
        <v>423</v>
      </c>
    </row>
    <row r="2255" spans="1:4">
      <c r="A2255" s="23">
        <v>6005</v>
      </c>
      <c r="B2255" s="23">
        <v>6005</v>
      </c>
      <c r="C2255" s="23" t="s">
        <v>422</v>
      </c>
      <c r="D2255" s="24" t="s">
        <v>423</v>
      </c>
    </row>
    <row r="2256" spans="1:4">
      <c r="A2256" s="23">
        <v>6006</v>
      </c>
      <c r="B2256" s="23">
        <v>6006</v>
      </c>
      <c r="C2256" s="23" t="s">
        <v>422</v>
      </c>
      <c r="D2256" s="24" t="s">
        <v>423</v>
      </c>
    </row>
    <row r="2257" spans="1:4">
      <c r="A2257" s="23">
        <v>6007</v>
      </c>
      <c r="B2257" s="23">
        <v>6007</v>
      </c>
      <c r="C2257" s="23" t="s">
        <v>422</v>
      </c>
      <c r="D2257" s="24" t="s">
        <v>423</v>
      </c>
    </row>
    <row r="2258" spans="1:4">
      <c r="A2258" s="23">
        <v>6008</v>
      </c>
      <c r="B2258" s="23">
        <v>6008</v>
      </c>
      <c r="C2258" s="23" t="s">
        <v>422</v>
      </c>
      <c r="D2258" s="24" t="s">
        <v>423</v>
      </c>
    </row>
    <row r="2259" spans="1:4">
      <c r="A2259" s="23">
        <v>6009</v>
      </c>
      <c r="B2259" s="23">
        <v>6009</v>
      </c>
      <c r="C2259" s="23" t="s">
        <v>422</v>
      </c>
      <c r="D2259" s="24" t="s">
        <v>423</v>
      </c>
    </row>
    <row r="2260" spans="1:4">
      <c r="A2260" s="23">
        <v>6010</v>
      </c>
      <c r="B2260" s="23">
        <v>6010</v>
      </c>
      <c r="C2260" s="23" t="s">
        <v>422</v>
      </c>
      <c r="D2260" s="24" t="s">
        <v>423</v>
      </c>
    </row>
    <row r="2261" spans="1:4">
      <c r="A2261" s="23">
        <v>6011</v>
      </c>
      <c r="B2261" s="23">
        <v>6011</v>
      </c>
      <c r="C2261" s="23" t="s">
        <v>422</v>
      </c>
      <c r="D2261" s="24" t="s">
        <v>423</v>
      </c>
    </row>
    <row r="2262" spans="1:4">
      <c r="A2262" s="23">
        <v>6012</v>
      </c>
      <c r="B2262" s="23">
        <v>6012</v>
      </c>
      <c r="C2262" s="23" t="s">
        <v>422</v>
      </c>
      <c r="D2262" s="24" t="s">
        <v>423</v>
      </c>
    </row>
    <row r="2263" spans="1:4">
      <c r="A2263" s="23">
        <v>6014</v>
      </c>
      <c r="B2263" s="23">
        <v>6014</v>
      </c>
      <c r="C2263" s="23" t="s">
        <v>422</v>
      </c>
      <c r="D2263" s="24" t="s">
        <v>423</v>
      </c>
    </row>
    <row r="2264" spans="1:4">
      <c r="A2264" s="23">
        <v>6015</v>
      </c>
      <c r="B2264" s="23">
        <v>6015</v>
      </c>
      <c r="C2264" s="23" t="s">
        <v>422</v>
      </c>
      <c r="D2264" s="24" t="s">
        <v>423</v>
      </c>
    </row>
    <row r="2265" spans="1:4">
      <c r="A2265" s="23">
        <v>6016</v>
      </c>
      <c r="B2265" s="23">
        <v>6016</v>
      </c>
      <c r="C2265" s="23" t="s">
        <v>422</v>
      </c>
      <c r="D2265" s="24" t="s">
        <v>423</v>
      </c>
    </row>
    <row r="2266" spans="1:4">
      <c r="A2266" s="23">
        <v>6017</v>
      </c>
      <c r="B2266" s="23">
        <v>6017</v>
      </c>
      <c r="C2266" s="23" t="s">
        <v>422</v>
      </c>
      <c r="D2266" s="24" t="s">
        <v>423</v>
      </c>
    </row>
    <row r="2267" spans="1:4">
      <c r="A2267" s="23">
        <v>6018</v>
      </c>
      <c r="B2267" s="23">
        <v>6018</v>
      </c>
      <c r="C2267" s="23" t="s">
        <v>422</v>
      </c>
      <c r="D2267" s="24" t="s">
        <v>423</v>
      </c>
    </row>
    <row r="2268" spans="1:4">
      <c r="A2268" s="23">
        <v>6019</v>
      </c>
      <c r="B2268" s="23">
        <v>6019</v>
      </c>
      <c r="C2268" s="23" t="s">
        <v>422</v>
      </c>
      <c r="D2268" s="24" t="s">
        <v>423</v>
      </c>
    </row>
    <row r="2269" spans="1:4">
      <c r="A2269" s="23">
        <v>6020</v>
      </c>
      <c r="B2269" s="23">
        <v>6020</v>
      </c>
      <c r="C2269" s="23" t="s">
        <v>422</v>
      </c>
      <c r="D2269" s="24" t="s">
        <v>423</v>
      </c>
    </row>
    <row r="2270" spans="1:4">
      <c r="A2270" s="23">
        <v>6021</v>
      </c>
      <c r="B2270" s="23">
        <v>6021</v>
      </c>
      <c r="C2270" s="23" t="s">
        <v>422</v>
      </c>
      <c r="D2270" s="24" t="s">
        <v>423</v>
      </c>
    </row>
    <row r="2271" spans="1:4">
      <c r="A2271" s="23">
        <v>6022</v>
      </c>
      <c r="B2271" s="23">
        <v>6022</v>
      </c>
      <c r="C2271" s="23" t="s">
        <v>422</v>
      </c>
      <c r="D2271" s="24" t="s">
        <v>423</v>
      </c>
    </row>
    <row r="2272" spans="1:4">
      <c r="A2272" s="23">
        <v>6023</v>
      </c>
      <c r="B2272" s="23">
        <v>6023</v>
      </c>
      <c r="C2272" s="23" t="s">
        <v>422</v>
      </c>
      <c r="D2272" s="24" t="s">
        <v>423</v>
      </c>
    </row>
    <row r="2273" spans="1:4">
      <c r="A2273" s="23">
        <v>6024</v>
      </c>
      <c r="B2273" s="23">
        <v>6024</v>
      </c>
      <c r="C2273" s="23" t="s">
        <v>422</v>
      </c>
      <c r="D2273" s="24" t="s">
        <v>423</v>
      </c>
    </row>
    <row r="2274" spans="1:4">
      <c r="A2274" s="23">
        <v>6025</v>
      </c>
      <c r="B2274" s="23">
        <v>6025</v>
      </c>
      <c r="C2274" s="23" t="s">
        <v>422</v>
      </c>
      <c r="D2274" s="24" t="s">
        <v>423</v>
      </c>
    </row>
    <row r="2275" spans="1:4">
      <c r="A2275" s="23">
        <v>6026</v>
      </c>
      <c r="B2275" s="23">
        <v>6026</v>
      </c>
      <c r="C2275" s="23" t="s">
        <v>422</v>
      </c>
      <c r="D2275" s="24" t="s">
        <v>423</v>
      </c>
    </row>
    <row r="2276" spans="1:4">
      <c r="A2276" s="23">
        <v>6027</v>
      </c>
      <c r="B2276" s="23">
        <v>6027</v>
      </c>
      <c r="C2276" s="23" t="s">
        <v>422</v>
      </c>
      <c r="D2276" s="24" t="s">
        <v>423</v>
      </c>
    </row>
    <row r="2277" spans="1:4">
      <c r="A2277" s="23">
        <v>6028</v>
      </c>
      <c r="B2277" s="23">
        <v>6028</v>
      </c>
      <c r="C2277" s="23" t="s">
        <v>422</v>
      </c>
      <c r="D2277" s="24" t="s">
        <v>423</v>
      </c>
    </row>
    <row r="2278" spans="1:4">
      <c r="A2278" s="23">
        <v>6029</v>
      </c>
      <c r="B2278" s="23">
        <v>6029</v>
      </c>
      <c r="C2278" s="23" t="s">
        <v>422</v>
      </c>
      <c r="D2278" s="24" t="s">
        <v>423</v>
      </c>
    </row>
    <row r="2279" spans="1:4">
      <c r="A2279" s="23">
        <v>6030</v>
      </c>
      <c r="B2279" s="23">
        <v>6030</v>
      </c>
      <c r="C2279" s="23" t="s">
        <v>422</v>
      </c>
      <c r="D2279" s="24" t="s">
        <v>423</v>
      </c>
    </row>
    <row r="2280" spans="1:4">
      <c r="A2280" s="23">
        <v>6031</v>
      </c>
      <c r="B2280" s="23">
        <v>6031</v>
      </c>
      <c r="C2280" s="23" t="s">
        <v>422</v>
      </c>
      <c r="D2280" s="24" t="s">
        <v>423</v>
      </c>
    </row>
    <row r="2281" spans="1:4">
      <c r="A2281" s="23">
        <v>6032</v>
      </c>
      <c r="B2281" s="23">
        <v>6032</v>
      </c>
      <c r="C2281" s="23" t="s">
        <v>422</v>
      </c>
      <c r="D2281" s="24" t="s">
        <v>423</v>
      </c>
    </row>
    <row r="2282" spans="1:4">
      <c r="A2282" s="23">
        <v>6033</v>
      </c>
      <c r="B2282" s="23">
        <v>6033</v>
      </c>
      <c r="C2282" s="23" t="s">
        <v>422</v>
      </c>
      <c r="D2282" s="24" t="s">
        <v>423</v>
      </c>
    </row>
    <row r="2283" spans="1:4">
      <c r="A2283" s="23">
        <v>6034</v>
      </c>
      <c r="B2283" s="23">
        <v>6034</v>
      </c>
      <c r="C2283" s="23" t="s">
        <v>422</v>
      </c>
      <c r="D2283" s="24" t="s">
        <v>423</v>
      </c>
    </row>
    <row r="2284" spans="1:4">
      <c r="A2284" s="23">
        <v>6035</v>
      </c>
      <c r="B2284" s="23">
        <v>6035</v>
      </c>
      <c r="C2284" s="23" t="s">
        <v>422</v>
      </c>
      <c r="D2284" s="24" t="s">
        <v>423</v>
      </c>
    </row>
    <row r="2285" spans="1:4">
      <c r="A2285" s="23">
        <v>6036</v>
      </c>
      <c r="B2285" s="23">
        <v>6036</v>
      </c>
      <c r="C2285" s="23" t="s">
        <v>422</v>
      </c>
      <c r="D2285" s="24" t="s">
        <v>423</v>
      </c>
    </row>
    <row r="2286" spans="1:4">
      <c r="A2286" s="23">
        <v>6037</v>
      </c>
      <c r="B2286" s="23">
        <v>6037</v>
      </c>
      <c r="C2286" s="23" t="s">
        <v>422</v>
      </c>
      <c r="D2286" s="24" t="s">
        <v>423</v>
      </c>
    </row>
    <row r="2287" spans="1:4">
      <c r="A2287" s="23">
        <v>6038</v>
      </c>
      <c r="B2287" s="23">
        <v>6038</v>
      </c>
      <c r="C2287" s="23" t="s">
        <v>422</v>
      </c>
      <c r="D2287" s="24" t="s">
        <v>423</v>
      </c>
    </row>
    <row r="2288" spans="1:4">
      <c r="A2288" s="23">
        <v>6041</v>
      </c>
      <c r="B2288" s="23">
        <v>6041</v>
      </c>
      <c r="C2288" s="23" t="s">
        <v>425</v>
      </c>
      <c r="D2288" s="24" t="s">
        <v>426</v>
      </c>
    </row>
    <row r="2289" spans="1:4">
      <c r="A2289" s="23">
        <v>6042</v>
      </c>
      <c r="B2289" s="23">
        <v>6042</v>
      </c>
      <c r="C2289" s="23" t="s">
        <v>425</v>
      </c>
      <c r="D2289" s="24" t="s">
        <v>426</v>
      </c>
    </row>
    <row r="2290" spans="1:4">
      <c r="A2290" s="23">
        <v>6043</v>
      </c>
      <c r="B2290" s="23">
        <v>6043</v>
      </c>
      <c r="C2290" s="23" t="s">
        <v>425</v>
      </c>
      <c r="D2290" s="24" t="s">
        <v>426</v>
      </c>
    </row>
    <row r="2291" spans="1:4">
      <c r="A2291" s="23">
        <v>6044</v>
      </c>
      <c r="B2291" s="23">
        <v>6044</v>
      </c>
      <c r="C2291" s="23" t="s">
        <v>425</v>
      </c>
      <c r="D2291" s="24" t="s">
        <v>426</v>
      </c>
    </row>
    <row r="2292" spans="1:4">
      <c r="A2292" s="23">
        <v>6050</v>
      </c>
      <c r="B2292" s="23">
        <v>6050</v>
      </c>
      <c r="C2292" s="23" t="s">
        <v>422</v>
      </c>
      <c r="D2292" s="24" t="s">
        <v>423</v>
      </c>
    </row>
    <row r="2293" spans="1:4">
      <c r="A2293" s="23">
        <v>6051</v>
      </c>
      <c r="B2293" s="23">
        <v>6051</v>
      </c>
      <c r="C2293" s="23" t="s">
        <v>422</v>
      </c>
      <c r="D2293" s="24" t="s">
        <v>423</v>
      </c>
    </row>
    <row r="2294" spans="1:4">
      <c r="A2294" s="23">
        <v>6052</v>
      </c>
      <c r="B2294" s="23">
        <v>6052</v>
      </c>
      <c r="C2294" s="23" t="s">
        <v>422</v>
      </c>
      <c r="D2294" s="24" t="s">
        <v>423</v>
      </c>
    </row>
    <row r="2295" spans="1:4">
      <c r="A2295" s="23">
        <v>6053</v>
      </c>
      <c r="B2295" s="23">
        <v>6053</v>
      </c>
      <c r="C2295" s="23" t="s">
        <v>422</v>
      </c>
      <c r="D2295" s="24" t="s">
        <v>423</v>
      </c>
    </row>
    <row r="2296" spans="1:4">
      <c r="A2296" s="23">
        <v>6054</v>
      </c>
      <c r="B2296" s="23">
        <v>6054</v>
      </c>
      <c r="C2296" s="23" t="s">
        <v>422</v>
      </c>
      <c r="D2296" s="24" t="s">
        <v>423</v>
      </c>
    </row>
    <row r="2297" spans="1:4">
      <c r="A2297" s="23">
        <v>6055</v>
      </c>
      <c r="B2297" s="23">
        <v>6055</v>
      </c>
      <c r="C2297" s="23" t="s">
        <v>422</v>
      </c>
      <c r="D2297" s="24" t="s">
        <v>423</v>
      </c>
    </row>
    <row r="2298" spans="1:4">
      <c r="A2298" s="23">
        <v>6056</v>
      </c>
      <c r="B2298" s="23">
        <v>6056</v>
      </c>
      <c r="C2298" s="23" t="s">
        <v>422</v>
      </c>
      <c r="D2298" s="24" t="s">
        <v>423</v>
      </c>
    </row>
    <row r="2299" spans="1:4">
      <c r="A2299" s="23">
        <v>6057</v>
      </c>
      <c r="B2299" s="23">
        <v>6057</v>
      </c>
      <c r="C2299" s="23" t="s">
        <v>422</v>
      </c>
      <c r="D2299" s="24" t="s">
        <v>423</v>
      </c>
    </row>
    <row r="2300" spans="1:4">
      <c r="A2300" s="23">
        <v>6058</v>
      </c>
      <c r="B2300" s="23">
        <v>6058</v>
      </c>
      <c r="C2300" s="23" t="s">
        <v>422</v>
      </c>
      <c r="D2300" s="24" t="s">
        <v>423</v>
      </c>
    </row>
    <row r="2301" spans="1:4">
      <c r="A2301" s="23">
        <v>6059</v>
      </c>
      <c r="B2301" s="23">
        <v>6059</v>
      </c>
      <c r="C2301" s="23" t="s">
        <v>422</v>
      </c>
      <c r="D2301" s="24" t="s">
        <v>423</v>
      </c>
    </row>
    <row r="2302" spans="1:4">
      <c r="A2302" s="23">
        <v>6060</v>
      </c>
      <c r="B2302" s="23">
        <v>6060</v>
      </c>
      <c r="C2302" s="23" t="s">
        <v>422</v>
      </c>
      <c r="D2302" s="24" t="s">
        <v>423</v>
      </c>
    </row>
    <row r="2303" spans="1:4">
      <c r="A2303" s="23">
        <v>6061</v>
      </c>
      <c r="B2303" s="23">
        <v>6061</v>
      </c>
      <c r="C2303" s="23" t="s">
        <v>422</v>
      </c>
      <c r="D2303" s="24" t="s">
        <v>423</v>
      </c>
    </row>
    <row r="2304" spans="1:4">
      <c r="A2304" s="23">
        <v>6062</v>
      </c>
      <c r="B2304" s="23">
        <v>6062</v>
      </c>
      <c r="C2304" s="23" t="s">
        <v>422</v>
      </c>
      <c r="D2304" s="24" t="s">
        <v>423</v>
      </c>
    </row>
    <row r="2305" spans="1:4">
      <c r="A2305" s="23">
        <v>6063</v>
      </c>
      <c r="B2305" s="23">
        <v>6063</v>
      </c>
      <c r="C2305" s="23" t="s">
        <v>422</v>
      </c>
      <c r="D2305" s="24" t="s">
        <v>423</v>
      </c>
    </row>
    <row r="2306" spans="1:4">
      <c r="A2306" s="23">
        <v>6064</v>
      </c>
      <c r="B2306" s="23">
        <v>6064</v>
      </c>
      <c r="C2306" s="23" t="s">
        <v>422</v>
      </c>
      <c r="D2306" s="24" t="s">
        <v>423</v>
      </c>
    </row>
    <row r="2307" spans="1:4">
      <c r="A2307" s="23">
        <v>6065</v>
      </c>
      <c r="B2307" s="23">
        <v>6065</v>
      </c>
      <c r="C2307" s="23" t="s">
        <v>422</v>
      </c>
      <c r="D2307" s="24" t="s">
        <v>423</v>
      </c>
    </row>
    <row r="2308" spans="1:4">
      <c r="A2308" s="23">
        <v>6066</v>
      </c>
      <c r="B2308" s="23">
        <v>6066</v>
      </c>
      <c r="C2308" s="23" t="s">
        <v>422</v>
      </c>
      <c r="D2308" s="24" t="s">
        <v>423</v>
      </c>
    </row>
    <row r="2309" spans="1:4">
      <c r="A2309" s="23">
        <v>6067</v>
      </c>
      <c r="B2309" s="23">
        <v>6067</v>
      </c>
      <c r="C2309" s="23" t="s">
        <v>422</v>
      </c>
      <c r="D2309" s="24" t="s">
        <v>423</v>
      </c>
    </row>
    <row r="2310" spans="1:4">
      <c r="A2310" s="23">
        <v>6068</v>
      </c>
      <c r="B2310" s="23">
        <v>6068</v>
      </c>
      <c r="C2310" s="23" t="s">
        <v>422</v>
      </c>
      <c r="D2310" s="24" t="s">
        <v>423</v>
      </c>
    </row>
    <row r="2311" spans="1:4">
      <c r="A2311" s="23">
        <v>6069</v>
      </c>
      <c r="B2311" s="23">
        <v>6069</v>
      </c>
      <c r="C2311" s="23" t="s">
        <v>422</v>
      </c>
      <c r="D2311" s="24" t="s">
        <v>423</v>
      </c>
    </row>
    <row r="2312" spans="1:4">
      <c r="A2312" s="23">
        <v>6070</v>
      </c>
      <c r="B2312" s="23">
        <v>6070</v>
      </c>
      <c r="C2312" s="23" t="s">
        <v>422</v>
      </c>
      <c r="D2312" s="24" t="s">
        <v>423</v>
      </c>
    </row>
    <row r="2313" spans="1:4">
      <c r="A2313" s="23">
        <v>6071</v>
      </c>
      <c r="B2313" s="23">
        <v>6071</v>
      </c>
      <c r="C2313" s="23" t="s">
        <v>422</v>
      </c>
      <c r="D2313" s="24" t="s">
        <v>423</v>
      </c>
    </row>
    <row r="2314" spans="1:4">
      <c r="A2314" s="23">
        <v>6072</v>
      </c>
      <c r="B2314" s="23">
        <v>6072</v>
      </c>
      <c r="C2314" s="23" t="s">
        <v>422</v>
      </c>
      <c r="D2314" s="24" t="s">
        <v>423</v>
      </c>
    </row>
    <row r="2315" spans="1:4">
      <c r="A2315" s="23">
        <v>6073</v>
      </c>
      <c r="B2315" s="23">
        <v>6073</v>
      </c>
      <c r="C2315" s="23" t="s">
        <v>422</v>
      </c>
      <c r="D2315" s="24" t="s">
        <v>423</v>
      </c>
    </row>
    <row r="2316" spans="1:4">
      <c r="A2316" s="23">
        <v>6074</v>
      </c>
      <c r="B2316" s="23">
        <v>6074</v>
      </c>
      <c r="C2316" s="23" t="s">
        <v>422</v>
      </c>
      <c r="D2316" s="24" t="s">
        <v>423</v>
      </c>
    </row>
    <row r="2317" spans="1:4">
      <c r="A2317" s="23">
        <v>6076</v>
      </c>
      <c r="B2317" s="23">
        <v>6076</v>
      </c>
      <c r="C2317" s="23" t="s">
        <v>422</v>
      </c>
      <c r="D2317" s="24" t="s">
        <v>423</v>
      </c>
    </row>
    <row r="2318" spans="1:4">
      <c r="A2318" s="23">
        <v>6077</v>
      </c>
      <c r="B2318" s="23">
        <v>6077</v>
      </c>
      <c r="C2318" s="23" t="s">
        <v>422</v>
      </c>
      <c r="D2318" s="24" t="s">
        <v>423</v>
      </c>
    </row>
    <row r="2319" spans="1:4">
      <c r="A2319" s="23">
        <v>6078</v>
      </c>
      <c r="B2319" s="23">
        <v>6078</v>
      </c>
      <c r="C2319" s="23" t="s">
        <v>422</v>
      </c>
      <c r="D2319" s="24" t="s">
        <v>423</v>
      </c>
    </row>
    <row r="2320" spans="1:4">
      <c r="A2320" s="23">
        <v>6079</v>
      </c>
      <c r="B2320" s="23">
        <v>6079</v>
      </c>
      <c r="C2320" s="23" t="s">
        <v>422</v>
      </c>
      <c r="D2320" s="24" t="s">
        <v>423</v>
      </c>
    </row>
    <row r="2321" spans="1:4">
      <c r="A2321" s="23">
        <v>6081</v>
      </c>
      <c r="B2321" s="23">
        <v>6081</v>
      </c>
      <c r="C2321" s="23" t="s">
        <v>422</v>
      </c>
      <c r="D2321" s="24" t="s">
        <v>423</v>
      </c>
    </row>
    <row r="2322" spans="1:4">
      <c r="A2322" s="23">
        <v>6082</v>
      </c>
      <c r="B2322" s="23">
        <v>6082</v>
      </c>
      <c r="C2322" s="23" t="s">
        <v>422</v>
      </c>
      <c r="D2322" s="24" t="s">
        <v>423</v>
      </c>
    </row>
    <row r="2323" spans="1:4">
      <c r="A2323" s="23">
        <v>6083</v>
      </c>
      <c r="B2323" s="23">
        <v>6083</v>
      </c>
      <c r="C2323" s="23" t="s">
        <v>422</v>
      </c>
      <c r="D2323" s="24" t="s">
        <v>423</v>
      </c>
    </row>
    <row r="2324" spans="1:4">
      <c r="A2324" s="23">
        <v>6083</v>
      </c>
      <c r="B2324" s="23">
        <v>6083</v>
      </c>
      <c r="C2324" s="23" t="s">
        <v>425</v>
      </c>
      <c r="D2324" s="24" t="s">
        <v>426</v>
      </c>
    </row>
    <row r="2325" spans="1:4">
      <c r="A2325" s="23">
        <v>6084</v>
      </c>
      <c r="B2325" s="23">
        <v>6084</v>
      </c>
      <c r="C2325" s="23" t="s">
        <v>422</v>
      </c>
      <c r="D2325" s="24" t="s">
        <v>423</v>
      </c>
    </row>
    <row r="2326" spans="1:4">
      <c r="A2326" s="23">
        <v>6084</v>
      </c>
      <c r="B2326" s="23">
        <v>6084</v>
      </c>
      <c r="C2326" s="23" t="s">
        <v>425</v>
      </c>
      <c r="D2326" s="24" t="s">
        <v>426</v>
      </c>
    </row>
    <row r="2327" spans="1:4">
      <c r="A2327" s="23">
        <v>6090</v>
      </c>
      <c r="B2327" s="23">
        <v>6090</v>
      </c>
      <c r="C2327" s="23" t="s">
        <v>422</v>
      </c>
      <c r="D2327" s="24" t="s">
        <v>423</v>
      </c>
    </row>
    <row r="2328" spans="1:4">
      <c r="A2328" s="23">
        <v>6100</v>
      </c>
      <c r="B2328" s="23">
        <v>6100</v>
      </c>
      <c r="C2328" s="23" t="s">
        <v>422</v>
      </c>
      <c r="D2328" s="24" t="s">
        <v>423</v>
      </c>
    </row>
    <row r="2329" spans="1:4">
      <c r="A2329" s="23">
        <v>6101</v>
      </c>
      <c r="B2329" s="23">
        <v>6101</v>
      </c>
      <c r="C2329" s="23" t="s">
        <v>422</v>
      </c>
      <c r="D2329" s="24" t="s">
        <v>423</v>
      </c>
    </row>
    <row r="2330" spans="1:4">
      <c r="A2330" s="23">
        <v>6102</v>
      </c>
      <c r="B2330" s="23">
        <v>6102</v>
      </c>
      <c r="C2330" s="23" t="s">
        <v>422</v>
      </c>
      <c r="D2330" s="24" t="s">
        <v>423</v>
      </c>
    </row>
    <row r="2331" spans="1:4">
      <c r="A2331" s="23">
        <v>6103</v>
      </c>
      <c r="B2331" s="23">
        <v>6103</v>
      </c>
      <c r="C2331" s="23" t="s">
        <v>422</v>
      </c>
      <c r="D2331" s="24" t="s">
        <v>423</v>
      </c>
    </row>
    <row r="2332" spans="1:4">
      <c r="A2332" s="23">
        <v>6104</v>
      </c>
      <c r="B2332" s="23">
        <v>6104</v>
      </c>
      <c r="C2332" s="23" t="s">
        <v>422</v>
      </c>
      <c r="D2332" s="24" t="s">
        <v>423</v>
      </c>
    </row>
    <row r="2333" spans="1:4">
      <c r="A2333" s="23">
        <v>6105</v>
      </c>
      <c r="B2333" s="23">
        <v>6105</v>
      </c>
      <c r="C2333" s="23" t="s">
        <v>422</v>
      </c>
      <c r="D2333" s="24" t="s">
        <v>423</v>
      </c>
    </row>
    <row r="2334" spans="1:4">
      <c r="A2334" s="23">
        <v>6106</v>
      </c>
      <c r="B2334" s="23">
        <v>6106</v>
      </c>
      <c r="C2334" s="23" t="s">
        <v>422</v>
      </c>
      <c r="D2334" s="24" t="s">
        <v>423</v>
      </c>
    </row>
    <row r="2335" spans="1:4">
      <c r="A2335" s="23">
        <v>6107</v>
      </c>
      <c r="B2335" s="23">
        <v>6107</v>
      </c>
      <c r="C2335" s="23" t="s">
        <v>422</v>
      </c>
      <c r="D2335" s="24" t="s">
        <v>423</v>
      </c>
    </row>
    <row r="2336" spans="1:4">
      <c r="A2336" s="23">
        <v>6108</v>
      </c>
      <c r="B2336" s="23">
        <v>6108</v>
      </c>
      <c r="C2336" s="23" t="s">
        <v>422</v>
      </c>
      <c r="D2336" s="24" t="s">
        <v>423</v>
      </c>
    </row>
    <row r="2337" spans="1:4">
      <c r="A2337" s="23">
        <v>6109</v>
      </c>
      <c r="B2337" s="23">
        <v>6109</v>
      </c>
      <c r="C2337" s="23" t="s">
        <v>422</v>
      </c>
      <c r="D2337" s="24" t="s">
        <v>423</v>
      </c>
    </row>
    <row r="2338" spans="1:4">
      <c r="A2338" s="23">
        <v>6110</v>
      </c>
      <c r="B2338" s="23">
        <v>6110</v>
      </c>
      <c r="C2338" s="23" t="s">
        <v>422</v>
      </c>
      <c r="D2338" s="24" t="s">
        <v>423</v>
      </c>
    </row>
    <row r="2339" spans="1:4">
      <c r="A2339" s="23">
        <v>6111</v>
      </c>
      <c r="B2339" s="23">
        <v>6111</v>
      </c>
      <c r="C2339" s="23" t="s">
        <v>422</v>
      </c>
      <c r="D2339" s="24" t="s">
        <v>423</v>
      </c>
    </row>
    <row r="2340" spans="1:4">
      <c r="A2340" s="23">
        <v>6112</v>
      </c>
      <c r="B2340" s="23">
        <v>6112</v>
      </c>
      <c r="C2340" s="23" t="s">
        <v>422</v>
      </c>
      <c r="D2340" s="24" t="s">
        <v>423</v>
      </c>
    </row>
    <row r="2341" spans="1:4">
      <c r="A2341" s="23">
        <v>6121</v>
      </c>
      <c r="B2341" s="23">
        <v>6121</v>
      </c>
      <c r="C2341" s="23" t="s">
        <v>422</v>
      </c>
      <c r="D2341" s="24" t="s">
        <v>423</v>
      </c>
    </row>
    <row r="2342" spans="1:4">
      <c r="A2342" s="23">
        <v>6122</v>
      </c>
      <c r="B2342" s="23">
        <v>6122</v>
      </c>
      <c r="C2342" s="23" t="s">
        <v>422</v>
      </c>
      <c r="D2342" s="24" t="s">
        <v>423</v>
      </c>
    </row>
    <row r="2343" spans="1:4">
      <c r="A2343" s="23">
        <v>6123</v>
      </c>
      <c r="B2343" s="23">
        <v>6123</v>
      </c>
      <c r="C2343" s="23" t="s">
        <v>422</v>
      </c>
      <c r="D2343" s="24" t="s">
        <v>423</v>
      </c>
    </row>
    <row r="2344" spans="1:4">
      <c r="A2344" s="23">
        <v>6124</v>
      </c>
      <c r="B2344" s="23">
        <v>6124</v>
      </c>
      <c r="C2344" s="23" t="s">
        <v>422</v>
      </c>
      <c r="D2344" s="24" t="s">
        <v>423</v>
      </c>
    </row>
    <row r="2345" spans="1:4">
      <c r="A2345" s="23">
        <v>6125</v>
      </c>
      <c r="B2345" s="23">
        <v>6125</v>
      </c>
      <c r="C2345" s="23" t="s">
        <v>422</v>
      </c>
      <c r="D2345" s="24" t="s">
        <v>423</v>
      </c>
    </row>
    <row r="2346" spans="1:4">
      <c r="A2346" s="23">
        <v>6126</v>
      </c>
      <c r="B2346" s="23">
        <v>6126</v>
      </c>
      <c r="C2346" s="23" t="s">
        <v>422</v>
      </c>
      <c r="D2346" s="24" t="s">
        <v>423</v>
      </c>
    </row>
    <row r="2347" spans="1:4">
      <c r="A2347" s="23">
        <v>6147</v>
      </c>
      <c r="B2347" s="23">
        <v>6147</v>
      </c>
      <c r="C2347" s="23" t="s">
        <v>422</v>
      </c>
      <c r="D2347" s="24" t="s">
        <v>423</v>
      </c>
    </row>
    <row r="2348" spans="1:4">
      <c r="A2348" s="23">
        <v>6148</v>
      </c>
      <c r="B2348" s="23">
        <v>6148</v>
      </c>
      <c r="C2348" s="23" t="s">
        <v>422</v>
      </c>
      <c r="D2348" s="24" t="s">
        <v>423</v>
      </c>
    </row>
    <row r="2349" spans="1:4">
      <c r="A2349" s="23">
        <v>6149</v>
      </c>
      <c r="B2349" s="23">
        <v>6149</v>
      </c>
      <c r="C2349" s="23" t="s">
        <v>422</v>
      </c>
      <c r="D2349" s="24" t="s">
        <v>423</v>
      </c>
    </row>
    <row r="2350" spans="1:4">
      <c r="A2350" s="23">
        <v>6150</v>
      </c>
      <c r="B2350" s="23">
        <v>6150</v>
      </c>
      <c r="C2350" s="23" t="s">
        <v>422</v>
      </c>
      <c r="D2350" s="24" t="s">
        <v>423</v>
      </c>
    </row>
    <row r="2351" spans="1:4">
      <c r="A2351" s="23">
        <v>6151</v>
      </c>
      <c r="B2351" s="23">
        <v>6151</v>
      </c>
      <c r="C2351" s="23" t="s">
        <v>422</v>
      </c>
      <c r="D2351" s="24" t="s">
        <v>423</v>
      </c>
    </row>
    <row r="2352" spans="1:4">
      <c r="A2352" s="23">
        <v>6152</v>
      </c>
      <c r="B2352" s="23">
        <v>6152</v>
      </c>
      <c r="C2352" s="23" t="s">
        <v>422</v>
      </c>
      <c r="D2352" s="24" t="s">
        <v>423</v>
      </c>
    </row>
    <row r="2353" spans="1:4">
      <c r="A2353" s="23">
        <v>6153</v>
      </c>
      <c r="B2353" s="23">
        <v>6153</v>
      </c>
      <c r="C2353" s="23" t="s">
        <v>422</v>
      </c>
      <c r="D2353" s="24" t="s">
        <v>423</v>
      </c>
    </row>
    <row r="2354" spans="1:4">
      <c r="A2354" s="23">
        <v>6154</v>
      </c>
      <c r="B2354" s="23">
        <v>6154</v>
      </c>
      <c r="C2354" s="23" t="s">
        <v>422</v>
      </c>
      <c r="D2354" s="24" t="s">
        <v>423</v>
      </c>
    </row>
    <row r="2355" spans="1:4">
      <c r="A2355" s="23">
        <v>6155</v>
      </c>
      <c r="B2355" s="23">
        <v>6155</v>
      </c>
      <c r="C2355" s="23" t="s">
        <v>422</v>
      </c>
      <c r="D2355" s="24" t="s">
        <v>423</v>
      </c>
    </row>
    <row r="2356" spans="1:4">
      <c r="A2356" s="23">
        <v>6156</v>
      </c>
      <c r="B2356" s="23">
        <v>6156</v>
      </c>
      <c r="C2356" s="23" t="s">
        <v>422</v>
      </c>
      <c r="D2356" s="24" t="s">
        <v>423</v>
      </c>
    </row>
    <row r="2357" spans="1:4">
      <c r="A2357" s="23">
        <v>6157</v>
      </c>
      <c r="B2357" s="23">
        <v>6157</v>
      </c>
      <c r="C2357" s="23" t="s">
        <v>422</v>
      </c>
      <c r="D2357" s="24" t="s">
        <v>423</v>
      </c>
    </row>
    <row r="2358" spans="1:4">
      <c r="A2358" s="23">
        <v>6158</v>
      </c>
      <c r="B2358" s="23">
        <v>6158</v>
      </c>
      <c r="C2358" s="23" t="s">
        <v>422</v>
      </c>
      <c r="D2358" s="24" t="s">
        <v>423</v>
      </c>
    </row>
    <row r="2359" spans="1:4">
      <c r="A2359" s="23">
        <v>6159</v>
      </c>
      <c r="B2359" s="23">
        <v>6159</v>
      </c>
      <c r="C2359" s="23" t="s">
        <v>422</v>
      </c>
      <c r="D2359" s="24" t="s">
        <v>423</v>
      </c>
    </row>
    <row r="2360" spans="1:4">
      <c r="A2360" s="23">
        <v>6160</v>
      </c>
      <c r="B2360" s="23">
        <v>6160</v>
      </c>
      <c r="C2360" s="23" t="s">
        <v>422</v>
      </c>
      <c r="D2360" s="24" t="s">
        <v>423</v>
      </c>
    </row>
    <row r="2361" spans="1:4">
      <c r="A2361" s="23">
        <v>6161</v>
      </c>
      <c r="B2361" s="23">
        <v>6161</v>
      </c>
      <c r="C2361" s="23" t="s">
        <v>422</v>
      </c>
      <c r="D2361" s="24" t="s">
        <v>423</v>
      </c>
    </row>
    <row r="2362" spans="1:4">
      <c r="A2362" s="23">
        <v>6162</v>
      </c>
      <c r="B2362" s="23">
        <v>6162</v>
      </c>
      <c r="C2362" s="23" t="s">
        <v>422</v>
      </c>
      <c r="D2362" s="24" t="s">
        <v>423</v>
      </c>
    </row>
    <row r="2363" spans="1:4">
      <c r="A2363" s="23">
        <v>6163</v>
      </c>
      <c r="B2363" s="23">
        <v>6163</v>
      </c>
      <c r="C2363" s="23" t="s">
        <v>422</v>
      </c>
      <c r="D2363" s="24" t="s">
        <v>423</v>
      </c>
    </row>
    <row r="2364" spans="1:4">
      <c r="A2364" s="23">
        <v>6164</v>
      </c>
      <c r="B2364" s="23">
        <v>6164</v>
      </c>
      <c r="C2364" s="23" t="s">
        <v>422</v>
      </c>
      <c r="D2364" s="24" t="s">
        <v>423</v>
      </c>
    </row>
    <row r="2365" spans="1:4">
      <c r="A2365" s="23">
        <v>6165</v>
      </c>
      <c r="B2365" s="23">
        <v>6165</v>
      </c>
      <c r="C2365" s="23" t="s">
        <v>422</v>
      </c>
      <c r="D2365" s="24" t="s">
        <v>423</v>
      </c>
    </row>
    <row r="2366" spans="1:4">
      <c r="A2366" s="23">
        <v>6166</v>
      </c>
      <c r="B2366" s="23">
        <v>6166</v>
      </c>
      <c r="C2366" s="23" t="s">
        <v>422</v>
      </c>
      <c r="D2366" s="24" t="s">
        <v>423</v>
      </c>
    </row>
    <row r="2367" spans="1:4">
      <c r="A2367" s="23">
        <v>6167</v>
      </c>
      <c r="B2367" s="23">
        <v>6167</v>
      </c>
      <c r="C2367" s="23" t="s">
        <v>422</v>
      </c>
      <c r="D2367" s="24" t="s">
        <v>423</v>
      </c>
    </row>
    <row r="2368" spans="1:4">
      <c r="A2368" s="23">
        <v>6168</v>
      </c>
      <c r="B2368" s="23">
        <v>6168</v>
      </c>
      <c r="C2368" s="23" t="s">
        <v>422</v>
      </c>
      <c r="D2368" s="24" t="s">
        <v>423</v>
      </c>
    </row>
    <row r="2369" spans="1:4">
      <c r="A2369" s="23">
        <v>6169</v>
      </c>
      <c r="B2369" s="23">
        <v>6169</v>
      </c>
      <c r="C2369" s="23" t="s">
        <v>422</v>
      </c>
      <c r="D2369" s="24" t="s">
        <v>423</v>
      </c>
    </row>
    <row r="2370" spans="1:4">
      <c r="A2370" s="23">
        <v>6170</v>
      </c>
      <c r="B2370" s="23">
        <v>6170</v>
      </c>
      <c r="C2370" s="23" t="s">
        <v>422</v>
      </c>
      <c r="D2370" s="24" t="s">
        <v>423</v>
      </c>
    </row>
    <row r="2371" spans="1:4">
      <c r="A2371" s="23">
        <v>6171</v>
      </c>
      <c r="B2371" s="23">
        <v>6171</v>
      </c>
      <c r="C2371" s="23" t="s">
        <v>422</v>
      </c>
      <c r="D2371" s="24" t="s">
        <v>423</v>
      </c>
    </row>
    <row r="2372" spans="1:4">
      <c r="A2372" s="23">
        <v>6172</v>
      </c>
      <c r="B2372" s="23">
        <v>6172</v>
      </c>
      <c r="C2372" s="23" t="s">
        <v>422</v>
      </c>
      <c r="D2372" s="24" t="s">
        <v>423</v>
      </c>
    </row>
    <row r="2373" spans="1:4">
      <c r="A2373" s="23">
        <v>6173</v>
      </c>
      <c r="B2373" s="23">
        <v>6173</v>
      </c>
      <c r="C2373" s="23" t="s">
        <v>422</v>
      </c>
      <c r="D2373" s="24" t="s">
        <v>423</v>
      </c>
    </row>
    <row r="2374" spans="1:4">
      <c r="A2374" s="23">
        <v>6174</v>
      </c>
      <c r="B2374" s="23">
        <v>6174</v>
      </c>
      <c r="C2374" s="23" t="s">
        <v>422</v>
      </c>
      <c r="D2374" s="24" t="s">
        <v>423</v>
      </c>
    </row>
    <row r="2375" spans="1:4">
      <c r="A2375" s="23">
        <v>6175</v>
      </c>
      <c r="B2375" s="23">
        <v>6175</v>
      </c>
      <c r="C2375" s="23" t="s">
        <v>422</v>
      </c>
      <c r="D2375" s="24" t="s">
        <v>423</v>
      </c>
    </row>
    <row r="2376" spans="1:4">
      <c r="A2376" s="23">
        <v>6176</v>
      </c>
      <c r="B2376" s="23">
        <v>6176</v>
      </c>
      <c r="C2376" s="23" t="s">
        <v>422</v>
      </c>
      <c r="D2376" s="24" t="s">
        <v>423</v>
      </c>
    </row>
    <row r="2377" spans="1:4">
      <c r="A2377" s="23">
        <v>6180</v>
      </c>
      <c r="B2377" s="23">
        <v>6180</v>
      </c>
      <c r="C2377" s="23" t="s">
        <v>422</v>
      </c>
      <c r="D2377" s="24" t="s">
        <v>423</v>
      </c>
    </row>
    <row r="2378" spans="1:4">
      <c r="A2378" s="23">
        <v>6181</v>
      </c>
      <c r="B2378" s="23">
        <v>6181</v>
      </c>
      <c r="C2378" s="23" t="s">
        <v>422</v>
      </c>
      <c r="D2378" s="24" t="s">
        <v>423</v>
      </c>
    </row>
    <row r="2379" spans="1:4">
      <c r="A2379" s="23">
        <v>6182</v>
      </c>
      <c r="B2379" s="23">
        <v>6182</v>
      </c>
      <c r="C2379" s="23" t="s">
        <v>422</v>
      </c>
      <c r="D2379" s="24" t="s">
        <v>423</v>
      </c>
    </row>
    <row r="2380" spans="1:4">
      <c r="A2380" s="23">
        <v>6207</v>
      </c>
      <c r="B2380" s="23">
        <v>6207</v>
      </c>
      <c r="C2380" s="23" t="s">
        <v>422</v>
      </c>
      <c r="D2380" s="24" t="s">
        <v>423</v>
      </c>
    </row>
    <row r="2381" spans="1:4">
      <c r="A2381" s="23">
        <v>6207</v>
      </c>
      <c r="B2381" s="23">
        <v>6207</v>
      </c>
      <c r="C2381" s="23" t="s">
        <v>425</v>
      </c>
      <c r="D2381" s="24" t="s">
        <v>426</v>
      </c>
    </row>
    <row r="2382" spans="1:4">
      <c r="A2382" s="23">
        <v>6208</v>
      </c>
      <c r="B2382" s="23">
        <v>6208</v>
      </c>
      <c r="C2382" s="23" t="s">
        <v>422</v>
      </c>
      <c r="D2382" s="24" t="s">
        <v>423</v>
      </c>
    </row>
    <row r="2383" spans="1:4">
      <c r="A2383" s="23">
        <v>6209</v>
      </c>
      <c r="B2383" s="23">
        <v>6209</v>
      </c>
      <c r="C2383" s="23" t="s">
        <v>422</v>
      </c>
      <c r="D2383" s="24" t="s">
        <v>423</v>
      </c>
    </row>
    <row r="2384" spans="1:4">
      <c r="A2384" s="23">
        <v>6210</v>
      </c>
      <c r="B2384" s="23">
        <v>6210</v>
      </c>
      <c r="C2384" s="23" t="s">
        <v>422</v>
      </c>
      <c r="D2384" s="24" t="s">
        <v>423</v>
      </c>
    </row>
    <row r="2385" spans="1:4">
      <c r="A2385" s="23">
        <v>6211</v>
      </c>
      <c r="B2385" s="23">
        <v>6211</v>
      </c>
      <c r="C2385" s="23" t="s">
        <v>422</v>
      </c>
      <c r="D2385" s="24" t="s">
        <v>423</v>
      </c>
    </row>
    <row r="2386" spans="1:4">
      <c r="A2386" s="23">
        <v>6213</v>
      </c>
      <c r="B2386" s="23">
        <v>6213</v>
      </c>
      <c r="C2386" s="23" t="s">
        <v>425</v>
      </c>
      <c r="D2386" s="24" t="s">
        <v>426</v>
      </c>
    </row>
    <row r="2387" spans="1:4">
      <c r="A2387" s="23">
        <v>6214</v>
      </c>
      <c r="B2387" s="23">
        <v>6214</v>
      </c>
      <c r="C2387" s="23" t="s">
        <v>422</v>
      </c>
      <c r="D2387" s="24" t="s">
        <v>423</v>
      </c>
    </row>
    <row r="2388" spans="1:4">
      <c r="A2388" s="23">
        <v>6214</v>
      </c>
      <c r="B2388" s="23">
        <v>6214</v>
      </c>
      <c r="C2388" s="23" t="s">
        <v>425</v>
      </c>
      <c r="D2388" s="24" t="s">
        <v>426</v>
      </c>
    </row>
    <row r="2389" spans="1:4">
      <c r="A2389" s="23">
        <v>6215</v>
      </c>
      <c r="B2389" s="23">
        <v>6215</v>
      </c>
      <c r="C2389" s="23" t="s">
        <v>425</v>
      </c>
      <c r="D2389" s="24" t="s">
        <v>426</v>
      </c>
    </row>
    <row r="2390" spans="1:4">
      <c r="A2390" s="23">
        <v>6218</v>
      </c>
      <c r="B2390" s="23">
        <v>6218</v>
      </c>
      <c r="C2390" s="23" t="s">
        <v>425</v>
      </c>
      <c r="D2390" s="24" t="s">
        <v>426</v>
      </c>
    </row>
    <row r="2391" spans="1:4">
      <c r="A2391" s="23">
        <v>6220</v>
      </c>
      <c r="B2391" s="23">
        <v>6220</v>
      </c>
      <c r="C2391" s="23" t="s">
        <v>425</v>
      </c>
      <c r="D2391" s="24" t="s">
        <v>426</v>
      </c>
    </row>
    <row r="2392" spans="1:4">
      <c r="A2392" s="23">
        <v>6221</v>
      </c>
      <c r="B2392" s="23">
        <v>6221</v>
      </c>
      <c r="C2392" s="23" t="s">
        <v>425</v>
      </c>
      <c r="D2392" s="24" t="s">
        <v>426</v>
      </c>
    </row>
    <row r="2393" spans="1:4">
      <c r="A2393" s="23">
        <v>6223</v>
      </c>
      <c r="B2393" s="23">
        <v>6223</v>
      </c>
      <c r="C2393" s="23" t="s">
        <v>425</v>
      </c>
      <c r="D2393" s="24" t="s">
        <v>426</v>
      </c>
    </row>
    <row r="2394" spans="1:4">
      <c r="A2394" s="23">
        <v>6224</v>
      </c>
      <c r="B2394" s="23">
        <v>6224</v>
      </c>
      <c r="C2394" s="23" t="s">
        <v>425</v>
      </c>
      <c r="D2394" s="24" t="s">
        <v>426</v>
      </c>
    </row>
    <row r="2395" spans="1:4">
      <c r="A2395" s="23">
        <v>6225</v>
      </c>
      <c r="B2395" s="23">
        <v>6225</v>
      </c>
      <c r="C2395" s="23" t="s">
        <v>425</v>
      </c>
      <c r="D2395" s="24" t="s">
        <v>426</v>
      </c>
    </row>
    <row r="2396" spans="1:4">
      <c r="A2396" s="23">
        <v>6226</v>
      </c>
      <c r="B2396" s="23">
        <v>6226</v>
      </c>
      <c r="C2396" s="23" t="s">
        <v>425</v>
      </c>
      <c r="D2396" s="24" t="s">
        <v>426</v>
      </c>
    </row>
    <row r="2397" spans="1:4">
      <c r="A2397" s="23">
        <v>6227</v>
      </c>
      <c r="B2397" s="23">
        <v>6227</v>
      </c>
      <c r="C2397" s="23" t="s">
        <v>425</v>
      </c>
      <c r="D2397" s="24" t="s">
        <v>426</v>
      </c>
    </row>
    <row r="2398" spans="1:4">
      <c r="A2398" s="23">
        <v>6228</v>
      </c>
      <c r="B2398" s="23">
        <v>6228</v>
      </c>
      <c r="C2398" s="23" t="s">
        <v>425</v>
      </c>
      <c r="D2398" s="24" t="s">
        <v>426</v>
      </c>
    </row>
    <row r="2399" spans="1:4">
      <c r="A2399" s="23">
        <v>6229</v>
      </c>
      <c r="B2399" s="23">
        <v>6229</v>
      </c>
      <c r="C2399" s="23" t="s">
        <v>425</v>
      </c>
      <c r="D2399" s="24" t="s">
        <v>426</v>
      </c>
    </row>
    <row r="2400" spans="1:4">
      <c r="A2400" s="23">
        <v>6230</v>
      </c>
      <c r="B2400" s="23">
        <v>6230</v>
      </c>
      <c r="C2400" s="23" t="s">
        <v>425</v>
      </c>
      <c r="D2400" s="24" t="s">
        <v>426</v>
      </c>
    </row>
    <row r="2401" spans="1:4">
      <c r="A2401" s="23">
        <v>6232</v>
      </c>
      <c r="B2401" s="23">
        <v>6232</v>
      </c>
      <c r="C2401" s="23" t="s">
        <v>425</v>
      </c>
      <c r="D2401" s="24" t="s">
        <v>426</v>
      </c>
    </row>
    <row r="2402" spans="1:4">
      <c r="A2402" s="23">
        <v>6233</v>
      </c>
      <c r="B2402" s="23">
        <v>6233</v>
      </c>
      <c r="C2402" s="23" t="s">
        <v>425</v>
      </c>
      <c r="D2402" s="24" t="s">
        <v>426</v>
      </c>
    </row>
    <row r="2403" spans="1:4">
      <c r="A2403" s="23">
        <v>6236</v>
      </c>
      <c r="B2403" s="23">
        <v>6236</v>
      </c>
      <c r="C2403" s="23" t="s">
        <v>425</v>
      </c>
      <c r="D2403" s="24" t="s">
        <v>426</v>
      </c>
    </row>
    <row r="2404" spans="1:4">
      <c r="A2404" s="23">
        <v>6237</v>
      </c>
      <c r="B2404" s="23">
        <v>6237</v>
      </c>
      <c r="C2404" s="23" t="s">
        <v>425</v>
      </c>
      <c r="D2404" s="24" t="s">
        <v>426</v>
      </c>
    </row>
    <row r="2405" spans="1:4">
      <c r="A2405" s="23">
        <v>6239</v>
      </c>
      <c r="B2405" s="23">
        <v>6239</v>
      </c>
      <c r="C2405" s="23" t="s">
        <v>425</v>
      </c>
      <c r="D2405" s="24" t="s">
        <v>426</v>
      </c>
    </row>
    <row r="2406" spans="1:4">
      <c r="A2406" s="23">
        <v>6240</v>
      </c>
      <c r="B2406" s="23">
        <v>6240</v>
      </c>
      <c r="C2406" s="23" t="s">
        <v>425</v>
      </c>
      <c r="D2406" s="24" t="s">
        <v>426</v>
      </c>
    </row>
    <row r="2407" spans="1:4">
      <c r="A2407" s="23">
        <v>6243</v>
      </c>
      <c r="B2407" s="23">
        <v>6243</v>
      </c>
      <c r="C2407" s="23" t="s">
        <v>425</v>
      </c>
      <c r="D2407" s="24" t="s">
        <v>426</v>
      </c>
    </row>
    <row r="2408" spans="1:4">
      <c r="A2408" s="23">
        <v>6244</v>
      </c>
      <c r="B2408" s="23">
        <v>6244</v>
      </c>
      <c r="C2408" s="23" t="s">
        <v>425</v>
      </c>
      <c r="D2408" s="24" t="s">
        <v>426</v>
      </c>
    </row>
    <row r="2409" spans="1:4">
      <c r="A2409" s="23">
        <v>6251</v>
      </c>
      <c r="B2409" s="23">
        <v>6251</v>
      </c>
      <c r="C2409" s="23" t="s">
        <v>425</v>
      </c>
      <c r="D2409" s="24" t="s">
        <v>426</v>
      </c>
    </row>
    <row r="2410" spans="1:4">
      <c r="A2410" s="23">
        <v>6252</v>
      </c>
      <c r="B2410" s="23">
        <v>6252</v>
      </c>
      <c r="C2410" s="23" t="s">
        <v>425</v>
      </c>
      <c r="D2410" s="24" t="s">
        <v>426</v>
      </c>
    </row>
    <row r="2411" spans="1:4">
      <c r="A2411" s="23">
        <v>6253</v>
      </c>
      <c r="B2411" s="23">
        <v>6253</v>
      </c>
      <c r="C2411" s="23" t="s">
        <v>425</v>
      </c>
      <c r="D2411" s="24" t="s">
        <v>426</v>
      </c>
    </row>
    <row r="2412" spans="1:4">
      <c r="A2412" s="23">
        <v>6254</v>
      </c>
      <c r="B2412" s="23">
        <v>6254</v>
      </c>
      <c r="C2412" s="23" t="s">
        <v>425</v>
      </c>
      <c r="D2412" s="24" t="s">
        <v>426</v>
      </c>
    </row>
    <row r="2413" spans="1:4">
      <c r="A2413" s="23">
        <v>6255</v>
      </c>
      <c r="B2413" s="23">
        <v>6255</v>
      </c>
      <c r="C2413" s="23" t="s">
        <v>425</v>
      </c>
      <c r="D2413" s="24" t="s">
        <v>426</v>
      </c>
    </row>
    <row r="2414" spans="1:4">
      <c r="A2414" s="23">
        <v>6256</v>
      </c>
      <c r="B2414" s="23">
        <v>6256</v>
      </c>
      <c r="C2414" s="23" t="s">
        <v>425</v>
      </c>
      <c r="D2414" s="24" t="s">
        <v>426</v>
      </c>
    </row>
    <row r="2415" spans="1:4">
      <c r="A2415" s="23">
        <v>6258</v>
      </c>
      <c r="B2415" s="23">
        <v>6258</v>
      </c>
      <c r="C2415" s="23" t="s">
        <v>425</v>
      </c>
      <c r="D2415" s="24" t="s">
        <v>426</v>
      </c>
    </row>
    <row r="2416" spans="1:4">
      <c r="A2416" s="23">
        <v>6260</v>
      </c>
      <c r="B2416" s="23">
        <v>6260</v>
      </c>
      <c r="C2416" s="23" t="s">
        <v>425</v>
      </c>
      <c r="D2416" s="24" t="s">
        <v>426</v>
      </c>
    </row>
    <row r="2417" spans="1:4">
      <c r="A2417" s="23">
        <v>6262</v>
      </c>
      <c r="B2417" s="23">
        <v>6262</v>
      </c>
      <c r="C2417" s="23" t="s">
        <v>425</v>
      </c>
      <c r="D2417" s="24" t="s">
        <v>426</v>
      </c>
    </row>
    <row r="2418" spans="1:4">
      <c r="A2418" s="23">
        <v>6271</v>
      </c>
      <c r="B2418" s="23">
        <v>6271</v>
      </c>
      <c r="C2418" s="23" t="s">
        <v>425</v>
      </c>
      <c r="D2418" s="24" t="s">
        <v>426</v>
      </c>
    </row>
    <row r="2419" spans="1:4">
      <c r="A2419" s="23">
        <v>6275</v>
      </c>
      <c r="B2419" s="23">
        <v>6275</v>
      </c>
      <c r="C2419" s="23" t="s">
        <v>425</v>
      </c>
      <c r="D2419" s="24" t="s">
        <v>426</v>
      </c>
    </row>
    <row r="2420" spans="1:4">
      <c r="A2420" s="23">
        <v>6280</v>
      </c>
      <c r="B2420" s="23">
        <v>6280</v>
      </c>
      <c r="C2420" s="23" t="s">
        <v>425</v>
      </c>
      <c r="D2420" s="24" t="s">
        <v>426</v>
      </c>
    </row>
    <row r="2421" spans="1:4">
      <c r="A2421" s="23">
        <v>6281</v>
      </c>
      <c r="B2421" s="23">
        <v>6281</v>
      </c>
      <c r="C2421" s="23" t="s">
        <v>425</v>
      </c>
      <c r="D2421" s="24" t="s">
        <v>426</v>
      </c>
    </row>
    <row r="2422" spans="1:4">
      <c r="A2422" s="23">
        <v>6282</v>
      </c>
      <c r="B2422" s="23">
        <v>6282</v>
      </c>
      <c r="C2422" s="23" t="s">
        <v>425</v>
      </c>
      <c r="D2422" s="24" t="s">
        <v>426</v>
      </c>
    </row>
    <row r="2423" spans="1:4">
      <c r="A2423" s="23">
        <v>6284</v>
      </c>
      <c r="B2423" s="23">
        <v>6284</v>
      </c>
      <c r="C2423" s="23" t="s">
        <v>425</v>
      </c>
      <c r="D2423" s="24" t="s">
        <v>426</v>
      </c>
    </row>
    <row r="2424" spans="1:4">
      <c r="A2424" s="23">
        <v>6285</v>
      </c>
      <c r="B2424" s="23">
        <v>6285</v>
      </c>
      <c r="C2424" s="23" t="s">
        <v>425</v>
      </c>
      <c r="D2424" s="24" t="s">
        <v>426</v>
      </c>
    </row>
    <row r="2425" spans="1:4">
      <c r="A2425" s="23">
        <v>6286</v>
      </c>
      <c r="B2425" s="23">
        <v>6286</v>
      </c>
      <c r="C2425" s="23" t="s">
        <v>425</v>
      </c>
      <c r="D2425" s="24" t="s">
        <v>426</v>
      </c>
    </row>
    <row r="2426" spans="1:4">
      <c r="A2426" s="23">
        <v>6288</v>
      </c>
      <c r="B2426" s="23">
        <v>6288</v>
      </c>
      <c r="C2426" s="23" t="s">
        <v>425</v>
      </c>
      <c r="D2426" s="24" t="s">
        <v>426</v>
      </c>
    </row>
    <row r="2427" spans="1:4">
      <c r="A2427" s="23">
        <v>6290</v>
      </c>
      <c r="B2427" s="23">
        <v>6290</v>
      </c>
      <c r="C2427" s="23" t="s">
        <v>425</v>
      </c>
      <c r="D2427" s="24" t="s">
        <v>426</v>
      </c>
    </row>
    <row r="2428" spans="1:4">
      <c r="A2428" s="23">
        <v>6302</v>
      </c>
      <c r="B2428" s="23">
        <v>6302</v>
      </c>
      <c r="C2428" s="23" t="s">
        <v>425</v>
      </c>
      <c r="D2428" s="24" t="s">
        <v>426</v>
      </c>
    </row>
    <row r="2429" spans="1:4">
      <c r="A2429" s="23">
        <v>6304</v>
      </c>
      <c r="B2429" s="23">
        <v>6304</v>
      </c>
      <c r="C2429" s="23" t="s">
        <v>425</v>
      </c>
      <c r="D2429" s="24" t="s">
        <v>426</v>
      </c>
    </row>
    <row r="2430" spans="1:4">
      <c r="A2430" s="23">
        <v>6306</v>
      </c>
      <c r="B2430" s="23">
        <v>6306</v>
      </c>
      <c r="C2430" s="23" t="s">
        <v>425</v>
      </c>
      <c r="D2430" s="24" t="s">
        <v>426</v>
      </c>
    </row>
    <row r="2431" spans="1:4">
      <c r="A2431" s="23">
        <v>6308</v>
      </c>
      <c r="B2431" s="23">
        <v>6308</v>
      </c>
      <c r="C2431" s="23" t="s">
        <v>425</v>
      </c>
      <c r="D2431" s="24" t="s">
        <v>426</v>
      </c>
    </row>
    <row r="2432" spans="1:4">
      <c r="A2432" s="23">
        <v>6309</v>
      </c>
      <c r="B2432" s="23">
        <v>6309</v>
      </c>
      <c r="C2432" s="23" t="s">
        <v>425</v>
      </c>
      <c r="D2432" s="24" t="s">
        <v>426</v>
      </c>
    </row>
    <row r="2433" spans="1:4">
      <c r="A2433" s="23">
        <v>6311</v>
      </c>
      <c r="B2433" s="23">
        <v>6311</v>
      </c>
      <c r="C2433" s="23" t="s">
        <v>425</v>
      </c>
      <c r="D2433" s="24" t="s">
        <v>426</v>
      </c>
    </row>
    <row r="2434" spans="1:4">
      <c r="A2434" s="23">
        <v>6312</v>
      </c>
      <c r="B2434" s="23">
        <v>6312</v>
      </c>
      <c r="C2434" s="23" t="s">
        <v>425</v>
      </c>
      <c r="D2434" s="24" t="s">
        <v>426</v>
      </c>
    </row>
    <row r="2435" spans="1:4">
      <c r="A2435" s="23">
        <v>6313</v>
      </c>
      <c r="B2435" s="23">
        <v>6313</v>
      </c>
      <c r="C2435" s="23" t="s">
        <v>425</v>
      </c>
      <c r="D2435" s="24" t="s">
        <v>426</v>
      </c>
    </row>
    <row r="2436" spans="1:4">
      <c r="A2436" s="23">
        <v>6315</v>
      </c>
      <c r="B2436" s="23">
        <v>6315</v>
      </c>
      <c r="C2436" s="23" t="s">
        <v>425</v>
      </c>
      <c r="D2436" s="24" t="s">
        <v>426</v>
      </c>
    </row>
    <row r="2437" spans="1:4">
      <c r="A2437" s="23">
        <v>6316</v>
      </c>
      <c r="B2437" s="23">
        <v>6316</v>
      </c>
      <c r="C2437" s="23" t="s">
        <v>425</v>
      </c>
      <c r="D2437" s="24" t="s">
        <v>426</v>
      </c>
    </row>
    <row r="2438" spans="1:4">
      <c r="A2438" s="23">
        <v>6317</v>
      </c>
      <c r="B2438" s="23">
        <v>6317</v>
      </c>
      <c r="C2438" s="23" t="s">
        <v>425</v>
      </c>
      <c r="D2438" s="24" t="s">
        <v>426</v>
      </c>
    </row>
    <row r="2439" spans="1:4">
      <c r="A2439" s="23">
        <v>6318</v>
      </c>
      <c r="B2439" s="23">
        <v>6318</v>
      </c>
      <c r="C2439" s="23" t="s">
        <v>425</v>
      </c>
      <c r="D2439" s="24" t="s">
        <v>426</v>
      </c>
    </row>
    <row r="2440" spans="1:4">
      <c r="A2440" s="23">
        <v>6320</v>
      </c>
      <c r="B2440" s="23">
        <v>6320</v>
      </c>
      <c r="C2440" s="23" t="s">
        <v>425</v>
      </c>
      <c r="D2440" s="24" t="s">
        <v>426</v>
      </c>
    </row>
    <row r="2441" spans="1:4">
      <c r="A2441" s="23">
        <v>6321</v>
      </c>
      <c r="B2441" s="23">
        <v>6321</v>
      </c>
      <c r="C2441" s="23" t="s">
        <v>425</v>
      </c>
      <c r="D2441" s="24" t="s">
        <v>426</v>
      </c>
    </row>
    <row r="2442" spans="1:4">
      <c r="A2442" s="23">
        <v>6322</v>
      </c>
      <c r="B2442" s="23">
        <v>6322</v>
      </c>
      <c r="C2442" s="23" t="s">
        <v>425</v>
      </c>
      <c r="D2442" s="24" t="s">
        <v>426</v>
      </c>
    </row>
    <row r="2443" spans="1:4">
      <c r="A2443" s="23">
        <v>6323</v>
      </c>
      <c r="B2443" s="23">
        <v>6323</v>
      </c>
      <c r="C2443" s="23" t="s">
        <v>425</v>
      </c>
      <c r="D2443" s="24" t="s">
        <v>426</v>
      </c>
    </row>
    <row r="2444" spans="1:4">
      <c r="A2444" s="23">
        <v>6324</v>
      </c>
      <c r="B2444" s="23">
        <v>6324</v>
      </c>
      <c r="C2444" s="23" t="s">
        <v>425</v>
      </c>
      <c r="D2444" s="24" t="s">
        <v>426</v>
      </c>
    </row>
    <row r="2445" spans="1:4">
      <c r="A2445" s="23">
        <v>6326</v>
      </c>
      <c r="B2445" s="23">
        <v>6326</v>
      </c>
      <c r="C2445" s="23" t="s">
        <v>425</v>
      </c>
      <c r="D2445" s="24" t="s">
        <v>426</v>
      </c>
    </row>
    <row r="2446" spans="1:4">
      <c r="A2446" s="23">
        <v>6327</v>
      </c>
      <c r="B2446" s="23">
        <v>6327</v>
      </c>
      <c r="C2446" s="23" t="s">
        <v>425</v>
      </c>
      <c r="D2446" s="24" t="s">
        <v>426</v>
      </c>
    </row>
    <row r="2447" spans="1:4">
      <c r="A2447" s="23">
        <v>6328</v>
      </c>
      <c r="B2447" s="23">
        <v>6328</v>
      </c>
      <c r="C2447" s="23" t="s">
        <v>425</v>
      </c>
      <c r="D2447" s="24" t="s">
        <v>426</v>
      </c>
    </row>
    <row r="2448" spans="1:4">
      <c r="A2448" s="23">
        <v>6330</v>
      </c>
      <c r="B2448" s="23">
        <v>6330</v>
      </c>
      <c r="C2448" s="23" t="s">
        <v>425</v>
      </c>
      <c r="D2448" s="24" t="s">
        <v>426</v>
      </c>
    </row>
    <row r="2449" spans="1:4">
      <c r="A2449" s="23">
        <v>6333</v>
      </c>
      <c r="B2449" s="23">
        <v>6333</v>
      </c>
      <c r="C2449" s="23" t="s">
        <v>425</v>
      </c>
      <c r="D2449" s="24" t="s">
        <v>426</v>
      </c>
    </row>
    <row r="2450" spans="1:4">
      <c r="A2450" s="23">
        <v>6335</v>
      </c>
      <c r="B2450" s="23">
        <v>6335</v>
      </c>
      <c r="C2450" s="23" t="s">
        <v>425</v>
      </c>
      <c r="D2450" s="24" t="s">
        <v>426</v>
      </c>
    </row>
    <row r="2451" spans="1:4">
      <c r="A2451" s="23">
        <v>6336</v>
      </c>
      <c r="B2451" s="23">
        <v>6336</v>
      </c>
      <c r="C2451" s="23" t="s">
        <v>425</v>
      </c>
      <c r="D2451" s="24" t="s">
        <v>426</v>
      </c>
    </row>
    <row r="2452" spans="1:4">
      <c r="A2452" s="23">
        <v>6337</v>
      </c>
      <c r="B2452" s="23">
        <v>6337</v>
      </c>
      <c r="C2452" s="23" t="s">
        <v>425</v>
      </c>
      <c r="D2452" s="24" t="s">
        <v>426</v>
      </c>
    </row>
    <row r="2453" spans="1:4">
      <c r="A2453" s="23">
        <v>6338</v>
      </c>
      <c r="B2453" s="23">
        <v>6338</v>
      </c>
      <c r="C2453" s="23" t="s">
        <v>425</v>
      </c>
      <c r="D2453" s="24" t="s">
        <v>426</v>
      </c>
    </row>
    <row r="2454" spans="1:4">
      <c r="A2454" s="23">
        <v>6341</v>
      </c>
      <c r="B2454" s="23">
        <v>6341</v>
      </c>
      <c r="C2454" s="23" t="s">
        <v>425</v>
      </c>
      <c r="D2454" s="24" t="s">
        <v>426</v>
      </c>
    </row>
    <row r="2455" spans="1:4">
      <c r="A2455" s="23">
        <v>6343</v>
      </c>
      <c r="B2455" s="23">
        <v>6343</v>
      </c>
      <c r="C2455" s="23" t="s">
        <v>425</v>
      </c>
      <c r="D2455" s="24" t="s">
        <v>426</v>
      </c>
    </row>
    <row r="2456" spans="1:4">
      <c r="A2456" s="23">
        <v>6346</v>
      </c>
      <c r="B2456" s="23">
        <v>6346</v>
      </c>
      <c r="C2456" s="23" t="s">
        <v>425</v>
      </c>
      <c r="D2456" s="24" t="s">
        <v>426</v>
      </c>
    </row>
    <row r="2457" spans="1:4">
      <c r="A2457" s="23">
        <v>6348</v>
      </c>
      <c r="B2457" s="23">
        <v>6348</v>
      </c>
      <c r="C2457" s="23" t="s">
        <v>425</v>
      </c>
      <c r="D2457" s="24" t="s">
        <v>426</v>
      </c>
    </row>
    <row r="2458" spans="1:4">
      <c r="A2458" s="23">
        <v>6350</v>
      </c>
      <c r="B2458" s="23">
        <v>6350</v>
      </c>
      <c r="C2458" s="23" t="s">
        <v>425</v>
      </c>
      <c r="D2458" s="24" t="s">
        <v>426</v>
      </c>
    </row>
    <row r="2459" spans="1:4">
      <c r="A2459" s="23">
        <v>6351</v>
      </c>
      <c r="B2459" s="23">
        <v>6351</v>
      </c>
      <c r="C2459" s="23" t="s">
        <v>425</v>
      </c>
      <c r="D2459" s="24" t="s">
        <v>426</v>
      </c>
    </row>
    <row r="2460" spans="1:4">
      <c r="A2460" s="23">
        <v>6352</v>
      </c>
      <c r="B2460" s="23">
        <v>6352</v>
      </c>
      <c r="C2460" s="23" t="s">
        <v>425</v>
      </c>
      <c r="D2460" s="24" t="s">
        <v>426</v>
      </c>
    </row>
    <row r="2461" spans="1:4">
      <c r="A2461" s="23">
        <v>6353</v>
      </c>
      <c r="B2461" s="23">
        <v>6353</v>
      </c>
      <c r="C2461" s="23" t="s">
        <v>425</v>
      </c>
      <c r="D2461" s="24" t="s">
        <v>426</v>
      </c>
    </row>
    <row r="2462" spans="1:4">
      <c r="A2462" s="23">
        <v>6355</v>
      </c>
      <c r="B2462" s="23">
        <v>6355</v>
      </c>
      <c r="C2462" s="23" t="s">
        <v>425</v>
      </c>
      <c r="D2462" s="24" t="s">
        <v>426</v>
      </c>
    </row>
    <row r="2463" spans="1:4">
      <c r="A2463" s="23">
        <v>6356</v>
      </c>
      <c r="B2463" s="23">
        <v>6356</v>
      </c>
      <c r="C2463" s="23" t="s">
        <v>425</v>
      </c>
      <c r="D2463" s="24" t="s">
        <v>426</v>
      </c>
    </row>
    <row r="2464" spans="1:4">
      <c r="A2464" s="23">
        <v>6357</v>
      </c>
      <c r="B2464" s="23">
        <v>6357</v>
      </c>
      <c r="C2464" s="23" t="s">
        <v>425</v>
      </c>
      <c r="D2464" s="24" t="s">
        <v>426</v>
      </c>
    </row>
    <row r="2465" spans="1:4">
      <c r="A2465" s="23">
        <v>6358</v>
      </c>
      <c r="B2465" s="23">
        <v>6358</v>
      </c>
      <c r="C2465" s="23" t="s">
        <v>425</v>
      </c>
      <c r="D2465" s="24" t="s">
        <v>426</v>
      </c>
    </row>
    <row r="2466" spans="1:4">
      <c r="A2466" s="23">
        <v>6359</v>
      </c>
      <c r="B2466" s="23">
        <v>6359</v>
      </c>
      <c r="C2466" s="23" t="s">
        <v>425</v>
      </c>
      <c r="D2466" s="24" t="s">
        <v>426</v>
      </c>
    </row>
    <row r="2467" spans="1:4">
      <c r="A2467" s="23">
        <v>6361</v>
      </c>
      <c r="B2467" s="23">
        <v>6361</v>
      </c>
      <c r="C2467" s="23" t="s">
        <v>425</v>
      </c>
      <c r="D2467" s="24" t="s">
        <v>426</v>
      </c>
    </row>
    <row r="2468" spans="1:4">
      <c r="A2468" s="23">
        <v>6363</v>
      </c>
      <c r="B2468" s="23">
        <v>6363</v>
      </c>
      <c r="C2468" s="23" t="s">
        <v>425</v>
      </c>
      <c r="D2468" s="24" t="s">
        <v>426</v>
      </c>
    </row>
    <row r="2469" spans="1:4">
      <c r="A2469" s="23">
        <v>6365</v>
      </c>
      <c r="B2469" s="23">
        <v>6365</v>
      </c>
      <c r="C2469" s="23" t="s">
        <v>425</v>
      </c>
      <c r="D2469" s="24" t="s">
        <v>426</v>
      </c>
    </row>
    <row r="2470" spans="1:4">
      <c r="A2470" s="23">
        <v>6367</v>
      </c>
      <c r="B2470" s="23">
        <v>6367</v>
      </c>
      <c r="C2470" s="23" t="s">
        <v>425</v>
      </c>
      <c r="D2470" s="24" t="s">
        <v>426</v>
      </c>
    </row>
    <row r="2471" spans="1:4">
      <c r="A2471" s="23">
        <v>6368</v>
      </c>
      <c r="B2471" s="23">
        <v>6368</v>
      </c>
      <c r="C2471" s="23" t="s">
        <v>425</v>
      </c>
      <c r="D2471" s="24" t="s">
        <v>426</v>
      </c>
    </row>
    <row r="2472" spans="1:4">
      <c r="A2472" s="23">
        <v>6369</v>
      </c>
      <c r="B2472" s="23">
        <v>6369</v>
      </c>
      <c r="C2472" s="23" t="s">
        <v>425</v>
      </c>
      <c r="D2472" s="24" t="s">
        <v>426</v>
      </c>
    </row>
    <row r="2473" spans="1:4">
      <c r="A2473" s="23">
        <v>6370</v>
      </c>
      <c r="B2473" s="23">
        <v>6370</v>
      </c>
      <c r="C2473" s="23" t="s">
        <v>425</v>
      </c>
      <c r="D2473" s="24" t="s">
        <v>426</v>
      </c>
    </row>
    <row r="2474" spans="1:4">
      <c r="A2474" s="23">
        <v>6372</v>
      </c>
      <c r="B2474" s="23">
        <v>6372</v>
      </c>
      <c r="C2474" s="23" t="s">
        <v>425</v>
      </c>
      <c r="D2474" s="24" t="s">
        <v>426</v>
      </c>
    </row>
    <row r="2475" spans="1:4">
      <c r="A2475" s="23">
        <v>6373</v>
      </c>
      <c r="B2475" s="23">
        <v>6373</v>
      </c>
      <c r="C2475" s="23" t="s">
        <v>425</v>
      </c>
      <c r="D2475" s="24" t="s">
        <v>426</v>
      </c>
    </row>
    <row r="2476" spans="1:4">
      <c r="A2476" s="23">
        <v>6375</v>
      </c>
      <c r="B2476" s="23">
        <v>6375</v>
      </c>
      <c r="C2476" s="23" t="s">
        <v>425</v>
      </c>
      <c r="D2476" s="24" t="s">
        <v>426</v>
      </c>
    </row>
    <row r="2477" spans="1:4">
      <c r="A2477" s="23">
        <v>6383</v>
      </c>
      <c r="B2477" s="23">
        <v>6383</v>
      </c>
      <c r="C2477" s="23" t="s">
        <v>425</v>
      </c>
      <c r="D2477" s="24" t="s">
        <v>426</v>
      </c>
    </row>
    <row r="2478" spans="1:4">
      <c r="A2478" s="23">
        <v>6384</v>
      </c>
      <c r="B2478" s="23">
        <v>6384</v>
      </c>
      <c r="C2478" s="23" t="s">
        <v>425</v>
      </c>
      <c r="D2478" s="24" t="s">
        <v>426</v>
      </c>
    </row>
    <row r="2479" spans="1:4">
      <c r="A2479" s="23">
        <v>6385</v>
      </c>
      <c r="B2479" s="23">
        <v>6385</v>
      </c>
      <c r="C2479" s="23" t="s">
        <v>425</v>
      </c>
      <c r="D2479" s="24" t="s">
        <v>426</v>
      </c>
    </row>
    <row r="2480" spans="1:4">
      <c r="A2480" s="23">
        <v>6386</v>
      </c>
      <c r="B2480" s="23">
        <v>6386</v>
      </c>
      <c r="C2480" s="23" t="s">
        <v>425</v>
      </c>
      <c r="D2480" s="24" t="s">
        <v>426</v>
      </c>
    </row>
    <row r="2481" spans="1:4">
      <c r="A2481" s="23">
        <v>6390</v>
      </c>
      <c r="B2481" s="23">
        <v>6390</v>
      </c>
      <c r="C2481" s="23" t="s">
        <v>425</v>
      </c>
      <c r="D2481" s="24" t="s">
        <v>426</v>
      </c>
    </row>
    <row r="2482" spans="1:4">
      <c r="A2482" s="23">
        <v>6391</v>
      </c>
      <c r="B2482" s="23">
        <v>6391</v>
      </c>
      <c r="C2482" s="23" t="s">
        <v>425</v>
      </c>
      <c r="D2482" s="24" t="s">
        <v>426</v>
      </c>
    </row>
    <row r="2483" spans="1:4">
      <c r="A2483" s="23">
        <v>6392</v>
      </c>
      <c r="B2483" s="23">
        <v>6392</v>
      </c>
      <c r="C2483" s="23" t="s">
        <v>425</v>
      </c>
      <c r="D2483" s="24" t="s">
        <v>426</v>
      </c>
    </row>
    <row r="2484" spans="1:4">
      <c r="A2484" s="23">
        <v>6393</v>
      </c>
      <c r="B2484" s="23">
        <v>6393</v>
      </c>
      <c r="C2484" s="23" t="s">
        <v>425</v>
      </c>
      <c r="D2484" s="24" t="s">
        <v>426</v>
      </c>
    </row>
    <row r="2485" spans="1:4">
      <c r="A2485" s="23">
        <v>6394</v>
      </c>
      <c r="B2485" s="23">
        <v>6394</v>
      </c>
      <c r="C2485" s="23" t="s">
        <v>425</v>
      </c>
      <c r="D2485" s="24" t="s">
        <v>426</v>
      </c>
    </row>
    <row r="2486" spans="1:4">
      <c r="A2486" s="23">
        <v>6395</v>
      </c>
      <c r="B2486" s="23">
        <v>6395</v>
      </c>
      <c r="C2486" s="23" t="s">
        <v>425</v>
      </c>
      <c r="D2486" s="24" t="s">
        <v>426</v>
      </c>
    </row>
    <row r="2487" spans="1:4">
      <c r="A2487" s="23">
        <v>6396</v>
      </c>
      <c r="B2487" s="23">
        <v>6396</v>
      </c>
      <c r="C2487" s="23" t="s">
        <v>425</v>
      </c>
      <c r="D2487" s="24" t="s">
        <v>426</v>
      </c>
    </row>
    <row r="2488" spans="1:4">
      <c r="A2488" s="23">
        <v>6397</v>
      </c>
      <c r="B2488" s="23">
        <v>6397</v>
      </c>
      <c r="C2488" s="23" t="s">
        <v>425</v>
      </c>
      <c r="D2488" s="24" t="s">
        <v>426</v>
      </c>
    </row>
    <row r="2489" spans="1:4">
      <c r="A2489" s="23">
        <v>6398</v>
      </c>
      <c r="B2489" s="23">
        <v>6398</v>
      </c>
      <c r="C2489" s="23" t="s">
        <v>425</v>
      </c>
      <c r="D2489" s="24" t="s">
        <v>426</v>
      </c>
    </row>
    <row r="2490" spans="1:4">
      <c r="A2490" s="23">
        <v>6401</v>
      </c>
      <c r="B2490" s="23">
        <v>6401</v>
      </c>
      <c r="C2490" s="23" t="s">
        <v>425</v>
      </c>
      <c r="D2490" s="24" t="s">
        <v>426</v>
      </c>
    </row>
    <row r="2491" spans="1:4">
      <c r="A2491" s="23">
        <v>6403</v>
      </c>
      <c r="B2491" s="23">
        <v>6403</v>
      </c>
      <c r="C2491" s="23" t="s">
        <v>425</v>
      </c>
      <c r="D2491" s="24" t="s">
        <v>426</v>
      </c>
    </row>
    <row r="2492" spans="1:4">
      <c r="A2492" s="23">
        <v>6405</v>
      </c>
      <c r="B2492" s="23">
        <v>6405</v>
      </c>
      <c r="C2492" s="23" t="s">
        <v>425</v>
      </c>
      <c r="D2492" s="24" t="s">
        <v>426</v>
      </c>
    </row>
    <row r="2493" spans="1:4">
      <c r="A2493" s="23">
        <v>6407</v>
      </c>
      <c r="B2493" s="23">
        <v>6407</v>
      </c>
      <c r="C2493" s="23" t="s">
        <v>425</v>
      </c>
      <c r="D2493" s="24" t="s">
        <v>426</v>
      </c>
    </row>
    <row r="2494" spans="1:4">
      <c r="A2494" s="23">
        <v>6409</v>
      </c>
      <c r="B2494" s="23">
        <v>6409</v>
      </c>
      <c r="C2494" s="23" t="s">
        <v>425</v>
      </c>
      <c r="D2494" s="24" t="s">
        <v>426</v>
      </c>
    </row>
    <row r="2495" spans="1:4">
      <c r="A2495" s="23">
        <v>6410</v>
      </c>
      <c r="B2495" s="23">
        <v>6410</v>
      </c>
      <c r="C2495" s="23" t="s">
        <v>425</v>
      </c>
      <c r="D2495" s="24" t="s">
        <v>426</v>
      </c>
    </row>
    <row r="2496" spans="1:4">
      <c r="A2496" s="23">
        <v>6411</v>
      </c>
      <c r="B2496" s="23">
        <v>6411</v>
      </c>
      <c r="C2496" s="23" t="s">
        <v>425</v>
      </c>
      <c r="D2496" s="24" t="s">
        <v>426</v>
      </c>
    </row>
    <row r="2497" spans="1:4">
      <c r="A2497" s="23">
        <v>6412</v>
      </c>
      <c r="B2497" s="23">
        <v>6412</v>
      </c>
      <c r="C2497" s="23" t="s">
        <v>425</v>
      </c>
      <c r="D2497" s="24" t="s">
        <v>426</v>
      </c>
    </row>
    <row r="2498" spans="1:4">
      <c r="A2498" s="23">
        <v>6413</v>
      </c>
      <c r="B2498" s="23">
        <v>6413</v>
      </c>
      <c r="C2498" s="23" t="s">
        <v>425</v>
      </c>
      <c r="D2498" s="24" t="s">
        <v>426</v>
      </c>
    </row>
    <row r="2499" spans="1:4">
      <c r="A2499" s="23">
        <v>6414</v>
      </c>
      <c r="B2499" s="23">
        <v>6414</v>
      </c>
      <c r="C2499" s="23" t="s">
        <v>425</v>
      </c>
      <c r="D2499" s="24" t="s">
        <v>426</v>
      </c>
    </row>
    <row r="2500" spans="1:4">
      <c r="A2500" s="23">
        <v>6415</v>
      </c>
      <c r="B2500" s="23">
        <v>6415</v>
      </c>
      <c r="C2500" s="23" t="s">
        <v>425</v>
      </c>
      <c r="D2500" s="24" t="s">
        <v>426</v>
      </c>
    </row>
    <row r="2501" spans="1:4">
      <c r="A2501" s="23">
        <v>6418</v>
      </c>
      <c r="B2501" s="23">
        <v>6418</v>
      </c>
      <c r="C2501" s="23" t="s">
        <v>425</v>
      </c>
      <c r="D2501" s="24" t="s">
        <v>426</v>
      </c>
    </row>
    <row r="2502" spans="1:4">
      <c r="A2502" s="23">
        <v>6419</v>
      </c>
      <c r="B2502" s="23">
        <v>6419</v>
      </c>
      <c r="C2502" s="23" t="s">
        <v>425</v>
      </c>
      <c r="D2502" s="24" t="s">
        <v>426</v>
      </c>
    </row>
    <row r="2503" spans="1:4">
      <c r="A2503" s="23">
        <v>6420</v>
      </c>
      <c r="B2503" s="23">
        <v>6420</v>
      </c>
      <c r="C2503" s="23" t="s">
        <v>425</v>
      </c>
      <c r="D2503" s="24" t="s">
        <v>426</v>
      </c>
    </row>
    <row r="2504" spans="1:4">
      <c r="A2504" s="23">
        <v>6421</v>
      </c>
      <c r="B2504" s="23">
        <v>6421</v>
      </c>
      <c r="C2504" s="23" t="s">
        <v>425</v>
      </c>
      <c r="D2504" s="24" t="s">
        <v>426</v>
      </c>
    </row>
    <row r="2505" spans="1:4">
      <c r="A2505" s="23">
        <v>6422</v>
      </c>
      <c r="B2505" s="23">
        <v>6422</v>
      </c>
      <c r="C2505" s="23" t="s">
        <v>425</v>
      </c>
      <c r="D2505" s="24" t="s">
        <v>426</v>
      </c>
    </row>
    <row r="2506" spans="1:4">
      <c r="A2506" s="23">
        <v>6423</v>
      </c>
      <c r="B2506" s="23">
        <v>6423</v>
      </c>
      <c r="C2506" s="23" t="s">
        <v>425</v>
      </c>
      <c r="D2506" s="24" t="s">
        <v>426</v>
      </c>
    </row>
    <row r="2507" spans="1:4">
      <c r="A2507" s="23">
        <v>6424</v>
      </c>
      <c r="B2507" s="23">
        <v>6424</v>
      </c>
      <c r="C2507" s="23" t="s">
        <v>425</v>
      </c>
      <c r="D2507" s="24" t="s">
        <v>426</v>
      </c>
    </row>
    <row r="2508" spans="1:4">
      <c r="A2508" s="23">
        <v>6425</v>
      </c>
      <c r="B2508" s="23">
        <v>6425</v>
      </c>
      <c r="C2508" s="23" t="s">
        <v>425</v>
      </c>
      <c r="D2508" s="24" t="s">
        <v>426</v>
      </c>
    </row>
    <row r="2509" spans="1:4">
      <c r="A2509" s="23">
        <v>6426</v>
      </c>
      <c r="B2509" s="23">
        <v>6426</v>
      </c>
      <c r="C2509" s="23" t="s">
        <v>425</v>
      </c>
      <c r="D2509" s="24" t="s">
        <v>426</v>
      </c>
    </row>
    <row r="2510" spans="1:4">
      <c r="A2510" s="23">
        <v>6427</v>
      </c>
      <c r="B2510" s="23">
        <v>6427</v>
      </c>
      <c r="C2510" s="23" t="s">
        <v>425</v>
      </c>
      <c r="D2510" s="24" t="s">
        <v>426</v>
      </c>
    </row>
    <row r="2511" spans="1:4">
      <c r="A2511" s="23">
        <v>6428</v>
      </c>
      <c r="B2511" s="23">
        <v>6428</v>
      </c>
      <c r="C2511" s="23" t="s">
        <v>425</v>
      </c>
      <c r="D2511" s="24" t="s">
        <v>426</v>
      </c>
    </row>
    <row r="2512" spans="1:4">
      <c r="A2512" s="23">
        <v>6429</v>
      </c>
      <c r="B2512" s="23">
        <v>6429</v>
      </c>
      <c r="C2512" s="23" t="s">
        <v>425</v>
      </c>
      <c r="D2512" s="24" t="s">
        <v>426</v>
      </c>
    </row>
    <row r="2513" spans="1:4">
      <c r="A2513" s="23">
        <v>6430</v>
      </c>
      <c r="B2513" s="23">
        <v>6430</v>
      </c>
      <c r="C2513" s="23" t="s">
        <v>425</v>
      </c>
      <c r="D2513" s="24" t="s">
        <v>426</v>
      </c>
    </row>
    <row r="2514" spans="1:4">
      <c r="A2514" s="23">
        <v>6431</v>
      </c>
      <c r="B2514" s="23">
        <v>6431</v>
      </c>
      <c r="C2514" s="23" t="s">
        <v>425</v>
      </c>
      <c r="D2514" s="24" t="s">
        <v>426</v>
      </c>
    </row>
    <row r="2515" spans="1:4">
      <c r="A2515" s="23">
        <v>6432</v>
      </c>
      <c r="B2515" s="23">
        <v>6432</v>
      </c>
      <c r="C2515" s="23" t="s">
        <v>425</v>
      </c>
      <c r="D2515" s="24" t="s">
        <v>426</v>
      </c>
    </row>
    <row r="2516" spans="1:4">
      <c r="A2516" s="23">
        <v>6434</v>
      </c>
      <c r="B2516" s="23">
        <v>6434</v>
      </c>
      <c r="C2516" s="23" t="s">
        <v>425</v>
      </c>
      <c r="D2516" s="24" t="s">
        <v>426</v>
      </c>
    </row>
    <row r="2517" spans="1:4">
      <c r="A2517" s="23">
        <v>6436</v>
      </c>
      <c r="B2517" s="23">
        <v>6436</v>
      </c>
      <c r="C2517" s="23" t="s">
        <v>425</v>
      </c>
      <c r="D2517" s="24" t="s">
        <v>426</v>
      </c>
    </row>
    <row r="2518" spans="1:4">
      <c r="A2518" s="23">
        <v>6437</v>
      </c>
      <c r="B2518" s="23">
        <v>6437</v>
      </c>
      <c r="C2518" s="23" t="s">
        <v>425</v>
      </c>
      <c r="D2518" s="24" t="s">
        <v>426</v>
      </c>
    </row>
    <row r="2519" spans="1:4">
      <c r="A2519" s="23">
        <v>6438</v>
      </c>
      <c r="B2519" s="23">
        <v>6438</v>
      </c>
      <c r="C2519" s="23" t="s">
        <v>425</v>
      </c>
      <c r="D2519" s="24" t="s">
        <v>426</v>
      </c>
    </row>
    <row r="2520" spans="1:4">
      <c r="A2520" s="23">
        <v>6440</v>
      </c>
      <c r="B2520" s="23">
        <v>6440</v>
      </c>
      <c r="C2520" s="23" t="s">
        <v>425</v>
      </c>
      <c r="D2520" s="24" t="s">
        <v>426</v>
      </c>
    </row>
    <row r="2521" spans="1:4">
      <c r="A2521" s="23">
        <v>6442</v>
      </c>
      <c r="B2521" s="23">
        <v>6442</v>
      </c>
      <c r="C2521" s="23" t="s">
        <v>425</v>
      </c>
      <c r="D2521" s="24" t="s">
        <v>426</v>
      </c>
    </row>
    <row r="2522" spans="1:4">
      <c r="A2522" s="23">
        <v>6443</v>
      </c>
      <c r="B2522" s="23">
        <v>6443</v>
      </c>
      <c r="C2522" s="23" t="s">
        <v>425</v>
      </c>
      <c r="D2522" s="24" t="s">
        <v>426</v>
      </c>
    </row>
    <row r="2523" spans="1:4">
      <c r="A2523" s="23">
        <v>6445</v>
      </c>
      <c r="B2523" s="23">
        <v>6445</v>
      </c>
      <c r="C2523" s="23" t="s">
        <v>425</v>
      </c>
      <c r="D2523" s="24" t="s">
        <v>426</v>
      </c>
    </row>
    <row r="2524" spans="1:4">
      <c r="A2524" s="23">
        <v>6446</v>
      </c>
      <c r="B2524" s="23">
        <v>6446</v>
      </c>
      <c r="C2524" s="23" t="s">
        <v>425</v>
      </c>
      <c r="D2524" s="24" t="s">
        <v>426</v>
      </c>
    </row>
    <row r="2525" spans="1:4">
      <c r="A2525" s="23">
        <v>6447</v>
      </c>
      <c r="B2525" s="23">
        <v>6447</v>
      </c>
      <c r="C2525" s="23" t="s">
        <v>425</v>
      </c>
      <c r="D2525" s="24" t="s">
        <v>426</v>
      </c>
    </row>
    <row r="2526" spans="1:4">
      <c r="A2526" s="23">
        <v>6448</v>
      </c>
      <c r="B2526" s="23">
        <v>6448</v>
      </c>
      <c r="C2526" s="23" t="s">
        <v>425</v>
      </c>
      <c r="D2526" s="24" t="s">
        <v>426</v>
      </c>
    </row>
    <row r="2527" spans="1:4">
      <c r="A2527" s="23">
        <v>6450</v>
      </c>
      <c r="B2527" s="23">
        <v>6450</v>
      </c>
      <c r="C2527" s="23" t="s">
        <v>425</v>
      </c>
      <c r="D2527" s="24" t="s">
        <v>426</v>
      </c>
    </row>
    <row r="2528" spans="1:4">
      <c r="A2528" s="23">
        <v>6452</v>
      </c>
      <c r="B2528" s="23">
        <v>6452</v>
      </c>
      <c r="C2528" s="23" t="s">
        <v>425</v>
      </c>
      <c r="D2528" s="24" t="s">
        <v>426</v>
      </c>
    </row>
    <row r="2529" spans="1:4">
      <c r="A2529" s="23">
        <v>6460</v>
      </c>
      <c r="B2529" s="23">
        <v>6460</v>
      </c>
      <c r="C2529" s="23" t="s">
        <v>425</v>
      </c>
      <c r="D2529" s="24" t="s">
        <v>426</v>
      </c>
    </row>
    <row r="2530" spans="1:4">
      <c r="A2530" s="23">
        <v>6461</v>
      </c>
      <c r="B2530" s="23">
        <v>6461</v>
      </c>
      <c r="C2530" s="23" t="s">
        <v>425</v>
      </c>
      <c r="D2530" s="24" t="s">
        <v>426</v>
      </c>
    </row>
    <row r="2531" spans="1:4">
      <c r="A2531" s="23">
        <v>6462</v>
      </c>
      <c r="B2531" s="23">
        <v>6462</v>
      </c>
      <c r="C2531" s="23" t="s">
        <v>425</v>
      </c>
      <c r="D2531" s="24" t="s">
        <v>426</v>
      </c>
    </row>
    <row r="2532" spans="1:4">
      <c r="A2532" s="23">
        <v>6463</v>
      </c>
      <c r="B2532" s="23">
        <v>6463</v>
      </c>
      <c r="C2532" s="23" t="s">
        <v>425</v>
      </c>
      <c r="D2532" s="24" t="s">
        <v>426</v>
      </c>
    </row>
    <row r="2533" spans="1:4">
      <c r="A2533" s="23">
        <v>6465</v>
      </c>
      <c r="B2533" s="23">
        <v>6465</v>
      </c>
      <c r="C2533" s="23" t="s">
        <v>425</v>
      </c>
      <c r="D2533" s="24" t="s">
        <v>426</v>
      </c>
    </row>
    <row r="2534" spans="1:4">
      <c r="A2534" s="23">
        <v>6466</v>
      </c>
      <c r="B2534" s="23">
        <v>6466</v>
      </c>
      <c r="C2534" s="23" t="s">
        <v>425</v>
      </c>
      <c r="D2534" s="24" t="s">
        <v>426</v>
      </c>
    </row>
    <row r="2535" spans="1:4">
      <c r="A2535" s="23">
        <v>6467</v>
      </c>
      <c r="B2535" s="23">
        <v>6467</v>
      </c>
      <c r="C2535" s="23" t="s">
        <v>425</v>
      </c>
      <c r="D2535" s="24" t="s">
        <v>426</v>
      </c>
    </row>
    <row r="2536" spans="1:4">
      <c r="A2536" s="23">
        <v>6468</v>
      </c>
      <c r="B2536" s="23">
        <v>6468</v>
      </c>
      <c r="C2536" s="23" t="s">
        <v>425</v>
      </c>
      <c r="D2536" s="24" t="s">
        <v>426</v>
      </c>
    </row>
    <row r="2537" spans="1:4">
      <c r="A2537" s="23">
        <v>6470</v>
      </c>
      <c r="B2537" s="23">
        <v>6470</v>
      </c>
      <c r="C2537" s="23" t="s">
        <v>425</v>
      </c>
      <c r="D2537" s="24" t="s">
        <v>426</v>
      </c>
    </row>
    <row r="2538" spans="1:4">
      <c r="A2538" s="23">
        <v>6472</v>
      </c>
      <c r="B2538" s="23">
        <v>6472</v>
      </c>
      <c r="C2538" s="23" t="s">
        <v>425</v>
      </c>
      <c r="D2538" s="24" t="s">
        <v>426</v>
      </c>
    </row>
    <row r="2539" spans="1:4">
      <c r="A2539" s="23">
        <v>6473</v>
      </c>
      <c r="B2539" s="23">
        <v>6473</v>
      </c>
      <c r="C2539" s="23" t="s">
        <v>425</v>
      </c>
      <c r="D2539" s="24" t="s">
        <v>426</v>
      </c>
    </row>
    <row r="2540" spans="1:4">
      <c r="A2540" s="23">
        <v>6475</v>
      </c>
      <c r="B2540" s="23">
        <v>6475</v>
      </c>
      <c r="C2540" s="23" t="s">
        <v>425</v>
      </c>
      <c r="D2540" s="24" t="s">
        <v>426</v>
      </c>
    </row>
    <row r="2541" spans="1:4">
      <c r="A2541" s="23">
        <v>6476</v>
      </c>
      <c r="B2541" s="23">
        <v>6476</v>
      </c>
      <c r="C2541" s="23" t="s">
        <v>425</v>
      </c>
      <c r="D2541" s="24" t="s">
        <v>426</v>
      </c>
    </row>
    <row r="2542" spans="1:4">
      <c r="A2542" s="23">
        <v>6477</v>
      </c>
      <c r="B2542" s="23">
        <v>6477</v>
      </c>
      <c r="C2542" s="23" t="s">
        <v>425</v>
      </c>
      <c r="D2542" s="24" t="s">
        <v>426</v>
      </c>
    </row>
    <row r="2543" spans="1:4">
      <c r="A2543" s="23">
        <v>6479</v>
      </c>
      <c r="B2543" s="23">
        <v>6479</v>
      </c>
      <c r="C2543" s="23" t="s">
        <v>425</v>
      </c>
      <c r="D2543" s="24" t="s">
        <v>426</v>
      </c>
    </row>
    <row r="2544" spans="1:4">
      <c r="A2544" s="23">
        <v>6480</v>
      </c>
      <c r="B2544" s="23">
        <v>6480</v>
      </c>
      <c r="C2544" s="23" t="s">
        <v>425</v>
      </c>
      <c r="D2544" s="24" t="s">
        <v>426</v>
      </c>
    </row>
    <row r="2545" spans="1:4">
      <c r="A2545" s="23">
        <v>6484</v>
      </c>
      <c r="B2545" s="23">
        <v>6484</v>
      </c>
      <c r="C2545" s="23" t="s">
        <v>425</v>
      </c>
      <c r="D2545" s="24" t="s">
        <v>426</v>
      </c>
    </row>
    <row r="2546" spans="1:4">
      <c r="A2546" s="23">
        <v>6485</v>
      </c>
      <c r="B2546" s="23">
        <v>6485</v>
      </c>
      <c r="C2546" s="23" t="s">
        <v>425</v>
      </c>
      <c r="D2546" s="24" t="s">
        <v>426</v>
      </c>
    </row>
    <row r="2547" spans="1:4">
      <c r="A2547" s="23">
        <v>6487</v>
      </c>
      <c r="B2547" s="23">
        <v>6487</v>
      </c>
      <c r="C2547" s="23" t="s">
        <v>425</v>
      </c>
      <c r="D2547" s="24" t="s">
        <v>426</v>
      </c>
    </row>
    <row r="2548" spans="1:4">
      <c r="A2548" s="23">
        <v>6488</v>
      </c>
      <c r="B2548" s="23">
        <v>6488</v>
      </c>
      <c r="C2548" s="23" t="s">
        <v>425</v>
      </c>
      <c r="D2548" s="24" t="s">
        <v>426</v>
      </c>
    </row>
    <row r="2549" spans="1:4">
      <c r="A2549" s="23">
        <v>6489</v>
      </c>
      <c r="B2549" s="23">
        <v>6489</v>
      </c>
      <c r="C2549" s="23" t="s">
        <v>425</v>
      </c>
      <c r="D2549" s="24" t="s">
        <v>426</v>
      </c>
    </row>
    <row r="2550" spans="1:4">
      <c r="A2550" s="23">
        <v>6490</v>
      </c>
      <c r="B2550" s="23">
        <v>6490</v>
      </c>
      <c r="C2550" s="23" t="s">
        <v>425</v>
      </c>
      <c r="D2550" s="24" t="s">
        <v>426</v>
      </c>
    </row>
    <row r="2551" spans="1:4">
      <c r="A2551" s="23">
        <v>6501</v>
      </c>
      <c r="B2551" s="23">
        <v>6501</v>
      </c>
      <c r="C2551" s="23" t="s">
        <v>425</v>
      </c>
      <c r="D2551" s="24" t="s">
        <v>426</v>
      </c>
    </row>
    <row r="2552" spans="1:4">
      <c r="A2552" s="23">
        <v>6502</v>
      </c>
      <c r="B2552" s="23">
        <v>6502</v>
      </c>
      <c r="C2552" s="23" t="s">
        <v>425</v>
      </c>
      <c r="D2552" s="24" t="s">
        <v>426</v>
      </c>
    </row>
    <row r="2553" spans="1:4">
      <c r="A2553" s="23">
        <v>6503</v>
      </c>
      <c r="B2553" s="23">
        <v>6503</v>
      </c>
      <c r="C2553" s="23" t="s">
        <v>425</v>
      </c>
      <c r="D2553" s="24" t="s">
        <v>426</v>
      </c>
    </row>
    <row r="2554" spans="1:4">
      <c r="A2554" s="23">
        <v>6504</v>
      </c>
      <c r="B2554" s="23">
        <v>6504</v>
      </c>
      <c r="C2554" s="23" t="s">
        <v>425</v>
      </c>
      <c r="D2554" s="24" t="s">
        <v>426</v>
      </c>
    </row>
    <row r="2555" spans="1:4">
      <c r="A2555" s="23">
        <v>6505</v>
      </c>
      <c r="B2555" s="23">
        <v>6505</v>
      </c>
      <c r="C2555" s="23" t="s">
        <v>425</v>
      </c>
      <c r="D2555" s="24" t="s">
        <v>426</v>
      </c>
    </row>
    <row r="2556" spans="1:4">
      <c r="A2556" s="23">
        <v>6506</v>
      </c>
      <c r="B2556" s="23">
        <v>6506</v>
      </c>
      <c r="C2556" s="23" t="s">
        <v>425</v>
      </c>
      <c r="D2556" s="24" t="s">
        <v>426</v>
      </c>
    </row>
    <row r="2557" spans="1:4">
      <c r="A2557" s="23">
        <v>6507</v>
      </c>
      <c r="B2557" s="23">
        <v>6507</v>
      </c>
      <c r="C2557" s="23" t="s">
        <v>425</v>
      </c>
      <c r="D2557" s="24" t="s">
        <v>426</v>
      </c>
    </row>
    <row r="2558" spans="1:4">
      <c r="A2558" s="23">
        <v>6509</v>
      </c>
      <c r="B2558" s="23">
        <v>6509</v>
      </c>
      <c r="C2558" s="23" t="s">
        <v>425</v>
      </c>
      <c r="D2558" s="24" t="s">
        <v>426</v>
      </c>
    </row>
    <row r="2559" spans="1:4">
      <c r="A2559" s="23">
        <v>6510</v>
      </c>
      <c r="B2559" s="23">
        <v>6510</v>
      </c>
      <c r="C2559" s="23" t="s">
        <v>425</v>
      </c>
      <c r="D2559" s="24" t="s">
        <v>426</v>
      </c>
    </row>
    <row r="2560" spans="1:4">
      <c r="A2560" s="23">
        <v>6511</v>
      </c>
      <c r="B2560" s="23">
        <v>6511</v>
      </c>
      <c r="C2560" s="23" t="s">
        <v>425</v>
      </c>
      <c r="D2560" s="24" t="s">
        <v>426</v>
      </c>
    </row>
    <row r="2561" spans="1:4">
      <c r="A2561" s="23">
        <v>6512</v>
      </c>
      <c r="B2561" s="23">
        <v>6512</v>
      </c>
      <c r="C2561" s="23" t="s">
        <v>425</v>
      </c>
      <c r="D2561" s="24" t="s">
        <v>426</v>
      </c>
    </row>
    <row r="2562" spans="1:4">
      <c r="A2562" s="23">
        <v>6513</v>
      </c>
      <c r="B2562" s="23">
        <v>6513</v>
      </c>
      <c r="C2562" s="23" t="s">
        <v>425</v>
      </c>
      <c r="D2562" s="24" t="s">
        <v>426</v>
      </c>
    </row>
    <row r="2563" spans="1:4">
      <c r="A2563" s="23">
        <v>6514</v>
      </c>
      <c r="B2563" s="23">
        <v>6514</v>
      </c>
      <c r="C2563" s="23" t="s">
        <v>425</v>
      </c>
      <c r="D2563" s="24" t="s">
        <v>426</v>
      </c>
    </row>
    <row r="2564" spans="1:4">
      <c r="A2564" s="23">
        <v>6515</v>
      </c>
      <c r="B2564" s="23">
        <v>6515</v>
      </c>
      <c r="C2564" s="23" t="s">
        <v>425</v>
      </c>
      <c r="D2564" s="24" t="s">
        <v>426</v>
      </c>
    </row>
    <row r="2565" spans="1:4">
      <c r="A2565" s="23">
        <v>6516</v>
      </c>
      <c r="B2565" s="23">
        <v>6516</v>
      </c>
      <c r="C2565" s="23" t="s">
        <v>425</v>
      </c>
      <c r="D2565" s="24" t="s">
        <v>426</v>
      </c>
    </row>
    <row r="2566" spans="1:4">
      <c r="A2566" s="23">
        <v>6517</v>
      </c>
      <c r="B2566" s="23">
        <v>6517</v>
      </c>
      <c r="C2566" s="23" t="s">
        <v>425</v>
      </c>
      <c r="D2566" s="24" t="s">
        <v>426</v>
      </c>
    </row>
    <row r="2567" spans="1:4">
      <c r="A2567" s="23">
        <v>6518</v>
      </c>
      <c r="B2567" s="23">
        <v>6518</v>
      </c>
      <c r="C2567" s="23" t="s">
        <v>425</v>
      </c>
      <c r="D2567" s="24" t="s">
        <v>426</v>
      </c>
    </row>
    <row r="2568" spans="1:4">
      <c r="A2568" s="23">
        <v>6519</v>
      </c>
      <c r="B2568" s="23">
        <v>6519</v>
      </c>
      <c r="C2568" s="23" t="s">
        <v>425</v>
      </c>
      <c r="D2568" s="24" t="s">
        <v>426</v>
      </c>
    </row>
    <row r="2569" spans="1:4">
      <c r="A2569" s="23">
        <v>6521</v>
      </c>
      <c r="B2569" s="23">
        <v>6521</v>
      </c>
      <c r="C2569" s="23" t="s">
        <v>425</v>
      </c>
      <c r="D2569" s="24" t="s">
        <v>426</v>
      </c>
    </row>
    <row r="2570" spans="1:4">
      <c r="A2570" s="23">
        <v>6522</v>
      </c>
      <c r="B2570" s="23">
        <v>6522</v>
      </c>
      <c r="C2570" s="23" t="s">
        <v>425</v>
      </c>
      <c r="D2570" s="24" t="s">
        <v>426</v>
      </c>
    </row>
    <row r="2571" spans="1:4">
      <c r="A2571" s="23">
        <v>6525</v>
      </c>
      <c r="B2571" s="23">
        <v>6525</v>
      </c>
      <c r="C2571" s="23" t="s">
        <v>425</v>
      </c>
      <c r="D2571" s="24" t="s">
        <v>426</v>
      </c>
    </row>
    <row r="2572" spans="1:4">
      <c r="A2572" s="23">
        <v>6528</v>
      </c>
      <c r="B2572" s="23">
        <v>6528</v>
      </c>
      <c r="C2572" s="23" t="s">
        <v>425</v>
      </c>
      <c r="D2572" s="24" t="s">
        <v>426</v>
      </c>
    </row>
    <row r="2573" spans="1:4">
      <c r="A2573" s="23">
        <v>6530</v>
      </c>
      <c r="B2573" s="23">
        <v>6530</v>
      </c>
      <c r="C2573" s="23" t="s">
        <v>425</v>
      </c>
      <c r="D2573" s="24" t="s">
        <v>426</v>
      </c>
    </row>
    <row r="2574" spans="1:4">
      <c r="A2574" s="23">
        <v>6532</v>
      </c>
      <c r="B2574" s="23">
        <v>6532</v>
      </c>
      <c r="C2574" s="23" t="s">
        <v>425</v>
      </c>
      <c r="D2574" s="24" t="s">
        <v>426</v>
      </c>
    </row>
    <row r="2575" spans="1:4">
      <c r="A2575" s="23">
        <v>6535</v>
      </c>
      <c r="B2575" s="23">
        <v>6535</v>
      </c>
      <c r="C2575" s="23" t="s">
        <v>425</v>
      </c>
      <c r="D2575" s="24" t="s">
        <v>426</v>
      </c>
    </row>
    <row r="2576" spans="1:4">
      <c r="A2576" s="23">
        <v>6536</v>
      </c>
      <c r="B2576" s="23">
        <v>6536</v>
      </c>
      <c r="C2576" s="23" t="s">
        <v>425</v>
      </c>
      <c r="D2576" s="24" t="s">
        <v>426</v>
      </c>
    </row>
    <row r="2577" spans="1:4">
      <c r="A2577" s="23">
        <v>6537</v>
      </c>
      <c r="B2577" s="23">
        <v>6537</v>
      </c>
      <c r="C2577" s="23" t="s">
        <v>425</v>
      </c>
      <c r="D2577" s="24" t="s">
        <v>426</v>
      </c>
    </row>
    <row r="2578" spans="1:4">
      <c r="A2578" s="23">
        <v>6556</v>
      </c>
      <c r="B2578" s="23">
        <v>6556</v>
      </c>
      <c r="C2578" s="23" t="s">
        <v>422</v>
      </c>
      <c r="D2578" s="24" t="s">
        <v>423</v>
      </c>
    </row>
    <row r="2579" spans="1:4">
      <c r="A2579" s="23">
        <v>6558</v>
      </c>
      <c r="B2579" s="23">
        <v>6558</v>
      </c>
      <c r="C2579" s="23" t="s">
        <v>422</v>
      </c>
      <c r="D2579" s="24" t="s">
        <v>423</v>
      </c>
    </row>
    <row r="2580" spans="1:4">
      <c r="A2580" s="23">
        <v>6558</v>
      </c>
      <c r="B2580" s="23">
        <v>6558</v>
      </c>
      <c r="C2580" s="23" t="s">
        <v>425</v>
      </c>
      <c r="D2580" s="24" t="s">
        <v>426</v>
      </c>
    </row>
    <row r="2581" spans="1:4">
      <c r="A2581" s="23">
        <v>6560</v>
      </c>
      <c r="B2581" s="23">
        <v>6560</v>
      </c>
      <c r="C2581" s="23" t="s">
        <v>422</v>
      </c>
      <c r="D2581" s="24" t="s">
        <v>423</v>
      </c>
    </row>
    <row r="2582" spans="1:4">
      <c r="A2582" s="23">
        <v>6560</v>
      </c>
      <c r="B2582" s="23">
        <v>6560</v>
      </c>
      <c r="C2582" s="23" t="s">
        <v>425</v>
      </c>
      <c r="D2582" s="24" t="s">
        <v>426</v>
      </c>
    </row>
    <row r="2583" spans="1:4">
      <c r="A2583" s="23">
        <v>6562</v>
      </c>
      <c r="B2583" s="23">
        <v>6562</v>
      </c>
      <c r="C2583" s="23" t="s">
        <v>425</v>
      </c>
      <c r="D2583" s="24" t="s">
        <v>426</v>
      </c>
    </row>
    <row r="2584" spans="1:4">
      <c r="A2584" s="23">
        <v>6564</v>
      </c>
      <c r="B2584" s="23">
        <v>6564</v>
      </c>
      <c r="C2584" s="23" t="s">
        <v>425</v>
      </c>
      <c r="D2584" s="24" t="s">
        <v>426</v>
      </c>
    </row>
    <row r="2585" spans="1:4">
      <c r="A2585" s="23">
        <v>6566</v>
      </c>
      <c r="B2585" s="23">
        <v>6566</v>
      </c>
      <c r="C2585" s="23" t="s">
        <v>425</v>
      </c>
      <c r="D2585" s="24" t="s">
        <v>426</v>
      </c>
    </row>
    <row r="2586" spans="1:4">
      <c r="A2586" s="23">
        <v>6567</v>
      </c>
      <c r="B2586" s="23">
        <v>6567</v>
      </c>
      <c r="C2586" s="23" t="s">
        <v>425</v>
      </c>
      <c r="D2586" s="24" t="s">
        <v>426</v>
      </c>
    </row>
    <row r="2587" spans="1:4">
      <c r="A2587" s="23">
        <v>6568</v>
      </c>
      <c r="B2587" s="23">
        <v>6568</v>
      </c>
      <c r="C2587" s="23" t="s">
        <v>425</v>
      </c>
      <c r="D2587" s="24" t="s">
        <v>426</v>
      </c>
    </row>
    <row r="2588" spans="1:4">
      <c r="A2588" s="23">
        <v>6569</v>
      </c>
      <c r="B2588" s="23">
        <v>6569</v>
      </c>
      <c r="C2588" s="23" t="s">
        <v>425</v>
      </c>
      <c r="D2588" s="24" t="s">
        <v>426</v>
      </c>
    </row>
    <row r="2589" spans="1:4">
      <c r="A2589" s="23">
        <v>6571</v>
      </c>
      <c r="B2589" s="23">
        <v>6571</v>
      </c>
      <c r="C2589" s="23" t="s">
        <v>425</v>
      </c>
      <c r="D2589" s="24" t="s">
        <v>426</v>
      </c>
    </row>
    <row r="2590" spans="1:4">
      <c r="A2590" s="23">
        <v>6572</v>
      </c>
      <c r="B2590" s="23">
        <v>6572</v>
      </c>
      <c r="C2590" s="23" t="s">
        <v>425</v>
      </c>
      <c r="D2590" s="24" t="s">
        <v>426</v>
      </c>
    </row>
    <row r="2591" spans="1:4">
      <c r="A2591" s="23">
        <v>6574</v>
      </c>
      <c r="B2591" s="23">
        <v>6574</v>
      </c>
      <c r="C2591" s="23" t="s">
        <v>425</v>
      </c>
      <c r="D2591" s="24" t="s">
        <v>426</v>
      </c>
    </row>
    <row r="2592" spans="1:4">
      <c r="A2592" s="23">
        <v>6575</v>
      </c>
      <c r="B2592" s="23">
        <v>6575</v>
      </c>
      <c r="C2592" s="23" t="s">
        <v>425</v>
      </c>
      <c r="D2592" s="24" t="s">
        <v>426</v>
      </c>
    </row>
    <row r="2593" spans="1:4">
      <c r="A2593" s="23">
        <v>6603</v>
      </c>
      <c r="B2593" s="23">
        <v>6603</v>
      </c>
      <c r="C2593" s="23" t="s">
        <v>425</v>
      </c>
      <c r="D2593" s="24" t="s">
        <v>426</v>
      </c>
    </row>
    <row r="2594" spans="1:4">
      <c r="A2594" s="23">
        <v>6605</v>
      </c>
      <c r="B2594" s="23">
        <v>6605</v>
      </c>
      <c r="C2594" s="23" t="s">
        <v>425</v>
      </c>
      <c r="D2594" s="24" t="s">
        <v>426</v>
      </c>
    </row>
    <row r="2595" spans="1:4">
      <c r="A2595" s="23">
        <v>6606</v>
      </c>
      <c r="B2595" s="23">
        <v>6606</v>
      </c>
      <c r="C2595" s="23" t="s">
        <v>425</v>
      </c>
      <c r="D2595" s="24" t="s">
        <v>426</v>
      </c>
    </row>
    <row r="2596" spans="1:4">
      <c r="A2596" s="23">
        <v>6608</v>
      </c>
      <c r="B2596" s="23">
        <v>6608</v>
      </c>
      <c r="C2596" s="23" t="s">
        <v>425</v>
      </c>
      <c r="D2596" s="24" t="s">
        <v>426</v>
      </c>
    </row>
    <row r="2597" spans="1:4">
      <c r="A2597" s="23">
        <v>6609</v>
      </c>
      <c r="B2597" s="23">
        <v>6609</v>
      </c>
      <c r="C2597" s="23" t="s">
        <v>425</v>
      </c>
      <c r="D2597" s="24" t="s">
        <v>426</v>
      </c>
    </row>
    <row r="2598" spans="1:4">
      <c r="A2598" s="23">
        <v>6612</v>
      </c>
      <c r="B2598" s="23">
        <v>6612</v>
      </c>
      <c r="C2598" s="23" t="s">
        <v>425</v>
      </c>
      <c r="D2598" s="24" t="s">
        <v>426</v>
      </c>
    </row>
    <row r="2599" spans="1:4">
      <c r="A2599" s="23">
        <v>6613</v>
      </c>
      <c r="B2599" s="23">
        <v>6613</v>
      </c>
      <c r="C2599" s="23" t="s">
        <v>425</v>
      </c>
      <c r="D2599" s="24" t="s">
        <v>426</v>
      </c>
    </row>
    <row r="2600" spans="1:4">
      <c r="A2600" s="23">
        <v>6614</v>
      </c>
      <c r="B2600" s="23">
        <v>6614</v>
      </c>
      <c r="C2600" s="23" t="s">
        <v>425</v>
      </c>
      <c r="D2600" s="24" t="s">
        <v>426</v>
      </c>
    </row>
    <row r="2601" spans="1:4">
      <c r="A2601" s="23">
        <v>6616</v>
      </c>
      <c r="B2601" s="23">
        <v>6616</v>
      </c>
      <c r="C2601" s="23" t="s">
        <v>425</v>
      </c>
      <c r="D2601" s="24" t="s">
        <v>426</v>
      </c>
    </row>
    <row r="2602" spans="1:4">
      <c r="A2602" s="23">
        <v>6620</v>
      </c>
      <c r="B2602" s="23">
        <v>6620</v>
      </c>
      <c r="C2602" s="23" t="s">
        <v>425</v>
      </c>
      <c r="D2602" s="24" t="s">
        <v>426</v>
      </c>
    </row>
    <row r="2603" spans="1:4">
      <c r="A2603" s="23">
        <v>6623</v>
      </c>
      <c r="B2603" s="23">
        <v>6623</v>
      </c>
      <c r="C2603" s="23" t="s">
        <v>425</v>
      </c>
      <c r="D2603" s="24" t="s">
        <v>426</v>
      </c>
    </row>
    <row r="2604" spans="1:4">
      <c r="A2604" s="23">
        <v>6625</v>
      </c>
      <c r="B2604" s="23">
        <v>6625</v>
      </c>
      <c r="C2604" s="23" t="s">
        <v>425</v>
      </c>
      <c r="D2604" s="24" t="s">
        <v>426</v>
      </c>
    </row>
    <row r="2605" spans="1:4">
      <c r="A2605" s="23">
        <v>6627</v>
      </c>
      <c r="B2605" s="23">
        <v>6627</v>
      </c>
      <c r="C2605" s="23" t="s">
        <v>425</v>
      </c>
      <c r="D2605" s="24" t="s">
        <v>426</v>
      </c>
    </row>
    <row r="2606" spans="1:4">
      <c r="A2606" s="23">
        <v>6628</v>
      </c>
      <c r="B2606" s="23">
        <v>6628</v>
      </c>
      <c r="C2606" s="23" t="s">
        <v>425</v>
      </c>
      <c r="D2606" s="24" t="s">
        <v>426</v>
      </c>
    </row>
    <row r="2607" spans="1:4">
      <c r="A2607" s="23">
        <v>6630</v>
      </c>
      <c r="B2607" s="23">
        <v>6630</v>
      </c>
      <c r="C2607" s="23" t="s">
        <v>425</v>
      </c>
      <c r="D2607" s="24" t="s">
        <v>426</v>
      </c>
    </row>
    <row r="2608" spans="1:4">
      <c r="A2608" s="23">
        <v>6631</v>
      </c>
      <c r="B2608" s="23">
        <v>6631</v>
      </c>
      <c r="C2608" s="23" t="s">
        <v>425</v>
      </c>
      <c r="D2608" s="24" t="s">
        <v>426</v>
      </c>
    </row>
    <row r="2609" spans="1:4">
      <c r="A2609" s="23">
        <v>6632</v>
      </c>
      <c r="B2609" s="23">
        <v>6632</v>
      </c>
      <c r="C2609" s="23" t="s">
        <v>425</v>
      </c>
      <c r="D2609" s="24" t="s">
        <v>426</v>
      </c>
    </row>
    <row r="2610" spans="1:4">
      <c r="A2610" s="23">
        <v>6635</v>
      </c>
      <c r="B2610" s="23">
        <v>6635</v>
      </c>
      <c r="C2610" s="23" t="s">
        <v>425</v>
      </c>
      <c r="D2610" s="24" t="s">
        <v>426</v>
      </c>
    </row>
    <row r="2611" spans="1:4">
      <c r="A2611" s="23">
        <v>6638</v>
      </c>
      <c r="B2611" s="23">
        <v>6638</v>
      </c>
      <c r="C2611" s="23" t="s">
        <v>425</v>
      </c>
      <c r="D2611" s="24" t="s">
        <v>426</v>
      </c>
    </row>
    <row r="2612" spans="1:4">
      <c r="A2612" s="23">
        <v>6639</v>
      </c>
      <c r="B2612" s="23">
        <v>6639</v>
      </c>
      <c r="C2612" s="23" t="s">
        <v>425</v>
      </c>
      <c r="D2612" s="24" t="s">
        <v>426</v>
      </c>
    </row>
    <row r="2613" spans="1:4">
      <c r="A2613" s="23">
        <v>6640</v>
      </c>
      <c r="B2613" s="23">
        <v>6640</v>
      </c>
      <c r="C2613" s="23" t="s">
        <v>425</v>
      </c>
      <c r="D2613" s="24" t="s">
        <v>426</v>
      </c>
    </row>
    <row r="2614" spans="1:4">
      <c r="A2614" s="23">
        <v>6642</v>
      </c>
      <c r="B2614" s="23">
        <v>6642</v>
      </c>
      <c r="C2614" s="23" t="s">
        <v>425</v>
      </c>
      <c r="D2614" s="24" t="s">
        <v>426</v>
      </c>
    </row>
    <row r="2615" spans="1:4">
      <c r="A2615" s="23">
        <v>6646</v>
      </c>
      <c r="B2615" s="23">
        <v>6646</v>
      </c>
      <c r="C2615" s="23" t="s">
        <v>425</v>
      </c>
      <c r="D2615" s="24" t="s">
        <v>426</v>
      </c>
    </row>
    <row r="2616" spans="1:4">
      <c r="A2616" s="23">
        <v>6701</v>
      </c>
      <c r="B2616" s="23">
        <v>6701</v>
      </c>
      <c r="C2616" s="23" t="s">
        <v>425</v>
      </c>
      <c r="D2616" s="24" t="s">
        <v>426</v>
      </c>
    </row>
    <row r="2617" spans="1:4">
      <c r="A2617" s="23">
        <v>6705</v>
      </c>
      <c r="B2617" s="23">
        <v>6705</v>
      </c>
      <c r="C2617" s="23" t="s">
        <v>425</v>
      </c>
      <c r="D2617" s="24" t="s">
        <v>426</v>
      </c>
    </row>
    <row r="2618" spans="1:4">
      <c r="A2618" s="23">
        <v>6707</v>
      </c>
      <c r="B2618" s="23">
        <v>6707</v>
      </c>
      <c r="C2618" s="23" t="s">
        <v>425</v>
      </c>
      <c r="D2618" s="24" t="s">
        <v>426</v>
      </c>
    </row>
    <row r="2619" spans="1:4">
      <c r="A2619" s="23">
        <v>6710</v>
      </c>
      <c r="B2619" s="23">
        <v>6710</v>
      </c>
      <c r="C2619" s="23" t="s">
        <v>425</v>
      </c>
      <c r="D2619" s="24" t="s">
        <v>426</v>
      </c>
    </row>
    <row r="2620" spans="1:4">
      <c r="A2620" s="23">
        <v>6712</v>
      </c>
      <c r="B2620" s="23">
        <v>6712</v>
      </c>
      <c r="C2620" s="23" t="s">
        <v>425</v>
      </c>
      <c r="D2620" s="24" t="s">
        <v>426</v>
      </c>
    </row>
    <row r="2621" spans="1:4">
      <c r="A2621" s="23">
        <v>6713</v>
      </c>
      <c r="B2621" s="23">
        <v>6713</v>
      </c>
      <c r="C2621" s="23" t="s">
        <v>425</v>
      </c>
      <c r="D2621" s="24" t="s">
        <v>426</v>
      </c>
    </row>
    <row r="2622" spans="1:4">
      <c r="A2622" s="23">
        <v>6714</v>
      </c>
      <c r="B2622" s="23">
        <v>6714</v>
      </c>
      <c r="C2622" s="23" t="s">
        <v>425</v>
      </c>
      <c r="D2622" s="24" t="s">
        <v>426</v>
      </c>
    </row>
    <row r="2623" spans="1:4">
      <c r="A2623" s="23">
        <v>6716</v>
      </c>
      <c r="B2623" s="23">
        <v>6716</v>
      </c>
      <c r="C2623" s="23" t="s">
        <v>425</v>
      </c>
      <c r="D2623" s="24" t="s">
        <v>426</v>
      </c>
    </row>
    <row r="2624" spans="1:4">
      <c r="A2624" s="23">
        <v>6718</v>
      </c>
      <c r="B2624" s="23">
        <v>6718</v>
      </c>
      <c r="C2624" s="23" t="s">
        <v>425</v>
      </c>
      <c r="D2624" s="24" t="s">
        <v>426</v>
      </c>
    </row>
    <row r="2625" spans="1:4">
      <c r="A2625" s="23">
        <v>6720</v>
      </c>
      <c r="B2625" s="23">
        <v>6720</v>
      </c>
      <c r="C2625" s="23" t="s">
        <v>425</v>
      </c>
      <c r="D2625" s="24" t="s">
        <v>426</v>
      </c>
    </row>
    <row r="2626" spans="1:4">
      <c r="A2626" s="23">
        <v>6721</v>
      </c>
      <c r="B2626" s="23">
        <v>6721</v>
      </c>
      <c r="C2626" s="23" t="s">
        <v>425</v>
      </c>
      <c r="D2626" s="24" t="s">
        <v>426</v>
      </c>
    </row>
    <row r="2627" spans="1:4">
      <c r="A2627" s="23">
        <v>6722</v>
      </c>
      <c r="B2627" s="23">
        <v>6722</v>
      </c>
      <c r="C2627" s="23" t="s">
        <v>425</v>
      </c>
      <c r="D2627" s="24" t="s">
        <v>426</v>
      </c>
    </row>
    <row r="2628" spans="1:4">
      <c r="A2628" s="23">
        <v>6725</v>
      </c>
      <c r="B2628" s="23">
        <v>6725</v>
      </c>
      <c r="C2628" s="23" t="s">
        <v>425</v>
      </c>
      <c r="D2628" s="24" t="s">
        <v>426</v>
      </c>
    </row>
    <row r="2629" spans="1:4">
      <c r="A2629" s="23">
        <v>6726</v>
      </c>
      <c r="B2629" s="23">
        <v>6726</v>
      </c>
      <c r="C2629" s="23" t="s">
        <v>425</v>
      </c>
      <c r="D2629" s="24" t="s">
        <v>426</v>
      </c>
    </row>
    <row r="2630" spans="1:4">
      <c r="A2630" s="23">
        <v>6728</v>
      </c>
      <c r="B2630" s="23">
        <v>6728</v>
      </c>
      <c r="C2630" s="23" t="s">
        <v>425</v>
      </c>
      <c r="D2630" s="24" t="s">
        <v>426</v>
      </c>
    </row>
    <row r="2631" spans="1:4">
      <c r="A2631" s="23">
        <v>6733</v>
      </c>
      <c r="B2631" s="23">
        <v>6733</v>
      </c>
      <c r="C2631" s="23" t="s">
        <v>425</v>
      </c>
      <c r="D2631" s="24" t="s">
        <v>426</v>
      </c>
    </row>
    <row r="2632" spans="1:4">
      <c r="A2632" s="23">
        <v>6740</v>
      </c>
      <c r="B2632" s="23">
        <v>6740</v>
      </c>
      <c r="C2632" s="23" t="s">
        <v>425</v>
      </c>
      <c r="D2632" s="24" t="s">
        <v>426</v>
      </c>
    </row>
    <row r="2633" spans="1:4">
      <c r="A2633" s="23">
        <v>6743</v>
      </c>
      <c r="B2633" s="23">
        <v>6743</v>
      </c>
      <c r="C2633" s="23" t="s">
        <v>425</v>
      </c>
      <c r="D2633" s="24" t="s">
        <v>426</v>
      </c>
    </row>
    <row r="2634" spans="1:4">
      <c r="A2634" s="23">
        <v>6751</v>
      </c>
      <c r="B2634" s="23">
        <v>6751</v>
      </c>
      <c r="C2634" s="23" t="s">
        <v>425</v>
      </c>
      <c r="D2634" s="24" t="s">
        <v>426</v>
      </c>
    </row>
    <row r="2635" spans="1:4">
      <c r="A2635" s="23">
        <v>6753</v>
      </c>
      <c r="B2635" s="23">
        <v>6753</v>
      </c>
      <c r="C2635" s="23" t="s">
        <v>425</v>
      </c>
      <c r="D2635" s="24" t="s">
        <v>426</v>
      </c>
    </row>
    <row r="2636" spans="1:4">
      <c r="A2636" s="23">
        <v>6754</v>
      </c>
      <c r="B2636" s="23">
        <v>6754</v>
      </c>
      <c r="C2636" s="23" t="s">
        <v>425</v>
      </c>
      <c r="D2636" s="24" t="s">
        <v>426</v>
      </c>
    </row>
    <row r="2637" spans="1:4">
      <c r="A2637" s="23">
        <v>6758</v>
      </c>
      <c r="B2637" s="23">
        <v>6758</v>
      </c>
      <c r="C2637" s="23" t="s">
        <v>425</v>
      </c>
      <c r="D2637" s="24" t="s">
        <v>426</v>
      </c>
    </row>
    <row r="2638" spans="1:4">
      <c r="A2638" s="23">
        <v>6760</v>
      </c>
      <c r="B2638" s="23">
        <v>6760</v>
      </c>
      <c r="C2638" s="23" t="s">
        <v>425</v>
      </c>
      <c r="D2638" s="24" t="s">
        <v>426</v>
      </c>
    </row>
    <row r="2639" spans="1:4">
      <c r="A2639" s="23">
        <v>6762</v>
      </c>
      <c r="B2639" s="23">
        <v>6762</v>
      </c>
      <c r="C2639" s="23" t="s">
        <v>425</v>
      </c>
      <c r="D2639" s="24" t="s">
        <v>426</v>
      </c>
    </row>
    <row r="2640" spans="1:4">
      <c r="A2640" s="23">
        <v>6765</v>
      </c>
      <c r="B2640" s="23">
        <v>6765</v>
      </c>
      <c r="C2640" s="23" t="s">
        <v>425</v>
      </c>
      <c r="D2640" s="24" t="s">
        <v>426</v>
      </c>
    </row>
    <row r="2641" spans="1:4">
      <c r="A2641" s="23">
        <v>6770</v>
      </c>
      <c r="B2641" s="23">
        <v>6770</v>
      </c>
      <c r="C2641" s="23" t="s">
        <v>425</v>
      </c>
      <c r="D2641" s="24" t="s">
        <v>426</v>
      </c>
    </row>
    <row r="2642" spans="1:4">
      <c r="A2642" s="23">
        <v>6798</v>
      </c>
      <c r="B2642" s="23">
        <v>6798</v>
      </c>
      <c r="C2642" s="23" t="s">
        <v>439</v>
      </c>
      <c r="D2642" s="24" t="s">
        <v>440</v>
      </c>
    </row>
    <row r="2643" spans="1:4">
      <c r="A2643" s="23">
        <v>6799</v>
      </c>
      <c r="B2643" s="23">
        <v>6799</v>
      </c>
      <c r="C2643" s="23" t="s">
        <v>439</v>
      </c>
      <c r="D2643" s="24" t="s">
        <v>440</v>
      </c>
    </row>
    <row r="2644" spans="1:4">
      <c r="A2644" s="23">
        <v>6907</v>
      </c>
      <c r="B2644" s="23">
        <v>6907</v>
      </c>
      <c r="C2644" s="23" t="s">
        <v>422</v>
      </c>
      <c r="D2644" s="24" t="s">
        <v>423</v>
      </c>
    </row>
    <row r="2645" spans="1:4">
      <c r="A2645" s="23">
        <v>7000</v>
      </c>
      <c r="B2645" s="23">
        <v>7000</v>
      </c>
      <c r="C2645" s="23" t="s">
        <v>428</v>
      </c>
      <c r="D2645" s="24" t="s">
        <v>429</v>
      </c>
    </row>
    <row r="2646" spans="1:4">
      <c r="A2646" s="23">
        <v>7004</v>
      </c>
      <c r="B2646" s="23">
        <v>7004</v>
      </c>
      <c r="C2646" s="23" t="s">
        <v>428</v>
      </c>
      <c r="D2646" s="24" t="s">
        <v>429</v>
      </c>
    </row>
    <row r="2647" spans="1:4">
      <c r="A2647" s="23">
        <v>7005</v>
      </c>
      <c r="B2647" s="23">
        <v>7005</v>
      </c>
      <c r="C2647" s="23" t="s">
        <v>428</v>
      </c>
      <c r="D2647" s="24" t="s">
        <v>429</v>
      </c>
    </row>
    <row r="2648" spans="1:4">
      <c r="A2648" s="23">
        <v>7007</v>
      </c>
      <c r="B2648" s="23">
        <v>7007</v>
      </c>
      <c r="C2648" s="23" t="s">
        <v>428</v>
      </c>
      <c r="D2648" s="24" t="s">
        <v>429</v>
      </c>
    </row>
    <row r="2649" spans="1:4">
      <c r="A2649" s="23">
        <v>7008</v>
      </c>
      <c r="B2649" s="23">
        <v>7008</v>
      </c>
      <c r="C2649" s="23" t="s">
        <v>428</v>
      </c>
      <c r="D2649" s="24" t="s">
        <v>429</v>
      </c>
    </row>
    <row r="2650" spans="1:4">
      <c r="A2650" s="23">
        <v>7009</v>
      </c>
      <c r="B2650" s="23">
        <v>7009</v>
      </c>
      <c r="C2650" s="23" t="s">
        <v>428</v>
      </c>
      <c r="D2650" s="24" t="s">
        <v>429</v>
      </c>
    </row>
    <row r="2651" spans="1:4">
      <c r="A2651" s="23">
        <v>7010</v>
      </c>
      <c r="B2651" s="23">
        <v>7010</v>
      </c>
      <c r="C2651" s="23" t="s">
        <v>428</v>
      </c>
      <c r="D2651" s="24" t="s">
        <v>429</v>
      </c>
    </row>
    <row r="2652" spans="1:4">
      <c r="A2652" s="23">
        <v>7011</v>
      </c>
      <c r="B2652" s="23">
        <v>7011</v>
      </c>
      <c r="C2652" s="23" t="s">
        <v>428</v>
      </c>
      <c r="D2652" s="24" t="s">
        <v>429</v>
      </c>
    </row>
    <row r="2653" spans="1:4">
      <c r="A2653" s="23">
        <v>7012</v>
      </c>
      <c r="B2653" s="23">
        <v>7012</v>
      </c>
      <c r="C2653" s="23" t="s">
        <v>428</v>
      </c>
      <c r="D2653" s="24" t="s">
        <v>429</v>
      </c>
    </row>
    <row r="2654" spans="1:4">
      <c r="A2654" s="23">
        <v>7012</v>
      </c>
      <c r="B2654" s="23">
        <v>7012</v>
      </c>
      <c r="C2654" s="23" t="s">
        <v>431</v>
      </c>
      <c r="D2654" s="24" t="s">
        <v>432</v>
      </c>
    </row>
    <row r="2655" spans="1:4">
      <c r="A2655" s="23">
        <v>7015</v>
      </c>
      <c r="B2655" s="23">
        <v>7015</v>
      </c>
      <c r="C2655" s="23" t="s">
        <v>428</v>
      </c>
      <c r="D2655" s="24" t="s">
        <v>429</v>
      </c>
    </row>
    <row r="2656" spans="1:4">
      <c r="A2656" s="23">
        <v>7016</v>
      </c>
      <c r="B2656" s="23">
        <v>7016</v>
      </c>
      <c r="C2656" s="23" t="s">
        <v>428</v>
      </c>
      <c r="D2656" s="24" t="s">
        <v>429</v>
      </c>
    </row>
    <row r="2657" spans="1:4">
      <c r="A2657" s="23">
        <v>7017</v>
      </c>
      <c r="B2657" s="23">
        <v>7017</v>
      </c>
      <c r="C2657" s="23" t="s">
        <v>428</v>
      </c>
      <c r="D2657" s="24" t="s">
        <v>429</v>
      </c>
    </row>
    <row r="2658" spans="1:4">
      <c r="A2658" s="23">
        <v>7017</v>
      </c>
      <c r="B2658" s="23">
        <v>7017</v>
      </c>
      <c r="C2658" s="23" t="s">
        <v>431</v>
      </c>
      <c r="D2658" s="24" t="s">
        <v>432</v>
      </c>
    </row>
    <row r="2659" spans="1:4">
      <c r="A2659" s="23">
        <v>7018</v>
      </c>
      <c r="B2659" s="23">
        <v>7018</v>
      </c>
      <c r="C2659" s="23" t="s">
        <v>428</v>
      </c>
      <c r="D2659" s="24" t="s">
        <v>429</v>
      </c>
    </row>
    <row r="2660" spans="1:4">
      <c r="A2660" s="23">
        <v>7019</v>
      </c>
      <c r="B2660" s="23">
        <v>7019</v>
      </c>
      <c r="C2660" s="23" t="s">
        <v>428</v>
      </c>
      <c r="D2660" s="24" t="s">
        <v>429</v>
      </c>
    </row>
    <row r="2661" spans="1:4">
      <c r="A2661" s="23">
        <v>7020</v>
      </c>
      <c r="B2661" s="23">
        <v>7020</v>
      </c>
      <c r="C2661" s="23" t="s">
        <v>428</v>
      </c>
      <c r="D2661" s="24" t="s">
        <v>429</v>
      </c>
    </row>
    <row r="2662" spans="1:4">
      <c r="A2662" s="23">
        <v>7021</v>
      </c>
      <c r="B2662" s="23">
        <v>7021</v>
      </c>
      <c r="C2662" s="23" t="s">
        <v>428</v>
      </c>
      <c r="D2662" s="24" t="s">
        <v>429</v>
      </c>
    </row>
    <row r="2663" spans="1:4">
      <c r="A2663" s="23">
        <v>7022</v>
      </c>
      <c r="B2663" s="23">
        <v>7022</v>
      </c>
      <c r="C2663" s="23" t="s">
        <v>428</v>
      </c>
      <c r="D2663" s="24" t="s">
        <v>429</v>
      </c>
    </row>
    <row r="2664" spans="1:4">
      <c r="A2664" s="23">
        <v>7023</v>
      </c>
      <c r="B2664" s="23">
        <v>7023</v>
      </c>
      <c r="C2664" s="23" t="s">
        <v>428</v>
      </c>
      <c r="D2664" s="24" t="s">
        <v>429</v>
      </c>
    </row>
    <row r="2665" spans="1:4">
      <c r="A2665" s="23">
        <v>7024</v>
      </c>
      <c r="B2665" s="23">
        <v>7024</v>
      </c>
      <c r="C2665" s="23" t="s">
        <v>428</v>
      </c>
      <c r="D2665" s="24" t="s">
        <v>429</v>
      </c>
    </row>
    <row r="2666" spans="1:4">
      <c r="A2666" s="23">
        <v>7025</v>
      </c>
      <c r="B2666" s="23">
        <v>7025</v>
      </c>
      <c r="C2666" s="23" t="s">
        <v>428</v>
      </c>
      <c r="D2666" s="24" t="s">
        <v>429</v>
      </c>
    </row>
    <row r="2667" spans="1:4">
      <c r="A2667" s="23">
        <v>7026</v>
      </c>
      <c r="B2667" s="23">
        <v>7026</v>
      </c>
      <c r="C2667" s="23" t="s">
        <v>428</v>
      </c>
      <c r="D2667" s="24" t="s">
        <v>429</v>
      </c>
    </row>
    <row r="2668" spans="1:4">
      <c r="A2668" s="23">
        <v>7026</v>
      </c>
      <c r="B2668" s="23">
        <v>7026</v>
      </c>
      <c r="C2668" s="23" t="s">
        <v>431</v>
      </c>
      <c r="D2668" s="24" t="s">
        <v>432</v>
      </c>
    </row>
    <row r="2669" spans="1:4">
      <c r="A2669" s="23">
        <v>7027</v>
      </c>
      <c r="B2669" s="23">
        <v>7027</v>
      </c>
      <c r="C2669" s="23" t="s">
        <v>431</v>
      </c>
      <c r="D2669" s="24" t="s">
        <v>432</v>
      </c>
    </row>
    <row r="2670" spans="1:4">
      <c r="A2670" s="23">
        <v>7030</v>
      </c>
      <c r="B2670" s="23">
        <v>7030</v>
      </c>
      <c r="C2670" s="23" t="s">
        <v>428</v>
      </c>
      <c r="D2670" s="24" t="s">
        <v>429</v>
      </c>
    </row>
    <row r="2671" spans="1:4">
      <c r="A2671" s="23">
        <v>7030</v>
      </c>
      <c r="B2671" s="23">
        <v>7030</v>
      </c>
      <c r="C2671" s="23" t="s">
        <v>431</v>
      </c>
      <c r="D2671" s="24" t="s">
        <v>432</v>
      </c>
    </row>
    <row r="2672" spans="1:4">
      <c r="A2672" s="23">
        <v>7050</v>
      </c>
      <c r="B2672" s="23">
        <v>7050</v>
      </c>
      <c r="C2672" s="23" t="s">
        <v>428</v>
      </c>
      <c r="D2672" s="24" t="s">
        <v>429</v>
      </c>
    </row>
    <row r="2673" spans="1:4">
      <c r="A2673" s="23">
        <v>7052</v>
      </c>
      <c r="B2673" s="23">
        <v>7052</v>
      </c>
      <c r="C2673" s="23" t="s">
        <v>428</v>
      </c>
      <c r="D2673" s="24" t="s">
        <v>429</v>
      </c>
    </row>
    <row r="2674" spans="1:4">
      <c r="A2674" s="23">
        <v>7053</v>
      </c>
      <c r="B2674" s="23">
        <v>7053</v>
      </c>
      <c r="C2674" s="23" t="s">
        <v>428</v>
      </c>
      <c r="D2674" s="24" t="s">
        <v>429</v>
      </c>
    </row>
    <row r="2675" spans="1:4">
      <c r="A2675" s="23">
        <v>7054</v>
      </c>
      <c r="B2675" s="23">
        <v>7054</v>
      </c>
      <c r="C2675" s="23" t="s">
        <v>428</v>
      </c>
      <c r="D2675" s="24" t="s">
        <v>429</v>
      </c>
    </row>
    <row r="2676" spans="1:4">
      <c r="A2676" s="23">
        <v>7054</v>
      </c>
      <c r="B2676" s="23">
        <v>7054</v>
      </c>
      <c r="C2676" s="23" t="s">
        <v>431</v>
      </c>
      <c r="D2676" s="24" t="s">
        <v>432</v>
      </c>
    </row>
    <row r="2677" spans="1:4">
      <c r="A2677" s="23">
        <v>7055</v>
      </c>
      <c r="B2677" s="23">
        <v>7055</v>
      </c>
      <c r="C2677" s="23" t="s">
        <v>428</v>
      </c>
      <c r="D2677" s="24" t="s">
        <v>429</v>
      </c>
    </row>
    <row r="2678" spans="1:4">
      <c r="A2678" s="23">
        <v>7109</v>
      </c>
      <c r="B2678" s="23">
        <v>7109</v>
      </c>
      <c r="C2678" s="23" t="s">
        <v>428</v>
      </c>
      <c r="D2678" s="24" t="s">
        <v>429</v>
      </c>
    </row>
    <row r="2679" spans="1:4">
      <c r="A2679" s="23">
        <v>7109</v>
      </c>
      <c r="B2679" s="23">
        <v>7109</v>
      </c>
      <c r="C2679" s="23" t="s">
        <v>431</v>
      </c>
      <c r="D2679" s="24" t="s">
        <v>432</v>
      </c>
    </row>
    <row r="2680" spans="1:4">
      <c r="A2680" s="23">
        <v>7112</v>
      </c>
      <c r="B2680" s="23">
        <v>7112</v>
      </c>
      <c r="C2680" s="23" t="s">
        <v>431</v>
      </c>
      <c r="D2680" s="24" t="s">
        <v>432</v>
      </c>
    </row>
    <row r="2681" spans="1:4">
      <c r="A2681" s="23">
        <v>7113</v>
      </c>
      <c r="B2681" s="23">
        <v>7113</v>
      </c>
      <c r="C2681" s="23" t="s">
        <v>431</v>
      </c>
      <c r="D2681" s="24" t="s">
        <v>432</v>
      </c>
    </row>
    <row r="2682" spans="1:4">
      <c r="A2682" s="23">
        <v>7116</v>
      </c>
      <c r="B2682" s="23">
        <v>7116</v>
      </c>
      <c r="C2682" s="23" t="s">
        <v>431</v>
      </c>
      <c r="D2682" s="24" t="s">
        <v>432</v>
      </c>
    </row>
    <row r="2683" spans="1:4">
      <c r="A2683" s="23">
        <v>7117</v>
      </c>
      <c r="B2683" s="23">
        <v>7117</v>
      </c>
      <c r="C2683" s="23" t="s">
        <v>431</v>
      </c>
      <c r="D2683" s="24" t="s">
        <v>432</v>
      </c>
    </row>
    <row r="2684" spans="1:4">
      <c r="A2684" s="23">
        <v>7119</v>
      </c>
      <c r="B2684" s="23">
        <v>7119</v>
      </c>
      <c r="C2684" s="23" t="s">
        <v>431</v>
      </c>
      <c r="D2684" s="24" t="s">
        <v>432</v>
      </c>
    </row>
    <row r="2685" spans="1:4">
      <c r="A2685" s="23">
        <v>7120</v>
      </c>
      <c r="B2685" s="23">
        <v>7120</v>
      </c>
      <c r="C2685" s="23" t="s">
        <v>431</v>
      </c>
      <c r="D2685" s="24" t="s">
        <v>432</v>
      </c>
    </row>
    <row r="2686" spans="1:4">
      <c r="A2686" s="23">
        <v>7139</v>
      </c>
      <c r="B2686" s="23">
        <v>7139</v>
      </c>
      <c r="C2686" s="23" t="s">
        <v>431</v>
      </c>
      <c r="D2686" s="24" t="s">
        <v>432</v>
      </c>
    </row>
    <row r="2687" spans="1:4">
      <c r="A2687" s="23">
        <v>7140</v>
      </c>
      <c r="B2687" s="23">
        <v>7140</v>
      </c>
      <c r="C2687" s="23" t="s">
        <v>428</v>
      </c>
      <c r="D2687" s="24" t="s">
        <v>429</v>
      </c>
    </row>
    <row r="2688" spans="1:4">
      <c r="A2688" s="23">
        <v>7140</v>
      </c>
      <c r="B2688" s="23">
        <v>7140</v>
      </c>
      <c r="C2688" s="23" t="s">
        <v>431</v>
      </c>
      <c r="D2688" s="24" t="s">
        <v>432</v>
      </c>
    </row>
    <row r="2689" spans="1:4">
      <c r="A2689" s="23">
        <v>7150</v>
      </c>
      <c r="B2689" s="23">
        <v>7150</v>
      </c>
      <c r="C2689" s="23" t="s">
        <v>428</v>
      </c>
      <c r="D2689" s="24" t="s">
        <v>429</v>
      </c>
    </row>
    <row r="2690" spans="1:4">
      <c r="A2690" s="23">
        <v>7150</v>
      </c>
      <c r="B2690" s="23">
        <v>7150</v>
      </c>
      <c r="C2690" s="23" t="s">
        <v>431</v>
      </c>
      <c r="D2690" s="24" t="s">
        <v>432</v>
      </c>
    </row>
    <row r="2691" spans="1:4">
      <c r="A2691" s="23">
        <v>7155</v>
      </c>
      <c r="B2691" s="23">
        <v>7155</v>
      </c>
      <c r="C2691" s="23" t="s">
        <v>431</v>
      </c>
      <c r="D2691" s="24" t="s">
        <v>432</v>
      </c>
    </row>
    <row r="2692" spans="1:4">
      <c r="A2692" s="23">
        <v>7162</v>
      </c>
      <c r="B2692" s="23">
        <v>7162</v>
      </c>
      <c r="C2692" s="23" t="s">
        <v>431</v>
      </c>
      <c r="D2692" s="24" t="s">
        <v>432</v>
      </c>
    </row>
    <row r="2693" spans="1:4">
      <c r="A2693" s="23">
        <v>7163</v>
      </c>
      <c r="B2693" s="23">
        <v>7163</v>
      </c>
      <c r="C2693" s="23" t="s">
        <v>431</v>
      </c>
      <c r="D2693" s="24" t="s">
        <v>432</v>
      </c>
    </row>
    <row r="2694" spans="1:4">
      <c r="A2694" s="23">
        <v>7170</v>
      </c>
      <c r="B2694" s="23">
        <v>7170</v>
      </c>
      <c r="C2694" s="23" t="s">
        <v>428</v>
      </c>
      <c r="D2694" s="24" t="s">
        <v>429</v>
      </c>
    </row>
    <row r="2695" spans="1:4">
      <c r="A2695" s="23">
        <v>7171</v>
      </c>
      <c r="B2695" s="23">
        <v>7171</v>
      </c>
      <c r="C2695" s="23" t="s">
        <v>428</v>
      </c>
      <c r="D2695" s="24" t="s">
        <v>429</v>
      </c>
    </row>
    <row r="2696" spans="1:4">
      <c r="A2696" s="23">
        <v>7172</v>
      </c>
      <c r="B2696" s="23">
        <v>7172</v>
      </c>
      <c r="C2696" s="23" t="s">
        <v>428</v>
      </c>
      <c r="D2696" s="24" t="s">
        <v>429</v>
      </c>
    </row>
    <row r="2697" spans="1:4">
      <c r="A2697" s="23">
        <v>7172</v>
      </c>
      <c r="B2697" s="23">
        <v>7172</v>
      </c>
      <c r="C2697" s="23" t="s">
        <v>431</v>
      </c>
      <c r="D2697" s="24" t="s">
        <v>432</v>
      </c>
    </row>
    <row r="2698" spans="1:4">
      <c r="A2698" s="23">
        <v>7173</v>
      </c>
      <c r="B2698" s="23">
        <v>7173</v>
      </c>
      <c r="C2698" s="23" t="s">
        <v>428</v>
      </c>
      <c r="D2698" s="24" t="s">
        <v>429</v>
      </c>
    </row>
    <row r="2699" spans="1:4">
      <c r="A2699" s="23">
        <v>7174</v>
      </c>
      <c r="B2699" s="23">
        <v>7174</v>
      </c>
      <c r="C2699" s="23" t="s">
        <v>428</v>
      </c>
      <c r="D2699" s="24" t="s">
        <v>429</v>
      </c>
    </row>
    <row r="2700" spans="1:4">
      <c r="A2700" s="23">
        <v>7175</v>
      </c>
      <c r="B2700" s="23">
        <v>7175</v>
      </c>
      <c r="C2700" s="23" t="s">
        <v>428</v>
      </c>
      <c r="D2700" s="24" t="s">
        <v>429</v>
      </c>
    </row>
    <row r="2701" spans="1:4">
      <c r="A2701" s="23">
        <v>7176</v>
      </c>
      <c r="B2701" s="23">
        <v>7176</v>
      </c>
      <c r="C2701" s="23" t="s">
        <v>428</v>
      </c>
      <c r="D2701" s="24" t="s">
        <v>429</v>
      </c>
    </row>
    <row r="2702" spans="1:4">
      <c r="A2702" s="23">
        <v>7177</v>
      </c>
      <c r="B2702" s="23">
        <v>7177</v>
      </c>
      <c r="C2702" s="23" t="s">
        <v>428</v>
      </c>
      <c r="D2702" s="24" t="s">
        <v>429</v>
      </c>
    </row>
    <row r="2703" spans="1:4">
      <c r="A2703" s="23">
        <v>7177</v>
      </c>
      <c r="B2703" s="23">
        <v>7177</v>
      </c>
      <c r="C2703" s="23" t="s">
        <v>431</v>
      </c>
      <c r="D2703" s="24" t="s">
        <v>432</v>
      </c>
    </row>
    <row r="2704" spans="1:4">
      <c r="A2704" s="23">
        <v>7178</v>
      </c>
      <c r="B2704" s="23">
        <v>7178</v>
      </c>
      <c r="C2704" s="23" t="s">
        <v>431</v>
      </c>
      <c r="D2704" s="24" t="s">
        <v>432</v>
      </c>
    </row>
    <row r="2705" spans="1:4">
      <c r="A2705" s="23">
        <v>7179</v>
      </c>
      <c r="B2705" s="23">
        <v>7179</v>
      </c>
      <c r="C2705" s="23" t="s">
        <v>431</v>
      </c>
      <c r="D2705" s="24" t="s">
        <v>432</v>
      </c>
    </row>
    <row r="2706" spans="1:4">
      <c r="A2706" s="23">
        <v>7180</v>
      </c>
      <c r="B2706" s="23">
        <v>7180</v>
      </c>
      <c r="C2706" s="23" t="s">
        <v>431</v>
      </c>
      <c r="D2706" s="24" t="s">
        <v>432</v>
      </c>
    </row>
    <row r="2707" spans="1:4">
      <c r="A2707" s="23">
        <v>7182</v>
      </c>
      <c r="B2707" s="23">
        <v>7182</v>
      </c>
      <c r="C2707" s="23" t="s">
        <v>431</v>
      </c>
      <c r="D2707" s="24" t="s">
        <v>432</v>
      </c>
    </row>
    <row r="2708" spans="1:4">
      <c r="A2708" s="23">
        <v>7183</v>
      </c>
      <c r="B2708" s="23">
        <v>7183</v>
      </c>
      <c r="C2708" s="23" t="s">
        <v>431</v>
      </c>
      <c r="D2708" s="24" t="s">
        <v>432</v>
      </c>
    </row>
    <row r="2709" spans="1:4">
      <c r="A2709" s="23">
        <v>7184</v>
      </c>
      <c r="B2709" s="23">
        <v>7184</v>
      </c>
      <c r="C2709" s="23" t="s">
        <v>431</v>
      </c>
      <c r="D2709" s="24" t="s">
        <v>432</v>
      </c>
    </row>
    <row r="2710" spans="1:4">
      <c r="A2710" s="23">
        <v>7185</v>
      </c>
      <c r="B2710" s="23">
        <v>7185</v>
      </c>
      <c r="C2710" s="23" t="s">
        <v>431</v>
      </c>
      <c r="D2710" s="24" t="s">
        <v>432</v>
      </c>
    </row>
    <row r="2711" spans="1:4">
      <c r="A2711" s="23">
        <v>7186</v>
      </c>
      <c r="B2711" s="23">
        <v>7186</v>
      </c>
      <c r="C2711" s="23" t="s">
        <v>431</v>
      </c>
      <c r="D2711" s="24" t="s">
        <v>432</v>
      </c>
    </row>
    <row r="2712" spans="1:4">
      <c r="A2712" s="23">
        <v>7187</v>
      </c>
      <c r="B2712" s="23">
        <v>7187</v>
      </c>
      <c r="C2712" s="23" t="s">
        <v>431</v>
      </c>
      <c r="D2712" s="24" t="s">
        <v>432</v>
      </c>
    </row>
    <row r="2713" spans="1:4">
      <c r="A2713" s="23">
        <v>7190</v>
      </c>
      <c r="B2713" s="23">
        <v>7190</v>
      </c>
      <c r="C2713" s="23" t="s">
        <v>431</v>
      </c>
      <c r="D2713" s="24" t="s">
        <v>432</v>
      </c>
    </row>
    <row r="2714" spans="1:4">
      <c r="A2714" s="23">
        <v>7209</v>
      </c>
      <c r="B2714" s="23">
        <v>7209</v>
      </c>
      <c r="C2714" s="23" t="s">
        <v>431</v>
      </c>
      <c r="D2714" s="24" t="s">
        <v>432</v>
      </c>
    </row>
    <row r="2715" spans="1:4">
      <c r="A2715" s="23">
        <v>7210</v>
      </c>
      <c r="B2715" s="23">
        <v>7210</v>
      </c>
      <c r="C2715" s="23" t="s">
        <v>431</v>
      </c>
      <c r="D2715" s="24" t="s">
        <v>432</v>
      </c>
    </row>
    <row r="2716" spans="1:4">
      <c r="A2716" s="23">
        <v>7211</v>
      </c>
      <c r="B2716" s="23">
        <v>7211</v>
      </c>
      <c r="C2716" s="23" t="s">
        <v>431</v>
      </c>
      <c r="D2716" s="24" t="s">
        <v>432</v>
      </c>
    </row>
    <row r="2717" spans="1:4">
      <c r="A2717" s="23">
        <v>7212</v>
      </c>
      <c r="B2717" s="23">
        <v>7212</v>
      </c>
      <c r="C2717" s="23" t="s">
        <v>431</v>
      </c>
      <c r="D2717" s="24" t="s">
        <v>432</v>
      </c>
    </row>
    <row r="2718" spans="1:4">
      <c r="A2718" s="23">
        <v>7213</v>
      </c>
      <c r="B2718" s="23">
        <v>7213</v>
      </c>
      <c r="C2718" s="23" t="s">
        <v>431</v>
      </c>
      <c r="D2718" s="24" t="s">
        <v>432</v>
      </c>
    </row>
    <row r="2719" spans="1:4">
      <c r="A2719" s="23">
        <v>7214</v>
      </c>
      <c r="B2719" s="23">
        <v>7214</v>
      </c>
      <c r="C2719" s="23" t="s">
        <v>431</v>
      </c>
      <c r="D2719" s="24" t="s">
        <v>432</v>
      </c>
    </row>
    <row r="2720" spans="1:4">
      <c r="A2720" s="23">
        <v>7215</v>
      </c>
      <c r="B2720" s="23">
        <v>7215</v>
      </c>
      <c r="C2720" s="23" t="s">
        <v>431</v>
      </c>
      <c r="D2720" s="24" t="s">
        <v>432</v>
      </c>
    </row>
    <row r="2721" spans="1:4">
      <c r="A2721" s="23">
        <v>7216</v>
      </c>
      <c r="B2721" s="23">
        <v>7216</v>
      </c>
      <c r="C2721" s="23" t="s">
        <v>431</v>
      </c>
      <c r="D2721" s="24" t="s">
        <v>432</v>
      </c>
    </row>
    <row r="2722" spans="1:4">
      <c r="A2722" s="23">
        <v>7248</v>
      </c>
      <c r="B2722" s="23">
        <v>7248</v>
      </c>
      <c r="C2722" s="23" t="s">
        <v>431</v>
      </c>
      <c r="D2722" s="24" t="s">
        <v>432</v>
      </c>
    </row>
    <row r="2723" spans="1:4">
      <c r="A2723" s="23">
        <v>7249</v>
      </c>
      <c r="B2723" s="23">
        <v>7249</v>
      </c>
      <c r="C2723" s="23" t="s">
        <v>431</v>
      </c>
      <c r="D2723" s="24" t="s">
        <v>432</v>
      </c>
    </row>
    <row r="2724" spans="1:4">
      <c r="A2724" s="23">
        <v>7250</v>
      </c>
      <c r="B2724" s="23">
        <v>7250</v>
      </c>
      <c r="C2724" s="23" t="s">
        <v>431</v>
      </c>
      <c r="D2724" s="24" t="s">
        <v>432</v>
      </c>
    </row>
    <row r="2725" spans="1:4">
      <c r="A2725" s="23">
        <v>7252</v>
      </c>
      <c r="B2725" s="23">
        <v>7252</v>
      </c>
      <c r="C2725" s="23" t="s">
        <v>431</v>
      </c>
      <c r="D2725" s="24" t="s">
        <v>432</v>
      </c>
    </row>
    <row r="2726" spans="1:4">
      <c r="A2726" s="23">
        <v>7253</v>
      </c>
      <c r="B2726" s="23">
        <v>7253</v>
      </c>
      <c r="C2726" s="23" t="s">
        <v>431</v>
      </c>
      <c r="D2726" s="24" t="s">
        <v>432</v>
      </c>
    </row>
    <row r="2727" spans="1:4">
      <c r="A2727" s="23">
        <v>7254</v>
      </c>
      <c r="B2727" s="23">
        <v>7254</v>
      </c>
      <c r="C2727" s="23" t="s">
        <v>431</v>
      </c>
      <c r="D2727" s="24" t="s">
        <v>432</v>
      </c>
    </row>
    <row r="2728" spans="1:4">
      <c r="A2728" s="23">
        <v>7255</v>
      </c>
      <c r="B2728" s="23">
        <v>7255</v>
      </c>
      <c r="C2728" s="23" t="s">
        <v>431</v>
      </c>
      <c r="D2728" s="24" t="s">
        <v>432</v>
      </c>
    </row>
    <row r="2729" spans="1:4">
      <c r="A2729" s="23">
        <v>7256</v>
      </c>
      <c r="B2729" s="23">
        <v>7256</v>
      </c>
      <c r="C2729" s="23" t="s">
        <v>431</v>
      </c>
      <c r="D2729" s="24" t="s">
        <v>432</v>
      </c>
    </row>
    <row r="2730" spans="1:4">
      <c r="A2730" s="23">
        <v>7257</v>
      </c>
      <c r="B2730" s="23">
        <v>7257</v>
      </c>
      <c r="C2730" s="23" t="s">
        <v>431</v>
      </c>
      <c r="D2730" s="24" t="s">
        <v>432</v>
      </c>
    </row>
    <row r="2731" spans="1:4">
      <c r="A2731" s="23">
        <v>7258</v>
      </c>
      <c r="B2731" s="23">
        <v>7258</v>
      </c>
      <c r="C2731" s="23" t="s">
        <v>431</v>
      </c>
      <c r="D2731" s="24" t="s">
        <v>432</v>
      </c>
    </row>
    <row r="2732" spans="1:4">
      <c r="A2732" s="23">
        <v>7259</v>
      </c>
      <c r="B2732" s="23">
        <v>7259</v>
      </c>
      <c r="C2732" s="23" t="s">
        <v>431</v>
      </c>
      <c r="D2732" s="24" t="s">
        <v>432</v>
      </c>
    </row>
    <row r="2733" spans="1:4">
      <c r="A2733" s="23">
        <v>7260</v>
      </c>
      <c r="B2733" s="23">
        <v>7260</v>
      </c>
      <c r="C2733" s="23" t="s">
        <v>431</v>
      </c>
      <c r="D2733" s="24" t="s">
        <v>432</v>
      </c>
    </row>
    <row r="2734" spans="1:4">
      <c r="A2734" s="23">
        <v>7261</v>
      </c>
      <c r="B2734" s="23">
        <v>7261</v>
      </c>
      <c r="C2734" s="23" t="s">
        <v>431</v>
      </c>
      <c r="D2734" s="24" t="s">
        <v>432</v>
      </c>
    </row>
    <row r="2735" spans="1:4">
      <c r="A2735" s="23">
        <v>7262</v>
      </c>
      <c r="B2735" s="23">
        <v>7262</v>
      </c>
      <c r="C2735" s="23" t="s">
        <v>431</v>
      </c>
      <c r="D2735" s="24" t="s">
        <v>432</v>
      </c>
    </row>
    <row r="2736" spans="1:4">
      <c r="A2736" s="23">
        <v>7263</v>
      </c>
      <c r="B2736" s="23">
        <v>7263</v>
      </c>
      <c r="C2736" s="23" t="s">
        <v>431</v>
      </c>
      <c r="D2736" s="24" t="s">
        <v>432</v>
      </c>
    </row>
    <row r="2737" spans="1:4">
      <c r="A2737" s="23">
        <v>7264</v>
      </c>
      <c r="B2737" s="23">
        <v>7264</v>
      </c>
      <c r="C2737" s="23" t="s">
        <v>431</v>
      </c>
      <c r="D2737" s="24" t="s">
        <v>432</v>
      </c>
    </row>
    <row r="2738" spans="1:4">
      <c r="A2738" s="23">
        <v>7265</v>
      </c>
      <c r="B2738" s="23">
        <v>7265</v>
      </c>
      <c r="C2738" s="23" t="s">
        <v>431</v>
      </c>
      <c r="D2738" s="24" t="s">
        <v>432</v>
      </c>
    </row>
    <row r="2739" spans="1:4">
      <c r="A2739" s="23">
        <v>7267</v>
      </c>
      <c r="B2739" s="23">
        <v>7267</v>
      </c>
      <c r="C2739" s="23" t="s">
        <v>431</v>
      </c>
      <c r="D2739" s="24" t="s">
        <v>432</v>
      </c>
    </row>
    <row r="2740" spans="1:4">
      <c r="A2740" s="23">
        <v>7268</v>
      </c>
      <c r="B2740" s="23">
        <v>7268</v>
      </c>
      <c r="C2740" s="23" t="s">
        <v>431</v>
      </c>
      <c r="D2740" s="24" t="s">
        <v>432</v>
      </c>
    </row>
    <row r="2741" spans="1:4">
      <c r="A2741" s="23">
        <v>7270</v>
      </c>
      <c r="B2741" s="23">
        <v>7270</v>
      </c>
      <c r="C2741" s="23" t="s">
        <v>431</v>
      </c>
      <c r="D2741" s="24" t="s">
        <v>432</v>
      </c>
    </row>
    <row r="2742" spans="1:4">
      <c r="A2742" s="23">
        <v>7275</v>
      </c>
      <c r="B2742" s="23">
        <v>7275</v>
      </c>
      <c r="C2742" s="23" t="s">
        <v>431</v>
      </c>
      <c r="D2742" s="24" t="s">
        <v>432</v>
      </c>
    </row>
    <row r="2743" spans="1:4">
      <c r="A2743" s="23">
        <v>7276</v>
      </c>
      <c r="B2743" s="23">
        <v>7276</v>
      </c>
      <c r="C2743" s="23" t="s">
        <v>431</v>
      </c>
      <c r="D2743" s="24" t="s">
        <v>432</v>
      </c>
    </row>
    <row r="2744" spans="1:4">
      <c r="A2744" s="23">
        <v>7277</v>
      </c>
      <c r="B2744" s="23">
        <v>7277</v>
      </c>
      <c r="C2744" s="23" t="s">
        <v>431</v>
      </c>
      <c r="D2744" s="24" t="s">
        <v>432</v>
      </c>
    </row>
    <row r="2745" spans="1:4">
      <c r="A2745" s="23">
        <v>7290</v>
      </c>
      <c r="B2745" s="23">
        <v>7290</v>
      </c>
      <c r="C2745" s="23" t="s">
        <v>431</v>
      </c>
      <c r="D2745" s="24" t="s">
        <v>432</v>
      </c>
    </row>
    <row r="2746" spans="1:4">
      <c r="A2746" s="23">
        <v>7291</v>
      </c>
      <c r="B2746" s="23">
        <v>7291</v>
      </c>
      <c r="C2746" s="23" t="s">
        <v>431</v>
      </c>
      <c r="D2746" s="24" t="s">
        <v>432</v>
      </c>
    </row>
    <row r="2747" spans="1:4">
      <c r="A2747" s="23">
        <v>7292</v>
      </c>
      <c r="B2747" s="23">
        <v>7292</v>
      </c>
      <c r="C2747" s="23" t="s">
        <v>431</v>
      </c>
      <c r="D2747" s="24" t="s">
        <v>432</v>
      </c>
    </row>
    <row r="2748" spans="1:4">
      <c r="A2748" s="23">
        <v>7300</v>
      </c>
      <c r="B2748" s="23">
        <v>7300</v>
      </c>
      <c r="C2748" s="23" t="s">
        <v>431</v>
      </c>
      <c r="D2748" s="24" t="s">
        <v>432</v>
      </c>
    </row>
    <row r="2749" spans="1:4">
      <c r="A2749" s="23">
        <v>7301</v>
      </c>
      <c r="B2749" s="23">
        <v>7301</v>
      </c>
      <c r="C2749" s="23" t="s">
        <v>431</v>
      </c>
      <c r="D2749" s="24" t="s">
        <v>432</v>
      </c>
    </row>
    <row r="2750" spans="1:4">
      <c r="A2750" s="23">
        <v>7302</v>
      </c>
      <c r="B2750" s="23">
        <v>7302</v>
      </c>
      <c r="C2750" s="23" t="s">
        <v>431</v>
      </c>
      <c r="D2750" s="24" t="s">
        <v>432</v>
      </c>
    </row>
    <row r="2751" spans="1:4">
      <c r="A2751" s="23">
        <v>7303</v>
      </c>
      <c r="B2751" s="23">
        <v>7303</v>
      </c>
      <c r="C2751" s="23" t="s">
        <v>431</v>
      </c>
      <c r="D2751" s="24" t="s">
        <v>432</v>
      </c>
    </row>
    <row r="2752" spans="1:4">
      <c r="A2752" s="23">
        <v>7304</v>
      </c>
      <c r="B2752" s="23">
        <v>7304</v>
      </c>
      <c r="C2752" s="23" t="s">
        <v>431</v>
      </c>
      <c r="D2752" s="24" t="s">
        <v>432</v>
      </c>
    </row>
    <row r="2753" spans="1:4">
      <c r="A2753" s="23">
        <v>7305</v>
      </c>
      <c r="B2753" s="23">
        <v>7305</v>
      </c>
      <c r="C2753" s="23" t="s">
        <v>431</v>
      </c>
      <c r="D2753" s="24" t="s">
        <v>432</v>
      </c>
    </row>
    <row r="2754" spans="1:4">
      <c r="A2754" s="23">
        <v>7306</v>
      </c>
      <c r="B2754" s="23">
        <v>7306</v>
      </c>
      <c r="C2754" s="23" t="s">
        <v>431</v>
      </c>
      <c r="D2754" s="24" t="s">
        <v>432</v>
      </c>
    </row>
    <row r="2755" spans="1:4">
      <c r="A2755" s="23">
        <v>7307</v>
      </c>
      <c r="B2755" s="23">
        <v>7307</v>
      </c>
      <c r="C2755" s="23" t="s">
        <v>431</v>
      </c>
      <c r="D2755" s="24" t="s">
        <v>432</v>
      </c>
    </row>
    <row r="2756" spans="1:4">
      <c r="A2756" s="23">
        <v>7310</v>
      </c>
      <c r="B2756" s="23">
        <v>7310</v>
      </c>
      <c r="C2756" s="23" t="s">
        <v>431</v>
      </c>
      <c r="D2756" s="24" t="s">
        <v>432</v>
      </c>
    </row>
    <row r="2757" spans="1:4">
      <c r="A2757" s="23">
        <v>7315</v>
      </c>
      <c r="B2757" s="23">
        <v>7315</v>
      </c>
      <c r="C2757" s="23" t="s">
        <v>431</v>
      </c>
      <c r="D2757" s="24" t="s">
        <v>432</v>
      </c>
    </row>
    <row r="2758" spans="1:4">
      <c r="A2758" s="23">
        <v>7316</v>
      </c>
      <c r="B2758" s="23">
        <v>7316</v>
      </c>
      <c r="C2758" s="23" t="s">
        <v>431</v>
      </c>
      <c r="D2758" s="24" t="s">
        <v>432</v>
      </c>
    </row>
    <row r="2759" spans="1:4">
      <c r="A2759" s="23">
        <v>7320</v>
      </c>
      <c r="B2759" s="23">
        <v>7320</v>
      </c>
      <c r="C2759" s="23" t="s">
        <v>431</v>
      </c>
      <c r="D2759" s="24" t="s">
        <v>432</v>
      </c>
    </row>
    <row r="2760" spans="1:4">
      <c r="A2760" s="23">
        <v>7321</v>
      </c>
      <c r="B2760" s="23">
        <v>7321</v>
      </c>
      <c r="C2760" s="23" t="s">
        <v>431</v>
      </c>
      <c r="D2760" s="24" t="s">
        <v>432</v>
      </c>
    </row>
    <row r="2761" spans="1:4">
      <c r="A2761" s="23">
        <v>7322</v>
      </c>
      <c r="B2761" s="23">
        <v>7322</v>
      </c>
      <c r="C2761" s="23" t="s">
        <v>431</v>
      </c>
      <c r="D2761" s="24" t="s">
        <v>432</v>
      </c>
    </row>
    <row r="2762" spans="1:4">
      <c r="A2762" s="23">
        <v>7325</v>
      </c>
      <c r="B2762" s="23">
        <v>7325</v>
      </c>
      <c r="C2762" s="23" t="s">
        <v>431</v>
      </c>
      <c r="D2762" s="24" t="s">
        <v>432</v>
      </c>
    </row>
    <row r="2763" spans="1:4">
      <c r="A2763" s="23">
        <v>7330</v>
      </c>
      <c r="B2763" s="23">
        <v>7330</v>
      </c>
      <c r="C2763" s="23" t="s">
        <v>431</v>
      </c>
      <c r="D2763" s="24" t="s">
        <v>432</v>
      </c>
    </row>
    <row r="2764" spans="1:4">
      <c r="A2764" s="23">
        <v>7331</v>
      </c>
      <c r="B2764" s="23">
        <v>7331</v>
      </c>
      <c r="C2764" s="23" t="s">
        <v>431</v>
      </c>
      <c r="D2764" s="24" t="s">
        <v>432</v>
      </c>
    </row>
    <row r="2765" spans="1:4">
      <c r="A2765" s="23">
        <v>7466</v>
      </c>
      <c r="B2765" s="23">
        <v>7466</v>
      </c>
      <c r="C2765" s="23" t="s">
        <v>431</v>
      </c>
      <c r="D2765" s="24" t="s">
        <v>432</v>
      </c>
    </row>
    <row r="2766" spans="1:4">
      <c r="A2766" s="23">
        <v>7467</v>
      </c>
      <c r="B2766" s="23">
        <v>7467</v>
      </c>
      <c r="C2766" s="23" t="s">
        <v>431</v>
      </c>
      <c r="D2766" s="24" t="s">
        <v>432</v>
      </c>
    </row>
    <row r="2767" spans="1:4">
      <c r="A2767" s="23">
        <v>7468</v>
      </c>
      <c r="B2767" s="23">
        <v>7468</v>
      </c>
      <c r="C2767" s="23" t="s">
        <v>431</v>
      </c>
      <c r="D2767" s="24" t="s">
        <v>432</v>
      </c>
    </row>
    <row r="2768" spans="1:4">
      <c r="A2768" s="23">
        <v>7469</v>
      </c>
      <c r="B2768" s="23">
        <v>7469</v>
      </c>
      <c r="C2768" s="23" t="s">
        <v>431</v>
      </c>
      <c r="D2768" s="24" t="s">
        <v>432</v>
      </c>
    </row>
    <row r="2769" spans="1:4">
      <c r="A2769" s="23">
        <v>7470</v>
      </c>
      <c r="B2769" s="23">
        <v>7470</v>
      </c>
      <c r="C2769" s="23" t="s">
        <v>431</v>
      </c>
      <c r="D2769" s="24" t="s">
        <v>432</v>
      </c>
    </row>
    <row r="2770" spans="1:4">
      <c r="A2770" s="23" t="s">
        <v>454</v>
      </c>
      <c r="B2770" s="23" t="s">
        <v>454</v>
      </c>
      <c r="C2770" s="23" t="s">
        <v>431</v>
      </c>
      <c r="D2770" s="24" t="s">
        <v>432</v>
      </c>
    </row>
    <row r="2771" spans="1:4">
      <c r="A2771" s="23">
        <v>7001</v>
      </c>
      <c r="B2771" s="23">
        <v>7001</v>
      </c>
      <c r="C2771" s="23" t="s">
        <v>431</v>
      </c>
      <c r="D2771" s="24" t="s">
        <v>455</v>
      </c>
    </row>
    <row r="2772" spans="1:4">
      <c r="A2772" s="23">
        <v>6711</v>
      </c>
      <c r="B2772" s="23">
        <v>6711</v>
      </c>
      <c r="C2772" s="23" t="s">
        <v>425</v>
      </c>
      <c r="D2772" s="24" t="s">
        <v>456</v>
      </c>
    </row>
    <row r="2773" spans="1:4">
      <c r="A2773" s="23">
        <v>6731</v>
      </c>
      <c r="B2773" s="23">
        <v>6731</v>
      </c>
      <c r="C2773" s="23" t="s">
        <v>425</v>
      </c>
      <c r="D2773" s="24" t="s">
        <v>456</v>
      </c>
    </row>
    <row r="2774" spans="1:4">
      <c r="A2774" s="25"/>
      <c r="B2774" s="25"/>
      <c r="C2774" s="25"/>
    </row>
    <row r="2775" spans="1:4">
      <c r="A2775" s="25"/>
      <c r="B2775" s="25"/>
      <c r="C2775" s="25"/>
    </row>
    <row r="2776" spans="1:4">
      <c r="A2776" s="25"/>
      <c r="B2776" s="25"/>
      <c r="C2776" s="25"/>
    </row>
    <row r="2777" spans="1:4">
      <c r="A2777" s="25"/>
      <c r="B2777" s="25"/>
      <c r="C2777" s="25"/>
    </row>
    <row r="2778" spans="1:4">
      <c r="A2778" s="26" t="s">
        <v>457</v>
      </c>
      <c r="B2778" s="25"/>
      <c r="C2778" s="25"/>
    </row>
    <row r="2779" spans="1:4">
      <c r="A2779" s="25"/>
      <c r="B2779" s="25"/>
      <c r="C2779" s="25"/>
    </row>
    <row r="2780" spans="1:4">
      <c r="A2780" s="25"/>
      <c r="B2780" s="25"/>
      <c r="C2780" s="25"/>
    </row>
    <row r="2781" spans="1:4">
      <c r="A2781" s="25"/>
      <c r="B2781" s="25"/>
      <c r="C2781" s="25"/>
    </row>
    <row r="2782" spans="1:4">
      <c r="A2782" s="25"/>
      <c r="B2782" s="25"/>
      <c r="C2782" s="25"/>
    </row>
    <row r="2783" spans="1:4">
      <c r="A2783" s="25"/>
      <c r="B2783" s="25"/>
      <c r="C2783" s="25"/>
    </row>
    <row r="2784" spans="1:4">
      <c r="A2784" s="25"/>
      <c r="B2784" s="25"/>
      <c r="C2784" s="25"/>
    </row>
    <row r="2785" spans="1:3">
      <c r="A2785" s="25"/>
      <c r="B2785" s="25"/>
      <c r="C2785" s="25"/>
    </row>
    <row r="2786" spans="1:3">
      <c r="A2786" s="25"/>
      <c r="B2786" s="25"/>
      <c r="C2786" s="25"/>
    </row>
    <row r="2787" spans="1:3">
      <c r="A2787" s="25"/>
      <c r="B2787" s="25"/>
      <c r="C2787" s="25"/>
    </row>
    <row r="2788" spans="1:3">
      <c r="A2788" s="25"/>
      <c r="B2788" s="25"/>
      <c r="C2788" s="25"/>
    </row>
    <row r="2789" spans="1:3">
      <c r="A2789" s="25"/>
      <c r="B2789" s="25"/>
      <c r="C2789" s="25"/>
    </row>
    <row r="2790" spans="1:3">
      <c r="A2790" s="25"/>
      <c r="B2790" s="25"/>
      <c r="C2790" s="25"/>
    </row>
    <row r="2791" spans="1:3">
      <c r="A2791" s="25"/>
      <c r="B2791" s="25"/>
      <c r="C2791" s="25"/>
    </row>
    <row r="2792" spans="1:3">
      <c r="A2792" s="25"/>
      <c r="B2792" s="25"/>
      <c r="C2792" s="25"/>
    </row>
    <row r="2793" spans="1:3">
      <c r="A2793" s="25"/>
      <c r="B2793" s="25"/>
      <c r="C2793" s="25"/>
    </row>
    <row r="2794" spans="1:3">
      <c r="A2794" s="25"/>
      <c r="B2794" s="25"/>
      <c r="C2794" s="25"/>
    </row>
    <row r="2795" spans="1:3">
      <c r="A2795" s="25"/>
      <c r="B2795" s="25"/>
      <c r="C2795" s="25"/>
    </row>
    <row r="2796" spans="1:3">
      <c r="A2796" s="25"/>
      <c r="B2796" s="25"/>
      <c r="C2796" s="25"/>
    </row>
    <row r="2797" spans="1:3">
      <c r="A2797" s="25"/>
      <c r="B2797" s="25"/>
      <c r="C2797" s="25"/>
    </row>
    <row r="2798" spans="1:3">
      <c r="A2798" s="25"/>
      <c r="B2798" s="25"/>
      <c r="C2798" s="25"/>
    </row>
    <row r="2799" spans="1:3">
      <c r="A2799" s="25"/>
      <c r="B2799" s="25"/>
      <c r="C2799" s="25"/>
    </row>
    <row r="2800" spans="1:3">
      <c r="A2800" s="25"/>
      <c r="B2800" s="25"/>
      <c r="C2800" s="25"/>
    </row>
    <row r="2801" spans="1:3">
      <c r="A2801" s="25"/>
      <c r="B2801" s="25"/>
      <c r="C2801" s="25"/>
    </row>
    <row r="2802" spans="1:3">
      <c r="A2802" s="25"/>
      <c r="B2802" s="25"/>
      <c r="C2802" s="25"/>
    </row>
    <row r="2803" spans="1:3">
      <c r="A2803" s="25"/>
      <c r="B2803" s="25"/>
      <c r="C2803" s="25"/>
    </row>
    <row r="2804" spans="1:3">
      <c r="A2804" s="25"/>
      <c r="B2804" s="25"/>
      <c r="C2804" s="25"/>
    </row>
    <row r="2805" spans="1:3">
      <c r="A2805" s="25"/>
      <c r="B2805" s="25"/>
      <c r="C2805" s="25"/>
    </row>
    <row r="2806" spans="1:3">
      <c r="A2806" s="25"/>
      <c r="B2806" s="25"/>
      <c r="C2806" s="25"/>
    </row>
    <row r="2807" spans="1:3">
      <c r="A2807" s="25"/>
      <c r="B2807" s="25"/>
      <c r="C2807" s="25"/>
    </row>
    <row r="2808" spans="1:3">
      <c r="A2808" s="25"/>
      <c r="B2808" s="25"/>
      <c r="C2808" s="25"/>
    </row>
    <row r="2809" spans="1:3">
      <c r="A2809" s="25"/>
      <c r="B2809" s="25"/>
      <c r="C2809" s="25"/>
    </row>
    <row r="2810" spans="1:3">
      <c r="A2810" s="25"/>
      <c r="B2810" s="25"/>
      <c r="C2810" s="25"/>
    </row>
    <row r="2811" spans="1:3">
      <c r="A2811" s="25"/>
      <c r="B2811" s="25"/>
      <c r="C2811" s="25"/>
    </row>
    <row r="2812" spans="1:3">
      <c r="A2812" s="25"/>
      <c r="B2812" s="25"/>
      <c r="C2812" s="25"/>
    </row>
    <row r="2813" spans="1:3">
      <c r="A2813" s="25"/>
      <c r="B2813" s="25"/>
      <c r="C2813" s="25"/>
    </row>
    <row r="2814" spans="1:3">
      <c r="A2814" s="25"/>
      <c r="B2814" s="25"/>
      <c r="C2814" s="25"/>
    </row>
    <row r="2815" spans="1:3">
      <c r="A2815" s="25"/>
      <c r="B2815" s="25"/>
      <c r="C2815" s="25"/>
    </row>
    <row r="2816" spans="1:3">
      <c r="A2816" s="25"/>
      <c r="B2816" s="25"/>
      <c r="C2816" s="25"/>
    </row>
    <row r="2817" spans="1:3">
      <c r="A2817" s="25"/>
      <c r="B2817" s="25"/>
      <c r="C2817" s="25"/>
    </row>
    <row r="2818" spans="1:3">
      <c r="A2818" s="25"/>
      <c r="B2818" s="25"/>
      <c r="C2818" s="25"/>
    </row>
    <row r="2819" spans="1:3">
      <c r="A2819" s="25"/>
      <c r="B2819" s="25"/>
      <c r="C2819" s="25"/>
    </row>
    <row r="2820" spans="1:3">
      <c r="A2820" s="25"/>
      <c r="B2820" s="25"/>
      <c r="C2820" s="25"/>
    </row>
    <row r="2821" spans="1:3">
      <c r="A2821" s="25"/>
      <c r="B2821" s="25"/>
      <c r="C2821" s="25"/>
    </row>
    <row r="2822" spans="1:3">
      <c r="A2822" s="25"/>
      <c r="B2822" s="25"/>
      <c r="C2822" s="25"/>
    </row>
    <row r="2823" spans="1:3">
      <c r="A2823" s="25"/>
      <c r="B2823" s="25"/>
      <c r="C2823" s="25"/>
    </row>
    <row r="2824" spans="1:3">
      <c r="A2824" s="25"/>
      <c r="B2824" s="25"/>
      <c r="C2824" s="25"/>
    </row>
    <row r="2825" spans="1:3">
      <c r="A2825" s="25"/>
      <c r="B2825" s="25"/>
      <c r="C2825" s="25"/>
    </row>
    <row r="2826" spans="1:3">
      <c r="A2826" s="25"/>
      <c r="B2826" s="25"/>
      <c r="C2826" s="25"/>
    </row>
    <row r="2827" spans="1:3">
      <c r="A2827" s="25"/>
      <c r="B2827" s="25"/>
      <c r="C2827" s="25"/>
    </row>
    <row r="2828" spans="1:3">
      <c r="A2828" s="25"/>
      <c r="B2828" s="25"/>
      <c r="C2828" s="25"/>
    </row>
    <row r="2829" spans="1:3">
      <c r="A2829" s="25"/>
      <c r="B2829" s="25"/>
      <c r="C2829" s="25"/>
    </row>
    <row r="2830" spans="1:3">
      <c r="A2830" s="25"/>
      <c r="B2830" s="25"/>
      <c r="C2830" s="25"/>
    </row>
    <row r="2831" spans="1:3">
      <c r="A2831" s="25"/>
      <c r="B2831" s="25"/>
      <c r="C2831" s="25"/>
    </row>
    <row r="2832" spans="1:3">
      <c r="A2832" s="25"/>
      <c r="B2832" s="25"/>
      <c r="C2832" s="25"/>
    </row>
    <row r="2833" spans="1:3">
      <c r="A2833" s="25"/>
      <c r="B2833" s="25"/>
      <c r="C2833" s="25"/>
    </row>
    <row r="2834" spans="1:3">
      <c r="A2834" s="25"/>
      <c r="B2834" s="25"/>
      <c r="C2834" s="25"/>
    </row>
    <row r="2835" spans="1:3">
      <c r="A2835" s="25"/>
      <c r="B2835" s="25"/>
      <c r="C2835" s="25"/>
    </row>
    <row r="2836" spans="1:3">
      <c r="A2836" s="25"/>
      <c r="B2836" s="25"/>
      <c r="C2836" s="25"/>
    </row>
    <row r="2837" spans="1:3">
      <c r="A2837" s="25"/>
      <c r="B2837" s="25"/>
      <c r="C2837" s="25"/>
    </row>
    <row r="2838" spans="1:3">
      <c r="A2838" s="25"/>
      <c r="B2838" s="25"/>
      <c r="C2838" s="25"/>
    </row>
    <row r="2839" spans="1:3">
      <c r="A2839" s="25"/>
      <c r="B2839" s="25"/>
      <c r="C2839" s="25"/>
    </row>
    <row r="2840" spans="1:3">
      <c r="A2840" s="25"/>
      <c r="B2840" s="25"/>
      <c r="C2840" s="25"/>
    </row>
    <row r="2841" spans="1:3">
      <c r="A2841" s="25"/>
      <c r="B2841" s="25"/>
      <c r="C2841" s="25"/>
    </row>
    <row r="2842" spans="1:3">
      <c r="A2842" s="25"/>
      <c r="B2842" s="25"/>
      <c r="C2842" s="25"/>
    </row>
    <row r="2843" spans="1:3">
      <c r="A2843" s="25"/>
      <c r="B2843" s="25"/>
      <c r="C2843" s="25"/>
    </row>
    <row r="2844" spans="1:3">
      <c r="A2844" s="25"/>
      <c r="B2844" s="25"/>
      <c r="C2844" s="25"/>
    </row>
    <row r="2845" spans="1:3">
      <c r="A2845" s="25"/>
      <c r="B2845" s="25"/>
      <c r="C2845" s="25"/>
    </row>
    <row r="2846" spans="1:3">
      <c r="A2846" s="25"/>
      <c r="B2846" s="25"/>
      <c r="C2846" s="25"/>
    </row>
    <row r="2847" spans="1:3">
      <c r="A2847" s="25"/>
      <c r="B2847" s="25"/>
      <c r="C2847" s="25"/>
    </row>
    <row r="2848" spans="1:3">
      <c r="A2848" s="25"/>
      <c r="B2848" s="25"/>
      <c r="C2848" s="25"/>
    </row>
    <row r="2849" spans="1:3">
      <c r="A2849" s="25"/>
      <c r="B2849" s="25"/>
      <c r="C2849" s="25"/>
    </row>
    <row r="2850" spans="1:3">
      <c r="A2850" s="25"/>
      <c r="B2850" s="25"/>
      <c r="C2850" s="25"/>
    </row>
    <row r="2851" spans="1:3">
      <c r="A2851" s="25"/>
      <c r="B2851" s="25"/>
      <c r="C2851" s="25"/>
    </row>
    <row r="2852" spans="1:3">
      <c r="A2852" s="25"/>
      <c r="B2852" s="25"/>
      <c r="C2852" s="25"/>
    </row>
    <row r="2853" spans="1:3">
      <c r="A2853" s="25"/>
      <c r="B2853" s="25"/>
      <c r="C2853" s="25"/>
    </row>
    <row r="2854" spans="1:3">
      <c r="A2854" s="25"/>
      <c r="B2854" s="25"/>
      <c r="C2854" s="25"/>
    </row>
    <row r="2855" spans="1:3">
      <c r="A2855" s="25"/>
      <c r="B2855" s="25"/>
      <c r="C2855" s="25"/>
    </row>
    <row r="2856" spans="1:3">
      <c r="A2856" s="25"/>
      <c r="B2856" s="25"/>
      <c r="C2856" s="25"/>
    </row>
    <row r="2857" spans="1:3">
      <c r="A2857" s="25"/>
      <c r="B2857" s="25"/>
      <c r="C2857" s="25"/>
    </row>
    <row r="2858" spans="1:3">
      <c r="A2858" s="25"/>
      <c r="B2858" s="25"/>
      <c r="C2858" s="25"/>
    </row>
    <row r="2859" spans="1:3">
      <c r="A2859" s="25"/>
      <c r="B2859" s="25"/>
      <c r="C2859" s="25"/>
    </row>
    <row r="2860" spans="1:3">
      <c r="A2860" s="25"/>
      <c r="B2860" s="25"/>
      <c r="C2860" s="25"/>
    </row>
    <row r="2861" spans="1:3">
      <c r="A2861" s="25"/>
      <c r="B2861" s="25"/>
      <c r="C2861" s="25"/>
    </row>
    <row r="2862" spans="1:3">
      <c r="A2862" s="25"/>
      <c r="B2862" s="25"/>
      <c r="C2862" s="25"/>
    </row>
    <row r="2863" spans="1:3">
      <c r="A2863" s="25"/>
      <c r="B2863" s="25"/>
      <c r="C2863" s="25"/>
    </row>
    <row r="2864" spans="1:3">
      <c r="A2864" s="25"/>
      <c r="B2864" s="25"/>
      <c r="C2864" s="25"/>
    </row>
    <row r="2865" spans="1:3">
      <c r="A2865" s="25"/>
      <c r="B2865" s="25"/>
      <c r="C2865" s="25"/>
    </row>
    <row r="2866" spans="1:3">
      <c r="A2866" s="25"/>
      <c r="B2866" s="25"/>
      <c r="C2866" s="25"/>
    </row>
    <row r="2867" spans="1:3">
      <c r="A2867" s="25"/>
      <c r="B2867" s="25"/>
      <c r="C2867" s="25"/>
    </row>
    <row r="2868" spans="1:3">
      <c r="A2868" s="25"/>
      <c r="B2868" s="25"/>
      <c r="C2868" s="25"/>
    </row>
    <row r="2869" spans="1:3">
      <c r="A2869" s="25"/>
      <c r="B2869" s="25"/>
      <c r="C2869" s="25"/>
    </row>
    <row r="2870" spans="1:3">
      <c r="A2870" s="25"/>
      <c r="B2870" s="25"/>
      <c r="C2870" s="25"/>
    </row>
    <row r="2871" spans="1:3">
      <c r="A2871" s="25"/>
      <c r="B2871" s="25"/>
      <c r="C2871" s="25"/>
    </row>
    <row r="2872" spans="1:3">
      <c r="A2872" s="25"/>
      <c r="B2872" s="25"/>
      <c r="C2872" s="25"/>
    </row>
    <row r="2873" spans="1:3">
      <c r="A2873" s="25"/>
      <c r="B2873" s="25"/>
      <c r="C2873" s="25"/>
    </row>
    <row r="2874" spans="1:3">
      <c r="A2874" s="25"/>
      <c r="B2874" s="25"/>
      <c r="C2874" s="25"/>
    </row>
    <row r="2875" spans="1:3">
      <c r="A2875" s="25"/>
      <c r="B2875" s="25"/>
      <c r="C2875" s="25"/>
    </row>
    <row r="2876" spans="1:3">
      <c r="A2876" s="25"/>
      <c r="B2876" s="25"/>
      <c r="C2876" s="25"/>
    </row>
    <row r="2877" spans="1:3">
      <c r="A2877" s="25"/>
      <c r="B2877" s="25"/>
      <c r="C2877" s="25"/>
    </row>
    <row r="2878" spans="1:3">
      <c r="A2878" s="25"/>
      <c r="B2878" s="25"/>
      <c r="C2878" s="25"/>
    </row>
    <row r="2879" spans="1:3">
      <c r="A2879" s="25"/>
      <c r="B2879" s="25"/>
      <c r="C2879" s="25"/>
    </row>
    <row r="2880" spans="1:3">
      <c r="A2880" s="25"/>
      <c r="B2880" s="25"/>
      <c r="C2880" s="25"/>
    </row>
    <row r="2881" spans="1:3">
      <c r="A2881" s="25"/>
      <c r="B2881" s="25"/>
      <c r="C2881" s="25"/>
    </row>
    <row r="2882" spans="1:3">
      <c r="A2882" s="25"/>
      <c r="B2882" s="25"/>
      <c r="C2882" s="25"/>
    </row>
    <row r="2883" spans="1:3">
      <c r="A2883" s="25"/>
      <c r="B2883" s="25"/>
      <c r="C2883" s="25"/>
    </row>
    <row r="2884" spans="1:3">
      <c r="A2884" s="25"/>
      <c r="B2884" s="25"/>
      <c r="C2884" s="25"/>
    </row>
    <row r="2885" spans="1:3">
      <c r="A2885" s="25"/>
      <c r="B2885" s="25"/>
      <c r="C2885" s="25"/>
    </row>
    <row r="2886" spans="1:3">
      <c r="A2886" s="25"/>
      <c r="B2886" s="25"/>
      <c r="C2886" s="25"/>
    </row>
    <row r="2887" spans="1:3">
      <c r="A2887" s="25"/>
      <c r="B2887" s="25"/>
      <c r="C2887" s="25"/>
    </row>
    <row r="2888" spans="1:3">
      <c r="A2888" s="25"/>
      <c r="B2888" s="25"/>
      <c r="C2888" s="25"/>
    </row>
    <row r="2889" spans="1:3">
      <c r="A2889" s="25"/>
      <c r="B2889" s="25"/>
      <c r="C2889" s="25"/>
    </row>
    <row r="2890" spans="1:3">
      <c r="A2890" s="25"/>
      <c r="B2890" s="25"/>
      <c r="C2890" s="25"/>
    </row>
    <row r="2891" spans="1:3">
      <c r="A2891" s="25"/>
      <c r="B2891" s="25"/>
      <c r="C2891" s="25"/>
    </row>
    <row r="2892" spans="1:3">
      <c r="A2892" s="25"/>
      <c r="B2892" s="25"/>
      <c r="C2892" s="25"/>
    </row>
    <row r="2893" spans="1:3">
      <c r="A2893" s="25"/>
      <c r="B2893" s="25"/>
      <c r="C2893" s="25"/>
    </row>
    <row r="2894" spans="1:3">
      <c r="A2894" s="25"/>
      <c r="B2894" s="25"/>
      <c r="C2894" s="25"/>
    </row>
    <row r="2895" spans="1:3">
      <c r="A2895" s="25"/>
      <c r="B2895" s="25"/>
      <c r="C2895" s="25"/>
    </row>
    <row r="2896" spans="1:3">
      <c r="A2896" s="25"/>
      <c r="B2896" s="25"/>
      <c r="C2896" s="25"/>
    </row>
    <row r="2897" spans="1:3">
      <c r="A2897" s="25"/>
      <c r="B2897" s="25"/>
      <c r="C2897" s="25"/>
    </row>
    <row r="2898" spans="1:3">
      <c r="A2898" s="25"/>
      <c r="B2898" s="25"/>
      <c r="C2898" s="25"/>
    </row>
    <row r="2899" spans="1:3">
      <c r="A2899" s="25"/>
      <c r="B2899" s="25"/>
      <c r="C2899" s="25"/>
    </row>
    <row r="2900" spans="1:3">
      <c r="A2900" s="25"/>
      <c r="B2900" s="25"/>
      <c r="C2900" s="25"/>
    </row>
    <row r="2901" spans="1:3">
      <c r="A2901" s="25"/>
      <c r="B2901" s="25"/>
      <c r="C2901" s="25"/>
    </row>
    <row r="2902" spans="1:3">
      <c r="A2902" s="25"/>
      <c r="B2902" s="25"/>
      <c r="C2902" s="25"/>
    </row>
    <row r="2903" spans="1:3">
      <c r="A2903" s="25"/>
      <c r="B2903" s="25"/>
      <c r="C2903" s="25"/>
    </row>
    <row r="2904" spans="1:3">
      <c r="A2904" s="25"/>
      <c r="B2904" s="25"/>
      <c r="C2904" s="25"/>
    </row>
    <row r="2905" spans="1:3">
      <c r="A2905" s="25"/>
      <c r="B2905" s="25"/>
      <c r="C2905" s="25"/>
    </row>
    <row r="2906" spans="1:3">
      <c r="A2906" s="25"/>
      <c r="B2906" s="25"/>
      <c r="C2906" s="25"/>
    </row>
    <row r="2907" spans="1:3">
      <c r="A2907" s="25"/>
      <c r="B2907" s="25"/>
      <c r="C2907" s="25"/>
    </row>
    <row r="2908" spans="1:3">
      <c r="A2908" s="25"/>
      <c r="B2908" s="25"/>
      <c r="C2908" s="25"/>
    </row>
    <row r="2909" spans="1:3">
      <c r="A2909" s="25"/>
      <c r="B2909" s="25"/>
      <c r="C2909" s="25"/>
    </row>
    <row r="2910" spans="1:3">
      <c r="A2910" s="25"/>
      <c r="B2910" s="25"/>
      <c r="C2910" s="25"/>
    </row>
    <row r="2911" spans="1:3">
      <c r="A2911" s="25"/>
      <c r="B2911" s="25"/>
      <c r="C2911" s="25"/>
    </row>
    <row r="2912" spans="1:3">
      <c r="A2912" s="25"/>
      <c r="B2912" s="25"/>
      <c r="C2912" s="25"/>
    </row>
    <row r="2913" spans="1:3">
      <c r="A2913" s="25"/>
      <c r="B2913" s="25"/>
      <c r="C2913" s="25"/>
    </row>
    <row r="2914" spans="1:3">
      <c r="A2914" s="25"/>
      <c r="B2914" s="25"/>
      <c r="C2914" s="25"/>
    </row>
    <row r="2915" spans="1:3">
      <c r="A2915" s="25"/>
      <c r="B2915" s="25"/>
      <c r="C2915" s="25"/>
    </row>
    <row r="2916" spans="1:3">
      <c r="A2916" s="25"/>
      <c r="B2916" s="25"/>
      <c r="C2916" s="25"/>
    </row>
    <row r="2917" spans="1:3">
      <c r="A2917" s="25"/>
      <c r="B2917" s="25"/>
      <c r="C2917" s="25"/>
    </row>
    <row r="2918" spans="1:3">
      <c r="A2918" s="25"/>
      <c r="B2918" s="25"/>
      <c r="C2918" s="25"/>
    </row>
    <row r="2919" spans="1:3">
      <c r="A2919" s="25"/>
      <c r="B2919" s="25"/>
      <c r="C2919" s="25"/>
    </row>
    <row r="2920" spans="1:3">
      <c r="A2920" s="25"/>
      <c r="B2920" s="25"/>
      <c r="C2920" s="25"/>
    </row>
    <row r="2921" spans="1:3">
      <c r="A2921" s="25"/>
      <c r="B2921" s="25"/>
      <c r="C2921" s="25"/>
    </row>
    <row r="2922" spans="1:3">
      <c r="A2922" s="25"/>
      <c r="B2922" s="25"/>
      <c r="C2922" s="25"/>
    </row>
    <row r="2923" spans="1:3">
      <c r="A2923" s="25"/>
      <c r="B2923" s="25"/>
      <c r="C2923" s="25"/>
    </row>
    <row r="2924" spans="1:3">
      <c r="A2924" s="25"/>
      <c r="B2924" s="25"/>
      <c r="C2924" s="25"/>
    </row>
    <row r="2925" spans="1:3">
      <c r="A2925" s="25"/>
      <c r="B2925" s="25"/>
      <c r="C2925" s="25"/>
    </row>
    <row r="2926" spans="1:3">
      <c r="A2926" s="25"/>
      <c r="B2926" s="25"/>
      <c r="C2926" s="25"/>
    </row>
    <row r="2927" spans="1:3">
      <c r="A2927" s="25"/>
      <c r="B2927" s="25"/>
      <c r="C2927" s="25"/>
    </row>
    <row r="2928" spans="1:3">
      <c r="A2928" s="25"/>
      <c r="B2928" s="25"/>
      <c r="C2928" s="25"/>
    </row>
    <row r="2929" spans="1:3">
      <c r="A2929" s="25"/>
      <c r="B2929" s="25"/>
      <c r="C2929" s="25"/>
    </row>
    <row r="2930" spans="1:3">
      <c r="A2930" s="25"/>
      <c r="B2930" s="25"/>
      <c r="C2930" s="25"/>
    </row>
    <row r="2931" spans="1:3">
      <c r="A2931" s="25"/>
      <c r="B2931" s="25"/>
      <c r="C2931" s="25"/>
    </row>
    <row r="2932" spans="1:3">
      <c r="A2932" s="25"/>
      <c r="B2932" s="25"/>
      <c r="C2932" s="25"/>
    </row>
    <row r="2933" spans="1:3">
      <c r="A2933" s="25"/>
      <c r="B2933" s="25"/>
      <c r="C2933" s="25"/>
    </row>
    <row r="2934" spans="1:3">
      <c r="A2934" s="25"/>
      <c r="B2934" s="25"/>
      <c r="C2934" s="25"/>
    </row>
    <row r="2935" spans="1:3">
      <c r="A2935" s="25"/>
      <c r="B2935" s="25"/>
      <c r="C2935" s="25"/>
    </row>
    <row r="2936" spans="1:3">
      <c r="A2936" s="25"/>
      <c r="B2936" s="25"/>
      <c r="C2936" s="25"/>
    </row>
    <row r="2937" spans="1:3">
      <c r="A2937" s="25"/>
      <c r="B2937" s="25"/>
      <c r="C2937" s="25"/>
    </row>
    <row r="2938" spans="1:3">
      <c r="A2938" s="25"/>
      <c r="B2938" s="25"/>
      <c r="C2938" s="25"/>
    </row>
    <row r="2939" spans="1:3">
      <c r="A2939" s="25"/>
      <c r="B2939" s="25"/>
      <c r="C2939" s="25"/>
    </row>
    <row r="2940" spans="1:3">
      <c r="A2940" s="25"/>
      <c r="B2940" s="25"/>
      <c r="C2940" s="25"/>
    </row>
    <row r="2941" spans="1:3">
      <c r="A2941" s="25"/>
      <c r="B2941" s="25"/>
      <c r="C2941" s="25"/>
    </row>
    <row r="2942" spans="1:3">
      <c r="A2942" s="25"/>
      <c r="B2942" s="25"/>
      <c r="C2942" s="25"/>
    </row>
    <row r="2943" spans="1:3">
      <c r="A2943" s="25"/>
      <c r="B2943" s="25"/>
      <c r="C2943" s="25"/>
    </row>
    <row r="2944" spans="1:3">
      <c r="A2944" s="25"/>
      <c r="B2944" s="25"/>
      <c r="C2944" s="25"/>
    </row>
    <row r="2945" spans="1:3">
      <c r="A2945" s="25"/>
      <c r="B2945" s="25"/>
      <c r="C2945" s="25"/>
    </row>
    <row r="2946" spans="1:3">
      <c r="A2946" s="25"/>
      <c r="B2946" s="25"/>
      <c r="C2946" s="25"/>
    </row>
    <row r="2947" spans="1:3">
      <c r="A2947" s="25"/>
      <c r="B2947" s="25"/>
      <c r="C2947" s="25"/>
    </row>
    <row r="2948" spans="1:3">
      <c r="A2948" s="25"/>
      <c r="B2948" s="25"/>
      <c r="C2948" s="25"/>
    </row>
    <row r="2949" spans="1:3">
      <c r="A2949" s="25"/>
      <c r="B2949" s="25"/>
      <c r="C2949" s="25"/>
    </row>
    <row r="2950" spans="1:3">
      <c r="A2950" s="25"/>
      <c r="B2950" s="25"/>
      <c r="C2950" s="25"/>
    </row>
    <row r="2951" spans="1:3">
      <c r="A2951" s="25"/>
      <c r="B2951" s="25"/>
      <c r="C2951" s="25"/>
    </row>
    <row r="2952" spans="1:3">
      <c r="A2952" s="25"/>
      <c r="B2952" s="25"/>
      <c r="C2952" s="25"/>
    </row>
    <row r="2953" spans="1:3">
      <c r="A2953" s="25"/>
      <c r="B2953" s="25"/>
      <c r="C2953" s="25"/>
    </row>
    <row r="2954" spans="1:3">
      <c r="A2954" s="25"/>
      <c r="B2954" s="25"/>
      <c r="C2954" s="25"/>
    </row>
    <row r="2955" spans="1:3">
      <c r="A2955" s="25"/>
      <c r="B2955" s="25"/>
      <c r="C2955" s="25"/>
    </row>
    <row r="2956" spans="1:3">
      <c r="A2956" s="25"/>
      <c r="B2956" s="25"/>
      <c r="C2956" s="25"/>
    </row>
    <row r="2957" spans="1:3">
      <c r="A2957" s="25"/>
      <c r="B2957" s="25"/>
      <c r="C2957" s="25"/>
    </row>
    <row r="2958" spans="1:3">
      <c r="A2958" s="25"/>
      <c r="B2958" s="25"/>
      <c r="C2958" s="25"/>
    </row>
    <row r="2959" spans="1:3">
      <c r="A2959" s="25"/>
      <c r="B2959" s="25"/>
      <c r="C2959" s="25"/>
    </row>
    <row r="2960" spans="1:3">
      <c r="A2960" s="25"/>
      <c r="B2960" s="25"/>
      <c r="C2960" s="25"/>
    </row>
    <row r="2961" spans="1:3">
      <c r="A2961" s="25"/>
      <c r="B2961" s="25"/>
      <c r="C2961" s="25"/>
    </row>
    <row r="2962" spans="1:3">
      <c r="A2962" s="25"/>
      <c r="B2962" s="25"/>
      <c r="C2962" s="25"/>
    </row>
    <row r="2963" spans="1:3">
      <c r="A2963" s="25"/>
      <c r="B2963" s="25"/>
      <c r="C2963" s="25"/>
    </row>
    <row r="2964" spans="1:3">
      <c r="A2964" s="25"/>
      <c r="B2964" s="25"/>
      <c r="C2964" s="25"/>
    </row>
    <row r="2965" spans="1:3">
      <c r="A2965" s="25"/>
      <c r="B2965" s="25"/>
      <c r="C2965" s="25"/>
    </row>
    <row r="2966" spans="1:3">
      <c r="A2966" s="25"/>
      <c r="B2966" s="25"/>
      <c r="C2966" s="25"/>
    </row>
    <row r="2967" spans="1:3">
      <c r="A2967" s="25"/>
      <c r="B2967" s="25"/>
      <c r="C2967" s="25"/>
    </row>
    <row r="2968" spans="1:3">
      <c r="A2968" s="25"/>
      <c r="B2968" s="25"/>
      <c r="C2968" s="25"/>
    </row>
    <row r="2969" spans="1:3">
      <c r="A2969" s="25"/>
      <c r="B2969" s="25"/>
      <c r="C2969" s="25"/>
    </row>
    <row r="2970" spans="1:3">
      <c r="A2970" s="25"/>
      <c r="B2970" s="25"/>
      <c r="C2970" s="25"/>
    </row>
    <row r="2971" spans="1:3">
      <c r="A2971" s="25"/>
      <c r="B2971" s="25"/>
      <c r="C2971" s="25"/>
    </row>
    <row r="2972" spans="1:3">
      <c r="A2972" s="25"/>
      <c r="B2972" s="25"/>
      <c r="C2972" s="25"/>
    </row>
    <row r="2973" spans="1:3">
      <c r="A2973" s="25"/>
      <c r="B2973" s="25"/>
      <c r="C2973" s="25"/>
    </row>
    <row r="2974" spans="1:3">
      <c r="A2974" s="25"/>
      <c r="B2974" s="25"/>
      <c r="C2974" s="25"/>
    </row>
    <row r="2975" spans="1:3">
      <c r="A2975" s="25"/>
      <c r="B2975" s="25"/>
      <c r="C2975" s="25"/>
    </row>
    <row r="2976" spans="1:3">
      <c r="A2976" s="25"/>
      <c r="B2976" s="25"/>
      <c r="C2976" s="25"/>
    </row>
    <row r="2977" spans="1:3">
      <c r="A2977" s="25"/>
      <c r="B2977" s="25"/>
      <c r="C2977" s="25"/>
    </row>
    <row r="2978" spans="1:3">
      <c r="A2978" s="25"/>
      <c r="B2978" s="25"/>
      <c r="C2978" s="25"/>
    </row>
    <row r="2979" spans="1:3">
      <c r="A2979" s="25"/>
      <c r="B2979" s="25"/>
      <c r="C2979" s="25"/>
    </row>
    <row r="2980" spans="1:3">
      <c r="A2980" s="25"/>
      <c r="B2980" s="25"/>
      <c r="C2980" s="25"/>
    </row>
    <row r="2981" spans="1:3">
      <c r="A2981" s="25"/>
      <c r="B2981" s="25"/>
      <c r="C2981" s="25"/>
    </row>
    <row r="2982" spans="1:3">
      <c r="A2982" s="25"/>
      <c r="B2982" s="25"/>
      <c r="C2982" s="25"/>
    </row>
    <row r="2983" spans="1:3">
      <c r="A2983" s="25"/>
      <c r="B2983" s="25"/>
      <c r="C2983" s="25"/>
    </row>
    <row r="2984" spans="1:3">
      <c r="A2984" s="25"/>
      <c r="B2984" s="25"/>
      <c r="C2984" s="25"/>
    </row>
    <row r="2985" spans="1:3">
      <c r="A2985" s="25"/>
      <c r="B2985" s="25"/>
      <c r="C2985" s="25"/>
    </row>
    <row r="2986" spans="1:3">
      <c r="A2986" s="25"/>
      <c r="B2986" s="25"/>
      <c r="C2986" s="25"/>
    </row>
    <row r="2987" spans="1:3">
      <c r="A2987" s="25"/>
      <c r="B2987" s="25"/>
      <c r="C2987" s="25"/>
    </row>
    <row r="2988" spans="1:3">
      <c r="A2988" s="25"/>
      <c r="B2988" s="25"/>
      <c r="C2988" s="25"/>
    </row>
    <row r="2989" spans="1:3">
      <c r="A2989" s="25"/>
      <c r="B2989" s="25"/>
      <c r="C2989" s="25"/>
    </row>
    <row r="2990" spans="1:3">
      <c r="A2990" s="25"/>
      <c r="B2990" s="25"/>
      <c r="C2990" s="25"/>
    </row>
    <row r="2991" spans="1:3">
      <c r="A2991" s="25"/>
      <c r="B2991" s="25"/>
      <c r="C2991" s="25"/>
    </row>
    <row r="2992" spans="1:3">
      <c r="A2992" s="25"/>
      <c r="B2992" s="25"/>
      <c r="C2992" s="25"/>
    </row>
    <row r="2993" spans="1:3">
      <c r="A2993" s="25"/>
      <c r="B2993" s="25"/>
      <c r="C2993" s="25"/>
    </row>
    <row r="2994" spans="1:3">
      <c r="A2994" s="25"/>
      <c r="B2994" s="25"/>
      <c r="C2994" s="25"/>
    </row>
    <row r="2995" spans="1:3">
      <c r="A2995" s="25"/>
      <c r="B2995" s="25"/>
      <c r="C2995" s="25"/>
    </row>
    <row r="2996" spans="1:3">
      <c r="A2996" s="25"/>
      <c r="B2996" s="25"/>
      <c r="C2996" s="25"/>
    </row>
    <row r="2997" spans="1:3">
      <c r="A2997" s="25"/>
      <c r="B2997" s="25"/>
      <c r="C2997" s="25"/>
    </row>
    <row r="2998" spans="1:3">
      <c r="A2998" s="25"/>
      <c r="B2998" s="25"/>
      <c r="C2998" s="25"/>
    </row>
    <row r="2999" spans="1:3">
      <c r="A2999" s="25"/>
      <c r="B2999" s="25"/>
      <c r="C2999" s="25"/>
    </row>
    <row r="3000" spans="1:3">
      <c r="A3000" s="25"/>
      <c r="B3000" s="25"/>
      <c r="C3000" s="25"/>
    </row>
    <row r="3001" spans="1:3">
      <c r="A3001" s="25"/>
      <c r="B3001" s="25"/>
      <c r="C3001" s="25"/>
    </row>
    <row r="3002" spans="1:3">
      <c r="A3002" s="25"/>
      <c r="B3002" s="25"/>
      <c r="C3002" s="25"/>
    </row>
    <row r="3003" spans="1:3">
      <c r="A3003" s="25"/>
      <c r="B3003" s="25"/>
      <c r="C3003" s="25"/>
    </row>
    <row r="3004" spans="1:3">
      <c r="A3004" s="25"/>
      <c r="B3004" s="25"/>
      <c r="C3004" s="25"/>
    </row>
    <row r="3005" spans="1:3">
      <c r="A3005" s="25"/>
      <c r="B3005" s="25"/>
      <c r="C3005" s="25"/>
    </row>
    <row r="3006" spans="1:3">
      <c r="A3006" s="25"/>
      <c r="B3006" s="25"/>
      <c r="C3006" s="25"/>
    </row>
    <row r="3007" spans="1:3">
      <c r="A3007" s="25"/>
      <c r="B3007" s="25"/>
      <c r="C3007" s="25"/>
    </row>
    <row r="3008" spans="1:3">
      <c r="A3008" s="25"/>
      <c r="B3008" s="25"/>
      <c r="C3008" s="25"/>
    </row>
    <row r="3009" spans="1:3">
      <c r="A3009" s="25"/>
      <c r="B3009" s="25"/>
      <c r="C3009" s="25"/>
    </row>
    <row r="3010" spans="1:3">
      <c r="A3010" s="25"/>
      <c r="B3010" s="25"/>
      <c r="C3010" s="25"/>
    </row>
    <row r="3011" spans="1:3">
      <c r="A3011" s="25"/>
      <c r="B3011" s="25"/>
      <c r="C3011" s="25"/>
    </row>
    <row r="3012" spans="1:3">
      <c r="A3012" s="25"/>
      <c r="B3012" s="25"/>
      <c r="C3012" s="25"/>
    </row>
    <row r="3013" spans="1:3">
      <c r="A3013" s="25"/>
      <c r="B3013" s="25"/>
      <c r="C3013" s="25"/>
    </row>
    <row r="3014" spans="1:3">
      <c r="A3014" s="25"/>
      <c r="B3014" s="25"/>
      <c r="C3014" s="25"/>
    </row>
    <row r="3015" spans="1:3">
      <c r="A3015" s="25"/>
      <c r="B3015" s="25"/>
      <c r="C3015" s="25"/>
    </row>
    <row r="3016" spans="1:3">
      <c r="A3016" s="25"/>
      <c r="B3016" s="25"/>
      <c r="C3016" s="25"/>
    </row>
    <row r="3017" spans="1:3">
      <c r="A3017" s="25"/>
      <c r="B3017" s="25"/>
      <c r="C3017" s="25"/>
    </row>
    <row r="3018" spans="1:3">
      <c r="A3018" s="25"/>
      <c r="B3018" s="25"/>
      <c r="C3018" s="25"/>
    </row>
    <row r="3019" spans="1:3">
      <c r="A3019" s="25"/>
      <c r="B3019" s="25"/>
      <c r="C3019" s="25"/>
    </row>
    <row r="3020" spans="1:3">
      <c r="A3020" s="25"/>
      <c r="B3020" s="25"/>
      <c r="C3020" s="25"/>
    </row>
    <row r="3021" spans="1:3">
      <c r="A3021" s="25"/>
      <c r="B3021" s="25"/>
      <c r="C3021" s="25"/>
    </row>
    <row r="3022" spans="1:3">
      <c r="A3022" s="25"/>
      <c r="B3022" s="25"/>
      <c r="C3022" s="25"/>
    </row>
    <row r="3023" spans="1:3">
      <c r="A3023" s="25"/>
      <c r="B3023" s="25"/>
      <c r="C3023" s="25"/>
    </row>
    <row r="3024" spans="1:3">
      <c r="A3024" s="25"/>
      <c r="B3024" s="25"/>
      <c r="C3024" s="25"/>
    </row>
    <row r="3025" spans="1:3">
      <c r="A3025" s="25"/>
      <c r="B3025" s="25"/>
      <c r="C3025" s="25"/>
    </row>
    <row r="3026" spans="1:3">
      <c r="A3026" s="25"/>
      <c r="B3026" s="25"/>
      <c r="C3026" s="25"/>
    </row>
    <row r="3027" spans="1:3">
      <c r="A3027" s="25"/>
      <c r="B3027" s="25"/>
      <c r="C3027" s="25"/>
    </row>
    <row r="3028" spans="1:3">
      <c r="A3028" s="25"/>
      <c r="B3028" s="25"/>
      <c r="C3028" s="25"/>
    </row>
    <row r="3029" spans="1:3">
      <c r="A3029" s="25"/>
      <c r="B3029" s="25"/>
      <c r="C3029" s="25"/>
    </row>
    <row r="3030" spans="1:3">
      <c r="A3030" s="25"/>
      <c r="B3030" s="25"/>
      <c r="C3030" s="25"/>
    </row>
    <row r="3031" spans="1:3">
      <c r="A3031" s="25"/>
      <c r="B3031" s="25"/>
      <c r="C3031" s="25"/>
    </row>
    <row r="3032" spans="1:3">
      <c r="A3032" s="25"/>
      <c r="B3032" s="25"/>
      <c r="C3032" s="25"/>
    </row>
    <row r="3033" spans="1:3">
      <c r="A3033" s="25"/>
      <c r="B3033" s="25"/>
      <c r="C3033" s="25"/>
    </row>
    <row r="3034" spans="1:3">
      <c r="A3034" s="25"/>
      <c r="B3034" s="25"/>
      <c r="C3034" s="25"/>
    </row>
    <row r="3035" spans="1:3">
      <c r="A3035" s="25"/>
      <c r="B3035" s="25"/>
      <c r="C3035" s="25"/>
    </row>
    <row r="3036" spans="1:3">
      <c r="A3036" s="25"/>
      <c r="B3036" s="25"/>
      <c r="C3036" s="25"/>
    </row>
    <row r="3037" spans="1:3">
      <c r="A3037" s="25"/>
      <c r="B3037" s="25"/>
      <c r="C3037" s="25"/>
    </row>
    <row r="3038" spans="1:3">
      <c r="A3038" s="25"/>
      <c r="B3038" s="25"/>
      <c r="C3038" s="25"/>
    </row>
    <row r="3039" spans="1:3">
      <c r="A3039" s="25"/>
      <c r="B3039" s="25"/>
      <c r="C3039" s="25"/>
    </row>
    <row r="3040" spans="1:3">
      <c r="A3040" s="25"/>
      <c r="B3040" s="25"/>
      <c r="C3040" s="25"/>
    </row>
    <row r="3041" spans="1:3">
      <c r="A3041" s="25"/>
      <c r="B3041" s="25"/>
      <c r="C3041" s="25"/>
    </row>
    <row r="3042" spans="1:3">
      <c r="A3042" s="25"/>
      <c r="B3042" s="25"/>
      <c r="C3042" s="25"/>
    </row>
    <row r="3043" spans="1:3">
      <c r="A3043" s="25"/>
      <c r="B3043" s="25"/>
      <c r="C3043" s="25"/>
    </row>
    <row r="3044" spans="1:3">
      <c r="A3044" s="25"/>
      <c r="B3044" s="25"/>
      <c r="C3044" s="25"/>
    </row>
    <row r="3045" spans="1:3">
      <c r="A3045" s="25"/>
      <c r="B3045" s="25"/>
      <c r="C3045" s="25"/>
    </row>
    <row r="3046" spans="1:3">
      <c r="A3046" s="25"/>
      <c r="B3046" s="25"/>
      <c r="C3046" s="25"/>
    </row>
    <row r="3047" spans="1:3">
      <c r="A3047" s="25"/>
      <c r="B3047" s="25"/>
      <c r="C3047" s="25"/>
    </row>
    <row r="54856" spans="1:2">
      <c r="A54856" s="1013"/>
      <c r="B54856" s="1013"/>
    </row>
  </sheetData>
  <sheetProtection algorithmName="SHA-512" hashValue="OhbnYYUysONtpp63wNEPVQz6TtRagOc1Mi4LSJoo3VkQWTQO5er2Er0D5eIyXQWs5QigNoDXwjuNWmX4+zkB7Q==" saltValue="4Gp86KfTb8ap6KMl6e63aA==" spinCount="100000" sheet="1" objects="1" scenarios="1"/>
  <mergeCells count="1">
    <mergeCell ref="A54856:B54856"/>
  </mergeCell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36BD2F-C547-4494-BE7C-77119C0FF42D}">
  <sheetPr codeName="Sheet6">
    <pageSetUpPr fitToPage="1"/>
  </sheetPr>
  <dimension ref="A1:BC93"/>
  <sheetViews>
    <sheetView workbookViewId="0"/>
  </sheetViews>
  <sheetFormatPr defaultColWidth="0" defaultRowHeight="16.5"/>
  <cols>
    <col min="1" max="1" width="3.453125" style="4" customWidth="1"/>
    <col min="2" max="2" width="23.453125" style="4" customWidth="1"/>
    <col min="3" max="3" width="0.54296875" style="4" customWidth="1"/>
    <col min="4" max="4" width="16.54296875" style="4" customWidth="1"/>
    <col min="5" max="5" width="0.54296875" style="4" customWidth="1"/>
    <col min="6" max="6" width="16.54296875" style="4" customWidth="1"/>
    <col min="7" max="7" width="0.54296875" style="4" customWidth="1"/>
    <col min="8" max="8" width="16.54296875" style="4" customWidth="1"/>
    <col min="9" max="9" width="0.54296875" style="4" customWidth="1"/>
    <col min="10" max="10" width="16.54296875" style="4" customWidth="1"/>
    <col min="11" max="11" width="0.54296875" style="4" customWidth="1"/>
    <col min="12" max="12" width="16.54296875" style="4" customWidth="1"/>
    <col min="13" max="13" width="0.54296875" style="4" customWidth="1"/>
    <col min="14" max="14" width="16.54296875" style="4" customWidth="1"/>
    <col min="15" max="15" width="0.54296875" style="4" customWidth="1"/>
    <col min="16" max="16" width="16.54296875" style="4" customWidth="1"/>
    <col min="17" max="17" width="0.54296875" style="4" customWidth="1"/>
    <col min="18" max="18" width="16.54296875" style="4" customWidth="1"/>
    <col min="19" max="19" width="0.54296875" style="4" customWidth="1"/>
    <col min="20" max="20" width="16.54296875" style="4" customWidth="1"/>
    <col min="21" max="21" width="0.54296875" style="4" customWidth="1"/>
    <col min="22" max="22" width="16.54296875" style="4" customWidth="1"/>
    <col min="23" max="23" width="0.54296875" style="4" customWidth="1"/>
    <col min="24" max="24" width="16.54296875" style="4" customWidth="1"/>
    <col min="25" max="26" width="0.54296875" style="4" customWidth="1"/>
    <col min="27" max="27" width="7.26953125" style="4" customWidth="1"/>
    <col min="28" max="29" width="8.54296875" style="4" hidden="1" customWidth="1"/>
    <col min="30" max="30" width="28.54296875" style="4" hidden="1" customWidth="1"/>
    <col min="31" max="31" width="15.54296875" style="4" hidden="1" customWidth="1"/>
    <col min="32" max="32" width="20" style="4" hidden="1" customWidth="1"/>
    <col min="33" max="37" width="15.54296875" style="4" hidden="1" customWidth="1"/>
    <col min="38" max="38" width="15.54296875" style="125" hidden="1" customWidth="1"/>
    <col min="39" max="39" width="10.54296875" style="125" hidden="1" customWidth="1"/>
    <col min="40" max="40" width="12.54296875" style="125" hidden="1" customWidth="1"/>
    <col min="41" max="41" width="15.453125" style="4" hidden="1" customWidth="1"/>
    <col min="42" max="42" width="16.54296875" style="4" hidden="1" customWidth="1"/>
    <col min="43" max="45" width="19.453125" style="4" hidden="1" customWidth="1"/>
    <col min="46" max="46" width="22.54296875" style="4" hidden="1" customWidth="1"/>
    <col min="47" max="47" width="18.453125" style="4" hidden="1" customWidth="1"/>
    <col min="48" max="48" width="19.54296875" style="4" hidden="1" customWidth="1"/>
    <col min="49" max="49" width="36.54296875" style="4" hidden="1" customWidth="1"/>
    <col min="50" max="50" width="14.54296875" style="4" hidden="1" customWidth="1"/>
    <col min="51" max="51" width="12.54296875" style="4" hidden="1" customWidth="1"/>
    <col min="52" max="52" width="14.453125" style="4" hidden="1" customWidth="1"/>
    <col min="53" max="16384" width="8.54296875" style="4" hidden="1"/>
  </cols>
  <sheetData>
    <row r="1" spans="2:52" ht="18" customHeight="1" thickTop="1" thickBot="1">
      <c r="AD1" s="118" t="s">
        <v>0</v>
      </c>
      <c r="AE1" s="118"/>
      <c r="AF1" s="119" t="s">
        <v>1</v>
      </c>
      <c r="AG1" s="120">
        <v>3</v>
      </c>
      <c r="AH1" s="118"/>
      <c r="AI1" s="118"/>
      <c r="AJ1" s="118"/>
      <c r="AK1" s="118"/>
      <c r="AL1" s="118"/>
      <c r="AM1" s="118"/>
      <c r="AN1" s="118"/>
      <c r="AO1" s="118"/>
      <c r="AP1" s="118"/>
      <c r="AQ1" s="118"/>
      <c r="AR1" s="118"/>
      <c r="AS1" s="118"/>
      <c r="AT1" s="118"/>
      <c r="AU1" s="118"/>
      <c r="AV1" s="118"/>
      <c r="AW1" s="118"/>
      <c r="AX1" s="118"/>
    </row>
    <row r="2" spans="2:52" ht="18" customHeight="1" thickTop="1">
      <c r="AD2" s="1047" t="s">
        <v>3</v>
      </c>
      <c r="AE2" s="119" t="s">
        <v>4</v>
      </c>
      <c r="AF2" s="73" t="s">
        <v>5</v>
      </c>
      <c r="AG2" s="4">
        <v>1</v>
      </c>
      <c r="AH2" s="120"/>
      <c r="AI2" s="120" t="s">
        <v>6</v>
      </c>
      <c r="AJ2" s="225">
        <v>0.02</v>
      </c>
      <c r="AK2" s="121"/>
      <c r="AL2" s="121"/>
      <c r="AM2" s="121"/>
      <c r="AN2" s="121"/>
      <c r="AO2" s="774" t="s">
        <v>7</v>
      </c>
      <c r="AP2" s="774" t="s">
        <v>8</v>
      </c>
      <c r="AQ2" s="122"/>
      <c r="AR2" s="122"/>
      <c r="AS2" s="122"/>
      <c r="AT2" s="123"/>
      <c r="AW2" s="4">
        <v>1</v>
      </c>
      <c r="AX2" s="73" t="s">
        <v>9</v>
      </c>
      <c r="AY2" s="73" t="s">
        <v>10</v>
      </c>
    </row>
    <row r="3" spans="2:52" ht="18" customHeight="1" thickBot="1">
      <c r="V3" s="58"/>
      <c r="X3" s="58"/>
      <c r="AD3" s="1048"/>
      <c r="AF3" s="73" t="s">
        <v>13</v>
      </c>
      <c r="AG3" s="4">
        <v>0</v>
      </c>
      <c r="AI3" s="4" t="s">
        <v>14</v>
      </c>
      <c r="AJ3" s="226">
        <v>0.01</v>
      </c>
      <c r="AK3" s="8"/>
      <c r="AL3" s="8"/>
      <c r="AM3" s="8"/>
      <c r="AN3" s="8"/>
      <c r="AO3" s="750"/>
      <c r="AP3" s="750"/>
      <c r="AQ3" s="125"/>
      <c r="AR3" s="125"/>
      <c r="AS3" s="125"/>
      <c r="AT3" s="126"/>
      <c r="AU3" s="4" t="s">
        <v>15</v>
      </c>
      <c r="AW3" s="4">
        <v>2</v>
      </c>
      <c r="AX3" s="73" t="s">
        <v>16</v>
      </c>
      <c r="AY3" s="73" t="s">
        <v>17</v>
      </c>
    </row>
    <row r="4" spans="2:52" ht="32.25" customHeight="1">
      <c r="X4" s="58"/>
      <c r="AD4" s="1048"/>
      <c r="AF4" s="129" t="s">
        <v>20</v>
      </c>
      <c r="AG4" s="129">
        <v>2</v>
      </c>
      <c r="AI4" s="761" t="s">
        <v>21</v>
      </c>
      <c r="AK4" s="1042" t="s">
        <v>22</v>
      </c>
      <c r="AL4" s="1043"/>
      <c r="AM4" s="1043"/>
      <c r="AN4" s="1044"/>
      <c r="AO4" s="750"/>
      <c r="AP4" s="750"/>
      <c r="AQ4" s="124" t="s">
        <v>458</v>
      </c>
      <c r="AR4" s="124"/>
      <c r="AS4" s="124"/>
      <c r="AT4" s="127" t="s">
        <v>23</v>
      </c>
      <c r="AU4" s="4" t="s">
        <v>24</v>
      </c>
      <c r="AW4" s="4">
        <v>3</v>
      </c>
      <c r="AX4" s="73" t="s">
        <v>25</v>
      </c>
      <c r="AY4" s="73" t="s">
        <v>26</v>
      </c>
    </row>
    <row r="5" spans="2:52" ht="36" customHeight="1">
      <c r="B5" s="261" t="str">
        <f>'Servicing Calculator'!B5</f>
        <v>Version 26 (7th July 2026)</v>
      </c>
      <c r="C5" s="262"/>
      <c r="D5" s="262"/>
      <c r="E5" s="262"/>
      <c r="F5" s="262"/>
      <c r="G5" s="262"/>
      <c r="H5" s="262"/>
      <c r="I5" s="262"/>
      <c r="J5" s="262"/>
      <c r="K5" s="262"/>
      <c r="L5" s="262"/>
      <c r="M5" s="262"/>
      <c r="N5" s="262"/>
      <c r="O5" s="262"/>
      <c r="P5" s="262"/>
      <c r="Q5" s="262"/>
      <c r="R5" s="262"/>
      <c r="S5" s="262"/>
      <c r="T5" s="262"/>
      <c r="U5" s="262"/>
      <c r="V5" s="262"/>
      <c r="W5" s="262"/>
      <c r="X5" s="263"/>
      <c r="Y5" s="262"/>
      <c r="Z5" s="262"/>
      <c r="AD5" s="128"/>
      <c r="AE5" s="129" t="s">
        <v>29</v>
      </c>
      <c r="AF5" s="60" t="s">
        <v>30</v>
      </c>
      <c r="AG5" s="60" t="s">
        <v>31</v>
      </c>
      <c r="AH5" s="129" t="s">
        <v>32</v>
      </c>
      <c r="AI5" s="761"/>
      <c r="AJ5" s="60" t="s">
        <v>33</v>
      </c>
      <c r="AK5" s="130" t="s">
        <v>34</v>
      </c>
      <c r="AL5" s="131" t="s">
        <v>35</v>
      </c>
      <c r="AM5" s="131" t="s">
        <v>36</v>
      </c>
      <c r="AN5" s="132" t="s">
        <v>37</v>
      </c>
      <c r="AO5" s="124"/>
      <c r="AP5" s="124"/>
      <c r="AQ5" s="124"/>
      <c r="AR5" s="124"/>
      <c r="AS5" s="124"/>
      <c r="AT5" s="127"/>
      <c r="AV5" s="4" t="s">
        <v>38</v>
      </c>
      <c r="AW5" s="4">
        <v>4</v>
      </c>
      <c r="AX5" s="73" t="s">
        <v>39</v>
      </c>
      <c r="AY5" s="73"/>
    </row>
    <row r="6" spans="2:52" ht="18" customHeight="1">
      <c r="B6" s="1028" t="s">
        <v>41</v>
      </c>
      <c r="C6" s="1029"/>
      <c r="D6" s="1029"/>
      <c r="E6" s="1029"/>
      <c r="F6" s="1029"/>
      <c r="G6" s="1029"/>
      <c r="H6" s="1029"/>
      <c r="I6" s="1029"/>
      <c r="J6" s="1029"/>
      <c r="K6" s="1029"/>
      <c r="L6" s="1029"/>
      <c r="M6" s="1029"/>
      <c r="N6" s="1029"/>
      <c r="O6" s="1029"/>
      <c r="P6" s="1029"/>
      <c r="Q6" s="1029"/>
      <c r="R6" s="1029"/>
      <c r="S6" s="1029"/>
      <c r="T6" s="1029"/>
      <c r="U6" s="1029"/>
      <c r="V6" s="1029"/>
      <c r="W6" s="1029"/>
      <c r="X6" s="1029"/>
      <c r="Y6" s="1029"/>
      <c r="Z6" s="1030"/>
      <c r="AD6" s="133" t="s">
        <v>42</v>
      </c>
      <c r="AE6" s="227">
        <f>IF(AF6=1,MAX((J18+$AJ$2),5.5%),IF(AF6=0,MAX((H18+$AJ$2),5.5%),IF(AF6=3,MAX((H18+$AJ$2),5.5%),MAX((H18+$AJ$3),5.5%))))</f>
        <v>5.5E-2</v>
      </c>
      <c r="AF6" s="8">
        <f>IF(F18="Construction Loan",1,IF(F18="Standard Loan",0,IF(F18="Vacant Land",3,2)))</f>
        <v>2</v>
      </c>
      <c r="AG6" s="8">
        <f>IF(AND(AF6=1,N18=0), 1,N18)</f>
        <v>0</v>
      </c>
      <c r="AH6" s="134">
        <f>L18-AG6</f>
        <v>30</v>
      </c>
      <c r="AI6" s="135">
        <f>IFERROR(IF(AF6=3,D18*AE6,-PMT(AE6/12,AH6*12,D18,0)*12),0)</f>
        <v>0</v>
      </c>
      <c r="AJ6" s="60">
        <f>IF(AND(P18="YES",AO6&lt;=100%),1,0)</f>
        <v>0</v>
      </c>
      <c r="AK6" s="136">
        <f>$D18*$AT6*$AJ6*R18</f>
        <v>0</v>
      </c>
      <c r="AL6" s="135">
        <f>$D18*$AT6*$AJ6*T18</f>
        <v>0</v>
      </c>
      <c r="AM6" s="135">
        <f>$D18*$AT6*$AJ6*V18</f>
        <v>0</v>
      </c>
      <c r="AN6" s="137">
        <f>$D18*$AT6*$AJ6*X18</f>
        <v>0</v>
      </c>
      <c r="AO6" s="138">
        <f>R18+T18+V18+X18</f>
        <v>0</v>
      </c>
      <c r="AP6" s="139">
        <f>IF(OR(ISBLANK(F18),AND(F18&lt;&gt;"",ISBLANK(H18),ISBLANK(J18))),1,"")</f>
        <v>1</v>
      </c>
      <c r="AQ6" s="139" t="str">
        <f>IF(AND(D18&gt;0,OR(AP6=1,AND(AF6&lt;&gt;3,L18=0),AND(AF6=3,N18=0))),1,"")</f>
        <v/>
      </c>
      <c r="AR6" s="139"/>
      <c r="AS6" s="139"/>
      <c r="AT6" s="140">
        <f>IF(OR(AF6=0,AF6=2,AF6=3),H18,J18)</f>
        <v>0</v>
      </c>
      <c r="AV6" s="4" t="s">
        <v>43</v>
      </c>
      <c r="AW6" s="4">
        <v>5</v>
      </c>
      <c r="AY6" s="73"/>
    </row>
    <row r="7" spans="2:52" ht="18" customHeight="1">
      <c r="B7" s="264"/>
      <c r="C7" s="265"/>
      <c r="D7" s="1039" t="s">
        <v>45</v>
      </c>
      <c r="E7" s="1039"/>
      <c r="F7" s="1039"/>
      <c r="G7" s="266"/>
      <c r="H7" s="265" t="s">
        <v>46</v>
      </c>
      <c r="I7" s="266"/>
      <c r="J7" s="266" t="s">
        <v>47</v>
      </c>
      <c r="K7" s="267"/>
      <c r="L7" s="266" t="s">
        <v>48</v>
      </c>
      <c r="M7" s="268"/>
      <c r="N7" s="266" t="s">
        <v>49</v>
      </c>
      <c r="O7" s="267"/>
      <c r="P7" s="266" t="s">
        <v>50</v>
      </c>
      <c r="Q7" s="267"/>
      <c r="R7" s="267"/>
      <c r="S7" s="267"/>
      <c r="T7" s="267"/>
      <c r="U7" s="267"/>
      <c r="V7" s="267"/>
      <c r="W7" s="267"/>
      <c r="X7" s="267"/>
      <c r="Y7" s="267"/>
      <c r="Z7" s="269"/>
      <c r="AD7" s="133" t="s">
        <v>51</v>
      </c>
      <c r="AE7" s="227">
        <f t="shared" ref="AE7:AE9" si="0">IF(AF7=1,MAX((J19+$AJ$2),5.5%),IF(AF7=0,MAX((H19+$AJ$2),5.5%),IF(AF7=3,MAX((H19+$AJ$2),5.5%),MAX((H19+$AJ$3),5.5%))))</f>
        <v>5.5E-2</v>
      </c>
      <c r="AF7" s="8">
        <f t="shared" ref="AF7:AF9" si="1">IF(F19="Construction Loan",1,IF(F19="Standard Loan",0,IF(F19="Vacant Land",3,2)))</f>
        <v>2</v>
      </c>
      <c r="AG7" s="8">
        <f>IF(AND(AF7=1,N19=0), 1,N19)</f>
        <v>0</v>
      </c>
      <c r="AH7" s="134">
        <f>L19-AG7</f>
        <v>0</v>
      </c>
      <c r="AI7" s="135">
        <f t="shared" ref="AI7:AI9" si="2">IFERROR(IF(AF7=3,D19*AE7,-PMT(AE7/12,AH7*12,D19,0)*12),0)</f>
        <v>0</v>
      </c>
      <c r="AJ7" s="60">
        <f>IF(AND(P19="YES",AO7&lt;=100%),1,0)</f>
        <v>0</v>
      </c>
      <c r="AK7" s="136">
        <f>$D19*$AT7*$AJ7*R19</f>
        <v>0</v>
      </c>
      <c r="AL7" s="135">
        <f>$D19*$AT7*$AJ7*T19</f>
        <v>0</v>
      </c>
      <c r="AM7" s="135">
        <f>$D19*$AT7*$AJ7*V19</f>
        <v>0</v>
      </c>
      <c r="AN7" s="137">
        <f>$D19*$AT7*$AJ7*X19</f>
        <v>0</v>
      </c>
      <c r="AO7" s="138">
        <f>R19+T19+V19+X19</f>
        <v>0</v>
      </c>
      <c r="AP7" s="139">
        <f>IF(OR(ISBLANK(F19),AND(F19&lt;&gt;"",ISBLANK(H19),ISBLANK(J19))),1,"")</f>
        <v>1</v>
      </c>
      <c r="AQ7" s="139" t="str">
        <f t="shared" ref="AQ7:AQ9" si="3">IF(AND(D19&gt;0,OR(AP7=1,AND(AF7&lt;&gt;3,L19=0),AND(AF7=3,N19=0))),1,"")</f>
        <v/>
      </c>
      <c r="AR7" s="139"/>
      <c r="AS7" s="139"/>
      <c r="AT7" s="140">
        <f t="shared" ref="AT7:AT9" si="4">IF(OR(AF7=0,AF7=2,AF7=3),H19,J19)</f>
        <v>0</v>
      </c>
      <c r="AY7" s="73"/>
    </row>
    <row r="8" spans="2:52" ht="18" customHeight="1">
      <c r="B8" s="270" t="s">
        <v>52</v>
      </c>
      <c r="C8" s="265"/>
      <c r="D8" s="1049"/>
      <c r="E8" s="1049"/>
      <c r="F8" s="1049"/>
      <c r="G8" s="272" t="str">
        <f>IF(ISBLANK(H8),"           &lt;Select&gt;","")</f>
        <v xml:space="preserve">           &lt;Select&gt;</v>
      </c>
      <c r="H8" s="271"/>
      <c r="I8" s="265"/>
      <c r="J8" s="273"/>
      <c r="K8" s="267"/>
      <c r="L8" s="274" t="str">
        <f>IF(ISBLANK(H8),"","Household 1")</f>
        <v/>
      </c>
      <c r="M8" s="268"/>
      <c r="N8" s="275"/>
      <c r="O8" s="276"/>
      <c r="P8" s="275"/>
      <c r="Q8" s="267"/>
      <c r="R8" s="1050"/>
      <c r="S8" s="1050"/>
      <c r="T8" s="1050"/>
      <c r="U8" s="1050"/>
      <c r="V8" s="1050"/>
      <c r="W8" s="1050"/>
      <c r="X8" s="1050"/>
      <c r="Y8" s="1050"/>
      <c r="Z8" s="269"/>
      <c r="AD8" s="133" t="s">
        <v>53</v>
      </c>
      <c r="AE8" s="227">
        <f t="shared" si="0"/>
        <v>5.5E-2</v>
      </c>
      <c r="AF8" s="8">
        <f t="shared" si="1"/>
        <v>2</v>
      </c>
      <c r="AG8" s="8">
        <f>IF(AND(AF8=1,N20=0), 1,N20)</f>
        <v>0</v>
      </c>
      <c r="AH8" s="134">
        <f>L20-AG8</f>
        <v>0</v>
      </c>
      <c r="AI8" s="135">
        <f t="shared" si="2"/>
        <v>0</v>
      </c>
      <c r="AJ8" s="60">
        <f>IF(AND(P20="YES",AO8&lt;=100%),1,0)</f>
        <v>0</v>
      </c>
      <c r="AK8" s="136">
        <f>$D20*$AT8*$AJ8*R20</f>
        <v>0</v>
      </c>
      <c r="AL8" s="135">
        <f>$D20*$AT8*$AJ8*T20</f>
        <v>0</v>
      </c>
      <c r="AM8" s="135">
        <f>$D20*$AT8*$AJ8*V20</f>
        <v>0</v>
      </c>
      <c r="AN8" s="137">
        <f>$D20*$AT8*$AJ8*X20</f>
        <v>0</v>
      </c>
      <c r="AO8" s="138">
        <f>R20+T20+V20+X20</f>
        <v>0</v>
      </c>
      <c r="AP8" s="139">
        <f>IF(OR(ISBLANK(F20),AND(F20&lt;&gt;"",ISBLANK(H20),ISBLANK(J20))),1,"")</f>
        <v>1</v>
      </c>
      <c r="AQ8" s="139" t="str">
        <f t="shared" si="3"/>
        <v/>
      </c>
      <c r="AR8" s="139"/>
      <c r="AS8" s="139"/>
      <c r="AT8" s="140">
        <f t="shared" si="4"/>
        <v>0</v>
      </c>
      <c r="AV8" s="4" t="s">
        <v>13</v>
      </c>
    </row>
    <row r="9" spans="2:52" ht="18" customHeight="1" thickBot="1">
      <c r="B9" s="270" t="s">
        <v>54</v>
      </c>
      <c r="C9" s="265"/>
      <c r="D9" s="1051"/>
      <c r="E9" s="1051"/>
      <c r="F9" s="1051"/>
      <c r="G9" s="272" t="str">
        <f>IF(ISBLANK(H9),"           &lt;Select&gt;","")</f>
        <v xml:space="preserve">           &lt;Select&gt;</v>
      </c>
      <c r="H9" s="271"/>
      <c r="I9" s="272" t="str">
        <f>IF(ISBLANK(J9),"         &lt;Select&gt;","")</f>
        <v xml:space="preserve">         &lt;Select&gt;</v>
      </c>
      <c r="J9" s="277"/>
      <c r="K9" s="267"/>
      <c r="L9" s="278" t="str">
        <f>IF(AND(H9=0,J9=0),"",IF(J9="of Bwr 1", "Household 1", "Household 2"))</f>
        <v/>
      </c>
      <c r="M9" s="268"/>
      <c r="N9" s="279"/>
      <c r="O9" s="276"/>
      <c r="P9" s="279"/>
      <c r="Q9" s="267"/>
      <c r="R9" s="1050"/>
      <c r="S9" s="1050"/>
      <c r="T9" s="1050"/>
      <c r="U9" s="1050"/>
      <c r="V9" s="1050"/>
      <c r="W9" s="1050"/>
      <c r="X9" s="1050"/>
      <c r="Y9" s="1050"/>
      <c r="Z9" s="269"/>
      <c r="AD9" s="133" t="s">
        <v>55</v>
      </c>
      <c r="AE9" s="227">
        <f t="shared" si="0"/>
        <v>5.5E-2</v>
      </c>
      <c r="AF9" s="8">
        <f t="shared" si="1"/>
        <v>2</v>
      </c>
      <c r="AG9" s="8">
        <f>IF(AND(AF9=1,N21=0), 1,N21)</f>
        <v>0</v>
      </c>
      <c r="AH9" s="134">
        <f>L21-AG9</f>
        <v>0</v>
      </c>
      <c r="AI9" s="135">
        <f t="shared" si="2"/>
        <v>0</v>
      </c>
      <c r="AJ9" s="60">
        <f>IF(AND(P21="YES",AO9&lt;=100%),1,0)</f>
        <v>0</v>
      </c>
      <c r="AK9" s="141">
        <f>$D21*$AT9*$AJ9*R21</f>
        <v>0</v>
      </c>
      <c r="AL9" s="142">
        <f>$D21*$AT9*$AJ9*T21</f>
        <v>0</v>
      </c>
      <c r="AM9" s="142">
        <f>$D21*$AT9*$AJ9*V21</f>
        <v>0</v>
      </c>
      <c r="AN9" s="143">
        <f>$D21*$AT9*$AJ9*X21</f>
        <v>0</v>
      </c>
      <c r="AO9" s="138">
        <f>R21+T21+V21+X21</f>
        <v>0</v>
      </c>
      <c r="AP9" s="139">
        <f>IF(OR(ISBLANK(F21),AND(F21&lt;&gt;"",ISBLANK(H21),ISBLANK(J21))),1,"")</f>
        <v>1</v>
      </c>
      <c r="AQ9" s="139" t="str">
        <f t="shared" si="3"/>
        <v/>
      </c>
      <c r="AR9" s="139"/>
      <c r="AS9" s="139"/>
      <c r="AT9" s="140">
        <f t="shared" si="4"/>
        <v>0</v>
      </c>
      <c r="AV9" s="4" t="s">
        <v>20</v>
      </c>
      <c r="AX9" s="58"/>
      <c r="AY9" s="58"/>
      <c r="AZ9" s="58"/>
    </row>
    <row r="10" spans="2:52" ht="18" customHeight="1" thickBot="1">
      <c r="B10" s="270" t="s">
        <v>56</v>
      </c>
      <c r="C10" s="265"/>
      <c r="D10" s="1051"/>
      <c r="E10" s="1051"/>
      <c r="F10" s="1051"/>
      <c r="G10" s="272" t="str">
        <f>IF(ISBLANK(H10),"           &lt;Select&gt;","")</f>
        <v xml:space="preserve">           &lt;Select&gt;</v>
      </c>
      <c r="H10" s="271"/>
      <c r="I10" s="272" t="str">
        <f>IF(ISBLANK(J10),"         &lt;Select&gt;","")</f>
        <v xml:space="preserve">         &lt;Select&gt;</v>
      </c>
      <c r="J10" s="277"/>
      <c r="K10" s="267"/>
      <c r="L10" s="278" t="str">
        <f>IF(AND(H10="",J10=""),"",IF(AND(J10="",L9="Household 2"), "Household 3", "Household 2"))</f>
        <v/>
      </c>
      <c r="M10" s="268"/>
      <c r="N10" s="279"/>
      <c r="O10" s="276"/>
      <c r="P10" s="279"/>
      <c r="Q10" s="267"/>
      <c r="R10" s="1050"/>
      <c r="S10" s="1050"/>
      <c r="T10" s="1050"/>
      <c r="U10" s="1050"/>
      <c r="V10" s="1050"/>
      <c r="W10" s="1050"/>
      <c r="X10" s="1050"/>
      <c r="Y10" s="1050"/>
      <c r="Z10" s="269"/>
      <c r="AD10" s="144"/>
      <c r="AE10" s="145"/>
      <c r="AF10" s="145"/>
      <c r="AG10" s="145"/>
      <c r="AH10" s="145"/>
      <c r="AI10" s="145"/>
      <c r="AJ10" s="145"/>
      <c r="AK10" s="145"/>
      <c r="AL10" s="145"/>
      <c r="AM10" s="146"/>
      <c r="AN10" s="147"/>
      <c r="AO10" s="147"/>
      <c r="AP10" s="147"/>
      <c r="AQ10" s="147"/>
      <c r="AR10" s="147"/>
      <c r="AS10" s="147"/>
      <c r="AT10" s="148"/>
      <c r="AV10" s="4" t="s">
        <v>5</v>
      </c>
      <c r="AX10" s="58" t="s">
        <v>57</v>
      </c>
      <c r="AY10" s="58" t="s">
        <v>58</v>
      </c>
      <c r="AZ10" s="58" t="s">
        <v>59</v>
      </c>
    </row>
    <row r="11" spans="2:52" ht="18" customHeight="1" thickTop="1">
      <c r="B11" s="270" t="s">
        <v>60</v>
      </c>
      <c r="C11" s="265"/>
      <c r="D11" s="1051"/>
      <c r="E11" s="1051"/>
      <c r="F11" s="1051"/>
      <c r="G11" s="272" t="str">
        <f>IF(ISBLANK(H11),"           &lt;Select&gt;","")</f>
        <v xml:space="preserve">           &lt;Select&gt;</v>
      </c>
      <c r="H11" s="271"/>
      <c r="I11" s="272" t="str">
        <f>IF(ISBLANK(J11),"         &lt;Select&gt;","")</f>
        <v xml:space="preserve">         &lt;Select&gt;</v>
      </c>
      <c r="J11" s="277"/>
      <c r="K11" s="267"/>
      <c r="L11" s="278" t="str">
        <f>IF(AND(H11="",J11=""),"",IF(AND(L10="Household 3",J11=""),"Household 4",IF(AND(L10="Household 2",J11&lt;&gt;""),"Household 2","Household 3")))</f>
        <v/>
      </c>
      <c r="M11" s="268"/>
      <c r="N11" s="279"/>
      <c r="O11" s="276"/>
      <c r="P11" s="279"/>
      <c r="Q11" s="267"/>
      <c r="R11" s="1050"/>
      <c r="S11" s="1050"/>
      <c r="T11" s="1050"/>
      <c r="U11" s="1050"/>
      <c r="V11" s="1050"/>
      <c r="W11" s="1050"/>
      <c r="X11" s="1050"/>
      <c r="Y11" s="1050"/>
      <c r="Z11" s="269"/>
      <c r="AD11" s="8"/>
      <c r="AE11" s="8"/>
      <c r="AF11" s="8"/>
      <c r="AG11" s="8"/>
      <c r="AH11" s="8"/>
      <c r="AI11" s="8"/>
      <c r="AJ11" s="8"/>
      <c r="AK11" s="8"/>
      <c r="AL11" s="8"/>
      <c r="AM11" s="4"/>
      <c r="AO11" s="125"/>
      <c r="AP11" s="125"/>
      <c r="AQ11" s="125"/>
      <c r="AR11" s="125"/>
      <c r="AS11" s="125"/>
      <c r="AV11" s="4" t="s">
        <v>1</v>
      </c>
    </row>
    <row r="12" spans="2:52" ht="18" customHeight="1">
      <c r="B12" s="264"/>
      <c r="C12" s="265"/>
      <c r="D12" s="265"/>
      <c r="E12" s="265"/>
      <c r="F12" s="265"/>
      <c r="G12" s="265"/>
      <c r="H12" s="265"/>
      <c r="I12" s="265"/>
      <c r="J12" s="266"/>
      <c r="K12" s="265"/>
      <c r="L12" s="265"/>
      <c r="M12" s="265"/>
      <c r="N12" s="265"/>
      <c r="O12" s="280"/>
      <c r="P12" s="281"/>
      <c r="Q12" s="267"/>
      <c r="R12" s="267"/>
      <c r="S12" s="265"/>
      <c r="T12" s="265"/>
      <c r="U12" s="267"/>
      <c r="V12" s="267"/>
      <c r="W12" s="267"/>
      <c r="X12" s="267"/>
      <c r="Y12" s="267"/>
      <c r="Z12" s="269"/>
      <c r="AD12" s="8"/>
      <c r="AE12" s="8"/>
      <c r="AF12" s="8"/>
      <c r="AG12" s="8"/>
      <c r="AH12" s="8"/>
      <c r="AI12" s="8"/>
      <c r="AJ12" s="8"/>
      <c r="AK12" s="8"/>
      <c r="AL12" s="8"/>
      <c r="AM12" s="4"/>
      <c r="AO12" s="125"/>
      <c r="AP12" s="125"/>
      <c r="AQ12" s="125"/>
      <c r="AR12" s="125"/>
      <c r="AS12" s="125"/>
    </row>
    <row r="13" spans="2:52" ht="18" customHeight="1" thickBot="1">
      <c r="B13" s="1028" t="s">
        <v>68</v>
      </c>
      <c r="C13" s="1029"/>
      <c r="D13" s="1029"/>
      <c r="E13" s="1029"/>
      <c r="F13" s="1029"/>
      <c r="G13" s="1029"/>
      <c r="H13" s="1029"/>
      <c r="I13" s="1029"/>
      <c r="J13" s="1029"/>
      <c r="K13" s="1029"/>
      <c r="L13" s="1029"/>
      <c r="M13" s="1029"/>
      <c r="N13" s="1029"/>
      <c r="O13" s="1029"/>
      <c r="P13" s="1029"/>
      <c r="Q13" s="1029"/>
      <c r="R13" s="1029"/>
      <c r="S13" s="1029"/>
      <c r="T13" s="1029"/>
      <c r="U13" s="1029"/>
      <c r="V13" s="1029"/>
      <c r="W13" s="1029"/>
      <c r="X13" s="1029"/>
      <c r="Y13" s="1029"/>
      <c r="Z13" s="1030"/>
      <c r="AD13" s="8"/>
      <c r="AE13" s="8"/>
      <c r="AF13" s="8"/>
      <c r="AG13" s="8"/>
      <c r="AH13" s="8"/>
      <c r="AI13" s="8"/>
      <c r="AJ13" s="8"/>
      <c r="AK13" s="8"/>
      <c r="AL13" s="8"/>
      <c r="AM13" s="4"/>
      <c r="AO13" s="125"/>
      <c r="AP13" s="125"/>
      <c r="AQ13" s="125"/>
      <c r="AR13" s="125"/>
      <c r="AS13" s="125"/>
    </row>
    <row r="14" spans="2:52" ht="18" customHeight="1" thickTop="1" thickBot="1">
      <c r="B14" s="282"/>
      <c r="C14" s="283"/>
      <c r="D14" s="1038" t="s">
        <v>79</v>
      </c>
      <c r="E14" s="283"/>
      <c r="F14" s="285"/>
      <c r="G14" s="283"/>
      <c r="H14" s="285"/>
      <c r="I14" s="283"/>
      <c r="J14" s="285"/>
      <c r="K14" s="283"/>
      <c r="L14" s="1038" t="s">
        <v>459</v>
      </c>
      <c r="M14" s="283"/>
      <c r="N14" s="1038" t="s">
        <v>84</v>
      </c>
      <c r="O14" s="283"/>
      <c r="P14" s="283"/>
      <c r="Q14" s="283"/>
      <c r="R14" s="283"/>
      <c r="S14" s="283"/>
      <c r="T14" s="283"/>
      <c r="U14" s="283"/>
      <c r="V14" s="283"/>
      <c r="W14" s="283"/>
      <c r="X14" s="283"/>
      <c r="Y14" s="283"/>
      <c r="Z14" s="286"/>
      <c r="AA14" s="59"/>
      <c r="AB14" s="59"/>
      <c r="AC14" s="8"/>
      <c r="AD14" s="1047" t="s">
        <v>69</v>
      </c>
      <c r="AE14" s="121"/>
      <c r="AF14" s="121"/>
      <c r="AG14" s="121"/>
      <c r="AH14" s="121"/>
      <c r="AI14" s="775" t="s">
        <v>70</v>
      </c>
      <c r="AJ14" s="775" t="s">
        <v>71</v>
      </c>
      <c r="AK14" s="775" t="s">
        <v>72</v>
      </c>
      <c r="AL14" s="776" t="s">
        <v>73</v>
      </c>
      <c r="AM14" s="776" t="s">
        <v>74</v>
      </c>
      <c r="AN14" s="766" t="s">
        <v>75</v>
      </c>
      <c r="AO14" s="774" t="s">
        <v>76</v>
      </c>
      <c r="AP14" s="775" t="s">
        <v>77</v>
      </c>
      <c r="AQ14" s="772" t="s">
        <v>78</v>
      </c>
      <c r="AR14" s="60"/>
    </row>
    <row r="15" spans="2:52" ht="18" customHeight="1">
      <c r="B15" s="287"/>
      <c r="C15" s="288"/>
      <c r="D15" s="1038"/>
      <c r="E15" s="289"/>
      <c r="F15" s="1032" t="s">
        <v>460</v>
      </c>
      <c r="G15" s="290"/>
      <c r="H15" s="1032" t="s">
        <v>81</v>
      </c>
      <c r="I15" s="290"/>
      <c r="J15" s="1033" t="s">
        <v>82</v>
      </c>
      <c r="K15" s="291"/>
      <c r="L15" s="1038"/>
      <c r="M15" s="288"/>
      <c r="N15" s="1038"/>
      <c r="O15" s="288"/>
      <c r="P15" s="288"/>
      <c r="Q15" s="288"/>
      <c r="R15" s="1031" t="s">
        <v>85</v>
      </c>
      <c r="S15" s="1032"/>
      <c r="T15" s="1032"/>
      <c r="U15" s="1032"/>
      <c r="V15" s="1032"/>
      <c r="W15" s="1032"/>
      <c r="X15" s="1033"/>
      <c r="Y15" s="292"/>
      <c r="Z15" s="293"/>
      <c r="AA15" s="60"/>
      <c r="AB15" s="60"/>
      <c r="AD15" s="1048"/>
      <c r="AE15" s="129"/>
      <c r="AF15" s="129"/>
      <c r="AG15" s="129"/>
      <c r="AH15" s="761" t="s">
        <v>67</v>
      </c>
      <c r="AI15" s="761"/>
      <c r="AJ15" s="761"/>
      <c r="AK15" s="761"/>
      <c r="AL15" s="777"/>
      <c r="AM15" s="777"/>
      <c r="AN15" s="767"/>
      <c r="AO15" s="750"/>
      <c r="AP15" s="761"/>
      <c r="AQ15" s="773"/>
      <c r="AR15" s="60"/>
      <c r="AS15" s="60"/>
      <c r="AT15" s="768" t="s">
        <v>86</v>
      </c>
      <c r="AU15" s="769"/>
      <c r="AV15" s="769"/>
      <c r="AW15" s="769"/>
      <c r="AX15" s="769"/>
      <c r="AY15" s="769"/>
      <c r="AZ15" s="770"/>
    </row>
    <row r="16" spans="2:52" ht="18" customHeight="1">
      <c r="B16" s="287"/>
      <c r="C16" s="288"/>
      <c r="D16" s="1038"/>
      <c r="E16" s="291"/>
      <c r="F16" s="1038"/>
      <c r="G16" s="288"/>
      <c r="H16" s="1038"/>
      <c r="I16" s="288"/>
      <c r="J16" s="1045"/>
      <c r="K16" s="291"/>
      <c r="L16" s="1038"/>
      <c r="M16" s="288"/>
      <c r="N16" s="1038"/>
      <c r="O16" s="288"/>
      <c r="P16" s="288"/>
      <c r="Q16" s="288"/>
      <c r="R16" s="1046"/>
      <c r="S16" s="1038"/>
      <c r="T16" s="1038"/>
      <c r="U16" s="1038"/>
      <c r="V16" s="1038"/>
      <c r="W16" s="1038"/>
      <c r="X16" s="1045"/>
      <c r="Y16" s="292"/>
      <c r="Z16" s="293"/>
      <c r="AA16" s="60"/>
      <c r="AB16" s="60"/>
      <c r="AD16" s="1048"/>
      <c r="AE16" s="129" t="s">
        <v>62</v>
      </c>
      <c r="AF16" s="129" t="s">
        <v>63</v>
      </c>
      <c r="AG16" s="129" t="s">
        <v>66</v>
      </c>
      <c r="AH16" s="761"/>
      <c r="AI16" s="761"/>
      <c r="AJ16" s="761"/>
      <c r="AK16" s="761"/>
      <c r="AL16" s="777"/>
      <c r="AM16" s="777"/>
      <c r="AN16" s="767"/>
      <c r="AO16" s="750"/>
      <c r="AP16" s="761"/>
      <c r="AQ16" s="773"/>
      <c r="AR16" s="60"/>
      <c r="AS16" s="60"/>
      <c r="AT16" s="149"/>
      <c r="AU16" s="150" t="s">
        <v>87</v>
      </c>
      <c r="AV16" s="771" t="s">
        <v>88</v>
      </c>
      <c r="AW16" s="771"/>
      <c r="AX16" s="151" t="s">
        <v>89</v>
      </c>
      <c r="AY16" s="151" t="s">
        <v>90</v>
      </c>
      <c r="AZ16" s="151" t="s">
        <v>91</v>
      </c>
    </row>
    <row r="17" spans="2:52" ht="18" customHeight="1">
      <c r="B17" s="264"/>
      <c r="C17" s="265"/>
      <c r="D17" s="1038"/>
      <c r="E17" s="294"/>
      <c r="F17" s="1038"/>
      <c r="G17" s="266"/>
      <c r="H17" s="1038"/>
      <c r="I17" s="266"/>
      <c r="J17" s="1045"/>
      <c r="K17" s="294"/>
      <c r="L17" s="1038"/>
      <c r="M17" s="266"/>
      <c r="N17" s="1038"/>
      <c r="O17" s="266"/>
      <c r="P17" s="266" t="s">
        <v>92</v>
      </c>
      <c r="Q17" s="266"/>
      <c r="R17" s="294" t="s">
        <v>52</v>
      </c>
      <c r="S17" s="266"/>
      <c r="T17" s="266" t="s">
        <v>54</v>
      </c>
      <c r="U17" s="266"/>
      <c r="V17" s="266" t="s">
        <v>56</v>
      </c>
      <c r="W17" s="266"/>
      <c r="X17" s="295" t="s">
        <v>60</v>
      </c>
      <c r="Y17" s="296"/>
      <c r="Z17" s="297"/>
      <c r="AA17" s="58"/>
      <c r="AB17" s="58"/>
      <c r="AD17" s="152" t="s">
        <v>93</v>
      </c>
      <c r="AE17" s="153">
        <f>F28</f>
        <v>0</v>
      </c>
      <c r="AF17" s="153">
        <f>D28</f>
        <v>0</v>
      </c>
      <c r="AG17" s="153">
        <f>SUM(H28:P28)</f>
        <v>0</v>
      </c>
      <c r="AH17" s="153">
        <f>R28</f>
        <v>0</v>
      </c>
      <c r="AI17" s="154">
        <f>SUM(AK6:AK9)+SUM(AH26:AH29)</f>
        <v>0</v>
      </c>
      <c r="AJ17" s="154">
        <f>AE17+AF17+AG17*0.8+AH17*0.9</f>
        <v>0</v>
      </c>
      <c r="AK17" s="154">
        <f>IF(AJ17&gt;AI17,AJ17-AI17,0)</f>
        <v>0</v>
      </c>
      <c r="AL17" s="155">
        <f>IFERROR(AJ17-AZ24-AY24,"")</f>
        <v>0</v>
      </c>
      <c r="AM17" s="155">
        <f>D38+F38+0.8*(H38+J38+L38+N38)+0.9*P38</f>
        <v>0</v>
      </c>
      <c r="AN17" s="156">
        <f>T28+V28+0.9*AM17</f>
        <v>0</v>
      </c>
      <c r="AO17" s="125">
        <f>T28+V28+D38+F38+H38+J38+L38+N38+P38</f>
        <v>0</v>
      </c>
      <c r="AP17" s="154">
        <f>AE17+AF17+AG17+AH17</f>
        <v>0</v>
      </c>
      <c r="AQ17" s="157">
        <f>IF(AP17&gt;AI17,AP17-AI17,0)</f>
        <v>0</v>
      </c>
      <c r="AR17" s="154"/>
      <c r="AS17" s="154"/>
      <c r="AT17" s="158"/>
      <c r="AU17" s="150">
        <v>0</v>
      </c>
      <c r="AV17" s="771">
        <v>0</v>
      </c>
      <c r="AW17" s="771"/>
      <c r="AX17" s="159">
        <v>0</v>
      </c>
      <c r="AY17" s="160">
        <v>0</v>
      </c>
      <c r="AZ17" s="160">
        <v>0</v>
      </c>
    </row>
    <row r="18" spans="2:52" ht="18" customHeight="1">
      <c r="B18" s="270" t="s">
        <v>94</v>
      </c>
      <c r="C18" s="265"/>
      <c r="D18" s="298"/>
      <c r="E18" s="299" t="str">
        <f>IF(ISBLANK(F18),"          &lt;Select&gt;","")</f>
        <v xml:space="preserve">          &lt;Select&gt;</v>
      </c>
      <c r="F18" s="300"/>
      <c r="G18" s="272"/>
      <c r="H18" s="301"/>
      <c r="I18" s="302"/>
      <c r="J18" s="303"/>
      <c r="K18" s="294"/>
      <c r="L18" s="271">
        <v>30</v>
      </c>
      <c r="M18" s="272" t="str">
        <f>IF(ISBLANK(N18),"          &lt;Select&gt;","")</f>
        <v xml:space="preserve">          &lt;Select&gt;</v>
      </c>
      <c r="N18" s="271"/>
      <c r="O18" s="272" t="str">
        <f>IF(ISBLANK(P18),"           &lt;Select&gt;","")</f>
        <v xml:space="preserve">           &lt;Select&gt;</v>
      </c>
      <c r="P18" s="271"/>
      <c r="Q18" s="304"/>
      <c r="R18" s="305"/>
      <c r="S18" s="306"/>
      <c r="T18" s="307"/>
      <c r="U18" s="306"/>
      <c r="V18" s="307"/>
      <c r="W18" s="306"/>
      <c r="X18" s="308"/>
      <c r="Y18" s="309"/>
      <c r="Z18" s="310"/>
      <c r="AA18" s="61"/>
      <c r="AB18" s="61"/>
      <c r="AD18" s="152" t="s">
        <v>95</v>
      </c>
      <c r="AE18" s="153">
        <f>F29</f>
        <v>0</v>
      </c>
      <c r="AF18" s="153">
        <f>D29</f>
        <v>0</v>
      </c>
      <c r="AG18" s="153">
        <f>SUM(H29:P29)</f>
        <v>0</v>
      </c>
      <c r="AH18" s="153">
        <f>R29</f>
        <v>0</v>
      </c>
      <c r="AI18" s="154">
        <f>SUM(AL6:AL9)+SUM(AI26:AI29)</f>
        <v>0</v>
      </c>
      <c r="AJ18" s="154">
        <f>AE18+AF18+AG18*0.8+AH18*0.9</f>
        <v>0</v>
      </c>
      <c r="AK18" s="154">
        <f>IF(AJ18&gt;AI18,AJ18-AI18,0)</f>
        <v>0</v>
      </c>
      <c r="AL18" s="155">
        <f>IFERROR(AJ18-AZ25-AY25,"")</f>
        <v>0</v>
      </c>
      <c r="AM18" s="155">
        <f>D39+F39+0.8*(H39+J39+L39+N39)+0.9*P39</f>
        <v>0</v>
      </c>
      <c r="AN18" s="156">
        <f>T29+V29+0.9*AM18</f>
        <v>0</v>
      </c>
      <c r="AO18" s="125">
        <f>T29+V29+D39+F39+H39+J39+L39+N39+P39</f>
        <v>0</v>
      </c>
      <c r="AP18" s="154">
        <f>AE18+AF18+AG18+AH18</f>
        <v>0</v>
      </c>
      <c r="AQ18" s="157">
        <f>IF(AP18&gt;AI18,AP18-AI18,0)</f>
        <v>0</v>
      </c>
      <c r="AR18" s="154"/>
      <c r="AS18" s="154"/>
      <c r="AT18" s="158"/>
      <c r="AU18" s="150">
        <v>18200</v>
      </c>
      <c r="AV18" s="771" t="s">
        <v>96</v>
      </c>
      <c r="AW18" s="771"/>
      <c r="AX18" s="150">
        <v>0</v>
      </c>
      <c r="AY18" s="160">
        <v>0.16</v>
      </c>
      <c r="AZ18" s="160">
        <v>0.02</v>
      </c>
    </row>
    <row r="19" spans="2:52" ht="18" customHeight="1">
      <c r="B19" s="270" t="s">
        <v>97</v>
      </c>
      <c r="C19" s="265"/>
      <c r="D19" s="298"/>
      <c r="E19" s="299" t="str">
        <f>IF(ISBLANK(F19),"          &lt;Select&gt;","")</f>
        <v xml:space="preserve">          &lt;Select&gt;</v>
      </c>
      <c r="F19" s="300"/>
      <c r="G19" s="272"/>
      <c r="H19" s="301"/>
      <c r="I19" s="302"/>
      <c r="J19" s="303"/>
      <c r="K19" s="294"/>
      <c r="L19" s="277"/>
      <c r="M19" s="272" t="str">
        <f>IF(ISBLANK(N19),"          &lt;Select&gt;","")</f>
        <v xml:space="preserve">          &lt;Select&gt;</v>
      </c>
      <c r="N19" s="271"/>
      <c r="O19" s="272" t="str">
        <f>IF(ISBLANK(P19),"           &lt;Select&gt;","")</f>
        <v xml:space="preserve">           &lt;Select&gt;</v>
      </c>
      <c r="P19" s="277"/>
      <c r="Q19" s="304"/>
      <c r="R19" s="305"/>
      <c r="S19" s="306"/>
      <c r="T19" s="311"/>
      <c r="U19" s="306"/>
      <c r="V19" s="311"/>
      <c r="W19" s="306"/>
      <c r="X19" s="312"/>
      <c r="Y19" s="309"/>
      <c r="Z19" s="310"/>
      <c r="AA19" s="61"/>
      <c r="AB19" s="61"/>
      <c r="AD19" s="152" t="s">
        <v>98</v>
      </c>
      <c r="AE19" s="153">
        <f>F30</f>
        <v>0</v>
      </c>
      <c r="AF19" s="153">
        <f>D30</f>
        <v>0</v>
      </c>
      <c r="AG19" s="153">
        <f>SUM(H30:P30)</f>
        <v>0</v>
      </c>
      <c r="AH19" s="153">
        <f>R30</f>
        <v>0</v>
      </c>
      <c r="AI19" s="154">
        <f>SUM(AM6:AM9)+SUM(AJ26:AJ29)</f>
        <v>0</v>
      </c>
      <c r="AJ19" s="154">
        <f>AE19+AF19+AG19*0.8+AH19*0.9</f>
        <v>0</v>
      </c>
      <c r="AK19" s="154">
        <f>IF(AJ19&gt;AI19,AJ19-AI19,0)</f>
        <v>0</v>
      </c>
      <c r="AL19" s="155">
        <f>IFERROR(AJ19-AZ26-AY26,"")</f>
        <v>0</v>
      </c>
      <c r="AM19" s="155">
        <f>D40+F40+0.8*(H40+J40+L40+N40)+0.9*P40</f>
        <v>0</v>
      </c>
      <c r="AN19" s="156">
        <f>T30+V30+0.9*AM19</f>
        <v>0</v>
      </c>
      <c r="AO19" s="125">
        <f>T30+V30+D40+F40+H40+J40+L40+N40+P40</f>
        <v>0</v>
      </c>
      <c r="AP19" s="154">
        <f>AE19+AF19+AG19+AH19</f>
        <v>0</v>
      </c>
      <c r="AQ19" s="157">
        <f>IF(AP19&gt;AI19,AP19-AI19,0)</f>
        <v>0</v>
      </c>
      <c r="AR19" s="154"/>
      <c r="AS19" s="154"/>
      <c r="AT19" s="158"/>
      <c r="AU19" s="150">
        <v>45000</v>
      </c>
      <c r="AV19" s="771" t="s">
        <v>99</v>
      </c>
      <c r="AW19" s="771"/>
      <c r="AX19" s="150">
        <f>AX18+(AU19-AU18)*AY18</f>
        <v>4288</v>
      </c>
      <c r="AY19" s="160">
        <v>0.3</v>
      </c>
      <c r="AZ19" s="160">
        <v>0.02</v>
      </c>
    </row>
    <row r="20" spans="2:52" ht="18" customHeight="1">
      <c r="B20" s="270" t="s">
        <v>100</v>
      </c>
      <c r="C20" s="265"/>
      <c r="D20" s="298"/>
      <c r="E20" s="299" t="str">
        <f>IF(ISBLANK(F20),"          &lt;Select&gt;","")</f>
        <v xml:space="preserve">          &lt;Select&gt;</v>
      </c>
      <c r="F20" s="300"/>
      <c r="G20" s="272"/>
      <c r="H20" s="301"/>
      <c r="I20" s="302"/>
      <c r="J20" s="303"/>
      <c r="K20" s="294"/>
      <c r="L20" s="277"/>
      <c r="M20" s="272" t="str">
        <f>IF(ISBLANK(N20),"          &lt;Select&gt;","")</f>
        <v xml:space="preserve">          &lt;Select&gt;</v>
      </c>
      <c r="N20" s="271"/>
      <c r="O20" s="272" t="str">
        <f>IF(ISBLANK(P20),"           &lt;Select&gt;","")</f>
        <v xml:space="preserve">           &lt;Select&gt;</v>
      </c>
      <c r="P20" s="277"/>
      <c r="Q20" s="304"/>
      <c r="R20" s="305"/>
      <c r="S20" s="306"/>
      <c r="T20" s="311"/>
      <c r="U20" s="306"/>
      <c r="V20" s="311"/>
      <c r="W20" s="306"/>
      <c r="X20" s="312"/>
      <c r="Y20" s="309"/>
      <c r="Z20" s="310"/>
      <c r="AA20" s="61"/>
      <c r="AB20" s="61"/>
      <c r="AD20" s="152" t="s">
        <v>101</v>
      </c>
      <c r="AE20" s="153">
        <f>F31</f>
        <v>0</v>
      </c>
      <c r="AF20" s="153">
        <f>D31</f>
        <v>0</v>
      </c>
      <c r="AG20" s="153">
        <f>SUM(H31:P31)</f>
        <v>0</v>
      </c>
      <c r="AH20" s="153">
        <f>R31</f>
        <v>0</v>
      </c>
      <c r="AI20" s="154">
        <f>SUM(AN6:AN9)+SUM(AK26:AK29)</f>
        <v>0</v>
      </c>
      <c r="AJ20" s="154">
        <f>AE20+AF20+AG20*0.8+AH20*0.9</f>
        <v>0</v>
      </c>
      <c r="AK20" s="154">
        <f>IF(AJ20&gt;AI20,AJ20-AI20,0)</f>
        <v>0</v>
      </c>
      <c r="AL20" s="155">
        <f>IFERROR(AJ20-AZ27-AY27,"")</f>
        <v>0</v>
      </c>
      <c r="AM20" s="155">
        <f>D41+F41+0.8*(H41+J41+L41+N41)+0.9*P41</f>
        <v>0</v>
      </c>
      <c r="AN20" s="156">
        <f>T31+V31+0.9*AM20</f>
        <v>0</v>
      </c>
      <c r="AO20" s="125">
        <f>T31+V31+D41+F41+H41+J41+L41+N41+P41</f>
        <v>0</v>
      </c>
      <c r="AP20" s="154">
        <f>AE20+AF20+AG20+AH20</f>
        <v>0</v>
      </c>
      <c r="AQ20" s="157">
        <f>IF(AP20&gt;AI20,AP20-AI20,0)</f>
        <v>0</v>
      </c>
      <c r="AR20" s="154"/>
      <c r="AS20" s="154"/>
      <c r="AT20" s="158"/>
      <c r="AU20" s="150">
        <v>135000</v>
      </c>
      <c r="AV20" s="771" t="s">
        <v>102</v>
      </c>
      <c r="AW20" s="771"/>
      <c r="AX20" s="150">
        <f t="shared" ref="AX20:AX21" si="5">AX19+(AU20-AU19)*AY19</f>
        <v>31288</v>
      </c>
      <c r="AY20" s="160">
        <v>0.37</v>
      </c>
      <c r="AZ20" s="160">
        <v>0.02</v>
      </c>
    </row>
    <row r="21" spans="2:52" ht="18" customHeight="1" thickBot="1">
      <c r="B21" s="270" t="s">
        <v>103</v>
      </c>
      <c r="C21" s="265"/>
      <c r="D21" s="298"/>
      <c r="E21" s="299" t="str">
        <f>IF(ISBLANK(F21),"          &lt;Select&gt;","")</f>
        <v xml:space="preserve">          &lt;Select&gt;</v>
      </c>
      <c r="F21" s="300"/>
      <c r="G21" s="272"/>
      <c r="H21" s="301"/>
      <c r="I21" s="302"/>
      <c r="J21" s="303"/>
      <c r="K21" s="294"/>
      <c r="L21" s="277"/>
      <c r="M21" s="272" t="str">
        <f>IF(ISBLANK(N21),"          &lt;Select&gt;","")</f>
        <v xml:space="preserve">          &lt;Select&gt;</v>
      </c>
      <c r="N21" s="271"/>
      <c r="O21" s="272" t="str">
        <f>IF(ISBLANK(P21),"           &lt;Select&gt;","")</f>
        <v xml:space="preserve">           &lt;Select&gt;</v>
      </c>
      <c r="P21" s="277"/>
      <c r="Q21" s="304"/>
      <c r="R21" s="313"/>
      <c r="S21" s="306"/>
      <c r="T21" s="314"/>
      <c r="U21" s="306"/>
      <c r="V21" s="314"/>
      <c r="W21" s="306"/>
      <c r="X21" s="315"/>
      <c r="Y21" s="309"/>
      <c r="Z21" s="310"/>
      <c r="AA21" s="61"/>
      <c r="AB21" s="61"/>
      <c r="AD21" s="144"/>
      <c r="AE21" s="145"/>
      <c r="AF21" s="145"/>
      <c r="AG21" s="145"/>
      <c r="AH21" s="145"/>
      <c r="AI21" s="145"/>
      <c r="AJ21" s="145"/>
      <c r="AK21" s="145"/>
      <c r="AL21" s="145"/>
      <c r="AM21" s="145"/>
      <c r="AN21" s="145"/>
      <c r="AO21" s="161"/>
      <c r="AP21" s="145"/>
      <c r="AQ21" s="162"/>
      <c r="AR21" s="8"/>
      <c r="AS21" s="8"/>
      <c r="AT21" s="158"/>
      <c r="AU21" s="150">
        <v>190000</v>
      </c>
      <c r="AV21" s="771" t="s">
        <v>104</v>
      </c>
      <c r="AW21" s="771"/>
      <c r="AX21" s="150">
        <f t="shared" si="5"/>
        <v>51638</v>
      </c>
      <c r="AY21" s="160">
        <v>0.45</v>
      </c>
      <c r="AZ21" s="160">
        <v>0.02</v>
      </c>
    </row>
    <row r="22" spans="2:52" ht="18" customHeight="1" thickTop="1" thickBot="1">
      <c r="B22" s="264"/>
      <c r="C22" s="265"/>
      <c r="D22" s="265"/>
      <c r="E22" s="316"/>
      <c r="F22" s="317"/>
      <c r="G22" s="317"/>
      <c r="H22" s="317"/>
      <c r="I22" s="317"/>
      <c r="J22" s="318"/>
      <c r="K22" s="319"/>
      <c r="L22" s="320"/>
      <c r="M22" s="320"/>
      <c r="N22" s="320"/>
      <c r="O22" s="265"/>
      <c r="P22" s="267"/>
      <c r="Q22" s="265"/>
      <c r="R22" s="316"/>
      <c r="S22" s="321"/>
      <c r="T22" s="321"/>
      <c r="U22" s="321"/>
      <c r="V22" s="321"/>
      <c r="W22" s="322"/>
      <c r="X22" s="323"/>
      <c r="Y22" s="309"/>
      <c r="Z22" s="310"/>
      <c r="AA22" s="61"/>
      <c r="AB22" s="61"/>
      <c r="AE22" s="8"/>
      <c r="AF22" s="8"/>
      <c r="AG22" s="8"/>
      <c r="AH22" s="8"/>
      <c r="AI22" s="8"/>
      <c r="AJ22" s="8"/>
      <c r="AK22" s="8"/>
      <c r="AL22" s="4"/>
      <c r="AM22" s="4"/>
      <c r="AN22" s="4"/>
      <c r="AO22" s="124"/>
      <c r="AP22" s="124"/>
      <c r="AQ22" s="125"/>
      <c r="AR22" s="125"/>
      <c r="AS22" s="125"/>
      <c r="AT22" s="163"/>
      <c r="AU22" s="164"/>
      <c r="AV22" s="165"/>
      <c r="AW22" s="165"/>
      <c r="AX22" s="164"/>
      <c r="AY22" s="166"/>
      <c r="AZ22" s="166"/>
    </row>
    <row r="23" spans="2:52" ht="18" customHeight="1" thickTop="1" thickBot="1">
      <c r="B23" s="264"/>
      <c r="C23" s="265"/>
      <c r="D23" s="265"/>
      <c r="E23" s="265"/>
      <c r="F23" s="1040" t="s">
        <v>461</v>
      </c>
      <c r="G23" s="1040"/>
      <c r="H23" s="1040"/>
      <c r="I23" s="1040"/>
      <c r="J23" s="1040"/>
      <c r="K23" s="1040"/>
      <c r="L23" s="1040"/>
      <c r="M23" s="1040"/>
      <c r="N23" s="1040"/>
      <c r="O23" s="1040"/>
      <c r="P23" s="1040"/>
      <c r="Q23" s="1040"/>
      <c r="R23" s="1040"/>
      <c r="S23" s="1040"/>
      <c r="T23" s="1040"/>
      <c r="U23" s="1040"/>
      <c r="V23" s="1040"/>
      <c r="W23" s="1040"/>
      <c r="X23" s="1040"/>
      <c r="Y23" s="309"/>
      <c r="Z23" s="310"/>
      <c r="AA23" s="61"/>
      <c r="AB23" s="61"/>
      <c r="AD23" s="1036" t="s">
        <v>105</v>
      </c>
      <c r="AE23" s="121"/>
      <c r="AF23" s="121"/>
      <c r="AG23" s="121"/>
      <c r="AH23" s="121"/>
      <c r="AI23" s="121"/>
      <c r="AJ23" s="121"/>
      <c r="AK23" s="121"/>
      <c r="AL23" s="121"/>
      <c r="AM23" s="167" t="s">
        <v>7</v>
      </c>
      <c r="AN23" s="124"/>
      <c r="AO23" s="61"/>
      <c r="AP23" s="61"/>
      <c r="AQ23" s="125"/>
      <c r="AR23" s="125"/>
      <c r="AS23" s="125"/>
      <c r="AT23" s="168"/>
      <c r="AU23" s="169" t="s">
        <v>106</v>
      </c>
      <c r="AV23" s="169" t="s">
        <v>107</v>
      </c>
      <c r="AW23" s="169" t="s">
        <v>108</v>
      </c>
      <c r="AX23" s="169" t="s">
        <v>91</v>
      </c>
      <c r="AY23" s="169" t="s">
        <v>91</v>
      </c>
      <c r="AZ23" s="169" t="s">
        <v>88</v>
      </c>
    </row>
    <row r="24" spans="2:52" ht="17.25" customHeight="1">
      <c r="B24" s="264"/>
      <c r="C24" s="265"/>
      <c r="D24" s="265"/>
      <c r="E24" s="265"/>
      <c r="F24" s="1041" t="s">
        <v>575</v>
      </c>
      <c r="G24" s="1040"/>
      <c r="H24" s="1040"/>
      <c r="I24" s="1040"/>
      <c r="J24" s="1040"/>
      <c r="K24" s="1040"/>
      <c r="L24" s="1040"/>
      <c r="M24" s="1040"/>
      <c r="N24" s="1040"/>
      <c r="O24" s="1040"/>
      <c r="P24" s="1040"/>
      <c r="Q24" s="1040"/>
      <c r="R24" s="1040"/>
      <c r="S24" s="1040"/>
      <c r="T24" s="1040"/>
      <c r="U24" s="1040"/>
      <c r="V24" s="1040"/>
      <c r="W24" s="265"/>
      <c r="X24" s="265"/>
      <c r="Y24" s="309"/>
      <c r="Z24" s="310"/>
      <c r="AA24" s="61"/>
      <c r="AB24" s="61"/>
      <c r="AD24" s="1037"/>
      <c r="AE24" s="60" t="s">
        <v>110</v>
      </c>
      <c r="AF24" s="60" t="s">
        <v>111</v>
      </c>
      <c r="AG24" s="60" t="s">
        <v>33</v>
      </c>
      <c r="AH24" s="1042" t="s">
        <v>22</v>
      </c>
      <c r="AI24" s="1043"/>
      <c r="AJ24" s="1043"/>
      <c r="AK24" s="1044"/>
      <c r="AL24" s="170" t="s">
        <v>112</v>
      </c>
      <c r="AM24" s="127"/>
      <c r="AN24" s="124"/>
      <c r="AO24" s="61"/>
      <c r="AP24" s="61"/>
      <c r="AQ24" s="125"/>
      <c r="AR24" s="125"/>
      <c r="AS24" s="125"/>
      <c r="AT24" s="171" t="s">
        <v>93</v>
      </c>
      <c r="AU24" s="172">
        <f>VLOOKUP(AK17,AU17:AZ21,1)</f>
        <v>0</v>
      </c>
      <c r="AV24" s="172">
        <f>VLOOKUP(AK17,$AU$17:$AZ$21,4)</f>
        <v>0</v>
      </c>
      <c r="AW24" s="173">
        <f>VLOOKUP(AK17,$AU$17:$AZ$21,5)</f>
        <v>0</v>
      </c>
      <c r="AX24" s="173">
        <f>VLOOKUP(AK17,$AU$17:$AZ$21,6)</f>
        <v>0</v>
      </c>
      <c r="AY24" s="174">
        <f>AK17*AX24</f>
        <v>0</v>
      </c>
      <c r="AZ24" s="174">
        <f>AV24+AW24*(AK17-AU24)</f>
        <v>0</v>
      </c>
    </row>
    <row r="25" spans="2:52" ht="18" customHeight="1" thickBot="1">
      <c r="B25" s="1028" t="s">
        <v>113</v>
      </c>
      <c r="C25" s="1029"/>
      <c r="D25" s="1029"/>
      <c r="E25" s="1029"/>
      <c r="F25" s="1029"/>
      <c r="G25" s="1029"/>
      <c r="H25" s="1029"/>
      <c r="I25" s="1029"/>
      <c r="J25" s="1029"/>
      <c r="K25" s="1029"/>
      <c r="L25" s="1029"/>
      <c r="M25" s="1029"/>
      <c r="N25" s="1029"/>
      <c r="O25" s="1029"/>
      <c r="P25" s="1029"/>
      <c r="Q25" s="1029"/>
      <c r="R25" s="1029"/>
      <c r="S25" s="1029"/>
      <c r="T25" s="1029"/>
      <c r="U25" s="1029"/>
      <c r="V25" s="1029"/>
      <c r="W25" s="1029"/>
      <c r="X25" s="1029"/>
      <c r="Y25" s="1029"/>
      <c r="Z25" s="1030"/>
      <c r="AD25" s="128" t="s">
        <v>114</v>
      </c>
      <c r="AE25" s="60"/>
      <c r="AF25" s="60"/>
      <c r="AG25" s="60"/>
      <c r="AH25" s="130" t="s">
        <v>34</v>
      </c>
      <c r="AI25" s="131" t="s">
        <v>35</v>
      </c>
      <c r="AJ25" s="131" t="s">
        <v>36</v>
      </c>
      <c r="AK25" s="132" t="s">
        <v>37</v>
      </c>
      <c r="AL25" s="170"/>
      <c r="AM25" s="127"/>
      <c r="AN25" s="124"/>
      <c r="AO25" s="61"/>
      <c r="AP25" s="61"/>
      <c r="AQ25" s="125"/>
      <c r="AR25" s="125"/>
      <c r="AS25" s="125"/>
      <c r="AT25" s="171" t="s">
        <v>95</v>
      </c>
      <c r="AU25" s="172">
        <f>VLOOKUP(AK18,AU17:AZ21,1)</f>
        <v>0</v>
      </c>
      <c r="AV25" s="172">
        <f>VLOOKUP(AK18,$AU$17:$AZ$21,4)</f>
        <v>0</v>
      </c>
      <c r="AW25" s="173">
        <f>VLOOKUP(AK18,$AU$17:$AZ$21,5)</f>
        <v>0</v>
      </c>
      <c r="AX25" s="173">
        <f>VLOOKUP(AK18,$AU$17:$AZ$21,6)</f>
        <v>0</v>
      </c>
      <c r="AY25" s="174">
        <f>AK18*AX25</f>
        <v>0</v>
      </c>
      <c r="AZ25" s="174">
        <f>AV25+AW25*(AK18-AU25)</f>
        <v>0</v>
      </c>
    </row>
    <row r="26" spans="2:52" ht="18" customHeight="1">
      <c r="B26" s="264"/>
      <c r="C26" s="284"/>
      <c r="D26" s="324" t="s">
        <v>115</v>
      </c>
      <c r="E26" s="284"/>
      <c r="F26" s="284"/>
      <c r="G26" s="284"/>
      <c r="H26" s="284"/>
      <c r="I26" s="284"/>
      <c r="J26" s="284"/>
      <c r="K26" s="284"/>
      <c r="L26" s="284"/>
      <c r="M26" s="284"/>
      <c r="N26" s="284"/>
      <c r="O26" s="284"/>
      <c r="P26" s="1038" t="s">
        <v>462</v>
      </c>
      <c r="Q26" s="267"/>
      <c r="R26" s="284"/>
      <c r="S26" s="284"/>
      <c r="T26" s="284"/>
      <c r="U26" s="284"/>
      <c r="V26" s="1038" t="s">
        <v>117</v>
      </c>
      <c r="W26" s="284"/>
      <c r="X26" s="284"/>
      <c r="Y26" s="284"/>
      <c r="Z26" s="269"/>
      <c r="AD26" s="133" t="s">
        <v>118</v>
      </c>
      <c r="AE26" s="154">
        <f>H46*1.25*12</f>
        <v>0</v>
      </c>
      <c r="AF26" s="154">
        <f>MIN(F46*$AL$27,AE26)</f>
        <v>0</v>
      </c>
      <c r="AG26" s="60">
        <f>IF(AND(J46="YES",AM26&lt;=100%),1,0)</f>
        <v>0</v>
      </c>
      <c r="AH26" s="175">
        <f>$AG26*$AF26*L46</f>
        <v>0</v>
      </c>
      <c r="AI26" s="154">
        <f>$AG26*$AF26*N46</f>
        <v>0</v>
      </c>
      <c r="AJ26" s="154">
        <f>$AG26*$AF26*P46</f>
        <v>0</v>
      </c>
      <c r="AK26" s="176">
        <f>$AG26*$AF26*R46</f>
        <v>0</v>
      </c>
      <c r="AL26" s="170"/>
      <c r="AM26" s="177">
        <f>L46+N46+P46+R46</f>
        <v>0</v>
      </c>
      <c r="AN26" s="61"/>
      <c r="AO26" s="61"/>
      <c r="AP26" s="61"/>
      <c r="AQ26" s="125"/>
      <c r="AR26" s="125"/>
      <c r="AS26" s="125"/>
      <c r="AT26" s="171" t="s">
        <v>98</v>
      </c>
      <c r="AU26" s="172">
        <f>VLOOKUP(AK19,AU17:AZ21,1)</f>
        <v>0</v>
      </c>
      <c r="AV26" s="172">
        <f>VLOOKUP(AK19,$AU$17:$AZ$21,4)</f>
        <v>0</v>
      </c>
      <c r="AW26" s="173">
        <f>VLOOKUP(AK19,$AU$17:$AZ$21,5)</f>
        <v>0</v>
      </c>
      <c r="AX26" s="173">
        <f>VLOOKUP(AK19,$AU$17:$AZ$21,6)</f>
        <v>0</v>
      </c>
      <c r="AY26" s="174">
        <f>AK19*AX26</f>
        <v>0</v>
      </c>
      <c r="AZ26" s="174">
        <f>AV26+AW26*(AK19-AU26)</f>
        <v>0</v>
      </c>
    </row>
    <row r="27" spans="2:52" ht="18" customHeight="1">
      <c r="B27" s="264"/>
      <c r="C27" s="284"/>
      <c r="D27" s="325" t="s">
        <v>119</v>
      </c>
      <c r="E27" s="284"/>
      <c r="F27" s="266" t="s">
        <v>62</v>
      </c>
      <c r="G27" s="284"/>
      <c r="H27" s="266" t="s">
        <v>463</v>
      </c>
      <c r="I27" s="284"/>
      <c r="J27" s="266" t="s">
        <v>464</v>
      </c>
      <c r="K27" s="284"/>
      <c r="L27" s="266" t="s">
        <v>465</v>
      </c>
      <c r="M27" s="284"/>
      <c r="N27" s="266" t="s">
        <v>466</v>
      </c>
      <c r="O27" s="284"/>
      <c r="P27" s="1038"/>
      <c r="Q27" s="267"/>
      <c r="R27" s="284" t="s">
        <v>467</v>
      </c>
      <c r="S27" s="284"/>
      <c r="T27" s="284" t="s">
        <v>124</v>
      </c>
      <c r="U27" s="284"/>
      <c r="V27" s="1038"/>
      <c r="W27" s="284"/>
      <c r="X27" s="284"/>
      <c r="Y27" s="284"/>
      <c r="Z27" s="269"/>
      <c r="AC27" s="8"/>
      <c r="AD27" s="133" t="s">
        <v>125</v>
      </c>
      <c r="AE27" s="154">
        <f>H47*1.25*12</f>
        <v>0</v>
      </c>
      <c r="AF27" s="154">
        <f>MIN(F47*$AL$27,AE27)</f>
        <v>0</v>
      </c>
      <c r="AG27" s="60">
        <f>IF(AND(J47="YES",AM27&lt;=100%),1,0)</f>
        <v>0</v>
      </c>
      <c r="AH27" s="175">
        <f>$AG27*$AF27*L47</f>
        <v>0</v>
      </c>
      <c r="AI27" s="154">
        <f>$AG27*$AF27*N47</f>
        <v>0</v>
      </c>
      <c r="AJ27" s="154">
        <f>$AG27*$AF27*P47</f>
        <v>0</v>
      </c>
      <c r="AK27" s="176">
        <f>$AG27*$AF27*R47</f>
        <v>0</v>
      </c>
      <c r="AL27" s="178" cm="1">
        <f t="array" ref="AL27">MIN(IF(AT6:AT9&lt;&gt;0,AT6:AT9))</f>
        <v>0</v>
      </c>
      <c r="AM27" s="177">
        <f>L47+N47+P47+R47</f>
        <v>0</v>
      </c>
      <c r="AN27" s="61"/>
      <c r="AO27" s="125"/>
      <c r="AP27" s="125"/>
      <c r="AQ27" s="125"/>
      <c r="AR27" s="125"/>
      <c r="AS27" s="125"/>
      <c r="AT27" s="171" t="s">
        <v>101</v>
      </c>
      <c r="AU27" s="172">
        <f>VLOOKUP(AK20,AU17:AZ21,1)</f>
        <v>0</v>
      </c>
      <c r="AV27" s="172">
        <f>VLOOKUP(AK20,$AU$17:$AZ$21,4)</f>
        <v>0</v>
      </c>
      <c r="AW27" s="173">
        <f>VLOOKUP(AK20,$AU$17:$AZ$21,5)</f>
        <v>0</v>
      </c>
      <c r="AX27" s="173">
        <f>VLOOKUP(AK20,$AU$17:$AZ$21,6)</f>
        <v>0</v>
      </c>
      <c r="AY27" s="174">
        <f>AK20*AX27</f>
        <v>0</v>
      </c>
      <c r="AZ27" s="174">
        <f>AV27+AW27*(AK20-AU27)</f>
        <v>0</v>
      </c>
    </row>
    <row r="28" spans="2:52" ht="18" customHeight="1">
      <c r="B28" s="270" t="s">
        <v>52</v>
      </c>
      <c r="C28" s="265"/>
      <c r="D28" s="326"/>
      <c r="E28" s="304"/>
      <c r="F28" s="298"/>
      <c r="G28" s="327"/>
      <c r="H28" s="298"/>
      <c r="I28" s="328"/>
      <c r="J28" s="298"/>
      <c r="K28" s="328"/>
      <c r="L28" s="298"/>
      <c r="M28" s="328"/>
      <c r="N28" s="298"/>
      <c r="O28" s="328"/>
      <c r="P28" s="298"/>
      <c r="Q28" s="328"/>
      <c r="R28" s="298"/>
      <c r="S28" s="328"/>
      <c r="T28" s="298"/>
      <c r="U28" s="328"/>
      <c r="V28" s="329"/>
      <c r="W28" s="328"/>
      <c r="X28" s="1035" t="s">
        <v>468</v>
      </c>
      <c r="Y28" s="1035"/>
      <c r="Z28" s="269"/>
      <c r="AA28" s="215"/>
      <c r="AC28" s="8"/>
      <c r="AD28" s="133" t="s">
        <v>127</v>
      </c>
      <c r="AE28" s="154">
        <f>H48*1.25*12</f>
        <v>0</v>
      </c>
      <c r="AF28" s="154">
        <f>MIN(F48*$AL$27,AE28)</f>
        <v>0</v>
      </c>
      <c r="AG28" s="60">
        <f>IF(AND(J48="YES",AM28&lt;=100%),1,0)</f>
        <v>0</v>
      </c>
      <c r="AH28" s="175">
        <f>$AG28*$AF28*L48</f>
        <v>0</v>
      </c>
      <c r="AI28" s="154">
        <f>$AG28*$AF28*N48</f>
        <v>0</v>
      </c>
      <c r="AJ28" s="154">
        <f>$AG28*$AF28*P48</f>
        <v>0</v>
      </c>
      <c r="AK28" s="176">
        <f>$AG28*$AF28*R48</f>
        <v>0</v>
      </c>
      <c r="AL28" s="179"/>
      <c r="AM28" s="177">
        <f>L48+N48+P48+R48</f>
        <v>0</v>
      </c>
      <c r="AN28" s="61"/>
      <c r="AO28" s="125"/>
      <c r="AP28" s="125"/>
      <c r="AQ28" s="125"/>
      <c r="AR28" s="125"/>
      <c r="AS28" s="125"/>
      <c r="AT28" s="125"/>
    </row>
    <row r="29" spans="2:52" ht="18" customHeight="1" thickBot="1">
      <c r="B29" s="270" t="s">
        <v>54</v>
      </c>
      <c r="C29" s="265"/>
      <c r="D29" s="326"/>
      <c r="E29" s="304"/>
      <c r="F29" s="298"/>
      <c r="G29" s="327"/>
      <c r="H29" s="298"/>
      <c r="I29" s="328"/>
      <c r="J29" s="298"/>
      <c r="K29" s="328"/>
      <c r="L29" s="298"/>
      <c r="M29" s="328"/>
      <c r="N29" s="298"/>
      <c r="O29" s="328"/>
      <c r="P29" s="298"/>
      <c r="Q29" s="328"/>
      <c r="R29" s="298"/>
      <c r="S29" s="328"/>
      <c r="T29" s="298"/>
      <c r="U29" s="328"/>
      <c r="V29" s="329"/>
      <c r="W29" s="328"/>
      <c r="X29" s="1035"/>
      <c r="Y29" s="1035"/>
      <c r="Z29" s="269"/>
      <c r="AC29" s="8"/>
      <c r="AD29" s="133" t="s">
        <v>128</v>
      </c>
      <c r="AE29" s="154">
        <f>H49*1.25*12</f>
        <v>0</v>
      </c>
      <c r="AF29" s="154">
        <f>MIN(F49*$AL$27,AE29)</f>
        <v>0</v>
      </c>
      <c r="AG29" s="60">
        <f>IF(AND(J49="YES",AM29&lt;=100%),1,0)</f>
        <v>0</v>
      </c>
      <c r="AH29" s="180">
        <f>$AG29*$AF29*L49</f>
        <v>0</v>
      </c>
      <c r="AI29" s="181">
        <f>$AG29*$AF29*N49</f>
        <v>0</v>
      </c>
      <c r="AJ29" s="181">
        <f>$AG29*$AF29*P49</f>
        <v>0</v>
      </c>
      <c r="AK29" s="182">
        <f>$AG29*$AF29*R49</f>
        <v>0</v>
      </c>
      <c r="AL29" s="179"/>
      <c r="AM29" s="177">
        <f>L49+N49+P49+R49</f>
        <v>0</v>
      </c>
      <c r="AN29" s="61"/>
      <c r="AO29" s="125"/>
      <c r="AP29" s="125"/>
      <c r="AQ29" s="125"/>
      <c r="AR29" s="125"/>
      <c r="AS29" s="125"/>
      <c r="AT29" s="245" t="s">
        <v>129</v>
      </c>
      <c r="AU29" s="246"/>
      <c r="AV29" s="246"/>
      <c r="AW29" s="246"/>
      <c r="AX29" s="246"/>
      <c r="AY29" s="246"/>
      <c r="AZ29" s="246"/>
    </row>
    <row r="30" spans="2:52" ht="18" customHeight="1">
      <c r="B30" s="270" t="s">
        <v>56</v>
      </c>
      <c r="C30" s="265"/>
      <c r="D30" s="326"/>
      <c r="E30" s="304"/>
      <c r="F30" s="298"/>
      <c r="G30" s="327"/>
      <c r="H30" s="298"/>
      <c r="I30" s="328"/>
      <c r="J30" s="298"/>
      <c r="K30" s="328"/>
      <c r="L30" s="298"/>
      <c r="M30" s="328"/>
      <c r="N30" s="298"/>
      <c r="O30" s="328"/>
      <c r="P30" s="298"/>
      <c r="Q30" s="328"/>
      <c r="R30" s="298"/>
      <c r="S30" s="328"/>
      <c r="T30" s="298"/>
      <c r="U30" s="328"/>
      <c r="V30" s="329"/>
      <c r="W30" s="328"/>
      <c r="X30" s="1035"/>
      <c r="Y30" s="1035"/>
      <c r="Z30" s="269"/>
      <c r="AC30" s="8"/>
      <c r="AD30" s="128" t="s">
        <v>130</v>
      </c>
      <c r="AE30" s="751" t="s">
        <v>131</v>
      </c>
      <c r="AF30" s="751"/>
      <c r="AG30" s="154"/>
      <c r="AH30" s="154"/>
      <c r="AI30" s="154"/>
      <c r="AJ30" s="154"/>
      <c r="AK30" s="153"/>
      <c r="AL30" s="183"/>
      <c r="AM30" s="126"/>
      <c r="AO30" s="125"/>
      <c r="AP30" s="125"/>
      <c r="AQ30" s="125"/>
      <c r="AR30" s="125"/>
      <c r="AS30" s="125"/>
      <c r="AT30" s="246" t="s">
        <v>132</v>
      </c>
      <c r="AU30" s="246"/>
      <c r="AV30" s="246"/>
      <c r="AW30" s="246"/>
      <c r="AX30" s="246"/>
      <c r="AY30" s="246"/>
      <c r="AZ30" s="246"/>
    </row>
    <row r="31" spans="2:52" ht="18" customHeight="1">
      <c r="B31" s="270" t="s">
        <v>60</v>
      </c>
      <c r="C31" s="265"/>
      <c r="D31" s="326"/>
      <c r="E31" s="304"/>
      <c r="F31" s="298"/>
      <c r="G31" s="327"/>
      <c r="H31" s="298"/>
      <c r="I31" s="328"/>
      <c r="J31" s="298"/>
      <c r="K31" s="328"/>
      <c r="L31" s="298"/>
      <c r="M31" s="328"/>
      <c r="N31" s="298"/>
      <c r="O31" s="328"/>
      <c r="P31" s="298"/>
      <c r="Q31" s="328"/>
      <c r="R31" s="298"/>
      <c r="S31" s="328"/>
      <c r="T31" s="298"/>
      <c r="U31" s="328"/>
      <c r="V31" s="329"/>
      <c r="W31" s="328"/>
      <c r="X31" s="1035"/>
      <c r="Y31" s="1035"/>
      <c r="Z31" s="269"/>
      <c r="AC31" s="8"/>
      <c r="AD31" s="128"/>
      <c r="AE31" s="154">
        <f>1.25*(F51+F52)*12</f>
        <v>0</v>
      </c>
      <c r="AF31" s="154"/>
      <c r="AG31" s="154"/>
      <c r="AH31" s="154"/>
      <c r="AI31" s="154"/>
      <c r="AJ31" s="154"/>
      <c r="AK31" s="153"/>
      <c r="AL31" s="183"/>
      <c r="AM31" s="126"/>
      <c r="AO31" s="125"/>
      <c r="AP31" s="125"/>
      <c r="AQ31" s="125"/>
      <c r="AR31" s="125"/>
      <c r="AS31" s="125"/>
      <c r="AT31" s="246"/>
      <c r="AU31" s="246"/>
      <c r="AV31" s="246"/>
      <c r="AW31" s="246"/>
      <c r="AX31" s="246"/>
      <c r="AY31" s="246"/>
      <c r="AZ31" s="246"/>
    </row>
    <row r="32" spans="2:52" ht="18" customHeight="1">
      <c r="B32" s="332"/>
      <c r="C32" s="265"/>
      <c r="D32" s="333"/>
      <c r="E32" s="265"/>
      <c r="F32" s="265"/>
      <c r="G32" s="265"/>
      <c r="H32" s="267"/>
      <c r="I32" s="265"/>
      <c r="J32" s="265"/>
      <c r="K32" s="265"/>
      <c r="L32" s="265"/>
      <c r="M32" s="265"/>
      <c r="N32" s="267"/>
      <c r="O32" s="334"/>
      <c r="P32" s="334"/>
      <c r="Q32" s="334"/>
      <c r="R32" s="334"/>
      <c r="S32" s="267"/>
      <c r="T32" s="334"/>
      <c r="U32" s="267"/>
      <c r="V32" s="267"/>
      <c r="W32" s="267"/>
      <c r="X32" s="284"/>
      <c r="Y32" s="265"/>
      <c r="Z32" s="269"/>
      <c r="AD32" s="128" t="s">
        <v>133</v>
      </c>
      <c r="AE32" s="751" t="s">
        <v>131</v>
      </c>
      <c r="AF32" s="751"/>
      <c r="AG32" s="154"/>
      <c r="AH32" s="154"/>
      <c r="AI32" s="154"/>
      <c r="AJ32" s="154"/>
      <c r="AK32" s="153"/>
      <c r="AL32" s="183"/>
      <c r="AM32" s="126"/>
      <c r="AO32" s="125"/>
      <c r="AP32" s="125"/>
      <c r="AQ32" s="125"/>
      <c r="AR32" s="125"/>
      <c r="AS32" s="125"/>
      <c r="AT32" s="246"/>
      <c r="AU32" s="246"/>
      <c r="AV32" s="246"/>
      <c r="AW32" s="246"/>
      <c r="AX32" s="246"/>
      <c r="AY32" s="246"/>
      <c r="AZ32" s="246"/>
    </row>
    <row r="33" spans="2:53" ht="18" customHeight="1" thickBot="1">
      <c r="B33" s="332" t="s">
        <v>134</v>
      </c>
      <c r="C33" s="265"/>
      <c r="D33" s="335"/>
      <c r="E33" s="265"/>
      <c r="F33" s="265" t="s">
        <v>135</v>
      </c>
      <c r="G33" s="265"/>
      <c r="H33" s="265"/>
      <c r="I33" s="265"/>
      <c r="J33" s="265"/>
      <c r="K33" s="265"/>
      <c r="L33" s="265"/>
      <c r="M33" s="265"/>
      <c r="N33" s="334"/>
      <c r="O33" s="334"/>
      <c r="P33" s="334"/>
      <c r="Q33" s="334"/>
      <c r="R33" s="334"/>
      <c r="S33" s="267"/>
      <c r="T33" s="334"/>
      <c r="U33" s="267"/>
      <c r="V33" s="267"/>
      <c r="W33" s="267"/>
      <c r="X33" s="265"/>
      <c r="Y33" s="265"/>
      <c r="Z33" s="269"/>
      <c r="AD33" s="144"/>
      <c r="AE33" s="184">
        <f>3.8%*D54*12</f>
        <v>0</v>
      </c>
      <c r="AF33" s="184"/>
      <c r="AG33" s="184"/>
      <c r="AH33" s="184"/>
      <c r="AI33" s="184"/>
      <c r="AJ33" s="184"/>
      <c r="AK33" s="185"/>
      <c r="AL33" s="186"/>
      <c r="AM33" s="148"/>
      <c r="AO33" s="125"/>
      <c r="AP33" s="125"/>
      <c r="AQ33" s="125"/>
      <c r="AR33" s="125"/>
      <c r="AS33" s="125"/>
      <c r="AT33" s="243" t="s">
        <v>136</v>
      </c>
      <c r="AU33" s="246"/>
      <c r="AV33" s="246"/>
      <c r="AW33" s="246"/>
      <c r="AX33" s="246"/>
      <c r="AY33" s="246"/>
      <c r="AZ33" s="246"/>
    </row>
    <row r="34" spans="2:53" ht="18" customHeight="1" thickTop="1" thickBot="1">
      <c r="B34" s="332"/>
      <c r="C34" s="265"/>
      <c r="D34" s="336"/>
      <c r="E34" s="265"/>
      <c r="F34" s="265"/>
      <c r="G34" s="265"/>
      <c r="H34" s="265"/>
      <c r="I34" s="265"/>
      <c r="J34" s="265"/>
      <c r="K34" s="265"/>
      <c r="L34" s="265"/>
      <c r="M34" s="265"/>
      <c r="N34" s="265"/>
      <c r="O34" s="265"/>
      <c r="P34" s="337"/>
      <c r="Q34" s="265"/>
      <c r="R34" s="285"/>
      <c r="S34" s="267"/>
      <c r="T34" s="285"/>
      <c r="U34" s="267"/>
      <c r="V34" s="267"/>
      <c r="W34" s="267"/>
      <c r="X34" s="265"/>
      <c r="Y34" s="265"/>
      <c r="Z34" s="269"/>
      <c r="AD34" s="187"/>
      <c r="AO34" s="125"/>
      <c r="AP34" s="125"/>
      <c r="AQ34" s="125"/>
      <c r="AR34" s="125"/>
      <c r="AS34" s="125"/>
      <c r="AT34" s="247"/>
      <c r="AU34" s="246"/>
      <c r="AV34" s="246"/>
      <c r="AW34" s="246"/>
      <c r="AX34" s="246"/>
      <c r="AY34" s="246"/>
      <c r="AZ34" s="246"/>
    </row>
    <row r="35" spans="2:53" ht="18" customHeight="1" thickTop="1">
      <c r="B35" s="1028" t="s">
        <v>137</v>
      </c>
      <c r="C35" s="1029"/>
      <c r="D35" s="1029"/>
      <c r="E35" s="1029"/>
      <c r="F35" s="1029"/>
      <c r="G35" s="1029"/>
      <c r="H35" s="1029"/>
      <c r="I35" s="1029"/>
      <c r="J35" s="1029"/>
      <c r="K35" s="1029"/>
      <c r="L35" s="1029"/>
      <c r="M35" s="1029"/>
      <c r="N35" s="1029"/>
      <c r="O35" s="1029"/>
      <c r="P35" s="1029"/>
      <c r="Q35" s="1029"/>
      <c r="R35" s="1029"/>
      <c r="S35" s="1029"/>
      <c r="T35" s="1029"/>
      <c r="U35" s="1029"/>
      <c r="V35" s="1029"/>
      <c r="W35" s="1029"/>
      <c r="X35" s="1029"/>
      <c r="Y35" s="1029"/>
      <c r="Z35" s="1030"/>
      <c r="AD35" s="1036" t="s">
        <v>138</v>
      </c>
      <c r="AE35" s="119" t="s">
        <v>9</v>
      </c>
      <c r="AF35" s="119" t="s">
        <v>16</v>
      </c>
      <c r="AG35" s="119" t="s">
        <v>25</v>
      </c>
      <c r="AH35" s="119" t="s">
        <v>39</v>
      </c>
      <c r="AI35" s="120"/>
      <c r="AJ35" s="120"/>
      <c r="AK35" s="120"/>
      <c r="AL35" s="122"/>
      <c r="AM35" s="123"/>
      <c r="AO35" s="125"/>
      <c r="AP35" s="125"/>
      <c r="AQ35" s="125"/>
      <c r="AR35" s="125"/>
      <c r="AS35" s="125"/>
      <c r="AT35" s="244" t="s">
        <v>139</v>
      </c>
      <c r="AU35" s="246"/>
      <c r="AV35" s="246"/>
      <c r="AW35" s="246"/>
      <c r="AX35" s="246"/>
      <c r="AY35" s="246"/>
      <c r="AZ35" s="246"/>
    </row>
    <row r="36" spans="2:53" ht="18">
      <c r="B36" s="338"/>
      <c r="C36" s="339"/>
      <c r="D36" s="339"/>
      <c r="E36" s="339"/>
      <c r="F36" s="339"/>
      <c r="G36" s="339"/>
      <c r="H36" s="340"/>
      <c r="I36" s="339"/>
      <c r="J36" s="339"/>
      <c r="K36" s="339"/>
      <c r="L36" s="339"/>
      <c r="M36" s="341"/>
      <c r="N36" s="1038" t="s">
        <v>469</v>
      </c>
      <c r="O36" s="284"/>
      <c r="P36" s="284"/>
      <c r="Q36" s="265"/>
      <c r="R36" s="1039"/>
      <c r="S36" s="265"/>
      <c r="T36" s="265"/>
      <c r="U36" s="265"/>
      <c r="V36" s="265"/>
      <c r="W36" s="265"/>
      <c r="X36" s="265"/>
      <c r="Y36" s="265"/>
      <c r="Z36" s="269"/>
      <c r="AD36" s="1037"/>
      <c r="AE36" s="153">
        <f>D59*12</f>
        <v>0</v>
      </c>
      <c r="AF36" s="153">
        <f>F59*12</f>
        <v>0</v>
      </c>
      <c r="AG36" s="153">
        <f>H59*12</f>
        <v>0</v>
      </c>
      <c r="AH36" s="153">
        <f>J59*12</f>
        <v>0</v>
      </c>
      <c r="AM36" s="126"/>
      <c r="AO36" s="125"/>
      <c r="AP36" s="125"/>
      <c r="AQ36" s="125"/>
      <c r="AR36" s="125"/>
      <c r="AS36" s="125"/>
      <c r="AT36" s="244" t="s">
        <v>141</v>
      </c>
      <c r="AU36" s="246"/>
      <c r="AV36" s="246"/>
      <c r="AW36" s="246"/>
      <c r="AX36" s="246"/>
      <c r="AY36" s="246"/>
      <c r="AZ36" s="246"/>
    </row>
    <row r="37" spans="2:53" ht="18">
      <c r="B37" s="332"/>
      <c r="C37" s="265"/>
      <c r="D37" s="266" t="s">
        <v>470</v>
      </c>
      <c r="E37" s="341"/>
      <c r="F37" s="266" t="s">
        <v>471</v>
      </c>
      <c r="G37" s="341"/>
      <c r="H37" s="266" t="s">
        <v>472</v>
      </c>
      <c r="I37" s="341"/>
      <c r="J37" s="266" t="s">
        <v>473</v>
      </c>
      <c r="K37" s="266"/>
      <c r="L37" s="266" t="s">
        <v>474</v>
      </c>
      <c r="M37" s="341"/>
      <c r="N37" s="1038"/>
      <c r="O37" s="284"/>
      <c r="P37" s="284" t="s">
        <v>475</v>
      </c>
      <c r="Q37" s="265"/>
      <c r="R37" s="1039"/>
      <c r="S37" s="265"/>
      <c r="T37" s="265"/>
      <c r="U37" s="265"/>
      <c r="V37" s="265"/>
      <c r="W37" s="265"/>
      <c r="X37" s="265"/>
      <c r="Y37" s="265"/>
      <c r="Z37" s="269"/>
      <c r="AD37" s="190" t="s">
        <v>148</v>
      </c>
      <c r="AE37" s="153">
        <f ca="1">IFERROR('Brighten postcode(HEM)'!G28*52,0)</f>
        <v>0</v>
      </c>
      <c r="AF37" s="153">
        <f ca="1">IFERROR('Brighten postcode(HEM)'!H28*52,0)</f>
        <v>0</v>
      </c>
      <c r="AG37" s="153">
        <f ca="1">IFERROR('Brighten postcode(HEM)'!I28*52,0)</f>
        <v>0</v>
      </c>
      <c r="AH37" s="153">
        <f ca="1">IFERROR('Brighten postcode(HEM)'!J28*52,0)</f>
        <v>0</v>
      </c>
      <c r="AM37" s="126"/>
      <c r="AO37" s="125"/>
      <c r="AT37" s="244" t="s">
        <v>149</v>
      </c>
      <c r="AU37" s="246"/>
      <c r="AV37" s="246"/>
      <c r="AW37" s="246"/>
      <c r="AX37" s="246"/>
      <c r="AY37" s="246"/>
      <c r="AZ37" s="246"/>
    </row>
    <row r="38" spans="2:53" ht="18" customHeight="1" thickBot="1">
      <c r="B38" s="332" t="s">
        <v>52</v>
      </c>
      <c r="C38" s="265"/>
      <c r="D38" s="298"/>
      <c r="E38" s="328"/>
      <c r="F38" s="298"/>
      <c r="G38" s="328"/>
      <c r="H38" s="298"/>
      <c r="I38" s="328"/>
      <c r="J38" s="298"/>
      <c r="K38" s="265"/>
      <c r="L38" s="298"/>
      <c r="M38" s="328"/>
      <c r="N38" s="298"/>
      <c r="O38" s="328"/>
      <c r="P38" s="298"/>
      <c r="Q38" s="265"/>
      <c r="R38" s="1035" t="s">
        <v>476</v>
      </c>
      <c r="S38" s="1035"/>
      <c r="T38" s="1035"/>
      <c r="U38" s="265"/>
      <c r="V38" s="265"/>
      <c r="W38" s="265"/>
      <c r="X38" s="265"/>
      <c r="Y38" s="265"/>
      <c r="Z38" s="269"/>
      <c r="AD38" s="191" t="s">
        <v>151</v>
      </c>
      <c r="AE38" s="185">
        <f ca="1">MAX(AE36,AE37)</f>
        <v>0</v>
      </c>
      <c r="AF38" s="185">
        <f ca="1">MAX(AF36,AF37)</f>
        <v>0</v>
      </c>
      <c r="AG38" s="185">
        <f ca="1">MAX(AG36,AG37)</f>
        <v>0</v>
      </c>
      <c r="AH38" s="185">
        <f ca="1">MAX(AH36,AH37)</f>
        <v>0</v>
      </c>
      <c r="AI38" s="146"/>
      <c r="AJ38" s="146"/>
      <c r="AK38" s="146"/>
      <c r="AL38" s="147"/>
      <c r="AM38" s="148"/>
      <c r="AO38" s="125"/>
      <c r="AT38" s="244" t="s">
        <v>152</v>
      </c>
      <c r="AU38" s="246"/>
      <c r="AV38" s="246"/>
      <c r="AW38" s="246"/>
      <c r="AX38" s="246"/>
      <c r="AY38" s="246"/>
      <c r="AZ38" s="246"/>
    </row>
    <row r="39" spans="2:53" ht="18" customHeight="1" thickTop="1" thickBot="1">
      <c r="B39" s="332" t="s">
        <v>54</v>
      </c>
      <c r="C39" s="265"/>
      <c r="D39" s="330"/>
      <c r="E39" s="328"/>
      <c r="F39" s="330"/>
      <c r="G39" s="328"/>
      <c r="H39" s="330"/>
      <c r="I39" s="328"/>
      <c r="J39" s="330"/>
      <c r="K39" s="265"/>
      <c r="L39" s="330"/>
      <c r="M39" s="328"/>
      <c r="N39" s="330"/>
      <c r="O39" s="328"/>
      <c r="P39" s="330"/>
      <c r="Q39" s="265"/>
      <c r="R39" s="1035"/>
      <c r="S39" s="1035"/>
      <c r="T39" s="1035"/>
      <c r="U39" s="265"/>
      <c r="V39" s="265"/>
      <c r="W39" s="265"/>
      <c r="X39" s="265"/>
      <c r="Y39" s="265"/>
      <c r="Z39" s="269"/>
      <c r="AO39" s="125"/>
    </row>
    <row r="40" spans="2:53" ht="18" customHeight="1" thickTop="1">
      <c r="B40" s="332" t="s">
        <v>56</v>
      </c>
      <c r="C40" s="265"/>
      <c r="D40" s="330"/>
      <c r="E40" s="328"/>
      <c r="F40" s="330"/>
      <c r="G40" s="328"/>
      <c r="H40" s="330"/>
      <c r="I40" s="328"/>
      <c r="J40" s="330"/>
      <c r="K40" s="265"/>
      <c r="L40" s="330"/>
      <c r="M40" s="328"/>
      <c r="N40" s="330"/>
      <c r="O40" s="328"/>
      <c r="P40" s="330"/>
      <c r="Q40" s="265"/>
      <c r="R40" s="1035"/>
      <c r="S40" s="1035"/>
      <c r="T40" s="1035"/>
      <c r="U40" s="265"/>
      <c r="V40" s="265"/>
      <c r="W40" s="265"/>
      <c r="X40" s="265"/>
      <c r="Y40" s="265"/>
      <c r="Z40" s="269"/>
      <c r="AD40" s="192" t="s">
        <v>153</v>
      </c>
      <c r="AE40" s="119" t="s">
        <v>9</v>
      </c>
      <c r="AF40" s="119" t="s">
        <v>16</v>
      </c>
      <c r="AG40" s="119" t="s">
        <v>25</v>
      </c>
      <c r="AH40" s="119" t="s">
        <v>39</v>
      </c>
      <c r="AI40" s="193"/>
      <c r="AJ40" s="120"/>
      <c r="AK40" s="120"/>
      <c r="AL40" s="122"/>
      <c r="AM40" s="123"/>
      <c r="AO40" s="125"/>
    </row>
    <row r="41" spans="2:53">
      <c r="B41" s="332" t="s">
        <v>60</v>
      </c>
      <c r="C41" s="265"/>
      <c r="D41" s="331"/>
      <c r="E41" s="328"/>
      <c r="F41" s="331"/>
      <c r="G41" s="328"/>
      <c r="H41" s="331"/>
      <c r="I41" s="328"/>
      <c r="J41" s="331"/>
      <c r="K41" s="265"/>
      <c r="L41" s="331"/>
      <c r="M41" s="328"/>
      <c r="N41" s="331"/>
      <c r="O41" s="328"/>
      <c r="P41" s="331"/>
      <c r="Q41" s="265"/>
      <c r="R41" s="342"/>
      <c r="S41" s="342"/>
      <c r="T41" s="342"/>
      <c r="U41" s="265"/>
      <c r="V41" s="265"/>
      <c r="W41" s="265"/>
      <c r="X41" s="265"/>
      <c r="Y41" s="265"/>
      <c r="Z41" s="269"/>
      <c r="AD41" s="194" t="s">
        <v>154</v>
      </c>
      <c r="AE41" s="4">
        <f>IF($L$8="Household 1",1,0)</f>
        <v>0</v>
      </c>
      <c r="AF41" s="4">
        <f>IF($L$8="Household 2",1,0)</f>
        <v>0</v>
      </c>
      <c r="AG41" s="4">
        <f>IF($L$8="Household 3",1,0)</f>
        <v>0</v>
      </c>
      <c r="AH41" s="4">
        <f>IF($L$8="Household 4",1,0)</f>
        <v>0</v>
      </c>
      <c r="AI41" s="66"/>
      <c r="AM41" s="126"/>
      <c r="AO41" s="125"/>
    </row>
    <row r="42" spans="2:53">
      <c r="B42" s="332"/>
      <c r="C42" s="265"/>
      <c r="D42" s="328"/>
      <c r="E42" s="328"/>
      <c r="F42" s="328"/>
      <c r="G42" s="328"/>
      <c r="H42" s="328"/>
      <c r="I42" s="328"/>
      <c r="J42" s="328"/>
      <c r="K42" s="265"/>
      <c r="L42" s="328"/>
      <c r="M42" s="328"/>
      <c r="N42" s="328"/>
      <c r="O42" s="328"/>
      <c r="P42" s="328"/>
      <c r="Q42" s="265"/>
      <c r="R42" s="267"/>
      <c r="S42" s="267"/>
      <c r="T42" s="267"/>
      <c r="U42" s="265"/>
      <c r="V42" s="265"/>
      <c r="W42" s="265"/>
      <c r="X42" s="265"/>
      <c r="Y42" s="265"/>
      <c r="Z42" s="269"/>
      <c r="AD42" s="194" t="s">
        <v>155</v>
      </c>
      <c r="AE42" s="4">
        <f>IF($L$9="Household 1",1,0)</f>
        <v>0</v>
      </c>
      <c r="AF42" s="4">
        <f>IF($L$9="Household 2",1,0)</f>
        <v>0</v>
      </c>
      <c r="AG42" s="4">
        <f>IF($L$9="Household 3",1,0)</f>
        <v>0</v>
      </c>
      <c r="AH42" s="4">
        <f>IF($L$9="Household 4",1,0)</f>
        <v>0</v>
      </c>
      <c r="AI42" s="66"/>
      <c r="AM42" s="126"/>
      <c r="AO42" s="125"/>
    </row>
    <row r="43" spans="2:53" ht="18" customHeight="1" thickBot="1">
      <c r="B43" s="1028" t="s">
        <v>156</v>
      </c>
      <c r="C43" s="1029"/>
      <c r="D43" s="1029"/>
      <c r="E43" s="1029"/>
      <c r="F43" s="1029"/>
      <c r="G43" s="1029"/>
      <c r="H43" s="1029"/>
      <c r="I43" s="1029"/>
      <c r="J43" s="1029"/>
      <c r="K43" s="1029"/>
      <c r="L43" s="1029"/>
      <c r="M43" s="1029"/>
      <c r="N43" s="1029"/>
      <c r="O43" s="1029"/>
      <c r="P43" s="1029"/>
      <c r="Q43" s="1029"/>
      <c r="R43" s="1029"/>
      <c r="S43" s="1029"/>
      <c r="T43" s="1029"/>
      <c r="U43" s="1029"/>
      <c r="V43" s="1029"/>
      <c r="W43" s="1029"/>
      <c r="X43" s="1029"/>
      <c r="Y43" s="1029"/>
      <c r="Z43" s="1030"/>
      <c r="AD43" s="194" t="s">
        <v>157</v>
      </c>
      <c r="AE43" s="4">
        <f>IF($L$10="Household 1",1,0)</f>
        <v>0</v>
      </c>
      <c r="AF43" s="4">
        <f>IF($L$10="Household 2",1,0)</f>
        <v>0</v>
      </c>
      <c r="AG43" s="4">
        <f>IF($L$10="Household 3",1,0)</f>
        <v>0</v>
      </c>
      <c r="AH43" s="4">
        <f>IF($L$10="Household 4",1,0)</f>
        <v>0</v>
      </c>
      <c r="AI43" s="66"/>
      <c r="AM43" s="126"/>
      <c r="AO43" s="125"/>
    </row>
    <row r="44" spans="2:53" ht="18" customHeight="1">
      <c r="B44" s="343"/>
      <c r="C44" s="344"/>
      <c r="D44" s="344"/>
      <c r="E44" s="344"/>
      <c r="F44" s="344"/>
      <c r="G44" s="344"/>
      <c r="H44" s="285"/>
      <c r="I44" s="344"/>
      <c r="J44" s="344"/>
      <c r="K44" s="344"/>
      <c r="L44" s="1031" t="s">
        <v>85</v>
      </c>
      <c r="M44" s="1032"/>
      <c r="N44" s="1032"/>
      <c r="O44" s="1032"/>
      <c r="P44" s="1032"/>
      <c r="Q44" s="1032"/>
      <c r="R44" s="1033"/>
      <c r="S44" s="344"/>
      <c r="T44" s="285"/>
      <c r="U44" s="344"/>
      <c r="V44" s="344"/>
      <c r="W44" s="344"/>
      <c r="X44" s="344"/>
      <c r="Y44" s="345"/>
      <c r="Z44" s="269"/>
      <c r="AD44" s="194" t="s">
        <v>158</v>
      </c>
      <c r="AE44" s="4">
        <f>IF($L$11="Household 1",1,0)</f>
        <v>0</v>
      </c>
      <c r="AF44" s="4">
        <f>IF($L$11="Household 2",1,0)</f>
        <v>0</v>
      </c>
      <c r="AG44" s="4">
        <f>IF($L$11="Household 3",1,0)</f>
        <v>0</v>
      </c>
      <c r="AH44" s="4">
        <f>IF($L$11="Household 4",1,0)</f>
        <v>0</v>
      </c>
      <c r="AI44" s="66"/>
      <c r="AM44" s="126"/>
      <c r="AO44" s="125"/>
    </row>
    <row r="45" spans="2:53" ht="18" customHeight="1">
      <c r="B45" s="346" t="s">
        <v>159</v>
      </c>
      <c r="C45" s="265"/>
      <c r="D45" s="266" t="s">
        <v>160</v>
      </c>
      <c r="E45" s="265"/>
      <c r="F45" s="266" t="s">
        <v>161</v>
      </c>
      <c r="G45" s="266"/>
      <c r="H45" s="284" t="s">
        <v>162</v>
      </c>
      <c r="I45" s="266"/>
      <c r="J45" s="266" t="s">
        <v>92</v>
      </c>
      <c r="K45" s="265"/>
      <c r="L45" s="294" t="s">
        <v>52</v>
      </c>
      <c r="M45" s="266"/>
      <c r="N45" s="266" t="s">
        <v>54</v>
      </c>
      <c r="O45" s="266"/>
      <c r="P45" s="266" t="s">
        <v>56</v>
      </c>
      <c r="Q45" s="266"/>
      <c r="R45" s="295" t="s">
        <v>60</v>
      </c>
      <c r="S45" s="265"/>
      <c r="T45" s="285"/>
      <c r="U45" s="266"/>
      <c r="V45" s="285"/>
      <c r="W45" s="265"/>
      <c r="X45" s="285"/>
      <c r="Y45" s="267"/>
      <c r="Z45" s="269"/>
      <c r="AD45" s="194" t="s">
        <v>163</v>
      </c>
      <c r="AE45" s="4">
        <f>'GL&amp;EE TOOL'!F20*12</f>
        <v>0</v>
      </c>
      <c r="AF45" s="4">
        <f>'GL&amp;EE TOOL'!H20*12</f>
        <v>0</v>
      </c>
      <c r="AG45" s="4">
        <f>'GL&amp;EE TOOL'!J20*12</f>
        <v>0</v>
      </c>
      <c r="AH45" s="4">
        <f>'GL&amp;EE TOOL'!L20*12</f>
        <v>0</v>
      </c>
      <c r="AI45" s="66"/>
      <c r="AM45" s="126"/>
      <c r="AO45" s="125"/>
      <c r="AP45" s="125"/>
      <c r="BA45" s="8"/>
    </row>
    <row r="46" spans="2:53" ht="18" customHeight="1">
      <c r="B46" s="332" t="s">
        <v>118</v>
      </c>
      <c r="C46" s="272" t="str">
        <f>IF(ISBLANK(D46),"          &lt;Select&gt;","")</f>
        <v xml:space="preserve">          &lt;Select&gt;</v>
      </c>
      <c r="D46" s="347"/>
      <c r="E46" s="265"/>
      <c r="F46" s="298"/>
      <c r="G46" s="328"/>
      <c r="H46" s="298"/>
      <c r="I46" s="272" t="str">
        <f>IF(ISBLANK(J46),"          &lt;Select&gt;","")</f>
        <v xml:space="preserve">          &lt;Select&gt;</v>
      </c>
      <c r="J46" s="271"/>
      <c r="K46" s="304"/>
      <c r="L46" s="348"/>
      <c r="M46" s="349"/>
      <c r="N46" s="350"/>
      <c r="O46" s="349"/>
      <c r="P46" s="350"/>
      <c r="Q46" s="349"/>
      <c r="R46" s="351"/>
      <c r="S46" s="265"/>
      <c r="T46" s="285"/>
      <c r="U46" s="266"/>
      <c r="V46" s="285"/>
      <c r="W46" s="265"/>
      <c r="X46" s="265"/>
      <c r="Y46" s="267"/>
      <c r="Z46" s="269"/>
      <c r="AD46" s="194" t="s">
        <v>164</v>
      </c>
      <c r="AE46" s="153">
        <f>$AQ$17*AE41+$AQ$18*AE42+$AQ$19*AE43+$AQ$20*AE44+$AO$17*AE41+$AO$18*AE42+$AO$19*AE43+$AO$20*AE44-AE45</f>
        <v>0</v>
      </c>
      <c r="AF46" s="153">
        <f>$AQ$17*AF41+$AQ$18*AF42+$AQ$19*AF43+$AQ$20*AF44+$AO$17*AF41+$AO$18*AF42+$AO$19*AF43+$AO$20*AF44-AF45</f>
        <v>0</v>
      </c>
      <c r="AG46" s="153">
        <f>$AQ$17*AG41+$AQ$18*AG42+$AQ$19*AG43+$AQ$20*AG44+$AO$17*AG41+$AO$18*AG42+$AO$19*AG43+$AO$20*AG44-AG45</f>
        <v>0</v>
      </c>
      <c r="AH46" s="153">
        <f>$AQ$17*AH41+$AQ$18*AH42+$AQ$19*AH43+$AQ$20*AH44+$AO$17*AH41+$AO$18*AH42+$AO$19*AH43+$AO$20*AH44-AH45</f>
        <v>0</v>
      </c>
      <c r="AM46" s="126"/>
      <c r="AO46" s="125"/>
      <c r="AP46" s="125"/>
      <c r="BA46" s="8"/>
    </row>
    <row r="47" spans="2:53" ht="18" customHeight="1">
      <c r="B47" s="332" t="s">
        <v>125</v>
      </c>
      <c r="C47" s="272" t="str">
        <f>IF(ISBLANK(D47),"          &lt;Select&gt;","")</f>
        <v xml:space="preserve">          &lt;Select&gt;</v>
      </c>
      <c r="D47" s="347"/>
      <c r="E47" s="265"/>
      <c r="F47" s="330"/>
      <c r="G47" s="328"/>
      <c r="H47" s="330"/>
      <c r="I47" s="272" t="str">
        <f>IF(ISBLANK(J47),"          &lt;Select&gt;","")</f>
        <v xml:space="preserve">          &lt;Select&gt;</v>
      </c>
      <c r="J47" s="271"/>
      <c r="K47" s="304"/>
      <c r="L47" s="352"/>
      <c r="M47" s="349"/>
      <c r="N47" s="353"/>
      <c r="O47" s="349"/>
      <c r="P47" s="353"/>
      <c r="Q47" s="349"/>
      <c r="R47" s="354"/>
      <c r="S47" s="265"/>
      <c r="T47" s="285"/>
      <c r="U47" s="266"/>
      <c r="V47" s="285"/>
      <c r="W47" s="265"/>
      <c r="X47" s="265"/>
      <c r="Y47" s="267"/>
      <c r="Z47" s="269"/>
      <c r="AD47" s="194" t="s">
        <v>49</v>
      </c>
      <c r="AE47" s="4" t="str">
        <f>IFERROR(VLOOKUP(AE40,$L$8:$N$11,3,FALSE),"")</f>
        <v/>
      </c>
      <c r="AF47" s="4" t="str">
        <f>IFERROR(VLOOKUP(AF40,$L$8:$N$11,3,FALSE),"")</f>
        <v/>
      </c>
      <c r="AG47" s="4" t="str">
        <f>IFERROR(VLOOKUP(AG40,$L$8:$N$11,3,FALSE),"")</f>
        <v/>
      </c>
      <c r="AH47" s="4" t="str">
        <f>IFERROR(VLOOKUP(AH40,$L$8:$N$11,3,FALSE),"")</f>
        <v/>
      </c>
      <c r="AM47" s="126"/>
      <c r="AO47" s="125"/>
      <c r="AP47" s="125"/>
      <c r="BA47" s="8"/>
    </row>
    <row r="48" spans="2:53" ht="18" customHeight="1">
      <c r="B48" s="332" t="s">
        <v>127</v>
      </c>
      <c r="C48" s="272" t="str">
        <f>IF(ISBLANK(D48),"          &lt;Select&gt;","")</f>
        <v xml:space="preserve">          &lt;Select&gt;</v>
      </c>
      <c r="D48" s="347"/>
      <c r="E48" s="265"/>
      <c r="F48" s="330"/>
      <c r="G48" s="328"/>
      <c r="H48" s="330"/>
      <c r="I48" s="272" t="str">
        <f>IF(ISBLANK(J48),"          &lt;Select&gt;","")</f>
        <v xml:space="preserve">          &lt;Select&gt;</v>
      </c>
      <c r="J48" s="271"/>
      <c r="K48" s="304"/>
      <c r="L48" s="352"/>
      <c r="M48" s="349"/>
      <c r="N48" s="353"/>
      <c r="O48" s="349"/>
      <c r="P48" s="353"/>
      <c r="Q48" s="349"/>
      <c r="R48" s="354"/>
      <c r="S48" s="265"/>
      <c r="T48" s="285"/>
      <c r="U48" s="266"/>
      <c r="V48" s="285"/>
      <c r="W48" s="265"/>
      <c r="X48" s="265"/>
      <c r="Y48" s="267"/>
      <c r="Z48" s="269"/>
      <c r="AD48" s="194" t="s">
        <v>165</v>
      </c>
      <c r="AE48" s="4">
        <f>IF(SUM(AE41:AE44)=0, 0,1)</f>
        <v>0</v>
      </c>
      <c r="AF48" s="4">
        <f>IF(SUM(AF41:AF44)=0, 0,1)</f>
        <v>0</v>
      </c>
      <c r="AG48" s="4">
        <f>IF(SUM(AG41:AG44)=0, 0,1)</f>
        <v>0</v>
      </c>
      <c r="AH48" s="4">
        <f>IF(SUM(AH41:AH44)=0, 0,1)</f>
        <v>0</v>
      </c>
      <c r="AM48" s="126"/>
      <c r="AO48" s="125"/>
      <c r="AP48" s="125"/>
      <c r="BA48" s="8"/>
    </row>
    <row r="49" spans="1:55" ht="18" customHeight="1" thickBot="1">
      <c r="B49" s="332" t="s">
        <v>128</v>
      </c>
      <c r="C49" s="272" t="str">
        <f>IF(ISBLANK(D49),"          &lt;Select&gt;","")</f>
        <v xml:space="preserve">          &lt;Select&gt;</v>
      </c>
      <c r="D49" s="347"/>
      <c r="E49" s="265"/>
      <c r="F49" s="330"/>
      <c r="G49" s="328"/>
      <c r="H49" s="330"/>
      <c r="I49" s="272" t="str">
        <f>IF(ISBLANK(J49),"          &lt;Select&gt;","")</f>
        <v xml:space="preserve">          &lt;Select&gt;</v>
      </c>
      <c r="J49" s="271"/>
      <c r="K49" s="304"/>
      <c r="L49" s="355"/>
      <c r="M49" s="356"/>
      <c r="N49" s="357"/>
      <c r="O49" s="356"/>
      <c r="P49" s="357"/>
      <c r="Q49" s="356"/>
      <c r="R49" s="358"/>
      <c r="S49" s="265"/>
      <c r="T49" s="285"/>
      <c r="U49" s="266"/>
      <c r="V49" s="285"/>
      <c r="W49" s="265"/>
      <c r="X49" s="265"/>
      <c r="Y49" s="267"/>
      <c r="Z49" s="269"/>
      <c r="AD49" s="195" t="s">
        <v>166</v>
      </c>
      <c r="AE49" s="146">
        <f>IF(AND(AE48=1,AE47=0),1,0)</f>
        <v>0</v>
      </c>
      <c r="AF49" s="146">
        <f>IF(AND(AF48=1,AF47=0),1,0)</f>
        <v>0</v>
      </c>
      <c r="AG49" s="146">
        <f>IF(AND(AG48=1,AG47=0),1,0)</f>
        <v>0</v>
      </c>
      <c r="AH49" s="146">
        <f>IF(AND(AH48=1,AH47=0),1,0)</f>
        <v>0</v>
      </c>
      <c r="AI49" s="146"/>
      <c r="AJ49" s="146"/>
      <c r="AK49" s="146"/>
      <c r="AL49" s="147"/>
      <c r="AM49" s="148"/>
      <c r="AO49" s="125"/>
      <c r="AP49" s="125"/>
      <c r="BA49" s="8"/>
    </row>
    <row r="50" spans="1:55" ht="18" customHeight="1">
      <c r="B50" s="264"/>
      <c r="C50" s="265"/>
      <c r="D50" s="266" t="s">
        <v>161</v>
      </c>
      <c r="E50" s="266"/>
      <c r="F50" s="284" t="s">
        <v>162</v>
      </c>
      <c r="G50" s="265"/>
      <c r="H50" s="265"/>
      <c r="I50" s="265"/>
      <c r="J50" s="285"/>
      <c r="K50" s="265"/>
      <c r="L50" s="359" t="str" cm="1">
        <f t="array" ref="L50">IF(OR(J46:J49="Yes"), "Please fill in Ownership Percentage for correct Negative Gearing","")</f>
        <v/>
      </c>
      <c r="M50" s="265"/>
      <c r="N50" s="265"/>
      <c r="O50" s="265"/>
      <c r="P50" s="265"/>
      <c r="Q50" s="265"/>
      <c r="R50" s="265"/>
      <c r="S50" s="265"/>
      <c r="T50" s="285"/>
      <c r="U50" s="265"/>
      <c r="V50" s="265"/>
      <c r="W50" s="265"/>
      <c r="X50" s="265"/>
      <c r="Y50" s="267"/>
      <c r="Z50" s="269"/>
      <c r="AD50" s="73"/>
      <c r="AO50" s="125"/>
      <c r="AP50" s="125"/>
      <c r="BA50" s="8"/>
      <c r="BB50" s="8"/>
      <c r="BC50" s="8"/>
    </row>
    <row r="51" spans="1:55" ht="18" customHeight="1" thickBot="1">
      <c r="B51" s="346" t="s">
        <v>167</v>
      </c>
      <c r="C51" s="265"/>
      <c r="D51" s="298"/>
      <c r="E51" s="327"/>
      <c r="F51" s="298"/>
      <c r="G51" s="265"/>
      <c r="H51" s="265"/>
      <c r="I51" s="265"/>
      <c r="J51" s="265"/>
      <c r="K51" s="265"/>
      <c r="L51" s="359" t="str">
        <f>IF(OR(AM26&gt;100%,AM27&gt;100%,AM28&gt;100%,AM29&gt;100%),"Total ownership cannot exceed 100%, please fix to get correct result","")</f>
        <v/>
      </c>
      <c r="M51" s="265"/>
      <c r="N51" s="265"/>
      <c r="O51" s="265"/>
      <c r="P51" s="265"/>
      <c r="Q51" s="265"/>
      <c r="R51" s="265"/>
      <c r="S51" s="265"/>
      <c r="T51" s="265"/>
      <c r="U51" s="265"/>
      <c r="V51" s="265"/>
      <c r="W51" s="265"/>
      <c r="X51" s="265"/>
      <c r="Y51" s="267"/>
      <c r="Z51" s="269"/>
      <c r="AO51" s="125"/>
      <c r="AP51" s="125"/>
      <c r="BB51" s="8"/>
      <c r="BC51" s="8"/>
    </row>
    <row r="52" spans="1:55" s="8" customFormat="1" ht="18" customHeight="1" thickTop="1">
      <c r="A52" s="4"/>
      <c r="B52" s="1034" t="s">
        <v>477</v>
      </c>
      <c r="C52" s="265"/>
      <c r="D52" s="360"/>
      <c r="E52" s="327"/>
      <c r="F52" s="360"/>
      <c r="G52" s="265"/>
      <c r="H52" s="265"/>
      <c r="I52" s="265"/>
      <c r="J52" s="265"/>
      <c r="K52" s="265"/>
      <c r="L52" s="359"/>
      <c r="M52" s="265"/>
      <c r="N52" s="265"/>
      <c r="O52" s="265"/>
      <c r="P52" s="265"/>
      <c r="Q52" s="265"/>
      <c r="R52" s="265"/>
      <c r="S52" s="265"/>
      <c r="T52" s="265"/>
      <c r="U52" s="265"/>
      <c r="V52" s="265"/>
      <c r="W52" s="265"/>
      <c r="X52" s="265"/>
      <c r="Y52" s="267"/>
      <c r="Z52" s="269"/>
      <c r="AA52" s="4"/>
      <c r="AB52" s="4"/>
      <c r="AD52" s="192" t="s">
        <v>169</v>
      </c>
      <c r="AE52" s="782" t="s">
        <v>9</v>
      </c>
      <c r="AF52" s="780"/>
      <c r="AG52" s="780" t="s">
        <v>16</v>
      </c>
      <c r="AH52" s="780"/>
      <c r="AI52" s="780" t="s">
        <v>25</v>
      </c>
      <c r="AJ52" s="780"/>
      <c r="AK52" s="780" t="s">
        <v>39</v>
      </c>
      <c r="AL52" s="781"/>
      <c r="AM52" s="125"/>
      <c r="AN52" s="125"/>
      <c r="AO52" s="125"/>
      <c r="AP52" s="125"/>
      <c r="AQ52" s="4"/>
      <c r="AR52" s="4"/>
      <c r="AS52" s="4"/>
      <c r="AT52" s="4"/>
      <c r="AU52" s="4"/>
      <c r="AV52" s="4"/>
      <c r="AW52" s="4"/>
      <c r="AX52" s="4"/>
      <c r="AY52" s="4"/>
      <c r="AZ52" s="4"/>
      <c r="BA52" s="4"/>
    </row>
    <row r="53" spans="1:55" s="8" customFormat="1" ht="18" customHeight="1">
      <c r="A53" s="4"/>
      <c r="B53" s="1034"/>
      <c r="C53" s="265"/>
      <c r="D53" s="266"/>
      <c r="E53" s="327"/>
      <c r="F53" s="327"/>
      <c r="G53" s="265"/>
      <c r="H53" s="265"/>
      <c r="I53" s="265"/>
      <c r="J53" s="265"/>
      <c r="K53" s="265"/>
      <c r="L53" s="265"/>
      <c r="M53" s="265"/>
      <c r="N53" s="265"/>
      <c r="O53" s="265"/>
      <c r="P53" s="265"/>
      <c r="Q53" s="265"/>
      <c r="R53" s="265"/>
      <c r="S53" s="265"/>
      <c r="T53" s="265"/>
      <c r="U53" s="265"/>
      <c r="V53" s="265"/>
      <c r="W53" s="265"/>
      <c r="X53" s="265"/>
      <c r="Y53" s="267"/>
      <c r="Z53" s="269"/>
      <c r="AD53" s="190"/>
      <c r="AE53" s="196" t="s">
        <v>170</v>
      </c>
      <c r="AF53" s="197" t="s">
        <v>171</v>
      </c>
      <c r="AG53" s="197" t="s">
        <v>170</v>
      </c>
      <c r="AH53" s="197" t="s">
        <v>171</v>
      </c>
      <c r="AI53" s="197" t="s">
        <v>170</v>
      </c>
      <c r="AJ53" s="197" t="s">
        <v>171</v>
      </c>
      <c r="AK53" s="197" t="s">
        <v>170</v>
      </c>
      <c r="AL53" s="198" t="s">
        <v>171</v>
      </c>
      <c r="AM53" s="125"/>
      <c r="AN53" s="125"/>
      <c r="AO53" s="125"/>
      <c r="AP53" s="125"/>
      <c r="AQ53" s="4"/>
      <c r="AR53" s="4"/>
      <c r="AS53" s="4"/>
      <c r="AT53" s="4"/>
      <c r="AU53" s="4"/>
      <c r="AV53" s="4"/>
      <c r="AW53" s="4"/>
      <c r="AX53" s="4"/>
      <c r="AY53" s="4"/>
      <c r="AZ53" s="4"/>
      <c r="BA53" s="4"/>
    </row>
    <row r="54" spans="1:55" s="8" customFormat="1" ht="18" customHeight="1">
      <c r="A54" s="4"/>
      <c r="B54" s="346" t="s">
        <v>172</v>
      </c>
      <c r="C54" s="265"/>
      <c r="D54" s="298"/>
      <c r="E54" s="327"/>
      <c r="F54" s="327"/>
      <c r="G54" s="265"/>
      <c r="H54" s="265"/>
      <c r="I54" s="265"/>
      <c r="J54" s="265"/>
      <c r="K54" s="265"/>
      <c r="L54" s="265"/>
      <c r="M54" s="265"/>
      <c r="N54" s="265"/>
      <c r="O54" s="265"/>
      <c r="P54" s="265"/>
      <c r="Q54" s="265"/>
      <c r="R54" s="265"/>
      <c r="S54" s="265"/>
      <c r="T54" s="265"/>
      <c r="U54" s="265"/>
      <c r="V54" s="265"/>
      <c r="W54" s="265"/>
      <c r="X54" s="265"/>
      <c r="Y54" s="267"/>
      <c r="Z54" s="269"/>
      <c r="AD54" s="194" t="s">
        <v>154</v>
      </c>
      <c r="AE54" s="199">
        <f>IF(AND($H8="Single/Other",$L8="Household 1"),1,0)</f>
        <v>0</v>
      </c>
      <c r="AF54" s="200">
        <f>IF(AND(OR($H8="Married",$H8="De Facto"),$L8="Household 1"),1,0)</f>
        <v>0</v>
      </c>
      <c r="AG54" s="200">
        <f>IF(AND($H8="Single/Other",$L8="Household 2"),1,0)</f>
        <v>0</v>
      </c>
      <c r="AH54" s="389">
        <f>IF(AND(OR($H8="Married",$H8="De Facto"),$L8="Household 2"),1,0)</f>
        <v>0</v>
      </c>
      <c r="AI54" s="389">
        <f>IF(AND($H8="Single/Other",$L8="Household 3"),1,0)</f>
        <v>0</v>
      </c>
      <c r="AJ54" s="389">
        <f>IF(AND(OR($H8="Married",$H8="De Facto"),$L8="Household 3"),1,0)</f>
        <v>0</v>
      </c>
      <c r="AK54" s="389">
        <f>IF(AND($H8="Single/Other",$L8="Household 4"),1,0)</f>
        <v>0</v>
      </c>
      <c r="AL54" s="390">
        <f>IF(AND(OR($H8="Married",$H8="De Facto"),$L8="Household 4"),1,0)</f>
        <v>0</v>
      </c>
      <c r="AM54" s="125"/>
      <c r="AN54" s="125"/>
      <c r="AO54" s="125"/>
      <c r="AP54" s="125"/>
      <c r="AQ54" s="4"/>
      <c r="AR54" s="4"/>
      <c r="AS54" s="4"/>
      <c r="AT54" s="4"/>
      <c r="AU54" s="4"/>
      <c r="AV54" s="4"/>
      <c r="AW54" s="4"/>
      <c r="AX54" s="4"/>
      <c r="AY54" s="4"/>
      <c r="AZ54" s="4"/>
      <c r="BA54" s="4"/>
    </row>
    <row r="55" spans="1:55" s="8" customFormat="1" ht="18" customHeight="1">
      <c r="A55" s="4"/>
      <c r="B55" s="264"/>
      <c r="C55" s="265"/>
      <c r="D55" s="304"/>
      <c r="E55" s="304"/>
      <c r="F55" s="304"/>
      <c r="G55" s="265"/>
      <c r="H55" s="265"/>
      <c r="I55" s="265"/>
      <c r="J55" s="265"/>
      <c r="K55" s="265"/>
      <c r="L55" s="265"/>
      <c r="M55" s="265"/>
      <c r="N55" s="265"/>
      <c r="O55" s="265"/>
      <c r="P55" s="265"/>
      <c r="Q55" s="265"/>
      <c r="R55" s="265"/>
      <c r="S55" s="265"/>
      <c r="T55" s="265"/>
      <c r="U55" s="265"/>
      <c r="V55" s="265"/>
      <c r="W55" s="265"/>
      <c r="X55" s="265"/>
      <c r="Y55" s="267"/>
      <c r="Z55" s="269"/>
      <c r="AD55" s="194" t="s">
        <v>155</v>
      </c>
      <c r="AE55" s="199">
        <f>IF(AND($H9="Single/Other",$L9="Household 1"),1,0)</f>
        <v>0</v>
      </c>
      <c r="AF55" s="200">
        <f>IF(AND(OR($H9="Married",$H9="De Facto"),$L9="Household 1"),1,0)</f>
        <v>0</v>
      </c>
      <c r="AG55" s="200">
        <f>IF(AND($H9="Single/Other",$L9="Household 2"),1,0)</f>
        <v>0</v>
      </c>
      <c r="AH55" s="389">
        <f>IF(AND(OR($H9="Married",$H9="De Facto"),$L9="Household 2"),1,0)</f>
        <v>0</v>
      </c>
      <c r="AI55" s="389">
        <f>IF(AND($H9="Single/Other",$L9="Household 3"),1,0)</f>
        <v>0</v>
      </c>
      <c r="AJ55" s="389">
        <f>IF(AND(OR($H9="Married",$H9="De Facto"),$L9="Household 3"),1,0)</f>
        <v>0</v>
      </c>
      <c r="AK55" s="389">
        <f>IF(AND($H9="Single/Other",$L9="Household 4"),1,0)</f>
        <v>0</v>
      </c>
      <c r="AL55" s="390">
        <f>IF(AND(OR($H9="Married",$H9="De Facto"),$L9="Household 4"),1,0)</f>
        <v>0</v>
      </c>
      <c r="AM55" s="125"/>
      <c r="AN55" s="125"/>
      <c r="AO55" s="201"/>
      <c r="AP55" s="201"/>
      <c r="AQ55" s="4"/>
      <c r="AR55" s="4"/>
      <c r="AS55" s="4"/>
      <c r="AT55" s="4"/>
      <c r="AU55" s="4"/>
      <c r="AV55" s="4"/>
      <c r="AW55" s="4"/>
      <c r="AX55" s="4"/>
      <c r="AY55" s="4"/>
      <c r="AZ55" s="4"/>
      <c r="BA55" s="4"/>
      <c r="BB55" s="4"/>
      <c r="BC55" s="4"/>
    </row>
    <row r="56" spans="1:55" s="8" customFormat="1" ht="18" customHeight="1">
      <c r="A56" s="4"/>
      <c r="B56" s="1028" t="s">
        <v>173</v>
      </c>
      <c r="C56" s="1029"/>
      <c r="D56" s="1029"/>
      <c r="E56" s="1029"/>
      <c r="F56" s="1029"/>
      <c r="G56" s="1029"/>
      <c r="H56" s="1029"/>
      <c r="I56" s="1029"/>
      <c r="J56" s="1029"/>
      <c r="K56" s="1029"/>
      <c r="L56" s="1029"/>
      <c r="M56" s="1029"/>
      <c r="N56" s="1029"/>
      <c r="O56" s="1029"/>
      <c r="P56" s="1029"/>
      <c r="Q56" s="1029"/>
      <c r="R56" s="1029"/>
      <c r="S56" s="1029"/>
      <c r="T56" s="1029"/>
      <c r="U56" s="1029"/>
      <c r="V56" s="1029"/>
      <c r="W56" s="1029"/>
      <c r="X56" s="1029"/>
      <c r="Y56" s="1029"/>
      <c r="Z56" s="1030"/>
      <c r="AD56" s="194" t="s">
        <v>157</v>
      </c>
      <c r="AE56" s="199">
        <f>IF(AND($H10="Single/Other",$L10="Household 1"),1,0)</f>
        <v>0</v>
      </c>
      <c r="AF56" s="200">
        <f>IF(AND(OR($H10="Married",$H10="De Facto"),$L10="Household 1"),1,0)</f>
        <v>0</v>
      </c>
      <c r="AG56" s="200">
        <f>IF(AND($H10="Single/Other",$L10="Household 2"),1,0)</f>
        <v>0</v>
      </c>
      <c r="AH56" s="389">
        <f>IF(AND(OR($H10="Married",$H10="De Facto"),$L10="Household 2"),1,0)</f>
        <v>0</v>
      </c>
      <c r="AI56" s="389">
        <f>IF(AND($H10="Single/Other",$L10="Household 3"),1,0)</f>
        <v>0</v>
      </c>
      <c r="AJ56" s="389">
        <f>IF(AND(OR($H10="Married",$H10="De Facto"),$L10="Household 3"),1,0)</f>
        <v>0</v>
      </c>
      <c r="AK56" s="389">
        <f>IF(AND($H10="Single/Other",$L10="Household 4"),1,0)</f>
        <v>0</v>
      </c>
      <c r="AL56" s="390">
        <f>IF(AND(OR($H10="Married",$H10="De Facto"),$L10="Household 4"),1,0)</f>
        <v>0</v>
      </c>
      <c r="AM56" s="125"/>
      <c r="AN56" s="125"/>
      <c r="AO56" s="201"/>
      <c r="AP56" s="201"/>
      <c r="AQ56" s="4"/>
      <c r="AR56" s="4"/>
      <c r="AS56" s="4"/>
      <c r="AT56" s="4"/>
      <c r="AU56" s="4"/>
      <c r="AV56" s="4"/>
      <c r="AW56" s="4"/>
      <c r="AX56" s="4"/>
      <c r="AY56" s="4"/>
      <c r="AZ56" s="4"/>
      <c r="BA56" s="4"/>
      <c r="BB56" s="4"/>
      <c r="BC56" s="4"/>
    </row>
    <row r="57" spans="1:55" ht="18" customHeight="1" thickBot="1">
      <c r="B57" s="346"/>
      <c r="C57" s="265"/>
      <c r="D57" s="361" t="s">
        <v>174</v>
      </c>
      <c r="E57" s="266"/>
      <c r="F57" s="266"/>
      <c r="G57" s="266"/>
      <c r="H57" s="266"/>
      <c r="I57" s="266"/>
      <c r="J57" s="266"/>
      <c r="K57" s="265"/>
      <c r="L57" s="266"/>
      <c r="M57" s="266"/>
      <c r="N57" s="265"/>
      <c r="O57" s="265"/>
      <c r="P57" s="265"/>
      <c r="Q57" s="265"/>
      <c r="R57" s="265"/>
      <c r="S57" s="265"/>
      <c r="T57" s="265"/>
      <c r="U57" s="265"/>
      <c r="V57" s="265"/>
      <c r="W57" s="265"/>
      <c r="X57" s="265"/>
      <c r="Y57" s="267"/>
      <c r="Z57" s="269"/>
      <c r="AA57" s="8"/>
      <c r="AB57" s="8"/>
      <c r="AD57" s="195" t="s">
        <v>158</v>
      </c>
      <c r="AE57" s="393">
        <f>IF(AND($H11="Single/Other",$L11="Household 1"),1,0)</f>
        <v>0</v>
      </c>
      <c r="AF57" s="203">
        <f>IF(AND(OR($H11="Married",$H11="De Facto"),$L11="Household 1"),1,0)</f>
        <v>0</v>
      </c>
      <c r="AG57" s="203">
        <f>IF(AND($H11="Single/Other",$L11="Household 2"),1,0)</f>
        <v>0</v>
      </c>
      <c r="AH57" s="391">
        <f>IF(AND(OR($H11="Married",$H11="De Facto"),$L11="Household 2"),1,0)</f>
        <v>0</v>
      </c>
      <c r="AI57" s="391">
        <f>IF(AND($H11="Single/Other",$L11="Household 3"),1,0)</f>
        <v>0</v>
      </c>
      <c r="AJ57" s="391">
        <f>IF(AND(OR($H11="Married",$H11="De Facto"),$L11="Household 3"),1,0)</f>
        <v>0</v>
      </c>
      <c r="AK57" s="391">
        <f>IF(AND($H11="Single/Other",$L11="Household 4"),1,0)</f>
        <v>0</v>
      </c>
      <c r="AL57" s="392">
        <f>IF(AND(OR($H11="Married",$H11="De Facto"),$L11="Household 4"),1,0)</f>
        <v>0</v>
      </c>
      <c r="AO57" s="201"/>
      <c r="AP57" s="201"/>
    </row>
    <row r="58" spans="1:55" ht="18" customHeight="1" thickTop="1">
      <c r="B58" s="332"/>
      <c r="C58" s="265"/>
      <c r="D58" s="266" t="s">
        <v>9</v>
      </c>
      <c r="E58" s="266"/>
      <c r="F58" s="266" t="s">
        <v>16</v>
      </c>
      <c r="G58" s="266"/>
      <c r="H58" s="266" t="s">
        <v>25</v>
      </c>
      <c r="I58" s="266"/>
      <c r="J58" s="266" t="s">
        <v>39</v>
      </c>
      <c r="K58" s="265"/>
      <c r="L58" s="266"/>
      <c r="M58" s="266"/>
      <c r="N58" s="265"/>
      <c r="O58" s="265"/>
      <c r="P58" s="265"/>
      <c r="Q58" s="265"/>
      <c r="R58" s="265"/>
      <c r="S58" s="265"/>
      <c r="T58" s="265"/>
      <c r="U58" s="265"/>
      <c r="V58" s="265"/>
      <c r="W58" s="265"/>
      <c r="X58" s="265"/>
      <c r="Y58" s="267"/>
      <c r="Z58" s="269"/>
      <c r="AN58" s="201"/>
      <c r="AO58" s="8"/>
      <c r="AP58" s="8"/>
    </row>
    <row r="59" spans="1:55" ht="18" customHeight="1">
      <c r="A59" s="8"/>
      <c r="B59" s="362" t="s">
        <v>175</v>
      </c>
      <c r="C59" s="265"/>
      <c r="D59" s="363">
        <f>'GL&amp;EE TOOL'!F27</f>
        <v>0</v>
      </c>
      <c r="E59" s="364"/>
      <c r="F59" s="363">
        <f>'GL&amp;EE TOOL'!H27</f>
        <v>0</v>
      </c>
      <c r="G59" s="364"/>
      <c r="H59" s="363">
        <f>'GL&amp;EE TOOL'!J27</f>
        <v>0</v>
      </c>
      <c r="I59" s="364"/>
      <c r="J59" s="363">
        <f>'GL&amp;EE TOOL'!L27</f>
        <v>0</v>
      </c>
      <c r="K59" s="265"/>
      <c r="L59" s="266"/>
      <c r="M59" s="364"/>
      <c r="N59" s="265"/>
      <c r="O59" s="265"/>
      <c r="P59" s="265"/>
      <c r="Q59" s="265"/>
      <c r="R59" s="265"/>
      <c r="S59" s="265"/>
      <c r="T59" s="265"/>
      <c r="U59" s="265"/>
      <c r="V59" s="265"/>
      <c r="W59" s="265"/>
      <c r="X59" s="265"/>
      <c r="Y59" s="267"/>
      <c r="Z59" s="365"/>
      <c r="AD59" s="204" t="s">
        <v>176</v>
      </c>
      <c r="AE59" s="204"/>
      <c r="AF59" s="204"/>
      <c r="AG59" s="204"/>
      <c r="AH59" s="204"/>
      <c r="AI59" s="204"/>
      <c r="AJ59" s="204"/>
      <c r="AK59" s="204"/>
      <c r="AL59" s="204"/>
      <c r="AM59" s="205"/>
      <c r="AN59" s="201"/>
    </row>
    <row r="60" spans="1:55" ht="18" customHeight="1">
      <c r="A60" s="8"/>
      <c r="B60" s="346" t="s">
        <v>177</v>
      </c>
      <c r="C60" s="366"/>
      <c r="D60" s="363">
        <f>'GL&amp;EE TOOL'!F28</f>
        <v>0</v>
      </c>
      <c r="E60" s="364"/>
      <c r="F60" s="363">
        <f>'GL&amp;EE TOOL'!H28</f>
        <v>0</v>
      </c>
      <c r="G60" s="364"/>
      <c r="H60" s="363">
        <f>'GL&amp;EE TOOL'!J28</f>
        <v>0</v>
      </c>
      <c r="I60" s="364"/>
      <c r="J60" s="363">
        <f>'GL&amp;EE TOOL'!L28</f>
        <v>0</v>
      </c>
      <c r="K60" s="367"/>
      <c r="L60" s="367"/>
      <c r="M60" s="288"/>
      <c r="N60" s="288"/>
      <c r="O60" s="288"/>
      <c r="P60" s="288"/>
      <c r="Q60" s="288"/>
      <c r="R60" s="288"/>
      <c r="S60" s="265"/>
      <c r="T60" s="265"/>
      <c r="U60" s="265"/>
      <c r="V60" s="265"/>
      <c r="W60" s="265"/>
      <c r="X60" s="265"/>
      <c r="Y60" s="267"/>
      <c r="Z60" s="365"/>
      <c r="AD60" s="206" t="s">
        <v>178</v>
      </c>
      <c r="AE60" s="87"/>
      <c r="AM60" s="3"/>
      <c r="AN60" s="201"/>
    </row>
    <row r="61" spans="1:55" ht="18" customHeight="1">
      <c r="A61" s="8"/>
      <c r="B61" s="368"/>
      <c r="C61" s="366"/>
      <c r="D61" s="369"/>
      <c r="E61" s="370"/>
      <c r="F61" s="370"/>
      <c r="G61" s="370"/>
      <c r="H61" s="370"/>
      <c r="I61" s="367"/>
      <c r="J61" s="266"/>
      <c r="K61" s="367"/>
      <c r="L61" s="367"/>
      <c r="M61" s="288"/>
      <c r="N61" s="288"/>
      <c r="O61" s="288"/>
      <c r="P61" s="288"/>
      <c r="Q61" s="288"/>
      <c r="R61" s="288"/>
      <c r="S61" s="265"/>
      <c r="T61" s="265"/>
      <c r="U61" s="265"/>
      <c r="V61" s="265"/>
      <c r="W61" s="265"/>
      <c r="X61" s="265"/>
      <c r="Y61" s="267"/>
      <c r="Z61" s="365"/>
      <c r="AD61" s="201" t="s">
        <v>179</v>
      </c>
      <c r="AE61" s="154">
        <f>SUM(AL17:AL20)+SUM(AN17:AN20)</f>
        <v>0</v>
      </c>
      <c r="AF61" s="8"/>
      <c r="AG61" s="8"/>
      <c r="AH61" s="8"/>
      <c r="AI61" s="8"/>
      <c r="AJ61" s="8"/>
      <c r="AK61" s="8"/>
      <c r="AL61" s="8"/>
      <c r="AM61" s="201"/>
      <c r="AN61" s="8"/>
    </row>
    <row r="62" spans="1:55" ht="18" customHeight="1">
      <c r="A62" s="8"/>
      <c r="B62" s="1015" t="s">
        <v>180</v>
      </c>
      <c r="C62" s="1016"/>
      <c r="D62" s="1016"/>
      <c r="E62" s="1016"/>
      <c r="F62" s="1016"/>
      <c r="G62" s="1016"/>
      <c r="H62" s="1016"/>
      <c r="I62" s="1016"/>
      <c r="J62" s="1016"/>
      <c r="K62" s="1016"/>
      <c r="L62" s="1016"/>
      <c r="M62" s="1016"/>
      <c r="N62" s="1016"/>
      <c r="O62" s="1016"/>
      <c r="P62" s="1016"/>
      <c r="Q62" s="1016"/>
      <c r="R62" s="1016"/>
      <c r="S62" s="1016"/>
      <c r="T62" s="1016"/>
      <c r="U62" s="1016"/>
      <c r="V62" s="1016"/>
      <c r="W62" s="1016"/>
      <c r="X62" s="1016"/>
      <c r="Y62" s="1016"/>
      <c r="Z62" s="1017"/>
      <c r="AD62" s="795" t="s">
        <v>181</v>
      </c>
      <c r="AE62" s="153"/>
      <c r="AF62" s="8"/>
      <c r="AG62" s="8"/>
      <c r="AH62" s="8"/>
      <c r="AI62" s="8"/>
      <c r="AJ62" s="8"/>
      <c r="AK62" s="8"/>
      <c r="AL62" s="8"/>
      <c r="AM62" s="201"/>
      <c r="AN62" s="4"/>
    </row>
    <row r="63" spans="1:55" ht="18" customHeight="1">
      <c r="A63" s="8"/>
      <c r="B63" s="371"/>
      <c r="C63" s="285"/>
      <c r="D63" s="372"/>
      <c r="E63" s="285"/>
      <c r="F63" s="285"/>
      <c r="G63" s="285"/>
      <c r="H63" s="285"/>
      <c r="I63" s="285"/>
      <c r="J63" s="285"/>
      <c r="K63" s="285"/>
      <c r="L63" s="285"/>
      <c r="M63" s="285"/>
      <c r="N63" s="285"/>
      <c r="O63" s="285"/>
      <c r="P63" s="285"/>
      <c r="Q63" s="285"/>
      <c r="R63" s="285"/>
      <c r="S63" s="285"/>
      <c r="T63" s="265"/>
      <c r="U63" s="265"/>
      <c r="V63" s="265"/>
      <c r="W63" s="265"/>
      <c r="X63" s="265"/>
      <c r="Y63" s="267"/>
      <c r="Z63" s="269"/>
      <c r="AD63" s="795"/>
      <c r="AE63" s="153">
        <f>D33*0.7</f>
        <v>0</v>
      </c>
      <c r="AF63" s="779" t="s">
        <v>182</v>
      </c>
      <c r="AG63" s="779"/>
      <c r="AH63" s="779"/>
      <c r="AI63" s="779"/>
      <c r="AJ63" s="779"/>
      <c r="AK63" s="8"/>
      <c r="AL63" s="8"/>
      <c r="AM63" s="201"/>
      <c r="AN63" s="4"/>
      <c r="AQ63" s="125"/>
      <c r="AR63" s="125"/>
      <c r="AS63" s="125"/>
    </row>
    <row r="64" spans="1:55" ht="18" customHeight="1">
      <c r="B64" s="373" t="s">
        <v>183</v>
      </c>
      <c r="C64" s="374"/>
      <c r="D64" s="1014">
        <f>SUM(AJ17:AJ20)+D33</f>
        <v>0</v>
      </c>
      <c r="E64" s="1014"/>
      <c r="F64" s="1014"/>
      <c r="G64" s="374"/>
      <c r="H64" s="285"/>
      <c r="I64" s="374"/>
      <c r="J64" s="285"/>
      <c r="K64" s="374"/>
      <c r="L64" s="285"/>
      <c r="M64" s="374"/>
      <c r="N64" s="285"/>
      <c r="O64" s="374"/>
      <c r="P64" s="285"/>
      <c r="Q64" s="374"/>
      <c r="R64" s="285"/>
      <c r="S64" s="374"/>
      <c r="T64" s="285"/>
      <c r="U64" s="265"/>
      <c r="V64" s="285"/>
      <c r="W64" s="265"/>
      <c r="X64" s="285"/>
      <c r="Y64" s="267"/>
      <c r="Z64" s="269"/>
      <c r="AD64" s="207"/>
      <c r="AE64" s="153"/>
      <c r="AF64" s="8"/>
      <c r="AG64" s="8"/>
      <c r="AH64" s="8"/>
      <c r="AI64" s="8"/>
      <c r="AJ64" s="8"/>
      <c r="AK64" s="8"/>
      <c r="AL64" s="8"/>
      <c r="AM64" s="201"/>
      <c r="AN64" s="4"/>
      <c r="AQ64" s="125"/>
      <c r="AR64" s="125"/>
      <c r="AS64" s="125"/>
    </row>
    <row r="65" spans="2:45" ht="18" customHeight="1">
      <c r="B65" s="373" t="s">
        <v>75</v>
      </c>
      <c r="C65" s="374"/>
      <c r="D65" s="1024">
        <f>SUM(AN17:AN20)</f>
        <v>0</v>
      </c>
      <c r="E65" s="1024"/>
      <c r="F65" s="1024"/>
      <c r="G65" s="374"/>
      <c r="H65" s="285"/>
      <c r="I65" s="374"/>
      <c r="J65" s="267"/>
      <c r="K65" s="374"/>
      <c r="L65" s="285"/>
      <c r="M65" s="374"/>
      <c r="N65" s="285"/>
      <c r="O65" s="374"/>
      <c r="P65" s="285"/>
      <c r="Q65" s="374"/>
      <c r="R65" s="285"/>
      <c r="S65" s="374"/>
      <c r="T65" s="285"/>
      <c r="U65" s="265"/>
      <c r="V65" s="285"/>
      <c r="W65" s="265"/>
      <c r="X65" s="285"/>
      <c r="Y65" s="267"/>
      <c r="Z65" s="269"/>
      <c r="AD65" s="206" t="s">
        <v>184</v>
      </c>
      <c r="AE65" s="208"/>
      <c r="AL65" s="8"/>
      <c r="AM65" s="8"/>
      <c r="AN65" s="4"/>
      <c r="AQ65" s="125"/>
      <c r="AR65" s="125"/>
      <c r="AS65" s="125"/>
    </row>
    <row r="66" spans="2:45" ht="18" customHeight="1">
      <c r="B66" s="373" t="s">
        <v>185</v>
      </c>
      <c r="C66" s="374"/>
      <c r="D66" s="1024">
        <f ca="1">AE66</f>
        <v>0</v>
      </c>
      <c r="E66" s="1024"/>
      <c r="F66" s="1024"/>
      <c r="G66" s="374"/>
      <c r="H66" s="285"/>
      <c r="I66" s="374"/>
      <c r="J66" s="285"/>
      <c r="K66" s="374"/>
      <c r="L66" s="285"/>
      <c r="M66" s="374"/>
      <c r="N66" s="285"/>
      <c r="O66" s="374"/>
      <c r="P66" s="285"/>
      <c r="Q66" s="374"/>
      <c r="R66" s="285"/>
      <c r="S66" s="374"/>
      <c r="T66" s="285"/>
      <c r="U66" s="265"/>
      <c r="V66" s="285"/>
      <c r="W66" s="265"/>
      <c r="X66" s="285"/>
      <c r="Y66" s="267"/>
      <c r="Z66" s="269"/>
      <c r="AD66" s="207"/>
      <c r="AE66" s="153">
        <f ca="1">IF(OR(AE49=1,AF49=1,AG49=1,AH49=1), "SECTION 1 INCOMPLETE",SUM(AE38:AH38))</f>
        <v>0</v>
      </c>
      <c r="AL66" s="4"/>
      <c r="AM66" s="4"/>
      <c r="AN66" s="4"/>
      <c r="AQ66" s="125"/>
      <c r="AR66" s="125"/>
      <c r="AS66" s="125"/>
    </row>
    <row r="67" spans="2:45" ht="18" customHeight="1">
      <c r="B67" s="373" t="s">
        <v>186</v>
      </c>
      <c r="C67" s="337"/>
      <c r="D67" s="1024">
        <f ca="1">AE75</f>
        <v>0</v>
      </c>
      <c r="E67" s="1024"/>
      <c r="F67" s="1024"/>
      <c r="G67" s="337"/>
      <c r="H67" s="265"/>
      <c r="I67" s="337"/>
      <c r="J67" s="265"/>
      <c r="K67" s="337"/>
      <c r="L67" s="265"/>
      <c r="M67" s="337"/>
      <c r="N67" s="265"/>
      <c r="O67" s="337"/>
      <c r="P67" s="265"/>
      <c r="Q67" s="337"/>
      <c r="R67" s="265"/>
      <c r="S67" s="337"/>
      <c r="T67" s="265"/>
      <c r="U67" s="265"/>
      <c r="V67" s="265"/>
      <c r="W67" s="265"/>
      <c r="X67" s="265"/>
      <c r="Y67" s="267"/>
      <c r="Z67" s="269"/>
      <c r="AD67" s="206" t="s">
        <v>187</v>
      </c>
      <c r="AE67" s="208"/>
      <c r="AL67" s="4"/>
      <c r="AM67" s="4"/>
      <c r="AN67" s="4"/>
      <c r="AQ67" s="125"/>
      <c r="AR67" s="125"/>
      <c r="AS67" s="125"/>
    </row>
    <row r="68" spans="2:45" ht="18" customHeight="1">
      <c r="B68" s="373" t="s">
        <v>188</v>
      </c>
      <c r="C68" s="375"/>
      <c r="D68" s="1024">
        <f>AE71</f>
        <v>0</v>
      </c>
      <c r="E68" s="1024"/>
      <c r="F68" s="1024"/>
      <c r="G68" s="375"/>
      <c r="H68" s="265"/>
      <c r="I68" s="375"/>
      <c r="J68" s="265"/>
      <c r="K68" s="375"/>
      <c r="L68" s="265"/>
      <c r="M68" s="375"/>
      <c r="N68" s="265"/>
      <c r="O68" s="375"/>
      <c r="P68" s="265"/>
      <c r="Q68" s="375"/>
      <c r="R68" s="265"/>
      <c r="S68" s="375"/>
      <c r="T68" s="265"/>
      <c r="U68" s="265"/>
      <c r="V68" s="265"/>
      <c r="W68" s="265"/>
      <c r="X68" s="265"/>
      <c r="Y68" s="267"/>
      <c r="Z68" s="269"/>
      <c r="AD68" s="207" t="s">
        <v>159</v>
      </c>
      <c r="AE68" s="153">
        <f>SUM(AE26:AE29)</f>
        <v>0</v>
      </c>
      <c r="AL68" s="4"/>
      <c r="AM68" s="4"/>
      <c r="AN68" s="4"/>
      <c r="AQ68" s="125"/>
      <c r="AR68" s="125"/>
      <c r="AS68" s="125"/>
    </row>
    <row r="69" spans="2:45" ht="18" customHeight="1">
      <c r="B69" s="373" t="s">
        <v>189</v>
      </c>
      <c r="C69" s="337"/>
      <c r="D69" s="1024">
        <f>AE72+SUM(AE68:AE70)</f>
        <v>0</v>
      </c>
      <c r="E69" s="1024"/>
      <c r="F69" s="1024"/>
      <c r="G69" s="337"/>
      <c r="H69" s="265"/>
      <c r="I69" s="337"/>
      <c r="J69" s="265"/>
      <c r="K69" s="337"/>
      <c r="L69" s="265"/>
      <c r="M69" s="337"/>
      <c r="N69" s="265"/>
      <c r="O69" s="337"/>
      <c r="P69" s="265"/>
      <c r="Q69" s="337"/>
      <c r="R69" s="265"/>
      <c r="S69" s="337"/>
      <c r="T69" s="265"/>
      <c r="U69" s="265"/>
      <c r="V69" s="265"/>
      <c r="W69" s="265"/>
      <c r="X69" s="265"/>
      <c r="Y69" s="267"/>
      <c r="Z69" s="269"/>
      <c r="AD69" s="207" t="s">
        <v>190</v>
      </c>
      <c r="AE69" s="153">
        <f>AE31</f>
        <v>0</v>
      </c>
      <c r="AG69" s="209" t="s">
        <v>191</v>
      </c>
      <c r="AH69" s="209"/>
      <c r="AL69" s="4"/>
      <c r="AM69" s="4"/>
      <c r="AN69" s="4"/>
      <c r="AQ69" s="125"/>
      <c r="AR69" s="125"/>
      <c r="AS69" s="125"/>
    </row>
    <row r="70" spans="2:45" ht="18" customHeight="1">
      <c r="B70" s="373" t="s">
        <v>192</v>
      </c>
      <c r="C70" s="376"/>
      <c r="D70" s="1024">
        <f ca="1">AE81</f>
        <v>0</v>
      </c>
      <c r="E70" s="1024"/>
      <c r="F70" s="1024"/>
      <c r="G70" s="337"/>
      <c r="H70" s="376"/>
      <c r="I70" s="337"/>
      <c r="J70" s="376"/>
      <c r="K70" s="337"/>
      <c r="L70" s="265"/>
      <c r="M70" s="337"/>
      <c r="N70" s="265"/>
      <c r="O70" s="337"/>
      <c r="P70" s="265"/>
      <c r="Q70" s="337"/>
      <c r="R70" s="265"/>
      <c r="S70" s="337"/>
      <c r="T70" s="265"/>
      <c r="U70" s="265"/>
      <c r="V70" s="265"/>
      <c r="W70" s="265"/>
      <c r="X70" s="265"/>
      <c r="Y70" s="267"/>
      <c r="Z70" s="269"/>
      <c r="AD70" s="207" t="s">
        <v>193</v>
      </c>
      <c r="AE70" s="153">
        <f>AE33</f>
        <v>0</v>
      </c>
      <c r="AG70" s="778" t="s">
        <v>194</v>
      </c>
      <c r="AH70" s="778"/>
      <c r="AL70" s="4"/>
      <c r="AM70" s="4"/>
      <c r="AN70" s="4"/>
      <c r="AQ70" s="125"/>
      <c r="AR70" s="125"/>
      <c r="AS70" s="125"/>
    </row>
    <row r="71" spans="2:45" ht="18" customHeight="1">
      <c r="B71" s="373"/>
      <c r="C71" s="376"/>
      <c r="D71" s="387"/>
      <c r="E71" s="387"/>
      <c r="F71" s="387"/>
      <c r="G71" s="376"/>
      <c r="H71" s="376"/>
      <c r="I71" s="376"/>
      <c r="J71" s="376"/>
      <c r="K71" s="376"/>
      <c r="L71" s="376"/>
      <c r="M71" s="376"/>
      <c r="N71" s="376"/>
      <c r="O71" s="376"/>
      <c r="P71" s="376"/>
      <c r="Q71" s="376"/>
      <c r="R71" s="376"/>
      <c r="S71" s="376"/>
      <c r="T71" s="376"/>
      <c r="U71" s="376"/>
      <c r="V71" s="376"/>
      <c r="W71" s="376"/>
      <c r="X71" s="376"/>
      <c r="Y71" s="267"/>
      <c r="Z71" s="269"/>
      <c r="AD71" s="207" t="s">
        <v>195</v>
      </c>
      <c r="AE71" s="153">
        <f>IF(OR(AQ6=1,AQ7=1,AQ8=1,AQ9=1),"SECTION 2 INCOMPLETE",SUM(AI6:AI9))</f>
        <v>0</v>
      </c>
      <c r="AG71" s="778"/>
      <c r="AH71" s="778"/>
      <c r="AI71" s="153">
        <f ca="1">(AE61+AE63-AE66-AE68-AE69-AE70-AE72)/12</f>
        <v>0</v>
      </c>
      <c r="AL71" s="4"/>
      <c r="AM71" s="4"/>
      <c r="AN71" s="4"/>
      <c r="AQ71" s="125"/>
      <c r="AR71" s="125"/>
      <c r="AS71" s="125"/>
    </row>
    <row r="72" spans="2:45" ht="18" customHeight="1">
      <c r="B72" s="373" t="s">
        <v>196</v>
      </c>
      <c r="C72" s="337"/>
      <c r="D72" s="1025" t="str">
        <f ca="1">AE80</f>
        <v/>
      </c>
      <c r="E72" s="1025"/>
      <c r="F72" s="1025"/>
      <c r="G72" s="377" t="str">
        <f ca="1">IF(AND(MAX(D18:D21)&gt;2000000,D72&gt;=1,D72&lt;1.1), "For loan&gt;2mil AND LVR&gt;70%, minimum NSR is 1.10.","")</f>
        <v/>
      </c>
      <c r="H72" s="267"/>
      <c r="I72" s="377"/>
      <c r="J72" s="377"/>
      <c r="K72" s="377"/>
      <c r="L72" s="377"/>
      <c r="M72" s="377"/>
      <c r="N72" s="377"/>
      <c r="O72" s="377"/>
      <c r="P72" s="377"/>
      <c r="Q72" s="377"/>
      <c r="R72" s="377"/>
      <c r="S72" s="337"/>
      <c r="T72" s="265"/>
      <c r="U72" s="265"/>
      <c r="V72" s="265"/>
      <c r="W72" s="265"/>
      <c r="X72" s="265"/>
      <c r="Y72" s="267"/>
      <c r="Z72" s="269"/>
      <c r="AD72" s="207" t="s">
        <v>197</v>
      </c>
      <c r="AE72" s="153">
        <f>SUM(D60,F60,H60,J60)*12</f>
        <v>0</v>
      </c>
      <c r="AG72" s="4" t="s">
        <v>191</v>
      </c>
      <c r="AI72" s="153">
        <f ca="1">-PV(AE6/12,AH6*12,AI71,0)</f>
        <v>0</v>
      </c>
      <c r="AJ72" s="55"/>
      <c r="AK72" s="55"/>
      <c r="AL72" s="4"/>
      <c r="AM72" s="4"/>
      <c r="AN72" s="4"/>
      <c r="AQ72" s="125"/>
      <c r="AR72" s="125"/>
      <c r="AS72" s="125"/>
    </row>
    <row r="73" spans="2:45" ht="18" hidden="1" customHeight="1">
      <c r="B73" s="1026" t="s">
        <v>198</v>
      </c>
      <c r="C73" s="379"/>
      <c r="D73" s="388"/>
      <c r="E73" s="388"/>
      <c r="F73" s="388"/>
      <c r="G73" s="379"/>
      <c r="H73" s="380"/>
      <c r="I73" s="337"/>
      <c r="J73" s="380"/>
      <c r="K73" s="337"/>
      <c r="L73" s="265"/>
      <c r="M73" s="337"/>
      <c r="N73" s="265"/>
      <c r="O73" s="337"/>
      <c r="P73" s="265"/>
      <c r="Q73" s="337"/>
      <c r="R73" s="265"/>
      <c r="S73" s="337"/>
      <c r="T73" s="265"/>
      <c r="U73" s="265"/>
      <c r="V73" s="265"/>
      <c r="W73" s="265"/>
      <c r="X73" s="265"/>
      <c r="Y73" s="267"/>
      <c r="Z73" s="269"/>
      <c r="AD73" s="207"/>
      <c r="AE73" s="153"/>
      <c r="AL73" s="4"/>
      <c r="AM73" s="4"/>
      <c r="AN73" s="4"/>
      <c r="AQ73" s="125"/>
      <c r="AR73" s="125"/>
      <c r="AS73" s="125"/>
    </row>
    <row r="74" spans="2:45" ht="18" hidden="1" customHeight="1">
      <c r="B74" s="1026"/>
      <c r="C74" s="337"/>
      <c r="D74" s="1027">
        <f ca="1">IFERROR(ROUNDDOWN(AI72,-4),"")</f>
        <v>0</v>
      </c>
      <c r="E74" s="1027"/>
      <c r="F74" s="1027"/>
      <c r="G74" s="337"/>
      <c r="H74" s="377"/>
      <c r="I74" s="337"/>
      <c r="J74" s="377"/>
      <c r="K74" s="337"/>
      <c r="L74" s="265"/>
      <c r="M74" s="337"/>
      <c r="N74" s="265"/>
      <c r="O74" s="337"/>
      <c r="P74" s="265"/>
      <c r="Q74" s="337"/>
      <c r="R74" s="265"/>
      <c r="S74" s="337"/>
      <c r="T74" s="265"/>
      <c r="U74" s="265"/>
      <c r="V74" s="265"/>
      <c r="W74" s="265"/>
      <c r="X74" s="265"/>
      <c r="Y74" s="267"/>
      <c r="Z74" s="269"/>
      <c r="AD74" s="796" t="s">
        <v>199</v>
      </c>
      <c r="AE74" s="796"/>
      <c r="AL74" s="4"/>
      <c r="AM74" s="4"/>
      <c r="AN74" s="4"/>
      <c r="AQ74" s="125"/>
      <c r="AR74" s="125"/>
      <c r="AS74" s="125"/>
    </row>
    <row r="75" spans="2:45" ht="18" customHeight="1">
      <c r="B75" s="378"/>
      <c r="C75" s="337"/>
      <c r="D75" s="381"/>
      <c r="E75" s="381"/>
      <c r="F75" s="381"/>
      <c r="G75" s="337"/>
      <c r="H75" s="377"/>
      <c r="I75" s="337"/>
      <c r="J75" s="377"/>
      <c r="K75" s="337"/>
      <c r="L75" s="265"/>
      <c r="M75" s="337"/>
      <c r="N75" s="265"/>
      <c r="O75" s="337"/>
      <c r="P75" s="265"/>
      <c r="Q75" s="337"/>
      <c r="R75" s="265"/>
      <c r="S75" s="337"/>
      <c r="T75" s="265"/>
      <c r="U75" s="265"/>
      <c r="V75" s="265"/>
      <c r="W75" s="265"/>
      <c r="X75" s="265"/>
      <c r="Y75" s="267"/>
      <c r="Z75" s="269"/>
      <c r="AD75" s="801" t="s">
        <v>200</v>
      </c>
      <c r="AE75" s="210">
        <f ca="1">IFERROR(AE61+AE63-AE66,0)</f>
        <v>0</v>
      </c>
      <c r="AL75" s="4"/>
      <c r="AM75" s="4"/>
      <c r="AN75" s="4"/>
      <c r="AQ75" s="125"/>
      <c r="AR75" s="125"/>
      <c r="AS75" s="125"/>
    </row>
    <row r="76" spans="2:45" ht="18" customHeight="1">
      <c r="B76" s="378" t="s">
        <v>201</v>
      </c>
      <c r="C76" s="337"/>
      <c r="D76" s="1014" t="str">
        <f>AE93</f>
        <v/>
      </c>
      <c r="E76" s="1014"/>
      <c r="F76" s="1014"/>
      <c r="G76" s="337"/>
      <c r="H76" s="377"/>
      <c r="I76" s="337"/>
      <c r="J76" s="377"/>
      <c r="K76" s="337"/>
      <c r="L76" s="265"/>
      <c r="M76" s="337"/>
      <c r="N76" s="265"/>
      <c r="O76" s="337"/>
      <c r="P76" s="265"/>
      <c r="Q76" s="337"/>
      <c r="R76" s="265"/>
      <c r="S76" s="337"/>
      <c r="T76" s="265"/>
      <c r="U76" s="265"/>
      <c r="V76" s="265"/>
      <c r="W76" s="265"/>
      <c r="X76" s="265"/>
      <c r="Y76" s="267"/>
      <c r="Z76" s="269"/>
      <c r="AD76" s="801"/>
      <c r="AE76" s="153"/>
      <c r="AL76" s="4"/>
      <c r="AM76" s="4"/>
      <c r="AN76" s="4"/>
      <c r="AQ76" s="125"/>
      <c r="AR76" s="125"/>
      <c r="AS76" s="125"/>
    </row>
    <row r="77" spans="2:45" ht="18" customHeight="1">
      <c r="B77" s="382"/>
      <c r="C77" s="383"/>
      <c r="D77" s="383"/>
      <c r="E77" s="383"/>
      <c r="F77" s="384"/>
      <c r="G77" s="385"/>
      <c r="H77" s="384"/>
      <c r="I77" s="385"/>
      <c r="J77" s="384"/>
      <c r="K77" s="385"/>
      <c r="L77" s="384"/>
      <c r="M77" s="385"/>
      <c r="N77" s="384"/>
      <c r="O77" s="385"/>
      <c r="P77" s="384"/>
      <c r="Q77" s="385"/>
      <c r="R77" s="384"/>
      <c r="S77" s="385"/>
      <c r="T77" s="384"/>
      <c r="U77" s="384"/>
      <c r="V77" s="384"/>
      <c r="W77" s="384"/>
      <c r="X77" s="384"/>
      <c r="Y77" s="386"/>
      <c r="Z77" s="269"/>
      <c r="AD77" s="8"/>
      <c r="AE77" s="153"/>
      <c r="AL77" s="4"/>
      <c r="AM77" s="4"/>
      <c r="AN77" s="4"/>
      <c r="AQ77" s="125"/>
      <c r="AR77" s="125"/>
      <c r="AS77" s="125"/>
    </row>
    <row r="78" spans="2:45" ht="18" customHeight="1">
      <c r="B78" s="1015" t="s">
        <v>202</v>
      </c>
      <c r="C78" s="1016"/>
      <c r="D78" s="1016"/>
      <c r="E78" s="1016"/>
      <c r="F78" s="1016"/>
      <c r="G78" s="1016"/>
      <c r="H78" s="1016"/>
      <c r="I78" s="1016"/>
      <c r="J78" s="1016"/>
      <c r="K78" s="1016"/>
      <c r="L78" s="1016"/>
      <c r="M78" s="1016"/>
      <c r="N78" s="1016"/>
      <c r="O78" s="1016"/>
      <c r="P78" s="1016"/>
      <c r="Q78" s="1016"/>
      <c r="R78" s="1016"/>
      <c r="S78" s="1016"/>
      <c r="T78" s="1016"/>
      <c r="U78" s="1016"/>
      <c r="V78" s="1016"/>
      <c r="W78" s="1016"/>
      <c r="X78" s="1016"/>
      <c r="Y78" s="1016"/>
      <c r="Z78" s="1017"/>
      <c r="AD78" s="794" t="s">
        <v>203</v>
      </c>
      <c r="AE78" s="794"/>
      <c r="AL78" s="4"/>
      <c r="AM78" s="4"/>
      <c r="AN78" s="4"/>
      <c r="AQ78" s="125"/>
      <c r="AR78" s="125"/>
      <c r="AS78" s="125"/>
    </row>
    <row r="79" spans="2:45" ht="18" customHeight="1">
      <c r="B79" s="1018" t="s">
        <v>204</v>
      </c>
      <c r="C79" s="1019"/>
      <c r="D79" s="1019"/>
      <c r="E79" s="1019"/>
      <c r="F79" s="1019"/>
      <c r="G79" s="1019"/>
      <c r="H79" s="1019"/>
      <c r="I79" s="1019"/>
      <c r="J79" s="1019"/>
      <c r="K79" s="1019"/>
      <c r="L79" s="1019"/>
      <c r="M79" s="1019"/>
      <c r="N79" s="1019"/>
      <c r="O79" s="1019"/>
      <c r="P79" s="1019"/>
      <c r="Q79" s="1019"/>
      <c r="R79" s="1019"/>
      <c r="S79" s="1019"/>
      <c r="T79" s="1019"/>
      <c r="U79" s="1019"/>
      <c r="V79" s="1019"/>
      <c r="W79" s="1019"/>
      <c r="X79" s="1019"/>
      <c r="Y79" s="1019"/>
      <c r="Z79" s="1020"/>
      <c r="AA79" s="211"/>
      <c r="AB79" s="211"/>
      <c r="AE79" s="210">
        <f>SUM(AE68:AE71)+AE72</f>
        <v>0</v>
      </c>
      <c r="AG79" s="212" t="s">
        <v>205</v>
      </c>
      <c r="AH79" s="212"/>
      <c r="AL79" s="4"/>
      <c r="AM79" s="4"/>
      <c r="AN79" s="4"/>
      <c r="AO79" s="125"/>
      <c r="AP79" s="125"/>
      <c r="AQ79" s="125"/>
      <c r="AR79" s="125"/>
      <c r="AS79" s="125"/>
    </row>
    <row r="80" spans="2:45" ht="18" customHeight="1">
      <c r="B80" s="1018"/>
      <c r="C80" s="1019"/>
      <c r="D80" s="1019"/>
      <c r="E80" s="1019"/>
      <c r="F80" s="1019"/>
      <c r="G80" s="1019"/>
      <c r="H80" s="1019"/>
      <c r="I80" s="1019"/>
      <c r="J80" s="1019"/>
      <c r="K80" s="1019"/>
      <c r="L80" s="1019"/>
      <c r="M80" s="1019"/>
      <c r="N80" s="1019"/>
      <c r="O80" s="1019"/>
      <c r="P80" s="1019"/>
      <c r="Q80" s="1019"/>
      <c r="R80" s="1019"/>
      <c r="S80" s="1019"/>
      <c r="T80" s="1019"/>
      <c r="U80" s="1019"/>
      <c r="V80" s="1019"/>
      <c r="W80" s="1019"/>
      <c r="X80" s="1019"/>
      <c r="Y80" s="1019"/>
      <c r="Z80" s="1020"/>
      <c r="AD80" s="213" t="s">
        <v>206</v>
      </c>
      <c r="AE80" s="214" t="str">
        <f ca="1">IF(OR(D66="SECTION 1 INCOMPLETE",D68="SECTION 2 INCOMPLETE"),"INCOMPLETE",IFERROR(AE75/AE79,""))</f>
        <v/>
      </c>
      <c r="AG80" s="3" t="s">
        <v>207</v>
      </c>
      <c r="AI80" s="215">
        <f>AI81+AI82</f>
        <v>0</v>
      </c>
      <c r="AL80" s="4"/>
      <c r="AM80" s="4"/>
      <c r="AN80" s="4"/>
      <c r="AO80" s="125"/>
      <c r="AP80" s="125"/>
      <c r="AQ80" s="125"/>
      <c r="AR80" s="125"/>
      <c r="AS80" s="125"/>
    </row>
    <row r="81" spans="2:45" ht="18" customHeight="1">
      <c r="B81" s="1018"/>
      <c r="C81" s="1019"/>
      <c r="D81" s="1019"/>
      <c r="E81" s="1019"/>
      <c r="F81" s="1019"/>
      <c r="G81" s="1019"/>
      <c r="H81" s="1019"/>
      <c r="I81" s="1019"/>
      <c r="J81" s="1019"/>
      <c r="K81" s="1019"/>
      <c r="L81" s="1019"/>
      <c r="M81" s="1019"/>
      <c r="N81" s="1019"/>
      <c r="O81" s="1019"/>
      <c r="P81" s="1019"/>
      <c r="Q81" s="1019"/>
      <c r="R81" s="1019"/>
      <c r="S81" s="1019"/>
      <c r="T81" s="1019"/>
      <c r="U81" s="1019"/>
      <c r="V81" s="1019"/>
      <c r="W81" s="1019"/>
      <c r="X81" s="1019"/>
      <c r="Y81" s="1019"/>
      <c r="Z81" s="1020"/>
      <c r="AD81" s="213" t="s">
        <v>208</v>
      </c>
      <c r="AE81" s="153">
        <f ca="1">AE75-AE79</f>
        <v>0</v>
      </c>
      <c r="AG81" s="3" t="s">
        <v>209</v>
      </c>
      <c r="AI81" s="215">
        <f>SUM(D18:D21)</f>
        <v>0</v>
      </c>
      <c r="AL81" s="4"/>
      <c r="AM81" s="4"/>
      <c r="AN81" s="4"/>
      <c r="AO81" s="125"/>
      <c r="AP81" s="125"/>
      <c r="AQ81" s="125"/>
      <c r="AR81" s="125"/>
      <c r="AS81" s="125"/>
    </row>
    <row r="82" spans="2:45" ht="18" customHeight="1">
      <c r="B82" s="1018"/>
      <c r="C82" s="1019"/>
      <c r="D82" s="1019"/>
      <c r="E82" s="1019"/>
      <c r="F82" s="1019"/>
      <c r="G82" s="1019"/>
      <c r="H82" s="1019"/>
      <c r="I82" s="1019"/>
      <c r="J82" s="1019"/>
      <c r="K82" s="1019"/>
      <c r="L82" s="1019"/>
      <c r="M82" s="1019"/>
      <c r="N82" s="1019"/>
      <c r="O82" s="1019"/>
      <c r="P82" s="1019"/>
      <c r="Q82" s="1019"/>
      <c r="R82" s="1019"/>
      <c r="S82" s="1019"/>
      <c r="T82" s="1019"/>
      <c r="U82" s="1019"/>
      <c r="V82" s="1019"/>
      <c r="W82" s="1019"/>
      <c r="X82" s="1019"/>
      <c r="Y82" s="1019"/>
      <c r="Z82" s="1020"/>
      <c r="AG82" s="3" t="s">
        <v>210</v>
      </c>
      <c r="AI82" s="4">
        <f>SUM(AH83:AH86)</f>
        <v>0</v>
      </c>
      <c r="AL82" s="4"/>
      <c r="AM82" s="4"/>
      <c r="AO82" s="125"/>
      <c r="AP82" s="125"/>
      <c r="AQ82" s="125"/>
      <c r="AR82" s="125"/>
      <c r="AS82" s="125"/>
    </row>
    <row r="83" spans="2:45">
      <c r="B83" s="1018"/>
      <c r="C83" s="1019"/>
      <c r="D83" s="1019"/>
      <c r="E83" s="1019"/>
      <c r="F83" s="1019"/>
      <c r="G83" s="1019"/>
      <c r="H83" s="1019"/>
      <c r="I83" s="1019"/>
      <c r="J83" s="1019"/>
      <c r="K83" s="1019"/>
      <c r="L83" s="1019"/>
      <c r="M83" s="1019"/>
      <c r="N83" s="1019"/>
      <c r="O83" s="1019"/>
      <c r="P83" s="1019"/>
      <c r="Q83" s="1019"/>
      <c r="R83" s="1019"/>
      <c r="S83" s="1019"/>
      <c r="T83" s="1019"/>
      <c r="U83" s="1019"/>
      <c r="V83" s="1019"/>
      <c r="W83" s="1019"/>
      <c r="X83" s="1019"/>
      <c r="Y83" s="1019"/>
      <c r="Z83" s="1020"/>
      <c r="AG83" s="73" t="s">
        <v>94</v>
      </c>
      <c r="AH83" s="4">
        <f>IF(D46="Brighten",F46,0)</f>
        <v>0</v>
      </c>
      <c r="AL83" s="4"/>
      <c r="AM83" s="4"/>
      <c r="AO83" s="125"/>
      <c r="AP83" s="125"/>
      <c r="AQ83" s="125"/>
      <c r="AR83" s="125"/>
      <c r="AS83" s="125"/>
    </row>
    <row r="84" spans="2:45">
      <c r="B84" s="1018"/>
      <c r="C84" s="1019"/>
      <c r="D84" s="1019"/>
      <c r="E84" s="1019"/>
      <c r="F84" s="1019"/>
      <c r="G84" s="1019"/>
      <c r="H84" s="1019"/>
      <c r="I84" s="1019"/>
      <c r="J84" s="1019"/>
      <c r="K84" s="1019"/>
      <c r="L84" s="1019"/>
      <c r="M84" s="1019"/>
      <c r="N84" s="1019"/>
      <c r="O84" s="1019"/>
      <c r="P84" s="1019"/>
      <c r="Q84" s="1019"/>
      <c r="R84" s="1019"/>
      <c r="S84" s="1019"/>
      <c r="T84" s="1019"/>
      <c r="U84" s="1019"/>
      <c r="V84" s="1019"/>
      <c r="W84" s="1019"/>
      <c r="X84" s="1019"/>
      <c r="Y84" s="1019"/>
      <c r="Z84" s="1020"/>
      <c r="AG84" s="73" t="s">
        <v>97</v>
      </c>
      <c r="AH84" s="4">
        <f>IF(D47="Brighten",F47,0)</f>
        <v>0</v>
      </c>
      <c r="AL84" s="4"/>
      <c r="AM84" s="4"/>
      <c r="AO84" s="125"/>
      <c r="AP84" s="125"/>
      <c r="AQ84" s="125"/>
      <c r="AR84" s="125"/>
      <c r="AS84" s="125"/>
    </row>
    <row r="85" spans="2:45">
      <c r="B85" s="1018"/>
      <c r="C85" s="1019"/>
      <c r="D85" s="1019"/>
      <c r="E85" s="1019"/>
      <c r="F85" s="1019"/>
      <c r="G85" s="1019"/>
      <c r="H85" s="1019"/>
      <c r="I85" s="1019"/>
      <c r="J85" s="1019"/>
      <c r="K85" s="1019"/>
      <c r="L85" s="1019"/>
      <c r="M85" s="1019"/>
      <c r="N85" s="1019"/>
      <c r="O85" s="1019"/>
      <c r="P85" s="1019"/>
      <c r="Q85" s="1019"/>
      <c r="R85" s="1019"/>
      <c r="S85" s="1019"/>
      <c r="T85" s="1019"/>
      <c r="U85" s="1019"/>
      <c r="V85" s="1019"/>
      <c r="W85" s="1019"/>
      <c r="X85" s="1019"/>
      <c r="Y85" s="1019"/>
      <c r="Z85" s="1020"/>
      <c r="AG85" s="73" t="s">
        <v>100</v>
      </c>
      <c r="AH85" s="4">
        <f>IF(D48="Brighten",F48,0)</f>
        <v>0</v>
      </c>
      <c r="AL85" s="4"/>
      <c r="AM85" s="4"/>
      <c r="AO85" s="125"/>
      <c r="AP85" s="125"/>
      <c r="AQ85" s="125"/>
      <c r="AR85" s="125"/>
      <c r="AS85" s="125"/>
    </row>
    <row r="86" spans="2:45">
      <c r="B86" s="1018"/>
      <c r="C86" s="1019"/>
      <c r="D86" s="1019"/>
      <c r="E86" s="1019"/>
      <c r="F86" s="1019"/>
      <c r="G86" s="1019"/>
      <c r="H86" s="1019"/>
      <c r="I86" s="1019"/>
      <c r="J86" s="1019"/>
      <c r="K86" s="1019"/>
      <c r="L86" s="1019"/>
      <c r="M86" s="1019"/>
      <c r="N86" s="1019"/>
      <c r="O86" s="1019"/>
      <c r="P86" s="1019"/>
      <c r="Q86" s="1019"/>
      <c r="R86" s="1019"/>
      <c r="S86" s="1019"/>
      <c r="T86" s="1019"/>
      <c r="U86" s="1019"/>
      <c r="V86" s="1019"/>
      <c r="W86" s="1019"/>
      <c r="X86" s="1019"/>
      <c r="Y86" s="1019"/>
      <c r="Z86" s="1020"/>
      <c r="AG86" s="73" t="s">
        <v>103</v>
      </c>
      <c r="AH86" s="4">
        <f>IF(D49="Brighten",F49,0)</f>
        <v>0</v>
      </c>
      <c r="AQ86" s="125"/>
      <c r="AR86" s="125"/>
      <c r="AS86" s="125"/>
    </row>
    <row r="87" spans="2:45">
      <c r="B87" s="1018"/>
      <c r="C87" s="1019"/>
      <c r="D87" s="1019"/>
      <c r="E87" s="1019"/>
      <c r="F87" s="1019"/>
      <c r="G87" s="1019"/>
      <c r="H87" s="1019"/>
      <c r="I87" s="1019"/>
      <c r="J87" s="1019"/>
      <c r="K87" s="1019"/>
      <c r="L87" s="1019"/>
      <c r="M87" s="1019"/>
      <c r="N87" s="1019"/>
      <c r="O87" s="1019"/>
      <c r="P87" s="1019"/>
      <c r="Q87" s="1019"/>
      <c r="R87" s="1019"/>
      <c r="S87" s="1019"/>
      <c r="T87" s="1019"/>
      <c r="U87" s="1019"/>
      <c r="V87" s="1019"/>
      <c r="W87" s="1019"/>
      <c r="X87" s="1019"/>
      <c r="Y87" s="1019"/>
      <c r="Z87" s="1020"/>
    </row>
    <row r="88" spans="2:45">
      <c r="B88" s="1021"/>
      <c r="C88" s="1022"/>
      <c r="D88" s="1022"/>
      <c r="E88" s="1022"/>
      <c r="F88" s="1022"/>
      <c r="G88" s="1022"/>
      <c r="H88" s="1022"/>
      <c r="I88" s="1022"/>
      <c r="J88" s="1022"/>
      <c r="K88" s="1022"/>
      <c r="L88" s="1022"/>
      <c r="M88" s="1022"/>
      <c r="N88" s="1022"/>
      <c r="O88" s="1022"/>
      <c r="P88" s="1022"/>
      <c r="Q88" s="1022"/>
      <c r="R88" s="1022"/>
      <c r="S88" s="1022"/>
      <c r="T88" s="1022"/>
      <c r="U88" s="1022"/>
      <c r="V88" s="1022"/>
      <c r="W88" s="1022"/>
      <c r="X88" s="1022"/>
      <c r="Y88" s="1022"/>
      <c r="Z88" s="1023"/>
      <c r="AD88" s="794" t="s">
        <v>211</v>
      </c>
      <c r="AE88" s="794"/>
    </row>
    <row r="89" spans="2:45">
      <c r="AD89" s="216" t="s">
        <v>212</v>
      </c>
      <c r="AE89" s="217">
        <f>SUM(D28:D31,F28:F31,H28:H31,J28:J31,L28:L31,N28:N31,P28:P31,R28:R31,T28:T31,V28:V31,D33)</f>
        <v>0</v>
      </c>
    </row>
    <row r="90" spans="2:45">
      <c r="AD90" s="216" t="s">
        <v>213</v>
      </c>
      <c r="AE90" s="217">
        <f>SUM(D38:D41,F38:F41,H38:H41,J38:J41,L38:L41,N38:N41,P38:P41)</f>
        <v>0</v>
      </c>
    </row>
    <row r="91" spans="2:45">
      <c r="AD91" s="4" t="s">
        <v>214</v>
      </c>
      <c r="AE91" s="153">
        <f>AE89+AE90</f>
        <v>0</v>
      </c>
    </row>
    <row r="92" spans="2:45">
      <c r="AD92" s="4" t="s">
        <v>215</v>
      </c>
      <c r="AE92" s="215">
        <f>SUM(D18:D21)+SUM(F46:F49)+D51+D54+D52</f>
        <v>0</v>
      </c>
    </row>
    <row r="93" spans="2:45">
      <c r="AD93" s="4" t="s">
        <v>211</v>
      </c>
      <c r="AE93" s="4" t="str">
        <f>IFERROR(AE92/AE91,"")</f>
        <v/>
      </c>
    </row>
  </sheetData>
  <sheetProtection algorithmName="SHA-512" hashValue="5h8/ElhzsVKJK6iqncUtmwIVCOxA+fd474CxA45GlmTFBdyTOlcmyBHDG5SGVZI/NvZzxg9EZHo/cwPyqnAtGg==" saltValue="XK4hRXHOkCmp6l/QeqpIKA==" spinCount="100000" sheet="1" scenarios="1"/>
  <dataConsolidate/>
  <mergeCells count="83">
    <mergeCell ref="B6:Z6"/>
    <mergeCell ref="AD2:AD4"/>
    <mergeCell ref="AO2:AO4"/>
    <mergeCell ref="AP2:AP4"/>
    <mergeCell ref="AI4:AI5"/>
    <mergeCell ref="AK4:AN4"/>
    <mergeCell ref="D7:F7"/>
    <mergeCell ref="D8:F8"/>
    <mergeCell ref="R8:Y9"/>
    <mergeCell ref="D9:F9"/>
    <mergeCell ref="D10:F10"/>
    <mergeCell ref="R10:Y11"/>
    <mergeCell ref="D11:F11"/>
    <mergeCell ref="B13:Z13"/>
    <mergeCell ref="D14:D17"/>
    <mergeCell ref="L14:L17"/>
    <mergeCell ref="N14:N17"/>
    <mergeCell ref="AD14:AD16"/>
    <mergeCell ref="AV20:AW20"/>
    <mergeCell ref="AP14:AP16"/>
    <mergeCell ref="AQ14:AQ16"/>
    <mergeCell ref="F15:F17"/>
    <mergeCell ref="H15:H17"/>
    <mergeCell ref="J15:J17"/>
    <mergeCell ref="R15:X16"/>
    <mergeCell ref="AH15:AH16"/>
    <mergeCell ref="AJ14:AJ16"/>
    <mergeCell ref="AK14:AK16"/>
    <mergeCell ref="AL14:AL16"/>
    <mergeCell ref="AM14:AM16"/>
    <mergeCell ref="AN14:AN16"/>
    <mergeCell ref="AO14:AO16"/>
    <mergeCell ref="AI14:AI16"/>
    <mergeCell ref="AT15:AZ15"/>
    <mergeCell ref="AV16:AW16"/>
    <mergeCell ref="AV17:AW17"/>
    <mergeCell ref="AV18:AW18"/>
    <mergeCell ref="AV19:AW19"/>
    <mergeCell ref="B35:Z35"/>
    <mergeCell ref="AD35:AD36"/>
    <mergeCell ref="N36:N37"/>
    <mergeCell ref="R36:R37"/>
    <mergeCell ref="AV21:AW21"/>
    <mergeCell ref="F23:X23"/>
    <mergeCell ref="AD23:AD24"/>
    <mergeCell ref="F24:V24"/>
    <mergeCell ref="AH24:AK24"/>
    <mergeCell ref="B25:Z25"/>
    <mergeCell ref="P26:P27"/>
    <mergeCell ref="V26:V27"/>
    <mergeCell ref="X28:Y31"/>
    <mergeCell ref="AE30:AF30"/>
    <mergeCell ref="AE32:AF32"/>
    <mergeCell ref="R38:T40"/>
    <mergeCell ref="B43:Z43"/>
    <mergeCell ref="L44:R44"/>
    <mergeCell ref="B52:B53"/>
    <mergeCell ref="AE52:AF52"/>
    <mergeCell ref="D69:F69"/>
    <mergeCell ref="AI52:AJ52"/>
    <mergeCell ref="D64:F64"/>
    <mergeCell ref="D65:F65"/>
    <mergeCell ref="D66:F66"/>
    <mergeCell ref="D67:F67"/>
    <mergeCell ref="D68:F68"/>
    <mergeCell ref="AK52:AL52"/>
    <mergeCell ref="B56:Z56"/>
    <mergeCell ref="B62:Z62"/>
    <mergeCell ref="AD62:AD63"/>
    <mergeCell ref="AF63:AJ63"/>
    <mergeCell ref="AG52:AH52"/>
    <mergeCell ref="D70:F70"/>
    <mergeCell ref="AG70:AH71"/>
    <mergeCell ref="D72:F72"/>
    <mergeCell ref="B73:B74"/>
    <mergeCell ref="D74:F74"/>
    <mergeCell ref="AD74:AE74"/>
    <mergeCell ref="AD75:AD76"/>
    <mergeCell ref="D76:F76"/>
    <mergeCell ref="B78:Z78"/>
    <mergeCell ref="AD78:AE78"/>
    <mergeCell ref="B79:Z88"/>
    <mergeCell ref="AD88:AE88"/>
  </mergeCells>
  <conditionalFormatting sqref="N8">
    <cfRule type="expression" dxfId="27" priority="28">
      <formula>$L$8="Household 1"</formula>
    </cfRule>
  </conditionalFormatting>
  <conditionalFormatting sqref="P8">
    <cfRule type="expression" dxfId="26" priority="27">
      <formula>$L$8="Household 1"</formula>
    </cfRule>
  </conditionalFormatting>
  <conditionalFormatting sqref="N9 P9">
    <cfRule type="expression" dxfId="25" priority="26">
      <formula>$L$9="Household 2"</formula>
    </cfRule>
  </conditionalFormatting>
  <conditionalFormatting sqref="P9">
    <cfRule type="expression" dxfId="24" priority="25">
      <formula>$L$9="Household 2"</formula>
    </cfRule>
  </conditionalFormatting>
  <conditionalFormatting sqref="N10 P10">
    <cfRule type="expression" dxfId="23" priority="24">
      <formula>AND($L$10&lt;&gt;"",$L$10&lt;&gt;$L$9)</formula>
    </cfRule>
  </conditionalFormatting>
  <conditionalFormatting sqref="P10">
    <cfRule type="expression" dxfId="22" priority="23">
      <formula>AND($L$10&lt;&gt;"",$L$10&lt;&gt;$L$9)</formula>
    </cfRule>
  </conditionalFormatting>
  <conditionalFormatting sqref="P11 N11">
    <cfRule type="expression" dxfId="21" priority="22">
      <formula>AND($L$11&lt;&gt;"",$L$11&lt;&gt;$L$10)</formula>
    </cfRule>
  </conditionalFormatting>
  <conditionalFormatting sqref="P11">
    <cfRule type="expression" dxfId="20" priority="21">
      <formula>AND($L$11&lt;&gt;"",$L$11&lt;&gt;$L$10)</formula>
    </cfRule>
  </conditionalFormatting>
  <conditionalFormatting sqref="F18:F21">
    <cfRule type="expression" dxfId="19" priority="20">
      <formula>$D18&lt;&gt;0</formula>
    </cfRule>
  </conditionalFormatting>
  <conditionalFormatting sqref="H18:H21">
    <cfRule type="expression" dxfId="18" priority="19">
      <formula>OR($F18="Standard Loan",$F18="Alternative Refinance",$F18="Vacant Land")</formula>
    </cfRule>
  </conditionalFormatting>
  <conditionalFormatting sqref="J18:J21">
    <cfRule type="expression" dxfId="17" priority="18">
      <formula>$F18="Construction Loan"</formula>
    </cfRule>
  </conditionalFormatting>
  <conditionalFormatting sqref="R18 T18 V18 X18">
    <cfRule type="expression" dxfId="16" priority="17">
      <formula>$P$18="Yes"</formula>
    </cfRule>
  </conditionalFormatting>
  <conditionalFormatting sqref="R19 T19 V19 X19">
    <cfRule type="expression" dxfId="15" priority="16">
      <formula>$P$19="Yes"</formula>
    </cfRule>
  </conditionalFormatting>
  <conditionalFormatting sqref="R20 T20 V20 X20">
    <cfRule type="expression" dxfId="14" priority="15">
      <formula>$P$20="Yes"</formula>
    </cfRule>
  </conditionalFormatting>
  <conditionalFormatting sqref="R21 T21 V21 X21">
    <cfRule type="expression" dxfId="13" priority="14">
      <formula>$P$21="Yes"</formula>
    </cfRule>
  </conditionalFormatting>
  <conditionalFormatting sqref="L46 N46 P46 R46">
    <cfRule type="expression" dxfId="12" priority="13">
      <formula>$J$46="Yes"</formula>
    </cfRule>
  </conditionalFormatting>
  <conditionalFormatting sqref="L47 N47 P47 R47">
    <cfRule type="expression" dxfId="11" priority="12">
      <formula>$J$47="Yes"</formula>
    </cfRule>
  </conditionalFormatting>
  <conditionalFormatting sqref="L48 N48 P48 R48">
    <cfRule type="expression" dxfId="10" priority="11">
      <formula>$J$48="Yes"</formula>
    </cfRule>
  </conditionalFormatting>
  <conditionalFormatting sqref="L49 N49 P49 R49">
    <cfRule type="expression" dxfId="9" priority="10">
      <formula>$J$49="Yes"</formula>
    </cfRule>
  </conditionalFormatting>
  <conditionalFormatting sqref="D70:F70">
    <cfRule type="cellIs" dxfId="8" priority="5" operator="lessThan">
      <formula>0</formula>
    </cfRule>
  </conditionalFormatting>
  <conditionalFormatting sqref="D66:F66">
    <cfRule type="cellIs" dxfId="7" priority="4" operator="equal">
      <formula>"SECTION 1 INCOMPLETE"</formula>
    </cfRule>
  </conditionalFormatting>
  <conditionalFormatting sqref="D68:F68">
    <cfRule type="cellIs" dxfId="6" priority="3" operator="equal">
      <formula>"SECTION 2 INCOMPLETE"</formula>
    </cfRule>
  </conditionalFormatting>
  <conditionalFormatting sqref="D72:F72">
    <cfRule type="cellIs" dxfId="5" priority="2" operator="equal">
      <formula>"INCOMPLETE"</formula>
    </cfRule>
  </conditionalFormatting>
  <conditionalFormatting sqref="D72">
    <cfRule type="expression" dxfId="4" priority="6">
      <formula>AND(MAX($D$18:$D$21)&lt;=2000000,$D$72&gt;=1)</formula>
    </cfRule>
    <cfRule type="expression" dxfId="3" priority="7">
      <formula>AND(MAX($D$18:$D$21)&gt;2000000, $D$72&lt;1.1,$D$72&gt;=1)</formula>
    </cfRule>
    <cfRule type="cellIs" dxfId="2" priority="8" operator="lessThan">
      <formula>1</formula>
    </cfRule>
    <cfRule type="expression" dxfId="1" priority="9">
      <formula>AND(MAX($D$18:$D$21)&gt;2000000,$D$72&gt;=1.1)</formula>
    </cfRule>
  </conditionalFormatting>
  <conditionalFormatting sqref="L18:L21">
    <cfRule type="expression" dxfId="0" priority="1">
      <formula>$F18="Vacant Land"</formula>
    </cfRule>
  </conditionalFormatting>
  <dataValidations count="19">
    <dataValidation type="list" allowBlank="1" showInputMessage="1" showErrorMessage="1" sqref="N18:N21" xr:uid="{8433557E-F4E1-4BBA-949A-E89B1605C95B}">
      <formula1>IF($F18="Vacant Land",$AW$2:$AW$3,$AW$2:$AW$6)</formula1>
    </dataValidation>
    <dataValidation type="custom" allowBlank="1" showInputMessage="1" showErrorMessage="1" sqref="L18:L21" xr:uid="{33652B0A-CBEF-4863-ADEC-FC1D7C934E46}">
      <formula1>(F18&lt;&gt;"Vacant Land")</formula1>
    </dataValidation>
    <dataValidation type="custom" showInputMessage="1" showErrorMessage="1" sqref="H18:H21" xr:uid="{C62128B9-621C-483E-A023-E99862D2AE27}">
      <formula1>OR(F18="Standard Loan",F18="Alternative Refinance",F18="Vacant Land")</formula1>
    </dataValidation>
    <dataValidation type="list" showInputMessage="1" showErrorMessage="1" sqref="F18:F21" xr:uid="{34610C5A-A14A-4EE3-975C-10CC81913932}">
      <formula1>IF(D18&lt;&gt;"",$AV$8:$AV$11,"")</formula1>
    </dataValidation>
    <dataValidation type="custom" allowBlank="1" showInputMessage="1" showErrorMessage="1" sqref="N10:N11" xr:uid="{9DD8A617-E49A-4836-8AB9-46CA8A06DDB6}">
      <formula1>AND(L10&lt;&gt;"",L10&lt;&gt;L9)</formula1>
    </dataValidation>
    <dataValidation type="custom" allowBlank="1" showInputMessage="1" showErrorMessage="1" sqref="N9" xr:uid="{67183307-64DD-4467-93D8-F751F9861629}">
      <formula1>L9="Household 2"</formula1>
    </dataValidation>
    <dataValidation type="custom" allowBlank="1" showInputMessage="1" showErrorMessage="1" sqref="N8" xr:uid="{DFBEE3CA-7CB0-4856-A780-9FC035CEF630}">
      <formula1>L8="Household 1"</formula1>
    </dataValidation>
    <dataValidation type="list" allowBlank="1" showInputMessage="1" showErrorMessage="1" sqref="D46:D49" xr:uid="{4C6E5496-F615-4597-9B97-D29EBA33103F}">
      <formula1>$AV$5:$AV$6</formula1>
    </dataValidation>
    <dataValidation type="custom" showInputMessage="1" showErrorMessage="1" sqref="J18:J21" xr:uid="{924C9912-E973-465A-B2D9-E9D8E7704CD9}">
      <formula1>F18="Construction Loan"</formula1>
    </dataValidation>
    <dataValidation type="list" allowBlank="1" showInputMessage="1" showErrorMessage="1" sqref="P18:P21 J46:J49" xr:uid="{88FA87FA-803D-426B-A3B4-8D407C3FA166}">
      <formula1>$AU$3:$AU$4</formula1>
    </dataValidation>
    <dataValidation type="custom" showInputMessage="1" showErrorMessage="1" sqref="L46:L49 N46:N49 P46:P49 R46:R49" xr:uid="{D21706A8-8102-42D5-B342-F5D9D7216AAE}">
      <formula1>$J46="Yes"</formula1>
    </dataValidation>
    <dataValidation type="custom" showInputMessage="1" showErrorMessage="1" sqref="X18:X21 R18:R21 V18:V21 T18:T21" xr:uid="{6FA20D58-066D-44D0-BA28-9F298C11B0A9}">
      <formula1>$P18="Yes"</formula1>
    </dataValidation>
    <dataValidation type="list" allowBlank="1" showInputMessage="1" showErrorMessage="1" sqref="G18:G21" xr:uid="{8B098142-732B-46AA-BE63-8D1E063009AF}">
      <formula1>$AV$2:$AV$4</formula1>
    </dataValidation>
    <dataValidation type="list" allowBlank="1" showInputMessage="1" showErrorMessage="1" sqref="J11" xr:uid="{BF2C1ED2-BBF8-4E98-880A-1237387EACF2}">
      <formula1>$AZ$9:$AZ$10</formula1>
    </dataValidation>
    <dataValidation type="list" allowBlank="1" showInputMessage="1" showErrorMessage="1" sqref="J10" xr:uid="{EE14F79A-8B07-4171-B0BE-119464AFE916}">
      <formula1>$AY$9:$AY$10</formula1>
    </dataValidation>
    <dataValidation type="list" allowBlank="1" showInputMessage="1" showErrorMessage="1" sqref="J9" xr:uid="{E9C7C827-4573-4F46-83AD-AEAFC3F8868F}">
      <formula1>$AX$9:$AX$10</formula1>
    </dataValidation>
    <dataValidation type="list" allowBlank="1" showInputMessage="1" showErrorMessage="1" sqref="M9" xr:uid="{5DB40D49-D3C5-4925-B490-FD58EFE47B99}">
      <formula1>$AX$2:$AX$3</formula1>
    </dataValidation>
    <dataValidation type="list" allowBlank="1" showInputMessage="1" showErrorMessage="1" sqref="M8" xr:uid="{FDB22C14-ABAF-4D6C-8EAF-6DA3B2ACDAAC}">
      <formula1>$AX$2</formula1>
    </dataValidation>
    <dataValidation type="list" allowBlank="1" showInputMessage="1" showErrorMessage="1" sqref="H8:H11" xr:uid="{434318BE-1B7E-4652-BE36-82D1F257CBB2}">
      <formula1>$AY$2:$AY$4</formula1>
    </dataValidation>
  </dataValidations>
  <hyperlinks>
    <hyperlink ref="D57" location="'GL&amp;EE TOOL'!A1" display="CALCULATOR" xr:uid="{24E03E78-AEEA-451B-8EE4-958756F572C9}"/>
    <hyperlink ref="D27" location="'SE Income Calculator'!A1" display="SE CALCULATOR" xr:uid="{FF32FD6B-A13C-4DAF-AF13-F9B456E80DE2}"/>
  </hyperlinks>
  <pageMargins left="0.25" right="0.25" top="0.75" bottom="0.75" header="0.3" footer="0.3"/>
  <pageSetup paperSize="9" scale="44" fitToHeight="0"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147290-D750-4E8E-9CA1-11E609EC6E7D}">
  <sheetPr codeName="Sheet8"/>
  <dimension ref="A1:CL9800"/>
  <sheetViews>
    <sheetView workbookViewId="0">
      <selection activeCell="J33" sqref="J33"/>
    </sheetView>
  </sheetViews>
  <sheetFormatPr defaultRowHeight="14.5"/>
  <cols>
    <col min="1" max="1" width="17.453125" customWidth="1"/>
    <col min="2" max="2" width="14.453125" customWidth="1"/>
    <col min="3" max="3" width="21.54296875" customWidth="1"/>
    <col min="4" max="5" width="20.453125" customWidth="1"/>
    <col min="6" max="6" width="25.54296875" customWidth="1"/>
    <col min="7" max="7" width="11.54296875" customWidth="1"/>
    <col min="8" max="8" width="17.54296875" customWidth="1"/>
    <col min="9" max="9" width="15.453125" customWidth="1"/>
    <col min="10" max="10" width="15.54296875" customWidth="1"/>
    <col min="11" max="12" width="8.453125" customWidth="1"/>
    <col min="13" max="13" width="11.1796875" style="5" bestFit="1" customWidth="1"/>
    <col min="14" max="65" width="8.54296875" style="5" customWidth="1"/>
    <col min="66" max="66" width="16.453125" style="5" customWidth="1"/>
    <col min="67" max="75" width="8.54296875" style="5"/>
  </cols>
  <sheetData>
    <row r="1" spans="1:90" ht="29.25" customHeight="1">
      <c r="A1">
        <v>200</v>
      </c>
      <c r="B1" t="s">
        <v>478</v>
      </c>
      <c r="C1" t="s">
        <v>479</v>
      </c>
      <c r="D1" t="str">
        <f>IFERROR(VLOOKUP(A1,'Perpetual Stats(HEM)'!$A$3:$D$2773,3,FALSE),B1)</f>
        <v>ACT</v>
      </c>
      <c r="M1" s="1052" t="s">
        <v>480</v>
      </c>
      <c r="N1" s="1056"/>
      <c r="O1" s="1056"/>
      <c r="P1" s="1056"/>
      <c r="Q1" s="1056"/>
      <c r="R1" s="1056"/>
      <c r="S1" s="1056"/>
      <c r="T1" s="1056"/>
      <c r="U1" s="1056"/>
      <c r="V1" s="1056"/>
      <c r="W1" s="1056"/>
      <c r="X1" s="1056"/>
      <c r="Y1" s="36"/>
      <c r="Z1" s="1057" t="s">
        <v>481</v>
      </c>
      <c r="AA1" s="1057"/>
      <c r="AB1" s="1057"/>
      <c r="AC1" s="1057"/>
      <c r="AD1" s="1057"/>
      <c r="AE1" s="1057"/>
      <c r="AF1" s="1057"/>
      <c r="AG1" s="1057"/>
      <c r="AH1" s="1057"/>
      <c r="AI1" s="1057"/>
      <c r="AJ1" s="1057"/>
      <c r="AK1" s="1057"/>
      <c r="AM1" s="1052" t="s">
        <v>482</v>
      </c>
      <c r="AN1" s="1052"/>
      <c r="AO1" s="1052"/>
      <c r="AP1" s="1052"/>
      <c r="AQ1" s="1052"/>
      <c r="AR1" s="1052"/>
      <c r="AS1" s="1052"/>
      <c r="AT1" s="1052"/>
      <c r="AU1" s="1052"/>
      <c r="AV1" s="1052"/>
      <c r="AW1" s="1052"/>
      <c r="AX1" s="1052"/>
      <c r="AY1" s="36"/>
      <c r="AZ1" s="1052" t="s">
        <v>483</v>
      </c>
      <c r="BA1" s="1052"/>
      <c r="BB1" s="1052"/>
      <c r="BC1" s="1052"/>
      <c r="BD1" s="1052"/>
      <c r="BE1" s="1052"/>
      <c r="BF1" s="1052"/>
      <c r="BG1" s="1052"/>
      <c r="BH1" s="1052"/>
      <c r="BI1" s="1052"/>
      <c r="BJ1" s="1052"/>
      <c r="BK1" s="1052"/>
      <c r="BN1" s="1052" t="s">
        <v>484</v>
      </c>
      <c r="BO1" s="1052"/>
      <c r="BP1" s="1052"/>
      <c r="BQ1" s="1052"/>
      <c r="BR1" s="1052"/>
      <c r="BS1" s="1052"/>
      <c r="BT1" s="1052"/>
      <c r="BU1" s="1052"/>
      <c r="BV1" s="1052"/>
      <c r="BW1" s="1052"/>
      <c r="BX1" s="1052"/>
      <c r="BY1" s="1052"/>
      <c r="BZ1" s="35"/>
      <c r="CA1" s="1052" t="s">
        <v>485</v>
      </c>
      <c r="CB1" s="1052"/>
      <c r="CC1" s="1052"/>
      <c r="CD1" s="1052"/>
      <c r="CE1" s="1052"/>
      <c r="CF1" s="1052"/>
      <c r="CG1" s="1052"/>
      <c r="CH1" s="1052"/>
      <c r="CI1" s="1052"/>
      <c r="CJ1" s="1052"/>
      <c r="CK1" s="1052"/>
      <c r="CL1" s="1052"/>
    </row>
    <row r="2" spans="1:90" ht="58">
      <c r="A2">
        <v>201</v>
      </c>
      <c r="B2" t="s">
        <v>478</v>
      </c>
      <c r="C2" t="s">
        <v>479</v>
      </c>
      <c r="D2" t="str">
        <f>IFERROR(VLOOKUP(A2,'Perpetual Stats(HEM)'!$A$3:$D$2773,3,FALSE),B2)</f>
        <v>ACT</v>
      </c>
      <c r="M2" s="29" t="s">
        <v>397</v>
      </c>
      <c r="N2" s="5" t="s">
        <v>171</v>
      </c>
      <c r="O2" s="5" t="s">
        <v>486</v>
      </c>
      <c r="P2" s="5" t="s">
        <v>487</v>
      </c>
      <c r="Q2" s="5" t="s">
        <v>488</v>
      </c>
      <c r="R2" s="5" t="s">
        <v>489</v>
      </c>
      <c r="S2" s="5" t="s">
        <v>490</v>
      </c>
      <c r="T2" s="5" t="s">
        <v>491</v>
      </c>
      <c r="U2" s="5" t="s">
        <v>492</v>
      </c>
      <c r="V2" s="5" t="s">
        <v>493</v>
      </c>
      <c r="W2" s="5" t="s">
        <v>494</v>
      </c>
      <c r="X2" s="5" t="s">
        <v>495</v>
      </c>
      <c r="AA2" s="5" t="s">
        <v>496</v>
      </c>
      <c r="AB2" s="5" t="s">
        <v>497</v>
      </c>
      <c r="AC2" s="5" t="s">
        <v>498</v>
      </c>
      <c r="AD2" s="5" t="s">
        <v>499</v>
      </c>
      <c r="AE2" s="5" t="s">
        <v>500</v>
      </c>
      <c r="AF2" s="5" t="s">
        <v>501</v>
      </c>
      <c r="AG2" s="5" t="s">
        <v>502</v>
      </c>
      <c r="AH2" s="5" t="s">
        <v>503</v>
      </c>
      <c r="AI2" s="5" t="s">
        <v>504</v>
      </c>
      <c r="AJ2" s="5" t="s">
        <v>505</v>
      </c>
      <c r="AK2" s="5" t="s">
        <v>506</v>
      </c>
      <c r="AM2" s="29" t="s">
        <v>507</v>
      </c>
      <c r="AN2" s="5" t="s">
        <v>171</v>
      </c>
      <c r="AO2" s="5" t="s">
        <v>486</v>
      </c>
      <c r="AP2" s="5" t="s">
        <v>487</v>
      </c>
      <c r="AQ2" s="5" t="s">
        <v>488</v>
      </c>
      <c r="AR2" s="5" t="s">
        <v>489</v>
      </c>
      <c r="AS2" s="5" t="s">
        <v>490</v>
      </c>
      <c r="AT2" s="5" t="s">
        <v>491</v>
      </c>
      <c r="AU2" s="5" t="s">
        <v>492</v>
      </c>
      <c r="AV2" s="5" t="s">
        <v>493</v>
      </c>
      <c r="AW2" s="5" t="s">
        <v>494</v>
      </c>
      <c r="AX2" s="5" t="s">
        <v>495</v>
      </c>
      <c r="BA2" s="5" t="s">
        <v>496</v>
      </c>
      <c r="BB2" s="5" t="s">
        <v>497</v>
      </c>
      <c r="BC2" s="5" t="s">
        <v>498</v>
      </c>
      <c r="BD2" s="5" t="s">
        <v>499</v>
      </c>
      <c r="BE2" s="5" t="s">
        <v>500</v>
      </c>
      <c r="BF2" s="5" t="s">
        <v>501</v>
      </c>
      <c r="BG2" s="5" t="s">
        <v>502</v>
      </c>
      <c r="BH2" s="5" t="s">
        <v>503</v>
      </c>
      <c r="BI2" s="5" t="s">
        <v>504</v>
      </c>
      <c r="BJ2" s="5" t="s">
        <v>505</v>
      </c>
      <c r="BK2" s="5" t="s">
        <v>506</v>
      </c>
      <c r="BN2" s="28" t="s">
        <v>508</v>
      </c>
      <c r="BO2" s="5" t="s">
        <v>171</v>
      </c>
      <c r="BP2" s="5" t="s">
        <v>486</v>
      </c>
      <c r="BQ2" s="5" t="s">
        <v>487</v>
      </c>
      <c r="BR2" s="5" t="s">
        <v>488</v>
      </c>
      <c r="BS2" s="5" t="s">
        <v>489</v>
      </c>
      <c r="BT2" s="5" t="s">
        <v>490</v>
      </c>
      <c r="BU2" s="5" t="s">
        <v>491</v>
      </c>
      <c r="BV2" s="5" t="s">
        <v>492</v>
      </c>
      <c r="BW2" s="5" t="s">
        <v>493</v>
      </c>
      <c r="BX2" s="5" t="s">
        <v>494</v>
      </c>
      <c r="BY2" s="5" t="s">
        <v>495</v>
      </c>
      <c r="BZ2" s="5"/>
      <c r="CA2" s="5"/>
      <c r="CB2" s="5" t="s">
        <v>496</v>
      </c>
      <c r="CC2" s="5" t="s">
        <v>497</v>
      </c>
      <c r="CD2" s="5" t="s">
        <v>498</v>
      </c>
      <c r="CE2" s="5" t="s">
        <v>499</v>
      </c>
      <c r="CF2" s="5" t="s">
        <v>500</v>
      </c>
      <c r="CG2" s="5" t="s">
        <v>501</v>
      </c>
      <c r="CH2" s="5" t="s">
        <v>502</v>
      </c>
      <c r="CI2" s="5" t="s">
        <v>503</v>
      </c>
      <c r="CJ2" s="5" t="s">
        <v>504</v>
      </c>
      <c r="CK2" s="5" t="s">
        <v>505</v>
      </c>
      <c r="CL2" s="5" t="s">
        <v>506</v>
      </c>
    </row>
    <row r="3" spans="1:90">
      <c r="A3">
        <v>202</v>
      </c>
      <c r="B3" t="s">
        <v>478</v>
      </c>
      <c r="C3" t="s">
        <v>479</v>
      </c>
      <c r="D3" t="str">
        <f>IFERROR(VLOOKUP(A3,'Perpetual Stats(HEM)'!$A$3:$D$2773,3,FALSE),B3)</f>
        <v>ACT</v>
      </c>
      <c r="E3" s="39"/>
      <c r="F3" s="39"/>
      <c r="G3" s="40" t="s">
        <v>9</v>
      </c>
      <c r="H3" s="40" t="s">
        <v>16</v>
      </c>
      <c r="I3" s="40" t="s">
        <v>25</v>
      </c>
      <c r="J3" s="40" t="s">
        <v>39</v>
      </c>
      <c r="M3" s="67">
        <v>0</v>
      </c>
      <c r="N3" s="68">
        <v>0</v>
      </c>
      <c r="O3" s="68">
        <v>0</v>
      </c>
      <c r="P3" s="68">
        <v>0</v>
      </c>
      <c r="Q3" s="68">
        <v>0</v>
      </c>
      <c r="R3" s="68">
        <v>0</v>
      </c>
      <c r="S3" s="68">
        <v>0</v>
      </c>
      <c r="T3" s="68">
        <v>0</v>
      </c>
      <c r="U3" s="68">
        <v>0</v>
      </c>
      <c r="V3" s="68">
        <v>0</v>
      </c>
      <c r="W3" s="68">
        <v>0</v>
      </c>
      <c r="X3" s="68">
        <v>0</v>
      </c>
      <c r="Y3" s="27"/>
      <c r="Z3" s="67">
        <v>0</v>
      </c>
      <c r="AA3" s="68">
        <v>240.77994603417582</v>
      </c>
      <c r="AB3" s="68">
        <v>0</v>
      </c>
      <c r="AC3" s="68">
        <v>0</v>
      </c>
      <c r="AD3" s="68">
        <v>0</v>
      </c>
      <c r="AE3" s="68">
        <v>0</v>
      </c>
      <c r="AF3" s="68">
        <v>0</v>
      </c>
      <c r="AG3" s="68">
        <v>0</v>
      </c>
      <c r="AH3" s="68">
        <v>0</v>
      </c>
      <c r="AI3" s="68">
        <v>0</v>
      </c>
      <c r="AJ3" s="68">
        <v>0</v>
      </c>
      <c r="AK3" s="68">
        <v>0</v>
      </c>
      <c r="AL3" s="27"/>
      <c r="AM3" s="67">
        <v>0</v>
      </c>
      <c r="AN3" s="68">
        <v>0</v>
      </c>
      <c r="AO3" s="68">
        <v>0</v>
      </c>
      <c r="AP3" s="68">
        <v>0</v>
      </c>
      <c r="AQ3" s="68">
        <v>0</v>
      </c>
      <c r="AR3" s="68">
        <v>0</v>
      </c>
      <c r="AS3" s="68">
        <v>0</v>
      </c>
      <c r="AT3" s="68">
        <v>0</v>
      </c>
      <c r="AU3" s="68">
        <v>0</v>
      </c>
      <c r="AV3" s="68">
        <v>0</v>
      </c>
      <c r="AW3" s="68">
        <v>0</v>
      </c>
      <c r="AX3" s="68">
        <v>0</v>
      </c>
      <c r="AY3" s="27"/>
      <c r="AZ3" s="67">
        <v>0</v>
      </c>
      <c r="BA3" s="68">
        <v>267.60857502384903</v>
      </c>
      <c r="BB3" s="68">
        <v>0</v>
      </c>
      <c r="BC3" s="68">
        <v>0</v>
      </c>
      <c r="BD3" s="68">
        <v>0</v>
      </c>
      <c r="BE3" s="68">
        <v>0</v>
      </c>
      <c r="BF3" s="68">
        <v>0</v>
      </c>
      <c r="BG3" s="68">
        <v>0</v>
      </c>
      <c r="BH3" s="68">
        <v>0</v>
      </c>
      <c r="BI3" s="68">
        <v>0</v>
      </c>
      <c r="BJ3" s="68">
        <v>0</v>
      </c>
      <c r="BK3" s="68">
        <v>0</v>
      </c>
      <c r="BL3" s="27"/>
      <c r="BM3" s="27"/>
      <c r="BN3" s="67">
        <v>0</v>
      </c>
      <c r="BO3" s="68">
        <v>0</v>
      </c>
      <c r="BP3" s="68">
        <v>0</v>
      </c>
      <c r="BQ3" s="68">
        <v>0</v>
      </c>
      <c r="BR3" s="68">
        <v>0</v>
      </c>
      <c r="BS3" s="68">
        <v>0</v>
      </c>
      <c r="BT3" s="68">
        <v>0</v>
      </c>
      <c r="BU3" s="68">
        <v>0</v>
      </c>
      <c r="BV3" s="68">
        <v>0</v>
      </c>
      <c r="BW3" s="68">
        <v>0</v>
      </c>
      <c r="BX3" s="68">
        <v>0</v>
      </c>
      <c r="BY3" s="68">
        <v>0</v>
      </c>
      <c r="BZ3" s="27"/>
      <c r="CA3" s="67">
        <v>0</v>
      </c>
      <c r="CB3" s="68">
        <v>275.78820550423387</v>
      </c>
      <c r="CC3" s="68">
        <v>0</v>
      </c>
      <c r="CD3" s="68">
        <v>0</v>
      </c>
      <c r="CE3" s="68">
        <v>0</v>
      </c>
      <c r="CF3" s="68">
        <v>0</v>
      </c>
      <c r="CG3" s="68">
        <v>0</v>
      </c>
      <c r="CH3" s="68">
        <v>0</v>
      </c>
      <c r="CI3" s="68">
        <v>0</v>
      </c>
      <c r="CJ3" s="68">
        <v>0</v>
      </c>
      <c r="CK3" s="68">
        <v>0</v>
      </c>
      <c r="CL3" s="68">
        <v>0</v>
      </c>
    </row>
    <row r="4" spans="1:90">
      <c r="A4">
        <v>203</v>
      </c>
      <c r="B4" t="s">
        <v>478</v>
      </c>
      <c r="C4" t="s">
        <v>479</v>
      </c>
      <c r="D4" t="str">
        <f>IFERROR(VLOOKUP(A4,'Perpetual Stats(HEM)'!$A$3:$D$2773,3,FALSE),B4)</f>
        <v>ACT</v>
      </c>
      <c r="E4" s="39"/>
      <c r="F4" s="39" t="s">
        <v>509</v>
      </c>
      <c r="G4" s="40" t="str">
        <f>IFERROR(VLOOKUP('Servicing Calculator'!AJ57,$A:$D,4,FALSE),"")</f>
        <v/>
      </c>
      <c r="H4" s="40" t="str">
        <f>IFERROR(VLOOKUP('Servicing Calculator'!AK57,$A:$D,4,FALSE),"")</f>
        <v/>
      </c>
      <c r="I4" s="40" t="str">
        <f>IFERROR(VLOOKUP('Servicing Calculator'!AL57,$A:$D,4,FALSE),"")</f>
        <v/>
      </c>
      <c r="J4" s="40" t="str">
        <f>IFERROR(VLOOKUP('Servicing Calculator'!AM57,$A:$D,4,FALSE),"")</f>
        <v/>
      </c>
      <c r="M4" s="67">
        <v>24000</v>
      </c>
      <c r="N4" s="68"/>
      <c r="O4" s="68">
        <v>0</v>
      </c>
      <c r="P4" s="68">
        <v>0</v>
      </c>
      <c r="Q4" s="68">
        <v>0</v>
      </c>
      <c r="R4" s="68">
        <v>0</v>
      </c>
      <c r="S4" s="68">
        <v>0</v>
      </c>
      <c r="T4" s="68">
        <v>0</v>
      </c>
      <c r="U4" s="68">
        <v>0</v>
      </c>
      <c r="V4" s="68">
        <v>0</v>
      </c>
      <c r="W4" s="68">
        <v>0</v>
      </c>
      <c r="X4" s="68">
        <v>0</v>
      </c>
      <c r="Y4" s="27"/>
      <c r="Z4" s="67">
        <v>24000</v>
      </c>
      <c r="AA4" s="68">
        <v>256.81674218428878</v>
      </c>
      <c r="AB4" s="68">
        <v>347.53687594323321</v>
      </c>
      <c r="AC4" s="68">
        <v>437.71224035597004</v>
      </c>
      <c r="AD4" s="68">
        <v>0</v>
      </c>
      <c r="AE4" s="68">
        <v>0</v>
      </c>
      <c r="AF4" s="68">
        <v>0</v>
      </c>
      <c r="AG4" s="68">
        <v>0</v>
      </c>
      <c r="AH4" s="68">
        <v>0</v>
      </c>
      <c r="AI4" s="68">
        <v>0</v>
      </c>
      <c r="AJ4" s="68">
        <v>0</v>
      </c>
      <c r="AK4" s="68">
        <v>0</v>
      </c>
      <c r="AL4" s="27"/>
      <c r="AM4" s="67">
        <v>24000</v>
      </c>
      <c r="AN4" s="68">
        <v>513.04923561573514</v>
      </c>
      <c r="AO4" s="68">
        <v>0</v>
      </c>
      <c r="AP4" s="68">
        <v>0</v>
      </c>
      <c r="AQ4" s="68">
        <v>0</v>
      </c>
      <c r="AR4" s="68">
        <v>0</v>
      </c>
      <c r="AS4" s="68">
        <v>0</v>
      </c>
      <c r="AT4" s="68">
        <v>0</v>
      </c>
      <c r="AU4" s="68">
        <v>0</v>
      </c>
      <c r="AV4" s="68">
        <v>0</v>
      </c>
      <c r="AW4" s="68">
        <v>0</v>
      </c>
      <c r="AX4" s="68">
        <v>0</v>
      </c>
      <c r="AY4" s="27"/>
      <c r="AZ4" s="67">
        <v>24000</v>
      </c>
      <c r="BA4" s="68">
        <v>283.64537117396196</v>
      </c>
      <c r="BB4" s="68">
        <v>374.26051094832508</v>
      </c>
      <c r="BC4" s="68">
        <v>464.43133958656557</v>
      </c>
      <c r="BD4" s="68">
        <v>0</v>
      </c>
      <c r="BE4" s="68">
        <v>0</v>
      </c>
      <c r="BF4" s="68">
        <v>0</v>
      </c>
      <c r="BG4" s="68">
        <v>0</v>
      </c>
      <c r="BH4" s="68">
        <v>0</v>
      </c>
      <c r="BI4" s="68">
        <v>0</v>
      </c>
      <c r="BJ4" s="68">
        <v>0</v>
      </c>
      <c r="BK4" s="68">
        <v>0</v>
      </c>
      <c r="BL4" s="27"/>
      <c r="BM4" s="27"/>
      <c r="BN4" s="67">
        <v>24000</v>
      </c>
      <c r="BO4" s="68">
        <v>521.22301187779988</v>
      </c>
      <c r="BP4" s="68">
        <v>0</v>
      </c>
      <c r="BQ4" s="68">
        <v>0</v>
      </c>
      <c r="BR4" s="68">
        <v>0</v>
      </c>
      <c r="BS4" s="68">
        <v>0</v>
      </c>
      <c r="BT4" s="68">
        <v>0</v>
      </c>
      <c r="BU4" s="68">
        <v>0</v>
      </c>
      <c r="BV4" s="68">
        <v>0</v>
      </c>
      <c r="BW4" s="68">
        <v>0</v>
      </c>
      <c r="BX4" s="68">
        <v>0</v>
      </c>
      <c r="BY4" s="68">
        <v>0</v>
      </c>
      <c r="BZ4" s="27"/>
      <c r="CA4" s="67">
        <v>24000</v>
      </c>
      <c r="CB4" s="68">
        <v>291.82500165434681</v>
      </c>
      <c r="CC4" s="68">
        <v>382.40812476825755</v>
      </c>
      <c r="CD4" s="68">
        <v>472.57755204997596</v>
      </c>
      <c r="CE4" s="68">
        <v>0</v>
      </c>
      <c r="CF4" s="68">
        <v>0</v>
      </c>
      <c r="CG4" s="68">
        <v>0</v>
      </c>
      <c r="CH4" s="68">
        <v>0</v>
      </c>
      <c r="CI4" s="68">
        <v>0</v>
      </c>
      <c r="CJ4" s="68">
        <v>0</v>
      </c>
      <c r="CK4" s="68">
        <v>0</v>
      </c>
      <c r="CL4" s="68">
        <v>0</v>
      </c>
    </row>
    <row r="5" spans="1:90">
      <c r="A5">
        <v>204</v>
      </c>
      <c r="B5" t="s">
        <v>478</v>
      </c>
      <c r="C5" t="s">
        <v>479</v>
      </c>
      <c r="D5" t="str">
        <f>IFERROR(VLOOKUP(A5,'Perpetual Stats(HEM)'!$A$3:$D$2773,3,FALSE),B5)</f>
        <v>ACT</v>
      </c>
      <c r="E5" s="39"/>
      <c r="F5" s="39" t="s">
        <v>510</v>
      </c>
      <c r="G5" s="40">
        <f>MAX('Servicing Calculator'!AJ56,0)</f>
        <v>0</v>
      </c>
      <c r="H5" s="40">
        <f>MAX('Servicing Calculator'!AK56,0)</f>
        <v>0</v>
      </c>
      <c r="I5" s="40">
        <f>MAX('Servicing Calculator'!AL56,0)</f>
        <v>0</v>
      </c>
      <c r="J5" s="40">
        <f>MAX('Servicing Calculator'!AM56,0)</f>
        <v>0</v>
      </c>
      <c r="M5" s="67">
        <v>36000</v>
      </c>
      <c r="N5" s="68"/>
      <c r="O5" s="68"/>
      <c r="P5" s="68"/>
      <c r="Q5" s="68">
        <v>0</v>
      </c>
      <c r="R5" s="68">
        <v>0</v>
      </c>
      <c r="S5" s="68">
        <v>0</v>
      </c>
      <c r="T5" s="68">
        <v>0</v>
      </c>
      <c r="U5" s="68">
        <v>0</v>
      </c>
      <c r="V5" s="68">
        <v>0</v>
      </c>
      <c r="W5" s="68">
        <v>0</v>
      </c>
      <c r="X5" s="68">
        <v>0</v>
      </c>
      <c r="Y5" s="27"/>
      <c r="Z5" s="67">
        <v>36000</v>
      </c>
      <c r="AA5" s="68">
        <v>269.7228180493999</v>
      </c>
      <c r="AB5" s="68">
        <v>360.39245801593501</v>
      </c>
      <c r="AC5" s="68">
        <v>450.56561737599708</v>
      </c>
      <c r="AD5" s="68">
        <v>549.86063795823316</v>
      </c>
      <c r="AE5" s="68">
        <f>AD5+(AD5-AC5)</f>
        <v>649.15565854046918</v>
      </c>
      <c r="AF5" s="68">
        <f t="shared" ref="AF5:AK5" si="0">AE5+(AE5-AD5)</f>
        <v>748.4506791227052</v>
      </c>
      <c r="AG5" s="68">
        <f t="shared" si="0"/>
        <v>847.74569970494122</v>
      </c>
      <c r="AH5" s="68">
        <f t="shared" si="0"/>
        <v>947.04072028717724</v>
      </c>
      <c r="AI5" s="68">
        <f t="shared" si="0"/>
        <v>1046.3357408694133</v>
      </c>
      <c r="AJ5" s="68">
        <f t="shared" si="0"/>
        <v>1145.6307614516493</v>
      </c>
      <c r="AK5" s="68">
        <f t="shared" si="0"/>
        <v>1244.9257820338853</v>
      </c>
      <c r="AL5" s="27"/>
      <c r="AM5" s="67">
        <v>36000</v>
      </c>
      <c r="AN5" s="68">
        <v>525.9460452708056</v>
      </c>
      <c r="AO5" s="68">
        <v>602.49231728491191</v>
      </c>
      <c r="AP5" s="68">
        <v>663.16831955735688</v>
      </c>
      <c r="AQ5" s="68">
        <v>0</v>
      </c>
      <c r="AR5" s="68">
        <v>0</v>
      </c>
      <c r="AS5" s="68">
        <v>0</v>
      </c>
      <c r="AT5" s="68">
        <v>0</v>
      </c>
      <c r="AU5" s="68">
        <v>0</v>
      </c>
      <c r="AV5" s="68">
        <v>0</v>
      </c>
      <c r="AW5" s="68">
        <v>0</v>
      </c>
      <c r="AX5" s="68">
        <v>0</v>
      </c>
      <c r="AY5" s="27"/>
      <c r="AZ5" s="67">
        <v>36000</v>
      </c>
      <c r="BA5" s="68">
        <v>296.55146558538996</v>
      </c>
      <c r="BB5" s="68">
        <v>387.11606992887317</v>
      </c>
      <c r="BC5" s="68">
        <v>477.28471660659255</v>
      </c>
      <c r="BD5" s="68">
        <v>577.02741887019238</v>
      </c>
      <c r="BE5" s="68">
        <f>BD5+(BD5-BC5)</f>
        <v>676.77012113379214</v>
      </c>
      <c r="BF5" s="68">
        <f t="shared" ref="BF5:BK13" si="1">BE5+(BE5-BD5)</f>
        <v>776.51282339739191</v>
      </c>
      <c r="BG5" s="68">
        <f t="shared" si="1"/>
        <v>876.25552566099168</v>
      </c>
      <c r="BH5" s="68">
        <f t="shared" si="1"/>
        <v>975.99822792459145</v>
      </c>
      <c r="BI5" s="68">
        <f t="shared" si="1"/>
        <v>1075.7409301881912</v>
      </c>
      <c r="BJ5" s="68">
        <f t="shared" si="1"/>
        <v>1175.483632451791</v>
      </c>
      <c r="BK5" s="68">
        <f t="shared" si="1"/>
        <v>1275.2263347153907</v>
      </c>
      <c r="BL5" s="27"/>
      <c r="BM5" s="27"/>
      <c r="BN5" s="67">
        <v>36000</v>
      </c>
      <c r="BO5" s="68">
        <v>534.11982153287033</v>
      </c>
      <c r="BP5" s="68">
        <v>610.64926570038688</v>
      </c>
      <c r="BQ5" s="68">
        <v>671.34447997258951</v>
      </c>
      <c r="BR5" s="68">
        <v>0</v>
      </c>
      <c r="BS5" s="68">
        <v>0</v>
      </c>
      <c r="BT5" s="68">
        <v>0</v>
      </c>
      <c r="BU5" s="68">
        <v>0</v>
      </c>
      <c r="BV5" s="68">
        <v>0</v>
      </c>
      <c r="BW5" s="68">
        <v>0</v>
      </c>
      <c r="BX5" s="68">
        <v>0</v>
      </c>
      <c r="BY5" s="68">
        <v>0</v>
      </c>
      <c r="BZ5" s="27"/>
      <c r="CA5" s="67">
        <v>36000</v>
      </c>
      <c r="CB5" s="68">
        <v>304.73109606577481</v>
      </c>
      <c r="CC5" s="68">
        <v>395.26368374880565</v>
      </c>
      <c r="CD5" s="68">
        <v>485.43092907000295</v>
      </c>
      <c r="CE5" s="68">
        <v>585.31009615384619</v>
      </c>
      <c r="CF5" s="69">
        <f>CE5+(CE5-CD5)</f>
        <v>685.18926323768937</v>
      </c>
      <c r="CG5" s="69">
        <f t="shared" ref="CG5:CL5" si="2">CF5+(CF5-CE5)</f>
        <v>785.06843032153256</v>
      </c>
      <c r="CH5" s="69">
        <f t="shared" si="2"/>
        <v>884.94759740537575</v>
      </c>
      <c r="CI5" s="69">
        <f t="shared" si="2"/>
        <v>984.82676448921893</v>
      </c>
      <c r="CJ5" s="69">
        <f t="shared" si="2"/>
        <v>1084.7059315730621</v>
      </c>
      <c r="CK5" s="69">
        <f t="shared" si="2"/>
        <v>1184.5850986569053</v>
      </c>
      <c r="CL5" s="69">
        <f t="shared" si="2"/>
        <v>1284.4642657407485</v>
      </c>
    </row>
    <row r="6" spans="1:90">
      <c r="A6">
        <v>205</v>
      </c>
      <c r="B6" t="s">
        <v>478</v>
      </c>
      <c r="C6" t="s">
        <v>479</v>
      </c>
      <c r="D6" t="str">
        <f>IFERROR(VLOOKUP(A6,'Perpetual Stats(HEM)'!$A$3:$D$2773,3,FALSE),B6)</f>
        <v>ACT</v>
      </c>
      <c r="E6" s="39"/>
      <c r="F6" s="39" t="s">
        <v>511</v>
      </c>
      <c r="G6" s="40" t="e">
        <f>VLOOKUP(G3,'Servicing Calculator'!$L$8:$P$11,5,FALSE)</f>
        <v>#N/A</v>
      </c>
      <c r="H6" s="40" t="e">
        <f>VLOOKUP(H3,'Servicing Calculator'!$L$8:$P$11,5,FALSE)</f>
        <v>#N/A</v>
      </c>
      <c r="I6" s="40" t="e">
        <f>VLOOKUP(I3,'Servicing Calculator'!$L$8:$P$11,5,FALSE)</f>
        <v>#N/A</v>
      </c>
      <c r="J6" s="40" t="e">
        <f>VLOOKUP(J3,'Servicing Calculator'!$L$8:$P$11,5,FALSE)</f>
        <v>#N/A</v>
      </c>
      <c r="M6" s="252">
        <v>0</v>
      </c>
      <c r="N6" s="72">
        <v>553.22623954233893</v>
      </c>
      <c r="O6" s="72">
        <v>634.77065627912395</v>
      </c>
      <c r="P6" s="72">
        <v>700.23069787467045</v>
      </c>
      <c r="Q6" s="72">
        <v>765.59105796007225</v>
      </c>
      <c r="R6" s="27">
        <f>Q6+(Q6-P6)</f>
        <v>830.95141804547404</v>
      </c>
      <c r="S6" s="27">
        <f t="shared" ref="S6:X13" si="3">R6+(R6-Q6)</f>
        <v>896.31177813087584</v>
      </c>
      <c r="T6" s="27">
        <f t="shared" si="3"/>
        <v>961.67213821627763</v>
      </c>
      <c r="U6" s="27">
        <f t="shared" si="3"/>
        <v>1027.0324983016794</v>
      </c>
      <c r="V6" s="27">
        <f t="shared" si="3"/>
        <v>1092.3928583870811</v>
      </c>
      <c r="W6" s="27">
        <f t="shared" si="3"/>
        <v>1157.7532184724828</v>
      </c>
      <c r="X6" s="27">
        <f t="shared" si="3"/>
        <v>1223.1135785578845</v>
      </c>
      <c r="Y6" s="27"/>
      <c r="Z6">
        <v>0</v>
      </c>
      <c r="AA6" s="72">
        <v>307.41106082744642</v>
      </c>
      <c r="AB6" s="72">
        <v>399.75126945117739</v>
      </c>
      <c r="AC6" s="72">
        <v>514.0210808073997</v>
      </c>
      <c r="AD6" s="72">
        <v>637.44039212740381</v>
      </c>
      <c r="AE6" s="27">
        <f t="shared" ref="AE6:AE13" si="4">AD6+(AD6-AC6)</f>
        <v>760.85970344740792</v>
      </c>
      <c r="AF6" s="27">
        <f t="shared" ref="AF6:AF13" si="5">AE6+(AE6-AD6)</f>
        <v>884.27901476741204</v>
      </c>
      <c r="AG6" s="27">
        <f t="shared" ref="AG6:AG13" si="6">AF6+(AF6-AE6)</f>
        <v>1007.6983260874161</v>
      </c>
      <c r="AH6" s="27">
        <f t="shared" ref="AH6:AH13" si="7">AG6+(AG6-AF6)</f>
        <v>1131.1176374074203</v>
      </c>
      <c r="AI6" s="27">
        <f t="shared" ref="AI6:AI13" si="8">AH6+(AH6-AG6)</f>
        <v>1254.5369487274243</v>
      </c>
      <c r="AJ6" s="27">
        <f t="shared" ref="AJ6:AJ13" si="9">AI6+(AI6-AH6)</f>
        <v>1377.9562600474283</v>
      </c>
      <c r="AK6" s="27">
        <f t="shared" ref="AK6:AK13" si="10">AJ6+(AJ6-AI6)</f>
        <v>1501.3755713674323</v>
      </c>
      <c r="AL6" s="27"/>
      <c r="AM6">
        <v>0</v>
      </c>
      <c r="AN6" s="72">
        <v>586.74522434007042</v>
      </c>
      <c r="AO6" s="72">
        <v>668.37003937379075</v>
      </c>
      <c r="AP6" s="72">
        <v>733.80453113266606</v>
      </c>
      <c r="AQ6" s="72">
        <v>799.16421896355587</v>
      </c>
      <c r="AR6" s="27">
        <f>AQ6+(AQ6-AP6)</f>
        <v>864.52390679444568</v>
      </c>
      <c r="AS6" s="27">
        <f t="shared" ref="AS6:AX6" si="11">AR6+(AR6-AQ6)</f>
        <v>929.88359462533549</v>
      </c>
      <c r="AT6" s="27">
        <f t="shared" si="11"/>
        <v>995.2432824562253</v>
      </c>
      <c r="AU6" s="27">
        <f t="shared" si="11"/>
        <v>1060.6029702871151</v>
      </c>
      <c r="AV6" s="27">
        <f t="shared" si="11"/>
        <v>1125.962658118005</v>
      </c>
      <c r="AW6" s="27">
        <f t="shared" si="11"/>
        <v>1191.322345948895</v>
      </c>
      <c r="AX6" s="27">
        <f t="shared" si="11"/>
        <v>1256.6820337797849</v>
      </c>
      <c r="AY6" s="27"/>
      <c r="AZ6">
        <v>0</v>
      </c>
      <c r="BA6" s="72">
        <v>340.99120604285309</v>
      </c>
      <c r="BB6" s="72">
        <v>433.26393564988717</v>
      </c>
      <c r="BC6" s="72">
        <v>547.88007918406754</v>
      </c>
      <c r="BD6" s="72">
        <v>672.01983173076917</v>
      </c>
      <c r="BE6" s="27">
        <f t="shared" ref="BE6:BE13" si="12">BD6+(BD6-BC6)</f>
        <v>796.1595842774708</v>
      </c>
      <c r="BF6" s="27">
        <f t="shared" si="1"/>
        <v>920.29933682417243</v>
      </c>
      <c r="BG6" s="27">
        <f t="shared" si="1"/>
        <v>1044.4390893708742</v>
      </c>
      <c r="BH6" s="27">
        <f t="shared" si="1"/>
        <v>1168.578841917576</v>
      </c>
      <c r="BI6" s="27">
        <f t="shared" si="1"/>
        <v>1292.7185944642779</v>
      </c>
      <c r="BJ6" s="27">
        <f t="shared" si="1"/>
        <v>1416.8583470109797</v>
      </c>
      <c r="BK6" s="27">
        <f t="shared" si="1"/>
        <v>1540.9980995576816</v>
      </c>
      <c r="BL6" s="27"/>
      <c r="BM6" s="27"/>
      <c r="BN6">
        <v>0</v>
      </c>
      <c r="BO6" s="72">
        <v>603.56979638462531</v>
      </c>
      <c r="BP6" s="72">
        <v>685.2350123565019</v>
      </c>
      <c r="BQ6" s="72">
        <v>750.65663847596329</v>
      </c>
      <c r="BR6" s="72">
        <v>816.01600717862539</v>
      </c>
      <c r="BS6" s="27">
        <f>BR6+(BR6-BQ6)</f>
        <v>881.37537588128748</v>
      </c>
      <c r="BT6" s="27">
        <f t="shared" ref="BT6:BY6" si="13">BS6+(BS6-BR6)</f>
        <v>946.73474458394958</v>
      </c>
      <c r="BU6" s="27">
        <f t="shared" si="13"/>
        <v>1012.0941132866117</v>
      </c>
      <c r="BV6" s="27">
        <f t="shared" si="13"/>
        <v>1077.4534819892738</v>
      </c>
      <c r="BW6" s="27">
        <f t="shared" si="13"/>
        <v>1142.8128506919359</v>
      </c>
      <c r="BX6" s="27">
        <f t="shared" si="13"/>
        <v>1208.172219394598</v>
      </c>
      <c r="BY6" s="27">
        <f t="shared" si="13"/>
        <v>1273.5315880972601</v>
      </c>
      <c r="BZ6" s="27"/>
      <c r="CA6">
        <v>0</v>
      </c>
      <c r="CB6" s="72">
        <v>357.84648163856502</v>
      </c>
      <c r="CC6" s="72">
        <v>450.08534529791154</v>
      </c>
      <c r="CD6" s="72">
        <v>564.87536422353628</v>
      </c>
      <c r="CE6" s="72">
        <v>689.37677471454322</v>
      </c>
      <c r="CF6" s="34">
        <f t="shared" ref="CF6:CF13" si="14">CE6+(CE6-CD6)</f>
        <v>813.87818520555015</v>
      </c>
      <c r="CG6" s="34">
        <f t="shared" ref="CG6:CG13" si="15">CF6+(CF6-CE6)</f>
        <v>938.37959569655709</v>
      </c>
      <c r="CH6" s="34">
        <f t="shared" ref="CH6:CH13" si="16">CG6+(CG6-CF6)</f>
        <v>1062.881006187564</v>
      </c>
      <c r="CI6" s="34">
        <f t="shared" ref="CI6:CI13" si="17">CH6+(CH6-CG6)</f>
        <v>1187.382416678571</v>
      </c>
      <c r="CJ6" s="34">
        <f t="shared" ref="CJ6:CJ13" si="18">CI6+(CI6-CH6)</f>
        <v>1311.8838271695779</v>
      </c>
      <c r="CK6" s="34">
        <f t="shared" ref="CK6:CK13" si="19">CJ6+(CJ6-CI6)</f>
        <v>1436.3852376605848</v>
      </c>
      <c r="CL6" s="34">
        <f t="shared" ref="CL6:CL13" si="20">CK6+(CK6-CJ6)</f>
        <v>1560.8866481515918</v>
      </c>
    </row>
    <row r="7" spans="1:90">
      <c r="A7">
        <v>206</v>
      </c>
      <c r="B7" t="s">
        <v>478</v>
      </c>
      <c r="C7" t="s">
        <v>479</v>
      </c>
      <c r="D7" t="str">
        <f>IFERROR(VLOOKUP(A7,'Perpetual Stats(HEM)'!$A$3:$D$2773,3,FALSE),B7)</f>
        <v>ACT</v>
      </c>
      <c r="E7" s="39"/>
      <c r="F7" s="39" t="s">
        <v>512</v>
      </c>
      <c r="G7" s="40" t="e">
        <f>IF(G6&gt;10,10,G6)</f>
        <v>#N/A</v>
      </c>
      <c r="H7" s="40" t="e">
        <f>IF(H6&gt;10,10,H6)</f>
        <v>#N/A</v>
      </c>
      <c r="I7" s="40" t="e">
        <f>IF(I6&gt;10,10,I6)</f>
        <v>#N/A</v>
      </c>
      <c r="J7" s="40" t="e">
        <f>IF(J6&gt;10,10,J6)</f>
        <v>#N/A</v>
      </c>
      <c r="M7" s="252">
        <v>59000</v>
      </c>
      <c r="N7" s="71">
        <v>588.86926013849757</v>
      </c>
      <c r="O7" s="71">
        <v>670.49919954726579</v>
      </c>
      <c r="P7" s="71">
        <v>735.93204315385219</v>
      </c>
      <c r="Q7" s="71">
        <v>801.29176363024078</v>
      </c>
      <c r="R7" s="27">
        <f t="shared" ref="R7:R13" si="21">Q7+(Q7-P7)</f>
        <v>866.65148410662937</v>
      </c>
      <c r="S7" s="27">
        <f t="shared" si="3"/>
        <v>932.01120458301796</v>
      </c>
      <c r="T7" s="27">
        <f t="shared" si="3"/>
        <v>997.37092505940655</v>
      </c>
      <c r="U7" s="27">
        <f t="shared" si="3"/>
        <v>1062.7306455357952</v>
      </c>
      <c r="V7" s="27">
        <f t="shared" si="3"/>
        <v>1128.0903660121839</v>
      </c>
      <c r="W7" s="27">
        <f t="shared" si="3"/>
        <v>1193.4500864885727</v>
      </c>
      <c r="X7" s="27">
        <f t="shared" si="3"/>
        <v>1258.8098069649614</v>
      </c>
      <c r="Y7" s="27"/>
      <c r="Z7">
        <v>59000</v>
      </c>
      <c r="AA7" s="71">
        <v>343.11913229698803</v>
      </c>
      <c r="AB7" s="71">
        <v>435.38760065814688</v>
      </c>
      <c r="AC7" s="71">
        <v>550.02569092504029</v>
      </c>
      <c r="AD7" s="71">
        <v>674.21109713040858</v>
      </c>
      <c r="AE7" s="27">
        <f t="shared" si="4"/>
        <v>798.39650333577686</v>
      </c>
      <c r="AF7" s="27">
        <f t="shared" si="5"/>
        <v>922.58190954114514</v>
      </c>
      <c r="AG7" s="27">
        <f t="shared" si="6"/>
        <v>1046.7673157465133</v>
      </c>
      <c r="AH7" s="27">
        <f t="shared" si="7"/>
        <v>1170.9527219518814</v>
      </c>
      <c r="AI7" s="27">
        <f t="shared" si="8"/>
        <v>1295.1381281572494</v>
      </c>
      <c r="AJ7" s="27">
        <f t="shared" si="9"/>
        <v>1419.3235343626175</v>
      </c>
      <c r="AK7" s="27">
        <f t="shared" si="10"/>
        <v>1543.5089405679855</v>
      </c>
      <c r="AL7" s="27"/>
      <c r="AM7">
        <v>59000</v>
      </c>
      <c r="AN7" s="71">
        <v>622.38824493622906</v>
      </c>
      <c r="AO7" s="71">
        <v>704.09858264193235</v>
      </c>
      <c r="AP7" s="71">
        <v>769.50584906101301</v>
      </c>
      <c r="AQ7" s="71">
        <v>834.86493375049668</v>
      </c>
      <c r="AR7" s="27">
        <f t="shared" ref="AR7:AR13" si="22">AQ7+(AQ7-AP7)</f>
        <v>900.22401843998034</v>
      </c>
      <c r="AS7" s="27">
        <f t="shared" ref="AS7:AS13" si="23">AR7+(AR7-AQ7)</f>
        <v>965.58310312946401</v>
      </c>
      <c r="AT7" s="27">
        <f t="shared" ref="AT7:AT13" si="24">AS7+(AS7-AR7)</f>
        <v>1030.9421878189478</v>
      </c>
      <c r="AU7" s="27">
        <f t="shared" ref="AU7:AU13" si="25">AT7+(AT7-AS7)</f>
        <v>1096.3012725084316</v>
      </c>
      <c r="AV7" s="27">
        <f t="shared" ref="AV7:AV13" si="26">AU7+(AU7-AT7)</f>
        <v>1161.6603571979153</v>
      </c>
      <c r="AW7" s="27">
        <f t="shared" ref="AW7:AW13" si="27">AV7+(AV7-AU7)</f>
        <v>1227.0194418873991</v>
      </c>
      <c r="AX7" s="27">
        <f t="shared" ref="AX7:AX13" si="28">AW7+(AW7-AV7)</f>
        <v>1292.3785265768829</v>
      </c>
      <c r="AY7" s="27"/>
      <c r="AZ7">
        <v>59000</v>
      </c>
      <c r="BA7" s="71">
        <v>376.6992775123947</v>
      </c>
      <c r="BB7" s="71">
        <v>468.90026685685655</v>
      </c>
      <c r="BC7" s="71">
        <v>583.88468930170825</v>
      </c>
      <c r="BD7" s="71">
        <v>708.79053673377416</v>
      </c>
      <c r="BE7" s="27">
        <f t="shared" si="12"/>
        <v>833.69638416584007</v>
      </c>
      <c r="BF7" s="27">
        <f t="shared" si="1"/>
        <v>958.60223159790598</v>
      </c>
      <c r="BG7" s="27">
        <f t="shared" si="1"/>
        <v>1083.5080790299719</v>
      </c>
      <c r="BH7" s="27">
        <f t="shared" si="1"/>
        <v>1208.4139264620378</v>
      </c>
      <c r="BI7" s="27">
        <f t="shared" si="1"/>
        <v>1333.3197738941037</v>
      </c>
      <c r="BJ7" s="27">
        <f t="shared" si="1"/>
        <v>1458.2256213261696</v>
      </c>
      <c r="BK7" s="27">
        <f t="shared" si="1"/>
        <v>1583.1314687582355</v>
      </c>
      <c r="BL7" s="27"/>
      <c r="BM7" s="27"/>
      <c r="BN7">
        <v>59000</v>
      </c>
      <c r="BO7" s="71">
        <v>639.2128078787357</v>
      </c>
      <c r="BP7" s="71">
        <v>720.9635556246435</v>
      </c>
      <c r="BQ7" s="71">
        <v>786.35797463819995</v>
      </c>
      <c r="BR7" s="71">
        <v>851.71672196556619</v>
      </c>
      <c r="BS7" s="27">
        <f t="shared" ref="BS7:BS13" si="29">BR7+(BR7-BQ7)</f>
        <v>917.07546929293244</v>
      </c>
      <c r="BT7" s="27">
        <f t="shared" ref="BT7:BT13" si="30">BS7+(BS7-BR7)</f>
        <v>982.43421662029868</v>
      </c>
      <c r="BU7" s="27">
        <f t="shared" ref="BU7:BU13" si="31">BT7+(BT7-BS7)</f>
        <v>1047.7929639476649</v>
      </c>
      <c r="BV7" s="27">
        <f t="shared" ref="BV7:BV13" si="32">BU7+(BU7-BT7)</f>
        <v>1113.1517112750312</v>
      </c>
      <c r="BW7" s="27">
        <f t="shared" ref="BW7:BW13" si="33">BV7+(BV7-BU7)</f>
        <v>1178.5104586023974</v>
      </c>
      <c r="BX7" s="27">
        <f t="shared" ref="BX7:BX13" si="34">BW7+(BW7-BV7)</f>
        <v>1243.8692059297637</v>
      </c>
      <c r="BY7" s="27">
        <f t="shared" ref="BY7:BY13" si="35">BX7+(BX7-BW7)</f>
        <v>1309.2279532571299</v>
      </c>
      <c r="BZ7" s="27"/>
      <c r="CA7">
        <v>59000</v>
      </c>
      <c r="CB7" s="71">
        <v>393.55454854877598</v>
      </c>
      <c r="CC7" s="71">
        <v>485.72168560522334</v>
      </c>
      <c r="CD7" s="71">
        <v>600.87997434117699</v>
      </c>
      <c r="CE7" s="71">
        <v>726.14747032752416</v>
      </c>
      <c r="CF7" s="34">
        <f t="shared" si="14"/>
        <v>851.41496631387133</v>
      </c>
      <c r="CG7" s="34">
        <f t="shared" si="15"/>
        <v>976.6824623002185</v>
      </c>
      <c r="CH7" s="34">
        <f t="shared" si="16"/>
        <v>1101.9499582865656</v>
      </c>
      <c r="CI7" s="34">
        <f t="shared" si="17"/>
        <v>1227.2174542729126</v>
      </c>
      <c r="CJ7" s="34">
        <f t="shared" si="18"/>
        <v>1352.4849502592597</v>
      </c>
      <c r="CK7" s="34">
        <f t="shared" si="19"/>
        <v>1477.7524462456067</v>
      </c>
      <c r="CL7" s="34">
        <f t="shared" si="20"/>
        <v>1603.0199422319538</v>
      </c>
    </row>
    <row r="8" spans="1:90">
      <c r="A8">
        <v>207</v>
      </c>
      <c r="B8" t="s">
        <v>478</v>
      </c>
      <c r="C8" t="s">
        <v>479</v>
      </c>
      <c r="D8" t="str">
        <f>IFERROR(VLOOKUP(A8,'Perpetual Stats(HEM)'!$A$3:$D$2773,3,FALSE),B8)</f>
        <v>ACT</v>
      </c>
      <c r="E8" s="1053" t="s">
        <v>171</v>
      </c>
      <c r="F8" s="41" t="s">
        <v>513</v>
      </c>
      <c r="G8" s="42" t="e">
        <f>VLOOKUP(G4,$G$44:$J$67,3,FALSE)</f>
        <v>#N/A</v>
      </c>
      <c r="H8" s="42" t="e">
        <f>VLOOKUP(H4,$G$44:$J$67,3,FALSE)</f>
        <v>#N/A</v>
      </c>
      <c r="I8" s="42" t="e">
        <f>VLOOKUP(I4,$G$44:$J$67,3,FALSE)</f>
        <v>#N/A</v>
      </c>
      <c r="J8" s="43" t="e">
        <f>VLOOKUP(J4,$G$44:$J$67,3,FALSE)</f>
        <v>#N/A</v>
      </c>
      <c r="M8" s="252">
        <v>71000</v>
      </c>
      <c r="N8" s="71">
        <v>642.18378927595813</v>
      </c>
      <c r="O8" s="71">
        <v>723.94164817474109</v>
      </c>
      <c r="P8" s="71">
        <v>789.33383661351411</v>
      </c>
      <c r="Q8" s="71">
        <v>854.69250935346042</v>
      </c>
      <c r="R8" s="27">
        <f t="shared" si="21"/>
        <v>920.05118209340674</v>
      </c>
      <c r="S8" s="27">
        <f t="shared" si="3"/>
        <v>985.40985483335305</v>
      </c>
      <c r="T8" s="27">
        <f t="shared" si="3"/>
        <v>1050.7685275732993</v>
      </c>
      <c r="U8" s="27">
        <f t="shared" si="3"/>
        <v>1116.1272003132453</v>
      </c>
      <c r="V8" s="27">
        <f t="shared" si="3"/>
        <v>1181.4858730531914</v>
      </c>
      <c r="W8" s="27">
        <f t="shared" si="3"/>
        <v>1246.8445457931375</v>
      </c>
      <c r="X8" s="27">
        <f t="shared" si="3"/>
        <v>1312.2032185330836</v>
      </c>
      <c r="Y8" s="27"/>
      <c r="Z8">
        <v>71000</v>
      </c>
      <c r="AA8" s="71">
        <v>396.53094344520582</v>
      </c>
      <c r="AB8" s="71">
        <v>488.69211927529273</v>
      </c>
      <c r="AC8" s="71">
        <v>603.88106878417398</v>
      </c>
      <c r="AD8" s="71">
        <v>729.21238356370202</v>
      </c>
      <c r="AE8" s="27">
        <f t="shared" si="4"/>
        <v>854.54369834323006</v>
      </c>
      <c r="AF8" s="27">
        <f t="shared" si="5"/>
        <v>979.87501312275811</v>
      </c>
      <c r="AG8" s="27">
        <f t="shared" si="6"/>
        <v>1105.2063279022861</v>
      </c>
      <c r="AH8" s="27">
        <f t="shared" si="7"/>
        <v>1230.5376426818143</v>
      </c>
      <c r="AI8" s="27">
        <f t="shared" si="8"/>
        <v>1355.8689574613425</v>
      </c>
      <c r="AJ8" s="27">
        <f t="shared" si="9"/>
        <v>1481.2002722408706</v>
      </c>
      <c r="AK8" s="27">
        <f t="shared" si="10"/>
        <v>1606.5315870203988</v>
      </c>
      <c r="AL8" s="27"/>
      <c r="AM8">
        <v>71000</v>
      </c>
      <c r="AN8" s="71">
        <v>675.7027376654961</v>
      </c>
      <c r="AO8" s="71">
        <v>757.54106776496906</v>
      </c>
      <c r="AP8" s="71">
        <v>822.90764252067504</v>
      </c>
      <c r="AQ8" s="71">
        <v>888.2656794737162</v>
      </c>
      <c r="AR8" s="27">
        <f t="shared" si="22"/>
        <v>953.62371642675737</v>
      </c>
      <c r="AS8" s="27">
        <f t="shared" si="23"/>
        <v>1018.9817533797985</v>
      </c>
      <c r="AT8" s="27">
        <f t="shared" si="24"/>
        <v>1084.3397903328396</v>
      </c>
      <c r="AU8" s="27">
        <f t="shared" si="25"/>
        <v>1149.6978272858805</v>
      </c>
      <c r="AV8" s="27">
        <f t="shared" si="26"/>
        <v>1215.0558642389215</v>
      </c>
      <c r="AW8" s="27">
        <f t="shared" si="27"/>
        <v>1280.4139011919624</v>
      </c>
      <c r="AX8" s="27">
        <f t="shared" si="28"/>
        <v>1345.7719381450033</v>
      </c>
      <c r="AY8" s="27"/>
      <c r="AZ8">
        <v>71000</v>
      </c>
      <c r="BA8" s="71">
        <v>430.1111068979352</v>
      </c>
      <c r="BB8" s="71">
        <v>522.20477637366002</v>
      </c>
      <c r="BC8" s="71">
        <v>637.7401039383966</v>
      </c>
      <c r="BD8" s="71">
        <v>763.79190767728369</v>
      </c>
      <c r="BE8" s="27">
        <f t="shared" si="12"/>
        <v>889.84371141617078</v>
      </c>
      <c r="BF8" s="27">
        <f t="shared" si="1"/>
        <v>1015.8955151550579</v>
      </c>
      <c r="BG8" s="27">
        <f t="shared" si="1"/>
        <v>1141.9473188939451</v>
      </c>
      <c r="BH8" s="27">
        <f t="shared" si="1"/>
        <v>1267.9991226328323</v>
      </c>
      <c r="BI8" s="27">
        <f t="shared" si="1"/>
        <v>1394.0509263717195</v>
      </c>
      <c r="BJ8" s="27">
        <f t="shared" si="1"/>
        <v>1520.1027301106067</v>
      </c>
      <c r="BK8" s="27">
        <f t="shared" si="1"/>
        <v>1646.1545338494939</v>
      </c>
      <c r="BL8" s="27"/>
      <c r="BM8" s="27"/>
      <c r="BN8">
        <v>71000</v>
      </c>
      <c r="BO8" s="71">
        <v>692.52730971005121</v>
      </c>
      <c r="BP8" s="71">
        <v>774.4059951282286</v>
      </c>
      <c r="BQ8" s="71">
        <v>839.75974986397227</v>
      </c>
      <c r="BR8" s="71">
        <v>905.11746768878572</v>
      </c>
      <c r="BS8" s="27">
        <f t="shared" si="29"/>
        <v>970.47518551359917</v>
      </c>
      <c r="BT8" s="27">
        <f t="shared" si="30"/>
        <v>1035.8329033384125</v>
      </c>
      <c r="BU8" s="27">
        <f t="shared" si="31"/>
        <v>1101.1906211632258</v>
      </c>
      <c r="BV8" s="27">
        <f t="shared" si="32"/>
        <v>1166.5483389880392</v>
      </c>
      <c r="BW8" s="27">
        <f t="shared" si="33"/>
        <v>1231.9060568128525</v>
      </c>
      <c r="BX8" s="27">
        <f t="shared" si="34"/>
        <v>1297.2637746376658</v>
      </c>
      <c r="BY8" s="27">
        <f t="shared" si="35"/>
        <v>1362.6214924624792</v>
      </c>
      <c r="BZ8" s="27"/>
      <c r="CA8">
        <v>71000</v>
      </c>
      <c r="CB8" s="71">
        <v>446.96637793431643</v>
      </c>
      <c r="CC8" s="71">
        <v>539.02619512202682</v>
      </c>
      <c r="CD8" s="71">
        <v>654.73536139469923</v>
      </c>
      <c r="CE8" s="71">
        <v>781.14878493088941</v>
      </c>
      <c r="CF8" s="34">
        <f t="shared" si="14"/>
        <v>907.56220846707959</v>
      </c>
      <c r="CG8" s="34">
        <f t="shared" si="15"/>
        <v>1033.9756320032698</v>
      </c>
      <c r="CH8" s="34">
        <f t="shared" si="16"/>
        <v>1160.3890555394601</v>
      </c>
      <c r="CI8" s="34">
        <f t="shared" si="17"/>
        <v>1286.8024790756504</v>
      </c>
      <c r="CJ8" s="34">
        <f t="shared" si="18"/>
        <v>1413.2159026118406</v>
      </c>
      <c r="CK8" s="34">
        <f t="shared" si="19"/>
        <v>1539.6293261480309</v>
      </c>
      <c r="CL8" s="34">
        <f t="shared" si="20"/>
        <v>1666.0427496842212</v>
      </c>
    </row>
    <row r="9" spans="1:90">
      <c r="A9">
        <v>208</v>
      </c>
      <c r="B9" t="s">
        <v>478</v>
      </c>
      <c r="C9" t="s">
        <v>479</v>
      </c>
      <c r="D9" t="str">
        <f>IFERROR(VLOOKUP(A9,'Perpetual Stats(HEM)'!$A$3:$D$2773,3,FALSE),B9)</f>
        <v>ACT</v>
      </c>
      <c r="E9" s="1054"/>
      <c r="F9" s="39" t="s">
        <v>514</v>
      </c>
      <c r="G9" s="47" t="e">
        <f ca="1">VLOOKUP(G5,INDIRECT(G8),G7+2)</f>
        <v>#N/A</v>
      </c>
      <c r="H9" s="47" t="e">
        <f t="shared" ref="H9:I9" ca="1" si="36">VLOOKUP(H5,INDIRECT(H8),H7+2)</f>
        <v>#N/A</v>
      </c>
      <c r="I9" s="47" t="e">
        <f t="shared" ca="1" si="36"/>
        <v>#N/A</v>
      </c>
      <c r="J9" s="47" t="e">
        <f ca="1">VLOOKUP(J5,INDIRECT(J8),J7+2)</f>
        <v>#N/A</v>
      </c>
      <c r="M9" s="252">
        <v>119000</v>
      </c>
      <c r="N9" s="71">
        <v>785.34324504459551</v>
      </c>
      <c r="O9" s="71">
        <v>867.44462238646588</v>
      </c>
      <c r="P9" s="71">
        <v>932.72753418276045</v>
      </c>
      <c r="Q9" s="71">
        <v>998.08349147735476</v>
      </c>
      <c r="R9" s="27">
        <f t="shared" si="21"/>
        <v>1063.4394487719492</v>
      </c>
      <c r="S9" s="27">
        <f t="shared" si="3"/>
        <v>1128.7954060665436</v>
      </c>
      <c r="T9" s="27">
        <f t="shared" si="3"/>
        <v>1194.151363361138</v>
      </c>
      <c r="U9" s="27">
        <f t="shared" si="3"/>
        <v>1259.5073206557324</v>
      </c>
      <c r="V9" s="27">
        <f t="shared" si="3"/>
        <v>1324.8632779503268</v>
      </c>
      <c r="W9" s="27">
        <f t="shared" si="3"/>
        <v>1390.2192352449213</v>
      </c>
      <c r="X9" s="27">
        <f t="shared" si="3"/>
        <v>1455.5751925395157</v>
      </c>
      <c r="Y9" s="27"/>
      <c r="Z9">
        <v>119000</v>
      </c>
      <c r="AA9" s="71">
        <v>539.95168389650121</v>
      </c>
      <c r="AB9" s="71">
        <v>631.82472560112035</v>
      </c>
      <c r="AC9" s="71">
        <v>748.49285993497847</v>
      </c>
      <c r="AD9" s="71">
        <v>876.90117938701917</v>
      </c>
      <c r="AE9" s="27">
        <f t="shared" si="4"/>
        <v>1005.3094988390599</v>
      </c>
      <c r="AF9" s="27">
        <f t="shared" si="5"/>
        <v>1133.7178182911007</v>
      </c>
      <c r="AG9" s="27">
        <f t="shared" si="6"/>
        <v>1262.1261377431415</v>
      </c>
      <c r="AH9" s="27">
        <f t="shared" si="7"/>
        <v>1390.5344571951823</v>
      </c>
      <c r="AI9" s="27">
        <f t="shared" si="8"/>
        <v>1518.9427766472231</v>
      </c>
      <c r="AJ9" s="27">
        <f t="shared" si="9"/>
        <v>1647.3510960992639</v>
      </c>
      <c r="AK9" s="27">
        <f t="shared" si="10"/>
        <v>1775.7594155513048</v>
      </c>
      <c r="AL9" s="27"/>
      <c r="AM9">
        <v>119000</v>
      </c>
      <c r="AN9" s="71">
        <v>818.862175230037</v>
      </c>
      <c r="AO9" s="71">
        <v>901.04400548113267</v>
      </c>
      <c r="AP9" s="71">
        <v>966.30134008992127</v>
      </c>
      <c r="AQ9" s="71">
        <v>1031.6567345317885</v>
      </c>
      <c r="AR9" s="27">
        <f t="shared" si="22"/>
        <v>1097.0121289736558</v>
      </c>
      <c r="AS9" s="27">
        <f t="shared" si="23"/>
        <v>1162.367523415523</v>
      </c>
      <c r="AT9" s="27">
        <f t="shared" si="24"/>
        <v>1227.7229178573903</v>
      </c>
      <c r="AU9" s="27">
        <f t="shared" si="25"/>
        <v>1293.0783122992575</v>
      </c>
      <c r="AV9" s="27">
        <f t="shared" si="26"/>
        <v>1358.4337067411248</v>
      </c>
      <c r="AW9" s="27">
        <f t="shared" si="27"/>
        <v>1423.789101182992</v>
      </c>
      <c r="AX9" s="27">
        <f t="shared" si="28"/>
        <v>1489.1444956248592</v>
      </c>
      <c r="AY9" s="27"/>
      <c r="AZ9">
        <v>119000</v>
      </c>
      <c r="BA9" s="71">
        <v>573.5318473492307</v>
      </c>
      <c r="BB9" s="71">
        <v>665.33742820119971</v>
      </c>
      <c r="BC9" s="71">
        <v>782.35189508920109</v>
      </c>
      <c r="BD9" s="71">
        <v>911.48065655048072</v>
      </c>
      <c r="BE9" s="27">
        <f t="shared" si="12"/>
        <v>1040.6094180117602</v>
      </c>
      <c r="BF9" s="27">
        <f t="shared" si="1"/>
        <v>1169.7381794730397</v>
      </c>
      <c r="BG9" s="27">
        <f t="shared" si="1"/>
        <v>1298.8669409343192</v>
      </c>
      <c r="BH9" s="27">
        <f t="shared" si="1"/>
        <v>1427.9957023955988</v>
      </c>
      <c r="BI9" s="27">
        <f t="shared" si="1"/>
        <v>1557.1244638568783</v>
      </c>
      <c r="BJ9" s="27">
        <f t="shared" si="1"/>
        <v>1686.2532253181578</v>
      </c>
      <c r="BK9" s="27">
        <f t="shared" si="1"/>
        <v>1815.3819867794373</v>
      </c>
      <c r="BL9" s="27"/>
      <c r="BM9" s="27"/>
      <c r="BN9">
        <v>119000</v>
      </c>
      <c r="BO9" s="71">
        <v>835.68678368278529</v>
      </c>
      <c r="BP9" s="71">
        <v>917.90900583551479</v>
      </c>
      <c r="BQ9" s="71">
        <v>983.15352036877755</v>
      </c>
      <c r="BR9" s="71">
        <v>1048.508522746858</v>
      </c>
      <c r="BS9" s="27">
        <f t="shared" si="29"/>
        <v>1113.8635251249384</v>
      </c>
      <c r="BT9" s="27">
        <f t="shared" si="30"/>
        <v>1179.2185275030188</v>
      </c>
      <c r="BU9" s="27">
        <f t="shared" si="31"/>
        <v>1244.5735298810991</v>
      </c>
      <c r="BV9" s="27">
        <f t="shared" si="32"/>
        <v>1309.9285322591795</v>
      </c>
      <c r="BW9" s="27">
        <f t="shared" si="33"/>
        <v>1375.2835346372599</v>
      </c>
      <c r="BX9" s="27">
        <f t="shared" si="34"/>
        <v>1440.6385370153403</v>
      </c>
      <c r="BY9" s="27">
        <f t="shared" si="35"/>
        <v>1505.9935393934206</v>
      </c>
      <c r="BZ9" s="27"/>
      <c r="CA9">
        <v>119000</v>
      </c>
      <c r="CB9" s="71">
        <v>590.38710926695057</v>
      </c>
      <c r="CC9" s="71">
        <v>682.15882874888155</v>
      </c>
      <c r="CD9" s="71">
        <v>799.34715254550372</v>
      </c>
      <c r="CE9" s="71">
        <v>928.83755258413453</v>
      </c>
      <c r="CF9" s="34">
        <f t="shared" si="14"/>
        <v>1058.3279526227652</v>
      </c>
      <c r="CG9" s="34">
        <f t="shared" si="15"/>
        <v>1187.8183526613959</v>
      </c>
      <c r="CH9" s="34">
        <f t="shared" si="16"/>
        <v>1317.3087527000266</v>
      </c>
      <c r="CI9" s="34">
        <f t="shared" si="17"/>
        <v>1446.7991527386573</v>
      </c>
      <c r="CJ9" s="34">
        <f t="shared" si="18"/>
        <v>1576.289552777288</v>
      </c>
      <c r="CK9" s="34">
        <f t="shared" si="19"/>
        <v>1705.7799528159187</v>
      </c>
      <c r="CL9" s="34">
        <f t="shared" si="20"/>
        <v>1835.2703528545494</v>
      </c>
    </row>
    <row r="10" spans="1:90">
      <c r="A10">
        <v>209</v>
      </c>
      <c r="B10" t="s">
        <v>478</v>
      </c>
      <c r="C10" t="s">
        <v>479</v>
      </c>
      <c r="D10" t="str">
        <f>IFERROR(VLOOKUP(A10,'Perpetual Stats(HEM)'!$A$3:$D$2773,3,FALSE),B10)</f>
        <v>ACT</v>
      </c>
      <c r="E10" s="1055"/>
      <c r="F10" s="44" t="s">
        <v>515</v>
      </c>
      <c r="G10" s="45">
        <f>IF(SUM('Servicing Calculator'!AK64:AK67)&gt;0,1,0)</f>
        <v>0</v>
      </c>
      <c r="H10" s="45">
        <f>IF(SUM('Servicing Calculator'!AM64:AM67)&gt;0,1,0)</f>
        <v>0</v>
      </c>
      <c r="I10" s="45">
        <f>IF(SUM('Servicing Calculator'!AO64:AO67)&gt;0,1,0)</f>
        <v>0</v>
      </c>
      <c r="J10" s="45">
        <f>IF(SUM('Servicing Calculator'!AQ64:AQ67)&gt;0,1,0)</f>
        <v>0</v>
      </c>
      <c r="M10" s="252">
        <v>166000</v>
      </c>
      <c r="N10" s="71">
        <v>910.28790010807847</v>
      </c>
      <c r="O10" s="71">
        <v>992.68914096784499</v>
      </c>
      <c r="P10" s="71">
        <v>1057.876711652465</v>
      </c>
      <c r="Q10" s="71">
        <v>1123.2302989980446</v>
      </c>
      <c r="R10" s="27">
        <f t="shared" si="21"/>
        <v>1188.5838863436243</v>
      </c>
      <c r="S10" s="27">
        <f t="shared" si="3"/>
        <v>1253.9374736892039</v>
      </c>
      <c r="T10" s="27">
        <f t="shared" si="3"/>
        <v>1319.2910610347835</v>
      </c>
      <c r="U10" s="27">
        <f t="shared" si="3"/>
        <v>1384.6446483803632</v>
      </c>
      <c r="V10" s="27">
        <f t="shared" si="3"/>
        <v>1449.9982357259428</v>
      </c>
      <c r="W10" s="27">
        <f t="shared" si="3"/>
        <v>1515.3518230715224</v>
      </c>
      <c r="X10" s="27">
        <f t="shared" si="3"/>
        <v>1580.705410417102</v>
      </c>
      <c r="Y10" s="27"/>
      <c r="Z10">
        <v>166000</v>
      </c>
      <c r="AA10" s="71">
        <v>665.12438721359615</v>
      </c>
      <c r="AB10" s="71">
        <v>756.74596327820529</v>
      </c>
      <c r="AC10" s="71">
        <v>874.70507947729038</v>
      </c>
      <c r="AD10" s="71">
        <v>1005.7989032451924</v>
      </c>
      <c r="AE10" s="27">
        <f t="shared" si="4"/>
        <v>1136.8927270130944</v>
      </c>
      <c r="AF10" s="27">
        <f t="shared" si="5"/>
        <v>1267.9865507809964</v>
      </c>
      <c r="AG10" s="27">
        <f t="shared" si="6"/>
        <v>1399.0803745488984</v>
      </c>
      <c r="AH10" s="27">
        <f t="shared" si="7"/>
        <v>1530.1741983168004</v>
      </c>
      <c r="AI10" s="27">
        <f t="shared" si="8"/>
        <v>1661.2680220847024</v>
      </c>
      <c r="AJ10" s="27">
        <f t="shared" si="9"/>
        <v>1792.3618458526043</v>
      </c>
      <c r="AK10" s="27">
        <f t="shared" si="10"/>
        <v>1923.4556696205063</v>
      </c>
      <c r="AL10" s="27"/>
      <c r="AM10">
        <v>166000</v>
      </c>
      <c r="AN10" s="71">
        <v>943.80684849761667</v>
      </c>
      <c r="AO10" s="71">
        <v>1026.2885240625117</v>
      </c>
      <c r="AP10" s="71">
        <v>1091.450517559626</v>
      </c>
      <c r="AQ10" s="71">
        <v>1156.803487351845</v>
      </c>
      <c r="AR10" s="27">
        <f t="shared" si="22"/>
        <v>1222.156457144064</v>
      </c>
      <c r="AS10" s="27">
        <f t="shared" si="23"/>
        <v>1287.509426936283</v>
      </c>
      <c r="AT10" s="27">
        <f t="shared" si="24"/>
        <v>1352.8623967285021</v>
      </c>
      <c r="AU10" s="27">
        <f t="shared" si="25"/>
        <v>1418.2153665207211</v>
      </c>
      <c r="AV10" s="27">
        <f t="shared" si="26"/>
        <v>1483.5683363129401</v>
      </c>
      <c r="AW10" s="27">
        <f t="shared" si="27"/>
        <v>1548.9213061051591</v>
      </c>
      <c r="AX10" s="27">
        <f t="shared" si="28"/>
        <v>1614.2742758973782</v>
      </c>
      <c r="AY10" s="27"/>
      <c r="AZ10">
        <v>166000</v>
      </c>
      <c r="BA10" s="71">
        <v>698.70451419168012</v>
      </c>
      <c r="BB10" s="71">
        <v>790.25862947691508</v>
      </c>
      <c r="BC10" s="71">
        <v>908.56411463151301</v>
      </c>
      <c r="BD10" s="71">
        <v>1040.37841796875</v>
      </c>
      <c r="BE10" s="27">
        <f t="shared" si="12"/>
        <v>1172.1927213059871</v>
      </c>
      <c r="BF10" s="27">
        <f t="shared" si="1"/>
        <v>1304.0070246432242</v>
      </c>
      <c r="BG10" s="27">
        <f t="shared" si="1"/>
        <v>1435.8213279804613</v>
      </c>
      <c r="BH10" s="27">
        <f t="shared" si="1"/>
        <v>1567.6356313176984</v>
      </c>
      <c r="BI10" s="27">
        <f t="shared" si="1"/>
        <v>1699.4499346549355</v>
      </c>
      <c r="BJ10" s="27">
        <f t="shared" si="1"/>
        <v>1831.2642379921726</v>
      </c>
      <c r="BK10" s="27">
        <f t="shared" si="1"/>
        <v>1963.0785413294097</v>
      </c>
      <c r="BL10" s="27"/>
      <c r="BM10" s="27"/>
      <c r="BN10">
        <v>166000</v>
      </c>
      <c r="BO10" s="71">
        <v>960.63140233807485</v>
      </c>
      <c r="BP10" s="71">
        <v>1043.1534514257712</v>
      </c>
      <c r="BQ10" s="71">
        <v>1108.3026066690334</v>
      </c>
      <c r="BR10" s="71">
        <v>1173.6552573333702</v>
      </c>
      <c r="BS10" s="27">
        <f t="shared" si="29"/>
        <v>1239.007907997707</v>
      </c>
      <c r="BT10" s="27">
        <f t="shared" si="30"/>
        <v>1304.3605586620438</v>
      </c>
      <c r="BU10" s="27">
        <f t="shared" si="31"/>
        <v>1369.7132093263806</v>
      </c>
      <c r="BV10" s="27">
        <f t="shared" si="32"/>
        <v>1435.0658599907174</v>
      </c>
      <c r="BW10" s="27">
        <f t="shared" si="33"/>
        <v>1500.4185106550542</v>
      </c>
      <c r="BX10" s="27">
        <f t="shared" si="34"/>
        <v>1565.771161319391</v>
      </c>
      <c r="BY10" s="27">
        <f t="shared" si="35"/>
        <v>1631.1238119837278</v>
      </c>
      <c r="BZ10" s="27"/>
      <c r="CA10">
        <v>166000</v>
      </c>
      <c r="CB10" s="71">
        <v>715.5598125840454</v>
      </c>
      <c r="CC10" s="71">
        <v>807.08004822528187</v>
      </c>
      <c r="CD10" s="71">
        <v>925.55937208781563</v>
      </c>
      <c r="CE10" s="71">
        <v>1057.7352952223557</v>
      </c>
      <c r="CF10" s="34">
        <f t="shared" si="14"/>
        <v>1189.9112183568959</v>
      </c>
      <c r="CG10" s="34">
        <f t="shared" si="15"/>
        <v>1322.0871414914361</v>
      </c>
      <c r="CH10" s="34">
        <f t="shared" si="16"/>
        <v>1454.2630646259763</v>
      </c>
      <c r="CI10" s="34">
        <f t="shared" si="17"/>
        <v>1586.4389877605165</v>
      </c>
      <c r="CJ10" s="34">
        <f t="shared" si="18"/>
        <v>1718.6149108950567</v>
      </c>
      <c r="CK10" s="34">
        <f t="shared" si="19"/>
        <v>1850.7908340295969</v>
      </c>
      <c r="CL10" s="34">
        <f t="shared" si="20"/>
        <v>1982.9667571641371</v>
      </c>
    </row>
    <row r="11" spans="1:90">
      <c r="A11">
        <v>210</v>
      </c>
      <c r="B11" t="s">
        <v>478</v>
      </c>
      <c r="C11" t="s">
        <v>479</v>
      </c>
      <c r="D11" t="str">
        <f>IFERROR(VLOOKUP(A11,'Perpetual Stats(HEM)'!$A$3:$D$2773,3,FALSE),B11)</f>
        <v>ACT</v>
      </c>
      <c r="E11" s="1053" t="s">
        <v>170</v>
      </c>
      <c r="F11" s="41" t="s">
        <v>513</v>
      </c>
      <c r="G11" s="42" t="e">
        <f>VLOOKUP(G4,$G$44:$J$67,4,FALSE)</f>
        <v>#N/A</v>
      </c>
      <c r="H11" s="42" t="e">
        <f>VLOOKUP(H4,$G$44:$J$67,4,FALSE)</f>
        <v>#N/A</v>
      </c>
      <c r="I11" s="42" t="e">
        <f>VLOOKUP(I4,$G$44:$J$67,4,FALSE)</f>
        <v>#N/A</v>
      </c>
      <c r="J11" s="43" t="e">
        <f>VLOOKUP(J4,$G$44:$J$67,4,FALSE)</f>
        <v>#N/A</v>
      </c>
      <c r="M11" s="252">
        <v>190000</v>
      </c>
      <c r="N11" s="71">
        <v>963.28688853545373</v>
      </c>
      <c r="O11" s="71">
        <v>1045.8153099367078</v>
      </c>
      <c r="P11" s="71">
        <v>1110.9624571012318</v>
      </c>
      <c r="Q11" s="71">
        <v>1176.3150209289124</v>
      </c>
      <c r="R11" s="27">
        <f t="shared" si="21"/>
        <v>1241.667584756593</v>
      </c>
      <c r="S11" s="27">
        <f t="shared" si="3"/>
        <v>1307.0201485842736</v>
      </c>
      <c r="T11" s="27">
        <f t="shared" si="3"/>
        <v>1372.3727124119541</v>
      </c>
      <c r="U11" s="27">
        <f t="shared" si="3"/>
        <v>1437.7252762396347</v>
      </c>
      <c r="V11" s="27">
        <f t="shared" si="3"/>
        <v>1503.0778400673153</v>
      </c>
      <c r="W11" s="27">
        <f t="shared" si="3"/>
        <v>1568.4304038949958</v>
      </c>
      <c r="X11" s="27">
        <f t="shared" si="3"/>
        <v>1633.7829677226764</v>
      </c>
      <c r="Y11" s="27"/>
      <c r="Z11">
        <v>190000</v>
      </c>
      <c r="AA11" s="71">
        <v>718.22014555929968</v>
      </c>
      <c r="AB11" s="71">
        <v>809.7350185252451</v>
      </c>
      <c r="AC11" s="71">
        <v>928.2417982129258</v>
      </c>
      <c r="AD11" s="71">
        <v>1060.4748159555288</v>
      </c>
      <c r="AE11" s="27">
        <f t="shared" si="4"/>
        <v>1192.7078336981317</v>
      </c>
      <c r="AF11" s="27">
        <f t="shared" si="5"/>
        <v>1324.9408514407346</v>
      </c>
      <c r="AG11" s="27">
        <f t="shared" si="6"/>
        <v>1457.1738691833375</v>
      </c>
      <c r="AH11" s="27">
        <f t="shared" si="7"/>
        <v>1589.4068869259404</v>
      </c>
      <c r="AI11" s="27">
        <f t="shared" si="8"/>
        <v>1721.6399046685433</v>
      </c>
      <c r="AJ11" s="27">
        <f t="shared" si="9"/>
        <v>1853.8729224111462</v>
      </c>
      <c r="AK11" s="27">
        <f t="shared" si="10"/>
        <v>1986.1059401537491</v>
      </c>
      <c r="AL11" s="27"/>
      <c r="AM11">
        <v>190000</v>
      </c>
      <c r="AN11" s="71">
        <v>996.80583692499192</v>
      </c>
      <c r="AO11" s="71">
        <v>1079.4146930313743</v>
      </c>
      <c r="AP11" s="71">
        <v>1144.536263008393</v>
      </c>
      <c r="AQ11" s="71">
        <v>1209.8881910491684</v>
      </c>
      <c r="AR11" s="27">
        <f t="shared" si="22"/>
        <v>1275.2401190899438</v>
      </c>
      <c r="AS11" s="27">
        <f t="shared" si="23"/>
        <v>1340.5920471307193</v>
      </c>
      <c r="AT11" s="27">
        <f t="shared" si="24"/>
        <v>1405.9439751714947</v>
      </c>
      <c r="AU11" s="27">
        <f t="shared" si="25"/>
        <v>1471.2959032122701</v>
      </c>
      <c r="AV11" s="27">
        <f t="shared" si="26"/>
        <v>1536.6478312530455</v>
      </c>
      <c r="AW11" s="27">
        <f t="shared" si="27"/>
        <v>1601.9997592938209</v>
      </c>
      <c r="AX11" s="27">
        <f t="shared" si="28"/>
        <v>1667.3516873345964</v>
      </c>
      <c r="AY11" s="27"/>
      <c r="AZ11">
        <v>190000</v>
      </c>
      <c r="BA11" s="71">
        <v>751.80027253738376</v>
      </c>
      <c r="BB11" s="71">
        <v>843.24772112532446</v>
      </c>
      <c r="BC11" s="71">
        <v>962.10079658959376</v>
      </c>
      <c r="BD11" s="71">
        <v>1095.0542179987983</v>
      </c>
      <c r="BE11" s="27">
        <f t="shared" si="12"/>
        <v>1228.0076394080029</v>
      </c>
      <c r="BF11" s="27">
        <f t="shared" si="1"/>
        <v>1360.9610608172075</v>
      </c>
      <c r="BG11" s="27">
        <f t="shared" si="1"/>
        <v>1493.914482226412</v>
      </c>
      <c r="BH11" s="27">
        <f t="shared" si="1"/>
        <v>1626.8679036356166</v>
      </c>
      <c r="BI11" s="27">
        <f t="shared" si="1"/>
        <v>1759.8213250448212</v>
      </c>
      <c r="BJ11" s="27">
        <f t="shared" si="1"/>
        <v>1892.7747464540257</v>
      </c>
      <c r="BK11" s="27">
        <f t="shared" si="1"/>
        <v>2025.7281678632303</v>
      </c>
      <c r="BL11" s="27"/>
      <c r="BM11" s="27"/>
      <c r="BN11">
        <v>190000</v>
      </c>
      <c r="BO11" s="71">
        <v>1013.6303907654501</v>
      </c>
      <c r="BP11" s="71">
        <v>1096.2796203946339</v>
      </c>
      <c r="BQ11" s="71">
        <v>1161.3883521178002</v>
      </c>
      <c r="BR11" s="71">
        <v>1226.7399974977823</v>
      </c>
      <c r="BS11" s="27">
        <f t="shared" si="29"/>
        <v>1292.0916428777643</v>
      </c>
      <c r="BT11" s="27">
        <f t="shared" si="30"/>
        <v>1357.4432882577464</v>
      </c>
      <c r="BU11" s="27">
        <f t="shared" si="31"/>
        <v>1422.7949336377285</v>
      </c>
      <c r="BV11" s="27">
        <f t="shared" si="32"/>
        <v>1488.1465790177106</v>
      </c>
      <c r="BW11" s="27">
        <f t="shared" si="33"/>
        <v>1553.4982243976926</v>
      </c>
      <c r="BX11" s="27">
        <f t="shared" si="34"/>
        <v>1618.8498697776747</v>
      </c>
      <c r="BY11" s="27">
        <f t="shared" si="35"/>
        <v>1684.2015151576568</v>
      </c>
      <c r="BZ11" s="27"/>
      <c r="CA11">
        <v>190000</v>
      </c>
      <c r="CB11" s="71">
        <v>768.65553445510363</v>
      </c>
      <c r="CC11" s="71">
        <v>860.06913987369137</v>
      </c>
      <c r="CD11" s="71">
        <v>979.09603565711893</v>
      </c>
      <c r="CE11" s="71">
        <v>1112.4110576923076</v>
      </c>
      <c r="CF11" s="34">
        <f t="shared" si="14"/>
        <v>1245.7260797274962</v>
      </c>
      <c r="CG11" s="34">
        <f t="shared" si="15"/>
        <v>1379.0411017626848</v>
      </c>
      <c r="CH11" s="34">
        <f t="shared" si="16"/>
        <v>1512.3561237978734</v>
      </c>
      <c r="CI11" s="34">
        <f t="shared" si="17"/>
        <v>1645.6711458330619</v>
      </c>
      <c r="CJ11" s="34">
        <f t="shared" si="18"/>
        <v>1778.9861678682505</v>
      </c>
      <c r="CK11" s="34">
        <f t="shared" si="19"/>
        <v>1912.3011899034391</v>
      </c>
      <c r="CL11" s="34">
        <f t="shared" si="20"/>
        <v>2045.6162119386277</v>
      </c>
    </row>
    <row r="12" spans="1:90">
      <c r="A12">
        <v>211</v>
      </c>
      <c r="B12" t="s">
        <v>478</v>
      </c>
      <c r="C12" t="s">
        <v>479</v>
      </c>
      <c r="D12" t="str">
        <f>IFERROR(VLOOKUP(A12,'Perpetual Stats(HEM)'!$A$3:$D$2773,3,FALSE),B12)</f>
        <v>ACT</v>
      </c>
      <c r="E12" s="1054"/>
      <c r="F12" s="39" t="s">
        <v>516</v>
      </c>
      <c r="G12" s="40">
        <f>IF(SUM('Servicing Calculator'!AJ64:AJ67)&gt;0,1,0)</f>
        <v>0</v>
      </c>
      <c r="H12" s="40">
        <f>IF(SUM('Servicing Calculator'!AL64:AL67)&gt;0,1,0)</f>
        <v>0</v>
      </c>
      <c r="I12" s="40">
        <f>IF(SUM('Servicing Calculator'!AN64:AN67)&gt;0,1,0)</f>
        <v>0</v>
      </c>
      <c r="J12" s="46">
        <f>IF(SUM('Servicing Calculator'!AP64:AP67)&gt;0,1,0)</f>
        <v>0</v>
      </c>
      <c r="M12" s="252">
        <v>297000</v>
      </c>
      <c r="N12" s="71">
        <v>1180.1059812564454</v>
      </c>
      <c r="O12" s="71">
        <v>1263.1546988074049</v>
      </c>
      <c r="P12" s="71">
        <v>1328.1363985800569</v>
      </c>
      <c r="Q12" s="71">
        <v>1393.4848862535612</v>
      </c>
      <c r="R12" s="27">
        <f t="shared" si="21"/>
        <v>1458.8333739270654</v>
      </c>
      <c r="S12" s="27">
        <f t="shared" si="3"/>
        <v>1524.1818616005696</v>
      </c>
      <c r="T12" s="27">
        <f t="shared" si="3"/>
        <v>1589.5303492740738</v>
      </c>
      <c r="U12" s="27">
        <f t="shared" si="3"/>
        <v>1654.8788369475781</v>
      </c>
      <c r="V12" s="27">
        <f t="shared" si="3"/>
        <v>1720.2273246210823</v>
      </c>
      <c r="W12" s="27">
        <f t="shared" si="3"/>
        <v>1785.5758122945865</v>
      </c>
      <c r="X12" s="27">
        <f t="shared" si="3"/>
        <v>1850.9242999680907</v>
      </c>
      <c r="Y12" s="27"/>
      <c r="Z12">
        <v>297000</v>
      </c>
      <c r="AA12" s="71">
        <v>935.43502993210393</v>
      </c>
      <c r="AB12" s="71">
        <v>1026.5135291642323</v>
      </c>
      <c r="AC12" s="71">
        <v>1147.2605222836971</v>
      </c>
      <c r="AD12" s="71">
        <v>1284.1536959134614</v>
      </c>
      <c r="AE12" s="27">
        <f t="shared" si="4"/>
        <v>1421.0468695432257</v>
      </c>
      <c r="AF12" s="27">
        <f t="shared" si="5"/>
        <v>1557.94004317299</v>
      </c>
      <c r="AG12" s="27">
        <f t="shared" si="6"/>
        <v>1694.8332168027544</v>
      </c>
      <c r="AH12" s="27">
        <f t="shared" si="7"/>
        <v>1831.7263904325187</v>
      </c>
      <c r="AI12" s="27">
        <f t="shared" si="8"/>
        <v>1968.619564062283</v>
      </c>
      <c r="AJ12" s="27">
        <f t="shared" si="9"/>
        <v>2105.5127376920473</v>
      </c>
      <c r="AK12" s="27">
        <f t="shared" si="10"/>
        <v>2242.4059113218118</v>
      </c>
      <c r="AL12" s="27"/>
      <c r="AM12">
        <v>297000</v>
      </c>
      <c r="AN12" s="71">
        <v>1213.62500246237</v>
      </c>
      <c r="AO12" s="71">
        <v>1296.7540819020717</v>
      </c>
      <c r="AP12" s="71">
        <v>1361.7102044872181</v>
      </c>
      <c r="AQ12" s="71">
        <v>1427.0581293079947</v>
      </c>
      <c r="AR12" s="27">
        <f t="shared" si="22"/>
        <v>1492.4060541287713</v>
      </c>
      <c r="AS12" s="27">
        <f t="shared" si="23"/>
        <v>1557.7539789495479</v>
      </c>
      <c r="AT12" s="27">
        <f t="shared" si="24"/>
        <v>1623.1019037703245</v>
      </c>
      <c r="AU12" s="27">
        <f t="shared" si="25"/>
        <v>1688.4498285911011</v>
      </c>
      <c r="AV12" s="27">
        <f t="shared" si="26"/>
        <v>1753.7977534118777</v>
      </c>
      <c r="AW12" s="27">
        <f t="shared" si="27"/>
        <v>1819.1456782326543</v>
      </c>
      <c r="AX12" s="27">
        <f t="shared" si="28"/>
        <v>1884.4936030534309</v>
      </c>
      <c r="AY12" s="27"/>
      <c r="AZ12">
        <v>297000</v>
      </c>
      <c r="BA12" s="71">
        <v>969.0151569101879</v>
      </c>
      <c r="BB12" s="71">
        <v>1060.026195362942</v>
      </c>
      <c r="BC12" s="71">
        <v>1181.119520660365</v>
      </c>
      <c r="BD12" s="71">
        <v>1318.7331355168269</v>
      </c>
      <c r="BE12" s="27">
        <f t="shared" si="12"/>
        <v>1456.3467503732888</v>
      </c>
      <c r="BF12" s="27">
        <f t="shared" si="1"/>
        <v>1593.9603652297508</v>
      </c>
      <c r="BG12" s="27">
        <f t="shared" si="1"/>
        <v>1731.5739800862127</v>
      </c>
      <c r="BH12" s="27">
        <f t="shared" si="1"/>
        <v>1869.1875949426747</v>
      </c>
      <c r="BI12" s="27">
        <f t="shared" si="1"/>
        <v>2006.8012097991366</v>
      </c>
      <c r="BJ12" s="27">
        <f t="shared" si="1"/>
        <v>2144.4148246555987</v>
      </c>
      <c r="BK12" s="27">
        <f t="shared" si="1"/>
        <v>2282.0284395120607</v>
      </c>
      <c r="BL12" s="27"/>
      <c r="BM12" s="27"/>
      <c r="BN12">
        <v>297000</v>
      </c>
      <c r="BO12" s="71">
        <v>1230.449592711022</v>
      </c>
      <c r="BP12" s="71">
        <v>1313.6191187520151</v>
      </c>
      <c r="BQ12" s="71">
        <v>1378.5623665321846</v>
      </c>
      <c r="BR12" s="71">
        <v>1443.9098992895197</v>
      </c>
      <c r="BS12" s="27">
        <f t="shared" si="29"/>
        <v>1509.2574320468548</v>
      </c>
      <c r="BT12" s="27">
        <f t="shared" si="30"/>
        <v>1574.6049648041899</v>
      </c>
      <c r="BU12" s="27">
        <f t="shared" si="31"/>
        <v>1639.952497561525</v>
      </c>
      <c r="BV12" s="27">
        <f t="shared" si="32"/>
        <v>1705.3000303188601</v>
      </c>
      <c r="BW12" s="27">
        <f t="shared" si="33"/>
        <v>1770.6475630761952</v>
      </c>
      <c r="BX12" s="27">
        <f t="shared" si="34"/>
        <v>1835.9950958335303</v>
      </c>
      <c r="BY12" s="27">
        <f t="shared" si="35"/>
        <v>1901.3426285908654</v>
      </c>
      <c r="BZ12" s="27"/>
      <c r="CA12">
        <v>297000</v>
      </c>
      <c r="CB12" s="71">
        <v>985.87041882790777</v>
      </c>
      <c r="CC12" s="71">
        <v>1076.8475959106238</v>
      </c>
      <c r="CD12" s="71">
        <v>1198.1148332829998</v>
      </c>
      <c r="CE12" s="71">
        <v>1336.0901442307693</v>
      </c>
      <c r="CF12" s="34">
        <f t="shared" si="14"/>
        <v>1474.0654551785387</v>
      </c>
      <c r="CG12" s="34">
        <f t="shared" si="15"/>
        <v>1612.0407661263082</v>
      </c>
      <c r="CH12" s="34">
        <f t="shared" si="16"/>
        <v>1750.0160770740777</v>
      </c>
      <c r="CI12" s="34">
        <f t="shared" si="17"/>
        <v>1887.9913880218471</v>
      </c>
      <c r="CJ12" s="34">
        <f t="shared" si="18"/>
        <v>2025.9666989696166</v>
      </c>
      <c r="CK12" s="34">
        <f t="shared" si="19"/>
        <v>2163.9420099173858</v>
      </c>
      <c r="CL12" s="34">
        <f t="shared" si="20"/>
        <v>2301.917320865155</v>
      </c>
    </row>
    <row r="13" spans="1:90">
      <c r="A13">
        <v>212</v>
      </c>
      <c r="B13" t="s">
        <v>478</v>
      </c>
      <c r="C13" t="s">
        <v>479</v>
      </c>
      <c r="D13" t="str">
        <f>IFERROR(VLOOKUP(A13,'Perpetual Stats(HEM)'!$A$3:$D$2773,3,FALSE),B13)</f>
        <v>ACT</v>
      </c>
      <c r="E13" s="1055"/>
      <c r="F13" s="44" t="s">
        <v>517</v>
      </c>
      <c r="G13" s="48" t="e">
        <f ca="1">VLOOKUP(G5,INDIRECT(G11),G7+2)</f>
        <v>#N/A</v>
      </c>
      <c r="H13" s="48" t="e">
        <f ca="1">VLOOKUP(H5,INDIRECT(H11),H7+2)</f>
        <v>#N/A</v>
      </c>
      <c r="I13" s="48" t="e">
        <f ca="1">VLOOKUP(I5,INDIRECT(I11),I7+2)</f>
        <v>#N/A</v>
      </c>
      <c r="J13" s="48" t="e">
        <f ca="1">VLOOKUP(J5,INDIRECT(J11),J7+2)</f>
        <v>#N/A</v>
      </c>
      <c r="M13" s="252">
        <v>357000</v>
      </c>
      <c r="N13" s="71">
        <v>1237.5233406052689</v>
      </c>
      <c r="O13" s="71">
        <v>1320.7098048725632</v>
      </c>
      <c r="P13" s="71">
        <v>1385.6476549402821</v>
      </c>
      <c r="Q13" s="71">
        <v>1450.9950535235653</v>
      </c>
      <c r="R13" s="27">
        <f t="shared" si="21"/>
        <v>1516.3424521068484</v>
      </c>
      <c r="S13" s="27">
        <f t="shared" si="3"/>
        <v>1581.6898506901316</v>
      </c>
      <c r="T13" s="27">
        <f t="shared" si="3"/>
        <v>1647.0372492734148</v>
      </c>
      <c r="U13" s="27">
        <f t="shared" si="3"/>
        <v>1712.3846478566979</v>
      </c>
      <c r="V13" s="27">
        <f t="shared" si="3"/>
        <v>1777.7320464399811</v>
      </c>
      <c r="W13" s="27">
        <f t="shared" si="3"/>
        <v>1843.0794450232643</v>
      </c>
      <c r="X13" s="27">
        <f t="shared" si="3"/>
        <v>1908.4268436065474</v>
      </c>
      <c r="Y13" s="27"/>
      <c r="Z13">
        <v>357000</v>
      </c>
      <c r="AA13" s="71">
        <v>992.95711416008203</v>
      </c>
      <c r="AB13" s="71">
        <v>1083.9200544297387</v>
      </c>
      <c r="AC13" s="71">
        <v>1205.2603076260452</v>
      </c>
      <c r="AD13" s="71">
        <v>1343.3875826322114</v>
      </c>
      <c r="AE13" s="27">
        <f t="shared" si="4"/>
        <v>1481.5148576383776</v>
      </c>
      <c r="AF13" s="27">
        <f t="shared" si="5"/>
        <v>1619.6421326445438</v>
      </c>
      <c r="AG13" s="27">
        <f t="shared" si="6"/>
        <v>1757.76940765071</v>
      </c>
      <c r="AH13" s="27">
        <f t="shared" si="7"/>
        <v>1895.8966826568762</v>
      </c>
      <c r="AI13" s="27">
        <f t="shared" si="8"/>
        <v>2034.0239576630424</v>
      </c>
      <c r="AJ13" s="27">
        <f t="shared" si="9"/>
        <v>2172.1512326692086</v>
      </c>
      <c r="AK13" s="27">
        <f t="shared" si="10"/>
        <v>2310.2785076753748</v>
      </c>
      <c r="AL13" s="27"/>
      <c r="AM13">
        <v>357000</v>
      </c>
      <c r="AN13" s="71">
        <v>1271.042288994807</v>
      </c>
      <c r="AO13" s="71">
        <v>1354.3092609583525</v>
      </c>
      <c r="AP13" s="71">
        <v>1419.2215337830021</v>
      </c>
      <c r="AQ13" s="71">
        <v>1484.5682965779988</v>
      </c>
      <c r="AR13" s="27">
        <f t="shared" si="22"/>
        <v>1549.9150593729955</v>
      </c>
      <c r="AS13" s="27">
        <f t="shared" si="23"/>
        <v>1615.2618221679922</v>
      </c>
      <c r="AT13" s="27">
        <f t="shared" si="24"/>
        <v>1680.608584962989</v>
      </c>
      <c r="AU13" s="27">
        <f t="shared" si="25"/>
        <v>1745.9553477579857</v>
      </c>
      <c r="AV13" s="27">
        <f t="shared" si="26"/>
        <v>1811.3021105529824</v>
      </c>
      <c r="AW13" s="27">
        <f t="shared" si="27"/>
        <v>1876.6488733479791</v>
      </c>
      <c r="AX13" s="27">
        <f t="shared" si="28"/>
        <v>1941.9956361429759</v>
      </c>
      <c r="AY13" s="27"/>
      <c r="AZ13">
        <v>357000</v>
      </c>
      <c r="BA13" s="71">
        <v>1026.5372411381661</v>
      </c>
      <c r="BB13" s="71">
        <v>1117.4327206284486</v>
      </c>
      <c r="BC13" s="71">
        <v>1239.1193795578229</v>
      </c>
      <c r="BD13" s="71">
        <v>1377.9671724759617</v>
      </c>
      <c r="BE13" s="27">
        <f t="shared" si="12"/>
        <v>1516.8149653941005</v>
      </c>
      <c r="BF13" s="27">
        <f t="shared" si="1"/>
        <v>1655.6627583122392</v>
      </c>
      <c r="BG13" s="27">
        <f t="shared" si="1"/>
        <v>1794.510551230378</v>
      </c>
      <c r="BH13" s="27">
        <f t="shared" si="1"/>
        <v>1933.3583441485168</v>
      </c>
      <c r="BI13" s="27">
        <f t="shared" si="1"/>
        <v>2072.2061370666556</v>
      </c>
      <c r="BJ13" s="27">
        <f t="shared" si="1"/>
        <v>2211.0539299847942</v>
      </c>
      <c r="BK13" s="27">
        <f t="shared" si="1"/>
        <v>2349.9017229029328</v>
      </c>
      <c r="BL13" s="27"/>
      <c r="BM13" s="27"/>
      <c r="BN13">
        <v>357000</v>
      </c>
      <c r="BO13" s="71">
        <v>1287.8668792434587</v>
      </c>
      <c r="BP13" s="71">
        <v>1371.1741883216118</v>
      </c>
      <c r="BQ13" s="71">
        <v>1436.0736593601889</v>
      </c>
      <c r="BR13" s="71">
        <v>1501.420066559524</v>
      </c>
      <c r="BS13" s="27">
        <f t="shared" si="29"/>
        <v>1566.7664737588591</v>
      </c>
      <c r="BT13" s="27">
        <f t="shared" si="30"/>
        <v>1632.1128809581942</v>
      </c>
      <c r="BU13" s="27">
        <f t="shared" si="31"/>
        <v>1697.4592881575293</v>
      </c>
      <c r="BV13" s="27">
        <f t="shared" si="32"/>
        <v>1762.8056953568644</v>
      </c>
      <c r="BW13" s="27">
        <f t="shared" si="33"/>
        <v>1828.1521025561995</v>
      </c>
      <c r="BX13" s="27">
        <f t="shared" si="34"/>
        <v>1893.4985097555345</v>
      </c>
      <c r="BY13" s="27">
        <f t="shared" si="35"/>
        <v>1958.8449169548696</v>
      </c>
      <c r="BZ13" s="27"/>
      <c r="CA13">
        <v>357000</v>
      </c>
      <c r="CB13" s="71">
        <v>1043.392503055886</v>
      </c>
      <c r="CC13" s="71">
        <v>1134.2541211761304</v>
      </c>
      <c r="CD13" s="71">
        <v>1256.1146554029028</v>
      </c>
      <c r="CE13" s="71">
        <v>1395.3241060697117</v>
      </c>
      <c r="CF13" s="34">
        <f t="shared" si="14"/>
        <v>1534.5335567365205</v>
      </c>
      <c r="CG13" s="34">
        <f t="shared" si="15"/>
        <v>1673.7430074033293</v>
      </c>
      <c r="CH13" s="34">
        <f t="shared" si="16"/>
        <v>1812.9524580701382</v>
      </c>
      <c r="CI13" s="34">
        <f t="shared" si="17"/>
        <v>1952.161908736947</v>
      </c>
      <c r="CJ13" s="34">
        <f t="shared" si="18"/>
        <v>2091.3713594037558</v>
      </c>
      <c r="CK13" s="34">
        <f t="shared" si="19"/>
        <v>2230.5808100705644</v>
      </c>
      <c r="CL13" s="34">
        <f t="shared" si="20"/>
        <v>2369.790260737373</v>
      </c>
    </row>
    <row r="14" spans="1:90">
      <c r="A14">
        <v>213</v>
      </c>
      <c r="B14" t="s">
        <v>478</v>
      </c>
      <c r="C14" t="s">
        <v>479</v>
      </c>
      <c r="D14" t="str">
        <f>IFERROR(VLOOKUP(A14,'Perpetual Stats(HEM)'!$A$3:$D$2773,3,FALSE),B14)</f>
        <v>ACT</v>
      </c>
      <c r="E14" s="39"/>
      <c r="F14" s="39" t="s">
        <v>518</v>
      </c>
      <c r="G14" s="47" t="str">
        <f ca="1">IFERROR(G9*G10+G12*G13,"")</f>
        <v/>
      </c>
      <c r="H14" s="47" t="str">
        <f ca="1">IFERROR(H9*H10+H12*H13,"")</f>
        <v/>
      </c>
      <c r="I14" s="47" t="str">
        <f ca="1">IFERROR(I9*I10+I12*I13,"")</f>
        <v/>
      </c>
      <c r="J14" s="47" t="str">
        <f ca="1">IFERROR(J9*J10+J12*J13,"")</f>
        <v/>
      </c>
      <c r="AY14" s="27"/>
      <c r="BL14" s="27"/>
      <c r="BM14" s="27"/>
      <c r="BZ14" s="27"/>
    </row>
    <row r="15" spans="1:90" ht="15.5">
      <c r="A15">
        <v>214</v>
      </c>
      <c r="B15" t="s">
        <v>478</v>
      </c>
      <c r="C15" t="s">
        <v>479</v>
      </c>
      <c r="D15" t="str">
        <f>IFERROR(VLOOKUP(A15,'Perpetual Stats(HEM)'!$A$3:$D$2773,3,FALSE),B15)</f>
        <v>ACT</v>
      </c>
      <c r="M15" s="1052" t="s">
        <v>519</v>
      </c>
      <c r="N15" s="1056"/>
      <c r="O15" s="1056"/>
      <c r="P15" s="1056"/>
      <c r="Q15" s="1056"/>
      <c r="R15" s="1056"/>
      <c r="S15" s="1056"/>
      <c r="T15" s="1056"/>
      <c r="U15" s="1056"/>
      <c r="V15" s="1056"/>
      <c r="W15" s="1056"/>
      <c r="X15" s="1056"/>
      <c r="Y15" s="36"/>
      <c r="Z15" s="1052" t="s">
        <v>520</v>
      </c>
      <c r="AA15" s="1052"/>
      <c r="AB15" s="1052"/>
      <c r="AC15" s="1052"/>
      <c r="AD15" s="1052"/>
      <c r="AE15" s="1052"/>
      <c r="AF15" s="1052"/>
      <c r="AG15" s="1052"/>
      <c r="AH15" s="1052"/>
      <c r="AI15" s="1052"/>
      <c r="AJ15" s="1052"/>
      <c r="AK15" s="1052"/>
      <c r="AL15" s="32"/>
      <c r="AM15" s="1052" t="s">
        <v>521</v>
      </c>
      <c r="AN15" s="1052"/>
      <c r="AO15" s="1052"/>
      <c r="AP15" s="1052"/>
      <c r="AQ15" s="1052"/>
      <c r="AR15" s="1052"/>
      <c r="AS15" s="1052"/>
      <c r="AT15" s="1052"/>
      <c r="AU15" s="1052"/>
      <c r="AV15" s="1052"/>
      <c r="AW15" s="1052"/>
      <c r="AX15" s="1052"/>
      <c r="AY15" s="27"/>
      <c r="AZ15" s="1052" t="s">
        <v>522</v>
      </c>
      <c r="BA15" s="1052"/>
      <c r="BB15" s="1052"/>
      <c r="BC15" s="1052"/>
      <c r="BD15" s="1052"/>
      <c r="BE15" s="1052"/>
      <c r="BF15" s="1052"/>
      <c r="BG15" s="1052"/>
      <c r="BH15" s="1052"/>
      <c r="BI15" s="1052"/>
      <c r="BJ15" s="1052"/>
      <c r="BK15" s="1052"/>
      <c r="BL15" s="27"/>
      <c r="BM15" s="27"/>
      <c r="BN15" s="32"/>
      <c r="BO15" s="32"/>
      <c r="BP15" s="32"/>
      <c r="BQ15" s="32"/>
      <c r="BR15" s="32"/>
      <c r="BS15" s="32"/>
      <c r="BT15" s="32"/>
      <c r="BU15" s="32"/>
      <c r="BV15" s="32"/>
      <c r="BW15" s="32"/>
      <c r="BX15" s="31"/>
      <c r="BY15" s="31"/>
      <c r="CA15" s="31"/>
      <c r="CB15" s="31"/>
      <c r="CC15" s="31"/>
      <c r="CD15" s="31"/>
      <c r="CE15" s="31"/>
      <c r="CF15" s="31"/>
      <c r="CG15" s="31"/>
      <c r="CH15" s="31"/>
      <c r="CI15" s="31"/>
      <c r="CJ15" s="31"/>
      <c r="CK15" s="31"/>
      <c r="CL15" s="31"/>
    </row>
    <row r="16" spans="1:90" ht="58">
      <c r="A16">
        <v>215</v>
      </c>
      <c r="B16" t="s">
        <v>478</v>
      </c>
      <c r="C16" t="s">
        <v>479</v>
      </c>
      <c r="D16" t="str">
        <f>IFERROR(VLOOKUP(A16,'Perpetual Stats(HEM)'!$A$3:$D$2773,3,FALSE),B16)</f>
        <v>ACT</v>
      </c>
      <c r="M16" s="30" t="s">
        <v>523</v>
      </c>
      <c r="N16" s="5" t="s">
        <v>171</v>
      </c>
      <c r="O16" s="5" t="s">
        <v>486</v>
      </c>
      <c r="P16" s="5" t="s">
        <v>487</v>
      </c>
      <c r="Q16" s="5" t="s">
        <v>488</v>
      </c>
      <c r="R16" s="5" t="s">
        <v>489</v>
      </c>
      <c r="S16" s="5" t="s">
        <v>490</v>
      </c>
      <c r="T16" s="5" t="s">
        <v>491</v>
      </c>
      <c r="U16" s="5" t="s">
        <v>492</v>
      </c>
      <c r="V16" s="5" t="s">
        <v>493</v>
      </c>
      <c r="W16" s="5" t="s">
        <v>494</v>
      </c>
      <c r="X16" s="5" t="s">
        <v>495</v>
      </c>
      <c r="AA16" s="5" t="s">
        <v>496</v>
      </c>
      <c r="AB16" s="5" t="s">
        <v>497</v>
      </c>
      <c r="AC16" s="5" t="s">
        <v>498</v>
      </c>
      <c r="AD16" s="5" t="s">
        <v>499</v>
      </c>
      <c r="AE16" s="5" t="s">
        <v>500</v>
      </c>
      <c r="AF16" s="5" t="s">
        <v>501</v>
      </c>
      <c r="AG16" s="5" t="s">
        <v>502</v>
      </c>
      <c r="AH16" s="5" t="s">
        <v>503</v>
      </c>
      <c r="AI16" s="5" t="s">
        <v>504</v>
      </c>
      <c r="AJ16" s="5" t="s">
        <v>505</v>
      </c>
      <c r="AK16" s="5" t="s">
        <v>506</v>
      </c>
      <c r="AM16" s="30" t="s">
        <v>419</v>
      </c>
      <c r="AN16" s="5" t="s">
        <v>171</v>
      </c>
      <c r="AO16" s="5" t="s">
        <v>486</v>
      </c>
      <c r="AP16" s="5" t="s">
        <v>487</v>
      </c>
      <c r="AQ16" s="5" t="s">
        <v>488</v>
      </c>
      <c r="AR16" s="5" t="s">
        <v>489</v>
      </c>
      <c r="AS16" s="5" t="s">
        <v>490</v>
      </c>
      <c r="AT16" s="5" t="s">
        <v>491</v>
      </c>
      <c r="AU16" s="5" t="s">
        <v>492</v>
      </c>
      <c r="AV16" s="5" t="s">
        <v>493</v>
      </c>
      <c r="AW16" s="5" t="s">
        <v>494</v>
      </c>
      <c r="AX16" s="5" t="s">
        <v>495</v>
      </c>
      <c r="BA16" s="5" t="s">
        <v>496</v>
      </c>
      <c r="BB16" s="5" t="s">
        <v>497</v>
      </c>
      <c r="BC16" s="5" t="s">
        <v>498</v>
      </c>
      <c r="BD16" s="5" t="s">
        <v>499</v>
      </c>
      <c r="BE16" s="5" t="s">
        <v>500</v>
      </c>
      <c r="BF16" s="5" t="s">
        <v>501</v>
      </c>
      <c r="BG16" s="5" t="s">
        <v>502</v>
      </c>
      <c r="BH16" s="5" t="s">
        <v>503</v>
      </c>
      <c r="BI16" s="5" t="s">
        <v>504</v>
      </c>
      <c r="BJ16" s="5" t="s">
        <v>505</v>
      </c>
      <c r="BK16" s="5" t="s">
        <v>506</v>
      </c>
      <c r="BX16" s="5"/>
      <c r="BY16" s="5"/>
      <c r="BZ16" s="31"/>
      <c r="CA16" s="5"/>
      <c r="CB16" s="5"/>
      <c r="CC16" s="5"/>
    </row>
    <row r="17" spans="1:90">
      <c r="A17">
        <v>216</v>
      </c>
      <c r="B17" t="s">
        <v>478</v>
      </c>
      <c r="C17" t="s">
        <v>479</v>
      </c>
      <c r="D17" t="str">
        <f>IFERROR(VLOOKUP(A17,'Perpetual Stats(HEM)'!$A$3:$D$2773,3,FALSE),B17)</f>
        <v>ACT</v>
      </c>
      <c r="E17" s="39" t="s">
        <v>576</v>
      </c>
      <c r="F17" s="39"/>
      <c r="G17" s="40" t="s">
        <v>9</v>
      </c>
      <c r="H17" s="40" t="s">
        <v>16</v>
      </c>
      <c r="I17" s="40" t="s">
        <v>25</v>
      </c>
      <c r="J17" s="40" t="s">
        <v>39</v>
      </c>
      <c r="M17" s="67">
        <v>0</v>
      </c>
      <c r="N17" s="68">
        <v>0</v>
      </c>
      <c r="O17" s="68">
        <v>0</v>
      </c>
      <c r="P17" s="68">
        <v>0</v>
      </c>
      <c r="Q17" s="68">
        <v>0</v>
      </c>
      <c r="R17" s="68">
        <v>0</v>
      </c>
      <c r="S17" s="68">
        <v>0</v>
      </c>
      <c r="T17" s="68">
        <v>0</v>
      </c>
      <c r="U17" s="68">
        <v>0</v>
      </c>
      <c r="V17" s="68">
        <v>0</v>
      </c>
      <c r="W17" s="68">
        <v>0</v>
      </c>
      <c r="X17" s="68">
        <v>0</v>
      </c>
      <c r="Y17" s="27"/>
      <c r="Z17" s="67">
        <v>0</v>
      </c>
      <c r="AA17" s="68">
        <v>266.11557333644549</v>
      </c>
      <c r="AB17" s="68">
        <v>0</v>
      </c>
      <c r="AC17" s="68">
        <v>0</v>
      </c>
      <c r="AD17" s="68">
        <v>0</v>
      </c>
      <c r="AE17" s="68">
        <v>0</v>
      </c>
      <c r="AF17" s="68">
        <v>0</v>
      </c>
      <c r="AG17" s="68">
        <v>0</v>
      </c>
      <c r="AH17" s="68">
        <v>0</v>
      </c>
      <c r="AI17" s="68">
        <v>0</v>
      </c>
      <c r="AJ17" s="68">
        <v>0</v>
      </c>
      <c r="AK17" s="68">
        <v>0</v>
      </c>
      <c r="AM17" s="67">
        <v>0</v>
      </c>
      <c r="AN17" s="68">
        <v>0</v>
      </c>
      <c r="AO17" s="68">
        <v>0</v>
      </c>
      <c r="AP17" s="68">
        <v>0</v>
      </c>
      <c r="AQ17" s="68">
        <v>0</v>
      </c>
      <c r="AR17" s="68">
        <v>0</v>
      </c>
      <c r="AS17" s="68">
        <v>0</v>
      </c>
      <c r="AT17" s="68">
        <v>0</v>
      </c>
      <c r="AU17" s="68">
        <v>0</v>
      </c>
      <c r="AV17" s="68">
        <v>0</v>
      </c>
      <c r="AW17" s="68">
        <v>0</v>
      </c>
      <c r="AX17" s="68">
        <v>0</v>
      </c>
      <c r="AY17" s="36"/>
      <c r="AZ17" s="67">
        <v>0</v>
      </c>
      <c r="BA17" s="68">
        <v>232.01572869256094</v>
      </c>
      <c r="BB17" s="68">
        <v>0</v>
      </c>
      <c r="BC17" s="68">
        <v>0</v>
      </c>
      <c r="BD17" s="68">
        <v>0</v>
      </c>
      <c r="BE17" s="68">
        <v>0</v>
      </c>
      <c r="BF17" s="68">
        <v>0</v>
      </c>
      <c r="BG17" s="68">
        <v>0</v>
      </c>
      <c r="BH17" s="68">
        <v>0</v>
      </c>
      <c r="BI17" s="68">
        <v>0</v>
      </c>
      <c r="BJ17" s="68">
        <v>0</v>
      </c>
      <c r="BK17" s="68">
        <v>0</v>
      </c>
      <c r="BL17" s="32"/>
      <c r="BM17" s="32"/>
      <c r="BX17" s="5"/>
      <c r="BY17" s="5"/>
      <c r="BZ17" s="5"/>
      <c r="CA17" s="5"/>
      <c r="CB17" s="5"/>
      <c r="CC17" s="5"/>
      <c r="CD17" s="5"/>
    </row>
    <row r="18" spans="1:90" s="31" customFormat="1" ht="15" customHeight="1">
      <c r="A18" s="31">
        <v>217</v>
      </c>
      <c r="B18" s="31" t="s">
        <v>478</v>
      </c>
      <c r="C18" s="31" t="s">
        <v>479</v>
      </c>
      <c r="D18" s="31" t="str">
        <f>IFERROR(VLOOKUP(A18,'Perpetual Stats(HEM)'!$A$3:$D$2773,3,FALSE),B18)</f>
        <v>ACT</v>
      </c>
      <c r="E18" s="39"/>
      <c r="F18" s="39" t="s">
        <v>509</v>
      </c>
      <c r="G18" s="40" t="str">
        <f>IFERROR(VLOOKUP('Servicing Calculator (LMI Loan)'!AE47,$A:$D,4,FALSE),"")</f>
        <v/>
      </c>
      <c r="H18" s="40" t="str">
        <f>IFERROR(VLOOKUP('Servicing Calculator (LMI Loan)'!AF47,$A:$D,4,FALSE),"")</f>
        <v/>
      </c>
      <c r="I18" s="40" t="str">
        <f>IFERROR(VLOOKUP('Servicing Calculator (LMI Loan)'!AG47,$A:$D,4,FALSE),"")</f>
        <v/>
      </c>
      <c r="J18" s="40" t="str">
        <f>IFERROR(VLOOKUP('Servicing Calculator (LMI Loan)'!AH47,$A:$D,4,FALSE),"")</f>
        <v/>
      </c>
      <c r="M18" s="67">
        <v>24000</v>
      </c>
      <c r="N18" s="68">
        <v>511.55729196302235</v>
      </c>
      <c r="O18" s="68">
        <v>0</v>
      </c>
      <c r="P18" s="68">
        <v>0</v>
      </c>
      <c r="Q18" s="68">
        <v>0</v>
      </c>
      <c r="R18" s="68">
        <v>0</v>
      </c>
      <c r="S18" s="68">
        <v>0</v>
      </c>
      <c r="T18" s="68">
        <v>0</v>
      </c>
      <c r="U18" s="68">
        <v>0</v>
      </c>
      <c r="V18" s="68">
        <v>0</v>
      </c>
      <c r="W18" s="68">
        <v>0</v>
      </c>
      <c r="X18" s="68">
        <v>0</v>
      </c>
      <c r="Y18" s="27"/>
      <c r="Z18" s="67">
        <v>24000</v>
      </c>
      <c r="AA18" s="68">
        <v>282.15237412313763</v>
      </c>
      <c r="AB18" s="68">
        <v>372.77333930385862</v>
      </c>
      <c r="AC18" s="68">
        <v>462.94442035818003</v>
      </c>
      <c r="AD18" s="68">
        <v>0</v>
      </c>
      <c r="AE18" s="68">
        <v>0</v>
      </c>
      <c r="AF18" s="68">
        <v>0</v>
      </c>
      <c r="AG18" s="68">
        <v>0</v>
      </c>
      <c r="AH18" s="68">
        <v>0</v>
      </c>
      <c r="AI18" s="68">
        <v>0</v>
      </c>
      <c r="AJ18" s="68">
        <v>0</v>
      </c>
      <c r="AK18" s="68">
        <v>0</v>
      </c>
      <c r="AL18" s="5"/>
      <c r="AM18" s="67">
        <v>24000</v>
      </c>
      <c r="AN18" s="68">
        <v>477.48194165954226</v>
      </c>
      <c r="AO18" s="68">
        <v>0</v>
      </c>
      <c r="AP18" s="68">
        <v>0</v>
      </c>
      <c r="AQ18" s="68">
        <v>0</v>
      </c>
      <c r="AR18" s="68">
        <v>0</v>
      </c>
      <c r="AS18" s="68">
        <v>0</v>
      </c>
      <c r="AT18" s="68">
        <v>0</v>
      </c>
      <c r="AU18" s="68">
        <v>0</v>
      </c>
      <c r="AV18" s="68">
        <v>0</v>
      </c>
      <c r="AW18" s="68">
        <v>0</v>
      </c>
      <c r="AX18" s="68">
        <v>0</v>
      </c>
      <c r="AY18" s="5"/>
      <c r="AZ18" s="67">
        <v>24000</v>
      </c>
      <c r="BA18" s="68">
        <v>248.05252716096348</v>
      </c>
      <c r="BB18" s="68">
        <v>338.80698423138688</v>
      </c>
      <c r="BC18" s="68">
        <v>428.98382574182642</v>
      </c>
      <c r="BD18" s="68">
        <v>0</v>
      </c>
      <c r="BE18" s="68">
        <v>0</v>
      </c>
      <c r="BF18" s="68">
        <v>0</v>
      </c>
      <c r="BG18" s="68">
        <v>0</v>
      </c>
      <c r="BH18" s="68">
        <v>0</v>
      </c>
      <c r="BI18" s="68">
        <v>0</v>
      </c>
      <c r="BJ18" s="68">
        <v>0</v>
      </c>
      <c r="BK18" s="68">
        <v>0</v>
      </c>
      <c r="BL18" s="5"/>
      <c r="BM18" s="5"/>
      <c r="BN18" s="5"/>
      <c r="BO18" s="5"/>
      <c r="BP18" s="5"/>
      <c r="BQ18" s="5"/>
      <c r="BR18" s="5"/>
      <c r="BS18" s="5"/>
      <c r="BT18" s="5"/>
      <c r="BU18" s="5"/>
      <c r="BV18" s="5"/>
      <c r="BW18" s="5"/>
      <c r="BX18" s="5"/>
      <c r="BY18" s="5"/>
      <c r="BZ18" s="5"/>
      <c r="CA18" s="5"/>
      <c r="CB18" s="5"/>
      <c r="CC18" s="5"/>
      <c r="CD18" s="5"/>
      <c r="CE18"/>
      <c r="CF18"/>
      <c r="CG18"/>
      <c r="CH18"/>
      <c r="CI18"/>
      <c r="CJ18"/>
      <c r="CK18"/>
      <c r="CL18"/>
    </row>
    <row r="19" spans="1:90">
      <c r="A19">
        <v>218</v>
      </c>
      <c r="B19" t="s">
        <v>478</v>
      </c>
      <c r="C19" t="s">
        <v>479</v>
      </c>
      <c r="D19" t="str">
        <f>IFERROR(VLOOKUP(A19,'Perpetual Stats(HEM)'!$A$3:$D$2773,3,FALSE),B19)</f>
        <v>ACT</v>
      </c>
      <c r="E19" s="39"/>
      <c r="F19" s="39" t="s">
        <v>510</v>
      </c>
      <c r="G19" s="40">
        <f>MAX('Servicing Calculator (LMI Loan)'!AE46,0)</f>
        <v>0</v>
      </c>
      <c r="H19" s="40">
        <f>MAX('Servicing Calculator (LMI Loan)'!AF46,0)</f>
        <v>0</v>
      </c>
      <c r="I19" s="40">
        <f>MAX('Servicing Calculator (LMI Loan)'!AG46,0)</f>
        <v>0</v>
      </c>
      <c r="J19" s="40">
        <f>MAX('Servicing Calculator (LMI Loan)'!AH46,0)</f>
        <v>0</v>
      </c>
      <c r="M19" s="67">
        <v>36000</v>
      </c>
      <c r="N19" s="68">
        <v>524.45410161809286</v>
      </c>
      <c r="O19" s="68">
        <v>601.0034384349683</v>
      </c>
      <c r="P19" s="68">
        <v>661.67597780656797</v>
      </c>
      <c r="Q19" s="68">
        <v>0</v>
      </c>
      <c r="R19" s="68">
        <v>0</v>
      </c>
      <c r="S19" s="68">
        <v>0</v>
      </c>
      <c r="T19" s="68">
        <v>0</v>
      </c>
      <c r="U19" s="68">
        <v>0</v>
      </c>
      <c r="V19" s="68">
        <v>0</v>
      </c>
      <c r="W19" s="68">
        <v>0</v>
      </c>
      <c r="X19" s="68">
        <v>0</v>
      </c>
      <c r="Y19" s="27"/>
      <c r="Z19" s="67">
        <v>36000</v>
      </c>
      <c r="AA19" s="68">
        <v>295.05844998824881</v>
      </c>
      <c r="AB19" s="68">
        <v>385.62889828440672</v>
      </c>
      <c r="AC19" s="68">
        <v>475.79779737820706</v>
      </c>
      <c r="AD19" s="68">
        <v>575.51558743990381</v>
      </c>
      <c r="AE19" s="68">
        <f>AD19+(AD19-AC19)</f>
        <v>675.23337750160056</v>
      </c>
      <c r="AF19" s="68">
        <f t="shared" ref="AF19:AK19" si="37">AE19+(AE19-AD19)</f>
        <v>774.9511675632973</v>
      </c>
      <c r="AG19" s="68">
        <f t="shared" si="37"/>
        <v>874.66895762499405</v>
      </c>
      <c r="AH19" s="68">
        <f t="shared" si="37"/>
        <v>974.3867476866908</v>
      </c>
      <c r="AI19" s="68">
        <f t="shared" si="37"/>
        <v>1074.1045377483874</v>
      </c>
      <c r="AJ19" s="68">
        <f t="shared" si="37"/>
        <v>1173.8223278100841</v>
      </c>
      <c r="AK19" s="68">
        <f t="shared" si="37"/>
        <v>1273.5401178717807</v>
      </c>
      <c r="AM19" s="67">
        <v>36000</v>
      </c>
      <c r="AN19" s="68">
        <v>490.37875131461271</v>
      </c>
      <c r="AO19" s="68">
        <v>566.99808690642737</v>
      </c>
      <c r="AP19" s="68">
        <v>627.59066048846216</v>
      </c>
      <c r="AQ19" s="68">
        <v>0</v>
      </c>
      <c r="AR19" s="68">
        <v>0</v>
      </c>
      <c r="AS19" s="68">
        <v>0</v>
      </c>
      <c r="AT19" s="68">
        <v>0</v>
      </c>
      <c r="AU19" s="68">
        <v>0</v>
      </c>
      <c r="AV19" s="68">
        <v>0</v>
      </c>
      <c r="AW19" s="68">
        <v>0</v>
      </c>
      <c r="AX19" s="68">
        <v>0</v>
      </c>
      <c r="AY19" s="27"/>
      <c r="AZ19" s="67">
        <v>36000</v>
      </c>
      <c r="BA19" s="68">
        <v>260.95862157239145</v>
      </c>
      <c r="BB19" s="68">
        <v>351.66254321193497</v>
      </c>
      <c r="BC19" s="68">
        <v>441.8372027618534</v>
      </c>
      <c r="BD19" s="68">
        <v>540.98600416917066</v>
      </c>
      <c r="BE19" s="68">
        <f>BD19+(BD19-BC19)</f>
        <v>640.13480557648791</v>
      </c>
      <c r="BF19" s="68">
        <f t="shared" ref="BF19:BF27" si="38">BE19+(BE19-BD19)</f>
        <v>739.28360698380516</v>
      </c>
      <c r="BG19" s="68">
        <f t="shared" ref="BG19:BG27" si="39">BF19+(BF19-BE19)</f>
        <v>838.43240839112241</v>
      </c>
      <c r="BH19" s="68">
        <f t="shared" ref="BH19:BH27" si="40">BG19+(BG19-BF19)</f>
        <v>937.58120979843966</v>
      </c>
      <c r="BI19" s="68">
        <f t="shared" ref="BI19:BI27" si="41">BH19+(BH19-BG19)</f>
        <v>1036.7300112057569</v>
      </c>
      <c r="BJ19" s="68">
        <f t="shared" ref="BJ19:BJ27" si="42">BI19+(BI19-BH19)</f>
        <v>1135.8788126130742</v>
      </c>
      <c r="BK19" s="68">
        <f t="shared" ref="BK19:BK27" si="43">BJ19+(BJ19-BI19)</f>
        <v>1235.0276140203914</v>
      </c>
      <c r="BX19" s="5"/>
      <c r="BY19" s="5"/>
      <c r="BZ19" s="5"/>
      <c r="CA19" s="5"/>
      <c r="CB19" s="5"/>
      <c r="CC19" s="5"/>
      <c r="CD19" s="5"/>
    </row>
    <row r="20" spans="1:90">
      <c r="A20">
        <v>219</v>
      </c>
      <c r="B20" t="s">
        <v>478</v>
      </c>
      <c r="C20" t="s">
        <v>479</v>
      </c>
      <c r="D20" t="str">
        <f>IFERROR(VLOOKUP(A20,'Perpetual Stats(HEM)'!$A$3:$D$2773,3,FALSE),B20)</f>
        <v>ACT</v>
      </c>
      <c r="E20" s="39"/>
      <c r="F20" s="39" t="s">
        <v>511</v>
      </c>
      <c r="G20" s="40" t="e">
        <f>VLOOKUP(G17,'Servicing Calculator (LMI Loan)'!$L$8:$P$11,5,FALSE)</f>
        <v>#N/A</v>
      </c>
      <c r="H20" s="40" t="e">
        <f>VLOOKUP(H17,'Servicing Calculator (LMI Loan)'!$L$8:$P$11,5,FALSE)</f>
        <v>#N/A</v>
      </c>
      <c r="I20" s="40" t="e">
        <f>VLOOKUP(I17,'Servicing Calculator (LMI Loan)'!$L$8:$P$11,5,FALSE)</f>
        <v>#N/A</v>
      </c>
      <c r="J20" s="40" t="e">
        <f>VLOOKUP(J17,'Servicing Calculator (LMI Loan)'!$L$8:$P$11,5,FALSE)</f>
        <v>#N/A</v>
      </c>
      <c r="M20">
        <v>0</v>
      </c>
      <c r="N20" s="72">
        <v>582.22682190727596</v>
      </c>
      <c r="O20" s="72">
        <v>663.84078510321433</v>
      </c>
      <c r="P20" s="72">
        <v>729.27873382762778</v>
      </c>
      <c r="Q20" s="72">
        <v>794.63850736350651</v>
      </c>
      <c r="R20" s="27">
        <f>Q20+(Q20-P20)</f>
        <v>859.99828089938524</v>
      </c>
      <c r="S20" s="27">
        <f t="shared" ref="S20:S27" si="44">R20+(R20-Q20)</f>
        <v>925.35805443526397</v>
      </c>
      <c r="T20" s="27">
        <f t="shared" ref="T20:T27" si="45">S20+(S20-R20)</f>
        <v>990.7178279711427</v>
      </c>
      <c r="U20" s="27">
        <f t="shared" ref="U20:U27" si="46">T20+(T20-S20)</f>
        <v>1056.0776015070214</v>
      </c>
      <c r="V20" s="27">
        <f t="shared" ref="V20:V27" si="47">U20+(U20-T20)</f>
        <v>1121.4373750429002</v>
      </c>
      <c r="W20" s="27">
        <f t="shared" ref="W20:W27" si="48">V20+(V20-U20)</f>
        <v>1186.7971485787789</v>
      </c>
      <c r="X20" s="27">
        <f t="shared" ref="X20:X27" si="49">W20+(W20-V20)</f>
        <v>1252.1569221146576</v>
      </c>
      <c r="Y20" s="27"/>
      <c r="Z20">
        <v>0</v>
      </c>
      <c r="AA20" s="72">
        <v>336.46455208903603</v>
      </c>
      <c r="AB20" s="72">
        <v>428.74637096510571</v>
      </c>
      <c r="AC20" s="72">
        <v>543.31582832973254</v>
      </c>
      <c r="AD20" s="72">
        <v>667.35846416766822</v>
      </c>
      <c r="AE20" s="27">
        <f t="shared" ref="AE20:AE27" si="50">AD20+(AD20-AC20)</f>
        <v>791.40110000560389</v>
      </c>
      <c r="AF20" s="27">
        <f t="shared" ref="AF20:AF27" si="51">AE20+(AE20-AD20)</f>
        <v>915.44373584353957</v>
      </c>
      <c r="AG20" s="27">
        <f t="shared" ref="AG20:AG27" si="52">AF20+(AF20-AE20)</f>
        <v>1039.4863716814752</v>
      </c>
      <c r="AH20" s="27">
        <f t="shared" ref="AH20:AH27" si="53">AG20+(AG20-AF20)</f>
        <v>1163.5290075194109</v>
      </c>
      <c r="AI20" s="27">
        <f t="shared" ref="AI20:AI27" si="54">AH20+(AH20-AG20)</f>
        <v>1287.5716433573466</v>
      </c>
      <c r="AJ20" s="27">
        <f t="shared" ref="AJ20:AJ27" si="55">AI20+(AI20-AH20)</f>
        <v>1411.6142791952823</v>
      </c>
      <c r="AK20" s="27">
        <f t="shared" ref="AK20:AK27" si="56">AJ20+(AJ20-AI20)</f>
        <v>1535.656915033218</v>
      </c>
      <c r="AM20">
        <v>0</v>
      </c>
      <c r="AN20" s="72">
        <v>547.21359024042226</v>
      </c>
      <c r="AO20" s="72">
        <v>628.74356942710199</v>
      </c>
      <c r="AP20" s="72">
        <v>694.20819908100952</v>
      </c>
      <c r="AQ20" s="72">
        <v>759.56867321442473</v>
      </c>
      <c r="AR20" s="27">
        <f>AQ20+(AQ20-AP20)</f>
        <v>824.92914734783994</v>
      </c>
      <c r="AS20" s="27">
        <f t="shared" ref="AS20:AS27" si="57">AR20+(AR20-AQ20)</f>
        <v>890.28962148125515</v>
      </c>
      <c r="AT20" s="27">
        <f t="shared" ref="AT20:AT27" si="58">AS20+(AS20-AR20)</f>
        <v>955.65009561467036</v>
      </c>
      <c r="AU20" s="27">
        <f t="shared" ref="AU20:AU27" si="59">AT20+(AT20-AS20)</f>
        <v>1021.0105697480856</v>
      </c>
      <c r="AV20" s="27">
        <f t="shared" ref="AV20:AV27" si="60">AU20+(AU20-AT20)</f>
        <v>1086.3710438815008</v>
      </c>
      <c r="AW20" s="27">
        <f t="shared" ref="AW20:AW27" si="61">AV20+(AV20-AU20)</f>
        <v>1151.731518014916</v>
      </c>
      <c r="AX20" s="27">
        <f t="shared" ref="AX20:AX27" si="62">AW20+(AW20-AV20)</f>
        <v>1217.0919921483312</v>
      </c>
      <c r="AY20" s="27"/>
      <c r="AZ20">
        <v>0</v>
      </c>
      <c r="BA20" s="72">
        <v>301.38741447653888</v>
      </c>
      <c r="BB20" s="72">
        <v>393.73971065109401</v>
      </c>
      <c r="BC20" s="72">
        <v>507.94743313244425</v>
      </c>
      <c r="BD20" s="72">
        <v>631.237548828125</v>
      </c>
      <c r="BE20" s="27">
        <f t="shared" ref="BE20:BE27" si="63">BD20+(BD20-BC20)</f>
        <v>754.5276645238057</v>
      </c>
      <c r="BF20" s="27">
        <f t="shared" si="38"/>
        <v>877.81778021948639</v>
      </c>
      <c r="BG20" s="27">
        <f t="shared" si="39"/>
        <v>1001.1078959151671</v>
      </c>
      <c r="BH20" s="27">
        <f t="shared" si="40"/>
        <v>1124.3980116108478</v>
      </c>
      <c r="BI20" s="27">
        <f t="shared" si="41"/>
        <v>1247.6881273065285</v>
      </c>
      <c r="BJ20" s="27">
        <f t="shared" si="42"/>
        <v>1370.9782430022092</v>
      </c>
      <c r="BK20" s="27">
        <f t="shared" si="43"/>
        <v>1494.2683586978899</v>
      </c>
      <c r="BX20" s="5"/>
      <c r="BY20" s="5"/>
      <c r="BZ20" s="5"/>
      <c r="CA20" s="5"/>
      <c r="CB20" s="5"/>
      <c r="CC20" s="5"/>
      <c r="CD20" s="5"/>
    </row>
    <row r="21" spans="1:90">
      <c r="A21">
        <v>220</v>
      </c>
      <c r="B21" t="s">
        <v>478</v>
      </c>
      <c r="C21" t="s">
        <v>479</v>
      </c>
      <c r="D21" t="str">
        <f>IFERROR(VLOOKUP(A21,'Perpetual Stats(HEM)'!$A$3:$D$2773,3,FALSE),B21)</f>
        <v>ACT</v>
      </c>
      <c r="E21" s="39"/>
      <c r="F21" s="39" t="s">
        <v>512</v>
      </c>
      <c r="G21" s="40" t="e">
        <f>IF(G20&gt;10,10,G20)</f>
        <v>#N/A</v>
      </c>
      <c r="H21" s="40" t="e">
        <f>IF(H20&gt;10,10,H20)</f>
        <v>#N/A</v>
      </c>
      <c r="I21" s="40" t="e">
        <f>IF(I20&gt;10,10,I20)</f>
        <v>#N/A</v>
      </c>
      <c r="J21" s="40" t="e">
        <f>IF(J20&gt;10,10,J20)</f>
        <v>#N/A</v>
      </c>
      <c r="M21">
        <v>59000</v>
      </c>
      <c r="N21" s="71">
        <v>617.86983340138624</v>
      </c>
      <c r="O21" s="71">
        <v>699.56932837135594</v>
      </c>
      <c r="P21" s="71">
        <v>764.98005175597484</v>
      </c>
      <c r="Q21" s="71">
        <v>830.3392221504472</v>
      </c>
      <c r="R21" s="27">
        <f t="shared" ref="R21:R27" si="64">Q21+(Q21-P21)</f>
        <v>895.69839254491956</v>
      </c>
      <c r="S21" s="27">
        <f t="shared" si="44"/>
        <v>961.05756293939191</v>
      </c>
      <c r="T21" s="27">
        <f t="shared" si="45"/>
        <v>1026.4167333338642</v>
      </c>
      <c r="U21" s="27">
        <f t="shared" si="46"/>
        <v>1091.7759037283363</v>
      </c>
      <c r="V21" s="27">
        <f t="shared" si="47"/>
        <v>1157.1350741228084</v>
      </c>
      <c r="W21" s="27">
        <f t="shared" si="48"/>
        <v>1222.4942445172805</v>
      </c>
      <c r="X21" s="27">
        <f t="shared" si="49"/>
        <v>1287.8534149117527</v>
      </c>
      <c r="Y21" s="27"/>
      <c r="Z21">
        <v>59000</v>
      </c>
      <c r="AA21" s="71">
        <v>372.17261899924699</v>
      </c>
      <c r="AB21" s="71">
        <v>464.38271127241757</v>
      </c>
      <c r="AC21" s="71">
        <v>579.3204476417618</v>
      </c>
      <c r="AD21" s="71">
        <v>704.12917856069703</v>
      </c>
      <c r="AE21" s="27">
        <f t="shared" si="50"/>
        <v>828.93790947963225</v>
      </c>
      <c r="AF21" s="27">
        <f t="shared" si="51"/>
        <v>953.74664039856748</v>
      </c>
      <c r="AG21" s="27">
        <f t="shared" si="52"/>
        <v>1078.5553713175027</v>
      </c>
      <c r="AH21" s="27">
        <f t="shared" si="53"/>
        <v>1203.3641022364379</v>
      </c>
      <c r="AI21" s="27">
        <f t="shared" si="54"/>
        <v>1328.1728331553732</v>
      </c>
      <c r="AJ21" s="27">
        <f t="shared" si="55"/>
        <v>1452.9815640743084</v>
      </c>
      <c r="AK21" s="27">
        <f t="shared" si="56"/>
        <v>1577.7902949932436</v>
      </c>
      <c r="AM21">
        <v>59000</v>
      </c>
      <c r="AN21" s="71">
        <v>582.85660173453255</v>
      </c>
      <c r="AO21" s="71">
        <v>664.47212181913414</v>
      </c>
      <c r="AP21" s="71">
        <v>729.909553477136</v>
      </c>
      <c r="AQ21" s="71">
        <v>795.26931506718768</v>
      </c>
      <c r="AR21" s="27">
        <f t="shared" ref="AR21:AR27" si="65">AQ21+(AQ21-AP21)</f>
        <v>860.62907665723935</v>
      </c>
      <c r="AS21" s="27">
        <f t="shared" si="57"/>
        <v>925.98883824729103</v>
      </c>
      <c r="AT21" s="27">
        <f t="shared" si="58"/>
        <v>991.3485998373427</v>
      </c>
      <c r="AU21" s="27">
        <f t="shared" si="59"/>
        <v>1056.7083614273943</v>
      </c>
      <c r="AV21" s="27">
        <f t="shared" si="60"/>
        <v>1122.0681230174459</v>
      </c>
      <c r="AW21" s="27">
        <f t="shared" si="61"/>
        <v>1187.4278846074976</v>
      </c>
      <c r="AX21" s="27">
        <f t="shared" si="62"/>
        <v>1252.7876461975493</v>
      </c>
      <c r="AY21" s="27"/>
      <c r="AZ21">
        <v>59000</v>
      </c>
      <c r="BA21" s="71">
        <v>337.09548138674984</v>
      </c>
      <c r="BB21" s="71">
        <v>429.37604185806339</v>
      </c>
      <c r="BC21" s="71">
        <v>543.9520432500849</v>
      </c>
      <c r="BD21" s="71">
        <v>668.00825383112976</v>
      </c>
      <c r="BE21" s="27">
        <f t="shared" si="63"/>
        <v>792.06446441217463</v>
      </c>
      <c r="BF21" s="27">
        <f t="shared" si="38"/>
        <v>916.1206749932195</v>
      </c>
      <c r="BG21" s="27">
        <f t="shared" si="39"/>
        <v>1040.1768855742644</v>
      </c>
      <c r="BH21" s="27">
        <f t="shared" si="40"/>
        <v>1164.2330961553093</v>
      </c>
      <c r="BI21" s="27">
        <f t="shared" si="41"/>
        <v>1288.2893067363543</v>
      </c>
      <c r="BJ21" s="27">
        <f t="shared" si="42"/>
        <v>1412.3455173173993</v>
      </c>
      <c r="BK21" s="27">
        <f t="shared" si="43"/>
        <v>1536.4017278984443</v>
      </c>
      <c r="BX21" s="5"/>
      <c r="BY21" s="5"/>
      <c r="BZ21" s="5"/>
      <c r="CA21" s="5"/>
      <c r="CB21" s="5"/>
      <c r="CC21" s="5"/>
      <c r="CD21" s="5"/>
    </row>
    <row r="22" spans="1:90">
      <c r="A22">
        <v>221</v>
      </c>
      <c r="B22" t="s">
        <v>478</v>
      </c>
      <c r="C22" t="s">
        <v>479</v>
      </c>
      <c r="D22" t="str">
        <f>IFERROR(VLOOKUP(A22,'Perpetual Stats(HEM)'!$A$3:$D$2773,3,FALSE),B22)</f>
        <v>ACT</v>
      </c>
      <c r="E22" s="1053" t="s">
        <v>171</v>
      </c>
      <c r="F22" s="41" t="s">
        <v>513</v>
      </c>
      <c r="G22" s="42" t="e">
        <f>VLOOKUP(G18,$G$44:$J$67,3,FALSE)</f>
        <v>#N/A</v>
      </c>
      <c r="H22" s="42" t="e">
        <f>VLOOKUP(H18,$G$44:$J$67,3,FALSE)</f>
        <v>#N/A</v>
      </c>
      <c r="I22" s="42" t="e">
        <f>VLOOKUP(I18,$G$44:$J$67,3,FALSE)</f>
        <v>#N/A</v>
      </c>
      <c r="J22" s="43" t="e">
        <f>VLOOKUP(J18,$G$44:$J$67,3,FALSE)</f>
        <v>#N/A</v>
      </c>
      <c r="M22">
        <v>71000</v>
      </c>
      <c r="N22" s="71">
        <v>671.18433523270164</v>
      </c>
      <c r="O22" s="71">
        <v>753.01180437050232</v>
      </c>
      <c r="P22" s="71">
        <v>818.38184521563676</v>
      </c>
      <c r="Q22" s="71">
        <v>883.73996787366684</v>
      </c>
      <c r="R22" s="27">
        <f t="shared" si="64"/>
        <v>949.09809053169693</v>
      </c>
      <c r="S22" s="27">
        <f t="shared" si="44"/>
        <v>1014.456213189727</v>
      </c>
      <c r="T22" s="27">
        <f t="shared" si="45"/>
        <v>1079.8143358477571</v>
      </c>
      <c r="U22" s="27">
        <f t="shared" si="46"/>
        <v>1145.1724585057873</v>
      </c>
      <c r="V22" s="27">
        <f t="shared" si="47"/>
        <v>1210.5305811638175</v>
      </c>
      <c r="W22" s="27">
        <f t="shared" si="48"/>
        <v>1275.8887038218477</v>
      </c>
      <c r="X22" s="27">
        <f t="shared" si="49"/>
        <v>1341.2468264798779</v>
      </c>
      <c r="Y22" s="27"/>
      <c r="Z22">
        <v>71000</v>
      </c>
      <c r="AA22" s="71">
        <v>425.58444838478744</v>
      </c>
      <c r="AB22" s="71">
        <v>517.68722078922099</v>
      </c>
      <c r="AC22" s="71">
        <v>633.17586227845015</v>
      </c>
      <c r="AD22" s="71">
        <v>759.13054950420667</v>
      </c>
      <c r="AE22" s="27">
        <f t="shared" si="50"/>
        <v>885.08523672996319</v>
      </c>
      <c r="AF22" s="27">
        <f t="shared" si="51"/>
        <v>1011.0399239557197</v>
      </c>
      <c r="AG22" s="27">
        <f t="shared" si="52"/>
        <v>1136.9946111814761</v>
      </c>
      <c r="AH22" s="27">
        <f t="shared" si="53"/>
        <v>1262.9492984072326</v>
      </c>
      <c r="AI22" s="27">
        <f t="shared" si="54"/>
        <v>1388.9039856329891</v>
      </c>
      <c r="AJ22" s="27">
        <f t="shared" si="55"/>
        <v>1514.8586728587456</v>
      </c>
      <c r="AK22" s="27">
        <f t="shared" si="56"/>
        <v>1640.8133600845022</v>
      </c>
      <c r="AM22">
        <v>71000</v>
      </c>
      <c r="AN22" s="71">
        <v>636.17110356584817</v>
      </c>
      <c r="AO22" s="71">
        <v>717.9145521988288</v>
      </c>
      <c r="AP22" s="71">
        <v>783.31131046901839</v>
      </c>
      <c r="AQ22" s="71">
        <v>848.67013372458507</v>
      </c>
      <c r="AR22" s="27">
        <f t="shared" si="65"/>
        <v>914.02895698015175</v>
      </c>
      <c r="AS22" s="27">
        <f t="shared" si="57"/>
        <v>979.38778023571842</v>
      </c>
      <c r="AT22" s="27">
        <f t="shared" si="58"/>
        <v>1044.746603491285</v>
      </c>
      <c r="AU22" s="27">
        <f t="shared" si="59"/>
        <v>1110.1054267468517</v>
      </c>
      <c r="AV22" s="27">
        <f t="shared" si="60"/>
        <v>1175.4642500024183</v>
      </c>
      <c r="AW22" s="27">
        <f t="shared" si="61"/>
        <v>1240.823073257985</v>
      </c>
      <c r="AX22" s="27">
        <f t="shared" si="62"/>
        <v>1306.1818965135517</v>
      </c>
      <c r="AY22" s="27"/>
      <c r="AZ22">
        <v>71000</v>
      </c>
      <c r="BA22" s="71">
        <v>390.5073107722904</v>
      </c>
      <c r="BB22" s="71">
        <v>482.68055137486687</v>
      </c>
      <c r="BC22" s="71">
        <v>597.80742110921847</v>
      </c>
      <c r="BD22" s="71">
        <v>723.00954965444726</v>
      </c>
      <c r="BE22" s="27">
        <f t="shared" si="63"/>
        <v>848.21167819967604</v>
      </c>
      <c r="BF22" s="27">
        <f t="shared" si="38"/>
        <v>973.41380674490483</v>
      </c>
      <c r="BG22" s="27">
        <f t="shared" si="39"/>
        <v>1098.6159352901336</v>
      </c>
      <c r="BH22" s="27">
        <f t="shared" si="40"/>
        <v>1223.8180638353624</v>
      </c>
      <c r="BI22" s="27">
        <f t="shared" si="41"/>
        <v>1349.0201923805912</v>
      </c>
      <c r="BJ22" s="27">
        <f t="shared" si="42"/>
        <v>1474.22232092582</v>
      </c>
      <c r="BK22" s="27">
        <f t="shared" si="43"/>
        <v>1599.4244494710488</v>
      </c>
      <c r="BX22" s="5"/>
      <c r="BY22" s="5"/>
      <c r="BZ22" s="5"/>
      <c r="CA22" s="5"/>
      <c r="CB22" s="5"/>
      <c r="CC22" s="5"/>
      <c r="CD22" s="5"/>
    </row>
    <row r="23" spans="1:90">
      <c r="A23">
        <v>222</v>
      </c>
      <c r="B23" t="s">
        <v>478</v>
      </c>
      <c r="C23" t="s">
        <v>479</v>
      </c>
      <c r="D23" t="str">
        <f>IFERROR(VLOOKUP(A23,'Perpetual Stats(HEM)'!$A$3:$D$2773,3,FALSE),B23)</f>
        <v>ACT</v>
      </c>
      <c r="E23" s="1054"/>
      <c r="F23" s="39" t="s">
        <v>514</v>
      </c>
      <c r="G23" s="47" t="e">
        <f ca="1">VLOOKUP(G19,INDIRECT(G22),G21+2)</f>
        <v>#N/A</v>
      </c>
      <c r="H23" s="47" t="e">
        <f ca="1">VLOOKUP(H19,INDIRECT(H22),H21+2)</f>
        <v>#N/A</v>
      </c>
      <c r="I23" s="47" t="e">
        <f ca="1">VLOOKUP(I19,INDIRECT(I22),I21+2)</f>
        <v>#N/A</v>
      </c>
      <c r="J23" s="47" t="e">
        <f ca="1">VLOOKUP(J19,INDIRECT(J22),J21+2)</f>
        <v>#N/A</v>
      </c>
      <c r="M23">
        <v>119000</v>
      </c>
      <c r="N23" s="71">
        <v>814.34377279724242</v>
      </c>
      <c r="O23" s="71">
        <v>896.51474208666593</v>
      </c>
      <c r="P23" s="71">
        <v>961.7755427848831</v>
      </c>
      <c r="Q23" s="71">
        <v>1027.1310229317389</v>
      </c>
      <c r="R23" s="27">
        <f t="shared" si="64"/>
        <v>1092.4865030785948</v>
      </c>
      <c r="S23" s="27">
        <f t="shared" si="44"/>
        <v>1157.8419832254506</v>
      </c>
      <c r="T23" s="27">
        <f t="shared" si="45"/>
        <v>1223.1974633723064</v>
      </c>
      <c r="U23" s="27">
        <f t="shared" si="46"/>
        <v>1288.5529435191622</v>
      </c>
      <c r="V23" s="27">
        <f t="shared" si="47"/>
        <v>1353.9084236660181</v>
      </c>
      <c r="W23" s="27">
        <f t="shared" si="48"/>
        <v>1419.2639038128739</v>
      </c>
      <c r="X23" s="27">
        <f t="shared" si="49"/>
        <v>1484.6193839597297</v>
      </c>
      <c r="Y23" s="27"/>
      <c r="Z23">
        <v>119000</v>
      </c>
      <c r="AA23" s="71">
        <v>569.00517971742158</v>
      </c>
      <c r="AB23" s="71">
        <v>660.81985441607583</v>
      </c>
      <c r="AC23" s="71">
        <v>777.78765342925476</v>
      </c>
      <c r="AD23" s="71">
        <v>906.81931715745191</v>
      </c>
      <c r="AE23" s="27">
        <f t="shared" si="50"/>
        <v>1035.8509808856491</v>
      </c>
      <c r="AF23" s="27">
        <f t="shared" si="51"/>
        <v>1164.8826446138462</v>
      </c>
      <c r="AG23" s="27">
        <f t="shared" si="52"/>
        <v>1293.9143083420433</v>
      </c>
      <c r="AH23" s="27">
        <f t="shared" si="53"/>
        <v>1422.9459720702405</v>
      </c>
      <c r="AI23" s="27">
        <f t="shared" si="54"/>
        <v>1551.9776357984376</v>
      </c>
      <c r="AJ23" s="27">
        <f t="shared" si="55"/>
        <v>1681.0092995266348</v>
      </c>
      <c r="AK23" s="27">
        <f t="shared" si="56"/>
        <v>1810.0409632548319</v>
      </c>
      <c r="AM23">
        <v>119000</v>
      </c>
      <c r="AN23" s="71">
        <v>779.33057753858225</v>
      </c>
      <c r="AO23" s="71">
        <v>861.41752641055371</v>
      </c>
      <c r="AP23" s="71">
        <v>926.70504450604426</v>
      </c>
      <c r="AQ23" s="71">
        <v>992.0611158484794</v>
      </c>
      <c r="AR23" s="27">
        <f t="shared" si="65"/>
        <v>1057.4171871909145</v>
      </c>
      <c r="AS23" s="27">
        <f t="shared" si="57"/>
        <v>1122.7732585333497</v>
      </c>
      <c r="AT23" s="27">
        <f t="shared" si="58"/>
        <v>1188.1293298757848</v>
      </c>
      <c r="AU23" s="27">
        <f t="shared" si="59"/>
        <v>1253.48540121822</v>
      </c>
      <c r="AV23" s="27">
        <f t="shared" si="60"/>
        <v>1318.8414725606551</v>
      </c>
      <c r="AW23" s="27">
        <f t="shared" si="61"/>
        <v>1384.1975439030903</v>
      </c>
      <c r="AX23" s="27">
        <f t="shared" si="62"/>
        <v>1449.5536152455254</v>
      </c>
      <c r="AY23" s="27"/>
      <c r="AZ23">
        <v>119000</v>
      </c>
      <c r="BA23" s="71">
        <v>533.92804210492443</v>
      </c>
      <c r="BB23" s="71">
        <v>625.8132032024065</v>
      </c>
      <c r="BC23" s="71">
        <v>742.41921226002296</v>
      </c>
      <c r="BD23" s="71">
        <v>870.69829852764417</v>
      </c>
      <c r="BE23" s="27">
        <f t="shared" si="63"/>
        <v>998.97738479526538</v>
      </c>
      <c r="BF23" s="27">
        <f t="shared" si="38"/>
        <v>1127.2564710628867</v>
      </c>
      <c r="BG23" s="27">
        <f t="shared" si="39"/>
        <v>1255.535557330508</v>
      </c>
      <c r="BH23" s="27">
        <f t="shared" si="40"/>
        <v>1383.8146435981294</v>
      </c>
      <c r="BI23" s="27">
        <f t="shared" si="41"/>
        <v>1512.0937298657507</v>
      </c>
      <c r="BJ23" s="27">
        <f t="shared" si="42"/>
        <v>1640.372816133372</v>
      </c>
      <c r="BK23" s="27">
        <f t="shared" si="43"/>
        <v>1768.6519024009933</v>
      </c>
      <c r="BX23" s="5"/>
      <c r="BY23" s="5"/>
      <c r="BZ23" s="5"/>
      <c r="CA23" s="5"/>
      <c r="CB23" s="5"/>
      <c r="CC23" s="5"/>
      <c r="CD23" s="5"/>
    </row>
    <row r="24" spans="1:90">
      <c r="A24">
        <v>223</v>
      </c>
      <c r="B24" t="s">
        <v>478</v>
      </c>
      <c r="C24" t="s">
        <v>479</v>
      </c>
      <c r="D24" t="str">
        <f>IFERROR(VLOOKUP(A24,'Perpetual Stats(HEM)'!$A$3:$D$2773,3,FALSE),B24)</f>
        <v>ACT</v>
      </c>
      <c r="E24" s="1055"/>
      <c r="F24" s="44" t="s">
        <v>515</v>
      </c>
      <c r="G24" s="45">
        <f>IF(SUM('Servicing Calculator (LMI Loan)'!AF54:AF57)&gt;0,1,0)</f>
        <v>0</v>
      </c>
      <c r="H24" s="45">
        <f>IF(SUM('Servicing Calculator (LMI Loan)'!AH54:AH57)&gt;0,1,0)</f>
        <v>0</v>
      </c>
      <c r="I24" s="45">
        <f>IF(SUM('Servicing Calculator (LMI Loan)'!AJ54:AJ57)&gt;0,1,0)</f>
        <v>0</v>
      </c>
      <c r="J24" s="45">
        <f>IF(SUM('Servicing Calculator (LMI Loan)'!AL54:AL57)&gt;0,1,0)</f>
        <v>0</v>
      </c>
      <c r="M24">
        <v>166000</v>
      </c>
      <c r="N24" s="71">
        <v>939.28842786072539</v>
      </c>
      <c r="O24" s="71">
        <v>1021.7592606680449</v>
      </c>
      <c r="P24" s="71">
        <v>1086.9247202545878</v>
      </c>
      <c r="Q24" s="71">
        <v>1152.2777392847067</v>
      </c>
      <c r="R24" s="27">
        <f t="shared" si="64"/>
        <v>1217.6307583148257</v>
      </c>
      <c r="S24" s="27">
        <f t="shared" si="44"/>
        <v>1282.9837773449447</v>
      </c>
      <c r="T24" s="27">
        <f t="shared" si="45"/>
        <v>1348.3367963750636</v>
      </c>
      <c r="U24" s="27">
        <f t="shared" si="46"/>
        <v>1413.6898154051826</v>
      </c>
      <c r="V24" s="27">
        <f t="shared" si="47"/>
        <v>1479.0428344353015</v>
      </c>
      <c r="W24" s="27">
        <f t="shared" si="48"/>
        <v>1544.3958534654205</v>
      </c>
      <c r="X24" s="27">
        <f t="shared" si="49"/>
        <v>1609.7488724955394</v>
      </c>
      <c r="Y24" s="27"/>
      <c r="Z24">
        <v>166000</v>
      </c>
      <c r="AA24" s="71">
        <v>694.17788303451641</v>
      </c>
      <c r="AB24" s="71">
        <v>785.74107389247615</v>
      </c>
      <c r="AC24" s="71">
        <v>903.99987297156667</v>
      </c>
      <c r="AD24" s="71">
        <v>1035.7170597956731</v>
      </c>
      <c r="AE24" s="27">
        <f t="shared" si="50"/>
        <v>1167.4342466197795</v>
      </c>
      <c r="AF24" s="27">
        <f t="shared" si="51"/>
        <v>1299.1514334438859</v>
      </c>
      <c r="AG24" s="27">
        <f t="shared" si="52"/>
        <v>1430.8686202679924</v>
      </c>
      <c r="AH24" s="27">
        <f t="shared" si="53"/>
        <v>1562.5858070920988</v>
      </c>
      <c r="AI24" s="27">
        <f t="shared" si="54"/>
        <v>1694.3029939162052</v>
      </c>
      <c r="AJ24" s="27">
        <f t="shared" si="55"/>
        <v>1826.0201807403116</v>
      </c>
      <c r="AK24" s="27">
        <f t="shared" si="56"/>
        <v>1957.737367564418</v>
      </c>
      <c r="AM24">
        <v>166000</v>
      </c>
      <c r="AN24" s="71">
        <v>904.2752326020651</v>
      </c>
      <c r="AO24" s="71">
        <v>986.66199024859066</v>
      </c>
      <c r="AP24" s="71">
        <v>1051.8541490401897</v>
      </c>
      <c r="AQ24" s="71">
        <v>1117.2078504349915</v>
      </c>
      <c r="AR24" s="27">
        <f t="shared" si="65"/>
        <v>1182.5615518297934</v>
      </c>
      <c r="AS24" s="27">
        <f t="shared" si="57"/>
        <v>1247.9152532245953</v>
      </c>
      <c r="AT24" s="27">
        <f t="shared" si="58"/>
        <v>1313.2689546193972</v>
      </c>
      <c r="AU24" s="27">
        <f t="shared" si="59"/>
        <v>1378.622656014199</v>
      </c>
      <c r="AV24" s="27">
        <f t="shared" si="60"/>
        <v>1443.9763574090009</v>
      </c>
      <c r="AW24" s="27">
        <f t="shared" si="61"/>
        <v>1509.3300588038028</v>
      </c>
      <c r="AX24" s="27">
        <f t="shared" si="62"/>
        <v>1574.6837601986047</v>
      </c>
      <c r="AY24" s="27"/>
      <c r="AZ24">
        <v>166000</v>
      </c>
      <c r="BA24" s="71">
        <v>659.10074542201937</v>
      </c>
      <c r="BB24" s="71">
        <v>750.73440447812197</v>
      </c>
      <c r="BC24" s="71">
        <v>868.63143180233487</v>
      </c>
      <c r="BD24" s="71">
        <v>999.59605994591345</v>
      </c>
      <c r="BE24" s="27">
        <f t="shared" si="63"/>
        <v>1130.560688089492</v>
      </c>
      <c r="BF24" s="27">
        <f t="shared" si="38"/>
        <v>1261.5253162330705</v>
      </c>
      <c r="BG24" s="27">
        <f t="shared" si="39"/>
        <v>1392.489944376649</v>
      </c>
      <c r="BH24" s="27">
        <f t="shared" si="40"/>
        <v>1523.4545725202274</v>
      </c>
      <c r="BI24" s="27">
        <f t="shared" si="41"/>
        <v>1654.4192006638059</v>
      </c>
      <c r="BJ24" s="27">
        <f t="shared" si="42"/>
        <v>1785.3838288073844</v>
      </c>
      <c r="BK24" s="27">
        <f t="shared" si="43"/>
        <v>1916.3484569509628</v>
      </c>
      <c r="BX24" s="5"/>
      <c r="BY24" s="5"/>
      <c r="BZ24" s="5"/>
      <c r="CA24" s="5"/>
      <c r="CB24" s="5"/>
      <c r="CC24" s="5"/>
      <c r="CD24" s="5"/>
    </row>
    <row r="25" spans="1:90">
      <c r="A25">
        <v>224</v>
      </c>
      <c r="B25" t="s">
        <v>478</v>
      </c>
      <c r="C25" t="s">
        <v>479</v>
      </c>
      <c r="D25" t="str">
        <f>IFERROR(VLOOKUP(A25,'Perpetual Stats(HEM)'!$A$3:$D$2773,3,FALSE),B25)</f>
        <v>ACT</v>
      </c>
      <c r="E25" s="1053" t="s">
        <v>170</v>
      </c>
      <c r="F25" s="41" t="s">
        <v>513</v>
      </c>
      <c r="G25" s="42" t="e">
        <f>VLOOKUP(G18,$G$44:$J$67,4,FALSE)</f>
        <v>#N/A</v>
      </c>
      <c r="H25" s="42" t="e">
        <f>VLOOKUP(H18,$G$44:$J$67,4,FALSE)</f>
        <v>#N/A</v>
      </c>
      <c r="I25" s="42" t="e">
        <f>VLOOKUP(I18,$G$44:$J$67,4,FALSE)</f>
        <v>#N/A</v>
      </c>
      <c r="J25" s="43" t="e">
        <f>VLOOKUP(J18,$G$44:$J$67,4,FALSE)</f>
        <v>#N/A</v>
      </c>
      <c r="M25">
        <v>190000</v>
      </c>
      <c r="N25" s="71">
        <v>992.28741628810064</v>
      </c>
      <c r="O25" s="71">
        <v>1074.8854478846881</v>
      </c>
      <c r="P25" s="71">
        <v>1140.0104292355752</v>
      </c>
      <c r="Q25" s="71">
        <v>1205.3624794491188</v>
      </c>
      <c r="R25" s="27">
        <f t="shared" si="64"/>
        <v>1270.7145296626625</v>
      </c>
      <c r="S25" s="27">
        <f t="shared" si="44"/>
        <v>1336.0665798762061</v>
      </c>
      <c r="T25" s="27">
        <f t="shared" si="45"/>
        <v>1401.4186300897497</v>
      </c>
      <c r="U25" s="27">
        <f t="shared" si="46"/>
        <v>1466.7706803032934</v>
      </c>
      <c r="V25" s="27">
        <f t="shared" si="47"/>
        <v>1532.122730516837</v>
      </c>
      <c r="W25" s="27">
        <f t="shared" si="48"/>
        <v>1597.4747807303806</v>
      </c>
      <c r="X25" s="27">
        <f t="shared" si="49"/>
        <v>1662.8268309439243</v>
      </c>
      <c r="Y25" s="27"/>
      <c r="Z25">
        <v>190000</v>
      </c>
      <c r="AA25" s="71">
        <v>747.27362314289735</v>
      </c>
      <c r="AB25" s="71">
        <v>838.73016554088554</v>
      </c>
      <c r="AC25" s="71">
        <v>957.53653654086997</v>
      </c>
      <c r="AD25" s="71">
        <v>1090.392822265625</v>
      </c>
      <c r="AE25" s="27">
        <f t="shared" si="50"/>
        <v>1223.24910799038</v>
      </c>
      <c r="AF25" s="27">
        <f t="shared" si="51"/>
        <v>1356.1053937151351</v>
      </c>
      <c r="AG25" s="27">
        <f t="shared" si="52"/>
        <v>1488.9616794398901</v>
      </c>
      <c r="AH25" s="27">
        <f t="shared" si="53"/>
        <v>1621.8179651646451</v>
      </c>
      <c r="AI25" s="27">
        <f t="shared" si="54"/>
        <v>1754.6742508894001</v>
      </c>
      <c r="AJ25" s="27">
        <f t="shared" si="55"/>
        <v>1887.5305366141552</v>
      </c>
      <c r="AK25" s="27">
        <f t="shared" si="56"/>
        <v>2020.3868223389102</v>
      </c>
      <c r="AM25">
        <v>190000</v>
      </c>
      <c r="AN25" s="71">
        <v>957.27423923353717</v>
      </c>
      <c r="AO25" s="71">
        <v>1039.7882322085761</v>
      </c>
      <c r="AP25" s="71">
        <v>1104.9399491906258</v>
      </c>
      <c r="AQ25" s="71">
        <v>1170.2926635335816</v>
      </c>
      <c r="AR25" s="27">
        <f t="shared" si="65"/>
        <v>1235.6453778765374</v>
      </c>
      <c r="AS25" s="27">
        <f t="shared" si="57"/>
        <v>1300.9980922194932</v>
      </c>
      <c r="AT25" s="27">
        <f t="shared" si="58"/>
        <v>1366.350806562449</v>
      </c>
      <c r="AU25" s="27">
        <f t="shared" si="59"/>
        <v>1431.7035209054047</v>
      </c>
      <c r="AV25" s="27">
        <f t="shared" si="60"/>
        <v>1497.0562352483605</v>
      </c>
      <c r="AW25" s="27">
        <f t="shared" si="61"/>
        <v>1562.4089495913163</v>
      </c>
      <c r="AX25" s="27">
        <f t="shared" si="62"/>
        <v>1627.7616639342721</v>
      </c>
      <c r="AY25" s="27"/>
      <c r="AZ25">
        <v>190000</v>
      </c>
      <c r="BA25" s="71">
        <v>712.1964855304002</v>
      </c>
      <c r="BB25" s="71">
        <v>803.72349612653136</v>
      </c>
      <c r="BC25" s="71">
        <v>922.16813214919296</v>
      </c>
      <c r="BD25" s="71">
        <v>1054.2718975360576</v>
      </c>
      <c r="BE25" s="27">
        <f t="shared" si="63"/>
        <v>1186.3756629229224</v>
      </c>
      <c r="BF25" s="27">
        <f t="shared" si="38"/>
        <v>1318.4794283097872</v>
      </c>
      <c r="BG25" s="27">
        <f t="shared" si="39"/>
        <v>1450.583193696652</v>
      </c>
      <c r="BH25" s="27">
        <f t="shared" si="40"/>
        <v>1582.6869590835167</v>
      </c>
      <c r="BI25" s="27">
        <f t="shared" si="41"/>
        <v>1714.7907244703815</v>
      </c>
      <c r="BJ25" s="27">
        <f t="shared" si="42"/>
        <v>1846.8944898572463</v>
      </c>
      <c r="BK25" s="27">
        <f t="shared" si="43"/>
        <v>1978.9982552441111</v>
      </c>
      <c r="BX25" s="5"/>
      <c r="BY25" s="5"/>
      <c r="BZ25" s="5"/>
      <c r="CA25" s="5"/>
      <c r="CB25" s="5"/>
      <c r="CC25" s="5"/>
      <c r="CD25" s="5"/>
    </row>
    <row r="26" spans="1:90">
      <c r="A26">
        <v>225</v>
      </c>
      <c r="B26" t="s">
        <v>478</v>
      </c>
      <c r="C26" t="s">
        <v>479</v>
      </c>
      <c r="D26" t="str">
        <f>IFERROR(VLOOKUP(A26,'Perpetual Stats(HEM)'!$A$3:$D$2773,3,FALSE),B26)</f>
        <v>ACT</v>
      </c>
      <c r="E26" s="1054"/>
      <c r="F26" s="39" t="s">
        <v>516</v>
      </c>
      <c r="G26" s="40">
        <f>IF(SUM('Servicing Calculator (LMI Loan)'!AE54:AE57)&gt;0,1,0)</f>
        <v>0</v>
      </c>
      <c r="H26" s="40">
        <f>IF(SUM('Servicing Calculator (LMI Loan)'!AG54:AG57)&gt;0,1,0)</f>
        <v>0</v>
      </c>
      <c r="I26" s="40">
        <f>IF(SUM('Servicing Calculator (LMI Loan)'!AI54:AI57)&gt;0,1,0)</f>
        <v>0</v>
      </c>
      <c r="J26" s="46">
        <f>IF(SUM('Servicing Calculator (LMI Loan)'!AK54:AK57)&gt;0,1,0)</f>
        <v>0</v>
      </c>
      <c r="M26">
        <v>297000</v>
      </c>
      <c r="N26" s="71">
        <v>1209.1066000295757</v>
      </c>
      <c r="O26" s="71">
        <v>1292.2248367553857</v>
      </c>
      <c r="P26" s="71">
        <v>1357.1844071821799</v>
      </c>
      <c r="Q26" s="71">
        <v>1422.5323812408565</v>
      </c>
      <c r="R26" s="27">
        <f t="shared" si="64"/>
        <v>1487.880355299533</v>
      </c>
      <c r="S26" s="27">
        <f t="shared" si="44"/>
        <v>1553.2283293582095</v>
      </c>
      <c r="T26" s="27">
        <f t="shared" si="45"/>
        <v>1618.576303416886</v>
      </c>
      <c r="U26" s="27">
        <f t="shared" si="46"/>
        <v>1683.9242774755626</v>
      </c>
      <c r="V26" s="27">
        <f t="shared" si="47"/>
        <v>1749.2722515342391</v>
      </c>
      <c r="W26" s="27">
        <f t="shared" si="48"/>
        <v>1814.6202255929156</v>
      </c>
      <c r="X26" s="27">
        <f t="shared" si="49"/>
        <v>1879.9681996515922</v>
      </c>
      <c r="Y26" s="27"/>
      <c r="Z26">
        <v>297000</v>
      </c>
      <c r="AA26" s="71">
        <v>964.48850751570149</v>
      </c>
      <c r="AB26" s="71">
        <v>1055.508639778503</v>
      </c>
      <c r="AC26" s="71">
        <v>1176.5552790004188</v>
      </c>
      <c r="AD26" s="71">
        <v>1314.07177734375</v>
      </c>
      <c r="AE26" s="27">
        <f t="shared" si="50"/>
        <v>1451.5882756870812</v>
      </c>
      <c r="AF26" s="27">
        <f t="shared" si="51"/>
        <v>1589.1047740304125</v>
      </c>
      <c r="AG26" s="27">
        <f t="shared" si="52"/>
        <v>1726.6212723737437</v>
      </c>
      <c r="AH26" s="27">
        <f t="shared" si="53"/>
        <v>1864.137770717075</v>
      </c>
      <c r="AI26" s="27">
        <f t="shared" si="54"/>
        <v>2001.6542690604062</v>
      </c>
      <c r="AJ26" s="27">
        <f t="shared" si="55"/>
        <v>2139.1707674037375</v>
      </c>
      <c r="AK26" s="27">
        <f t="shared" si="56"/>
        <v>2276.6872657470685</v>
      </c>
      <c r="AM26">
        <v>297000</v>
      </c>
      <c r="AN26" s="71">
        <v>1174.0933501586253</v>
      </c>
      <c r="AO26" s="71">
        <v>1257.1276393270541</v>
      </c>
      <c r="AP26" s="71">
        <v>1322.1138906694512</v>
      </c>
      <c r="AQ26" s="71">
        <v>1387.4624923911413</v>
      </c>
      <c r="AR26" s="27">
        <f t="shared" si="65"/>
        <v>1452.8110941128314</v>
      </c>
      <c r="AS26" s="27">
        <f t="shared" si="57"/>
        <v>1518.1596958345215</v>
      </c>
      <c r="AT26" s="27">
        <f t="shared" si="58"/>
        <v>1583.5082975562116</v>
      </c>
      <c r="AU26" s="27">
        <f t="shared" si="59"/>
        <v>1648.8568992779017</v>
      </c>
      <c r="AV26" s="27">
        <f t="shared" si="60"/>
        <v>1714.2055009995918</v>
      </c>
      <c r="AW26" s="27">
        <f t="shared" si="61"/>
        <v>1779.5541027212819</v>
      </c>
      <c r="AX26" s="27">
        <f t="shared" si="62"/>
        <v>1844.902704442972</v>
      </c>
      <c r="AY26" s="27"/>
      <c r="AZ26">
        <v>297000</v>
      </c>
      <c r="BA26" s="71">
        <v>929.41138814052704</v>
      </c>
      <c r="BB26" s="71">
        <v>1020.5019885648336</v>
      </c>
      <c r="BC26" s="71">
        <v>1141.186892997519</v>
      </c>
      <c r="BD26" s="71">
        <v>1277.9508713942307</v>
      </c>
      <c r="BE26" s="27">
        <f t="shared" si="63"/>
        <v>1414.7148497909425</v>
      </c>
      <c r="BF26" s="27">
        <f t="shared" si="38"/>
        <v>1551.4788281876542</v>
      </c>
      <c r="BG26" s="27">
        <f t="shared" si="39"/>
        <v>1688.242806584366</v>
      </c>
      <c r="BH26" s="27">
        <f t="shared" si="40"/>
        <v>1825.0067849810778</v>
      </c>
      <c r="BI26" s="27">
        <f t="shared" si="41"/>
        <v>1961.7707633777895</v>
      </c>
      <c r="BJ26" s="27">
        <f t="shared" si="42"/>
        <v>2098.5347417745015</v>
      </c>
      <c r="BK26" s="27">
        <f t="shared" si="43"/>
        <v>2235.2987201712135</v>
      </c>
      <c r="BX26" s="5"/>
      <c r="BY26" s="5"/>
      <c r="BZ26" s="5"/>
      <c r="CA26" s="5"/>
      <c r="CB26" s="5"/>
      <c r="CC26" s="5"/>
      <c r="CD26" s="5"/>
    </row>
    <row r="27" spans="1:90">
      <c r="A27">
        <v>226</v>
      </c>
      <c r="B27" t="s">
        <v>478</v>
      </c>
      <c r="C27" t="s">
        <v>479</v>
      </c>
      <c r="D27" t="str">
        <f>IFERROR(VLOOKUP(A27,'Perpetual Stats(HEM)'!$A$3:$D$2773,3,FALSE),B27)</f>
        <v>ACT</v>
      </c>
      <c r="E27" s="1055"/>
      <c r="F27" s="44" t="s">
        <v>517</v>
      </c>
      <c r="G27" s="48" t="e">
        <f ca="1">VLOOKUP(G19,INDIRECT(G25),G21+2)</f>
        <v>#N/A</v>
      </c>
      <c r="H27" s="48" t="e">
        <f ca="1">VLOOKUP(H19,INDIRECT(H25),H21+2)</f>
        <v>#N/A</v>
      </c>
      <c r="I27" s="48" t="e">
        <f ca="1">VLOOKUP(I19,INDIRECT(I25),I21+2)</f>
        <v>#N/A</v>
      </c>
      <c r="J27" s="48" t="e">
        <f ca="1">VLOOKUP(J19,INDIRECT(J25),J21+2)</f>
        <v>#N/A</v>
      </c>
      <c r="M27">
        <v>357000</v>
      </c>
      <c r="N27" s="71">
        <v>1266.5238865620124</v>
      </c>
      <c r="O27" s="71">
        <v>1349.779979316105</v>
      </c>
      <c r="P27" s="71">
        <v>1414.6957364779637</v>
      </c>
      <c r="Q27" s="71">
        <v>1480.0425849779494</v>
      </c>
      <c r="R27" s="27">
        <f t="shared" si="64"/>
        <v>1545.3894334779352</v>
      </c>
      <c r="S27" s="27">
        <f t="shared" si="44"/>
        <v>1610.736281977921</v>
      </c>
      <c r="T27" s="27">
        <f t="shared" si="45"/>
        <v>1676.0831304779067</v>
      </c>
      <c r="U27" s="27">
        <f t="shared" si="46"/>
        <v>1741.4299789778925</v>
      </c>
      <c r="V27" s="27">
        <f t="shared" si="47"/>
        <v>1806.7768274778782</v>
      </c>
      <c r="W27" s="27">
        <f t="shared" si="48"/>
        <v>1872.123675977864</v>
      </c>
      <c r="X27" s="27">
        <f t="shared" si="49"/>
        <v>1937.4705244778497</v>
      </c>
      <c r="Y27" s="27"/>
      <c r="Z27">
        <v>357000</v>
      </c>
      <c r="AA27" s="71">
        <v>1022.0105917436797</v>
      </c>
      <c r="AB27" s="71">
        <v>1112.9151650440097</v>
      </c>
      <c r="AC27" s="71">
        <v>1234.5551378978764</v>
      </c>
      <c r="AD27" s="71">
        <v>1373.3058143028843</v>
      </c>
      <c r="AE27" s="27">
        <f t="shared" si="50"/>
        <v>1512.0564907078922</v>
      </c>
      <c r="AF27" s="27">
        <f t="shared" si="51"/>
        <v>1650.8071671129001</v>
      </c>
      <c r="AG27" s="27">
        <f t="shared" si="52"/>
        <v>1789.5578435179079</v>
      </c>
      <c r="AH27" s="27">
        <f t="shared" si="53"/>
        <v>1928.3085199229158</v>
      </c>
      <c r="AI27" s="27">
        <f t="shared" si="54"/>
        <v>2067.0591963279239</v>
      </c>
      <c r="AJ27" s="27">
        <f t="shared" si="55"/>
        <v>2205.809872732932</v>
      </c>
      <c r="AK27" s="27">
        <f t="shared" si="56"/>
        <v>2344.5605491379401</v>
      </c>
      <c r="AM27">
        <v>357000</v>
      </c>
      <c r="AN27" s="71">
        <v>1231.5106366910622</v>
      </c>
      <c r="AO27" s="71">
        <v>1314.6827088966509</v>
      </c>
      <c r="AP27" s="71">
        <v>1379.6251834974557</v>
      </c>
      <c r="AQ27" s="71">
        <v>1444.9726596611456</v>
      </c>
      <c r="AR27" s="27">
        <f t="shared" si="65"/>
        <v>1510.3201358248355</v>
      </c>
      <c r="AS27" s="27">
        <f t="shared" si="57"/>
        <v>1575.6676119885253</v>
      </c>
      <c r="AT27" s="27">
        <f t="shared" si="58"/>
        <v>1641.0150881522152</v>
      </c>
      <c r="AU27" s="27">
        <f t="shared" si="59"/>
        <v>1706.362564315905</v>
      </c>
      <c r="AV27" s="27">
        <f t="shared" si="60"/>
        <v>1771.7100404795949</v>
      </c>
      <c r="AW27" s="27">
        <f t="shared" si="61"/>
        <v>1837.0575166432848</v>
      </c>
      <c r="AX27" s="27">
        <f t="shared" si="62"/>
        <v>1902.4049928069746</v>
      </c>
      <c r="AY27" s="27"/>
      <c r="AZ27">
        <v>357000</v>
      </c>
      <c r="BA27" s="71">
        <v>986.93347236850525</v>
      </c>
      <c r="BB27" s="71">
        <v>1077.9085502317098</v>
      </c>
      <c r="BC27" s="71">
        <v>1199.1866783398673</v>
      </c>
      <c r="BD27" s="71">
        <v>1337.1847205528845</v>
      </c>
      <c r="BE27" s="27">
        <f t="shared" si="63"/>
        <v>1475.1827627659018</v>
      </c>
      <c r="BF27" s="27">
        <f t="shared" si="38"/>
        <v>1613.180804978919</v>
      </c>
      <c r="BG27" s="27">
        <f t="shared" si="39"/>
        <v>1751.1788471919363</v>
      </c>
      <c r="BH27" s="27">
        <f t="shared" si="40"/>
        <v>1889.1768894049535</v>
      </c>
      <c r="BI27" s="27">
        <f t="shared" si="41"/>
        <v>2027.1749316179707</v>
      </c>
      <c r="BJ27" s="27">
        <f t="shared" si="42"/>
        <v>2165.1729738309878</v>
      </c>
      <c r="BK27" s="27">
        <f t="shared" si="43"/>
        <v>2303.1710160440048</v>
      </c>
      <c r="BX27" s="5"/>
      <c r="BY27" s="5"/>
      <c r="BZ27" s="5"/>
      <c r="CA27" s="5"/>
      <c r="CB27" s="5"/>
      <c r="CC27" s="5"/>
      <c r="CD27" s="5"/>
    </row>
    <row r="28" spans="1:90">
      <c r="A28">
        <v>227</v>
      </c>
      <c r="B28" t="s">
        <v>478</v>
      </c>
      <c r="C28" t="s">
        <v>479</v>
      </c>
      <c r="D28" t="str">
        <f>IFERROR(VLOOKUP(A28,'Perpetual Stats(HEM)'!$A$3:$D$2773,3,FALSE),B28)</f>
        <v>ACT</v>
      </c>
      <c r="E28" s="39"/>
      <c r="F28" s="39" t="s">
        <v>518</v>
      </c>
      <c r="G28" s="47" t="str">
        <f ca="1">IFERROR(G23*G24+G26*G27,"")</f>
        <v/>
      </c>
      <c r="H28" s="47" t="str">
        <f ca="1">IFERROR(H23*H24+H26*H27,"")</f>
        <v/>
      </c>
      <c r="I28" s="47" t="str">
        <f ca="1">IFERROR(I23*I24+I26*I27,"")</f>
        <v/>
      </c>
      <c r="J28" s="47" t="str">
        <f ca="1">IFERROR(J23*J24+J26*J27,"")</f>
        <v/>
      </c>
      <c r="AY28" s="27"/>
      <c r="BX28" s="5"/>
      <c r="BY28" s="5"/>
      <c r="BZ28" s="5"/>
      <c r="CA28" s="5"/>
      <c r="CB28" s="5"/>
      <c r="CC28" s="5"/>
      <c r="CD28" s="5"/>
    </row>
    <row r="29" spans="1:90" ht="15.5">
      <c r="A29">
        <v>228</v>
      </c>
      <c r="B29" t="s">
        <v>478</v>
      </c>
      <c r="C29" t="s">
        <v>479</v>
      </c>
      <c r="D29" t="str">
        <f>IFERROR(VLOOKUP(A29,'Perpetual Stats(HEM)'!$A$3:$D$2773,3,FALSE),B29)</f>
        <v>ACT</v>
      </c>
      <c r="M29" s="1052" t="s">
        <v>529</v>
      </c>
      <c r="N29" s="1056"/>
      <c r="O29" s="1056"/>
      <c r="P29" s="1056"/>
      <c r="Q29" s="1056"/>
      <c r="R29" s="1056"/>
      <c r="S29" s="1056"/>
      <c r="T29" s="1056"/>
      <c r="U29" s="1056"/>
      <c r="V29" s="1056"/>
      <c r="W29" s="1056"/>
      <c r="X29" s="35"/>
      <c r="Y29" s="35"/>
      <c r="Z29" s="1052" t="s">
        <v>530</v>
      </c>
      <c r="AA29" s="1052"/>
      <c r="AB29" s="1052"/>
      <c r="AC29" s="1052"/>
      <c r="AD29" s="1052"/>
      <c r="AE29" s="1052"/>
      <c r="AF29" s="1052"/>
      <c r="AG29" s="1052"/>
      <c r="AH29" s="1052"/>
      <c r="AI29" s="1052"/>
      <c r="AJ29" s="1052"/>
      <c r="AK29" s="1052"/>
      <c r="AM29" s="1052" t="s">
        <v>531</v>
      </c>
      <c r="AN29" s="1052"/>
      <c r="AO29" s="1052"/>
      <c r="AP29" s="1052"/>
      <c r="AQ29" s="1052"/>
      <c r="AR29" s="1052"/>
      <c r="AS29" s="1052"/>
      <c r="AT29" s="1052"/>
      <c r="AU29" s="1052"/>
      <c r="AV29" s="1052"/>
      <c r="AW29" s="1052"/>
      <c r="AX29" s="1052"/>
      <c r="AY29" s="27"/>
      <c r="AZ29" s="1052" t="s">
        <v>532</v>
      </c>
      <c r="BA29" s="1052"/>
      <c r="BB29" s="1052"/>
      <c r="BC29" s="1052"/>
      <c r="BD29" s="1052"/>
      <c r="BE29" s="1052"/>
      <c r="BF29" s="1052"/>
      <c r="BG29" s="1052"/>
      <c r="BH29" s="1052"/>
      <c r="BI29" s="1052"/>
      <c r="BJ29" s="1052"/>
      <c r="BK29" s="1052"/>
      <c r="BX29" s="5"/>
      <c r="BY29" s="5"/>
      <c r="BZ29" s="5"/>
      <c r="CA29" s="5"/>
      <c r="CB29" s="5"/>
      <c r="CC29" s="5"/>
      <c r="CD29" s="5"/>
    </row>
    <row r="30" spans="1:90" ht="58">
      <c r="A30">
        <v>229</v>
      </c>
      <c r="B30" t="s">
        <v>478</v>
      </c>
      <c r="C30" t="s">
        <v>479</v>
      </c>
      <c r="D30" t="str">
        <f>IFERROR(VLOOKUP(A30,'Perpetual Stats(HEM)'!$A$3:$D$2773,3,FALSE),B30)</f>
        <v>ACT</v>
      </c>
      <c r="M30" s="29" t="s">
        <v>407</v>
      </c>
      <c r="N30" s="5" t="s">
        <v>171</v>
      </c>
      <c r="O30" s="5" t="s">
        <v>486</v>
      </c>
      <c r="P30" s="5" t="s">
        <v>487</v>
      </c>
      <c r="Q30" s="5" t="s">
        <v>488</v>
      </c>
      <c r="R30" s="5" t="s">
        <v>489</v>
      </c>
      <c r="S30" s="5" t="s">
        <v>490</v>
      </c>
      <c r="T30" s="5" t="s">
        <v>491</v>
      </c>
      <c r="U30" s="5" t="s">
        <v>492</v>
      </c>
      <c r="V30" s="5" t="s">
        <v>493</v>
      </c>
      <c r="W30" s="5" t="s">
        <v>494</v>
      </c>
      <c r="X30" s="5" t="s">
        <v>495</v>
      </c>
      <c r="AA30" s="5" t="s">
        <v>496</v>
      </c>
      <c r="AB30" s="5" t="s">
        <v>497</v>
      </c>
      <c r="AC30" s="5" t="s">
        <v>498</v>
      </c>
      <c r="AD30" s="5" t="s">
        <v>499</v>
      </c>
      <c r="AE30" s="5" t="s">
        <v>500</v>
      </c>
      <c r="AF30" s="5" t="s">
        <v>501</v>
      </c>
      <c r="AG30" s="5" t="s">
        <v>502</v>
      </c>
      <c r="AH30" s="5" t="s">
        <v>503</v>
      </c>
      <c r="AI30" s="5" t="s">
        <v>504</v>
      </c>
      <c r="AJ30" s="5" t="s">
        <v>505</v>
      </c>
      <c r="AK30" s="5" t="s">
        <v>506</v>
      </c>
      <c r="AM30" s="29" t="s">
        <v>422</v>
      </c>
      <c r="AN30" s="5" t="s">
        <v>171</v>
      </c>
      <c r="AO30" s="5" t="s">
        <v>486</v>
      </c>
      <c r="AP30" s="5" t="s">
        <v>487</v>
      </c>
      <c r="AQ30" s="5" t="s">
        <v>488</v>
      </c>
      <c r="AR30" s="5" t="s">
        <v>489</v>
      </c>
      <c r="AS30" s="5" t="s">
        <v>490</v>
      </c>
      <c r="AT30" s="5" t="s">
        <v>491</v>
      </c>
      <c r="AU30" s="5" t="s">
        <v>492</v>
      </c>
      <c r="AV30" s="5" t="s">
        <v>493</v>
      </c>
      <c r="AW30" s="5" t="s">
        <v>494</v>
      </c>
      <c r="AX30" s="5" t="s">
        <v>495</v>
      </c>
      <c r="AY30" s="27"/>
      <c r="BA30" s="5" t="s">
        <v>496</v>
      </c>
      <c r="BB30" s="5" t="s">
        <v>497</v>
      </c>
      <c r="BC30" s="5" t="s">
        <v>498</v>
      </c>
      <c r="BD30" s="5" t="s">
        <v>499</v>
      </c>
      <c r="BE30" s="5" t="s">
        <v>500</v>
      </c>
      <c r="BF30" s="5" t="s">
        <v>501</v>
      </c>
      <c r="BG30" s="5" t="s">
        <v>502</v>
      </c>
      <c r="BH30" s="5" t="s">
        <v>503</v>
      </c>
      <c r="BI30" s="5" t="s">
        <v>504</v>
      </c>
      <c r="BJ30" s="5" t="s">
        <v>505</v>
      </c>
      <c r="BK30" s="5" t="s">
        <v>506</v>
      </c>
      <c r="BX30" s="5"/>
      <c r="BY30" s="5"/>
      <c r="BZ30" s="5"/>
      <c r="CA30" s="5"/>
      <c r="CB30" s="5"/>
      <c r="CC30" s="5"/>
      <c r="CD30" s="5"/>
    </row>
    <row r="31" spans="1:90">
      <c r="A31">
        <v>230</v>
      </c>
      <c r="B31" t="s">
        <v>478</v>
      </c>
      <c r="C31" t="s">
        <v>479</v>
      </c>
      <c r="D31" t="str">
        <f>IFERROR(VLOOKUP(A31,'Perpetual Stats(HEM)'!$A$3:$D$2773,3,FALSE),B31)</f>
        <v>ACT</v>
      </c>
      <c r="M31" s="67">
        <v>0</v>
      </c>
      <c r="N31" s="68">
        <v>0</v>
      </c>
      <c r="O31" s="68">
        <v>0</v>
      </c>
      <c r="P31" s="68">
        <v>0</v>
      </c>
      <c r="Q31" s="68">
        <v>0</v>
      </c>
      <c r="R31" s="68">
        <v>0</v>
      </c>
      <c r="S31" s="68">
        <v>0</v>
      </c>
      <c r="T31" s="68">
        <v>0</v>
      </c>
      <c r="U31" s="68">
        <v>0</v>
      </c>
      <c r="V31" s="68">
        <v>0</v>
      </c>
      <c r="W31" s="68">
        <v>0</v>
      </c>
      <c r="X31" s="68">
        <v>0</v>
      </c>
      <c r="Y31" s="27"/>
      <c r="Z31" s="67">
        <v>0</v>
      </c>
      <c r="AA31" s="68">
        <v>257.23667020815674</v>
      </c>
      <c r="AB31" s="68">
        <v>0</v>
      </c>
      <c r="AC31" s="68">
        <v>0</v>
      </c>
      <c r="AD31" s="68">
        <v>0</v>
      </c>
      <c r="AE31" s="68">
        <v>0</v>
      </c>
      <c r="AF31" s="68">
        <v>0</v>
      </c>
      <c r="AG31" s="68">
        <v>0</v>
      </c>
      <c r="AH31" s="68">
        <v>0</v>
      </c>
      <c r="AI31" s="68">
        <v>0</v>
      </c>
      <c r="AJ31" s="68">
        <v>0</v>
      </c>
      <c r="AK31" s="68">
        <v>0</v>
      </c>
      <c r="AM31" s="67">
        <v>0</v>
      </c>
      <c r="AN31" s="68">
        <v>0</v>
      </c>
      <c r="AO31" s="68">
        <v>0</v>
      </c>
      <c r="AP31" s="68">
        <v>0</v>
      </c>
      <c r="AQ31" s="68">
        <v>0</v>
      </c>
      <c r="AR31" s="68">
        <v>0</v>
      </c>
      <c r="AS31" s="68">
        <v>0</v>
      </c>
      <c r="AT31" s="68">
        <v>0</v>
      </c>
      <c r="AU31" s="68">
        <v>0</v>
      </c>
      <c r="AV31" s="68">
        <v>0</v>
      </c>
      <c r="AW31" s="68">
        <v>0</v>
      </c>
      <c r="AX31" s="68">
        <v>0</v>
      </c>
      <c r="AY31" s="27"/>
      <c r="AZ31" s="67">
        <v>0</v>
      </c>
      <c r="BA31" s="68">
        <v>215.52762415051012</v>
      </c>
      <c r="BB31" s="68">
        <v>0</v>
      </c>
      <c r="BC31" s="68">
        <v>0</v>
      </c>
      <c r="BD31" s="68">
        <v>0</v>
      </c>
      <c r="BE31" s="68">
        <v>0</v>
      </c>
      <c r="BF31" s="68">
        <v>0</v>
      </c>
      <c r="BG31" s="68">
        <v>0</v>
      </c>
      <c r="BH31" s="68">
        <v>0</v>
      </c>
      <c r="BI31" s="68">
        <v>0</v>
      </c>
      <c r="BJ31" s="68">
        <v>0</v>
      </c>
      <c r="BK31" s="68">
        <v>0</v>
      </c>
      <c r="BZ31" s="5"/>
    </row>
    <row r="32" spans="1:90">
      <c r="A32">
        <v>231</v>
      </c>
      <c r="B32" t="s">
        <v>478</v>
      </c>
      <c r="C32" t="s">
        <v>479</v>
      </c>
      <c r="D32" t="str">
        <f>IFERROR(VLOOKUP(A32,'Perpetual Stats(HEM)'!$A$3:$D$2773,3,FALSE),B32)</f>
        <v>ACT</v>
      </c>
      <c r="M32" s="67">
        <v>24000</v>
      </c>
      <c r="N32" s="68">
        <v>502.68477522784633</v>
      </c>
      <c r="O32" s="68">
        <v>0</v>
      </c>
      <c r="P32" s="68">
        <v>0</v>
      </c>
      <c r="Q32" s="68">
        <v>0</v>
      </c>
      <c r="R32" s="68">
        <v>0</v>
      </c>
      <c r="S32" s="68">
        <v>0</v>
      </c>
      <c r="T32" s="68">
        <v>0</v>
      </c>
      <c r="U32" s="68">
        <v>0</v>
      </c>
      <c r="V32" s="68">
        <v>0</v>
      </c>
      <c r="W32" s="68">
        <v>0</v>
      </c>
      <c r="X32" s="68">
        <v>0</v>
      </c>
      <c r="Y32" s="27"/>
      <c r="Z32" s="67">
        <v>24000</v>
      </c>
      <c r="AA32" s="68">
        <v>273.27346867655928</v>
      </c>
      <c r="AB32" s="68">
        <v>363.9292060893244</v>
      </c>
      <c r="AC32" s="68">
        <v>454.10179286673247</v>
      </c>
      <c r="AD32" s="68">
        <v>0</v>
      </c>
      <c r="AE32" s="68">
        <v>0</v>
      </c>
      <c r="AF32" s="68">
        <v>0</v>
      </c>
      <c r="AG32" s="68">
        <v>0</v>
      </c>
      <c r="AH32" s="68">
        <v>0</v>
      </c>
      <c r="AI32" s="68">
        <v>0</v>
      </c>
      <c r="AJ32" s="68">
        <v>0</v>
      </c>
      <c r="AK32" s="68">
        <v>0</v>
      </c>
      <c r="AM32" s="67">
        <v>24000</v>
      </c>
      <c r="AN32" s="68">
        <v>461.0056774429317</v>
      </c>
      <c r="AO32" s="68">
        <v>0</v>
      </c>
      <c r="AP32" s="68">
        <v>0</v>
      </c>
      <c r="AQ32" s="68">
        <v>0</v>
      </c>
      <c r="AR32" s="68">
        <v>0</v>
      </c>
      <c r="AS32" s="68">
        <v>0</v>
      </c>
      <c r="AT32" s="68">
        <v>0</v>
      </c>
      <c r="AU32" s="68">
        <v>0</v>
      </c>
      <c r="AV32" s="68">
        <v>0</v>
      </c>
      <c r="AW32" s="68">
        <v>0</v>
      </c>
      <c r="AX32" s="68">
        <v>0</v>
      </c>
      <c r="AZ32" s="67">
        <v>24000</v>
      </c>
      <c r="BA32" s="68">
        <v>231.56442261891269</v>
      </c>
      <c r="BB32" s="68">
        <v>322.38341963822756</v>
      </c>
      <c r="BC32" s="68">
        <v>412.5630533206795</v>
      </c>
      <c r="BD32" s="68">
        <v>0</v>
      </c>
      <c r="BE32" s="68">
        <v>0</v>
      </c>
      <c r="BF32" s="68">
        <v>0</v>
      </c>
      <c r="BG32" s="68">
        <v>0</v>
      </c>
      <c r="BH32" s="68">
        <v>0</v>
      </c>
      <c r="BI32" s="68">
        <v>0</v>
      </c>
      <c r="BJ32" s="68">
        <v>0</v>
      </c>
      <c r="BK32" s="68">
        <v>0</v>
      </c>
    </row>
    <row r="33" spans="1:89">
      <c r="A33">
        <v>232</v>
      </c>
      <c r="B33" t="s">
        <v>478</v>
      </c>
      <c r="C33" t="s">
        <v>479</v>
      </c>
      <c r="D33" t="str">
        <f>IFERROR(VLOOKUP(A33,'Perpetual Stats(HEM)'!$A$3:$D$2773,3,FALSE),B33)</f>
        <v>ACT</v>
      </c>
      <c r="M33" s="67">
        <v>36000</v>
      </c>
      <c r="N33" s="68">
        <v>515.58158488291679</v>
      </c>
      <c r="O33" s="68">
        <v>592.14915718107602</v>
      </c>
      <c r="P33" s="68">
        <v>652.80084529976102</v>
      </c>
      <c r="Q33" s="68">
        <v>0</v>
      </c>
      <c r="R33" s="68">
        <v>0</v>
      </c>
      <c r="S33" s="68">
        <v>0</v>
      </c>
      <c r="T33" s="68">
        <v>0</v>
      </c>
      <c r="U33" s="68">
        <v>0</v>
      </c>
      <c r="V33" s="68">
        <v>0</v>
      </c>
      <c r="W33" s="68">
        <v>0</v>
      </c>
      <c r="X33" s="68">
        <v>0</v>
      </c>
      <c r="Y33" s="27"/>
      <c r="Z33" s="67">
        <v>36000</v>
      </c>
      <c r="AA33" s="68">
        <v>286.17956308798728</v>
      </c>
      <c r="AB33" s="68">
        <v>376.78476506987249</v>
      </c>
      <c r="AC33" s="68">
        <v>466.95516988675951</v>
      </c>
      <c r="AD33" s="68">
        <v>566.52481313852172</v>
      </c>
      <c r="AE33" s="70">
        <f>AD33+(AD33-AC33)</f>
        <v>666.09445639028399</v>
      </c>
      <c r="AF33" s="70">
        <f t="shared" ref="AF33:AK33" si="66">AE33+(AE33-AD33)</f>
        <v>765.66409964204627</v>
      </c>
      <c r="AG33" s="70">
        <f t="shared" si="66"/>
        <v>865.23374289380854</v>
      </c>
      <c r="AH33" s="70">
        <f t="shared" si="66"/>
        <v>964.80338614557081</v>
      </c>
      <c r="AI33" s="70">
        <f t="shared" si="66"/>
        <v>1064.3730293973331</v>
      </c>
      <c r="AJ33" s="70">
        <f t="shared" si="66"/>
        <v>1163.9426726490954</v>
      </c>
      <c r="AK33" s="70">
        <f t="shared" si="66"/>
        <v>1263.5123159008576</v>
      </c>
      <c r="AM33" s="67">
        <v>36000</v>
      </c>
      <c r="AN33" s="68">
        <v>473.90248709800215</v>
      </c>
      <c r="AO33" s="68">
        <v>550.5556688073317</v>
      </c>
      <c r="AP33" s="68">
        <v>611.10959042247873</v>
      </c>
      <c r="AQ33" s="68">
        <v>0</v>
      </c>
      <c r="AR33" s="68">
        <v>0</v>
      </c>
      <c r="AS33" s="68">
        <v>0</v>
      </c>
      <c r="AT33" s="68">
        <v>0</v>
      </c>
      <c r="AU33" s="68">
        <v>0</v>
      </c>
      <c r="AV33" s="68">
        <v>0</v>
      </c>
      <c r="AW33" s="68">
        <v>0</v>
      </c>
      <c r="AX33" s="68">
        <v>0</v>
      </c>
      <c r="AY33" s="36"/>
      <c r="AZ33" s="67">
        <v>36000</v>
      </c>
      <c r="BA33" s="68">
        <v>244.47051471205106</v>
      </c>
      <c r="BB33" s="68">
        <v>335.23897861877566</v>
      </c>
      <c r="BC33" s="68">
        <v>425.41642572305966</v>
      </c>
      <c r="BD33" s="68">
        <v>524.2901094876803</v>
      </c>
      <c r="BE33" s="68">
        <f>BD33+(BD33-BC33)</f>
        <v>623.16379325230093</v>
      </c>
      <c r="BF33" s="68">
        <f t="shared" ref="BF33:BF41" si="67">BE33+(BE33-BD33)</f>
        <v>722.03747701692157</v>
      </c>
      <c r="BG33" s="68">
        <f t="shared" ref="BG33:BG41" si="68">BF33+(BF33-BE33)</f>
        <v>820.91116078154221</v>
      </c>
      <c r="BH33" s="68">
        <f t="shared" ref="BH33:BH41" si="69">BG33+(BG33-BF33)</f>
        <v>919.78484454616284</v>
      </c>
      <c r="BI33" s="68">
        <f t="shared" ref="BI33:BI41" si="70">BH33+(BH33-BG33)</f>
        <v>1018.6585283107835</v>
      </c>
      <c r="BJ33" s="68">
        <f t="shared" ref="BJ33:BJ41" si="71">BI33+(BI33-BH33)</f>
        <v>1117.532212075404</v>
      </c>
      <c r="BK33" s="68">
        <f t="shared" ref="BK33:BK41" si="72">BJ33+(BJ33-BI33)</f>
        <v>1216.4058958400246</v>
      </c>
      <c r="BX33" s="5"/>
      <c r="BY33" s="5"/>
      <c r="CA33" s="5"/>
      <c r="CB33" s="5"/>
      <c r="CC33" s="5"/>
      <c r="CD33" s="5"/>
      <c r="CE33" s="5"/>
      <c r="CF33" s="5"/>
      <c r="CG33" s="5"/>
      <c r="CH33" s="5"/>
      <c r="CI33" s="5"/>
      <c r="CJ33" s="5"/>
    </row>
    <row r="34" spans="1:89">
      <c r="A34">
        <v>233</v>
      </c>
      <c r="B34" t="s">
        <v>478</v>
      </c>
      <c r="C34" t="s">
        <v>479</v>
      </c>
      <c r="D34" t="str">
        <f>IFERROR(VLOOKUP(A34,'Perpetual Stats(HEM)'!$A$3:$D$2773,3,FALSE),B34)</f>
        <v>ACT</v>
      </c>
      <c r="M34">
        <v>0</v>
      </c>
      <c r="N34" s="72">
        <v>574.33951472757462</v>
      </c>
      <c r="O34" s="72">
        <v>655.93458741635664</v>
      </c>
      <c r="P34" s="72">
        <v>721.37851818529873</v>
      </c>
      <c r="Q34" s="72">
        <v>786.73847779458936</v>
      </c>
      <c r="R34" s="27">
        <f>Q34+(Q34-P34)</f>
        <v>852.09843740387998</v>
      </c>
      <c r="S34" s="27">
        <f t="shared" ref="S34:X34" si="73">R34+(R34-Q34)</f>
        <v>917.45839701317061</v>
      </c>
      <c r="T34" s="27">
        <f t="shared" si="73"/>
        <v>982.81835662246124</v>
      </c>
      <c r="U34" s="27">
        <f t="shared" si="73"/>
        <v>1048.178316231752</v>
      </c>
      <c r="V34" s="27">
        <f t="shared" si="73"/>
        <v>1113.5382758410428</v>
      </c>
      <c r="W34" s="27">
        <f t="shared" si="73"/>
        <v>1178.8982354503337</v>
      </c>
      <c r="X34" s="27">
        <f t="shared" si="73"/>
        <v>1244.2581950596245</v>
      </c>
      <c r="Y34" s="27"/>
      <c r="Z34">
        <v>0</v>
      </c>
      <c r="AA34" s="72">
        <v>328.56284904240368</v>
      </c>
      <c r="AB34" s="72">
        <v>420.86055114121734</v>
      </c>
      <c r="AC34" s="72">
        <v>535.34854113607526</v>
      </c>
      <c r="AD34" s="72">
        <v>659.2216796875</v>
      </c>
      <c r="AE34" s="33">
        <f t="shared" ref="AE34:AE41" si="74">AD34+(AD34-AC34)</f>
        <v>783.09481823892474</v>
      </c>
      <c r="AF34" s="33">
        <f t="shared" ref="AF34:AF41" si="75">AE34+(AE34-AD34)</f>
        <v>906.96795679034949</v>
      </c>
      <c r="AG34" s="33">
        <f t="shared" ref="AG34:AG41" si="76">AF34+(AF34-AE34)</f>
        <v>1030.8410953417742</v>
      </c>
      <c r="AH34" s="33">
        <f t="shared" ref="AH34:AH41" si="77">AG34+(AG34-AF34)</f>
        <v>1154.714233893199</v>
      </c>
      <c r="AI34" s="33">
        <f t="shared" ref="AI34:AI41" si="78">AH34+(AH34-AG34)</f>
        <v>1278.5873724446237</v>
      </c>
      <c r="AJ34" s="33">
        <f t="shared" ref="AJ34:AJ41" si="79">AI34+(AI34-AH34)</f>
        <v>1402.4605109960485</v>
      </c>
      <c r="AK34" s="33">
        <f t="shared" ref="AK34:AK41" si="80">AJ34+(AJ34-AI34)</f>
        <v>1526.3336495474732</v>
      </c>
      <c r="AM34">
        <v>0</v>
      </c>
      <c r="AN34" s="72">
        <v>508.30723045409866</v>
      </c>
      <c r="AO34" s="72">
        <v>589.74385600338303</v>
      </c>
      <c r="AP34" s="72">
        <v>655.23817379114985</v>
      </c>
      <c r="AQ34" s="72">
        <v>720.59938589963542</v>
      </c>
      <c r="AR34" s="27">
        <f>AQ34+(AQ34-AP34)</f>
        <v>785.960598008121</v>
      </c>
      <c r="AS34" s="27">
        <f t="shared" ref="AS34:AS41" si="81">AR34+(AR34-AQ34)</f>
        <v>851.32181011660657</v>
      </c>
      <c r="AT34" s="27">
        <f t="shared" ref="AT34:AT41" si="82">AS34+(AS34-AR34)</f>
        <v>916.68302222509215</v>
      </c>
      <c r="AU34" s="27">
        <f t="shared" ref="AU34:AU41" si="83">AT34+(AT34-AS34)</f>
        <v>982.04423433357772</v>
      </c>
      <c r="AV34" s="27">
        <f t="shared" ref="AV34:AV41" si="84">AU34+(AU34-AT34)</f>
        <v>1047.4054464420633</v>
      </c>
      <c r="AW34" s="27">
        <f t="shared" ref="AW34:AW41" si="85">AV34+(AV34-AU34)</f>
        <v>1112.766658550549</v>
      </c>
      <c r="AX34" s="27">
        <f t="shared" ref="AX34:AX41" si="86">AW34+(AW34-AV34)</f>
        <v>1178.1278706590347</v>
      </c>
      <c r="AZ34">
        <v>0</v>
      </c>
      <c r="BA34" s="72">
        <v>262.41004758922992</v>
      </c>
      <c r="BB34" s="72">
        <v>354.84064277541654</v>
      </c>
      <c r="BC34" s="72">
        <v>468.64633125171468</v>
      </c>
      <c r="BD34" s="72">
        <v>591.10017277644238</v>
      </c>
      <c r="BE34" s="27">
        <f t="shared" ref="BE34:BE41" si="87">BD34+(BD34-BC34)</f>
        <v>713.55401430117013</v>
      </c>
      <c r="BF34" s="27">
        <f t="shared" si="67"/>
        <v>836.00785582589788</v>
      </c>
      <c r="BG34" s="27">
        <f t="shared" si="68"/>
        <v>958.46169735062563</v>
      </c>
      <c r="BH34" s="27">
        <f t="shared" si="69"/>
        <v>1080.9155388753534</v>
      </c>
      <c r="BI34" s="27">
        <f t="shared" si="70"/>
        <v>1203.3693804000811</v>
      </c>
      <c r="BJ34" s="27">
        <f t="shared" si="71"/>
        <v>1325.8232219248089</v>
      </c>
      <c r="BK34" s="27">
        <f t="shared" si="72"/>
        <v>1448.2770634495366</v>
      </c>
      <c r="BX34" s="5"/>
      <c r="BY34" s="5"/>
      <c r="BZ34" s="5"/>
      <c r="CA34" s="5"/>
      <c r="CB34" s="5"/>
      <c r="CC34" s="5"/>
      <c r="CD34" s="5"/>
      <c r="CE34" s="5"/>
      <c r="CF34" s="5"/>
      <c r="CG34" s="5"/>
      <c r="CH34" s="5"/>
      <c r="CI34" s="5"/>
      <c r="CJ34" s="5"/>
      <c r="CK34" s="5"/>
    </row>
    <row r="35" spans="1:89" ht="15" customHeight="1">
      <c r="A35">
        <v>234</v>
      </c>
      <c r="B35" t="s">
        <v>478</v>
      </c>
      <c r="C35" t="s">
        <v>479</v>
      </c>
      <c r="D35" t="str">
        <f>IFERROR(VLOOKUP(A35,'Perpetual Stats(HEM)'!$A$3:$D$2773,3,FALSE),B35)</f>
        <v>ACT</v>
      </c>
      <c r="M35">
        <v>59000</v>
      </c>
      <c r="N35" s="71">
        <v>609.98252622168491</v>
      </c>
      <c r="O35" s="71">
        <v>691.66313980838879</v>
      </c>
      <c r="P35" s="71">
        <v>757.07986346448047</v>
      </c>
      <c r="Q35" s="71">
        <v>822.43911964735241</v>
      </c>
      <c r="R35" s="27">
        <f t="shared" ref="R35:R41" si="88">Q35+(Q35-P35)</f>
        <v>887.79837583022436</v>
      </c>
      <c r="S35" s="27">
        <f t="shared" ref="S35:S41" si="89">R35+(R35-Q35)</f>
        <v>953.1576320130963</v>
      </c>
      <c r="T35" s="27">
        <f t="shared" ref="T35:T41" si="90">S35+(S35-R35)</f>
        <v>1018.5168881959682</v>
      </c>
      <c r="U35" s="27">
        <f t="shared" ref="U35:U41" si="91">T35+(T35-S35)</f>
        <v>1083.8761443788403</v>
      </c>
      <c r="V35" s="27">
        <f t="shared" ref="V35:V41" si="92">U35+(U35-T35)</f>
        <v>1149.2354005617124</v>
      </c>
      <c r="W35" s="27">
        <f t="shared" ref="W35:W41" si="93">V35+(V35-U35)</f>
        <v>1214.5946567445844</v>
      </c>
      <c r="X35" s="27">
        <f t="shared" ref="X35:X41" si="94">W35+(W35-V35)</f>
        <v>1279.9539129274565</v>
      </c>
      <c r="Y35" s="27"/>
      <c r="Z35">
        <v>59000</v>
      </c>
      <c r="AA35" s="71">
        <v>364.27091595261464</v>
      </c>
      <c r="AB35" s="71">
        <v>456.49688234818683</v>
      </c>
      <c r="AC35" s="71">
        <v>571.35316044810452</v>
      </c>
      <c r="AD35" s="71">
        <v>695.99240347055286</v>
      </c>
      <c r="AE35" s="33">
        <f t="shared" si="74"/>
        <v>820.6316464930012</v>
      </c>
      <c r="AF35" s="33">
        <f t="shared" si="75"/>
        <v>945.27088951544954</v>
      </c>
      <c r="AG35" s="33">
        <f t="shared" si="76"/>
        <v>1069.9101325378979</v>
      </c>
      <c r="AH35" s="33">
        <f t="shared" si="77"/>
        <v>1194.5493755603461</v>
      </c>
      <c r="AI35" s="33">
        <f t="shared" si="78"/>
        <v>1319.1886185827943</v>
      </c>
      <c r="AJ35" s="33">
        <f t="shared" si="79"/>
        <v>1443.8278616052426</v>
      </c>
      <c r="AK35" s="33">
        <f t="shared" si="80"/>
        <v>1568.4671046276908</v>
      </c>
      <c r="AM35">
        <v>59000</v>
      </c>
      <c r="AN35" s="71">
        <v>543.95025105025729</v>
      </c>
      <c r="AO35" s="71">
        <v>625.47236277596346</v>
      </c>
      <c r="AP35" s="71">
        <v>690.93951907033147</v>
      </c>
      <c r="AQ35" s="71">
        <v>756.30005510271496</v>
      </c>
      <c r="AR35" s="27">
        <f t="shared" ref="AR35:AR41" si="95">AQ35+(AQ35-AP35)</f>
        <v>821.66059113509846</v>
      </c>
      <c r="AS35" s="27">
        <f t="shared" si="81"/>
        <v>887.02112716748195</v>
      </c>
      <c r="AT35" s="27">
        <f t="shared" si="82"/>
        <v>952.38166319986544</v>
      </c>
      <c r="AU35" s="27">
        <f t="shared" si="83"/>
        <v>1017.7421992322489</v>
      </c>
      <c r="AV35" s="27">
        <f t="shared" si="84"/>
        <v>1083.1027352646324</v>
      </c>
      <c r="AW35" s="27">
        <f t="shared" si="85"/>
        <v>1148.463271297016</v>
      </c>
      <c r="AX35" s="27">
        <f t="shared" si="86"/>
        <v>1213.8238073293996</v>
      </c>
      <c r="AY35" s="27"/>
      <c r="AZ35">
        <v>59000</v>
      </c>
      <c r="BA35" s="71">
        <v>298.11811905877153</v>
      </c>
      <c r="BB35" s="71">
        <v>390.47697398238603</v>
      </c>
      <c r="BC35" s="71">
        <v>504.65094136935528</v>
      </c>
      <c r="BD35" s="71">
        <v>627.87087777944703</v>
      </c>
      <c r="BE35" s="27">
        <f t="shared" si="87"/>
        <v>751.09081418953883</v>
      </c>
      <c r="BF35" s="27">
        <f t="shared" si="67"/>
        <v>874.31075059963064</v>
      </c>
      <c r="BG35" s="27">
        <f t="shared" si="68"/>
        <v>997.53068700972244</v>
      </c>
      <c r="BH35" s="27">
        <f t="shared" si="69"/>
        <v>1120.7506234198142</v>
      </c>
      <c r="BI35" s="27">
        <f t="shared" si="70"/>
        <v>1243.9705598299061</v>
      </c>
      <c r="BJ35" s="27">
        <f t="shared" si="71"/>
        <v>1367.1904962399979</v>
      </c>
      <c r="BK35" s="27">
        <f t="shared" si="72"/>
        <v>1490.4104326500897</v>
      </c>
      <c r="BX35" s="5"/>
      <c r="BY35" s="5"/>
      <c r="BZ35" s="5"/>
      <c r="CA35" s="5"/>
      <c r="CB35" s="5"/>
      <c r="CC35" s="5"/>
      <c r="CD35" s="5"/>
      <c r="CE35" s="5"/>
      <c r="CF35" s="5"/>
      <c r="CG35" s="5"/>
      <c r="CH35" s="5"/>
      <c r="CI35" s="5"/>
      <c r="CJ35" s="5"/>
      <c r="CK35" s="5"/>
    </row>
    <row r="36" spans="1:89">
      <c r="A36">
        <v>235</v>
      </c>
      <c r="B36" t="s">
        <v>478</v>
      </c>
      <c r="C36" t="s">
        <v>479</v>
      </c>
      <c r="D36" t="str">
        <f>IFERROR(VLOOKUP(A36,'Perpetual Stats(HEM)'!$A$3:$D$2773,3,FALSE),B36)</f>
        <v>ACT</v>
      </c>
      <c r="M36">
        <v>71000</v>
      </c>
      <c r="N36" s="71">
        <v>663.2970280530003</v>
      </c>
      <c r="O36" s="71">
        <v>745.10557018808345</v>
      </c>
      <c r="P36" s="71">
        <v>810.48159310552819</v>
      </c>
      <c r="Q36" s="71">
        <v>875.83993830474981</v>
      </c>
      <c r="R36" s="27">
        <f t="shared" si="88"/>
        <v>941.19828350397142</v>
      </c>
      <c r="S36" s="27">
        <f t="shared" si="89"/>
        <v>1006.556628703193</v>
      </c>
      <c r="T36" s="27">
        <f t="shared" si="90"/>
        <v>1071.9149739024147</v>
      </c>
      <c r="U36" s="27">
        <f t="shared" si="91"/>
        <v>1137.2733191016364</v>
      </c>
      <c r="V36" s="27">
        <f t="shared" si="92"/>
        <v>1202.6316643008581</v>
      </c>
      <c r="W36" s="27">
        <f t="shared" si="93"/>
        <v>1267.9900095000799</v>
      </c>
      <c r="X36" s="27">
        <f t="shared" si="94"/>
        <v>1333.3483546993016</v>
      </c>
      <c r="Y36" s="27"/>
      <c r="Z36">
        <v>71000</v>
      </c>
      <c r="AA36" s="71">
        <v>417.68274533815514</v>
      </c>
      <c r="AB36" s="71">
        <v>509.80139186499019</v>
      </c>
      <c r="AC36" s="71">
        <v>625.2085383072382</v>
      </c>
      <c r="AD36" s="71">
        <v>750.99369929387035</v>
      </c>
      <c r="AE36" s="33">
        <f t="shared" si="74"/>
        <v>876.7788602805025</v>
      </c>
      <c r="AF36" s="33">
        <f t="shared" si="75"/>
        <v>1002.5640212671346</v>
      </c>
      <c r="AG36" s="33">
        <f t="shared" si="76"/>
        <v>1128.3491822537667</v>
      </c>
      <c r="AH36" s="33">
        <f t="shared" si="77"/>
        <v>1254.1343432403987</v>
      </c>
      <c r="AI36" s="33">
        <f t="shared" si="78"/>
        <v>1379.9195042270308</v>
      </c>
      <c r="AJ36" s="33">
        <f t="shared" si="79"/>
        <v>1505.7046652136628</v>
      </c>
      <c r="AK36" s="33">
        <f t="shared" si="80"/>
        <v>1631.4898262002948</v>
      </c>
      <c r="AM36">
        <v>71000</v>
      </c>
      <c r="AN36" s="71">
        <v>597.2647528815728</v>
      </c>
      <c r="AO36" s="71">
        <v>678.91483877510973</v>
      </c>
      <c r="AP36" s="71">
        <v>744.34127606221386</v>
      </c>
      <c r="AQ36" s="71">
        <v>809.70076435884573</v>
      </c>
      <c r="AR36" s="27">
        <f t="shared" si="95"/>
        <v>875.0602526554776</v>
      </c>
      <c r="AS36" s="27">
        <f t="shared" si="81"/>
        <v>940.41974095210946</v>
      </c>
      <c r="AT36" s="27">
        <f t="shared" si="82"/>
        <v>1005.7792292487413</v>
      </c>
      <c r="AU36" s="27">
        <f t="shared" si="83"/>
        <v>1071.1387175453733</v>
      </c>
      <c r="AV36" s="27">
        <f t="shared" si="84"/>
        <v>1136.4982058420053</v>
      </c>
      <c r="AW36" s="27">
        <f t="shared" si="85"/>
        <v>1201.8576941386373</v>
      </c>
      <c r="AX36" s="27">
        <f t="shared" si="86"/>
        <v>1267.2171824352693</v>
      </c>
      <c r="AY36" s="27"/>
      <c r="AZ36">
        <v>71000</v>
      </c>
      <c r="BA36" s="71">
        <v>351.52993020698932</v>
      </c>
      <c r="BB36" s="71">
        <v>443.78149259953193</v>
      </c>
      <c r="BC36" s="71">
        <v>558.50635600604369</v>
      </c>
      <c r="BD36" s="71">
        <v>682.87223933293262</v>
      </c>
      <c r="BE36" s="27">
        <f t="shared" si="87"/>
        <v>807.23812265982156</v>
      </c>
      <c r="BF36" s="27">
        <f t="shared" si="67"/>
        <v>931.60400598671049</v>
      </c>
      <c r="BG36" s="27">
        <f t="shared" si="68"/>
        <v>1055.9698893135994</v>
      </c>
      <c r="BH36" s="27">
        <f t="shared" si="69"/>
        <v>1180.3357726404884</v>
      </c>
      <c r="BI36" s="27">
        <f t="shared" si="70"/>
        <v>1304.7016559673773</v>
      </c>
      <c r="BJ36" s="27">
        <f t="shared" si="71"/>
        <v>1429.0675392942662</v>
      </c>
      <c r="BK36" s="27">
        <f t="shared" si="72"/>
        <v>1553.4334226211552</v>
      </c>
      <c r="BX36" s="5"/>
      <c r="BY36" s="5"/>
      <c r="BZ36" s="5"/>
      <c r="CA36" s="5"/>
      <c r="CB36" s="5"/>
      <c r="CC36" s="5"/>
      <c r="CD36" s="5"/>
      <c r="CE36" s="5"/>
      <c r="CF36" s="5"/>
      <c r="CG36" s="5"/>
      <c r="CH36" s="5"/>
      <c r="CI36" s="5"/>
      <c r="CJ36" s="5"/>
      <c r="CK36" s="5"/>
    </row>
    <row r="37" spans="1:89">
      <c r="A37">
        <v>236</v>
      </c>
      <c r="B37" t="s">
        <v>478</v>
      </c>
      <c r="C37" t="s">
        <v>479</v>
      </c>
      <c r="D37" t="str">
        <f>IFERROR(VLOOKUP(A37,'Perpetual Stats(HEM)'!$A$3:$D$2773,3,FALSE),B37)</f>
        <v>ACT</v>
      </c>
      <c r="M37">
        <v>119000</v>
      </c>
      <c r="N37" s="71">
        <v>806.45650202573449</v>
      </c>
      <c r="O37" s="71">
        <v>888.60854439980824</v>
      </c>
      <c r="P37" s="71">
        <v>953.87536361033347</v>
      </c>
      <c r="Q37" s="71">
        <v>1019.230920428644</v>
      </c>
      <c r="R37" s="27">
        <f t="shared" si="88"/>
        <v>1084.5864772469545</v>
      </c>
      <c r="S37" s="27">
        <f t="shared" si="89"/>
        <v>1149.942034065265</v>
      </c>
      <c r="T37" s="27">
        <f t="shared" si="90"/>
        <v>1215.2975908835756</v>
      </c>
      <c r="U37" s="27">
        <f t="shared" si="91"/>
        <v>1280.6531477018862</v>
      </c>
      <c r="V37" s="27">
        <f t="shared" si="92"/>
        <v>1346.0087045201967</v>
      </c>
      <c r="W37" s="27">
        <f t="shared" si="93"/>
        <v>1411.3642613385073</v>
      </c>
      <c r="X37" s="27">
        <f t="shared" si="94"/>
        <v>1476.7198181568178</v>
      </c>
      <c r="Y37" s="27"/>
      <c r="Z37">
        <v>119000</v>
      </c>
      <c r="AA37" s="71">
        <v>561.10347667078929</v>
      </c>
      <c r="AB37" s="71">
        <v>652.93404369252983</v>
      </c>
      <c r="AC37" s="71">
        <v>769.82032945804269</v>
      </c>
      <c r="AD37" s="71">
        <v>898.68244816706738</v>
      </c>
      <c r="AE37" s="33">
        <f t="shared" si="74"/>
        <v>1027.5445668760922</v>
      </c>
      <c r="AF37" s="33">
        <f t="shared" si="75"/>
        <v>1156.406685585117</v>
      </c>
      <c r="AG37" s="33">
        <f t="shared" si="76"/>
        <v>1285.2688042941418</v>
      </c>
      <c r="AH37" s="33">
        <f t="shared" si="77"/>
        <v>1414.1309230031666</v>
      </c>
      <c r="AI37" s="33">
        <f t="shared" si="78"/>
        <v>1542.9930417121914</v>
      </c>
      <c r="AJ37" s="33">
        <f t="shared" si="79"/>
        <v>1671.8551604212162</v>
      </c>
      <c r="AK37" s="33">
        <f t="shared" si="80"/>
        <v>1800.717279130241</v>
      </c>
      <c r="AM37">
        <v>119000</v>
      </c>
      <c r="AN37" s="71">
        <v>740.42419954816194</v>
      </c>
      <c r="AO37" s="71">
        <v>822.41782211072496</v>
      </c>
      <c r="AP37" s="71">
        <v>887.73501009923962</v>
      </c>
      <c r="AQ37" s="71">
        <v>953.09181941691782</v>
      </c>
      <c r="AR37" s="27">
        <f t="shared" si="95"/>
        <v>1018.448628734596</v>
      </c>
      <c r="AS37" s="27">
        <f t="shared" si="81"/>
        <v>1083.8054380522742</v>
      </c>
      <c r="AT37" s="27">
        <f t="shared" si="82"/>
        <v>1149.1622473699524</v>
      </c>
      <c r="AU37" s="27">
        <f t="shared" si="83"/>
        <v>1214.5190566876306</v>
      </c>
      <c r="AV37" s="27">
        <f t="shared" si="84"/>
        <v>1279.8758660053088</v>
      </c>
      <c r="AW37" s="27">
        <f t="shared" si="85"/>
        <v>1345.232675322987</v>
      </c>
      <c r="AX37" s="27">
        <f t="shared" si="86"/>
        <v>1410.5894846406652</v>
      </c>
      <c r="AY37" s="27"/>
      <c r="AZ37">
        <v>119000</v>
      </c>
      <c r="BA37" s="71">
        <v>494.95068889560747</v>
      </c>
      <c r="BB37" s="71">
        <v>586.91413532672902</v>
      </c>
      <c r="BC37" s="71">
        <v>703.11814715684829</v>
      </c>
      <c r="BD37" s="71">
        <v>830.56099759615392</v>
      </c>
      <c r="BE37" s="27">
        <f t="shared" si="87"/>
        <v>958.00384803545955</v>
      </c>
      <c r="BF37" s="27">
        <f t="shared" si="67"/>
        <v>1085.4466984747651</v>
      </c>
      <c r="BG37" s="27">
        <f t="shared" si="68"/>
        <v>1212.8895489140705</v>
      </c>
      <c r="BH37" s="27">
        <f t="shared" si="69"/>
        <v>1340.3323993533759</v>
      </c>
      <c r="BI37" s="27">
        <f t="shared" si="70"/>
        <v>1467.7752497926813</v>
      </c>
      <c r="BJ37" s="27">
        <f t="shared" si="71"/>
        <v>1595.2181002319867</v>
      </c>
      <c r="BK37" s="27">
        <f t="shared" si="72"/>
        <v>1722.6609506712921</v>
      </c>
      <c r="BX37" s="5"/>
      <c r="BY37" s="5"/>
      <c r="BZ37" s="5"/>
      <c r="CA37" s="5"/>
      <c r="CB37" s="5"/>
      <c r="CC37" s="5"/>
      <c r="CD37" s="5"/>
      <c r="CE37" s="5"/>
      <c r="CF37" s="5"/>
      <c r="CG37" s="5"/>
      <c r="CH37" s="5"/>
      <c r="CI37" s="5"/>
      <c r="CJ37" s="5"/>
      <c r="CK37" s="5"/>
    </row>
    <row r="38" spans="1:89">
      <c r="A38">
        <v>237</v>
      </c>
      <c r="B38" t="s">
        <v>478</v>
      </c>
      <c r="C38" t="s">
        <v>479</v>
      </c>
      <c r="D38" t="str">
        <f>IFERROR(VLOOKUP(A38,'Perpetual Stats(HEM)'!$A$3:$D$2773,3,FALSE),B38)</f>
        <v>ACT</v>
      </c>
      <c r="M38">
        <v>166000</v>
      </c>
      <c r="N38" s="71">
        <v>931.40115708921735</v>
      </c>
      <c r="O38" s="71">
        <v>1013.8530082378453</v>
      </c>
      <c r="P38" s="71">
        <v>1079.024468144479</v>
      </c>
      <c r="Q38" s="71">
        <v>1144.377727949334</v>
      </c>
      <c r="R38" s="27">
        <f t="shared" si="88"/>
        <v>1209.7309877541891</v>
      </c>
      <c r="S38" s="27">
        <f t="shared" si="89"/>
        <v>1275.0842475590441</v>
      </c>
      <c r="T38" s="27">
        <f t="shared" si="90"/>
        <v>1340.4375073638992</v>
      </c>
      <c r="U38" s="27">
        <f t="shared" si="91"/>
        <v>1405.7907671687542</v>
      </c>
      <c r="V38" s="27">
        <f t="shared" si="92"/>
        <v>1471.1440269736092</v>
      </c>
      <c r="W38" s="27">
        <f t="shared" si="93"/>
        <v>1536.4972867784643</v>
      </c>
      <c r="X38" s="27">
        <f t="shared" si="94"/>
        <v>1601.8505465833193</v>
      </c>
      <c r="Y38" s="27"/>
      <c r="Z38">
        <v>166000</v>
      </c>
      <c r="AA38" s="71">
        <v>686.27617998788412</v>
      </c>
      <c r="AB38" s="71">
        <v>777.8552449682453</v>
      </c>
      <c r="AC38" s="71">
        <v>896.03251222279971</v>
      </c>
      <c r="AD38" s="71">
        <v>1027.5801344651441</v>
      </c>
      <c r="AE38" s="33">
        <f t="shared" si="74"/>
        <v>1159.1277567074885</v>
      </c>
      <c r="AF38" s="33">
        <f t="shared" si="75"/>
        <v>1290.675378949833</v>
      </c>
      <c r="AG38" s="33">
        <f t="shared" si="76"/>
        <v>1422.2230011921774</v>
      </c>
      <c r="AH38" s="33">
        <f t="shared" si="77"/>
        <v>1553.7706234345219</v>
      </c>
      <c r="AI38" s="33">
        <f t="shared" si="78"/>
        <v>1685.3182456768664</v>
      </c>
      <c r="AJ38" s="33">
        <f t="shared" si="79"/>
        <v>1816.8658679192108</v>
      </c>
      <c r="AK38" s="33">
        <f t="shared" si="80"/>
        <v>1948.4134901615553</v>
      </c>
      <c r="AM38">
        <v>166000</v>
      </c>
      <c r="AN38" s="71">
        <v>865.36885461164479</v>
      </c>
      <c r="AO38" s="71">
        <v>947.66226770098126</v>
      </c>
      <c r="AP38" s="71">
        <v>1012.8841146333854</v>
      </c>
      <c r="AQ38" s="71">
        <v>1078.23855400343</v>
      </c>
      <c r="AR38" s="27">
        <f t="shared" si="95"/>
        <v>1143.5929933734747</v>
      </c>
      <c r="AS38" s="27">
        <f t="shared" si="81"/>
        <v>1208.9474327435194</v>
      </c>
      <c r="AT38" s="27">
        <f t="shared" si="82"/>
        <v>1274.3018721135641</v>
      </c>
      <c r="AU38" s="27">
        <f t="shared" si="83"/>
        <v>1339.6563114836088</v>
      </c>
      <c r="AV38" s="27">
        <f t="shared" si="84"/>
        <v>1405.0107508536535</v>
      </c>
      <c r="AW38" s="27">
        <f t="shared" si="85"/>
        <v>1470.3651902236982</v>
      </c>
      <c r="AX38" s="27">
        <f t="shared" si="86"/>
        <v>1535.7196295937429</v>
      </c>
      <c r="AY38" s="27"/>
      <c r="AZ38">
        <v>166000</v>
      </c>
      <c r="BA38" s="71">
        <v>620.12339221270236</v>
      </c>
      <c r="BB38" s="71">
        <v>711.8353366024445</v>
      </c>
      <c r="BC38" s="71">
        <v>829.33036669916021</v>
      </c>
      <c r="BD38" s="71">
        <v>959.45875901442309</v>
      </c>
      <c r="BE38" s="27">
        <f t="shared" si="87"/>
        <v>1089.5871513296861</v>
      </c>
      <c r="BF38" s="27">
        <f t="shared" si="67"/>
        <v>1219.7155436449491</v>
      </c>
      <c r="BG38" s="27">
        <f t="shared" si="68"/>
        <v>1349.8439359602121</v>
      </c>
      <c r="BH38" s="27">
        <f t="shared" si="69"/>
        <v>1479.9723282754751</v>
      </c>
      <c r="BI38" s="27">
        <f t="shared" si="70"/>
        <v>1610.1007205907381</v>
      </c>
      <c r="BJ38" s="27">
        <f t="shared" si="71"/>
        <v>1740.2291129060011</v>
      </c>
      <c r="BK38" s="27">
        <f t="shared" si="72"/>
        <v>1870.3575052212641</v>
      </c>
      <c r="BX38" s="5"/>
      <c r="BY38" s="5"/>
      <c r="BZ38" s="5"/>
      <c r="CA38" s="5"/>
      <c r="CB38" s="5"/>
      <c r="CC38" s="5"/>
      <c r="CD38" s="5"/>
      <c r="CE38" s="5"/>
      <c r="CF38" s="5"/>
      <c r="CG38" s="5"/>
      <c r="CH38" s="5"/>
      <c r="CI38" s="5"/>
      <c r="CJ38" s="5"/>
      <c r="CK38" s="5"/>
    </row>
    <row r="39" spans="1:89">
      <c r="A39">
        <v>238</v>
      </c>
      <c r="B39" t="s">
        <v>478</v>
      </c>
      <c r="C39" t="s">
        <v>479</v>
      </c>
      <c r="D39" t="str">
        <f>IFERROR(VLOOKUP(A39,'Perpetual Stats(HEM)'!$A$3:$D$2773,3,FALSE),B39)</f>
        <v>ACT</v>
      </c>
      <c r="M39">
        <v>190000</v>
      </c>
      <c r="N39" s="71">
        <v>984.40016372068942</v>
      </c>
      <c r="O39" s="71">
        <v>1066.9792501978307</v>
      </c>
      <c r="P39" s="71">
        <v>1132.1102682949154</v>
      </c>
      <c r="Q39" s="71">
        <v>1197.4624681137464</v>
      </c>
      <c r="R39" s="27">
        <f t="shared" si="88"/>
        <v>1262.8146679325773</v>
      </c>
      <c r="S39" s="27">
        <f t="shared" si="89"/>
        <v>1328.1668677514083</v>
      </c>
      <c r="T39" s="27">
        <f t="shared" si="90"/>
        <v>1393.5190675702393</v>
      </c>
      <c r="U39" s="27">
        <f t="shared" si="91"/>
        <v>1458.8712673890702</v>
      </c>
      <c r="V39" s="27">
        <f t="shared" si="92"/>
        <v>1524.2234672079012</v>
      </c>
      <c r="W39" s="27">
        <f t="shared" si="93"/>
        <v>1589.5756670267322</v>
      </c>
      <c r="X39" s="27">
        <f t="shared" si="94"/>
        <v>1654.9278668455631</v>
      </c>
      <c r="Y39" s="27"/>
      <c r="Z39">
        <v>190000</v>
      </c>
      <c r="AA39" s="71">
        <v>739.37192009626506</v>
      </c>
      <c r="AB39" s="71">
        <v>830.8443366166548</v>
      </c>
      <c r="AC39" s="71">
        <v>949.56924934721258</v>
      </c>
      <c r="AD39" s="71">
        <v>1082.2560471754807</v>
      </c>
      <c r="AE39" s="33">
        <f t="shared" si="74"/>
        <v>1214.942845003749</v>
      </c>
      <c r="AF39" s="33">
        <f t="shared" si="75"/>
        <v>1347.6296428320172</v>
      </c>
      <c r="AG39" s="33">
        <f t="shared" si="76"/>
        <v>1480.3164406602855</v>
      </c>
      <c r="AH39" s="33">
        <f t="shared" si="77"/>
        <v>1613.0032384885537</v>
      </c>
      <c r="AI39" s="33">
        <f t="shared" si="78"/>
        <v>1745.690036316822</v>
      </c>
      <c r="AJ39" s="33">
        <f t="shared" si="79"/>
        <v>1878.3768341450902</v>
      </c>
      <c r="AK39" s="33">
        <f t="shared" si="80"/>
        <v>2011.0636319733585</v>
      </c>
      <c r="AM39">
        <v>190000</v>
      </c>
      <c r="AN39" s="71">
        <v>918.36787944721345</v>
      </c>
      <c r="AO39" s="71">
        <v>1000.7885096609666</v>
      </c>
      <c r="AP39" s="71">
        <v>1065.9699147838214</v>
      </c>
      <c r="AQ39" s="71">
        <v>1131.3233488684755</v>
      </c>
      <c r="AR39" s="27">
        <f t="shared" si="95"/>
        <v>1196.6767829531295</v>
      </c>
      <c r="AS39" s="27">
        <f t="shared" si="81"/>
        <v>1262.0302170377836</v>
      </c>
      <c r="AT39" s="27">
        <f t="shared" si="82"/>
        <v>1327.3836511224376</v>
      </c>
      <c r="AU39" s="27">
        <f t="shared" si="83"/>
        <v>1392.7370852070917</v>
      </c>
      <c r="AV39" s="27">
        <f t="shared" si="84"/>
        <v>1458.0905192917457</v>
      </c>
      <c r="AW39" s="27">
        <f t="shared" si="85"/>
        <v>1523.4439533763998</v>
      </c>
      <c r="AX39" s="27">
        <f t="shared" si="86"/>
        <v>1588.7973874610539</v>
      </c>
      <c r="AY39" s="27"/>
      <c r="AZ39">
        <v>190000</v>
      </c>
      <c r="BA39" s="71">
        <v>673.21911408376059</v>
      </c>
      <c r="BB39" s="71">
        <v>764.824428250854</v>
      </c>
      <c r="BC39" s="71">
        <v>882.86704865724073</v>
      </c>
      <c r="BD39" s="71">
        <v>1014.1345590444711</v>
      </c>
      <c r="BE39" s="27">
        <f t="shared" si="87"/>
        <v>1145.4020694317014</v>
      </c>
      <c r="BF39" s="27">
        <f t="shared" si="67"/>
        <v>1276.6695798189317</v>
      </c>
      <c r="BG39" s="27">
        <f t="shared" si="68"/>
        <v>1407.9370902061619</v>
      </c>
      <c r="BH39" s="27">
        <f t="shared" si="69"/>
        <v>1539.2046005933921</v>
      </c>
      <c r="BI39" s="27">
        <f t="shared" si="70"/>
        <v>1670.4721109806223</v>
      </c>
      <c r="BJ39" s="27">
        <f t="shared" si="71"/>
        <v>1801.7396213678526</v>
      </c>
      <c r="BK39" s="27">
        <f t="shared" si="72"/>
        <v>1933.0071317550828</v>
      </c>
      <c r="BX39" s="5"/>
      <c r="BY39" s="5"/>
      <c r="BZ39" s="5"/>
      <c r="CA39" s="5"/>
      <c r="CB39" s="5"/>
      <c r="CC39" s="5"/>
      <c r="CD39" s="5"/>
      <c r="CE39" s="5"/>
      <c r="CF39" s="5"/>
      <c r="CG39" s="5"/>
      <c r="CH39" s="5"/>
      <c r="CI39" s="5"/>
      <c r="CJ39" s="5"/>
      <c r="CK39" s="5"/>
    </row>
    <row r="40" spans="1:89">
      <c r="A40">
        <v>239</v>
      </c>
      <c r="B40" t="s">
        <v>478</v>
      </c>
      <c r="C40" t="s">
        <v>479</v>
      </c>
      <c r="D40" t="str">
        <f>IFERROR(VLOOKUP(A40,'Perpetual Stats(HEM)'!$A$3:$D$2773,3,FALSE),B40)</f>
        <v>ACT</v>
      </c>
      <c r="M40">
        <v>297000</v>
      </c>
      <c r="N40" s="71">
        <v>1201.2192746457777</v>
      </c>
      <c r="O40" s="71">
        <v>1284.3186573163086</v>
      </c>
      <c r="P40" s="71">
        <v>1349.2842097737405</v>
      </c>
      <c r="Q40" s="71">
        <v>1414.632296971306</v>
      </c>
      <c r="R40" s="27">
        <f t="shared" si="88"/>
        <v>1479.9803841688715</v>
      </c>
      <c r="S40" s="27">
        <f t="shared" si="89"/>
        <v>1545.328471366437</v>
      </c>
      <c r="T40" s="27">
        <f t="shared" si="90"/>
        <v>1610.6765585640026</v>
      </c>
      <c r="U40" s="27">
        <f t="shared" si="91"/>
        <v>1676.0246457615681</v>
      </c>
      <c r="V40" s="27">
        <f t="shared" si="92"/>
        <v>1741.3727329591336</v>
      </c>
      <c r="W40" s="27">
        <f t="shared" si="93"/>
        <v>1806.7208201566991</v>
      </c>
      <c r="X40" s="27">
        <f t="shared" si="94"/>
        <v>1872.0689073542646</v>
      </c>
      <c r="Y40" s="27"/>
      <c r="Z40">
        <v>297000</v>
      </c>
      <c r="AA40" s="71">
        <v>956.5868227063919</v>
      </c>
      <c r="AB40" s="71">
        <v>1047.622829054957</v>
      </c>
      <c r="AC40" s="71">
        <v>1168.5880101955388</v>
      </c>
      <c r="AD40" s="71">
        <v>1305.9350210336538</v>
      </c>
      <c r="AE40" s="33">
        <f t="shared" si="74"/>
        <v>1443.2820318717688</v>
      </c>
      <c r="AF40" s="33">
        <f t="shared" si="75"/>
        <v>1580.6290427098838</v>
      </c>
      <c r="AG40" s="33">
        <f t="shared" si="76"/>
        <v>1717.9760535479988</v>
      </c>
      <c r="AH40" s="33">
        <f t="shared" si="77"/>
        <v>1855.3230643861139</v>
      </c>
      <c r="AI40" s="33">
        <f t="shared" si="78"/>
        <v>1992.6700752242289</v>
      </c>
      <c r="AJ40" s="33">
        <f t="shared" si="79"/>
        <v>2130.0170860623439</v>
      </c>
      <c r="AK40" s="33">
        <f t="shared" si="80"/>
        <v>2267.3640969004591</v>
      </c>
      <c r="AM40">
        <v>297000</v>
      </c>
      <c r="AN40" s="71">
        <v>1135.1869721682051</v>
      </c>
      <c r="AO40" s="71">
        <v>1218.127898531664</v>
      </c>
      <c r="AP40" s="71">
        <v>1283.1438744965362</v>
      </c>
      <c r="AQ40" s="71">
        <v>1348.4932141931242</v>
      </c>
      <c r="AR40" s="27">
        <f t="shared" si="95"/>
        <v>1413.8425538897122</v>
      </c>
      <c r="AS40" s="27">
        <f t="shared" si="81"/>
        <v>1479.1918935863002</v>
      </c>
      <c r="AT40" s="27">
        <f t="shared" si="82"/>
        <v>1544.5412332828882</v>
      </c>
      <c r="AU40" s="27">
        <f t="shared" si="83"/>
        <v>1609.8905729794762</v>
      </c>
      <c r="AV40" s="27">
        <f t="shared" si="84"/>
        <v>1675.2399126760643</v>
      </c>
      <c r="AW40" s="27">
        <f t="shared" si="85"/>
        <v>1740.5892523726523</v>
      </c>
      <c r="AX40" s="27">
        <f t="shared" si="86"/>
        <v>1805.9385920692403</v>
      </c>
      <c r="AY40" s="27"/>
      <c r="AZ40">
        <v>297000</v>
      </c>
      <c r="BA40" s="71">
        <v>890.43399845656472</v>
      </c>
      <c r="BB40" s="71">
        <v>981.60293888984108</v>
      </c>
      <c r="BC40" s="71">
        <v>1101.8858095055671</v>
      </c>
      <c r="BD40" s="71">
        <v>1237.8135141225962</v>
      </c>
      <c r="BE40" s="27">
        <f t="shared" si="87"/>
        <v>1373.7412187396253</v>
      </c>
      <c r="BF40" s="27">
        <f t="shared" si="67"/>
        <v>1509.6689233566544</v>
      </c>
      <c r="BG40" s="27">
        <f t="shared" si="68"/>
        <v>1645.5966279736836</v>
      </c>
      <c r="BH40" s="27">
        <f t="shared" si="69"/>
        <v>1781.5243325907127</v>
      </c>
      <c r="BI40" s="27">
        <f t="shared" si="70"/>
        <v>1917.4520372077418</v>
      </c>
      <c r="BJ40" s="27">
        <f t="shared" si="71"/>
        <v>2053.3797418247709</v>
      </c>
      <c r="BK40" s="27">
        <f t="shared" si="72"/>
        <v>2189.3074464418</v>
      </c>
      <c r="BX40" s="5"/>
      <c r="BY40" s="5"/>
      <c r="BZ40" s="5"/>
      <c r="CA40" s="5"/>
      <c r="CB40" s="5"/>
      <c r="CC40" s="5"/>
      <c r="CD40" s="5"/>
      <c r="CE40" s="5"/>
      <c r="CF40" s="5"/>
      <c r="CG40" s="5"/>
      <c r="CH40" s="5"/>
      <c r="CI40" s="5"/>
      <c r="CJ40" s="5"/>
      <c r="CK40" s="5"/>
    </row>
    <row r="41" spans="1:89">
      <c r="A41">
        <v>240</v>
      </c>
      <c r="B41" t="s">
        <v>478</v>
      </c>
      <c r="C41" t="s">
        <v>479</v>
      </c>
      <c r="D41" t="str">
        <f>IFERROR(VLOOKUP(A41,'Perpetual Stats(HEM)'!$A$3:$D$2773,3,FALSE),B41)</f>
        <v>ACT</v>
      </c>
      <c r="M41">
        <v>357000</v>
      </c>
      <c r="N41" s="71">
        <v>1258.6365611782146</v>
      </c>
      <c r="O41" s="71">
        <v>1341.8737268859056</v>
      </c>
      <c r="P41" s="71">
        <v>1406.7955026017451</v>
      </c>
      <c r="Q41" s="71">
        <v>1472.1424642413103</v>
      </c>
      <c r="R41" s="27">
        <f t="shared" si="88"/>
        <v>1537.4894258808756</v>
      </c>
      <c r="S41" s="27">
        <f t="shared" si="89"/>
        <v>1602.8363875204409</v>
      </c>
      <c r="T41" s="27">
        <f t="shared" si="90"/>
        <v>1668.1833491600062</v>
      </c>
      <c r="U41" s="27">
        <f t="shared" si="91"/>
        <v>1733.5303107995715</v>
      </c>
      <c r="V41" s="27">
        <f t="shared" si="92"/>
        <v>1798.8772724391367</v>
      </c>
      <c r="W41" s="27">
        <f t="shared" si="93"/>
        <v>1864.224234078702</v>
      </c>
      <c r="X41" s="27">
        <f t="shared" si="94"/>
        <v>1929.5711957182673</v>
      </c>
      <c r="Y41" s="27"/>
      <c r="Z41">
        <v>357000</v>
      </c>
      <c r="AA41" s="71">
        <v>1014.10890693437</v>
      </c>
      <c r="AB41" s="71">
        <v>1105.0293907218334</v>
      </c>
      <c r="AC41" s="71">
        <v>1226.5877955378869</v>
      </c>
      <c r="AD41" s="71">
        <v>1365.1688701923076</v>
      </c>
      <c r="AE41" s="33">
        <f t="shared" si="74"/>
        <v>1503.7499448467283</v>
      </c>
      <c r="AF41" s="33">
        <f t="shared" si="75"/>
        <v>1642.3310195011491</v>
      </c>
      <c r="AG41" s="33">
        <f t="shared" si="76"/>
        <v>1780.9120941555698</v>
      </c>
      <c r="AH41" s="33">
        <f t="shared" si="77"/>
        <v>1919.4931688099905</v>
      </c>
      <c r="AI41" s="33">
        <f t="shared" si="78"/>
        <v>2058.0742434644112</v>
      </c>
      <c r="AJ41" s="33">
        <f t="shared" si="79"/>
        <v>2196.6553181188319</v>
      </c>
      <c r="AK41" s="33">
        <f t="shared" si="80"/>
        <v>2335.2363927732526</v>
      </c>
      <c r="AM41">
        <v>357000</v>
      </c>
      <c r="AN41" s="71">
        <v>1192.604258700642</v>
      </c>
      <c r="AO41" s="71">
        <v>1275.6830045968222</v>
      </c>
      <c r="AP41" s="71">
        <v>1340.6551308567614</v>
      </c>
      <c r="AQ41" s="71">
        <v>1406.0033814631283</v>
      </c>
      <c r="AR41" s="27">
        <f t="shared" si="95"/>
        <v>1471.3516320694953</v>
      </c>
      <c r="AS41" s="27">
        <f t="shared" si="81"/>
        <v>1536.6998826758622</v>
      </c>
      <c r="AT41" s="27">
        <f t="shared" si="82"/>
        <v>1602.0481332822292</v>
      </c>
      <c r="AU41" s="27">
        <f t="shared" si="83"/>
        <v>1667.3963838885961</v>
      </c>
      <c r="AV41" s="27">
        <f t="shared" si="84"/>
        <v>1732.7446344949631</v>
      </c>
      <c r="AW41" s="27">
        <f t="shared" si="85"/>
        <v>1798.09288510133</v>
      </c>
      <c r="AX41" s="27">
        <f t="shared" si="86"/>
        <v>1863.441135707697</v>
      </c>
      <c r="AY41" s="27"/>
      <c r="AZ41">
        <v>357000</v>
      </c>
      <c r="BA41" s="71">
        <v>947.95608268454282</v>
      </c>
      <c r="BB41" s="71">
        <v>1039.0094641553476</v>
      </c>
      <c r="BC41" s="71">
        <v>1159.8855948479152</v>
      </c>
      <c r="BD41" s="71">
        <v>1297.0474008413464</v>
      </c>
      <c r="BE41" s="27">
        <f t="shared" si="87"/>
        <v>1434.2092068347777</v>
      </c>
      <c r="BF41" s="27">
        <f t="shared" si="67"/>
        <v>1571.3710128282089</v>
      </c>
      <c r="BG41" s="27">
        <f t="shared" si="68"/>
        <v>1708.5328188216401</v>
      </c>
      <c r="BH41" s="27">
        <f t="shared" si="69"/>
        <v>1845.6946248150714</v>
      </c>
      <c r="BI41" s="27">
        <f t="shared" si="70"/>
        <v>1982.8564308085026</v>
      </c>
      <c r="BJ41" s="27">
        <f t="shared" si="71"/>
        <v>2120.0182368019341</v>
      </c>
      <c r="BK41" s="27">
        <f t="shared" si="72"/>
        <v>2257.1800427953658</v>
      </c>
      <c r="BX41" s="5"/>
      <c r="BY41" s="5"/>
      <c r="BZ41" s="5"/>
      <c r="CA41" s="5"/>
      <c r="CB41" s="5"/>
      <c r="CC41" s="5"/>
      <c r="CD41" s="5"/>
      <c r="CE41" s="5"/>
      <c r="CF41" s="5"/>
      <c r="CG41" s="5"/>
      <c r="CH41" s="5"/>
      <c r="CI41" s="5"/>
      <c r="CJ41" s="5"/>
      <c r="CK41" s="5"/>
    </row>
    <row r="42" spans="1:89">
      <c r="A42">
        <v>241</v>
      </c>
      <c r="B42" t="s">
        <v>478</v>
      </c>
      <c r="C42" t="s">
        <v>479</v>
      </c>
      <c r="D42" t="str">
        <f>IFERROR(VLOOKUP(A42,'Perpetual Stats(HEM)'!$A$3:$D$2773,3,FALSE),B42)</f>
        <v>ACT</v>
      </c>
      <c r="AY42" s="27"/>
      <c r="BX42" s="5"/>
      <c r="BY42" s="5"/>
      <c r="BZ42" s="5"/>
      <c r="CA42" s="5"/>
      <c r="CB42" s="5"/>
      <c r="CC42" s="5"/>
      <c r="CD42" s="5"/>
      <c r="CE42" s="5"/>
      <c r="CF42" s="5"/>
      <c r="CG42" s="5"/>
      <c r="CH42" s="5"/>
      <c r="CI42" s="5"/>
      <c r="CJ42" s="5"/>
      <c r="CK42" s="5"/>
    </row>
    <row r="43" spans="1:89" ht="15.5">
      <c r="A43">
        <v>242</v>
      </c>
      <c r="B43" t="s">
        <v>478</v>
      </c>
      <c r="C43" t="s">
        <v>479</v>
      </c>
      <c r="D43" t="str">
        <f>IFERROR(VLOOKUP(A43,'Perpetual Stats(HEM)'!$A$3:$D$2773,3,FALSE),B43)</f>
        <v>ACT</v>
      </c>
      <c r="G43" s="37" t="s">
        <v>524</v>
      </c>
      <c r="H43" s="37" t="s">
        <v>525</v>
      </c>
      <c r="I43" s="37" t="s">
        <v>513</v>
      </c>
      <c r="J43" s="37"/>
      <c r="M43" s="1052" t="s">
        <v>537</v>
      </c>
      <c r="N43" s="1052"/>
      <c r="O43" s="1052"/>
      <c r="P43" s="1052"/>
      <c r="Q43" s="1052"/>
      <c r="R43" s="1052"/>
      <c r="S43" s="1052"/>
      <c r="T43" s="1052"/>
      <c r="U43" s="1052"/>
      <c r="V43" s="1052"/>
      <c r="W43" s="1052"/>
      <c r="X43" s="1052"/>
      <c r="Y43" s="36"/>
      <c r="Z43" s="1052" t="s">
        <v>538</v>
      </c>
      <c r="AA43" s="1052"/>
      <c r="AB43" s="1052"/>
      <c r="AC43" s="1052"/>
      <c r="AD43" s="1052"/>
      <c r="AE43" s="1052"/>
      <c r="AF43" s="1052"/>
      <c r="AG43" s="1052"/>
      <c r="AH43" s="1052"/>
      <c r="AI43" s="1052"/>
      <c r="AJ43" s="1052"/>
      <c r="AK43" s="1052"/>
      <c r="AM43" s="1052" t="s">
        <v>539</v>
      </c>
      <c r="AN43" s="1052"/>
      <c r="AO43" s="1052"/>
      <c r="AP43" s="1052"/>
      <c r="AQ43" s="1052"/>
      <c r="AR43" s="1052"/>
      <c r="AS43" s="1052"/>
      <c r="AT43" s="1052"/>
      <c r="AU43" s="1052"/>
      <c r="AV43" s="1052"/>
      <c r="AW43" s="1052"/>
      <c r="AX43" s="1052"/>
      <c r="AY43" s="27"/>
      <c r="AZ43" s="1052" t="s">
        <v>540</v>
      </c>
      <c r="BA43" s="1052"/>
      <c r="BB43" s="1052"/>
      <c r="BC43" s="1052"/>
      <c r="BD43" s="1052"/>
      <c r="BE43" s="1052"/>
      <c r="BF43" s="1052"/>
      <c r="BG43" s="1052"/>
      <c r="BH43" s="1052"/>
      <c r="BI43" s="1052"/>
      <c r="BJ43" s="1052"/>
      <c r="BK43" s="1052"/>
      <c r="BX43" s="5"/>
      <c r="BY43" s="5"/>
      <c r="BZ43" s="5"/>
      <c r="CA43" s="5"/>
      <c r="CB43" s="5"/>
      <c r="CC43" s="5"/>
      <c r="CD43" s="5"/>
      <c r="CE43" s="5"/>
      <c r="CF43" s="5"/>
      <c r="CG43" s="5"/>
      <c r="CH43" s="5"/>
      <c r="CI43" s="5"/>
      <c r="CJ43" s="5"/>
      <c r="CK43" s="5"/>
    </row>
    <row r="44" spans="1:89" ht="58">
      <c r="A44">
        <v>243</v>
      </c>
      <c r="B44" t="s">
        <v>478</v>
      </c>
      <c r="C44" t="s">
        <v>479</v>
      </c>
      <c r="D44" t="str">
        <f>IFERROR(VLOOKUP(A44,'Perpetual Stats(HEM)'!$A$3:$D$2773,3,FALSE),B44)</f>
        <v>ACT</v>
      </c>
      <c r="G44" s="37" t="s">
        <v>397</v>
      </c>
      <c r="H44" s="37" t="s">
        <v>398</v>
      </c>
      <c r="I44" s="37" t="str">
        <f>M1</f>
        <v>_NSW1couple</v>
      </c>
      <c r="J44" s="37" t="str">
        <f>Z1</f>
        <v>_NSW1single</v>
      </c>
      <c r="M44" s="29" t="s">
        <v>541</v>
      </c>
      <c r="N44" s="5" t="s">
        <v>171</v>
      </c>
      <c r="O44" s="5" t="s">
        <v>486</v>
      </c>
      <c r="P44" s="5" t="s">
        <v>487</v>
      </c>
      <c r="Q44" s="5" t="s">
        <v>488</v>
      </c>
      <c r="R44" s="5" t="s">
        <v>489</v>
      </c>
      <c r="S44" s="5" t="s">
        <v>490</v>
      </c>
      <c r="T44" s="5" t="s">
        <v>491</v>
      </c>
      <c r="U44" s="5" t="s">
        <v>492</v>
      </c>
      <c r="V44" s="5" t="s">
        <v>493</v>
      </c>
      <c r="W44" s="5" t="s">
        <v>494</v>
      </c>
      <c r="X44" s="5" t="s">
        <v>495</v>
      </c>
      <c r="AA44" s="5" t="s">
        <v>496</v>
      </c>
      <c r="AB44" s="5" t="s">
        <v>497</v>
      </c>
      <c r="AC44" s="5" t="s">
        <v>498</v>
      </c>
      <c r="AD44" s="5" t="s">
        <v>499</v>
      </c>
      <c r="AE44" s="5" t="s">
        <v>500</v>
      </c>
      <c r="AF44" s="5" t="s">
        <v>501</v>
      </c>
      <c r="AG44" s="5" t="s">
        <v>502</v>
      </c>
      <c r="AH44" s="5" t="s">
        <v>503</v>
      </c>
      <c r="AI44" s="5" t="s">
        <v>504</v>
      </c>
      <c r="AJ44" s="5" t="s">
        <v>505</v>
      </c>
      <c r="AK44" s="5" t="s">
        <v>506</v>
      </c>
      <c r="AM44" s="30" t="s">
        <v>542</v>
      </c>
      <c r="AN44" s="5" t="s">
        <v>171</v>
      </c>
      <c r="AO44" s="5" t="s">
        <v>486</v>
      </c>
      <c r="AP44" s="5" t="s">
        <v>487</v>
      </c>
      <c r="AQ44" s="5" t="s">
        <v>488</v>
      </c>
      <c r="AR44" s="5" t="s">
        <v>489</v>
      </c>
      <c r="AS44" s="5" t="s">
        <v>490</v>
      </c>
      <c r="AT44" s="5" t="s">
        <v>491</v>
      </c>
      <c r="AU44" s="5" t="s">
        <v>492</v>
      </c>
      <c r="AV44" s="5" t="s">
        <v>493</v>
      </c>
      <c r="AW44" s="5" t="s">
        <v>494</v>
      </c>
      <c r="AX44" s="5" t="s">
        <v>495</v>
      </c>
      <c r="AY44" s="27"/>
      <c r="BA44" s="5" t="s">
        <v>496</v>
      </c>
      <c r="BB44" s="5" t="s">
        <v>497</v>
      </c>
      <c r="BC44" s="5" t="s">
        <v>498</v>
      </c>
      <c r="BD44" s="5" t="s">
        <v>499</v>
      </c>
      <c r="BE44" s="5" t="s">
        <v>500</v>
      </c>
      <c r="BF44" s="5" t="s">
        <v>501</v>
      </c>
      <c r="BG44" s="5" t="s">
        <v>502</v>
      </c>
      <c r="BH44" s="5" t="s">
        <v>503</v>
      </c>
      <c r="BI44" s="5" t="s">
        <v>504</v>
      </c>
      <c r="BJ44" s="5" t="s">
        <v>505</v>
      </c>
      <c r="BK44" s="5" t="s">
        <v>506</v>
      </c>
      <c r="BX44" s="5"/>
      <c r="BY44" s="5"/>
      <c r="BZ44" s="5"/>
      <c r="CA44" s="5"/>
      <c r="CB44" s="5"/>
      <c r="CC44" s="5"/>
      <c r="CD44" s="5"/>
      <c r="CE44" s="5"/>
      <c r="CF44" s="5"/>
      <c r="CG44" s="5"/>
      <c r="CH44" s="5"/>
      <c r="CI44" s="5"/>
      <c r="CJ44" s="5"/>
      <c r="CK44" s="5"/>
    </row>
    <row r="45" spans="1:89">
      <c r="A45">
        <v>244</v>
      </c>
      <c r="B45" t="s">
        <v>478</v>
      </c>
      <c r="C45" t="s">
        <v>479</v>
      </c>
      <c r="D45" t="str">
        <f>IFERROR(VLOOKUP(A45,'Perpetual Stats(HEM)'!$A$3:$D$2773,3,FALSE),B45)</f>
        <v>ACT</v>
      </c>
      <c r="G45" s="37" t="s">
        <v>400</v>
      </c>
      <c r="H45" s="37" t="s">
        <v>401</v>
      </c>
      <c r="I45" s="37" t="str">
        <f>M15</f>
        <v>_NSW2couple</v>
      </c>
      <c r="J45" s="37" t="str">
        <f>Z15</f>
        <v>_NSW2single</v>
      </c>
      <c r="M45" s="67">
        <v>0</v>
      </c>
      <c r="N45" s="68">
        <v>0</v>
      </c>
      <c r="O45" s="68">
        <v>0</v>
      </c>
      <c r="P45" s="68">
        <v>0</v>
      </c>
      <c r="Q45" s="68">
        <v>0</v>
      </c>
      <c r="R45" s="68">
        <v>0</v>
      </c>
      <c r="S45" s="68">
        <v>0</v>
      </c>
      <c r="T45" s="68">
        <v>0</v>
      </c>
      <c r="U45" s="68">
        <v>0</v>
      </c>
      <c r="V45" s="68">
        <v>0</v>
      </c>
      <c r="W45" s="68">
        <v>0</v>
      </c>
      <c r="X45" s="68">
        <v>0</v>
      </c>
      <c r="Y45" s="27"/>
      <c r="Z45" s="67">
        <v>0</v>
      </c>
      <c r="AA45" s="68">
        <v>293.43571681464613</v>
      </c>
      <c r="AB45" s="68">
        <v>0</v>
      </c>
      <c r="AC45" s="68">
        <v>0</v>
      </c>
      <c r="AD45" s="68">
        <v>0</v>
      </c>
      <c r="AE45" s="68">
        <v>0</v>
      </c>
      <c r="AF45" s="68">
        <v>0</v>
      </c>
      <c r="AG45" s="68">
        <v>0</v>
      </c>
      <c r="AH45" s="68">
        <v>0</v>
      </c>
      <c r="AI45" s="68">
        <v>0</v>
      </c>
      <c r="AJ45" s="68">
        <v>0</v>
      </c>
      <c r="AK45" s="68">
        <v>0</v>
      </c>
      <c r="AM45" s="67">
        <v>0</v>
      </c>
      <c r="AN45" s="68">
        <v>0</v>
      </c>
      <c r="AO45" s="68">
        <v>0</v>
      </c>
      <c r="AP45" s="68">
        <v>0</v>
      </c>
      <c r="AQ45" s="68">
        <v>0</v>
      </c>
      <c r="AR45" s="68">
        <v>0</v>
      </c>
      <c r="AS45" s="68">
        <v>0</v>
      </c>
      <c r="AT45" s="68">
        <v>0</v>
      </c>
      <c r="AU45" s="68">
        <v>0</v>
      </c>
      <c r="AV45" s="68">
        <v>0</v>
      </c>
      <c r="AW45" s="68">
        <v>0</v>
      </c>
      <c r="AX45" s="68">
        <v>0</v>
      </c>
      <c r="AY45" s="27"/>
      <c r="AZ45" s="67">
        <v>0</v>
      </c>
      <c r="BA45" s="68">
        <v>263.64588087576243</v>
      </c>
      <c r="BB45" s="68">
        <v>0</v>
      </c>
      <c r="BC45" s="68">
        <v>0</v>
      </c>
      <c r="BD45" s="68">
        <v>0</v>
      </c>
      <c r="BE45" s="68">
        <v>0</v>
      </c>
      <c r="BF45" s="68">
        <v>0</v>
      </c>
      <c r="BG45" s="68">
        <v>0</v>
      </c>
      <c r="BH45" s="68">
        <v>0</v>
      </c>
      <c r="BI45" s="68">
        <v>0</v>
      </c>
      <c r="BJ45" s="68">
        <v>0</v>
      </c>
      <c r="BK45" s="68">
        <v>0</v>
      </c>
      <c r="BX45" s="5"/>
      <c r="BY45" s="5"/>
      <c r="BZ45" s="5"/>
      <c r="CA45" s="5"/>
      <c r="CB45" s="5"/>
      <c r="CC45" s="5"/>
      <c r="CD45" s="5"/>
      <c r="CE45" s="5"/>
      <c r="CF45" s="5"/>
      <c r="CG45" s="5"/>
      <c r="CH45" s="5"/>
      <c r="CI45" s="5"/>
      <c r="CJ45" s="5"/>
      <c r="CK45" s="5"/>
    </row>
    <row r="46" spans="1:89">
      <c r="A46">
        <v>245</v>
      </c>
      <c r="B46" t="s">
        <v>478</v>
      </c>
      <c r="C46" t="s">
        <v>479</v>
      </c>
      <c r="D46" t="str">
        <f>IFERROR(VLOOKUP(A46,'Perpetual Stats(HEM)'!$A$3:$D$2773,3,FALSE),B46)</f>
        <v>ACT</v>
      </c>
      <c r="G46" s="37" t="s">
        <v>526</v>
      </c>
      <c r="H46" s="37"/>
      <c r="I46" s="37" t="str">
        <f>M15</f>
        <v>_NSW2couple</v>
      </c>
      <c r="J46" s="37" t="str">
        <f>Z15</f>
        <v>_NSW2single</v>
      </c>
      <c r="M46" s="67">
        <v>24000</v>
      </c>
      <c r="N46" s="68">
        <v>538.85782032424572</v>
      </c>
      <c r="O46" s="68">
        <v>0</v>
      </c>
      <c r="P46" s="68">
        <v>0</v>
      </c>
      <c r="Q46" s="68">
        <v>0</v>
      </c>
      <c r="R46" s="68">
        <v>0</v>
      </c>
      <c r="S46" s="68">
        <v>0</v>
      </c>
      <c r="T46" s="68">
        <v>0</v>
      </c>
      <c r="U46" s="68">
        <v>0</v>
      </c>
      <c r="V46" s="68">
        <v>0</v>
      </c>
      <c r="W46" s="68">
        <v>0</v>
      </c>
      <c r="X46" s="68">
        <v>0</v>
      </c>
      <c r="Y46" s="27"/>
      <c r="Z46" s="67">
        <v>24000</v>
      </c>
      <c r="AA46" s="68">
        <v>309.47251296475906</v>
      </c>
      <c r="AB46" s="68">
        <v>399.98654644069882</v>
      </c>
      <c r="AC46" s="68">
        <v>490.15300862596018</v>
      </c>
      <c r="AD46" s="68">
        <v>0</v>
      </c>
      <c r="AE46" s="68">
        <v>0</v>
      </c>
      <c r="AF46" s="68">
        <v>0</v>
      </c>
      <c r="AG46" s="68">
        <v>0</v>
      </c>
      <c r="AH46" s="68">
        <v>0</v>
      </c>
      <c r="AI46" s="68">
        <v>0</v>
      </c>
      <c r="AJ46" s="68">
        <v>0</v>
      </c>
      <c r="AK46" s="68">
        <v>0</v>
      </c>
      <c r="AM46" s="67">
        <v>24000</v>
      </c>
      <c r="AN46" s="68">
        <v>509.08939120708652</v>
      </c>
      <c r="AO46" s="68">
        <v>0</v>
      </c>
      <c r="AP46" s="68">
        <v>0</v>
      </c>
      <c r="AQ46" s="68">
        <v>0</v>
      </c>
      <c r="AR46" s="68">
        <v>0</v>
      </c>
      <c r="AS46" s="68">
        <v>0</v>
      </c>
      <c r="AT46" s="68">
        <v>0</v>
      </c>
      <c r="AU46" s="68">
        <v>0</v>
      </c>
      <c r="AV46" s="68">
        <v>0</v>
      </c>
      <c r="AW46" s="68">
        <v>0</v>
      </c>
      <c r="AX46" s="68">
        <v>0</v>
      </c>
      <c r="AZ46" s="67">
        <v>24000</v>
      </c>
      <c r="BA46" s="68">
        <v>279.68268166245457</v>
      </c>
      <c r="BB46" s="68">
        <v>370.31331369855798</v>
      </c>
      <c r="BC46" s="68">
        <v>460.48479381985368</v>
      </c>
      <c r="BD46" s="68">
        <v>0</v>
      </c>
      <c r="BE46" s="68">
        <v>0</v>
      </c>
      <c r="BF46" s="68">
        <v>0</v>
      </c>
      <c r="BG46" s="68">
        <v>0</v>
      </c>
      <c r="BH46" s="68">
        <v>0</v>
      </c>
      <c r="BI46" s="68">
        <v>0</v>
      </c>
      <c r="BJ46" s="68">
        <v>0</v>
      </c>
      <c r="BK46" s="68">
        <v>0</v>
      </c>
      <c r="BX46" s="5"/>
      <c r="BY46" s="5"/>
      <c r="BZ46" s="5"/>
      <c r="CA46" s="5"/>
      <c r="CB46" s="5"/>
      <c r="CC46" s="5"/>
      <c r="CD46" s="5"/>
      <c r="CE46" s="5"/>
      <c r="CF46" s="5"/>
      <c r="CG46" s="5"/>
      <c r="CH46" s="5"/>
      <c r="CI46" s="5"/>
      <c r="CJ46" s="5"/>
      <c r="CK46" s="5"/>
    </row>
    <row r="47" spans="1:89">
      <c r="A47">
        <v>246</v>
      </c>
      <c r="B47" t="s">
        <v>478</v>
      </c>
      <c r="C47" t="s">
        <v>479</v>
      </c>
      <c r="D47" t="str">
        <f>IFERROR(VLOOKUP(A47,'Perpetual Stats(HEM)'!$A$3:$D$2773,3,FALSE),B47)</f>
        <v>ACT</v>
      </c>
      <c r="E47" s="31"/>
      <c r="G47" s="37" t="s">
        <v>403</v>
      </c>
      <c r="H47" s="37" t="s">
        <v>404</v>
      </c>
      <c r="I47" s="37" t="str">
        <f>M43</f>
        <v>_VIC2couple</v>
      </c>
      <c r="J47" s="37" t="str">
        <f>Z43</f>
        <v>_VIC2single</v>
      </c>
      <c r="M47" s="67">
        <v>36000</v>
      </c>
      <c r="N47" s="68">
        <v>551.75462997931618</v>
      </c>
      <c r="O47" s="68">
        <v>628.24788509714949</v>
      </c>
      <c r="P47" s="68">
        <v>688.9844692731034</v>
      </c>
      <c r="Q47" s="68">
        <v>0</v>
      </c>
      <c r="R47" s="68">
        <v>0</v>
      </c>
      <c r="S47" s="68">
        <v>0</v>
      </c>
      <c r="T47" s="68">
        <v>0</v>
      </c>
      <c r="U47" s="68">
        <v>0</v>
      </c>
      <c r="V47" s="68">
        <v>0</v>
      </c>
      <c r="W47" s="68">
        <v>0</v>
      </c>
      <c r="X47" s="68">
        <v>0</v>
      </c>
      <c r="Y47" s="27"/>
      <c r="Z47" s="67">
        <v>36000</v>
      </c>
      <c r="AA47" s="68">
        <v>322.37859346644944</v>
      </c>
      <c r="AB47" s="68">
        <v>412.84210542124686</v>
      </c>
      <c r="AC47" s="68">
        <v>503.00638564598722</v>
      </c>
      <c r="AD47" s="68">
        <v>603.18003493088941</v>
      </c>
      <c r="AE47" s="70">
        <f>AD47+(AD47-AC47)</f>
        <v>703.35368421579165</v>
      </c>
      <c r="AF47" s="70">
        <f t="shared" ref="AF47:AK47" si="96">AE47+(AE47-AD47)</f>
        <v>803.52733350069389</v>
      </c>
      <c r="AG47" s="70">
        <f t="shared" si="96"/>
        <v>903.70098278559612</v>
      </c>
      <c r="AH47" s="70">
        <f t="shared" si="96"/>
        <v>1003.8746320704984</v>
      </c>
      <c r="AI47" s="70">
        <f t="shared" si="96"/>
        <v>1104.0482813554006</v>
      </c>
      <c r="AJ47" s="70">
        <f t="shared" si="96"/>
        <v>1204.2219306403028</v>
      </c>
      <c r="AK47" s="70">
        <f t="shared" si="96"/>
        <v>1304.3955799252051</v>
      </c>
      <c r="AM47" s="67">
        <v>36000</v>
      </c>
      <c r="AN47" s="68">
        <v>521.98620086215692</v>
      </c>
      <c r="AO47" s="68">
        <v>598.54057033711592</v>
      </c>
      <c r="AP47" s="68">
        <v>659.20732012864335</v>
      </c>
      <c r="AQ47" s="68">
        <v>0</v>
      </c>
      <c r="AR47" s="68">
        <v>0</v>
      </c>
      <c r="AS47" s="68">
        <v>0</v>
      </c>
      <c r="AT47" s="68">
        <v>0</v>
      </c>
      <c r="AU47" s="68">
        <v>0</v>
      </c>
      <c r="AV47" s="68">
        <v>0</v>
      </c>
      <c r="AW47" s="68">
        <v>0</v>
      </c>
      <c r="AX47" s="68">
        <v>0</v>
      </c>
      <c r="AY47" s="36"/>
      <c r="AZ47" s="67">
        <v>36000</v>
      </c>
      <c r="BA47" s="68">
        <v>292.58875752756575</v>
      </c>
      <c r="BB47" s="68">
        <v>383.16889115282902</v>
      </c>
      <c r="BC47" s="68">
        <v>473.33820778105559</v>
      </c>
      <c r="BD47" s="68">
        <v>573.01478928786059</v>
      </c>
      <c r="BE47" s="68">
        <f>BD47+(BD47-BC47)</f>
        <v>672.69137079466554</v>
      </c>
      <c r="BF47" s="68">
        <f t="shared" ref="BF47:BF55" si="97">BE47+(BE47-BD47)</f>
        <v>772.3679523014705</v>
      </c>
      <c r="BG47" s="68">
        <f t="shared" ref="BG47:BG55" si="98">BF47+(BF47-BE47)</f>
        <v>872.04453380827545</v>
      </c>
      <c r="BH47" s="68">
        <f t="shared" ref="BH47:BH55" si="99">BG47+(BG47-BF47)</f>
        <v>971.7211153150804</v>
      </c>
      <c r="BI47" s="68">
        <f t="shared" ref="BI47:BI55" si="100">BH47+(BH47-BG47)</f>
        <v>1071.3976968218853</v>
      </c>
      <c r="BJ47" s="68">
        <f t="shared" ref="BJ47:BJ55" si="101">BI47+(BI47-BH47)</f>
        <v>1171.0742783286903</v>
      </c>
      <c r="BK47" s="68">
        <f t="shared" ref="BK47:BK55" si="102">BJ47+(BJ47-BI47)</f>
        <v>1270.7508598354952</v>
      </c>
      <c r="BX47" s="5"/>
      <c r="BY47" s="5"/>
      <c r="BZ47" s="5"/>
      <c r="CA47" s="5"/>
      <c r="CB47" s="5"/>
      <c r="CC47" s="5"/>
      <c r="CD47" s="5"/>
      <c r="CE47" s="5"/>
      <c r="CF47" s="5"/>
      <c r="CG47" s="5"/>
      <c r="CH47" s="5"/>
      <c r="CI47" s="5"/>
      <c r="CJ47" s="5"/>
      <c r="CK47" s="5"/>
    </row>
    <row r="48" spans="1:89">
      <c r="A48">
        <v>247</v>
      </c>
      <c r="B48" t="s">
        <v>478</v>
      </c>
      <c r="C48" t="s">
        <v>479</v>
      </c>
      <c r="D48" t="str">
        <f>IFERROR(VLOOKUP(A48,'Perpetual Stats(HEM)'!$A$3:$D$2773,3,FALSE),B48)</f>
        <v>ACT</v>
      </c>
      <c r="G48" s="37" t="s">
        <v>407</v>
      </c>
      <c r="H48" s="37" t="s">
        <v>408</v>
      </c>
      <c r="I48" s="37" t="str">
        <f>M29</f>
        <v>_VIC1couple</v>
      </c>
      <c r="J48" s="37" t="str">
        <f>Z29</f>
        <v>_VIC1single</v>
      </c>
      <c r="M48">
        <v>0</v>
      </c>
      <c r="N48" s="72">
        <v>611.09077342445869</v>
      </c>
      <c r="O48" s="72">
        <v>692.77404644832427</v>
      </c>
      <c r="P48" s="72">
        <v>758.18992443807281</v>
      </c>
      <c r="Q48" s="72">
        <v>823.54919606681756</v>
      </c>
      <c r="R48" s="27">
        <f>Q48+(Q48-P48)</f>
        <v>888.90846769556231</v>
      </c>
      <c r="S48" s="27">
        <f t="shared" ref="S48:X48" si="103">R48+(R48-Q48)</f>
        <v>954.26773932430706</v>
      </c>
      <c r="T48" s="27">
        <f t="shared" si="103"/>
        <v>1019.6270109530518</v>
      </c>
      <c r="U48" s="27">
        <f t="shared" si="103"/>
        <v>1084.9862825817966</v>
      </c>
      <c r="V48" s="27">
        <f t="shared" si="103"/>
        <v>1150.3455542105412</v>
      </c>
      <c r="W48" s="27">
        <f t="shared" si="103"/>
        <v>1215.7048258392858</v>
      </c>
      <c r="X48" s="27">
        <f t="shared" si="103"/>
        <v>1281.0640974680305</v>
      </c>
      <c r="Y48" s="27"/>
      <c r="Z48">
        <v>0</v>
      </c>
      <c r="AA48" s="72">
        <v>365.38119048103152</v>
      </c>
      <c r="AB48" s="72">
        <v>457.60492184097137</v>
      </c>
      <c r="AC48" s="72">
        <v>572.47265082720537</v>
      </c>
      <c r="AD48" s="72">
        <v>697.13571401742786</v>
      </c>
      <c r="AE48" s="33">
        <f t="shared" ref="AE48:AE55" si="104">AD48+(AD48-AC48)</f>
        <v>821.79877720765035</v>
      </c>
      <c r="AF48" s="33">
        <f t="shared" ref="AF48:AF55" si="105">AE48+(AE48-AD48)</f>
        <v>946.46184039787283</v>
      </c>
      <c r="AG48" s="33">
        <f t="shared" ref="AG48:AG55" si="106">AF48+(AF48-AE48)</f>
        <v>1071.1249035880953</v>
      </c>
      <c r="AH48" s="33">
        <f t="shared" ref="AH48:AH55" si="107">AG48+(AG48-AF48)</f>
        <v>1195.7879667783177</v>
      </c>
      <c r="AI48" s="33">
        <f t="shared" ref="AI48:AI55" si="108">AH48+(AH48-AG48)</f>
        <v>1320.4510299685401</v>
      </c>
      <c r="AJ48" s="33">
        <f t="shared" ref="AJ48:AJ55" si="109">AI48+(AI48-AH48)</f>
        <v>1445.1140931587624</v>
      </c>
      <c r="AK48" s="33">
        <f t="shared" ref="AK48:AK55" si="110">AJ48+(AJ48-AI48)</f>
        <v>1569.7771563489848</v>
      </c>
      <c r="AM48">
        <v>0</v>
      </c>
      <c r="AN48" s="72">
        <v>558.79412635377173</v>
      </c>
      <c r="AO48" s="72">
        <v>640.3518951058245</v>
      </c>
      <c r="AP48" s="72">
        <v>705.80768804026968</v>
      </c>
      <c r="AQ48" s="72">
        <v>771.16794251425142</v>
      </c>
      <c r="AR48" s="27">
        <f>AQ48+(AQ48-AP48)</f>
        <v>836.52819698823316</v>
      </c>
      <c r="AS48" s="27">
        <f t="shared" ref="AS48:AS55" si="111">AR48+(AR48-AQ48)</f>
        <v>901.8884514622149</v>
      </c>
      <c r="AT48" s="27">
        <f t="shared" ref="AT48:AT55" si="112">AS48+(AS48-AR48)</f>
        <v>967.24870593619664</v>
      </c>
      <c r="AU48" s="27">
        <f t="shared" ref="AU48:AU55" si="113">AT48+(AT48-AS48)</f>
        <v>1032.6089604101785</v>
      </c>
      <c r="AV48" s="27">
        <f t="shared" ref="AV48:AV55" si="114">AU48+(AU48-AT48)</f>
        <v>1097.9692148841605</v>
      </c>
      <c r="AW48" s="27">
        <f t="shared" ref="AW48:AW55" si="115">AV48+(AV48-AU48)</f>
        <v>1163.3294693581424</v>
      </c>
      <c r="AX48" s="27">
        <f t="shared" ref="AX48:AX55" si="116">AW48+(AW48-AV48)</f>
        <v>1228.6897238321244</v>
      </c>
      <c r="AZ48">
        <v>0</v>
      </c>
      <c r="BA48" s="72">
        <v>312.989087316667</v>
      </c>
      <c r="BB48" s="72">
        <v>405.3180672160035</v>
      </c>
      <c r="BC48" s="72">
        <v>519.64544467862345</v>
      </c>
      <c r="BD48" s="72">
        <v>643.18446702223559</v>
      </c>
      <c r="BE48" s="27">
        <f t="shared" ref="BE48:BE55" si="117">BD48+(BD48-BC48)</f>
        <v>766.72348936584774</v>
      </c>
      <c r="BF48" s="27">
        <f t="shared" si="97"/>
        <v>890.26251170945989</v>
      </c>
      <c r="BG48" s="27">
        <f t="shared" si="98"/>
        <v>1013.801534053072</v>
      </c>
      <c r="BH48" s="27">
        <f t="shared" si="99"/>
        <v>1137.3405563966842</v>
      </c>
      <c r="BI48" s="27">
        <f t="shared" si="100"/>
        <v>1260.8795787402964</v>
      </c>
      <c r="BJ48" s="27">
        <f t="shared" si="101"/>
        <v>1384.4186010839087</v>
      </c>
      <c r="BK48" s="27">
        <f t="shared" si="102"/>
        <v>1507.957623427521</v>
      </c>
      <c r="BZ48" s="5"/>
    </row>
    <row r="49" spans="1:90">
      <c r="A49">
        <v>248</v>
      </c>
      <c r="B49" t="s">
        <v>478</v>
      </c>
      <c r="C49" t="s">
        <v>479</v>
      </c>
      <c r="D49" t="str">
        <f>IFERROR(VLOOKUP(A49,'Perpetual Stats(HEM)'!$A$3:$D$2773,3,FALSE),B49)</f>
        <v>ACT</v>
      </c>
      <c r="F49" s="31"/>
      <c r="G49" s="37" t="s">
        <v>527</v>
      </c>
      <c r="H49" s="37"/>
      <c r="I49" s="38" t="str">
        <f>M43</f>
        <v>_VIC2couple</v>
      </c>
      <c r="J49" s="38" t="str">
        <f>J47</f>
        <v>_VIC2single</v>
      </c>
      <c r="M49">
        <v>59000</v>
      </c>
      <c r="N49" s="71">
        <v>646.73379402061744</v>
      </c>
      <c r="O49" s="71">
        <v>728.50258971646599</v>
      </c>
      <c r="P49" s="71">
        <v>793.89123324947479</v>
      </c>
      <c r="Q49" s="71">
        <v>859.24981968603606</v>
      </c>
      <c r="R49" s="27">
        <f t="shared" ref="R49:R55" si="118">Q49+(Q49-P49)</f>
        <v>924.60840612259733</v>
      </c>
      <c r="S49" s="27">
        <f t="shared" ref="S49:S55" si="119">R49+(R49-Q49)</f>
        <v>989.9669925591586</v>
      </c>
      <c r="T49" s="27">
        <f t="shared" ref="T49:T55" si="120">S49+(S49-R49)</f>
        <v>1055.3255789957198</v>
      </c>
      <c r="U49" s="27">
        <f t="shared" ref="U49:U55" si="121">T49+(T49-S49)</f>
        <v>1120.6841654322809</v>
      </c>
      <c r="V49" s="27">
        <f t="shared" ref="V49:V55" si="122">U49+(U49-T49)</f>
        <v>1186.0427518688421</v>
      </c>
      <c r="W49" s="27">
        <f t="shared" ref="W49:W55" si="123">V49+(V49-U49)</f>
        <v>1251.4013383054032</v>
      </c>
      <c r="X49" s="27">
        <f t="shared" ref="X49:X55" si="124">W49+(W49-V49)</f>
        <v>1316.7599247419644</v>
      </c>
      <c r="Y49" s="27"/>
      <c r="Z49">
        <v>59000</v>
      </c>
      <c r="AA49" s="71">
        <v>401.08928018789578</v>
      </c>
      <c r="AB49" s="71">
        <v>493.2412530479408</v>
      </c>
      <c r="AC49" s="71">
        <v>608.47726094484619</v>
      </c>
      <c r="AD49" s="71">
        <v>733.90641902043285</v>
      </c>
      <c r="AE49" s="33">
        <f t="shared" si="104"/>
        <v>859.33557709601951</v>
      </c>
      <c r="AF49" s="33">
        <f t="shared" si="105"/>
        <v>984.76473517160616</v>
      </c>
      <c r="AG49" s="33">
        <f t="shared" si="106"/>
        <v>1110.1938932471928</v>
      </c>
      <c r="AH49" s="33">
        <f t="shared" si="107"/>
        <v>1235.6230513227795</v>
      </c>
      <c r="AI49" s="33">
        <f t="shared" si="108"/>
        <v>1361.0522093983661</v>
      </c>
      <c r="AJ49" s="33">
        <f t="shared" si="109"/>
        <v>1486.4813674739528</v>
      </c>
      <c r="AK49" s="33">
        <f t="shared" si="110"/>
        <v>1611.9105255495394</v>
      </c>
      <c r="AM49">
        <v>59000</v>
      </c>
      <c r="AN49" s="71">
        <v>594.43713784788201</v>
      </c>
      <c r="AO49" s="71">
        <v>676.08043837396633</v>
      </c>
      <c r="AP49" s="71">
        <v>741.50904243639616</v>
      </c>
      <c r="AQ49" s="71">
        <v>806.86865730119223</v>
      </c>
      <c r="AR49" s="27">
        <f t="shared" ref="AR49:AR55" si="125">AQ49+(AQ49-AP49)</f>
        <v>872.2282721659883</v>
      </c>
      <c r="AS49" s="27">
        <f t="shared" si="111"/>
        <v>937.58788703078437</v>
      </c>
      <c r="AT49" s="27">
        <f t="shared" si="112"/>
        <v>1002.9475018955804</v>
      </c>
      <c r="AU49" s="27">
        <f t="shared" si="113"/>
        <v>1068.3071167603766</v>
      </c>
      <c r="AV49" s="27">
        <f t="shared" si="114"/>
        <v>1133.6667316251728</v>
      </c>
      <c r="AW49" s="27">
        <f t="shared" si="115"/>
        <v>1199.026346489969</v>
      </c>
      <c r="AX49" s="27">
        <f t="shared" si="116"/>
        <v>1264.3859613547652</v>
      </c>
      <c r="AY49" s="27"/>
      <c r="AZ49">
        <v>59000</v>
      </c>
      <c r="BA49" s="71">
        <v>348.69715422687796</v>
      </c>
      <c r="BB49" s="71">
        <v>440.95440752331541</v>
      </c>
      <c r="BC49" s="71">
        <v>555.65006399065271</v>
      </c>
      <c r="BD49" s="71">
        <v>679.95518141526441</v>
      </c>
      <c r="BE49" s="27">
        <f t="shared" si="117"/>
        <v>804.2602988398761</v>
      </c>
      <c r="BF49" s="27">
        <f t="shared" si="97"/>
        <v>928.56541626448779</v>
      </c>
      <c r="BG49" s="27">
        <f t="shared" si="98"/>
        <v>1052.8705336890994</v>
      </c>
      <c r="BH49" s="27">
        <f t="shared" si="99"/>
        <v>1177.175651113711</v>
      </c>
      <c r="BI49" s="27">
        <f t="shared" si="100"/>
        <v>1301.4807685383225</v>
      </c>
      <c r="BJ49" s="27">
        <f t="shared" si="101"/>
        <v>1425.7858859629341</v>
      </c>
      <c r="BK49" s="27">
        <f t="shared" si="102"/>
        <v>1550.0910033875457</v>
      </c>
    </row>
    <row r="50" spans="1:90">
      <c r="A50">
        <v>249</v>
      </c>
      <c r="B50" t="s">
        <v>478</v>
      </c>
      <c r="C50" t="s">
        <v>479</v>
      </c>
      <c r="D50" t="str">
        <f>IFERROR(VLOOKUP(A50,'Perpetual Stats(HEM)'!$A$3:$D$2773,3,FALSE),B50)</f>
        <v>ACT</v>
      </c>
      <c r="G50" s="37" t="s">
        <v>410</v>
      </c>
      <c r="H50" s="37" t="s">
        <v>411</v>
      </c>
      <c r="I50" s="37" t="str">
        <f>M57</f>
        <v>_QLD1couple</v>
      </c>
      <c r="J50" s="37" t="str">
        <f>Z57</f>
        <v>_QLD1single</v>
      </c>
      <c r="M50">
        <v>71000</v>
      </c>
      <c r="N50" s="71">
        <v>700.04829585193295</v>
      </c>
      <c r="O50" s="71">
        <v>781.94499272448968</v>
      </c>
      <c r="P50" s="71">
        <v>847.29299024135742</v>
      </c>
      <c r="Q50" s="71">
        <v>912.65065657697789</v>
      </c>
      <c r="R50" s="27">
        <f t="shared" si="118"/>
        <v>978.00832291259837</v>
      </c>
      <c r="S50" s="27">
        <f t="shared" si="119"/>
        <v>1043.3659892482187</v>
      </c>
      <c r="T50" s="27">
        <f t="shared" si="120"/>
        <v>1108.723655583839</v>
      </c>
      <c r="U50" s="27">
        <f t="shared" si="121"/>
        <v>1174.0813219194592</v>
      </c>
      <c r="V50" s="27">
        <f t="shared" si="122"/>
        <v>1239.4389882550795</v>
      </c>
      <c r="W50" s="27">
        <f t="shared" si="123"/>
        <v>1304.7966545906997</v>
      </c>
      <c r="X50" s="27">
        <f t="shared" si="124"/>
        <v>1370.15432092632</v>
      </c>
      <c r="Y50" s="27"/>
      <c r="Z50">
        <v>71000</v>
      </c>
      <c r="AA50" s="71">
        <v>454.50109133611363</v>
      </c>
      <c r="AB50" s="71">
        <v>546.54576256474422</v>
      </c>
      <c r="AC50" s="71">
        <v>662.33263880397965</v>
      </c>
      <c r="AD50" s="71">
        <v>788.90771484375</v>
      </c>
      <c r="AE50" s="33">
        <f t="shared" si="104"/>
        <v>915.48279088352035</v>
      </c>
      <c r="AF50" s="33">
        <f t="shared" si="105"/>
        <v>1042.0578669232907</v>
      </c>
      <c r="AG50" s="33">
        <f t="shared" si="106"/>
        <v>1168.6329429630609</v>
      </c>
      <c r="AH50" s="33">
        <f t="shared" si="107"/>
        <v>1295.2080190028312</v>
      </c>
      <c r="AI50" s="33">
        <f t="shared" si="108"/>
        <v>1421.7830950426014</v>
      </c>
      <c r="AJ50" s="33">
        <f t="shared" si="109"/>
        <v>1548.3581710823717</v>
      </c>
      <c r="AK50" s="33">
        <f t="shared" si="110"/>
        <v>1674.9332471221419</v>
      </c>
      <c r="AM50">
        <v>71000</v>
      </c>
      <c r="AN50" s="71">
        <v>647.75163967919741</v>
      </c>
      <c r="AO50" s="71">
        <v>729.52287787755131</v>
      </c>
      <c r="AP50" s="71">
        <v>794.91076296049914</v>
      </c>
      <c r="AQ50" s="71">
        <v>860.26940302441187</v>
      </c>
      <c r="AR50" s="27">
        <f t="shared" si="125"/>
        <v>925.6280430883246</v>
      </c>
      <c r="AS50" s="27">
        <f t="shared" si="111"/>
        <v>990.98668315223733</v>
      </c>
      <c r="AT50" s="27">
        <f t="shared" si="112"/>
        <v>1056.3453232161501</v>
      </c>
      <c r="AU50" s="27">
        <f t="shared" si="113"/>
        <v>1121.7039632800629</v>
      </c>
      <c r="AV50" s="27">
        <f t="shared" si="114"/>
        <v>1187.0626033439758</v>
      </c>
      <c r="AW50" s="27">
        <f t="shared" si="115"/>
        <v>1252.4212434078886</v>
      </c>
      <c r="AX50" s="27">
        <f t="shared" si="116"/>
        <v>1317.7798834718014</v>
      </c>
      <c r="AY50" s="27"/>
      <c r="AZ50">
        <v>71000</v>
      </c>
      <c r="BA50" s="71">
        <v>402.10898361241846</v>
      </c>
      <c r="BB50" s="71">
        <v>494.25891704011889</v>
      </c>
      <c r="BC50" s="71">
        <v>609.50544184978628</v>
      </c>
      <c r="BD50" s="71">
        <v>734.95647723858156</v>
      </c>
      <c r="BE50" s="27">
        <f t="shared" si="117"/>
        <v>860.40751262737683</v>
      </c>
      <c r="BF50" s="27">
        <f t="shared" si="97"/>
        <v>985.85854801617211</v>
      </c>
      <c r="BG50" s="27">
        <f t="shared" si="98"/>
        <v>1111.3095834049673</v>
      </c>
      <c r="BH50" s="27">
        <f t="shared" si="99"/>
        <v>1236.7606187937624</v>
      </c>
      <c r="BI50" s="27">
        <f t="shared" si="100"/>
        <v>1362.2116541825576</v>
      </c>
      <c r="BJ50" s="27">
        <f t="shared" si="101"/>
        <v>1487.6626895713528</v>
      </c>
      <c r="BK50" s="27">
        <f t="shared" si="102"/>
        <v>1613.1137249601479</v>
      </c>
      <c r="BX50" s="5"/>
      <c r="BY50" s="5"/>
      <c r="CA50" s="5"/>
      <c r="CB50" s="5"/>
      <c r="CC50" s="5"/>
      <c r="CD50" s="5"/>
      <c r="CE50" s="5"/>
      <c r="CF50" s="5"/>
      <c r="CG50" s="5"/>
      <c r="CH50" s="5"/>
      <c r="CI50" s="5"/>
      <c r="CJ50" s="5"/>
      <c r="CK50" s="5"/>
      <c r="CL50" s="5"/>
    </row>
    <row r="51" spans="1:90">
      <c r="A51">
        <v>250</v>
      </c>
      <c r="B51" t="s">
        <v>478</v>
      </c>
      <c r="C51" t="s">
        <v>479</v>
      </c>
      <c r="D51" t="str">
        <f>IFERROR(VLOOKUP(A51,'Perpetual Stats(HEM)'!$A$3:$D$2773,3,FALSE),B51)</f>
        <v>ACT</v>
      </c>
      <c r="G51" s="37" t="s">
        <v>413</v>
      </c>
      <c r="H51" s="37" t="s">
        <v>414</v>
      </c>
      <c r="I51" s="37" t="str">
        <f>M71</f>
        <v>_QLD2couple</v>
      </c>
      <c r="J51" s="37" t="str">
        <f>Z71</f>
        <v>_QLD2single</v>
      </c>
      <c r="M51">
        <v>119000</v>
      </c>
      <c r="N51" s="71">
        <v>843.20773341647362</v>
      </c>
      <c r="O51" s="71">
        <v>925.44800343177587</v>
      </c>
      <c r="P51" s="71">
        <v>990.6867789800524</v>
      </c>
      <c r="Q51" s="71">
        <v>1056.0416387008722</v>
      </c>
      <c r="R51" s="27">
        <f t="shared" si="118"/>
        <v>1121.3964984216921</v>
      </c>
      <c r="S51" s="27">
        <f t="shared" si="119"/>
        <v>1186.7513581425119</v>
      </c>
      <c r="T51" s="27">
        <f t="shared" si="120"/>
        <v>1252.1062178633317</v>
      </c>
      <c r="U51" s="27">
        <f t="shared" si="121"/>
        <v>1317.4610775841516</v>
      </c>
      <c r="V51" s="27">
        <f t="shared" si="122"/>
        <v>1382.8159373049714</v>
      </c>
      <c r="W51" s="27">
        <f t="shared" si="123"/>
        <v>1448.1707970257912</v>
      </c>
      <c r="X51" s="27">
        <f t="shared" si="124"/>
        <v>1513.525656746611</v>
      </c>
      <c r="Y51" s="27"/>
      <c r="Z51">
        <v>119000</v>
      </c>
      <c r="AA51" s="71">
        <v>597.92182266874761</v>
      </c>
      <c r="AB51" s="71">
        <v>689.67840529194143</v>
      </c>
      <c r="AC51" s="71">
        <v>806.94443914917292</v>
      </c>
      <c r="AD51" s="71">
        <v>936.59649188701917</v>
      </c>
      <c r="AE51" s="33">
        <f t="shared" si="104"/>
        <v>1066.2485446248654</v>
      </c>
      <c r="AF51" s="33">
        <f t="shared" si="105"/>
        <v>1195.9005973627118</v>
      </c>
      <c r="AG51" s="33">
        <f t="shared" si="106"/>
        <v>1325.5526501005581</v>
      </c>
      <c r="AH51" s="33">
        <f t="shared" si="107"/>
        <v>1455.2047028384045</v>
      </c>
      <c r="AI51" s="33">
        <f t="shared" si="108"/>
        <v>1584.8567555762509</v>
      </c>
      <c r="AJ51" s="33">
        <f t="shared" si="109"/>
        <v>1714.5088083140972</v>
      </c>
      <c r="AK51" s="33">
        <f t="shared" si="110"/>
        <v>1844.1608610519436</v>
      </c>
      <c r="AM51">
        <v>119000</v>
      </c>
      <c r="AN51" s="71">
        <v>790.9111136519316</v>
      </c>
      <c r="AO51" s="71">
        <v>873.0258520892761</v>
      </c>
      <c r="AP51" s="71">
        <v>938.3045334653043</v>
      </c>
      <c r="AQ51" s="71">
        <v>1003.6603851483062</v>
      </c>
      <c r="AR51" s="27">
        <f t="shared" si="125"/>
        <v>1069.0162368313081</v>
      </c>
      <c r="AS51" s="27">
        <f t="shared" si="111"/>
        <v>1134.37208851431</v>
      </c>
      <c r="AT51" s="27">
        <f t="shared" si="112"/>
        <v>1199.7279401973119</v>
      </c>
      <c r="AU51" s="27">
        <f t="shared" si="113"/>
        <v>1265.0837918803138</v>
      </c>
      <c r="AV51" s="27">
        <f t="shared" si="114"/>
        <v>1330.4396435633157</v>
      </c>
      <c r="AW51" s="27">
        <f t="shared" si="115"/>
        <v>1395.7954952463176</v>
      </c>
      <c r="AX51" s="27">
        <f t="shared" si="116"/>
        <v>1461.1513469293195</v>
      </c>
      <c r="AY51" s="27"/>
      <c r="AZ51">
        <v>119000</v>
      </c>
      <c r="BA51" s="71">
        <v>545.52971494505255</v>
      </c>
      <c r="BB51" s="71">
        <v>637.39156886765841</v>
      </c>
      <c r="BC51" s="71">
        <v>754.11723300059089</v>
      </c>
      <c r="BD51" s="71">
        <v>882.64522611177892</v>
      </c>
      <c r="BE51" s="27">
        <f t="shared" si="117"/>
        <v>1011.173219222967</v>
      </c>
      <c r="BF51" s="27">
        <f t="shared" si="97"/>
        <v>1139.7012123341551</v>
      </c>
      <c r="BG51" s="27">
        <f t="shared" si="98"/>
        <v>1268.2292054453433</v>
      </c>
      <c r="BH51" s="27">
        <f t="shared" si="99"/>
        <v>1396.7571985565314</v>
      </c>
      <c r="BI51" s="27">
        <f t="shared" si="100"/>
        <v>1525.2851916677196</v>
      </c>
      <c r="BJ51" s="27">
        <f t="shared" si="101"/>
        <v>1653.8131847789077</v>
      </c>
      <c r="BK51" s="27">
        <f t="shared" si="102"/>
        <v>1782.3411778900959</v>
      </c>
      <c r="BX51" s="5"/>
      <c r="BY51" s="5"/>
      <c r="BZ51" s="5"/>
      <c r="CA51" s="5"/>
      <c r="CB51" s="5"/>
      <c r="CC51" s="5"/>
      <c r="CD51" s="5"/>
      <c r="CE51" s="5"/>
      <c r="CF51" s="5"/>
      <c r="CG51" s="5"/>
      <c r="CH51" s="5"/>
      <c r="CI51" s="5"/>
      <c r="CJ51" s="5"/>
      <c r="CK51" s="5"/>
      <c r="CL51" s="5"/>
    </row>
    <row r="52" spans="1:90" ht="15" customHeight="1">
      <c r="A52">
        <v>251</v>
      </c>
      <c r="B52" t="s">
        <v>478</v>
      </c>
      <c r="C52" t="s">
        <v>479</v>
      </c>
      <c r="D52" t="str">
        <f>IFERROR(VLOOKUP(A52,'Perpetual Stats(HEM)'!$A$3:$D$2773,3,FALSE),B52)</f>
        <v>ACT</v>
      </c>
      <c r="G52" s="37" t="s">
        <v>528</v>
      </c>
      <c r="H52" s="37"/>
      <c r="I52" s="37" t="str">
        <f>M71</f>
        <v>_QLD2couple</v>
      </c>
      <c r="J52" s="37" t="str">
        <f>Z71</f>
        <v>_QLD2single</v>
      </c>
      <c r="M52">
        <v>166000</v>
      </c>
      <c r="N52" s="71">
        <v>968.15242488814999</v>
      </c>
      <c r="O52" s="71">
        <v>1050.692449022032</v>
      </c>
      <c r="P52" s="71">
        <v>1115.8358835141978</v>
      </c>
      <c r="Q52" s="71">
        <v>1181.1884462215621</v>
      </c>
      <c r="R52" s="27">
        <f t="shared" si="118"/>
        <v>1246.5410089289264</v>
      </c>
      <c r="S52" s="27">
        <f t="shared" si="119"/>
        <v>1311.8935716362907</v>
      </c>
      <c r="T52" s="27">
        <f t="shared" si="120"/>
        <v>1377.2461343436551</v>
      </c>
      <c r="U52" s="27">
        <f t="shared" si="121"/>
        <v>1442.5986970510194</v>
      </c>
      <c r="V52" s="27">
        <f t="shared" si="122"/>
        <v>1507.9512597583837</v>
      </c>
      <c r="W52" s="27">
        <f t="shared" si="123"/>
        <v>1573.303822465748</v>
      </c>
      <c r="X52" s="27">
        <f t="shared" si="124"/>
        <v>1638.6563851731123</v>
      </c>
      <c r="Y52" s="27"/>
      <c r="Z52">
        <v>166000</v>
      </c>
      <c r="AA52" s="71">
        <v>723.09452598584255</v>
      </c>
      <c r="AB52" s="71">
        <v>814.59960656765691</v>
      </c>
      <c r="AC52" s="71">
        <v>933.15662191392994</v>
      </c>
      <c r="AD52" s="71">
        <v>1065.4941781850962</v>
      </c>
      <c r="AE52" s="33">
        <f t="shared" si="104"/>
        <v>1197.8317344562624</v>
      </c>
      <c r="AF52" s="33">
        <f t="shared" si="105"/>
        <v>1330.1692907274287</v>
      </c>
      <c r="AG52" s="33">
        <f t="shared" si="106"/>
        <v>1462.5068469985949</v>
      </c>
      <c r="AH52" s="33">
        <f t="shared" si="107"/>
        <v>1594.8444032697612</v>
      </c>
      <c r="AI52" s="33">
        <f t="shared" si="108"/>
        <v>1727.1819595409274</v>
      </c>
      <c r="AJ52" s="33">
        <f t="shared" si="109"/>
        <v>1859.5195158120937</v>
      </c>
      <c r="AK52" s="33">
        <f t="shared" si="110"/>
        <v>1991.8570720832599</v>
      </c>
      <c r="AM52">
        <v>166000</v>
      </c>
      <c r="AN52" s="71">
        <v>915.85576871541457</v>
      </c>
      <c r="AO52" s="71">
        <v>998.27029767953252</v>
      </c>
      <c r="AP52" s="71">
        <v>1063.4536379994499</v>
      </c>
      <c r="AQ52" s="71">
        <v>1128.8071926689959</v>
      </c>
      <c r="AR52" s="27">
        <f t="shared" si="125"/>
        <v>1194.1607473385418</v>
      </c>
      <c r="AS52" s="27">
        <f t="shared" si="111"/>
        <v>1259.5143020080877</v>
      </c>
      <c r="AT52" s="27">
        <f t="shared" si="112"/>
        <v>1324.8678566776337</v>
      </c>
      <c r="AU52" s="27">
        <f t="shared" si="113"/>
        <v>1390.2214113471796</v>
      </c>
      <c r="AV52" s="27">
        <f t="shared" si="114"/>
        <v>1455.5749660167255</v>
      </c>
      <c r="AW52" s="27">
        <f t="shared" si="115"/>
        <v>1520.9285206862714</v>
      </c>
      <c r="AX52" s="27">
        <f t="shared" si="116"/>
        <v>1586.2820753558174</v>
      </c>
      <c r="AY52" s="27"/>
      <c r="AZ52">
        <v>166000</v>
      </c>
      <c r="BA52" s="71">
        <v>670.70241826214749</v>
      </c>
      <c r="BB52" s="71">
        <v>762.312770143374</v>
      </c>
      <c r="BC52" s="71">
        <v>880.3294525429028</v>
      </c>
      <c r="BD52" s="71">
        <v>1011.5429875300481</v>
      </c>
      <c r="BE52" s="27">
        <f t="shared" si="117"/>
        <v>1142.7565225171934</v>
      </c>
      <c r="BF52" s="27">
        <f t="shared" si="97"/>
        <v>1273.9700575043387</v>
      </c>
      <c r="BG52" s="27">
        <f t="shared" si="98"/>
        <v>1405.183592491484</v>
      </c>
      <c r="BH52" s="27">
        <f t="shared" si="99"/>
        <v>1536.3971274786293</v>
      </c>
      <c r="BI52" s="27">
        <f t="shared" si="100"/>
        <v>1667.6106624657746</v>
      </c>
      <c r="BJ52" s="27">
        <f t="shared" si="101"/>
        <v>1798.8241974529199</v>
      </c>
      <c r="BK52" s="27">
        <f t="shared" si="102"/>
        <v>1930.0377324400652</v>
      </c>
      <c r="BX52" s="5"/>
      <c r="BY52" s="5"/>
      <c r="BZ52" s="5"/>
      <c r="CA52" s="5"/>
      <c r="CB52" s="5"/>
      <c r="CC52" s="5"/>
      <c r="CD52" s="5"/>
      <c r="CE52" s="5"/>
      <c r="CF52" s="5"/>
      <c r="CG52" s="5"/>
      <c r="CH52" s="5"/>
      <c r="CI52" s="5"/>
      <c r="CJ52" s="5"/>
      <c r="CK52" s="5"/>
      <c r="CL52" s="5"/>
    </row>
    <row r="53" spans="1:90">
      <c r="A53">
        <v>252</v>
      </c>
      <c r="B53" t="s">
        <v>478</v>
      </c>
      <c r="C53" t="s">
        <v>479</v>
      </c>
      <c r="D53" t="str">
        <f>IFERROR(VLOOKUP(A53,'Perpetual Stats(HEM)'!$A$3:$D$2773,3,FALSE),B53)</f>
        <v>ACT</v>
      </c>
      <c r="G53" s="37" t="s">
        <v>416</v>
      </c>
      <c r="H53" s="37" t="s">
        <v>417</v>
      </c>
      <c r="I53" s="37" t="str">
        <f>AM1</f>
        <v>_SA1couple</v>
      </c>
      <c r="J53" s="37" t="str">
        <f>AZ1</f>
        <v>_SA1single</v>
      </c>
      <c r="M53">
        <v>190000</v>
      </c>
      <c r="N53" s="71">
        <v>1021.1514133155252</v>
      </c>
      <c r="O53" s="71">
        <v>1103.8186909820174</v>
      </c>
      <c r="P53" s="71">
        <v>1168.9216836646342</v>
      </c>
      <c r="Q53" s="71">
        <v>1234.2731499188856</v>
      </c>
      <c r="R53" s="27">
        <f t="shared" si="118"/>
        <v>1299.6246161731369</v>
      </c>
      <c r="S53" s="27">
        <f t="shared" si="119"/>
        <v>1364.9760824273883</v>
      </c>
      <c r="T53" s="27">
        <f t="shared" si="120"/>
        <v>1430.3275486816397</v>
      </c>
      <c r="U53" s="27">
        <f t="shared" si="121"/>
        <v>1495.679014935891</v>
      </c>
      <c r="V53" s="27">
        <f t="shared" si="122"/>
        <v>1561.0304811901424</v>
      </c>
      <c r="W53" s="27">
        <f t="shared" si="123"/>
        <v>1626.3819474443937</v>
      </c>
      <c r="X53" s="27">
        <f t="shared" si="124"/>
        <v>1691.7334136986451</v>
      </c>
      <c r="Y53" s="27"/>
      <c r="Z53">
        <v>190000</v>
      </c>
      <c r="AA53" s="71">
        <v>776.19024785690078</v>
      </c>
      <c r="AB53" s="71">
        <v>867.58871641675114</v>
      </c>
      <c r="AC53" s="71">
        <v>986.69335903834292</v>
      </c>
      <c r="AD53" s="71">
        <v>1120.1700721153848</v>
      </c>
      <c r="AE53" s="33">
        <f t="shared" si="104"/>
        <v>1253.6467851924267</v>
      </c>
      <c r="AF53" s="33">
        <f t="shared" si="105"/>
        <v>1387.1234982694687</v>
      </c>
      <c r="AG53" s="33">
        <f t="shared" si="106"/>
        <v>1520.6002113465106</v>
      </c>
      <c r="AH53" s="33">
        <f t="shared" si="107"/>
        <v>1654.0769244235526</v>
      </c>
      <c r="AI53" s="33">
        <f t="shared" si="108"/>
        <v>1787.5536375005945</v>
      </c>
      <c r="AJ53" s="33">
        <f t="shared" si="109"/>
        <v>1921.0303505776365</v>
      </c>
      <c r="AK53" s="33">
        <f t="shared" si="110"/>
        <v>2054.5070636546784</v>
      </c>
      <c r="AM53">
        <v>190000</v>
      </c>
      <c r="AN53" s="71">
        <v>968.85475714278982</v>
      </c>
      <c r="AO53" s="71">
        <v>1051.3965578872985</v>
      </c>
      <c r="AP53" s="71">
        <v>1116.5394381498861</v>
      </c>
      <c r="AQ53" s="71">
        <v>1181.8919328334082</v>
      </c>
      <c r="AR53" s="27">
        <f t="shared" si="125"/>
        <v>1247.2444275169303</v>
      </c>
      <c r="AS53" s="27">
        <f t="shared" si="111"/>
        <v>1312.5969222004524</v>
      </c>
      <c r="AT53" s="27">
        <f t="shared" si="112"/>
        <v>1377.9494168839744</v>
      </c>
      <c r="AU53" s="27">
        <f t="shared" si="113"/>
        <v>1443.3019115674965</v>
      </c>
      <c r="AV53" s="27">
        <f t="shared" si="114"/>
        <v>1508.6544062510186</v>
      </c>
      <c r="AW53" s="27">
        <f t="shared" si="115"/>
        <v>1574.0069009345407</v>
      </c>
      <c r="AX53" s="27">
        <f t="shared" si="116"/>
        <v>1639.3593956180628</v>
      </c>
      <c r="AY53" s="27"/>
      <c r="AZ53">
        <v>190000</v>
      </c>
      <c r="BA53" s="71">
        <v>723.79815837052831</v>
      </c>
      <c r="BB53" s="71">
        <v>815.30186179178338</v>
      </c>
      <c r="BC53" s="71">
        <v>933.86615288976088</v>
      </c>
      <c r="BD53" s="71">
        <v>1066.2188251201924</v>
      </c>
      <c r="BE53" s="27">
        <f t="shared" si="117"/>
        <v>1198.5714973506238</v>
      </c>
      <c r="BF53" s="27">
        <f t="shared" si="97"/>
        <v>1330.9241695810551</v>
      </c>
      <c r="BG53" s="27">
        <f t="shared" si="98"/>
        <v>1463.2768418114865</v>
      </c>
      <c r="BH53" s="27">
        <f t="shared" si="99"/>
        <v>1595.6295140419179</v>
      </c>
      <c r="BI53" s="27">
        <f t="shared" si="100"/>
        <v>1727.9821862723493</v>
      </c>
      <c r="BJ53" s="27">
        <f t="shared" si="101"/>
        <v>1860.3348585027807</v>
      </c>
      <c r="BK53" s="27">
        <f t="shared" si="102"/>
        <v>1992.687530733212</v>
      </c>
      <c r="BX53" s="5"/>
      <c r="BY53" s="5"/>
      <c r="BZ53" s="5"/>
      <c r="CA53" s="5"/>
      <c r="CB53" s="5"/>
      <c r="CC53" s="5"/>
      <c r="CD53" s="5"/>
      <c r="CE53" s="5"/>
      <c r="CF53" s="5"/>
      <c r="CG53" s="5"/>
      <c r="CH53" s="5"/>
      <c r="CI53" s="5"/>
      <c r="CJ53" s="5"/>
      <c r="CK53" s="5"/>
      <c r="CL53" s="5"/>
    </row>
    <row r="54" spans="1:90">
      <c r="A54">
        <v>253</v>
      </c>
      <c r="B54" t="s">
        <v>478</v>
      </c>
      <c r="C54" t="s">
        <v>479</v>
      </c>
      <c r="D54" t="str">
        <f>IFERROR(VLOOKUP(A54,'Perpetual Stats(HEM)'!$A$3:$D$2773,3,FALSE),B54)</f>
        <v>ACT</v>
      </c>
      <c r="G54" s="37" t="s">
        <v>419</v>
      </c>
      <c r="H54" s="37" t="s">
        <v>420</v>
      </c>
      <c r="I54" s="37" t="str">
        <f>AM15</f>
        <v>_SA2couple</v>
      </c>
      <c r="J54" s="37" t="str">
        <f>AZ15</f>
        <v>_SA2single</v>
      </c>
      <c r="M54">
        <v>297000</v>
      </c>
      <c r="N54" s="71">
        <v>1237.9705060365168</v>
      </c>
      <c r="O54" s="71">
        <v>1321.1581163482763</v>
      </c>
      <c r="P54" s="71">
        <v>1386.0956251434593</v>
      </c>
      <c r="Q54" s="71">
        <v>1451.4430152435341</v>
      </c>
      <c r="R54" s="27">
        <f t="shared" si="118"/>
        <v>1516.7904053436089</v>
      </c>
      <c r="S54" s="27">
        <f t="shared" si="119"/>
        <v>1582.1377954436837</v>
      </c>
      <c r="T54" s="27">
        <f t="shared" si="120"/>
        <v>1647.4851855437585</v>
      </c>
      <c r="U54" s="27">
        <f t="shared" si="121"/>
        <v>1712.8325756438333</v>
      </c>
      <c r="V54" s="27">
        <f t="shared" si="122"/>
        <v>1778.179965743908</v>
      </c>
      <c r="W54" s="27">
        <f t="shared" si="123"/>
        <v>1843.5273558439828</v>
      </c>
      <c r="X54" s="27">
        <f t="shared" si="124"/>
        <v>1908.8747459440576</v>
      </c>
      <c r="Y54" s="27"/>
      <c r="Z54">
        <v>297000</v>
      </c>
      <c r="AA54" s="71">
        <v>993.40516870435033</v>
      </c>
      <c r="AB54" s="71">
        <v>1084.3672088550534</v>
      </c>
      <c r="AC54" s="71">
        <v>1205.712083109114</v>
      </c>
      <c r="AD54" s="71">
        <v>1343.8489708533652</v>
      </c>
      <c r="AE54" s="33">
        <f t="shared" si="104"/>
        <v>1481.9858585976165</v>
      </c>
      <c r="AF54" s="33">
        <f t="shared" si="105"/>
        <v>1620.1227463418677</v>
      </c>
      <c r="AG54" s="33">
        <f t="shared" si="106"/>
        <v>1758.2596340861189</v>
      </c>
      <c r="AH54" s="33">
        <f t="shared" si="107"/>
        <v>1896.3965218303701</v>
      </c>
      <c r="AI54" s="33">
        <f t="shared" si="108"/>
        <v>2034.5334095746214</v>
      </c>
      <c r="AJ54" s="33">
        <f t="shared" si="109"/>
        <v>2172.6702973188726</v>
      </c>
      <c r="AK54" s="33">
        <f t="shared" si="110"/>
        <v>2310.8071850631241</v>
      </c>
      <c r="AM54">
        <v>297000</v>
      </c>
      <c r="AN54" s="71">
        <v>1185.6738862719747</v>
      </c>
      <c r="AO54" s="71">
        <v>1268.7359650057765</v>
      </c>
      <c r="AP54" s="71">
        <v>1333.7133796287112</v>
      </c>
      <c r="AQ54" s="71">
        <v>1399.0617616909678</v>
      </c>
      <c r="AR54" s="27">
        <f t="shared" si="125"/>
        <v>1464.4101437532245</v>
      </c>
      <c r="AS54" s="27">
        <f t="shared" si="111"/>
        <v>1529.7585258154811</v>
      </c>
      <c r="AT54" s="27">
        <f t="shared" si="112"/>
        <v>1595.1069078777377</v>
      </c>
      <c r="AU54" s="27">
        <f t="shared" si="113"/>
        <v>1660.4552899399944</v>
      </c>
      <c r="AV54" s="27">
        <f t="shared" si="114"/>
        <v>1725.803672002251</v>
      </c>
      <c r="AW54" s="27">
        <f t="shared" si="115"/>
        <v>1791.1520540645076</v>
      </c>
      <c r="AX54" s="27">
        <f t="shared" si="116"/>
        <v>1856.5004361267643</v>
      </c>
      <c r="AY54" s="27"/>
      <c r="AZ54">
        <v>297000</v>
      </c>
      <c r="BA54" s="71">
        <v>941.01306098065515</v>
      </c>
      <c r="BB54" s="71">
        <v>1032.0803542300855</v>
      </c>
      <c r="BC54" s="71">
        <v>1152.8848769605322</v>
      </c>
      <c r="BD54" s="71">
        <v>1289.8977238581733</v>
      </c>
      <c r="BE54" s="27">
        <f t="shared" si="117"/>
        <v>1426.9105707558144</v>
      </c>
      <c r="BF54" s="27">
        <f t="shared" si="97"/>
        <v>1563.9234176534555</v>
      </c>
      <c r="BG54" s="27">
        <f t="shared" si="98"/>
        <v>1700.9362645510967</v>
      </c>
      <c r="BH54" s="27">
        <f t="shared" si="99"/>
        <v>1837.9491114487378</v>
      </c>
      <c r="BI54" s="27">
        <f t="shared" si="100"/>
        <v>1974.9619583463789</v>
      </c>
      <c r="BJ54" s="27">
        <f t="shared" si="101"/>
        <v>2111.97480524402</v>
      </c>
      <c r="BK54" s="27">
        <f t="shared" si="102"/>
        <v>2248.9876521416609</v>
      </c>
      <c r="BX54" s="5"/>
      <c r="BY54" s="5"/>
      <c r="BZ54" s="5"/>
      <c r="CA54" s="5"/>
      <c r="CB54" s="5"/>
      <c r="CC54" s="5"/>
      <c r="CD54" s="5"/>
      <c r="CE54" s="5"/>
      <c r="CF54" s="5"/>
      <c r="CG54" s="5"/>
      <c r="CH54" s="5"/>
      <c r="CI54" s="5"/>
      <c r="CJ54" s="5"/>
      <c r="CK54" s="5"/>
      <c r="CL54" s="5"/>
    </row>
    <row r="55" spans="1:90">
      <c r="A55">
        <v>254</v>
      </c>
      <c r="B55" t="s">
        <v>478</v>
      </c>
      <c r="C55" t="s">
        <v>479</v>
      </c>
      <c r="D55" t="str">
        <f>IFERROR(VLOOKUP(A55,'Perpetual Stats(HEM)'!$A$3:$D$2773,3,FALSE),B55)</f>
        <v>ACT</v>
      </c>
      <c r="G55" s="37" t="s">
        <v>533</v>
      </c>
      <c r="H55" s="37"/>
      <c r="I55" s="37" t="str">
        <f>AM1</f>
        <v>_SA1couple</v>
      </c>
      <c r="J55" s="37" t="str">
        <f>AZ1</f>
        <v>_SA1single</v>
      </c>
      <c r="M55">
        <v>357000</v>
      </c>
      <c r="N55" s="71">
        <v>1295.3878289771469</v>
      </c>
      <c r="O55" s="71">
        <v>1378.713185917873</v>
      </c>
      <c r="P55" s="71">
        <v>1443.6068815036845</v>
      </c>
      <c r="Q55" s="71">
        <v>1508.9531825135384</v>
      </c>
      <c r="R55" s="27">
        <f t="shared" si="118"/>
        <v>1574.2994835233924</v>
      </c>
      <c r="S55" s="27">
        <f t="shared" si="119"/>
        <v>1639.6457845332463</v>
      </c>
      <c r="T55" s="27">
        <f t="shared" si="120"/>
        <v>1704.9920855431003</v>
      </c>
      <c r="U55" s="27">
        <f t="shared" si="121"/>
        <v>1770.3383865529543</v>
      </c>
      <c r="V55" s="27">
        <f t="shared" si="122"/>
        <v>1835.6846875628082</v>
      </c>
      <c r="W55" s="27">
        <f t="shared" si="123"/>
        <v>1901.0309885726622</v>
      </c>
      <c r="X55" s="27">
        <f t="shared" si="124"/>
        <v>1966.3772895825161</v>
      </c>
      <c r="Y55" s="27"/>
      <c r="Z55">
        <v>357000</v>
      </c>
      <c r="AA55" s="71">
        <v>1050.9272529323284</v>
      </c>
      <c r="AB55" s="71">
        <v>1141.77373412056</v>
      </c>
      <c r="AC55" s="71">
        <v>1263.711905229017</v>
      </c>
      <c r="AD55" s="71">
        <v>1403.0829326923076</v>
      </c>
      <c r="AE55" s="33">
        <f t="shared" si="104"/>
        <v>1542.4539601555982</v>
      </c>
      <c r="AF55" s="33">
        <f t="shared" si="105"/>
        <v>1681.8249876188888</v>
      </c>
      <c r="AG55" s="33">
        <f t="shared" si="106"/>
        <v>1821.1960150821794</v>
      </c>
      <c r="AH55" s="33">
        <f t="shared" si="107"/>
        <v>1960.56704254547</v>
      </c>
      <c r="AI55" s="33">
        <f t="shared" si="108"/>
        <v>2099.9380700087604</v>
      </c>
      <c r="AJ55" s="33">
        <f t="shared" si="109"/>
        <v>2239.3090974720508</v>
      </c>
      <c r="AK55" s="33">
        <f t="shared" si="110"/>
        <v>2378.6801249353412</v>
      </c>
      <c r="AM55">
        <v>357000</v>
      </c>
      <c r="AN55" s="71">
        <v>1243.0911728044116</v>
      </c>
      <c r="AO55" s="71">
        <v>1326.2910345753733</v>
      </c>
      <c r="AP55" s="71">
        <v>1391.2246724567158</v>
      </c>
      <c r="AQ55" s="71">
        <v>1456.5719289609722</v>
      </c>
      <c r="AR55" s="27">
        <f t="shared" si="125"/>
        <v>1521.9191854652286</v>
      </c>
      <c r="AS55" s="27">
        <f t="shared" si="111"/>
        <v>1587.266441969485</v>
      </c>
      <c r="AT55" s="27">
        <f t="shared" si="112"/>
        <v>1652.6136984737414</v>
      </c>
      <c r="AU55" s="27">
        <f t="shared" si="113"/>
        <v>1717.9609549779977</v>
      </c>
      <c r="AV55" s="27">
        <f t="shared" si="114"/>
        <v>1783.3082114822541</v>
      </c>
      <c r="AW55" s="27">
        <f t="shared" si="115"/>
        <v>1848.6554679865105</v>
      </c>
      <c r="AX55" s="27">
        <f t="shared" si="116"/>
        <v>1914.0027244907669</v>
      </c>
      <c r="AY55" s="27"/>
      <c r="AZ55">
        <v>357000</v>
      </c>
      <c r="BA55" s="71">
        <v>998.53514520863348</v>
      </c>
      <c r="BB55" s="71">
        <v>1089.4868794955921</v>
      </c>
      <c r="BC55" s="71">
        <v>1210.8846990804352</v>
      </c>
      <c r="BD55" s="71">
        <v>1349.1316856971157</v>
      </c>
      <c r="BE55" s="27">
        <f t="shared" si="117"/>
        <v>1487.3786723137962</v>
      </c>
      <c r="BF55" s="27">
        <f t="shared" si="97"/>
        <v>1625.6256589304767</v>
      </c>
      <c r="BG55" s="27">
        <f t="shared" si="98"/>
        <v>1763.8726455471572</v>
      </c>
      <c r="BH55" s="27">
        <f t="shared" si="99"/>
        <v>1902.1196321638377</v>
      </c>
      <c r="BI55" s="27">
        <f t="shared" si="100"/>
        <v>2040.3666187805181</v>
      </c>
      <c r="BJ55" s="27">
        <f t="shared" si="101"/>
        <v>2178.6136053971986</v>
      </c>
      <c r="BK55" s="27">
        <f t="shared" si="102"/>
        <v>2316.8605920138789</v>
      </c>
      <c r="BX55" s="5"/>
      <c r="BY55" s="5"/>
      <c r="BZ55" s="5"/>
      <c r="CA55" s="5"/>
      <c r="CB55" s="5"/>
      <c r="CC55" s="5"/>
      <c r="CD55" s="5"/>
      <c r="CE55" s="5"/>
      <c r="CF55" s="5"/>
      <c r="CG55" s="5"/>
      <c r="CH55" s="5"/>
      <c r="CI55" s="5"/>
      <c r="CJ55" s="5"/>
      <c r="CK55" s="5"/>
      <c r="CL55" s="5"/>
    </row>
    <row r="56" spans="1:90">
      <c r="A56">
        <v>255</v>
      </c>
      <c r="B56" t="s">
        <v>478</v>
      </c>
      <c r="C56" t="s">
        <v>479</v>
      </c>
      <c r="D56" t="str">
        <f>IFERROR(VLOOKUP(A56,'Perpetual Stats(HEM)'!$A$3:$D$2773,3,FALSE),B56)</f>
        <v>ACT</v>
      </c>
      <c r="G56" s="37" t="s">
        <v>422</v>
      </c>
      <c r="H56" s="37" t="s">
        <v>423</v>
      </c>
      <c r="I56" s="37" t="str">
        <f>AM29</f>
        <v>_WA1couple</v>
      </c>
      <c r="J56" s="37" t="str">
        <f>AZ29</f>
        <v>_WA1single</v>
      </c>
      <c r="AY56" s="27"/>
      <c r="BX56" s="5"/>
      <c r="BY56" s="5"/>
      <c r="BZ56" s="5"/>
      <c r="CA56" s="5"/>
      <c r="CB56" s="5"/>
      <c r="CC56" s="5"/>
      <c r="CD56" s="5"/>
      <c r="CE56" s="5"/>
      <c r="CF56" s="5"/>
      <c r="CG56" s="5"/>
      <c r="CH56" s="5"/>
      <c r="CI56" s="5"/>
      <c r="CJ56" s="5"/>
      <c r="CK56" s="5"/>
      <c r="CL56" s="5"/>
    </row>
    <row r="57" spans="1:90" ht="15.5">
      <c r="A57">
        <v>256</v>
      </c>
      <c r="B57" t="s">
        <v>478</v>
      </c>
      <c r="C57" t="s">
        <v>479</v>
      </c>
      <c r="D57" t="str">
        <f>IFERROR(VLOOKUP(A57,'Perpetual Stats(HEM)'!$A$3:$D$2773,3,FALSE),B57)</f>
        <v>ACT</v>
      </c>
      <c r="G57" s="37" t="s">
        <v>425</v>
      </c>
      <c r="H57" s="37" t="s">
        <v>426</v>
      </c>
      <c r="I57" s="37" t="str">
        <f>AM43</f>
        <v>_WA2couple</v>
      </c>
      <c r="J57" s="37" t="str">
        <f>AZ43</f>
        <v>_WA2single</v>
      </c>
      <c r="M57" s="1052" t="s">
        <v>543</v>
      </c>
      <c r="N57" s="1052"/>
      <c r="O57" s="1052"/>
      <c r="P57" s="1052"/>
      <c r="Q57" s="1052"/>
      <c r="R57" s="1052"/>
      <c r="S57" s="1052"/>
      <c r="T57" s="1052"/>
      <c r="U57" s="1052"/>
      <c r="V57" s="1052"/>
      <c r="W57" s="1052"/>
      <c r="X57" s="1052"/>
      <c r="Y57" s="36"/>
      <c r="Z57" s="1052" t="s">
        <v>544</v>
      </c>
      <c r="AA57" s="1052"/>
      <c r="AB57" s="1052"/>
      <c r="AC57" s="1052"/>
      <c r="AD57" s="1052"/>
      <c r="AE57" s="1052"/>
      <c r="AF57" s="1052"/>
      <c r="AG57" s="1052"/>
      <c r="AH57" s="1052"/>
      <c r="AI57" s="1052"/>
      <c r="AJ57" s="1052"/>
      <c r="AK57" s="1052"/>
      <c r="AM57" s="1052" t="s">
        <v>545</v>
      </c>
      <c r="AN57" s="1052"/>
      <c r="AO57" s="1052"/>
      <c r="AP57" s="1052"/>
      <c r="AQ57" s="1052"/>
      <c r="AR57" s="1052"/>
      <c r="AS57" s="1052"/>
      <c r="AT57" s="1052"/>
      <c r="AU57" s="1052"/>
      <c r="AV57" s="1052"/>
      <c r="AW57" s="1052"/>
      <c r="AX57" s="1052"/>
      <c r="AY57" s="27"/>
      <c r="AZ57" s="1052" t="s">
        <v>546</v>
      </c>
      <c r="BA57" s="1052"/>
      <c r="BB57" s="1052"/>
      <c r="BC57" s="1052"/>
      <c r="BD57" s="1052"/>
      <c r="BE57" s="1052"/>
      <c r="BF57" s="1052"/>
      <c r="BG57" s="1052"/>
      <c r="BH57" s="1052"/>
      <c r="BI57" s="1052"/>
      <c r="BJ57" s="1052"/>
      <c r="BK57" s="1052"/>
      <c r="BX57" s="5"/>
      <c r="BY57" s="5"/>
      <c r="BZ57" s="5"/>
      <c r="CA57" s="5"/>
      <c r="CB57" s="5"/>
      <c r="CC57" s="5"/>
      <c r="CD57" s="5"/>
      <c r="CE57" s="5"/>
      <c r="CF57" s="5"/>
      <c r="CG57" s="5"/>
      <c r="CH57" s="5"/>
      <c r="CI57" s="5"/>
      <c r="CJ57" s="5"/>
      <c r="CK57" s="5"/>
      <c r="CL57" s="5"/>
    </row>
    <row r="58" spans="1:90" ht="58">
      <c r="A58">
        <v>257</v>
      </c>
      <c r="B58" t="s">
        <v>478</v>
      </c>
      <c r="C58" t="s">
        <v>479</v>
      </c>
      <c r="D58" t="str">
        <f>IFERROR(VLOOKUP(A58,'Perpetual Stats(HEM)'!$A$3:$D$2773,3,FALSE),B58)</f>
        <v>ACT</v>
      </c>
      <c r="G58" s="37" t="s">
        <v>534</v>
      </c>
      <c r="H58" s="37"/>
      <c r="I58" s="37" t="str">
        <f>AM43</f>
        <v>_WA2couple</v>
      </c>
      <c r="J58" s="37" t="str">
        <f>AZ43</f>
        <v>_WA2single</v>
      </c>
      <c r="M58" s="29" t="s">
        <v>410</v>
      </c>
      <c r="N58" s="5" t="s">
        <v>171</v>
      </c>
      <c r="O58" s="5" t="s">
        <v>486</v>
      </c>
      <c r="P58" s="5" t="s">
        <v>487</v>
      </c>
      <c r="Q58" s="5" t="s">
        <v>488</v>
      </c>
      <c r="R58" s="5" t="s">
        <v>489</v>
      </c>
      <c r="S58" s="5" t="s">
        <v>490</v>
      </c>
      <c r="T58" s="5" t="s">
        <v>491</v>
      </c>
      <c r="U58" s="5" t="s">
        <v>492</v>
      </c>
      <c r="V58" s="5" t="s">
        <v>493</v>
      </c>
      <c r="W58" s="5" t="s">
        <v>494</v>
      </c>
      <c r="X58" s="5" t="s">
        <v>495</v>
      </c>
      <c r="AA58" s="5" t="s">
        <v>496</v>
      </c>
      <c r="AB58" s="5" t="s">
        <v>497</v>
      </c>
      <c r="AC58" s="5" t="s">
        <v>498</v>
      </c>
      <c r="AD58" s="5" t="s">
        <v>499</v>
      </c>
      <c r="AE58" s="5" t="s">
        <v>500</v>
      </c>
      <c r="AF58" s="5" t="s">
        <v>501</v>
      </c>
      <c r="AG58" s="5" t="s">
        <v>502</v>
      </c>
      <c r="AH58" s="5" t="s">
        <v>503</v>
      </c>
      <c r="AI58" s="5" t="s">
        <v>504</v>
      </c>
      <c r="AJ58" s="5" t="s">
        <v>505</v>
      </c>
      <c r="AK58" s="5" t="s">
        <v>506</v>
      </c>
      <c r="AM58" s="30" t="s">
        <v>547</v>
      </c>
      <c r="AN58" s="5" t="s">
        <v>171</v>
      </c>
      <c r="AO58" s="5" t="s">
        <v>486</v>
      </c>
      <c r="AP58" s="5" t="s">
        <v>487</v>
      </c>
      <c r="AQ58" s="5" t="s">
        <v>488</v>
      </c>
      <c r="AR58" s="5" t="s">
        <v>489</v>
      </c>
      <c r="AS58" s="5" t="s">
        <v>490</v>
      </c>
      <c r="AT58" s="5" t="s">
        <v>491</v>
      </c>
      <c r="AU58" s="5" t="s">
        <v>492</v>
      </c>
      <c r="AV58" s="5" t="s">
        <v>493</v>
      </c>
      <c r="AW58" s="5" t="s">
        <v>494</v>
      </c>
      <c r="AX58" s="5" t="s">
        <v>495</v>
      </c>
      <c r="AY58" s="27"/>
      <c r="BA58" s="5" t="s">
        <v>496</v>
      </c>
      <c r="BB58" s="5" t="s">
        <v>497</v>
      </c>
      <c r="BC58" s="5" t="s">
        <v>498</v>
      </c>
      <c r="BD58" s="5" t="s">
        <v>499</v>
      </c>
      <c r="BE58" s="5" t="s">
        <v>500</v>
      </c>
      <c r="BF58" s="5" t="s">
        <v>501</v>
      </c>
      <c r="BG58" s="5" t="s">
        <v>502</v>
      </c>
      <c r="BH58" s="5" t="s">
        <v>503</v>
      </c>
      <c r="BI58" s="5" t="s">
        <v>504</v>
      </c>
      <c r="BJ58" s="5" t="s">
        <v>505</v>
      </c>
      <c r="BK58" s="5" t="s">
        <v>506</v>
      </c>
      <c r="BX58" s="5"/>
      <c r="BY58" s="5"/>
      <c r="BZ58" s="5"/>
      <c r="CA58" s="5"/>
      <c r="CB58" s="5"/>
      <c r="CC58" s="5"/>
      <c r="CD58" s="5"/>
      <c r="CE58" s="5"/>
      <c r="CF58" s="5"/>
      <c r="CG58" s="5"/>
      <c r="CH58" s="5"/>
      <c r="CI58" s="5"/>
      <c r="CJ58" s="5"/>
      <c r="CK58" s="5"/>
      <c r="CL58" s="5"/>
    </row>
    <row r="59" spans="1:90">
      <c r="A59">
        <v>258</v>
      </c>
      <c r="B59" t="s">
        <v>478</v>
      </c>
      <c r="C59" t="s">
        <v>479</v>
      </c>
      <c r="D59" t="str">
        <f>IFERROR(VLOOKUP(A59,'Perpetual Stats(HEM)'!$A$3:$D$2773,3,FALSE),B59)</f>
        <v>ACT</v>
      </c>
      <c r="G59" s="37" t="s">
        <v>428</v>
      </c>
      <c r="H59" s="37" t="s">
        <v>429</v>
      </c>
      <c r="I59" s="37" t="str">
        <f>AM57</f>
        <v>_TAS1couple</v>
      </c>
      <c r="J59" s="37" t="str">
        <f>AZ57</f>
        <v>_TAS1single</v>
      </c>
      <c r="M59" s="67">
        <v>0</v>
      </c>
      <c r="N59" s="68">
        <v>0</v>
      </c>
      <c r="O59" s="68">
        <v>0</v>
      </c>
      <c r="P59" s="68">
        <v>0</v>
      </c>
      <c r="Q59" s="68">
        <v>0</v>
      </c>
      <c r="R59" s="68">
        <v>0</v>
      </c>
      <c r="S59" s="68">
        <v>0</v>
      </c>
      <c r="T59" s="68">
        <v>0</v>
      </c>
      <c r="U59" s="68">
        <v>0</v>
      </c>
      <c r="V59" s="68">
        <v>0</v>
      </c>
      <c r="W59" s="68">
        <v>0</v>
      </c>
      <c r="X59" s="68">
        <v>0</v>
      </c>
      <c r="Y59" s="27"/>
      <c r="Z59" s="67">
        <v>0</v>
      </c>
      <c r="AA59" s="68">
        <v>232.87218601214593</v>
      </c>
      <c r="AB59" s="68">
        <v>0</v>
      </c>
      <c r="AC59" s="68">
        <v>0</v>
      </c>
      <c r="AD59" s="68">
        <v>0</v>
      </c>
      <c r="AE59" s="68">
        <v>0</v>
      </c>
      <c r="AF59" s="68">
        <v>0</v>
      </c>
      <c r="AG59" s="68">
        <v>0</v>
      </c>
      <c r="AH59" s="68">
        <v>0</v>
      </c>
      <c r="AI59" s="68">
        <v>0</v>
      </c>
      <c r="AJ59" s="68">
        <v>0</v>
      </c>
      <c r="AK59" s="68">
        <v>0</v>
      </c>
      <c r="AM59" s="67">
        <v>0</v>
      </c>
      <c r="AN59" s="68">
        <v>0</v>
      </c>
      <c r="AO59" s="68">
        <v>0</v>
      </c>
      <c r="AP59" s="68">
        <v>0</v>
      </c>
      <c r="AQ59" s="68">
        <v>0</v>
      </c>
      <c r="AR59" s="68">
        <v>0</v>
      </c>
      <c r="AS59" s="68">
        <v>0</v>
      </c>
      <c r="AT59" s="68">
        <v>0</v>
      </c>
      <c r="AU59" s="68">
        <v>0</v>
      </c>
      <c r="AV59" s="68">
        <v>0</v>
      </c>
      <c r="AW59" s="68">
        <v>0</v>
      </c>
      <c r="AX59" s="68">
        <v>0</v>
      </c>
      <c r="AY59" s="27"/>
      <c r="AZ59" s="67">
        <v>0</v>
      </c>
      <c r="BA59" s="68">
        <v>281.69257847296217</v>
      </c>
      <c r="BB59" s="68">
        <v>0</v>
      </c>
      <c r="BC59" s="68">
        <v>0</v>
      </c>
      <c r="BD59" s="68">
        <v>0</v>
      </c>
      <c r="BE59" s="68">
        <v>0</v>
      </c>
      <c r="BF59" s="68">
        <v>0</v>
      </c>
      <c r="BG59" s="68">
        <v>0</v>
      </c>
      <c r="BH59" s="68">
        <v>0</v>
      </c>
      <c r="BI59" s="68">
        <v>0</v>
      </c>
      <c r="BJ59" s="68">
        <v>0</v>
      </c>
      <c r="BK59" s="68">
        <v>0</v>
      </c>
      <c r="BX59" s="5"/>
      <c r="BY59" s="5"/>
      <c r="BZ59" s="5"/>
      <c r="CA59" s="5"/>
      <c r="CB59" s="5"/>
      <c r="CC59" s="5"/>
      <c r="CD59" s="5"/>
      <c r="CE59" s="5"/>
      <c r="CF59" s="5"/>
      <c r="CG59" s="5"/>
      <c r="CH59" s="5"/>
      <c r="CI59" s="5"/>
      <c r="CJ59" s="5"/>
      <c r="CK59" s="5"/>
      <c r="CL59" s="5"/>
    </row>
    <row r="60" spans="1:90">
      <c r="A60">
        <v>259</v>
      </c>
      <c r="B60" t="s">
        <v>478</v>
      </c>
      <c r="C60" t="s">
        <v>479</v>
      </c>
      <c r="D60" t="str">
        <f>IFERROR(VLOOKUP(A60,'Perpetual Stats(HEM)'!$A$3:$D$2773,3,FALSE),B60)</f>
        <v>ACT</v>
      </c>
      <c r="G60" s="37" t="s">
        <v>431</v>
      </c>
      <c r="H60" s="37" t="s">
        <v>432</v>
      </c>
      <c r="I60" s="37" t="str">
        <f>AM71</f>
        <v>_TAS2couple</v>
      </c>
      <c r="J60" s="37" t="str">
        <f>AZ71</f>
        <v>_TAS2single</v>
      </c>
      <c r="M60" s="67">
        <v>24000</v>
      </c>
      <c r="N60" s="68">
        <v>478.33778638278443</v>
      </c>
      <c r="O60" s="68">
        <v>0</v>
      </c>
      <c r="P60" s="68">
        <v>0</v>
      </c>
      <c r="Q60" s="68">
        <v>0</v>
      </c>
      <c r="R60" s="68">
        <v>0</v>
      </c>
      <c r="S60" s="68">
        <v>0</v>
      </c>
      <c r="T60" s="68">
        <v>0</v>
      </c>
      <c r="U60" s="68">
        <v>0</v>
      </c>
      <c r="V60" s="68">
        <v>0</v>
      </c>
      <c r="W60" s="68">
        <v>0</v>
      </c>
      <c r="X60" s="68">
        <v>0</v>
      </c>
      <c r="Y60" s="27"/>
      <c r="Z60" s="67">
        <v>24000</v>
      </c>
      <c r="AA60" s="68">
        <v>248.90898216225887</v>
      </c>
      <c r="AB60" s="68">
        <v>339.66008690166501</v>
      </c>
      <c r="AC60" s="68">
        <v>429.83678823353131</v>
      </c>
      <c r="AD60" s="68">
        <v>0</v>
      </c>
      <c r="AE60" s="68">
        <v>0</v>
      </c>
      <c r="AF60" s="68">
        <v>0</v>
      </c>
      <c r="AG60" s="68">
        <v>0</v>
      </c>
      <c r="AH60" s="68">
        <v>0</v>
      </c>
      <c r="AI60" s="68">
        <v>0</v>
      </c>
      <c r="AJ60" s="68">
        <v>0</v>
      </c>
      <c r="AK60" s="68">
        <v>0</v>
      </c>
      <c r="AM60" s="67">
        <v>24000</v>
      </c>
      <c r="AN60" s="68">
        <v>527.12312250171794</v>
      </c>
      <c r="AO60" s="68">
        <v>0</v>
      </c>
      <c r="AP60" s="68">
        <v>0</v>
      </c>
      <c r="AQ60" s="68">
        <v>0</v>
      </c>
      <c r="AR60" s="68">
        <v>0</v>
      </c>
      <c r="AS60" s="68">
        <v>0</v>
      </c>
      <c r="AT60" s="68">
        <v>0</v>
      </c>
      <c r="AU60" s="68">
        <v>0</v>
      </c>
      <c r="AV60" s="68">
        <v>0</v>
      </c>
      <c r="AW60" s="68">
        <v>0</v>
      </c>
      <c r="AX60" s="68">
        <v>0</v>
      </c>
      <c r="AZ60" s="67">
        <v>24000</v>
      </c>
      <c r="BA60" s="68">
        <v>297.7293746230751</v>
      </c>
      <c r="BB60" s="68">
        <v>388.28937302051503</v>
      </c>
      <c r="BC60" s="68">
        <v>478.45780208414584</v>
      </c>
      <c r="BD60" s="68">
        <v>0</v>
      </c>
      <c r="BE60" s="68">
        <v>0</v>
      </c>
      <c r="BF60" s="68">
        <v>0</v>
      </c>
      <c r="BG60" s="68">
        <v>0</v>
      </c>
      <c r="BH60" s="68">
        <v>0</v>
      </c>
      <c r="BI60" s="68">
        <v>0</v>
      </c>
      <c r="BJ60" s="68">
        <v>0</v>
      </c>
      <c r="BK60" s="68">
        <v>0</v>
      </c>
      <c r="BX60" s="5"/>
      <c r="BY60" s="5"/>
      <c r="BZ60" s="5"/>
      <c r="CA60" s="5"/>
      <c r="CB60" s="5"/>
      <c r="CC60" s="5"/>
      <c r="CD60" s="5"/>
      <c r="CE60" s="5"/>
      <c r="CF60" s="5"/>
      <c r="CG60" s="5"/>
      <c r="CH60" s="5"/>
      <c r="CI60" s="5"/>
      <c r="CJ60" s="5"/>
      <c r="CK60" s="5"/>
      <c r="CL60" s="5"/>
    </row>
    <row r="61" spans="1:90">
      <c r="A61">
        <v>260</v>
      </c>
      <c r="B61" t="s">
        <v>478</v>
      </c>
      <c r="C61" t="s">
        <v>479</v>
      </c>
      <c r="D61" t="str">
        <f>IFERROR(VLOOKUP(A61,'Perpetual Stats(HEM)'!$A$3:$D$2773,3,FALSE),B61)</f>
        <v>ACT</v>
      </c>
      <c r="G61" s="37" t="s">
        <v>535</v>
      </c>
      <c r="H61" s="37"/>
      <c r="I61" s="37" t="str">
        <f>AM57</f>
        <v>_TAS1couple</v>
      </c>
      <c r="J61" s="37" t="str">
        <f>AZ57</f>
        <v>_TAS1single</v>
      </c>
      <c r="M61" s="67">
        <v>36000</v>
      </c>
      <c r="N61" s="68">
        <v>491.23459603785489</v>
      </c>
      <c r="O61" s="68">
        <v>567.85217352354198</v>
      </c>
      <c r="P61" s="68">
        <v>628.44674557802352</v>
      </c>
      <c r="Q61" s="68">
        <v>0</v>
      </c>
      <c r="R61" s="68">
        <v>0</v>
      </c>
      <c r="S61" s="68">
        <v>0</v>
      </c>
      <c r="T61" s="68">
        <v>0</v>
      </c>
      <c r="U61" s="68">
        <v>0</v>
      </c>
      <c r="V61" s="68">
        <v>0</v>
      </c>
      <c r="W61" s="68">
        <v>0</v>
      </c>
      <c r="X61" s="68">
        <v>0</v>
      </c>
      <c r="Y61" s="27"/>
      <c r="Z61" s="67">
        <v>36000</v>
      </c>
      <c r="AA61" s="68">
        <v>261.81507657368684</v>
      </c>
      <c r="AB61" s="68">
        <v>352.51564588221311</v>
      </c>
      <c r="AC61" s="68">
        <v>442.69016525355835</v>
      </c>
      <c r="AD61" s="68">
        <v>541.85326209435095</v>
      </c>
      <c r="AE61" s="70">
        <f>AD61+(AD61-AC61)</f>
        <v>641.01635893514356</v>
      </c>
      <c r="AF61" s="70">
        <f t="shared" ref="AF61:AK61" si="126">AE61+(AE61-AD61)</f>
        <v>740.17945577593616</v>
      </c>
      <c r="AG61" s="70">
        <f t="shared" si="126"/>
        <v>839.34255261672877</v>
      </c>
      <c r="AH61" s="70">
        <f t="shared" si="126"/>
        <v>938.50564945752137</v>
      </c>
      <c r="AI61" s="70">
        <f t="shared" si="126"/>
        <v>1037.6687462983141</v>
      </c>
      <c r="AJ61" s="70">
        <f t="shared" si="126"/>
        <v>1136.8318431391067</v>
      </c>
      <c r="AK61" s="70">
        <f t="shared" si="126"/>
        <v>1235.9949399798993</v>
      </c>
      <c r="AM61" s="67">
        <v>36000</v>
      </c>
      <c r="AN61" s="68">
        <v>540.0199321567884</v>
      </c>
      <c r="AO61" s="68">
        <v>616.53725611095422</v>
      </c>
      <c r="AP61" s="68">
        <v>677.24632082882306</v>
      </c>
      <c r="AQ61" s="68">
        <v>0</v>
      </c>
      <c r="AR61" s="68">
        <v>0</v>
      </c>
      <c r="AS61" s="68">
        <v>0</v>
      </c>
      <c r="AT61" s="68">
        <v>0</v>
      </c>
      <c r="AU61" s="68">
        <v>0</v>
      </c>
      <c r="AV61" s="68">
        <v>0</v>
      </c>
      <c r="AW61" s="68">
        <v>0</v>
      </c>
      <c r="AX61" s="68">
        <v>0</v>
      </c>
      <c r="AY61" s="36"/>
      <c r="AZ61" s="67">
        <v>36000</v>
      </c>
      <c r="BA61" s="68">
        <v>310.63545048818628</v>
      </c>
      <c r="BB61" s="68">
        <v>401.14493200106313</v>
      </c>
      <c r="BC61" s="68">
        <v>491.31117910417282</v>
      </c>
      <c r="BD61" s="68">
        <v>591.28886530949512</v>
      </c>
      <c r="BE61" s="68">
        <f>BD61+(BD61-BC61)</f>
        <v>691.26655151481737</v>
      </c>
      <c r="BF61" s="68">
        <f t="shared" ref="BF61:BF69" si="127">BE61+(BE61-BD61)</f>
        <v>791.24423772013961</v>
      </c>
      <c r="BG61" s="68">
        <f t="shared" ref="BG61:BG69" si="128">BF61+(BF61-BE61)</f>
        <v>891.22192392546185</v>
      </c>
      <c r="BH61" s="68">
        <f t="shared" ref="BH61:BH69" si="129">BG61+(BG61-BF61)</f>
        <v>991.19961013078409</v>
      </c>
      <c r="BI61" s="68">
        <f t="shared" ref="BI61:BI69" si="130">BH61+(BH61-BG61)</f>
        <v>1091.1772963361063</v>
      </c>
      <c r="BJ61" s="68">
        <f t="shared" ref="BJ61:BJ69" si="131">BI61+(BI61-BH61)</f>
        <v>1191.1549825414286</v>
      </c>
      <c r="BK61" s="68">
        <f t="shared" ref="BK61:BK69" si="132">BJ61+(BJ61-BI61)</f>
        <v>1291.1326687467508</v>
      </c>
      <c r="BX61" s="5"/>
      <c r="BY61" s="5"/>
      <c r="BZ61" s="5"/>
      <c r="CA61" s="5"/>
      <c r="CB61" s="5"/>
      <c r="CC61" s="5"/>
      <c r="CD61" s="5"/>
      <c r="CE61" s="5"/>
      <c r="CF61" s="5"/>
      <c r="CG61" s="5"/>
      <c r="CH61" s="5"/>
      <c r="CI61" s="5"/>
      <c r="CJ61" s="5"/>
      <c r="CK61" s="5"/>
      <c r="CL61" s="5"/>
    </row>
    <row r="62" spans="1:90">
      <c r="A62">
        <v>261</v>
      </c>
      <c r="B62" t="s">
        <v>478</v>
      </c>
      <c r="C62" t="s">
        <v>479</v>
      </c>
      <c r="D62" t="str">
        <f>IFERROR(VLOOKUP(A62,'Perpetual Stats(HEM)'!$A$3:$D$2773,3,FALSE),B62)</f>
        <v>ACT</v>
      </c>
      <c r="G62" s="37" t="s">
        <v>393</v>
      </c>
      <c r="H62" s="37" t="s">
        <v>394</v>
      </c>
      <c r="I62" s="37" t="str">
        <f t="shared" ref="I62:I67" si="133">$BN$1</f>
        <v>_RESTcouple</v>
      </c>
      <c r="J62" s="37" t="str">
        <f t="shared" ref="J62:J67" si="134">$CA$1</f>
        <v>_RESTsingle</v>
      </c>
      <c r="M62">
        <v>0</v>
      </c>
      <c r="N62" s="72">
        <v>545.56048532147986</v>
      </c>
      <c r="O62" s="72">
        <v>627.08646109200288</v>
      </c>
      <c r="P62" s="72">
        <v>692.55235220272004</v>
      </c>
      <c r="Q62" s="72">
        <v>757.91285769289482</v>
      </c>
      <c r="R62" s="27">
        <f>Q62+(Q62-P62)</f>
        <v>823.27336318306959</v>
      </c>
      <c r="S62" s="27">
        <f t="shared" ref="S62:X62" si="135">R62+(R62-Q62)</f>
        <v>888.63386867324436</v>
      </c>
      <c r="T62" s="27">
        <f t="shared" si="135"/>
        <v>953.99437416341914</v>
      </c>
      <c r="U62" s="27">
        <f t="shared" si="135"/>
        <v>1019.3548796535939</v>
      </c>
      <c r="V62" s="27">
        <f t="shared" si="135"/>
        <v>1084.7153851437688</v>
      </c>
      <c r="W62" s="27">
        <f t="shared" si="135"/>
        <v>1150.0758906339438</v>
      </c>
      <c r="X62" s="27">
        <f t="shared" si="135"/>
        <v>1215.4363961241188</v>
      </c>
      <c r="Y62" s="27"/>
      <c r="Z62">
        <v>0</v>
      </c>
      <c r="AA62" s="72">
        <v>299.73127408284489</v>
      </c>
      <c r="AB62" s="72">
        <v>392.08691556050417</v>
      </c>
      <c r="AC62" s="72">
        <v>506.27752067393277</v>
      </c>
      <c r="AD62" s="72">
        <v>629.53206693209131</v>
      </c>
      <c r="AE62" s="33">
        <f t="shared" ref="AE62:AE69" si="136">AD62+(AD62-AC62)</f>
        <v>752.78661319024991</v>
      </c>
      <c r="AF62" s="33">
        <f t="shared" ref="AF62:AF69" si="137">AE62+(AE62-AD62)</f>
        <v>876.04115944840851</v>
      </c>
      <c r="AG62" s="33">
        <f t="shared" ref="AG62:AG69" si="138">AF62+(AF62-AE62)</f>
        <v>999.29570570656711</v>
      </c>
      <c r="AH62" s="33">
        <f t="shared" ref="AH62:AH69" si="139">AG62+(AG62-AF62)</f>
        <v>1122.5502519647257</v>
      </c>
      <c r="AI62" s="33">
        <f t="shared" ref="AI62:AI69" si="140">AH62+(AH62-AG62)</f>
        <v>1245.8047982228843</v>
      </c>
      <c r="AJ62" s="33">
        <f t="shared" ref="AJ62:AJ69" si="141">AI62+(AI62-AH62)</f>
        <v>1369.0593444810429</v>
      </c>
      <c r="AK62" s="33">
        <f t="shared" ref="AK62:AK69" si="142">AJ62+(AJ62-AI62)</f>
        <v>1492.3138907392015</v>
      </c>
      <c r="AM62">
        <v>0</v>
      </c>
      <c r="AN62" s="72">
        <v>598.34471091808052</v>
      </c>
      <c r="AO62" s="72">
        <v>679.99739748776096</v>
      </c>
      <c r="AP62" s="72">
        <v>745.42300157114755</v>
      </c>
      <c r="AQ62" s="72">
        <v>810.78246938315158</v>
      </c>
      <c r="AR62" s="27">
        <f>AQ62+(AQ62-AP62)</f>
        <v>876.14193719515561</v>
      </c>
      <c r="AS62" s="27">
        <f t="shared" ref="AS62:AS69" si="143">AR62+(AR62-AQ62)</f>
        <v>941.50140500715963</v>
      </c>
      <c r="AT62" s="27">
        <f t="shared" ref="AT62:AT69" si="144">AS62+(AS62-AR62)</f>
        <v>1006.8608728191637</v>
      </c>
      <c r="AU62" s="27">
        <f t="shared" ref="AU62:AU69" si="145">AT62+(AT62-AS62)</f>
        <v>1072.2203406311678</v>
      </c>
      <c r="AV62" s="27">
        <f t="shared" ref="AV62:AV69" si="146">AU62+(AU62-AT62)</f>
        <v>1137.5798084431719</v>
      </c>
      <c r="AW62" s="27">
        <f t="shared" ref="AW62:AW69" si="147">AV62+(AV62-AU62)</f>
        <v>1202.9392762551761</v>
      </c>
      <c r="AX62" s="27">
        <f t="shared" ref="AX62:AX69" si="148">AW62+(AW62-AV62)</f>
        <v>1268.2987440671802</v>
      </c>
      <c r="AZ62">
        <v>0</v>
      </c>
      <c r="BA62" s="72">
        <v>352.61186849524995</v>
      </c>
      <c r="BB62" s="72">
        <v>444.8612482280646</v>
      </c>
      <c r="BC62" s="72">
        <v>559.5972794194596</v>
      </c>
      <c r="BD62" s="72">
        <v>683.98638446514406</v>
      </c>
      <c r="BE62" s="27">
        <f t="shared" ref="BE62:BE69" si="149">BD62+(BD62-BC62)</f>
        <v>808.37548951082852</v>
      </c>
      <c r="BF62" s="27">
        <f t="shared" si="127"/>
        <v>932.76459455651298</v>
      </c>
      <c r="BG62" s="27">
        <f t="shared" si="128"/>
        <v>1057.1536996021973</v>
      </c>
      <c r="BH62" s="27">
        <f t="shared" si="129"/>
        <v>1181.5428046478817</v>
      </c>
      <c r="BI62" s="27">
        <f t="shared" si="130"/>
        <v>1305.931909693566</v>
      </c>
      <c r="BJ62" s="27">
        <f t="shared" si="131"/>
        <v>1430.3210147392504</v>
      </c>
      <c r="BK62" s="27">
        <f t="shared" si="132"/>
        <v>1554.7101197849347</v>
      </c>
      <c r="BX62" s="5"/>
      <c r="BY62" s="5"/>
      <c r="BZ62" s="5"/>
      <c r="CA62" s="5"/>
      <c r="CB62" s="5"/>
      <c r="CC62" s="5"/>
      <c r="CD62" s="5"/>
      <c r="CE62" s="5"/>
      <c r="CF62" s="5"/>
      <c r="CG62" s="5"/>
      <c r="CH62" s="5"/>
      <c r="CI62" s="5"/>
      <c r="CJ62" s="5"/>
      <c r="CK62" s="5"/>
      <c r="CL62" s="5"/>
    </row>
    <row r="63" spans="1:90">
      <c r="A63">
        <v>262</v>
      </c>
      <c r="B63" t="s">
        <v>478</v>
      </c>
      <c r="C63" t="s">
        <v>479</v>
      </c>
      <c r="D63" t="str">
        <f>IFERROR(VLOOKUP(A63,'Perpetual Stats(HEM)'!$A$3:$D$2773,3,FALSE),B63)</f>
        <v>ACT</v>
      </c>
      <c r="G63" s="37" t="s">
        <v>405</v>
      </c>
      <c r="H63" s="37" t="s">
        <v>406</v>
      </c>
      <c r="I63" s="37" t="str">
        <f t="shared" si="133"/>
        <v>_RESTcouple</v>
      </c>
      <c r="J63" s="37" t="str">
        <f t="shared" si="134"/>
        <v>_RESTsingle</v>
      </c>
      <c r="M63">
        <v>59000</v>
      </c>
      <c r="N63" s="71">
        <v>581.20349681559026</v>
      </c>
      <c r="O63" s="71">
        <v>662.81501348403503</v>
      </c>
      <c r="P63" s="71">
        <v>728.25369748190155</v>
      </c>
      <c r="Q63" s="71">
        <v>793.61352689597459</v>
      </c>
      <c r="R63" s="27">
        <f t="shared" ref="R63:R69" si="150">Q63+(Q63-P63)</f>
        <v>858.97335631004762</v>
      </c>
      <c r="S63" s="27">
        <f t="shared" ref="S63:S69" si="151">R63+(R63-Q63)</f>
        <v>924.33318572412065</v>
      </c>
      <c r="T63" s="27">
        <f t="shared" ref="T63:T69" si="152">S63+(S63-R63)</f>
        <v>989.69301513819369</v>
      </c>
      <c r="U63" s="27">
        <f t="shared" ref="U63:U69" si="153">T63+(T63-S63)</f>
        <v>1055.0528445522668</v>
      </c>
      <c r="V63" s="27">
        <f t="shared" ref="V63:V69" si="154">U63+(U63-T63)</f>
        <v>1120.41267396634</v>
      </c>
      <c r="W63" s="27">
        <f t="shared" ref="W63:W69" si="155">V63+(V63-U63)</f>
        <v>1185.7725033804131</v>
      </c>
      <c r="X63" s="27">
        <f t="shared" ref="X63:X69" si="156">W63+(W63-V63)</f>
        <v>1251.1323327944863</v>
      </c>
      <c r="Y63" s="27"/>
      <c r="Z63">
        <v>59000</v>
      </c>
      <c r="AA63" s="71">
        <v>335.4393501117172</v>
      </c>
      <c r="AB63" s="71">
        <v>427.72324676747365</v>
      </c>
      <c r="AC63" s="71">
        <v>542.28213079157342</v>
      </c>
      <c r="AD63" s="71">
        <v>666.30277193509608</v>
      </c>
      <c r="AE63" s="33">
        <f t="shared" si="136"/>
        <v>790.32341307861873</v>
      </c>
      <c r="AF63" s="33">
        <f t="shared" si="137"/>
        <v>914.34405422214138</v>
      </c>
      <c r="AG63" s="33">
        <f t="shared" si="138"/>
        <v>1038.3646953656639</v>
      </c>
      <c r="AH63" s="33">
        <f t="shared" si="139"/>
        <v>1162.3853365091863</v>
      </c>
      <c r="AI63" s="33">
        <f t="shared" si="140"/>
        <v>1286.4059776527088</v>
      </c>
      <c r="AJ63" s="33">
        <f t="shared" si="141"/>
        <v>1410.4266187962312</v>
      </c>
      <c r="AK63" s="33">
        <f t="shared" si="142"/>
        <v>1534.4472599397536</v>
      </c>
      <c r="AM63">
        <v>59000</v>
      </c>
      <c r="AN63" s="71">
        <v>633.98772241219092</v>
      </c>
      <c r="AO63" s="71">
        <v>715.72594987979301</v>
      </c>
      <c r="AP63" s="71">
        <v>781.12435596727391</v>
      </c>
      <c r="AQ63" s="71">
        <v>846.48318417009239</v>
      </c>
      <c r="AR63" s="27">
        <f t="shared" ref="AR63:AR69" si="157">AQ63+(AQ63-AP63)</f>
        <v>911.84201237291086</v>
      </c>
      <c r="AS63" s="27">
        <f t="shared" si="143"/>
        <v>977.20084057572933</v>
      </c>
      <c r="AT63" s="27">
        <f t="shared" si="144"/>
        <v>1042.5596687785478</v>
      </c>
      <c r="AU63" s="27">
        <f t="shared" si="145"/>
        <v>1107.9184969813664</v>
      </c>
      <c r="AV63" s="27">
        <f t="shared" si="146"/>
        <v>1173.277325184185</v>
      </c>
      <c r="AW63" s="27">
        <f t="shared" si="147"/>
        <v>1238.6361533870036</v>
      </c>
      <c r="AX63" s="27">
        <f t="shared" si="148"/>
        <v>1303.9949815898221</v>
      </c>
      <c r="AY63" s="27"/>
      <c r="AZ63">
        <v>59000</v>
      </c>
      <c r="BA63" s="71">
        <v>388.31993540546091</v>
      </c>
      <c r="BB63" s="71">
        <v>480.49757943503408</v>
      </c>
      <c r="BC63" s="71">
        <v>595.60188953710031</v>
      </c>
      <c r="BD63" s="71">
        <v>720.75708946814905</v>
      </c>
      <c r="BE63" s="27">
        <f t="shared" si="149"/>
        <v>845.91228939919779</v>
      </c>
      <c r="BF63" s="27">
        <f t="shared" si="127"/>
        <v>971.06748933024653</v>
      </c>
      <c r="BG63" s="27">
        <f t="shared" si="128"/>
        <v>1096.2226892612953</v>
      </c>
      <c r="BH63" s="27">
        <f t="shared" si="129"/>
        <v>1221.3778891923439</v>
      </c>
      <c r="BI63" s="27">
        <f t="shared" si="130"/>
        <v>1346.5330891233925</v>
      </c>
      <c r="BJ63" s="27">
        <f t="shared" si="131"/>
        <v>1471.6882890544412</v>
      </c>
      <c r="BK63" s="27">
        <f t="shared" si="132"/>
        <v>1596.8434889854898</v>
      </c>
      <c r="BX63" s="5"/>
      <c r="BY63" s="5"/>
      <c r="BZ63" s="5"/>
      <c r="CA63" s="5"/>
      <c r="CB63" s="5"/>
      <c r="CC63" s="5"/>
      <c r="CD63" s="5"/>
      <c r="CE63" s="5"/>
      <c r="CF63" s="5"/>
      <c r="CG63" s="5"/>
      <c r="CH63" s="5"/>
      <c r="CI63" s="5"/>
      <c r="CJ63" s="5"/>
      <c r="CK63" s="5"/>
      <c r="CL63" s="5"/>
    </row>
    <row r="64" spans="1:90">
      <c r="A64">
        <v>263</v>
      </c>
      <c r="B64" t="s">
        <v>478</v>
      </c>
      <c r="C64" t="s">
        <v>479</v>
      </c>
      <c r="D64" t="str">
        <f>IFERROR(VLOOKUP(A64,'Perpetual Stats(HEM)'!$A$3:$D$2773,3,FALSE),B64)</f>
        <v>ACT</v>
      </c>
      <c r="G64" s="37" t="s">
        <v>536</v>
      </c>
      <c r="H64" s="37"/>
      <c r="I64" s="37" t="str">
        <f t="shared" si="133"/>
        <v>_RESTcouple</v>
      </c>
      <c r="J64" s="37" t="str">
        <f t="shared" si="134"/>
        <v>_RESTsingle</v>
      </c>
      <c r="M64">
        <v>71000</v>
      </c>
      <c r="N64" s="71">
        <v>634.51800774895401</v>
      </c>
      <c r="O64" s="71">
        <v>716.25745298762001</v>
      </c>
      <c r="P64" s="71">
        <v>781.65545447378406</v>
      </c>
      <c r="Q64" s="71">
        <v>847.01427261919412</v>
      </c>
      <c r="R64" s="27">
        <f t="shared" si="150"/>
        <v>912.37309076460417</v>
      </c>
      <c r="S64" s="27">
        <f t="shared" si="151"/>
        <v>977.73190891001423</v>
      </c>
      <c r="T64" s="27">
        <f t="shared" si="152"/>
        <v>1043.0907270554244</v>
      </c>
      <c r="U64" s="27">
        <f t="shared" si="153"/>
        <v>1108.4495452008346</v>
      </c>
      <c r="V64" s="27">
        <f t="shared" si="154"/>
        <v>1173.8083633462447</v>
      </c>
      <c r="W64" s="27">
        <f t="shared" si="155"/>
        <v>1239.1671814916549</v>
      </c>
      <c r="X64" s="27">
        <f t="shared" si="156"/>
        <v>1304.5259996370651</v>
      </c>
      <c r="Y64" s="27"/>
      <c r="Z64">
        <v>71000</v>
      </c>
      <c r="AA64" s="71">
        <v>388.851161259935</v>
      </c>
      <c r="AB64" s="71">
        <v>481.02775628427707</v>
      </c>
      <c r="AC64" s="71">
        <v>596.13750865070699</v>
      </c>
      <c r="AD64" s="71">
        <v>721.30406775841357</v>
      </c>
      <c r="AE64" s="33">
        <f t="shared" si="136"/>
        <v>846.47062686612014</v>
      </c>
      <c r="AF64" s="33">
        <f t="shared" si="137"/>
        <v>971.63718597382672</v>
      </c>
      <c r="AG64" s="33">
        <f t="shared" si="138"/>
        <v>1096.8037450815332</v>
      </c>
      <c r="AH64" s="33">
        <f t="shared" si="139"/>
        <v>1221.9703041892396</v>
      </c>
      <c r="AI64" s="33">
        <f t="shared" si="140"/>
        <v>1347.1368632969461</v>
      </c>
      <c r="AJ64" s="33">
        <f t="shared" si="141"/>
        <v>1472.3034224046526</v>
      </c>
      <c r="AK64" s="33">
        <f t="shared" si="142"/>
        <v>1597.469981512359</v>
      </c>
      <c r="AM64">
        <v>71000</v>
      </c>
      <c r="AN64" s="71">
        <v>687.30222424350643</v>
      </c>
      <c r="AO64" s="71">
        <v>769.1683893833781</v>
      </c>
      <c r="AP64" s="71">
        <v>834.52611295915653</v>
      </c>
      <c r="AQ64" s="71">
        <v>899.88392989331203</v>
      </c>
      <c r="AR64" s="27">
        <f t="shared" si="157"/>
        <v>965.24174682746752</v>
      </c>
      <c r="AS64" s="27">
        <f t="shared" si="143"/>
        <v>1030.5995637616229</v>
      </c>
      <c r="AT64" s="27">
        <f t="shared" si="144"/>
        <v>1095.9573806957783</v>
      </c>
      <c r="AU64" s="27">
        <f t="shared" si="145"/>
        <v>1161.3151976299337</v>
      </c>
      <c r="AV64" s="27">
        <f t="shared" si="146"/>
        <v>1226.673014564089</v>
      </c>
      <c r="AW64" s="27">
        <f t="shared" si="147"/>
        <v>1292.0308314982444</v>
      </c>
      <c r="AX64" s="27">
        <f t="shared" si="148"/>
        <v>1357.3886484323998</v>
      </c>
      <c r="AY64" s="27"/>
      <c r="AZ64">
        <v>71000</v>
      </c>
      <c r="BA64" s="71">
        <v>441.73176479100147</v>
      </c>
      <c r="BB64" s="71">
        <v>533.80209805217987</v>
      </c>
      <c r="BC64" s="71">
        <v>649.45726739623387</v>
      </c>
      <c r="BD64" s="71">
        <v>775.75837590144226</v>
      </c>
      <c r="BE64" s="27">
        <f t="shared" si="149"/>
        <v>902.05948440665065</v>
      </c>
      <c r="BF64" s="27">
        <f t="shared" si="127"/>
        <v>1028.3605929118589</v>
      </c>
      <c r="BG64" s="27">
        <f t="shared" si="128"/>
        <v>1154.6617014170672</v>
      </c>
      <c r="BH64" s="27">
        <f t="shared" si="129"/>
        <v>1280.9628099222755</v>
      </c>
      <c r="BI64" s="27">
        <f t="shared" si="130"/>
        <v>1407.2639184274838</v>
      </c>
      <c r="BJ64" s="27">
        <f t="shared" si="131"/>
        <v>1533.565026932692</v>
      </c>
      <c r="BK64" s="27">
        <f t="shared" si="132"/>
        <v>1659.8661354379003</v>
      </c>
      <c r="BX64" s="5"/>
      <c r="BY64" s="5"/>
      <c r="BZ64" s="5"/>
      <c r="CA64" s="5"/>
      <c r="CB64" s="5"/>
      <c r="CC64" s="5"/>
      <c r="CD64" s="5"/>
      <c r="CE64" s="5"/>
      <c r="CF64" s="5"/>
      <c r="CG64" s="5"/>
      <c r="CH64" s="5"/>
      <c r="CI64" s="5"/>
      <c r="CJ64" s="5"/>
      <c r="CK64" s="5"/>
      <c r="CL64" s="5"/>
    </row>
    <row r="65" spans="1:90">
      <c r="A65">
        <v>264</v>
      </c>
      <c r="B65" t="s">
        <v>478</v>
      </c>
      <c r="C65" t="s">
        <v>479</v>
      </c>
      <c r="D65" t="str">
        <f>IFERROR(VLOOKUP(A65,'Perpetual Stats(HEM)'!$A$3:$D$2773,3,FALSE),B65)</f>
        <v>ACT</v>
      </c>
      <c r="G65" s="37" t="s">
        <v>436</v>
      </c>
      <c r="H65" s="37" t="s">
        <v>437</v>
      </c>
      <c r="I65" s="37" t="str">
        <f t="shared" si="133"/>
        <v>_RESTcouple</v>
      </c>
      <c r="J65" s="37" t="str">
        <f t="shared" si="134"/>
        <v>_RESTsingle</v>
      </c>
      <c r="M65">
        <v>119000</v>
      </c>
      <c r="N65" s="71">
        <v>777.6774453134949</v>
      </c>
      <c r="O65" s="71">
        <v>859.76046369490621</v>
      </c>
      <c r="P65" s="71">
        <v>925.04922497858922</v>
      </c>
      <c r="Q65" s="71">
        <v>990.4053276772662</v>
      </c>
      <c r="R65" s="27">
        <f t="shared" si="150"/>
        <v>1055.7614303759433</v>
      </c>
      <c r="S65" s="27">
        <f t="shared" si="151"/>
        <v>1121.1175330746205</v>
      </c>
      <c r="T65" s="27">
        <f t="shared" si="152"/>
        <v>1186.4736357732977</v>
      </c>
      <c r="U65" s="27">
        <f t="shared" si="153"/>
        <v>1251.8297384719749</v>
      </c>
      <c r="V65" s="27">
        <f t="shared" si="154"/>
        <v>1317.1858411706521</v>
      </c>
      <c r="W65" s="27">
        <f t="shared" si="155"/>
        <v>1382.5419438693293</v>
      </c>
      <c r="X65" s="27">
        <f t="shared" si="156"/>
        <v>1447.8980465680065</v>
      </c>
      <c r="Y65" s="27"/>
      <c r="Z65">
        <v>119000</v>
      </c>
      <c r="AA65" s="71">
        <v>532.2719290672145</v>
      </c>
      <c r="AB65" s="71">
        <v>624.16036261010458</v>
      </c>
      <c r="AC65" s="71">
        <v>740.74934577345505</v>
      </c>
      <c r="AD65" s="71">
        <v>868.99295748197119</v>
      </c>
      <c r="AE65" s="33">
        <f t="shared" si="136"/>
        <v>997.23656919048733</v>
      </c>
      <c r="AF65" s="33">
        <f t="shared" si="137"/>
        <v>1125.4801808990035</v>
      </c>
      <c r="AG65" s="33">
        <f t="shared" si="138"/>
        <v>1253.7237926075195</v>
      </c>
      <c r="AH65" s="33">
        <f t="shared" si="139"/>
        <v>1381.9674043160355</v>
      </c>
      <c r="AI65" s="33">
        <f t="shared" si="140"/>
        <v>1510.2110160245516</v>
      </c>
      <c r="AJ65" s="33">
        <f t="shared" si="141"/>
        <v>1638.4546277330676</v>
      </c>
      <c r="AK65" s="33">
        <f t="shared" si="142"/>
        <v>1766.6982394415836</v>
      </c>
      <c r="AM65">
        <v>119000</v>
      </c>
      <c r="AN65" s="71">
        <v>830.46171642033721</v>
      </c>
      <c r="AO65" s="71">
        <v>912.67140009066429</v>
      </c>
      <c r="AP65" s="71">
        <v>977.9198834639617</v>
      </c>
      <c r="AQ65" s="71">
        <v>1043.2749849513841</v>
      </c>
      <c r="AR65" s="27">
        <f t="shared" si="157"/>
        <v>1108.6300864388065</v>
      </c>
      <c r="AS65" s="27">
        <f t="shared" si="143"/>
        <v>1173.9851879262289</v>
      </c>
      <c r="AT65" s="27">
        <f t="shared" si="144"/>
        <v>1239.3402894136514</v>
      </c>
      <c r="AU65" s="27">
        <f t="shared" si="145"/>
        <v>1304.6953909010738</v>
      </c>
      <c r="AV65" s="27">
        <f t="shared" si="146"/>
        <v>1370.0504923884962</v>
      </c>
      <c r="AW65" s="27">
        <f t="shared" si="147"/>
        <v>1435.4055938759186</v>
      </c>
      <c r="AX65" s="27">
        <f t="shared" si="148"/>
        <v>1500.760695363341</v>
      </c>
      <c r="AY65" s="27"/>
      <c r="AZ65">
        <v>119000</v>
      </c>
      <c r="BA65" s="71">
        <v>585.15250524229691</v>
      </c>
      <c r="BB65" s="71">
        <v>676.93474077937708</v>
      </c>
      <c r="BC65" s="71">
        <v>794.06905854703848</v>
      </c>
      <c r="BD65" s="71">
        <v>923.44713416466357</v>
      </c>
      <c r="BE65" s="27">
        <f t="shared" si="149"/>
        <v>1052.8252097822888</v>
      </c>
      <c r="BF65" s="27">
        <f t="shared" si="127"/>
        <v>1182.203285399914</v>
      </c>
      <c r="BG65" s="27">
        <f t="shared" si="128"/>
        <v>1311.5813610175392</v>
      </c>
      <c r="BH65" s="27">
        <f t="shared" si="129"/>
        <v>1440.9594366351644</v>
      </c>
      <c r="BI65" s="27">
        <f t="shared" si="130"/>
        <v>1570.3375122527896</v>
      </c>
      <c r="BJ65" s="27">
        <f t="shared" si="131"/>
        <v>1699.7155878704148</v>
      </c>
      <c r="BK65" s="27">
        <f t="shared" si="132"/>
        <v>1829.09366348804</v>
      </c>
      <c r="BZ65" s="5"/>
    </row>
    <row r="66" spans="1:90">
      <c r="A66">
        <v>265</v>
      </c>
      <c r="B66" t="s">
        <v>478</v>
      </c>
      <c r="C66" t="s">
        <v>479</v>
      </c>
      <c r="D66" t="str">
        <f>IFERROR(VLOOKUP(A66,'Perpetual Stats(HEM)'!$A$3:$D$2773,3,FALSE),B66)</f>
        <v>ACT</v>
      </c>
      <c r="G66" s="37" t="s">
        <v>478</v>
      </c>
      <c r="H66" s="37"/>
      <c r="I66" s="37" t="str">
        <f t="shared" si="133"/>
        <v>_RESTcouple</v>
      </c>
      <c r="J66" s="37" t="str">
        <f t="shared" si="134"/>
        <v>_RESTsingle</v>
      </c>
      <c r="M66">
        <v>166000</v>
      </c>
      <c r="N66" s="71">
        <v>902.62206396878435</v>
      </c>
      <c r="O66" s="71">
        <v>985.00490928516251</v>
      </c>
      <c r="P66" s="71">
        <v>1050.198329512735</v>
      </c>
      <c r="Q66" s="71">
        <v>1115.552080497323</v>
      </c>
      <c r="R66" s="27">
        <f t="shared" si="150"/>
        <v>1180.905831481911</v>
      </c>
      <c r="S66" s="27">
        <f t="shared" si="151"/>
        <v>1246.2595824664991</v>
      </c>
      <c r="T66" s="27">
        <f t="shared" si="152"/>
        <v>1311.6133334510871</v>
      </c>
      <c r="U66" s="27">
        <f t="shared" si="153"/>
        <v>1376.9670844356751</v>
      </c>
      <c r="V66" s="27">
        <f t="shared" si="154"/>
        <v>1442.3208354202632</v>
      </c>
      <c r="W66" s="27">
        <f t="shared" si="155"/>
        <v>1507.6745864048512</v>
      </c>
      <c r="X66" s="27">
        <f t="shared" si="156"/>
        <v>1573.0283373894392</v>
      </c>
      <c r="Y66" s="27"/>
      <c r="Z66">
        <v>166000</v>
      </c>
      <c r="AA66" s="71">
        <v>657.44459590966392</v>
      </c>
      <c r="AB66" s="71">
        <v>749.08160028718976</v>
      </c>
      <c r="AC66" s="71">
        <v>866.96152853821218</v>
      </c>
      <c r="AD66" s="71">
        <v>997.89060621995191</v>
      </c>
      <c r="AE66" s="33">
        <f t="shared" si="136"/>
        <v>1128.8196839016916</v>
      </c>
      <c r="AF66" s="33">
        <f t="shared" si="137"/>
        <v>1259.7487615834314</v>
      </c>
      <c r="AG66" s="33">
        <f t="shared" si="138"/>
        <v>1390.6778392651711</v>
      </c>
      <c r="AH66" s="33">
        <f t="shared" si="139"/>
        <v>1521.6069169469108</v>
      </c>
      <c r="AI66" s="33">
        <f t="shared" si="140"/>
        <v>1652.5359946286505</v>
      </c>
      <c r="AJ66" s="33">
        <f t="shared" si="141"/>
        <v>1783.4650723103903</v>
      </c>
      <c r="AK66" s="33">
        <f t="shared" si="142"/>
        <v>1914.39414999213</v>
      </c>
      <c r="AM66">
        <v>166000</v>
      </c>
      <c r="AN66" s="71">
        <v>955.40633507562677</v>
      </c>
      <c r="AO66" s="71">
        <v>1037.9158456809205</v>
      </c>
      <c r="AP66" s="71">
        <v>1103.069006231997</v>
      </c>
      <c r="AQ66" s="71">
        <v>1168.4217195378963</v>
      </c>
      <c r="AR66" s="27">
        <f t="shared" si="157"/>
        <v>1233.7744328437955</v>
      </c>
      <c r="AS66" s="27">
        <f t="shared" si="143"/>
        <v>1299.1271461496947</v>
      </c>
      <c r="AT66" s="27">
        <f t="shared" si="144"/>
        <v>1364.4798594555939</v>
      </c>
      <c r="AU66" s="27">
        <f t="shared" si="145"/>
        <v>1429.8325727614931</v>
      </c>
      <c r="AV66" s="27">
        <f t="shared" si="146"/>
        <v>1495.1852860673923</v>
      </c>
      <c r="AW66" s="27">
        <f t="shared" si="147"/>
        <v>1560.5379993732915</v>
      </c>
      <c r="AX66" s="27">
        <f t="shared" si="148"/>
        <v>1625.8907126791908</v>
      </c>
      <c r="AY66" s="27"/>
      <c r="AZ66">
        <v>166000</v>
      </c>
      <c r="BA66" s="71">
        <v>710.32520855939174</v>
      </c>
      <c r="BB66" s="71">
        <v>801.85594205509244</v>
      </c>
      <c r="BC66" s="71">
        <v>920.28127808935028</v>
      </c>
      <c r="BD66" s="71">
        <v>1052.3448955829326</v>
      </c>
      <c r="BE66" s="27">
        <f t="shared" si="149"/>
        <v>1184.408513076515</v>
      </c>
      <c r="BF66" s="27">
        <f t="shared" si="127"/>
        <v>1316.4721305700973</v>
      </c>
      <c r="BG66" s="27">
        <f t="shared" si="128"/>
        <v>1448.5357480636796</v>
      </c>
      <c r="BH66" s="27">
        <f t="shared" si="129"/>
        <v>1580.599365557262</v>
      </c>
      <c r="BI66" s="27">
        <f t="shared" si="130"/>
        <v>1712.6629830508443</v>
      </c>
      <c r="BJ66" s="27">
        <f t="shared" si="131"/>
        <v>1844.7266005444267</v>
      </c>
      <c r="BK66" s="27">
        <f t="shared" si="132"/>
        <v>1976.790218038009</v>
      </c>
    </row>
    <row r="67" spans="1:90">
      <c r="A67">
        <v>266</v>
      </c>
      <c r="B67" t="s">
        <v>478</v>
      </c>
      <c r="C67" t="s">
        <v>479</v>
      </c>
      <c r="D67" t="str">
        <f>IFERROR(VLOOKUP(A67,'Perpetual Stats(HEM)'!$A$3:$D$2773,3,FALSE),B67)</f>
        <v>ACT</v>
      </c>
      <c r="G67" s="37" t="s">
        <v>439</v>
      </c>
      <c r="H67" s="37" t="s">
        <v>440</v>
      </c>
      <c r="I67" s="37" t="str">
        <f t="shared" si="133"/>
        <v>_RESTcouple</v>
      </c>
      <c r="J67" s="37" t="str">
        <f t="shared" si="134"/>
        <v>_RESTsingle</v>
      </c>
      <c r="M67">
        <v>190000</v>
      </c>
      <c r="N67" s="71">
        <v>955.62112521254642</v>
      </c>
      <c r="O67" s="71">
        <v>1038.1310782540254</v>
      </c>
      <c r="P67" s="71">
        <v>1103.2840567276121</v>
      </c>
      <c r="Q67" s="71">
        <v>1168.6368024281908</v>
      </c>
      <c r="R67" s="27">
        <f t="shared" si="150"/>
        <v>1233.9895481287695</v>
      </c>
      <c r="S67" s="27">
        <f t="shared" si="151"/>
        <v>1299.3422938293481</v>
      </c>
      <c r="T67" s="27">
        <f t="shared" si="152"/>
        <v>1364.6950395299268</v>
      </c>
      <c r="U67" s="27">
        <f t="shared" si="153"/>
        <v>1430.0477852305055</v>
      </c>
      <c r="V67" s="27">
        <f t="shared" si="154"/>
        <v>1495.4005309310842</v>
      </c>
      <c r="W67" s="27">
        <f t="shared" si="155"/>
        <v>1560.7532766316629</v>
      </c>
      <c r="X67" s="27">
        <f t="shared" si="156"/>
        <v>1626.1060223322415</v>
      </c>
      <c r="Y67" s="27"/>
      <c r="Z67">
        <v>190000</v>
      </c>
      <c r="AA67" s="71">
        <v>710.54035425536756</v>
      </c>
      <c r="AB67" s="71">
        <v>802.07065553422945</v>
      </c>
      <c r="AC67" s="71">
        <v>920.49819210751548</v>
      </c>
      <c r="AD67" s="71">
        <v>1052.56640625</v>
      </c>
      <c r="AE67" s="33">
        <f t="shared" si="136"/>
        <v>1184.6346203924845</v>
      </c>
      <c r="AF67" s="33">
        <f t="shared" si="137"/>
        <v>1316.702834534969</v>
      </c>
      <c r="AG67" s="33">
        <f t="shared" si="138"/>
        <v>1448.7710486774536</v>
      </c>
      <c r="AH67" s="33">
        <f t="shared" si="139"/>
        <v>1580.8392628199381</v>
      </c>
      <c r="AI67" s="33">
        <f t="shared" si="140"/>
        <v>1712.9074769624226</v>
      </c>
      <c r="AJ67" s="33">
        <f t="shared" si="141"/>
        <v>1844.9756911049071</v>
      </c>
      <c r="AK67" s="33">
        <f t="shared" si="142"/>
        <v>1977.0439052473916</v>
      </c>
      <c r="AM67">
        <v>190000</v>
      </c>
      <c r="AN67" s="71">
        <v>1008.4053052989053</v>
      </c>
      <c r="AO67" s="71">
        <v>1091.042032897564</v>
      </c>
      <c r="AP67" s="71">
        <v>1156.1547152129845</v>
      </c>
      <c r="AQ67" s="71">
        <v>1221.5064597023086</v>
      </c>
      <c r="AR67" s="27">
        <f t="shared" si="157"/>
        <v>1286.8582041916327</v>
      </c>
      <c r="AS67" s="27">
        <f t="shared" si="143"/>
        <v>1352.2099486809568</v>
      </c>
      <c r="AT67" s="27">
        <f t="shared" si="144"/>
        <v>1417.5616931702809</v>
      </c>
      <c r="AU67" s="27">
        <f t="shared" si="145"/>
        <v>1482.9134376596051</v>
      </c>
      <c r="AV67" s="27">
        <f t="shared" si="146"/>
        <v>1548.2651821489292</v>
      </c>
      <c r="AW67" s="27">
        <f t="shared" si="147"/>
        <v>1613.6169266382533</v>
      </c>
      <c r="AX67" s="27">
        <f t="shared" si="148"/>
        <v>1678.9686711275774</v>
      </c>
      <c r="AY67" s="27"/>
      <c r="AZ67">
        <v>190000</v>
      </c>
      <c r="BA67" s="71">
        <v>763.42093043044986</v>
      </c>
      <c r="BB67" s="71">
        <v>854.84503370350205</v>
      </c>
      <c r="BC67" s="71">
        <v>973.81794165865358</v>
      </c>
      <c r="BD67" s="71">
        <v>1107.0206580528845</v>
      </c>
      <c r="BE67" s="27">
        <f t="shared" si="149"/>
        <v>1240.2233744471155</v>
      </c>
      <c r="BF67" s="27">
        <f t="shared" si="127"/>
        <v>1373.4260908413464</v>
      </c>
      <c r="BG67" s="27">
        <f t="shared" si="128"/>
        <v>1506.6288072355774</v>
      </c>
      <c r="BH67" s="27">
        <f t="shared" si="129"/>
        <v>1639.8315236298083</v>
      </c>
      <c r="BI67" s="27">
        <f t="shared" si="130"/>
        <v>1773.0342400240393</v>
      </c>
      <c r="BJ67" s="27">
        <f t="shared" si="131"/>
        <v>1906.2369564182702</v>
      </c>
      <c r="BK67" s="27">
        <f t="shared" si="132"/>
        <v>2039.4396728125012</v>
      </c>
      <c r="BX67" s="5"/>
      <c r="BY67" s="5"/>
      <c r="CA67" s="5"/>
      <c r="CB67" s="5"/>
      <c r="CC67" s="5"/>
      <c r="CD67" s="5"/>
      <c r="CE67" s="5"/>
      <c r="CF67" s="5"/>
      <c r="CG67" s="5"/>
      <c r="CH67" s="5"/>
      <c r="CI67" s="5"/>
      <c r="CJ67" s="5"/>
      <c r="CK67" s="5"/>
      <c r="CL67" s="5"/>
    </row>
    <row r="68" spans="1:90">
      <c r="A68">
        <v>267</v>
      </c>
      <c r="B68" t="s">
        <v>478</v>
      </c>
      <c r="C68" t="s">
        <v>479</v>
      </c>
      <c r="D68" t="str">
        <f>IFERROR(VLOOKUP(A68,'Perpetual Stats(HEM)'!$A$3:$D$2773,3,FALSE),B68)</f>
        <v>ACT</v>
      </c>
      <c r="M68">
        <v>297000</v>
      </c>
      <c r="N68" s="71">
        <v>1172.4402361376347</v>
      </c>
      <c r="O68" s="71">
        <v>1255.470558363626</v>
      </c>
      <c r="P68" s="71">
        <v>1320.4581076097757</v>
      </c>
      <c r="Q68" s="71">
        <v>1385.8067042199282</v>
      </c>
      <c r="R68" s="27">
        <f t="shared" si="150"/>
        <v>1451.1553008300807</v>
      </c>
      <c r="S68" s="27">
        <f t="shared" si="151"/>
        <v>1516.5038974402332</v>
      </c>
      <c r="T68" s="27">
        <f t="shared" si="152"/>
        <v>1581.8524940503858</v>
      </c>
      <c r="U68" s="27">
        <f t="shared" si="153"/>
        <v>1647.2010906605383</v>
      </c>
      <c r="V68" s="27">
        <f t="shared" si="154"/>
        <v>1712.5496872706908</v>
      </c>
      <c r="W68" s="27">
        <f t="shared" si="155"/>
        <v>1777.8982838808433</v>
      </c>
      <c r="X68" s="27">
        <f t="shared" si="156"/>
        <v>1843.2468804909959</v>
      </c>
      <c r="Y68" s="27"/>
      <c r="Z68">
        <v>297000</v>
      </c>
      <c r="AA68" s="71">
        <v>927.75518391620358</v>
      </c>
      <c r="AB68" s="71">
        <v>1018.849220775271</v>
      </c>
      <c r="AC68" s="71">
        <v>1139.5170081221738</v>
      </c>
      <c r="AD68" s="71">
        <v>1276.2454176682695</v>
      </c>
      <c r="AE68" s="33">
        <f t="shared" si="136"/>
        <v>1412.9738272143652</v>
      </c>
      <c r="AF68" s="33">
        <f t="shared" si="137"/>
        <v>1549.7022367604609</v>
      </c>
      <c r="AG68" s="33">
        <f t="shared" si="138"/>
        <v>1686.4306463065566</v>
      </c>
      <c r="AH68" s="33">
        <f t="shared" si="139"/>
        <v>1823.1590558526523</v>
      </c>
      <c r="AI68" s="33">
        <f t="shared" si="140"/>
        <v>1959.887465398748</v>
      </c>
      <c r="AJ68" s="33">
        <f t="shared" si="141"/>
        <v>2096.6158749448437</v>
      </c>
      <c r="AK68" s="33">
        <f t="shared" si="142"/>
        <v>2233.3442844909396</v>
      </c>
      <c r="AM68">
        <v>297000</v>
      </c>
      <c r="AN68" s="71">
        <v>1225.2245072444771</v>
      </c>
      <c r="AO68" s="71">
        <v>1308.3814947593842</v>
      </c>
      <c r="AP68" s="71">
        <v>1373.3287660951482</v>
      </c>
      <c r="AQ68" s="71">
        <v>1438.6763614940462</v>
      </c>
      <c r="AR68" s="27">
        <f t="shared" si="157"/>
        <v>1504.0239568929442</v>
      </c>
      <c r="AS68" s="27">
        <f t="shared" si="143"/>
        <v>1569.3715522918421</v>
      </c>
      <c r="AT68" s="27">
        <f t="shared" si="144"/>
        <v>1634.7191476907401</v>
      </c>
      <c r="AU68" s="27">
        <f t="shared" si="145"/>
        <v>1700.0667430896381</v>
      </c>
      <c r="AV68" s="27">
        <f t="shared" si="146"/>
        <v>1765.414338488536</v>
      </c>
      <c r="AW68" s="27">
        <f t="shared" si="147"/>
        <v>1830.761933887434</v>
      </c>
      <c r="AX68" s="27">
        <f t="shared" si="148"/>
        <v>1896.109529286332</v>
      </c>
      <c r="AY68" s="27"/>
      <c r="AZ68">
        <v>297000</v>
      </c>
      <c r="BA68" s="71">
        <v>980.6357965659314</v>
      </c>
      <c r="BB68" s="71">
        <v>1071.6234897404345</v>
      </c>
      <c r="BC68" s="71">
        <v>1192.8367760620893</v>
      </c>
      <c r="BD68" s="71">
        <v>1330.6998197115386</v>
      </c>
      <c r="BE68" s="27">
        <f t="shared" si="149"/>
        <v>1468.5628633609879</v>
      </c>
      <c r="BF68" s="27">
        <f t="shared" si="127"/>
        <v>1606.4259070104372</v>
      </c>
      <c r="BG68" s="27">
        <f t="shared" si="128"/>
        <v>1744.2889506598865</v>
      </c>
      <c r="BH68" s="27">
        <f t="shared" si="129"/>
        <v>1882.1519943093358</v>
      </c>
      <c r="BI68" s="27">
        <f t="shared" si="130"/>
        <v>2020.0150379587851</v>
      </c>
      <c r="BJ68" s="27">
        <f t="shared" si="131"/>
        <v>2157.8780816082344</v>
      </c>
      <c r="BK68" s="27">
        <f t="shared" si="132"/>
        <v>2295.741125257684</v>
      </c>
      <c r="BX68" s="5"/>
      <c r="BY68" s="5"/>
      <c r="BZ68" s="5"/>
      <c r="CA68" s="5"/>
      <c r="CB68" s="5"/>
      <c r="CC68" s="5"/>
      <c r="CD68" s="5"/>
      <c r="CE68" s="5"/>
      <c r="CF68" s="5"/>
      <c r="CG68" s="5"/>
      <c r="CH68" s="5"/>
      <c r="CI68" s="5"/>
      <c r="CJ68" s="5"/>
      <c r="CK68" s="5"/>
      <c r="CL68" s="5"/>
    </row>
    <row r="69" spans="1:90" ht="15" customHeight="1">
      <c r="A69">
        <v>268</v>
      </c>
      <c r="B69" t="s">
        <v>478</v>
      </c>
      <c r="C69" t="s">
        <v>479</v>
      </c>
      <c r="D69" t="str">
        <f>IFERROR(VLOOKUP(A69,'Perpetual Stats(HEM)'!$A$3:$D$2773,3,FALSE),B69)</f>
        <v>ACT</v>
      </c>
      <c r="M69">
        <v>357000</v>
      </c>
      <c r="N69" s="71">
        <v>1229.8575226700714</v>
      </c>
      <c r="O69" s="71">
        <v>1313.0256279332227</v>
      </c>
      <c r="P69" s="71">
        <v>1377.9693639700008</v>
      </c>
      <c r="Q69" s="71">
        <v>1443.3168714899323</v>
      </c>
      <c r="R69" s="27">
        <f t="shared" si="150"/>
        <v>1508.6643790098638</v>
      </c>
      <c r="S69" s="27">
        <f t="shared" si="151"/>
        <v>1574.0118865297952</v>
      </c>
      <c r="T69" s="27">
        <f t="shared" si="152"/>
        <v>1639.3593940497267</v>
      </c>
      <c r="U69" s="27">
        <f t="shared" si="153"/>
        <v>1704.7069015696582</v>
      </c>
      <c r="V69" s="27">
        <f t="shared" si="154"/>
        <v>1770.0544090895896</v>
      </c>
      <c r="W69" s="27">
        <f t="shared" si="155"/>
        <v>1835.4019166095211</v>
      </c>
      <c r="X69" s="27">
        <f t="shared" si="156"/>
        <v>1900.7494241294526</v>
      </c>
      <c r="Y69" s="27"/>
      <c r="Z69">
        <v>357000</v>
      </c>
      <c r="AA69" s="71">
        <v>985.27730461882709</v>
      </c>
      <c r="AB69" s="71">
        <v>1076.2557460407777</v>
      </c>
      <c r="AC69" s="71">
        <v>1197.5167934645219</v>
      </c>
      <c r="AD69" s="71">
        <v>1335.4793043870195</v>
      </c>
      <c r="AE69" s="33">
        <f t="shared" si="136"/>
        <v>1473.4418153095171</v>
      </c>
      <c r="AF69" s="33">
        <f t="shared" si="137"/>
        <v>1611.4043262320147</v>
      </c>
      <c r="AG69" s="33">
        <f t="shared" si="138"/>
        <v>1749.3668371545123</v>
      </c>
      <c r="AH69" s="33">
        <f t="shared" si="139"/>
        <v>1887.3293480770099</v>
      </c>
      <c r="AI69" s="33">
        <f t="shared" si="140"/>
        <v>2025.2918589995074</v>
      </c>
      <c r="AJ69" s="33">
        <f t="shared" si="141"/>
        <v>2163.254369922005</v>
      </c>
      <c r="AK69" s="33">
        <f t="shared" si="142"/>
        <v>2301.2168808445026</v>
      </c>
      <c r="AM69">
        <v>357000</v>
      </c>
      <c r="AN69" s="71">
        <v>1282.641793776914</v>
      </c>
      <c r="AO69" s="71">
        <v>1365.9365643289809</v>
      </c>
      <c r="AP69" s="71">
        <v>1430.8400224553734</v>
      </c>
      <c r="AQ69" s="71">
        <v>1496.1865287640503</v>
      </c>
      <c r="AR69" s="27">
        <f t="shared" si="157"/>
        <v>1561.5330350727272</v>
      </c>
      <c r="AS69" s="27">
        <f t="shared" si="143"/>
        <v>1626.8795413814041</v>
      </c>
      <c r="AT69" s="27">
        <f t="shared" si="144"/>
        <v>1692.226047690081</v>
      </c>
      <c r="AU69" s="27">
        <f t="shared" si="145"/>
        <v>1757.5725539987579</v>
      </c>
      <c r="AV69" s="27">
        <f t="shared" si="146"/>
        <v>1822.9190603074348</v>
      </c>
      <c r="AW69" s="27">
        <f t="shared" si="147"/>
        <v>1888.2655666161118</v>
      </c>
      <c r="AX69" s="27">
        <f t="shared" si="148"/>
        <v>1953.6120729247887</v>
      </c>
      <c r="AY69" s="27"/>
      <c r="AZ69">
        <v>357000</v>
      </c>
      <c r="BA69" s="71">
        <v>1038.1579172685549</v>
      </c>
      <c r="BB69" s="71">
        <v>1129.0300514073108</v>
      </c>
      <c r="BC69" s="71">
        <v>1250.8365614044376</v>
      </c>
      <c r="BD69" s="71">
        <v>1389.9336688701924</v>
      </c>
      <c r="BE69" s="27">
        <f t="shared" si="149"/>
        <v>1529.0307763359472</v>
      </c>
      <c r="BF69" s="27">
        <f t="shared" si="127"/>
        <v>1668.127883801702</v>
      </c>
      <c r="BG69" s="27">
        <f t="shared" si="128"/>
        <v>1807.2249912674567</v>
      </c>
      <c r="BH69" s="27">
        <f t="shared" si="129"/>
        <v>1946.3220987332115</v>
      </c>
      <c r="BI69" s="27">
        <f t="shared" si="130"/>
        <v>2085.4192061989661</v>
      </c>
      <c r="BJ69" s="27">
        <f t="shared" si="131"/>
        <v>2224.5163136647207</v>
      </c>
      <c r="BK69" s="27">
        <f t="shared" si="132"/>
        <v>2363.6134211304752</v>
      </c>
      <c r="BX69" s="5"/>
      <c r="BY69" s="5"/>
      <c r="BZ69" s="5"/>
      <c r="CA69" s="5"/>
      <c r="CB69" s="5"/>
      <c r="CC69" s="5"/>
      <c r="CD69" s="5"/>
      <c r="CE69" s="5"/>
      <c r="CF69" s="5"/>
      <c r="CG69" s="5"/>
      <c r="CH69" s="5"/>
      <c r="CI69" s="5"/>
      <c r="CJ69" s="5"/>
      <c r="CK69" s="5"/>
      <c r="CL69" s="5"/>
    </row>
    <row r="70" spans="1:90">
      <c r="A70">
        <v>269</v>
      </c>
      <c r="B70" t="s">
        <v>478</v>
      </c>
      <c r="C70" t="s">
        <v>479</v>
      </c>
      <c r="D70" t="str">
        <f>IFERROR(VLOOKUP(A70,'Perpetual Stats(HEM)'!$A$3:$D$2773,3,FALSE),B70)</f>
        <v>ACT</v>
      </c>
      <c r="AY70" s="27"/>
      <c r="BX70" s="5"/>
      <c r="BY70" s="5"/>
      <c r="BZ70" s="5"/>
      <c r="CA70" s="5"/>
      <c r="CB70" s="5"/>
      <c r="CC70" s="5"/>
      <c r="CD70" s="5"/>
      <c r="CE70" s="5"/>
      <c r="CF70" s="5"/>
      <c r="CG70" s="5"/>
      <c r="CH70" s="5"/>
      <c r="CI70" s="5"/>
      <c r="CJ70" s="5"/>
      <c r="CK70" s="5"/>
      <c r="CL70" s="5"/>
    </row>
    <row r="71" spans="1:90" ht="15.5">
      <c r="A71">
        <v>270</v>
      </c>
      <c r="B71" t="s">
        <v>478</v>
      </c>
      <c r="C71" t="s">
        <v>479</v>
      </c>
      <c r="D71" t="str">
        <f>IFERROR(VLOOKUP(A71,'Perpetual Stats(HEM)'!$A$3:$D$2773,3,FALSE),B71)</f>
        <v>ACT</v>
      </c>
      <c r="M71" s="1052" t="s">
        <v>548</v>
      </c>
      <c r="N71" s="1052"/>
      <c r="O71" s="1052"/>
      <c r="P71" s="1052"/>
      <c r="Q71" s="1052"/>
      <c r="R71" s="1052"/>
      <c r="S71" s="1052"/>
      <c r="T71" s="1052"/>
      <c r="U71" s="1052"/>
      <c r="V71" s="1052"/>
      <c r="W71" s="1052"/>
      <c r="X71" s="1052"/>
      <c r="Y71" s="36"/>
      <c r="Z71" s="1052" t="s">
        <v>549</v>
      </c>
      <c r="AA71" s="1052"/>
      <c r="AB71" s="1052"/>
      <c r="AC71" s="1052"/>
      <c r="AD71" s="1052"/>
      <c r="AE71" s="1052"/>
      <c r="AF71" s="1052"/>
      <c r="AG71" s="1052"/>
      <c r="AH71" s="1052"/>
      <c r="AI71" s="1052"/>
      <c r="AJ71" s="1052"/>
      <c r="AK71" s="1052"/>
      <c r="AM71" s="1052" t="s">
        <v>550</v>
      </c>
      <c r="AN71" s="1052"/>
      <c r="AO71" s="1052"/>
      <c r="AP71" s="1052"/>
      <c r="AQ71" s="1052"/>
      <c r="AR71" s="1052"/>
      <c r="AS71" s="1052"/>
      <c r="AT71" s="1052"/>
      <c r="AU71" s="1052"/>
      <c r="AV71" s="1052"/>
      <c r="AW71" s="1052"/>
      <c r="AX71" s="1052"/>
      <c r="AY71" s="27"/>
      <c r="AZ71" s="1052" t="s">
        <v>551</v>
      </c>
      <c r="BA71" s="1052"/>
      <c r="BB71" s="1052"/>
      <c r="BC71" s="1052"/>
      <c r="BD71" s="1052"/>
      <c r="BE71" s="1052"/>
      <c r="BF71" s="1052"/>
      <c r="BG71" s="1052"/>
      <c r="BH71" s="1052"/>
      <c r="BI71" s="1052"/>
      <c r="BJ71" s="1052"/>
      <c r="BK71" s="1052"/>
      <c r="BX71" s="5"/>
      <c r="BY71" s="5"/>
      <c r="BZ71" s="5"/>
      <c r="CA71" s="5"/>
      <c r="CB71" s="5"/>
      <c r="CC71" s="5"/>
      <c r="CD71" s="5"/>
      <c r="CE71" s="5"/>
      <c r="CF71" s="5"/>
      <c r="CG71" s="5"/>
      <c r="CH71" s="5"/>
      <c r="CI71" s="5"/>
      <c r="CJ71" s="5"/>
      <c r="CK71" s="5"/>
      <c r="CL71" s="5"/>
    </row>
    <row r="72" spans="1:90" ht="58">
      <c r="A72">
        <v>271</v>
      </c>
      <c r="B72" t="s">
        <v>478</v>
      </c>
      <c r="C72" t="s">
        <v>479</v>
      </c>
      <c r="D72" t="str">
        <f>IFERROR(VLOOKUP(A72,'Perpetual Stats(HEM)'!$A$3:$D$2773,3,FALSE),B72)</f>
        <v>ACT</v>
      </c>
      <c r="M72" s="30" t="s">
        <v>552</v>
      </c>
      <c r="N72" s="5" t="s">
        <v>171</v>
      </c>
      <c r="O72" s="5" t="s">
        <v>486</v>
      </c>
      <c r="P72" s="5" t="s">
        <v>487</v>
      </c>
      <c r="Q72" s="5" t="s">
        <v>488</v>
      </c>
      <c r="R72" s="5" t="s">
        <v>489</v>
      </c>
      <c r="S72" s="5" t="s">
        <v>490</v>
      </c>
      <c r="T72" s="5" t="s">
        <v>491</v>
      </c>
      <c r="U72" s="5" t="s">
        <v>492</v>
      </c>
      <c r="V72" s="5" t="s">
        <v>493</v>
      </c>
      <c r="W72" s="5" t="s">
        <v>494</v>
      </c>
      <c r="X72" s="5" t="s">
        <v>495</v>
      </c>
      <c r="AA72" s="5" t="s">
        <v>496</v>
      </c>
      <c r="AB72" s="5" t="s">
        <v>497</v>
      </c>
      <c r="AC72" s="5" t="s">
        <v>498</v>
      </c>
      <c r="AD72" s="5" t="s">
        <v>499</v>
      </c>
      <c r="AE72" s="5" t="s">
        <v>500</v>
      </c>
      <c r="AF72" s="5" t="s">
        <v>501</v>
      </c>
      <c r="AG72" s="5" t="s">
        <v>502</v>
      </c>
      <c r="AH72" s="5" t="s">
        <v>503</v>
      </c>
      <c r="AI72" s="5" t="s">
        <v>504</v>
      </c>
      <c r="AJ72" s="5" t="s">
        <v>505</v>
      </c>
      <c r="AK72" s="5" t="s">
        <v>506</v>
      </c>
      <c r="AM72" s="29" t="s">
        <v>431</v>
      </c>
      <c r="AN72" s="5" t="s">
        <v>171</v>
      </c>
      <c r="AO72" s="5" t="s">
        <v>486</v>
      </c>
      <c r="AP72" s="5" t="s">
        <v>487</v>
      </c>
      <c r="AQ72" s="5" t="s">
        <v>488</v>
      </c>
      <c r="AR72" s="5" t="s">
        <v>489</v>
      </c>
      <c r="AS72" s="5" t="s">
        <v>490</v>
      </c>
      <c r="AT72" s="5" t="s">
        <v>491</v>
      </c>
      <c r="AU72" s="5" t="s">
        <v>492</v>
      </c>
      <c r="AV72" s="5" t="s">
        <v>493</v>
      </c>
      <c r="AW72" s="5" t="s">
        <v>494</v>
      </c>
      <c r="AX72" s="5" t="s">
        <v>495</v>
      </c>
      <c r="AY72" s="27"/>
      <c r="BA72" s="5" t="s">
        <v>496</v>
      </c>
      <c r="BB72" s="5" t="s">
        <v>497</v>
      </c>
      <c r="BC72" s="5" t="s">
        <v>498</v>
      </c>
      <c r="BD72" s="5" t="s">
        <v>499</v>
      </c>
      <c r="BE72" s="5" t="s">
        <v>500</v>
      </c>
      <c r="BF72" s="5" t="s">
        <v>501</v>
      </c>
      <c r="BG72" s="5" t="s">
        <v>502</v>
      </c>
      <c r="BH72" s="5" t="s">
        <v>503</v>
      </c>
      <c r="BI72" s="5" t="s">
        <v>504</v>
      </c>
      <c r="BJ72" s="5" t="s">
        <v>505</v>
      </c>
      <c r="BK72" s="5" t="s">
        <v>506</v>
      </c>
      <c r="BX72" s="5"/>
      <c r="BY72" s="5"/>
      <c r="BZ72" s="5"/>
      <c r="CA72" s="5"/>
      <c r="CB72" s="5"/>
      <c r="CC72" s="5"/>
      <c r="CD72" s="5"/>
      <c r="CE72" s="5"/>
      <c r="CF72" s="5"/>
      <c r="CG72" s="5"/>
      <c r="CH72" s="5"/>
      <c r="CI72" s="5"/>
      <c r="CJ72" s="5"/>
      <c r="CK72" s="5"/>
      <c r="CL72" s="5"/>
    </row>
    <row r="73" spans="1:90">
      <c r="A73">
        <v>272</v>
      </c>
      <c r="B73" t="s">
        <v>478</v>
      </c>
      <c r="C73" t="s">
        <v>479</v>
      </c>
      <c r="D73" t="str">
        <f>IFERROR(VLOOKUP(A73,'Perpetual Stats(HEM)'!$A$3:$D$2773,3,FALSE),B73)</f>
        <v>ACT</v>
      </c>
      <c r="M73" s="67">
        <v>0</v>
      </c>
      <c r="N73" s="68">
        <v>0</v>
      </c>
      <c r="O73" s="68">
        <v>0</v>
      </c>
      <c r="P73" s="68">
        <v>0</v>
      </c>
      <c r="Q73" s="68">
        <v>0</v>
      </c>
      <c r="R73" s="68">
        <v>0</v>
      </c>
      <c r="S73" s="68">
        <v>0</v>
      </c>
      <c r="T73" s="68">
        <v>0</v>
      </c>
      <c r="U73" s="68">
        <v>0</v>
      </c>
      <c r="V73" s="68">
        <v>0</v>
      </c>
      <c r="W73" s="68">
        <v>0</v>
      </c>
      <c r="X73" s="68">
        <v>0</v>
      </c>
      <c r="Y73" s="27"/>
      <c r="Z73" s="67">
        <v>0</v>
      </c>
      <c r="AA73" s="68">
        <v>271.36688644222147</v>
      </c>
      <c r="AB73" s="68">
        <v>0</v>
      </c>
      <c r="AC73" s="68">
        <v>0</v>
      </c>
      <c r="AD73" s="68">
        <v>0</v>
      </c>
      <c r="AE73" s="68">
        <v>0</v>
      </c>
      <c r="AF73" s="68">
        <v>0</v>
      </c>
      <c r="AG73" s="68">
        <v>0</v>
      </c>
      <c r="AH73" s="68">
        <v>0</v>
      </c>
      <c r="AI73" s="68">
        <v>0</v>
      </c>
      <c r="AJ73" s="68">
        <v>0</v>
      </c>
      <c r="AK73" s="68">
        <v>0</v>
      </c>
      <c r="AM73" s="67">
        <v>0</v>
      </c>
      <c r="AN73" s="68">
        <v>0</v>
      </c>
      <c r="AO73" s="68">
        <v>0</v>
      </c>
      <c r="AP73" s="68">
        <v>0</v>
      </c>
      <c r="AQ73" s="68">
        <v>0</v>
      </c>
      <c r="AR73" s="68">
        <v>0</v>
      </c>
      <c r="AS73" s="68">
        <v>0</v>
      </c>
      <c r="AT73" s="68">
        <v>0</v>
      </c>
      <c r="AU73" s="68">
        <v>0</v>
      </c>
      <c r="AV73" s="68">
        <v>0</v>
      </c>
      <c r="AW73" s="68">
        <v>0</v>
      </c>
      <c r="AX73" s="68">
        <v>0</v>
      </c>
      <c r="AY73" s="27"/>
      <c r="AZ73" s="67">
        <v>0</v>
      </c>
      <c r="BA73" s="68">
        <v>272.85088621109554</v>
      </c>
      <c r="BB73" s="68">
        <v>0</v>
      </c>
      <c r="BC73" s="68">
        <v>0</v>
      </c>
      <c r="BD73" s="68">
        <v>0</v>
      </c>
      <c r="BE73" s="68">
        <v>0</v>
      </c>
      <c r="BF73" s="68">
        <v>0</v>
      </c>
      <c r="BG73" s="68">
        <v>0</v>
      </c>
      <c r="BH73" s="68">
        <v>0</v>
      </c>
      <c r="BI73" s="68">
        <v>0</v>
      </c>
      <c r="BJ73" s="68">
        <v>0</v>
      </c>
      <c r="BK73" s="68">
        <v>0</v>
      </c>
      <c r="BX73" s="5"/>
      <c r="BY73" s="5"/>
      <c r="BZ73" s="5"/>
      <c r="CA73" s="5"/>
      <c r="CB73" s="5"/>
      <c r="CC73" s="5"/>
      <c r="CD73" s="5"/>
      <c r="CE73" s="5"/>
      <c r="CF73" s="5"/>
      <c r="CG73" s="5"/>
      <c r="CH73" s="5"/>
      <c r="CI73" s="5"/>
      <c r="CJ73" s="5"/>
      <c r="CK73" s="5"/>
      <c r="CL73" s="5"/>
    </row>
    <row r="74" spans="1:90">
      <c r="A74">
        <v>273</v>
      </c>
      <c r="B74" t="s">
        <v>478</v>
      </c>
      <c r="C74" t="s">
        <v>479</v>
      </c>
      <c r="D74" t="str">
        <f>IFERROR(VLOOKUP(A74,'Perpetual Stats(HEM)'!$A$3:$D$2773,3,FALSE),B74)</f>
        <v>ACT</v>
      </c>
      <c r="M74" s="67">
        <v>24000</v>
      </c>
      <c r="N74" s="68">
        <v>516.80484635251344</v>
      </c>
      <c r="O74" s="68">
        <v>0</v>
      </c>
      <c r="P74" s="68">
        <v>0</v>
      </c>
      <c r="Q74" s="68">
        <v>0</v>
      </c>
      <c r="R74" s="68">
        <v>0</v>
      </c>
      <c r="S74" s="68">
        <v>0</v>
      </c>
      <c r="T74" s="68">
        <v>0</v>
      </c>
      <c r="U74" s="68">
        <v>0</v>
      </c>
      <c r="V74" s="68">
        <v>0</v>
      </c>
      <c r="W74" s="68">
        <v>0</v>
      </c>
      <c r="X74" s="68">
        <v>0</v>
      </c>
      <c r="Y74" s="27"/>
      <c r="Z74" s="67">
        <v>24000</v>
      </c>
      <c r="AA74" s="68">
        <v>287.40368491062407</v>
      </c>
      <c r="AB74" s="68">
        <v>378.00411391595321</v>
      </c>
      <c r="AC74" s="68">
        <v>468.17431177404143</v>
      </c>
      <c r="AD74" s="68">
        <v>0</v>
      </c>
      <c r="AE74" s="68">
        <v>0</v>
      </c>
      <c r="AF74" s="68">
        <v>0</v>
      </c>
      <c r="AG74" s="68">
        <v>0</v>
      </c>
      <c r="AH74" s="68">
        <v>0</v>
      </c>
      <c r="AI74" s="68">
        <v>0</v>
      </c>
      <c r="AJ74" s="68">
        <v>0</v>
      </c>
      <c r="AK74" s="68">
        <v>0</v>
      </c>
      <c r="AM74" s="67">
        <v>24000</v>
      </c>
      <c r="AN74" s="68">
        <v>518.28778296670259</v>
      </c>
      <c r="AO74" s="68">
        <v>0</v>
      </c>
      <c r="AP74" s="68">
        <v>0</v>
      </c>
      <c r="AQ74" s="68">
        <v>0</v>
      </c>
      <c r="AR74" s="68">
        <v>0</v>
      </c>
      <c r="AS74" s="68">
        <v>0</v>
      </c>
      <c r="AT74" s="68">
        <v>0</v>
      </c>
      <c r="AU74" s="68">
        <v>0</v>
      </c>
      <c r="AV74" s="68">
        <v>0</v>
      </c>
      <c r="AW74" s="68">
        <v>0</v>
      </c>
      <c r="AX74" s="68">
        <v>0</v>
      </c>
      <c r="AZ74" s="67">
        <v>24000</v>
      </c>
      <c r="BA74" s="68">
        <v>288.8877009075253</v>
      </c>
      <c r="BB74" s="68">
        <v>379.48230271263793</v>
      </c>
      <c r="BC74" s="68">
        <v>469.6522450616477</v>
      </c>
      <c r="BD74" s="68">
        <v>0</v>
      </c>
      <c r="BE74" s="68">
        <v>0</v>
      </c>
      <c r="BF74" s="68">
        <v>0</v>
      </c>
      <c r="BG74" s="68">
        <v>0</v>
      </c>
      <c r="BH74" s="68">
        <v>0</v>
      </c>
      <c r="BI74" s="68">
        <v>0</v>
      </c>
      <c r="BJ74" s="68">
        <v>0</v>
      </c>
      <c r="BK74" s="68">
        <v>0</v>
      </c>
      <c r="BX74" s="5"/>
      <c r="BY74" s="5"/>
      <c r="BZ74" s="5"/>
      <c r="CA74" s="5"/>
      <c r="CB74" s="5"/>
      <c r="CC74" s="5"/>
      <c r="CD74" s="5"/>
      <c r="CE74" s="5"/>
      <c r="CF74" s="5"/>
      <c r="CG74" s="5"/>
      <c r="CH74" s="5"/>
      <c r="CI74" s="5"/>
      <c r="CJ74" s="5"/>
      <c r="CK74" s="5"/>
      <c r="CL74" s="5"/>
    </row>
    <row r="75" spans="1:90">
      <c r="A75">
        <v>274</v>
      </c>
      <c r="B75" t="s">
        <v>478</v>
      </c>
      <c r="C75" t="s">
        <v>479</v>
      </c>
      <c r="D75" t="str">
        <f>IFERROR(VLOOKUP(A75,'Perpetual Stats(HEM)'!$A$3:$D$2773,3,FALSE),B75)</f>
        <v>ACT</v>
      </c>
      <c r="M75" s="67">
        <v>36000</v>
      </c>
      <c r="N75" s="68">
        <v>529.70165600758389</v>
      </c>
      <c r="O75" s="68">
        <v>606.24022236238591</v>
      </c>
      <c r="P75" s="68">
        <v>666.92503501187412</v>
      </c>
      <c r="Q75" s="68">
        <v>0</v>
      </c>
      <c r="R75" s="68">
        <v>0</v>
      </c>
      <c r="S75" s="68">
        <v>0</v>
      </c>
      <c r="T75" s="68">
        <v>0</v>
      </c>
      <c r="U75" s="68">
        <v>0</v>
      </c>
      <c r="V75" s="68">
        <v>0</v>
      </c>
      <c r="W75" s="68">
        <v>0</v>
      </c>
      <c r="X75" s="68">
        <v>0</v>
      </c>
      <c r="Y75" s="27"/>
      <c r="Z75" s="67">
        <v>36000</v>
      </c>
      <c r="AA75" s="68">
        <v>300.30977932205201</v>
      </c>
      <c r="AB75" s="68">
        <v>390.85967289650125</v>
      </c>
      <c r="AC75" s="68">
        <v>481.02768879406847</v>
      </c>
      <c r="AD75" s="68">
        <v>580.83310640775244</v>
      </c>
      <c r="AE75" s="70">
        <f>AD75+(AD75-AC75)</f>
        <v>680.63852402143641</v>
      </c>
      <c r="AF75" s="70">
        <f t="shared" ref="AF75:AF83" si="158">AE75+(AE75-AD75)</f>
        <v>780.44394163512038</v>
      </c>
      <c r="AG75" s="70">
        <f t="shared" ref="AG75:AG83" si="159">AF75+(AF75-AE75)</f>
        <v>880.24935924880435</v>
      </c>
      <c r="AH75" s="70">
        <f t="shared" ref="AH75:AH83" si="160">AG75+(AG75-AF75)</f>
        <v>980.05477686248832</v>
      </c>
      <c r="AI75" s="70">
        <f t="shared" ref="AI75:AI83" si="161">AH75+(AH75-AG75)</f>
        <v>1079.8601944761722</v>
      </c>
      <c r="AJ75" s="70">
        <f t="shared" ref="AJ75:AJ83" si="162">AI75+(AI75-AH75)</f>
        <v>1179.665612089856</v>
      </c>
      <c r="AK75" s="70">
        <f t="shared" ref="AK75:AK82" si="163">AJ75+(AJ75-AI75)</f>
        <v>1279.4710297035399</v>
      </c>
      <c r="AM75" s="67">
        <v>36000</v>
      </c>
      <c r="AN75" s="68">
        <v>531.18459262177305</v>
      </c>
      <c r="AO75" s="68">
        <v>607.72010342891429</v>
      </c>
      <c r="AP75" s="68">
        <v>668.40839490454812</v>
      </c>
      <c r="AQ75" s="68">
        <v>0</v>
      </c>
      <c r="AR75" s="68">
        <v>0</v>
      </c>
      <c r="AS75" s="68">
        <v>0</v>
      </c>
      <c r="AT75" s="68">
        <v>0</v>
      </c>
      <c r="AU75" s="68">
        <v>0</v>
      </c>
      <c r="AV75" s="68">
        <v>0</v>
      </c>
      <c r="AW75" s="68">
        <v>0</v>
      </c>
      <c r="AX75" s="68">
        <v>0</v>
      </c>
      <c r="AY75" s="36"/>
      <c r="AZ75" s="67">
        <v>36000</v>
      </c>
      <c r="BA75" s="68">
        <v>301.79377677263648</v>
      </c>
      <c r="BB75" s="68">
        <v>392.33786169318603</v>
      </c>
      <c r="BC75" s="68">
        <v>482.50562208167469</v>
      </c>
      <c r="BD75" s="68">
        <v>582.33579664963941</v>
      </c>
      <c r="BE75" s="68">
        <f>BD75+(BD75-BC75)</f>
        <v>682.16597121760412</v>
      </c>
      <c r="BF75" s="68">
        <f t="shared" ref="BF75:BF83" si="164">BE75+(BE75-BD75)</f>
        <v>781.99614578556884</v>
      </c>
      <c r="BG75" s="68">
        <f t="shared" ref="BG75:BG83" si="165">BF75+(BF75-BE75)</f>
        <v>881.82632035353356</v>
      </c>
      <c r="BH75" s="68">
        <f t="shared" ref="BH75:BH83" si="166">BG75+(BG75-BF75)</f>
        <v>981.65649492149828</v>
      </c>
      <c r="BI75" s="68">
        <f t="shared" ref="BI75:BI83" si="167">BH75+(BH75-BG75)</f>
        <v>1081.4866694894631</v>
      </c>
      <c r="BJ75" s="68">
        <f t="shared" ref="BJ75:BJ83" si="168">BI75+(BI75-BH75)</f>
        <v>1181.3168440574279</v>
      </c>
      <c r="BK75" s="68">
        <f t="shared" ref="BK75:BK83" si="169">BJ75+(BJ75-BI75)</f>
        <v>1281.1470186253928</v>
      </c>
      <c r="BX75" s="5"/>
      <c r="BY75" s="5"/>
      <c r="BZ75" s="5"/>
      <c r="CA75" s="5"/>
      <c r="CB75" s="5"/>
      <c r="CC75" s="5"/>
      <c r="CD75" s="5"/>
      <c r="CE75" s="5"/>
      <c r="CF75" s="5"/>
      <c r="CG75" s="5"/>
      <c r="CH75" s="5"/>
      <c r="CI75" s="5"/>
      <c r="CJ75" s="5"/>
      <c r="CK75" s="5"/>
      <c r="CL75" s="5"/>
    </row>
    <row r="76" spans="1:90">
      <c r="A76">
        <v>275</v>
      </c>
      <c r="B76" t="s">
        <v>478</v>
      </c>
      <c r="C76" t="s">
        <v>479</v>
      </c>
      <c r="D76" t="str">
        <f>IFERROR(VLOOKUP(A76,'Perpetual Stats(HEM)'!$A$3:$D$2773,3,FALSE),B76)</f>
        <v>ACT</v>
      </c>
      <c r="M76">
        <v>0</v>
      </c>
      <c r="N76" s="72">
        <v>587.85436354358239</v>
      </c>
      <c r="O76" s="72">
        <v>669.48183103108897</v>
      </c>
      <c r="P76" s="72">
        <v>734.91544909907634</v>
      </c>
      <c r="Q76" s="72">
        <v>800.27518882669892</v>
      </c>
      <c r="R76" s="27">
        <f>Q76+(Q76-P76)</f>
        <v>865.6349285543215</v>
      </c>
      <c r="S76" s="27">
        <f t="shared" ref="S76:S83" si="170">R76+(R76-Q76)</f>
        <v>930.99466828194409</v>
      </c>
      <c r="T76" s="27">
        <f t="shared" ref="T76:T83" si="171">S76+(S76-R76)</f>
        <v>996.35440800956667</v>
      </c>
      <c r="U76" s="27">
        <f t="shared" ref="U76:U83" si="172">T76+(T76-S76)</f>
        <v>1061.7141477371893</v>
      </c>
      <c r="V76" s="27">
        <f t="shared" ref="V76:V83" si="173">U76+(U76-T76)</f>
        <v>1127.0738874648118</v>
      </c>
      <c r="W76" s="27">
        <f t="shared" ref="W76:W83" si="174">V76+(V76-U76)</f>
        <v>1192.4336271924344</v>
      </c>
      <c r="X76" s="27">
        <f t="shared" ref="X76:X83" si="175">W76+(W76-V76)</f>
        <v>1257.793366920057</v>
      </c>
      <c r="Y76" s="27"/>
      <c r="Z76">
        <v>0</v>
      </c>
      <c r="AA76" s="72">
        <v>342.10234684409852</v>
      </c>
      <c r="AB76" s="72">
        <v>434.37285787588672</v>
      </c>
      <c r="AC76" s="72">
        <v>549.00046141887219</v>
      </c>
      <c r="AD76" s="72">
        <v>673.16405310997607</v>
      </c>
      <c r="AE76" s="33">
        <f t="shared" ref="AE76:AE83" si="176">AD76+(AD76-AC76)</f>
        <v>797.32764480107994</v>
      </c>
      <c r="AF76" s="33">
        <f t="shared" si="158"/>
        <v>921.49123649218382</v>
      </c>
      <c r="AG76" s="33">
        <f t="shared" si="159"/>
        <v>1045.6548281832877</v>
      </c>
      <c r="AH76" s="33">
        <f t="shared" si="160"/>
        <v>1169.8184198743916</v>
      </c>
      <c r="AI76" s="33">
        <f t="shared" si="161"/>
        <v>1293.9820115654954</v>
      </c>
      <c r="AJ76" s="33">
        <f t="shared" si="162"/>
        <v>1418.1456032565993</v>
      </c>
      <c r="AK76" s="33">
        <f t="shared" si="163"/>
        <v>1542.3091949477032</v>
      </c>
      <c r="AM76">
        <v>0</v>
      </c>
      <c r="AN76" s="72">
        <v>592.60863645727079</v>
      </c>
      <c r="AO76" s="72">
        <v>674.2475491675898</v>
      </c>
      <c r="AP76" s="72">
        <v>739.67753938127885</v>
      </c>
      <c r="AQ76" s="72">
        <v>805.03718892923416</v>
      </c>
      <c r="AR76" s="27">
        <f>AQ76+(AQ76-AP76)</f>
        <v>870.39683847718948</v>
      </c>
      <c r="AS76" s="27">
        <f t="shared" ref="AS76:AS83" si="177">AR76+(AR76-AQ76)</f>
        <v>935.75648802514479</v>
      </c>
      <c r="AT76" s="27">
        <f t="shared" ref="AT76:AT83" si="178">AS76+(AS76-AR76)</f>
        <v>1001.1161375731001</v>
      </c>
      <c r="AU76" s="27">
        <f t="shared" ref="AU76:AU83" si="179">AT76+(AT76-AS76)</f>
        <v>1066.4757871210554</v>
      </c>
      <c r="AV76" s="27">
        <f t="shared" ref="AV76:AV83" si="180">AU76+(AU76-AT76)</f>
        <v>1131.8354366690107</v>
      </c>
      <c r="AW76" s="27">
        <f t="shared" ref="AW76:AW83" si="181">AV76+(AV76-AU76)</f>
        <v>1197.195086216966</v>
      </c>
      <c r="AX76" s="27">
        <f t="shared" ref="AX76:AX83" si="182">AW76+(AW76-AV76)</f>
        <v>1262.5547357649214</v>
      </c>
      <c r="AZ76">
        <v>0</v>
      </c>
      <c r="BA76" s="72">
        <v>346.8653337035463</v>
      </c>
      <c r="BB76" s="72">
        <v>439.12623973388486</v>
      </c>
      <c r="BC76" s="72">
        <v>553.8030032450954</v>
      </c>
      <c r="BD76" s="72">
        <v>678.06881948617786</v>
      </c>
      <c r="BE76" s="27">
        <f t="shared" ref="BE76:BE83" si="183">BD76+(BD76-BC76)</f>
        <v>802.33463572726032</v>
      </c>
      <c r="BF76" s="27">
        <f t="shared" si="164"/>
        <v>926.60045196834278</v>
      </c>
      <c r="BG76" s="27">
        <f t="shared" si="165"/>
        <v>1050.8662682094252</v>
      </c>
      <c r="BH76" s="27">
        <f t="shared" si="166"/>
        <v>1175.1320844505076</v>
      </c>
      <c r="BI76" s="27">
        <f t="shared" si="167"/>
        <v>1299.3979006915899</v>
      </c>
      <c r="BJ76" s="27">
        <f t="shared" si="168"/>
        <v>1423.6637169326723</v>
      </c>
      <c r="BK76" s="27">
        <f t="shared" si="169"/>
        <v>1547.9295331737546</v>
      </c>
      <c r="BX76" s="5"/>
      <c r="BY76" s="5"/>
      <c r="BZ76" s="5"/>
      <c r="CA76" s="5"/>
      <c r="CB76" s="5"/>
      <c r="CC76" s="5"/>
      <c r="CD76" s="5"/>
      <c r="CE76" s="5"/>
      <c r="CF76" s="5"/>
      <c r="CG76" s="5"/>
      <c r="CH76" s="5"/>
      <c r="CI76" s="5"/>
      <c r="CJ76" s="5"/>
      <c r="CK76" s="5"/>
      <c r="CL76" s="5"/>
    </row>
    <row r="77" spans="1:90">
      <c r="A77">
        <v>276</v>
      </c>
      <c r="B77" t="s">
        <v>478</v>
      </c>
      <c r="C77" t="s">
        <v>479</v>
      </c>
      <c r="D77" t="str">
        <f>IFERROR(VLOOKUP(A77,'Perpetual Stats(HEM)'!$A$3:$D$2773,3,FALSE),B77)</f>
        <v>ACT</v>
      </c>
      <c r="M77">
        <v>59000</v>
      </c>
      <c r="N77" s="71">
        <v>623.49737503769279</v>
      </c>
      <c r="O77" s="71">
        <v>705.21037429923081</v>
      </c>
      <c r="P77" s="71">
        <v>770.61679437825796</v>
      </c>
      <c r="Q77" s="71">
        <v>835.97583067946186</v>
      </c>
      <c r="R77" s="27">
        <f t="shared" ref="R77:R83" si="184">Q77+(Q77-P77)</f>
        <v>901.33486698066577</v>
      </c>
      <c r="S77" s="27">
        <f t="shared" si="170"/>
        <v>966.69390328186967</v>
      </c>
      <c r="T77" s="27">
        <f t="shared" si="171"/>
        <v>1032.0529395830736</v>
      </c>
      <c r="U77" s="27">
        <f t="shared" si="172"/>
        <v>1097.4119758842776</v>
      </c>
      <c r="V77" s="27">
        <f t="shared" si="173"/>
        <v>1162.7710121854816</v>
      </c>
      <c r="W77" s="27">
        <f t="shared" si="174"/>
        <v>1228.1300484866856</v>
      </c>
      <c r="X77" s="27">
        <f t="shared" si="175"/>
        <v>1293.4890847878896</v>
      </c>
      <c r="Y77" s="27"/>
      <c r="Z77">
        <v>59000</v>
      </c>
      <c r="AA77" s="71">
        <v>377.81041375430942</v>
      </c>
      <c r="AB77" s="71">
        <v>470.00919818319858</v>
      </c>
      <c r="AC77" s="71">
        <v>585.00508073090157</v>
      </c>
      <c r="AD77" s="71">
        <v>709.93476750300488</v>
      </c>
      <c r="AE77" s="33">
        <f t="shared" si="176"/>
        <v>834.86445427510819</v>
      </c>
      <c r="AF77" s="33">
        <f t="shared" si="158"/>
        <v>959.7941410472115</v>
      </c>
      <c r="AG77" s="33">
        <f t="shared" si="159"/>
        <v>1084.7238278193149</v>
      </c>
      <c r="AH77" s="33">
        <f t="shared" si="160"/>
        <v>1209.6535145914183</v>
      </c>
      <c r="AI77" s="33">
        <f t="shared" si="161"/>
        <v>1334.5832013635218</v>
      </c>
      <c r="AJ77" s="33">
        <f t="shared" si="162"/>
        <v>1459.5128881356252</v>
      </c>
      <c r="AK77" s="33">
        <f t="shared" si="163"/>
        <v>1584.4425749077286</v>
      </c>
      <c r="AM77">
        <v>59000</v>
      </c>
      <c r="AN77" s="71">
        <v>628.25164795138107</v>
      </c>
      <c r="AO77" s="71">
        <v>709.9760924357314</v>
      </c>
      <c r="AP77" s="71">
        <v>775.37889377740532</v>
      </c>
      <c r="AQ77" s="71">
        <v>840.73783078199722</v>
      </c>
      <c r="AR77" s="27">
        <f t="shared" ref="AR77:AR83" si="185">AQ77+(AQ77-AP77)</f>
        <v>906.09676778658911</v>
      </c>
      <c r="AS77" s="27">
        <f t="shared" si="177"/>
        <v>971.45570479118101</v>
      </c>
      <c r="AT77" s="27">
        <f t="shared" si="178"/>
        <v>1036.8146417957728</v>
      </c>
      <c r="AU77" s="27">
        <f t="shared" si="179"/>
        <v>1102.1735788003646</v>
      </c>
      <c r="AV77" s="27">
        <f t="shared" si="180"/>
        <v>1167.5325158049563</v>
      </c>
      <c r="AW77" s="27">
        <f t="shared" si="181"/>
        <v>1232.8914528095481</v>
      </c>
      <c r="AX77" s="27">
        <f t="shared" si="182"/>
        <v>1298.2503898141399</v>
      </c>
      <c r="AY77" s="27"/>
      <c r="AZ77">
        <v>59000</v>
      </c>
      <c r="BA77" s="71">
        <v>382.57340061375726</v>
      </c>
      <c r="BB77" s="71">
        <v>474.76258004119677</v>
      </c>
      <c r="BC77" s="71">
        <v>589.80762255712466</v>
      </c>
      <c r="BD77" s="71">
        <v>714.83953387920656</v>
      </c>
      <c r="BE77" s="27">
        <f t="shared" si="183"/>
        <v>839.87144520128845</v>
      </c>
      <c r="BF77" s="27">
        <f t="shared" si="164"/>
        <v>964.90335652337035</v>
      </c>
      <c r="BG77" s="27">
        <f t="shared" si="165"/>
        <v>1089.9352678454522</v>
      </c>
      <c r="BH77" s="27">
        <f t="shared" si="166"/>
        <v>1214.9671791675341</v>
      </c>
      <c r="BI77" s="27">
        <f t="shared" si="167"/>
        <v>1339.999090489616</v>
      </c>
      <c r="BJ77" s="27">
        <f t="shared" si="168"/>
        <v>1465.0310018116979</v>
      </c>
      <c r="BK77" s="27">
        <f t="shared" si="169"/>
        <v>1590.0629131337798</v>
      </c>
      <c r="BX77" s="5"/>
      <c r="BY77" s="5"/>
      <c r="BZ77" s="5"/>
      <c r="CA77" s="5"/>
      <c r="CB77" s="5"/>
      <c r="CC77" s="5"/>
      <c r="CD77" s="5"/>
      <c r="CE77" s="5"/>
      <c r="CF77" s="5"/>
      <c r="CG77" s="5"/>
      <c r="CH77" s="5"/>
      <c r="CI77" s="5"/>
      <c r="CJ77" s="5"/>
      <c r="CK77" s="5"/>
      <c r="CL77" s="5"/>
    </row>
    <row r="78" spans="1:90">
      <c r="A78">
        <v>277</v>
      </c>
      <c r="B78" t="s">
        <v>478</v>
      </c>
      <c r="C78" t="s">
        <v>479</v>
      </c>
      <c r="D78" t="str">
        <f>IFERROR(VLOOKUP(A78,'Perpetual Stats(HEM)'!$A$3:$D$2773,3,FALSE),B78)</f>
        <v>ACT</v>
      </c>
      <c r="M78">
        <v>71000</v>
      </c>
      <c r="N78" s="71">
        <v>676.81187686900819</v>
      </c>
      <c r="O78" s="71">
        <v>758.65281380281579</v>
      </c>
      <c r="P78" s="71">
        <v>824.01856048708532</v>
      </c>
      <c r="Q78" s="71">
        <v>889.37657640268151</v>
      </c>
      <c r="R78" s="27">
        <f t="shared" si="184"/>
        <v>954.73459231827769</v>
      </c>
      <c r="S78" s="27">
        <f t="shared" si="170"/>
        <v>1020.0926082338739</v>
      </c>
      <c r="T78" s="27">
        <f t="shared" si="171"/>
        <v>1085.4506241494701</v>
      </c>
      <c r="U78" s="27">
        <f t="shared" si="172"/>
        <v>1150.8086400650664</v>
      </c>
      <c r="V78" s="27">
        <f t="shared" si="173"/>
        <v>1216.1666559806627</v>
      </c>
      <c r="W78" s="27">
        <f t="shared" si="174"/>
        <v>1281.524671896259</v>
      </c>
      <c r="X78" s="27">
        <f t="shared" si="175"/>
        <v>1346.8826878118552</v>
      </c>
      <c r="Y78" s="27"/>
      <c r="Z78">
        <v>71000</v>
      </c>
      <c r="AA78" s="71">
        <v>431.22222490252727</v>
      </c>
      <c r="AB78" s="71">
        <v>523.31370770000206</v>
      </c>
      <c r="AC78" s="71">
        <v>638.86045859003502</v>
      </c>
      <c r="AD78" s="71">
        <v>764.93606332632203</v>
      </c>
      <c r="AE78" s="33">
        <f t="shared" si="176"/>
        <v>891.01166806260903</v>
      </c>
      <c r="AF78" s="33">
        <f t="shared" si="158"/>
        <v>1017.087272798896</v>
      </c>
      <c r="AG78" s="33">
        <f t="shared" si="159"/>
        <v>1143.162877535183</v>
      </c>
      <c r="AH78" s="33">
        <f t="shared" si="160"/>
        <v>1269.23848227147</v>
      </c>
      <c r="AI78" s="33">
        <f t="shared" si="161"/>
        <v>1395.3140870077571</v>
      </c>
      <c r="AJ78" s="33">
        <f t="shared" si="162"/>
        <v>1521.3896917440441</v>
      </c>
      <c r="AK78" s="33">
        <f t="shared" si="163"/>
        <v>1647.4652964803311</v>
      </c>
      <c r="AM78">
        <v>71000</v>
      </c>
      <c r="AN78" s="71">
        <v>681.56614978269658</v>
      </c>
      <c r="AO78" s="71">
        <v>763.41853193931638</v>
      </c>
      <c r="AP78" s="71">
        <v>828.78065076928772</v>
      </c>
      <c r="AQ78" s="71">
        <v>894.13857650521675</v>
      </c>
      <c r="AR78" s="27">
        <f t="shared" si="185"/>
        <v>959.49650224114578</v>
      </c>
      <c r="AS78" s="27">
        <f t="shared" si="177"/>
        <v>1024.8544279770749</v>
      </c>
      <c r="AT78" s="27">
        <f t="shared" si="178"/>
        <v>1090.2123537130042</v>
      </c>
      <c r="AU78" s="27">
        <f t="shared" si="179"/>
        <v>1155.5702794489334</v>
      </c>
      <c r="AV78" s="27">
        <f t="shared" si="180"/>
        <v>1220.9282051848627</v>
      </c>
      <c r="AW78" s="27">
        <f t="shared" si="181"/>
        <v>1286.2861309207919</v>
      </c>
      <c r="AX78" s="27">
        <f t="shared" si="182"/>
        <v>1351.6440566567212</v>
      </c>
      <c r="AY78" s="27"/>
      <c r="AZ78">
        <v>71000</v>
      </c>
      <c r="BA78" s="71">
        <v>435.98521176197511</v>
      </c>
      <c r="BB78" s="71">
        <v>528.06712595936983</v>
      </c>
      <c r="BC78" s="71">
        <v>643.66300041625834</v>
      </c>
      <c r="BD78" s="71">
        <v>769.84079214242797</v>
      </c>
      <c r="BE78" s="27">
        <f t="shared" si="183"/>
        <v>896.0185838685976</v>
      </c>
      <c r="BF78" s="27">
        <f t="shared" si="164"/>
        <v>1022.1963755947672</v>
      </c>
      <c r="BG78" s="27">
        <f t="shared" si="165"/>
        <v>1148.374167320937</v>
      </c>
      <c r="BH78" s="27">
        <f t="shared" si="166"/>
        <v>1274.5519590471067</v>
      </c>
      <c r="BI78" s="27">
        <f t="shared" si="167"/>
        <v>1400.7297507732765</v>
      </c>
      <c r="BJ78" s="27">
        <f t="shared" si="168"/>
        <v>1526.9075424994462</v>
      </c>
      <c r="BK78" s="27">
        <f t="shared" si="169"/>
        <v>1653.085334225616</v>
      </c>
      <c r="BX78" s="5"/>
      <c r="BY78" s="5"/>
      <c r="BZ78" s="5"/>
      <c r="CA78" s="5"/>
      <c r="CB78" s="5"/>
      <c r="CC78" s="5"/>
      <c r="CD78" s="5"/>
      <c r="CE78" s="5"/>
      <c r="CF78" s="5"/>
      <c r="CG78" s="5"/>
      <c r="CH78" s="5"/>
      <c r="CI78" s="5"/>
      <c r="CJ78" s="5"/>
      <c r="CK78" s="5"/>
      <c r="CL78" s="5"/>
    </row>
    <row r="79" spans="1:90">
      <c r="A79">
        <v>278</v>
      </c>
      <c r="B79" t="s">
        <v>478</v>
      </c>
      <c r="C79" t="s">
        <v>479</v>
      </c>
      <c r="D79" t="str">
        <f>IFERROR(VLOOKUP(A79,'Perpetual Stats(HEM)'!$A$3:$D$2773,3,FALSE),B79)</f>
        <v>ACT</v>
      </c>
      <c r="M79">
        <v>119000</v>
      </c>
      <c r="N79" s="71">
        <v>819.97131443354886</v>
      </c>
      <c r="O79" s="71">
        <v>902.15582451010198</v>
      </c>
      <c r="P79" s="71">
        <v>967.41233099189049</v>
      </c>
      <c r="Q79" s="71">
        <v>1032.7676314607536</v>
      </c>
      <c r="R79" s="27">
        <f t="shared" si="184"/>
        <v>1098.1229319296167</v>
      </c>
      <c r="S79" s="27">
        <f t="shared" si="170"/>
        <v>1163.4782323984798</v>
      </c>
      <c r="T79" s="27">
        <f t="shared" si="171"/>
        <v>1228.8335328673429</v>
      </c>
      <c r="U79" s="27">
        <f t="shared" si="172"/>
        <v>1294.188833336206</v>
      </c>
      <c r="V79" s="27">
        <f t="shared" si="173"/>
        <v>1359.5441338050691</v>
      </c>
      <c r="W79" s="27">
        <f t="shared" si="174"/>
        <v>1424.8994342739322</v>
      </c>
      <c r="X79" s="27">
        <f t="shared" si="175"/>
        <v>1490.2547347427953</v>
      </c>
      <c r="Y79" s="27"/>
      <c r="Z79">
        <v>119000</v>
      </c>
      <c r="AA79" s="71">
        <v>574.64299270980678</v>
      </c>
      <c r="AB79" s="71">
        <v>666.44630492548708</v>
      </c>
      <c r="AC79" s="71">
        <v>783.47228651839441</v>
      </c>
      <c r="AD79" s="71">
        <v>912.62494365985572</v>
      </c>
      <c r="AE79" s="33">
        <f t="shared" si="176"/>
        <v>1041.777600801317</v>
      </c>
      <c r="AF79" s="33">
        <f t="shared" si="158"/>
        <v>1170.9302579427783</v>
      </c>
      <c r="AG79" s="33">
        <f t="shared" si="159"/>
        <v>1300.0829150842396</v>
      </c>
      <c r="AH79" s="33">
        <f t="shared" si="160"/>
        <v>1429.2355722257009</v>
      </c>
      <c r="AI79" s="33">
        <f t="shared" si="161"/>
        <v>1558.3882293671622</v>
      </c>
      <c r="AJ79" s="33">
        <f t="shared" si="162"/>
        <v>1687.5408865086235</v>
      </c>
      <c r="AK79" s="33">
        <f t="shared" si="163"/>
        <v>1816.6935436500848</v>
      </c>
      <c r="AM79">
        <v>119000</v>
      </c>
      <c r="AN79" s="71">
        <v>824.72562375543077</v>
      </c>
      <c r="AO79" s="71">
        <v>906.92154264660269</v>
      </c>
      <c r="AP79" s="71">
        <v>972.17442127409299</v>
      </c>
      <c r="AQ79" s="71">
        <v>1037.5296315632888</v>
      </c>
      <c r="AR79" s="27">
        <f t="shared" si="185"/>
        <v>1102.8848418524847</v>
      </c>
      <c r="AS79" s="27">
        <f t="shared" si="177"/>
        <v>1168.2400521416805</v>
      </c>
      <c r="AT79" s="27">
        <f t="shared" si="178"/>
        <v>1233.5952624308763</v>
      </c>
      <c r="AU79" s="27">
        <f t="shared" si="179"/>
        <v>1298.9504727200722</v>
      </c>
      <c r="AV79" s="27">
        <f t="shared" si="180"/>
        <v>1364.305683009268</v>
      </c>
      <c r="AW79" s="27">
        <f t="shared" si="181"/>
        <v>1429.6608932984639</v>
      </c>
      <c r="AX79" s="27">
        <f t="shared" si="182"/>
        <v>1495.0161035876597</v>
      </c>
      <c r="AY79" s="27"/>
      <c r="AZ79">
        <v>119000</v>
      </c>
      <c r="BA79" s="71">
        <v>579.40594309460914</v>
      </c>
      <c r="BB79" s="71">
        <v>671.19974138553982</v>
      </c>
      <c r="BC79" s="71">
        <v>788.27479156706283</v>
      </c>
      <c r="BD79" s="71">
        <v>917.52957857572108</v>
      </c>
      <c r="BE79" s="27">
        <f t="shared" si="183"/>
        <v>1046.7843655843794</v>
      </c>
      <c r="BF79" s="27">
        <f t="shared" si="164"/>
        <v>1176.0391525930377</v>
      </c>
      <c r="BG79" s="27">
        <f t="shared" si="165"/>
        <v>1305.2939396016959</v>
      </c>
      <c r="BH79" s="27">
        <f t="shared" si="166"/>
        <v>1434.5487266103542</v>
      </c>
      <c r="BI79" s="27">
        <f t="shared" si="167"/>
        <v>1563.8035136190124</v>
      </c>
      <c r="BJ79" s="27">
        <f t="shared" si="168"/>
        <v>1693.0583006276706</v>
      </c>
      <c r="BK79" s="27">
        <f t="shared" si="169"/>
        <v>1822.3130876363289</v>
      </c>
      <c r="BX79" s="5"/>
      <c r="BY79" s="5"/>
      <c r="BZ79" s="5"/>
      <c r="CA79" s="5"/>
      <c r="CB79" s="5"/>
      <c r="CC79" s="5"/>
      <c r="CD79" s="5"/>
      <c r="CE79" s="5"/>
      <c r="CF79" s="5"/>
      <c r="CG79" s="5"/>
      <c r="CH79" s="5"/>
      <c r="CI79" s="5"/>
      <c r="CJ79" s="5"/>
      <c r="CK79" s="5"/>
      <c r="CL79" s="5"/>
    </row>
    <row r="80" spans="1:90">
      <c r="A80">
        <v>279</v>
      </c>
      <c r="B80" t="s">
        <v>478</v>
      </c>
      <c r="C80" t="s">
        <v>479</v>
      </c>
      <c r="D80" t="str">
        <f>IFERROR(VLOOKUP(A80,'Perpetual Stats(HEM)'!$A$3:$D$2773,3,FALSE),B80)</f>
        <v>ACT</v>
      </c>
      <c r="M80">
        <v>166000</v>
      </c>
      <c r="N80" s="71">
        <v>944.91593308883841</v>
      </c>
      <c r="O80" s="71">
        <v>1027.4002701003583</v>
      </c>
      <c r="P80" s="71">
        <v>1092.5614355260361</v>
      </c>
      <c r="Q80" s="71">
        <v>1157.9143660472657</v>
      </c>
      <c r="R80" s="27">
        <f t="shared" si="184"/>
        <v>1223.2672965684953</v>
      </c>
      <c r="S80" s="27">
        <f t="shared" si="170"/>
        <v>1288.6202270897249</v>
      </c>
      <c r="T80" s="27">
        <f t="shared" si="171"/>
        <v>1353.9731576109546</v>
      </c>
      <c r="U80" s="27">
        <f t="shared" si="172"/>
        <v>1419.3260881321842</v>
      </c>
      <c r="V80" s="27">
        <f t="shared" si="173"/>
        <v>1484.6790186534138</v>
      </c>
      <c r="W80" s="27">
        <f t="shared" si="174"/>
        <v>1550.0319491746434</v>
      </c>
      <c r="X80" s="27">
        <f t="shared" si="175"/>
        <v>1615.384879695873</v>
      </c>
      <c r="Y80" s="27"/>
      <c r="Z80">
        <v>166000</v>
      </c>
      <c r="AA80" s="71">
        <v>699.81565955225631</v>
      </c>
      <c r="AB80" s="71">
        <v>791.36756080325711</v>
      </c>
      <c r="AC80" s="71">
        <v>909.68446928315154</v>
      </c>
      <c r="AD80" s="71">
        <v>1041.5225736177886</v>
      </c>
      <c r="AE80" s="33">
        <f t="shared" si="176"/>
        <v>1173.3606779524257</v>
      </c>
      <c r="AF80" s="33">
        <f t="shared" si="158"/>
        <v>1305.1987822870628</v>
      </c>
      <c r="AG80" s="33">
        <f t="shared" si="159"/>
        <v>1437.0368866217</v>
      </c>
      <c r="AH80" s="33">
        <f t="shared" si="160"/>
        <v>1568.8749909563371</v>
      </c>
      <c r="AI80" s="33">
        <f t="shared" si="161"/>
        <v>1700.7130952909743</v>
      </c>
      <c r="AJ80" s="33">
        <f t="shared" si="162"/>
        <v>1832.5511996256114</v>
      </c>
      <c r="AK80" s="33">
        <f t="shared" si="163"/>
        <v>1964.3893039602485</v>
      </c>
      <c r="AM80">
        <v>166000</v>
      </c>
      <c r="AN80" s="71">
        <v>949.67024241072033</v>
      </c>
      <c r="AO80" s="71">
        <v>1032.165988236859</v>
      </c>
      <c r="AP80" s="71">
        <v>1097.3235258082386</v>
      </c>
      <c r="AQ80" s="71">
        <v>1162.676366149801</v>
      </c>
      <c r="AR80" s="27">
        <f t="shared" si="185"/>
        <v>1228.0292064913633</v>
      </c>
      <c r="AS80" s="27">
        <f t="shared" si="177"/>
        <v>1293.3820468329257</v>
      </c>
      <c r="AT80" s="27">
        <f t="shared" si="178"/>
        <v>1358.734887174488</v>
      </c>
      <c r="AU80" s="27">
        <f t="shared" si="179"/>
        <v>1424.0877275160503</v>
      </c>
      <c r="AV80" s="27">
        <f t="shared" si="180"/>
        <v>1489.4405678576127</v>
      </c>
      <c r="AW80" s="27">
        <f t="shared" si="181"/>
        <v>1554.793408199175</v>
      </c>
      <c r="AX80" s="27">
        <f t="shared" si="182"/>
        <v>1620.1462485407374</v>
      </c>
      <c r="AY80" s="27"/>
      <c r="AZ80">
        <v>166000</v>
      </c>
      <c r="BA80" s="71">
        <v>704.57864641170409</v>
      </c>
      <c r="BB80" s="71">
        <v>796.120979062625</v>
      </c>
      <c r="BC80" s="71">
        <v>914.48701110937475</v>
      </c>
      <c r="BD80" s="71">
        <v>1046.4273024338941</v>
      </c>
      <c r="BE80" s="27">
        <f t="shared" si="183"/>
        <v>1178.3675937584135</v>
      </c>
      <c r="BF80" s="27">
        <f t="shared" si="164"/>
        <v>1310.3078850829329</v>
      </c>
      <c r="BG80" s="27">
        <f t="shared" si="165"/>
        <v>1442.2481764074523</v>
      </c>
      <c r="BH80" s="27">
        <f t="shared" si="166"/>
        <v>1574.1884677319717</v>
      </c>
      <c r="BI80" s="27">
        <f t="shared" si="167"/>
        <v>1706.1287590564912</v>
      </c>
      <c r="BJ80" s="27">
        <f t="shared" si="168"/>
        <v>1838.0690503810106</v>
      </c>
      <c r="BK80" s="27">
        <f t="shared" si="169"/>
        <v>1970.00934170553</v>
      </c>
      <c r="BX80" s="5"/>
      <c r="BY80" s="5"/>
      <c r="BZ80" s="5"/>
      <c r="CA80" s="5"/>
      <c r="CB80" s="5"/>
      <c r="CC80" s="5"/>
      <c r="CD80" s="5"/>
      <c r="CE80" s="5"/>
      <c r="CF80" s="5"/>
      <c r="CG80" s="5"/>
      <c r="CH80" s="5"/>
      <c r="CI80" s="5"/>
      <c r="CJ80" s="5"/>
      <c r="CK80" s="5"/>
      <c r="CL80" s="5"/>
    </row>
    <row r="81" spans="1:90">
      <c r="A81">
        <v>280</v>
      </c>
      <c r="B81" t="s">
        <v>478</v>
      </c>
      <c r="C81" t="s">
        <v>479</v>
      </c>
      <c r="D81" t="str">
        <f>IFERROR(VLOOKUP(A81,'Perpetual Stats(HEM)'!$A$3:$D$2773,3,FALSE),B81)</f>
        <v>ACT</v>
      </c>
      <c r="M81">
        <v>190000</v>
      </c>
      <c r="N81" s="71">
        <v>997.9149943326006</v>
      </c>
      <c r="O81" s="71">
        <v>1080.5264573170016</v>
      </c>
      <c r="P81" s="71">
        <v>1145.6471809748032</v>
      </c>
      <c r="Q81" s="71">
        <v>1210.9991609123113</v>
      </c>
      <c r="R81" s="27">
        <f t="shared" si="184"/>
        <v>1276.3511408498193</v>
      </c>
      <c r="S81" s="27">
        <f t="shared" si="170"/>
        <v>1341.7031207873274</v>
      </c>
      <c r="T81" s="27">
        <f t="shared" si="171"/>
        <v>1407.0551007248355</v>
      </c>
      <c r="U81" s="27">
        <f t="shared" si="172"/>
        <v>1472.4070806623436</v>
      </c>
      <c r="V81" s="27">
        <f t="shared" si="173"/>
        <v>1537.7590605998516</v>
      </c>
      <c r="W81" s="27">
        <f t="shared" si="174"/>
        <v>1603.1110405373597</v>
      </c>
      <c r="X81" s="27">
        <f t="shared" si="175"/>
        <v>1668.4630204748678</v>
      </c>
      <c r="Y81" s="27"/>
      <c r="Z81">
        <v>190000</v>
      </c>
      <c r="AA81" s="71">
        <v>752.91143613528254</v>
      </c>
      <c r="AB81" s="71">
        <v>844.35661605029691</v>
      </c>
      <c r="AC81" s="71">
        <v>963.22113285245473</v>
      </c>
      <c r="AD81" s="71">
        <v>1096.1983736478364</v>
      </c>
      <c r="AE81" s="33">
        <f t="shared" si="176"/>
        <v>1229.1756144432181</v>
      </c>
      <c r="AF81" s="33">
        <f t="shared" si="158"/>
        <v>1362.1528552385998</v>
      </c>
      <c r="AG81" s="33">
        <f t="shared" si="159"/>
        <v>1495.1300960339815</v>
      </c>
      <c r="AH81" s="33">
        <f t="shared" si="160"/>
        <v>1628.1073368293632</v>
      </c>
      <c r="AI81" s="33">
        <f t="shared" si="161"/>
        <v>1761.084577624745</v>
      </c>
      <c r="AJ81" s="33">
        <f t="shared" si="162"/>
        <v>1894.0618184201267</v>
      </c>
      <c r="AK81" s="33">
        <f t="shared" si="163"/>
        <v>2027.0390592155084</v>
      </c>
      <c r="AM81">
        <v>190000</v>
      </c>
      <c r="AN81" s="71">
        <v>1002.6692308380955</v>
      </c>
      <c r="AO81" s="71">
        <v>1085.2921572057217</v>
      </c>
      <c r="AP81" s="71">
        <v>1150.4092530231158</v>
      </c>
      <c r="AQ81" s="71">
        <v>1215.7611063142133</v>
      </c>
      <c r="AR81" s="27">
        <f t="shared" si="185"/>
        <v>1281.1129596053108</v>
      </c>
      <c r="AS81" s="27">
        <f t="shared" si="177"/>
        <v>1346.4648128964084</v>
      </c>
      <c r="AT81" s="27">
        <f t="shared" si="178"/>
        <v>1411.8166661875059</v>
      </c>
      <c r="AU81" s="27">
        <f t="shared" si="179"/>
        <v>1477.1685194786035</v>
      </c>
      <c r="AV81" s="27">
        <f t="shared" si="180"/>
        <v>1542.520372769701</v>
      </c>
      <c r="AW81" s="27">
        <f t="shared" si="181"/>
        <v>1607.8722260607985</v>
      </c>
      <c r="AX81" s="27">
        <f t="shared" si="182"/>
        <v>1673.2240793518961</v>
      </c>
      <c r="AY81" s="27"/>
      <c r="AZ81">
        <v>190000</v>
      </c>
      <c r="BA81" s="71">
        <v>757.67438652008491</v>
      </c>
      <c r="BB81" s="71">
        <v>849.11003430966468</v>
      </c>
      <c r="BC81" s="71">
        <v>968.02367467867805</v>
      </c>
      <c r="BD81" s="71">
        <v>1101.1031024639424</v>
      </c>
      <c r="BE81" s="27">
        <f t="shared" si="183"/>
        <v>1234.1825302492066</v>
      </c>
      <c r="BF81" s="27">
        <f t="shared" si="164"/>
        <v>1367.2619580344708</v>
      </c>
      <c r="BG81" s="27">
        <f t="shared" si="165"/>
        <v>1500.341385819735</v>
      </c>
      <c r="BH81" s="27">
        <f t="shared" si="166"/>
        <v>1633.4208136049992</v>
      </c>
      <c r="BI81" s="27">
        <f t="shared" si="167"/>
        <v>1766.5002413902635</v>
      </c>
      <c r="BJ81" s="27">
        <f t="shared" si="168"/>
        <v>1899.5796691755277</v>
      </c>
      <c r="BK81" s="27">
        <f t="shared" si="169"/>
        <v>2032.6590969607919</v>
      </c>
      <c r="BX81" s="5"/>
      <c r="BY81" s="5"/>
      <c r="BZ81" s="5"/>
      <c r="CA81" s="5"/>
      <c r="CB81" s="5"/>
      <c r="CC81" s="5"/>
      <c r="CD81" s="5"/>
      <c r="CE81" s="5"/>
      <c r="CF81" s="5"/>
      <c r="CG81" s="5"/>
      <c r="CH81" s="5"/>
      <c r="CI81" s="5"/>
      <c r="CJ81" s="5"/>
      <c r="CK81" s="5"/>
      <c r="CL81" s="5"/>
    </row>
    <row r="82" spans="1:90">
      <c r="A82">
        <v>281</v>
      </c>
      <c r="B82" t="s">
        <v>478</v>
      </c>
      <c r="C82" t="s">
        <v>479</v>
      </c>
      <c r="D82" t="str">
        <f>IFERROR(VLOOKUP(A82,'Perpetual Stats(HEM)'!$A$3:$D$2773,3,FALSE),B82)</f>
        <v>ACT</v>
      </c>
      <c r="M82">
        <v>297000</v>
      </c>
      <c r="N82" s="71">
        <v>1214.7341052576887</v>
      </c>
      <c r="O82" s="71">
        <v>1297.8659191788217</v>
      </c>
      <c r="P82" s="71">
        <v>1362.8211953891873</v>
      </c>
      <c r="Q82" s="71">
        <v>1428.1689897698711</v>
      </c>
      <c r="R82" s="27">
        <f t="shared" si="184"/>
        <v>1493.5167841505549</v>
      </c>
      <c r="S82" s="27">
        <f t="shared" si="170"/>
        <v>1558.8645785312387</v>
      </c>
      <c r="T82" s="27">
        <f t="shared" si="171"/>
        <v>1624.2123729119226</v>
      </c>
      <c r="U82" s="27">
        <f t="shared" si="172"/>
        <v>1689.5601672926064</v>
      </c>
      <c r="V82" s="27">
        <f t="shared" si="173"/>
        <v>1754.9079616732902</v>
      </c>
      <c r="W82" s="27">
        <f t="shared" si="174"/>
        <v>1820.255756053974</v>
      </c>
      <c r="X82" s="27">
        <f t="shared" si="175"/>
        <v>1885.6035504346578</v>
      </c>
      <c r="Y82" s="27"/>
      <c r="Z82">
        <v>297000</v>
      </c>
      <c r="AA82" s="71">
        <v>970.12628403344127</v>
      </c>
      <c r="AB82" s="71">
        <v>1061.1351630906536</v>
      </c>
      <c r="AC82" s="71">
        <v>1182.2399488671131</v>
      </c>
      <c r="AD82" s="71">
        <v>1319.8774038461538</v>
      </c>
      <c r="AE82" s="33">
        <f t="shared" si="176"/>
        <v>1457.5148588251946</v>
      </c>
      <c r="AF82" s="33">
        <f t="shared" si="158"/>
        <v>1595.1523138042353</v>
      </c>
      <c r="AG82" s="33">
        <f t="shared" si="159"/>
        <v>1732.789768783276</v>
      </c>
      <c r="AH82" s="33">
        <f t="shared" si="160"/>
        <v>1870.4272237623168</v>
      </c>
      <c r="AI82" s="33">
        <f t="shared" si="161"/>
        <v>2008.0646787413575</v>
      </c>
      <c r="AJ82" s="33">
        <f t="shared" si="162"/>
        <v>2145.7021337203983</v>
      </c>
      <c r="AK82" s="33">
        <f t="shared" si="163"/>
        <v>2283.339588699439</v>
      </c>
      <c r="AM82">
        <v>297000</v>
      </c>
      <c r="AN82" s="71">
        <v>1219.4884327836673</v>
      </c>
      <c r="AO82" s="71">
        <v>1302.6316555631031</v>
      </c>
      <c r="AP82" s="71">
        <v>1367.5832674374999</v>
      </c>
      <c r="AQ82" s="71">
        <v>1432.9310081059507</v>
      </c>
      <c r="AR82" s="27">
        <f t="shared" si="185"/>
        <v>1498.2787487744015</v>
      </c>
      <c r="AS82" s="27">
        <f t="shared" si="177"/>
        <v>1563.6264894428523</v>
      </c>
      <c r="AT82" s="27">
        <f t="shared" si="178"/>
        <v>1628.9742301113031</v>
      </c>
      <c r="AU82" s="27">
        <f t="shared" si="179"/>
        <v>1694.3219707797539</v>
      </c>
      <c r="AV82" s="27">
        <f t="shared" si="180"/>
        <v>1759.6697114482047</v>
      </c>
      <c r="AW82" s="27">
        <f t="shared" si="181"/>
        <v>1825.0174521166555</v>
      </c>
      <c r="AX82" s="27">
        <f t="shared" si="182"/>
        <v>1890.3651927851063</v>
      </c>
      <c r="AY82" s="27"/>
      <c r="AZ82">
        <v>297000</v>
      </c>
      <c r="BA82" s="71">
        <v>974.88925265556645</v>
      </c>
      <c r="BB82" s="71">
        <v>1065.8884903465971</v>
      </c>
      <c r="BC82" s="71">
        <v>1187.0424723045589</v>
      </c>
      <c r="BD82" s="71">
        <v>1324.7821890024038</v>
      </c>
      <c r="BE82" s="27">
        <f t="shared" si="183"/>
        <v>1462.5219057002487</v>
      </c>
      <c r="BF82" s="27">
        <f t="shared" si="164"/>
        <v>1600.2616223980936</v>
      </c>
      <c r="BG82" s="27">
        <f t="shared" si="165"/>
        <v>1738.0013390959384</v>
      </c>
      <c r="BH82" s="27">
        <f t="shared" si="166"/>
        <v>1875.7410557937833</v>
      </c>
      <c r="BI82" s="27">
        <f t="shared" si="167"/>
        <v>2013.4807724916282</v>
      </c>
      <c r="BJ82" s="27">
        <f t="shared" si="168"/>
        <v>2151.220489189473</v>
      </c>
      <c r="BK82" s="27">
        <f t="shared" si="169"/>
        <v>2288.9602058873179</v>
      </c>
      <c r="BZ82" s="5"/>
    </row>
    <row r="83" spans="1:90">
      <c r="A83">
        <v>282</v>
      </c>
      <c r="B83" t="s">
        <v>478</v>
      </c>
      <c r="C83" t="s">
        <v>479</v>
      </c>
      <c r="D83" t="str">
        <f>IFERROR(VLOOKUP(A83,'Perpetual Stats(HEM)'!$A$3:$D$2773,3,FALSE),B83)</f>
        <v>ACT</v>
      </c>
      <c r="M83">
        <v>357000</v>
      </c>
      <c r="N83" s="71">
        <v>1272.1513917901257</v>
      </c>
      <c r="O83" s="71">
        <v>1355.4209887484187</v>
      </c>
      <c r="P83" s="71">
        <v>1420.3324517494125</v>
      </c>
      <c r="Q83" s="71">
        <v>1485.6791935069641</v>
      </c>
      <c r="R83" s="27">
        <f t="shared" si="184"/>
        <v>1551.0259352645157</v>
      </c>
      <c r="S83" s="27">
        <f t="shared" si="170"/>
        <v>1616.3726770220674</v>
      </c>
      <c r="T83" s="27">
        <f t="shared" si="171"/>
        <v>1681.719418779619</v>
      </c>
      <c r="U83" s="27">
        <f t="shared" si="172"/>
        <v>1747.0661605371706</v>
      </c>
      <c r="V83" s="27">
        <f t="shared" si="173"/>
        <v>1812.4129022947222</v>
      </c>
      <c r="W83" s="27">
        <f t="shared" si="174"/>
        <v>1877.7596440522739</v>
      </c>
      <c r="X83" s="27">
        <f t="shared" si="175"/>
        <v>1943.1063858098255</v>
      </c>
      <c r="Y83" s="27"/>
      <c r="Z83">
        <v>357000</v>
      </c>
      <c r="AA83" s="71">
        <v>1027.6483682614194</v>
      </c>
      <c r="AB83" s="71">
        <v>1118.5416883561602</v>
      </c>
      <c r="AC83" s="71">
        <v>1240.2397342094614</v>
      </c>
      <c r="AD83" s="71">
        <v>1379.1112905649038</v>
      </c>
      <c r="AE83" s="33">
        <f t="shared" si="176"/>
        <v>1517.9828469203462</v>
      </c>
      <c r="AF83" s="33">
        <f t="shared" si="158"/>
        <v>1656.8544032757886</v>
      </c>
      <c r="AG83" s="33">
        <f t="shared" si="159"/>
        <v>1795.725959631231</v>
      </c>
      <c r="AH83" s="33">
        <f t="shared" si="160"/>
        <v>1934.5975159866734</v>
      </c>
      <c r="AI83" s="33">
        <f t="shared" si="161"/>
        <v>2073.4690723421159</v>
      </c>
      <c r="AJ83" s="33">
        <f t="shared" si="162"/>
        <v>2212.3406286975583</v>
      </c>
      <c r="AK83" s="33">
        <f>AJ83+(AJ83-AI83)</f>
        <v>2351.2121850530007</v>
      </c>
      <c r="AM83">
        <v>357000</v>
      </c>
      <c r="AN83" s="71">
        <v>1276.9057193161041</v>
      </c>
      <c r="AO83" s="71">
        <v>1360.1867251326998</v>
      </c>
      <c r="AP83" s="71">
        <v>1425.0945602655047</v>
      </c>
      <c r="AQ83" s="71">
        <v>1490.441175375955</v>
      </c>
      <c r="AR83" s="27">
        <f t="shared" si="185"/>
        <v>1555.7877904864054</v>
      </c>
      <c r="AS83" s="27">
        <f t="shared" si="177"/>
        <v>1621.1344055968557</v>
      </c>
      <c r="AT83" s="27">
        <f t="shared" si="178"/>
        <v>1686.481020707306</v>
      </c>
      <c r="AU83" s="27">
        <f t="shared" si="179"/>
        <v>1751.8276358177563</v>
      </c>
      <c r="AV83" s="27">
        <f t="shared" si="180"/>
        <v>1817.1742509282067</v>
      </c>
      <c r="AW83" s="27">
        <f t="shared" si="181"/>
        <v>1882.520866038657</v>
      </c>
      <c r="AX83" s="27">
        <f t="shared" si="182"/>
        <v>1947.8674811491073</v>
      </c>
      <c r="AY83" s="27"/>
      <c r="AZ83">
        <v>357000</v>
      </c>
      <c r="BA83" s="71">
        <v>1032.4113368835444</v>
      </c>
      <c r="BB83" s="71">
        <v>1123.2950884148431</v>
      </c>
      <c r="BC83" s="71">
        <v>1245.0422944244619</v>
      </c>
      <c r="BD83" s="71">
        <v>1384.0160757211538</v>
      </c>
      <c r="BE83" s="27">
        <f t="shared" si="183"/>
        <v>1522.9898570178457</v>
      </c>
      <c r="BF83" s="27">
        <f t="shared" si="164"/>
        <v>1661.9636383145375</v>
      </c>
      <c r="BG83" s="27">
        <f t="shared" si="165"/>
        <v>1800.9374196112294</v>
      </c>
      <c r="BH83" s="27">
        <f t="shared" si="166"/>
        <v>1939.9112009079213</v>
      </c>
      <c r="BI83" s="27">
        <f t="shared" si="167"/>
        <v>2078.8849822046132</v>
      </c>
      <c r="BJ83" s="27">
        <f t="shared" si="168"/>
        <v>2217.858763501305</v>
      </c>
      <c r="BK83" s="27">
        <f t="shared" si="169"/>
        <v>2356.8325447979969</v>
      </c>
    </row>
    <row r="84" spans="1:90">
      <c r="A84">
        <v>283</v>
      </c>
      <c r="B84" t="s">
        <v>478</v>
      </c>
      <c r="C84" t="s">
        <v>479</v>
      </c>
      <c r="D84" t="str">
        <f>IFERROR(VLOOKUP(A84,'Perpetual Stats(HEM)'!$A$3:$D$2773,3,FALSE),B84)</f>
        <v>ACT</v>
      </c>
      <c r="AY84" s="27"/>
      <c r="BX84" s="5"/>
      <c r="BY84" s="5"/>
      <c r="CA84" s="5"/>
      <c r="CB84" s="5"/>
      <c r="CC84" s="5"/>
      <c r="CD84" s="5"/>
      <c r="CE84" s="5"/>
      <c r="CF84" s="5"/>
      <c r="CG84" s="5"/>
      <c r="CH84" s="5"/>
      <c r="CI84" s="5"/>
      <c r="CJ84" s="5"/>
    </row>
    <row r="85" spans="1:90">
      <c r="A85">
        <v>284</v>
      </c>
      <c r="B85" t="s">
        <v>478</v>
      </c>
      <c r="C85" t="s">
        <v>479</v>
      </c>
      <c r="D85" t="str">
        <f>IFERROR(VLOOKUP(A85,'Perpetual Stats(HEM)'!$A$3:$D$2773,3,FALSE),B85)</f>
        <v>ACT</v>
      </c>
      <c r="AY85" s="27"/>
      <c r="BX85" s="5"/>
      <c r="BY85" s="5"/>
      <c r="BZ85" s="5"/>
      <c r="CA85" s="5"/>
      <c r="CB85" s="5"/>
      <c r="CC85" s="5"/>
      <c r="CD85" s="5"/>
      <c r="CE85" s="5"/>
      <c r="CF85" s="5"/>
      <c r="CG85" s="5"/>
      <c r="CH85" s="5"/>
      <c r="CI85" s="5"/>
      <c r="CJ85" s="5"/>
      <c r="CK85" s="5"/>
    </row>
    <row r="86" spans="1:90" ht="15" customHeight="1">
      <c r="A86">
        <v>285</v>
      </c>
      <c r="B86" t="s">
        <v>478</v>
      </c>
      <c r="C86" t="s">
        <v>479</v>
      </c>
      <c r="D86" t="str">
        <f>IFERROR(VLOOKUP(A86,'Perpetual Stats(HEM)'!$A$3:$D$2773,3,FALSE),B86)</f>
        <v>ACT</v>
      </c>
      <c r="AY86" s="27"/>
      <c r="BX86" s="5"/>
      <c r="BY86" s="5"/>
      <c r="BZ86" s="5"/>
      <c r="CA86" s="5"/>
      <c r="CB86" s="5"/>
      <c r="CC86" s="5"/>
      <c r="CD86" s="5"/>
      <c r="CE86" s="5"/>
      <c r="CF86" s="5"/>
      <c r="CG86" s="5"/>
      <c r="CH86" s="5"/>
      <c r="CI86" s="5"/>
      <c r="CJ86" s="5"/>
      <c r="CK86" s="5"/>
    </row>
    <row r="87" spans="1:90">
      <c r="A87">
        <v>286</v>
      </c>
      <c r="B87" t="s">
        <v>478</v>
      </c>
      <c r="C87" t="s">
        <v>479</v>
      </c>
      <c r="D87" t="str">
        <f>IFERROR(VLOOKUP(A87,'Perpetual Stats(HEM)'!$A$3:$D$2773,3,FALSE),B87)</f>
        <v>ACT</v>
      </c>
      <c r="AY87" s="27"/>
      <c r="BX87" s="5"/>
      <c r="BY87" s="5"/>
      <c r="BZ87" s="5"/>
      <c r="CA87" s="5"/>
      <c r="CB87" s="5"/>
      <c r="CC87" s="5"/>
      <c r="CD87" s="5"/>
      <c r="CE87" s="5"/>
      <c r="CF87" s="5"/>
      <c r="CG87" s="5"/>
      <c r="CH87" s="5"/>
      <c r="CI87" s="5"/>
      <c r="CJ87" s="5"/>
      <c r="CK87" s="5"/>
    </row>
    <row r="88" spans="1:90">
      <c r="A88">
        <v>287</v>
      </c>
      <c r="B88" t="s">
        <v>478</v>
      </c>
      <c r="C88" t="s">
        <v>479</v>
      </c>
      <c r="D88" t="str">
        <f>IFERROR(VLOOKUP(A88,'Perpetual Stats(HEM)'!$A$3:$D$2773,3,FALSE),B88)</f>
        <v>ACT</v>
      </c>
      <c r="BX88" s="5"/>
      <c r="BY88" s="5"/>
      <c r="BZ88" s="5"/>
      <c r="CA88" s="5"/>
      <c r="CB88" s="5"/>
      <c r="CC88" s="5"/>
      <c r="CD88" s="5"/>
      <c r="CE88" s="5"/>
      <c r="CF88" s="5"/>
      <c r="CG88" s="5"/>
      <c r="CH88" s="5"/>
      <c r="CI88" s="5"/>
      <c r="CJ88" s="5"/>
      <c r="CK88" s="5"/>
    </row>
    <row r="89" spans="1:90">
      <c r="A89">
        <v>288</v>
      </c>
      <c r="B89" t="s">
        <v>478</v>
      </c>
      <c r="C89" t="s">
        <v>479</v>
      </c>
      <c r="D89" t="str">
        <f>IFERROR(VLOOKUP(A89,'Perpetual Stats(HEM)'!$A$3:$D$2773,3,FALSE),B89)</f>
        <v>ACT</v>
      </c>
      <c r="BX89" s="5"/>
      <c r="BY89" s="5"/>
      <c r="BZ89" s="5"/>
      <c r="CA89" s="5"/>
      <c r="CB89" s="5"/>
      <c r="CC89" s="5"/>
      <c r="CD89" s="5"/>
      <c r="CE89" s="5"/>
      <c r="CF89" s="5"/>
      <c r="CG89" s="5"/>
      <c r="CH89" s="5"/>
      <c r="CI89" s="5"/>
      <c r="CJ89" s="5"/>
      <c r="CK89" s="5"/>
    </row>
    <row r="90" spans="1:90">
      <c r="A90">
        <v>289</v>
      </c>
      <c r="B90" t="s">
        <v>478</v>
      </c>
      <c r="C90" t="s">
        <v>479</v>
      </c>
      <c r="D90" t="str">
        <f>IFERROR(VLOOKUP(A90,'Perpetual Stats(HEM)'!$A$3:$D$2773,3,FALSE),B90)</f>
        <v>ACT</v>
      </c>
      <c r="BX90" s="5"/>
      <c r="BY90" s="5"/>
      <c r="BZ90" s="5"/>
      <c r="CA90" s="5"/>
      <c r="CB90" s="5"/>
      <c r="CC90" s="5"/>
      <c r="CD90" s="5"/>
      <c r="CE90" s="5"/>
      <c r="CF90" s="5"/>
      <c r="CG90" s="5"/>
      <c r="CH90" s="5"/>
      <c r="CI90" s="5"/>
      <c r="CJ90" s="5"/>
      <c r="CK90" s="5"/>
    </row>
    <row r="91" spans="1:90">
      <c r="A91">
        <v>290</v>
      </c>
      <c r="B91" t="s">
        <v>478</v>
      </c>
      <c r="C91" t="s">
        <v>479</v>
      </c>
      <c r="D91" t="str">
        <f>IFERROR(VLOOKUP(A91,'Perpetual Stats(HEM)'!$A$3:$D$2773,3,FALSE),B91)</f>
        <v>ACT</v>
      </c>
      <c r="BX91" s="5"/>
      <c r="BY91" s="5"/>
      <c r="BZ91" s="5"/>
      <c r="CA91" s="5"/>
      <c r="CB91" s="5"/>
      <c r="CC91" s="5"/>
      <c r="CD91" s="5"/>
      <c r="CE91" s="5"/>
      <c r="CF91" s="5"/>
      <c r="CG91" s="5"/>
      <c r="CH91" s="5"/>
      <c r="CI91" s="5"/>
      <c r="CJ91" s="5"/>
      <c r="CK91" s="5"/>
    </row>
    <row r="92" spans="1:90">
      <c r="A92">
        <v>291</v>
      </c>
      <c r="B92" t="s">
        <v>478</v>
      </c>
      <c r="C92" t="s">
        <v>479</v>
      </c>
      <c r="D92" t="str">
        <f>IFERROR(VLOOKUP(A92,'Perpetual Stats(HEM)'!$A$3:$D$2773,3,FALSE),B92)</f>
        <v>ACT</v>
      </c>
      <c r="BX92" s="5"/>
      <c r="BY92" s="5"/>
      <c r="BZ92" s="5"/>
      <c r="CA92" s="5"/>
      <c r="CB92" s="5"/>
      <c r="CC92" s="5"/>
      <c r="CD92" s="5"/>
      <c r="CE92" s="5"/>
      <c r="CF92" s="5"/>
      <c r="CG92" s="5"/>
      <c r="CH92" s="5"/>
      <c r="CI92" s="5"/>
      <c r="CJ92" s="5"/>
      <c r="CK92" s="5"/>
    </row>
    <row r="93" spans="1:90">
      <c r="A93">
        <v>292</v>
      </c>
      <c r="B93" t="s">
        <v>478</v>
      </c>
      <c r="C93" t="s">
        <v>479</v>
      </c>
      <c r="D93" t="str">
        <f>IFERROR(VLOOKUP(A93,'Perpetual Stats(HEM)'!$A$3:$D$2773,3,FALSE),B93)</f>
        <v>ACT</v>
      </c>
      <c r="BX93" s="5"/>
      <c r="BY93" s="5"/>
      <c r="BZ93" s="5"/>
      <c r="CA93" s="5"/>
      <c r="CB93" s="5"/>
      <c r="CC93" s="5"/>
      <c r="CD93" s="5"/>
      <c r="CE93" s="5"/>
      <c r="CF93" s="5"/>
      <c r="CG93" s="5"/>
      <c r="CH93" s="5"/>
      <c r="CI93" s="5"/>
      <c r="CJ93" s="5"/>
      <c r="CK93" s="5"/>
    </row>
    <row r="94" spans="1:90">
      <c r="A94">
        <v>293</v>
      </c>
      <c r="B94" t="s">
        <v>478</v>
      </c>
      <c r="C94" t="s">
        <v>479</v>
      </c>
      <c r="D94" t="str">
        <f>IFERROR(VLOOKUP(A94,'Perpetual Stats(HEM)'!$A$3:$D$2773,3,FALSE),B94)</f>
        <v>ACT</v>
      </c>
      <c r="BX94" s="5"/>
      <c r="BY94" s="5"/>
      <c r="BZ94" s="5"/>
      <c r="CA94" s="5"/>
      <c r="CB94" s="5"/>
      <c r="CC94" s="5"/>
      <c r="CD94" s="5"/>
      <c r="CE94" s="5"/>
      <c r="CF94" s="5"/>
      <c r="CG94" s="5"/>
      <c r="CH94" s="5"/>
      <c r="CI94" s="5"/>
      <c r="CJ94" s="5"/>
      <c r="CK94" s="5"/>
    </row>
    <row r="95" spans="1:90">
      <c r="A95">
        <v>294</v>
      </c>
      <c r="B95" t="s">
        <v>478</v>
      </c>
      <c r="C95" t="s">
        <v>479</v>
      </c>
      <c r="D95" t="str">
        <f>IFERROR(VLOOKUP(A95,'Perpetual Stats(HEM)'!$A$3:$D$2773,3,FALSE),B95)</f>
        <v>ACT</v>
      </c>
      <c r="BX95" s="5"/>
      <c r="BY95" s="5"/>
      <c r="BZ95" s="5"/>
      <c r="CA95" s="5"/>
      <c r="CB95" s="5"/>
      <c r="CC95" s="5"/>
      <c r="CD95" s="5"/>
      <c r="CE95" s="5"/>
      <c r="CF95" s="5"/>
      <c r="CG95" s="5"/>
      <c r="CH95" s="5"/>
      <c r="CI95" s="5"/>
      <c r="CJ95" s="5"/>
      <c r="CK95" s="5"/>
    </row>
    <row r="96" spans="1:90">
      <c r="A96">
        <v>295</v>
      </c>
      <c r="B96" t="s">
        <v>478</v>
      </c>
      <c r="C96" t="s">
        <v>479</v>
      </c>
      <c r="D96" t="str">
        <f>IFERROR(VLOOKUP(A96,'Perpetual Stats(HEM)'!$A$3:$D$2773,3,FALSE),B96)</f>
        <v>ACT</v>
      </c>
      <c r="BX96" s="5"/>
      <c r="BY96" s="5"/>
      <c r="BZ96" s="5"/>
      <c r="CA96" s="5"/>
      <c r="CB96" s="5"/>
      <c r="CC96" s="5"/>
      <c r="CD96" s="5"/>
      <c r="CE96" s="5"/>
      <c r="CF96" s="5"/>
      <c r="CG96" s="5"/>
      <c r="CH96" s="5"/>
      <c r="CI96" s="5"/>
      <c r="CJ96" s="5"/>
      <c r="CK96" s="5"/>
    </row>
    <row r="97" spans="1:89">
      <c r="A97">
        <v>296</v>
      </c>
      <c r="B97" t="s">
        <v>478</v>
      </c>
      <c r="C97" t="s">
        <v>479</v>
      </c>
      <c r="D97" t="str">
        <f>IFERROR(VLOOKUP(A97,'Perpetual Stats(HEM)'!$A$3:$D$2773,3,FALSE),B97)</f>
        <v>ACT</v>
      </c>
      <c r="BX97" s="5"/>
      <c r="BY97" s="5"/>
      <c r="BZ97" s="5"/>
      <c r="CA97" s="5"/>
      <c r="CB97" s="5"/>
      <c r="CC97" s="5"/>
      <c r="CD97" s="5"/>
      <c r="CE97" s="5"/>
      <c r="CF97" s="5"/>
      <c r="CG97" s="5"/>
      <c r="CH97" s="5"/>
      <c r="CI97" s="5"/>
      <c r="CJ97" s="5"/>
      <c r="CK97" s="5"/>
    </row>
    <row r="98" spans="1:89">
      <c r="A98">
        <v>297</v>
      </c>
      <c r="B98" t="s">
        <v>478</v>
      </c>
      <c r="C98" t="s">
        <v>479</v>
      </c>
      <c r="D98" t="str">
        <f>IFERROR(VLOOKUP(A98,'Perpetual Stats(HEM)'!$A$3:$D$2773,3,FALSE),B98)</f>
        <v>ACT</v>
      </c>
      <c r="BX98" s="5"/>
      <c r="BY98" s="5"/>
      <c r="BZ98" s="5"/>
      <c r="CA98" s="5"/>
      <c r="CB98" s="5"/>
      <c r="CC98" s="5"/>
      <c r="CD98" s="5"/>
      <c r="CE98" s="5"/>
      <c r="CF98" s="5"/>
      <c r="CG98" s="5"/>
      <c r="CH98" s="5"/>
      <c r="CI98" s="5"/>
      <c r="CJ98" s="5"/>
      <c r="CK98" s="5"/>
    </row>
    <row r="99" spans="1:89">
      <c r="A99">
        <v>298</v>
      </c>
      <c r="B99" t="s">
        <v>478</v>
      </c>
      <c r="C99" t="s">
        <v>479</v>
      </c>
      <c r="D99" t="str">
        <f>IFERROR(VLOOKUP(A99,'Perpetual Stats(HEM)'!$A$3:$D$2773,3,FALSE),B99)</f>
        <v>ACT</v>
      </c>
      <c r="BZ99" s="5"/>
    </row>
    <row r="100" spans="1:89">
      <c r="A100">
        <v>299</v>
      </c>
      <c r="B100" t="s">
        <v>478</v>
      </c>
      <c r="C100" t="s">
        <v>479</v>
      </c>
      <c r="D100" t="str">
        <f>IFERROR(VLOOKUP(A100,'Perpetual Stats(HEM)'!$A$3:$D$2773,3,FALSE),B100)</f>
        <v>ACT</v>
      </c>
    </row>
    <row r="101" spans="1:89">
      <c r="A101">
        <v>300</v>
      </c>
      <c r="B101" t="s">
        <v>478</v>
      </c>
      <c r="C101" t="s">
        <v>479</v>
      </c>
      <c r="D101" t="str">
        <f>IFERROR(VLOOKUP(A101,'Perpetual Stats(HEM)'!$A$3:$D$2773,3,FALSE),B101)</f>
        <v>ACT</v>
      </c>
    </row>
    <row r="102" spans="1:89">
      <c r="A102">
        <v>301</v>
      </c>
      <c r="B102" t="s">
        <v>478</v>
      </c>
      <c r="C102" t="s">
        <v>479</v>
      </c>
      <c r="D102" t="str">
        <f>IFERROR(VLOOKUP(A102,'Perpetual Stats(HEM)'!$A$3:$D$2773,3,FALSE),B102)</f>
        <v>ACT</v>
      </c>
    </row>
    <row r="103" spans="1:89">
      <c r="A103">
        <v>302</v>
      </c>
      <c r="B103" t="s">
        <v>478</v>
      </c>
      <c r="C103" t="s">
        <v>479</v>
      </c>
      <c r="D103" t="str">
        <f>IFERROR(VLOOKUP(A103,'Perpetual Stats(HEM)'!$A$3:$D$2773,3,FALSE),B103)</f>
        <v>ACT</v>
      </c>
    </row>
    <row r="104" spans="1:89">
      <c r="A104">
        <v>303</v>
      </c>
      <c r="B104" t="s">
        <v>478</v>
      </c>
      <c r="C104" t="s">
        <v>479</v>
      </c>
      <c r="D104" t="str">
        <f>IFERROR(VLOOKUP(A104,'Perpetual Stats(HEM)'!$A$3:$D$2773,3,FALSE),B104)</f>
        <v>ACT</v>
      </c>
    </row>
    <row r="105" spans="1:89">
      <c r="A105">
        <v>304</v>
      </c>
      <c r="B105" t="s">
        <v>478</v>
      </c>
      <c r="C105" t="s">
        <v>479</v>
      </c>
      <c r="D105" t="str">
        <f>IFERROR(VLOOKUP(A105,'Perpetual Stats(HEM)'!$A$3:$D$2773,3,FALSE),B105)</f>
        <v>ACT</v>
      </c>
    </row>
    <row r="106" spans="1:89">
      <c r="A106">
        <v>305</v>
      </c>
      <c r="B106" t="s">
        <v>478</v>
      </c>
      <c r="C106" t="s">
        <v>479</v>
      </c>
      <c r="D106" t="str">
        <f>IFERROR(VLOOKUP(A106,'Perpetual Stats(HEM)'!$A$3:$D$2773,3,FALSE),B106)</f>
        <v>ACT</v>
      </c>
    </row>
    <row r="107" spans="1:89">
      <c r="A107">
        <v>306</v>
      </c>
      <c r="B107" t="s">
        <v>478</v>
      </c>
      <c r="C107" t="s">
        <v>479</v>
      </c>
      <c r="D107" t="str">
        <f>IFERROR(VLOOKUP(A107,'Perpetual Stats(HEM)'!$A$3:$D$2773,3,FALSE),B107)</f>
        <v>ACT</v>
      </c>
    </row>
    <row r="108" spans="1:89">
      <c r="A108">
        <v>307</v>
      </c>
      <c r="B108" t="s">
        <v>478</v>
      </c>
      <c r="C108" t="s">
        <v>479</v>
      </c>
      <c r="D108" t="str">
        <f>IFERROR(VLOOKUP(A108,'Perpetual Stats(HEM)'!$A$3:$D$2773,3,FALSE),B108)</f>
        <v>ACT</v>
      </c>
    </row>
    <row r="109" spans="1:89">
      <c r="A109">
        <v>308</v>
      </c>
      <c r="B109" t="s">
        <v>478</v>
      </c>
      <c r="C109" t="s">
        <v>479</v>
      </c>
      <c r="D109" t="str">
        <f>IFERROR(VLOOKUP(A109,'Perpetual Stats(HEM)'!$A$3:$D$2773,3,FALSE),B109)</f>
        <v>ACT</v>
      </c>
    </row>
    <row r="110" spans="1:89">
      <c r="A110">
        <v>309</v>
      </c>
      <c r="B110" t="s">
        <v>478</v>
      </c>
      <c r="C110" t="s">
        <v>479</v>
      </c>
      <c r="D110" t="str">
        <f>IFERROR(VLOOKUP(A110,'Perpetual Stats(HEM)'!$A$3:$D$2773,3,FALSE),B110)</f>
        <v>ACT</v>
      </c>
    </row>
    <row r="111" spans="1:89">
      <c r="A111">
        <v>310</v>
      </c>
      <c r="B111" t="s">
        <v>478</v>
      </c>
      <c r="C111" t="s">
        <v>479</v>
      </c>
      <c r="D111" t="str">
        <f>IFERROR(VLOOKUP(A111,'Perpetual Stats(HEM)'!$A$3:$D$2773,3,FALSE),B111)</f>
        <v>ACT</v>
      </c>
    </row>
    <row r="112" spans="1:89">
      <c r="A112">
        <v>311</v>
      </c>
      <c r="B112" t="s">
        <v>478</v>
      </c>
      <c r="C112" t="s">
        <v>479</v>
      </c>
      <c r="D112" t="str">
        <f>IFERROR(VLOOKUP(A112,'Perpetual Stats(HEM)'!$A$3:$D$2773,3,FALSE),B112)</f>
        <v>ACT</v>
      </c>
    </row>
    <row r="113" spans="1:4">
      <c r="A113">
        <v>312</v>
      </c>
      <c r="B113" t="s">
        <v>478</v>
      </c>
      <c r="C113" t="s">
        <v>479</v>
      </c>
      <c r="D113" t="str">
        <f>IFERROR(VLOOKUP(A113,'Perpetual Stats(HEM)'!$A$3:$D$2773,3,FALSE),B113)</f>
        <v>ACT</v>
      </c>
    </row>
    <row r="114" spans="1:4">
      <c r="A114">
        <v>313</v>
      </c>
      <c r="B114" t="s">
        <v>478</v>
      </c>
      <c r="C114" t="s">
        <v>479</v>
      </c>
      <c r="D114" t="str">
        <f>IFERROR(VLOOKUP(A114,'Perpetual Stats(HEM)'!$A$3:$D$2773,3,FALSE),B114)</f>
        <v>ACT</v>
      </c>
    </row>
    <row r="115" spans="1:4">
      <c r="A115">
        <v>314</v>
      </c>
      <c r="B115" t="s">
        <v>478</v>
      </c>
      <c r="C115" t="s">
        <v>479</v>
      </c>
      <c r="D115" t="str">
        <f>IFERROR(VLOOKUP(A115,'Perpetual Stats(HEM)'!$A$3:$D$2773,3,FALSE),B115)</f>
        <v>ACT</v>
      </c>
    </row>
    <row r="116" spans="1:4">
      <c r="A116">
        <v>315</v>
      </c>
      <c r="B116" t="s">
        <v>478</v>
      </c>
      <c r="C116" t="s">
        <v>479</v>
      </c>
      <c r="D116" t="str">
        <f>IFERROR(VLOOKUP(A116,'Perpetual Stats(HEM)'!$A$3:$D$2773,3,FALSE),B116)</f>
        <v>ACT</v>
      </c>
    </row>
    <row r="117" spans="1:4">
      <c r="A117">
        <v>316</v>
      </c>
      <c r="B117" t="s">
        <v>478</v>
      </c>
      <c r="C117" t="s">
        <v>479</v>
      </c>
      <c r="D117" t="str">
        <f>IFERROR(VLOOKUP(A117,'Perpetual Stats(HEM)'!$A$3:$D$2773,3,FALSE),B117)</f>
        <v>ACT</v>
      </c>
    </row>
    <row r="118" spans="1:4">
      <c r="A118">
        <v>317</v>
      </c>
      <c r="B118" t="s">
        <v>478</v>
      </c>
      <c r="C118" t="s">
        <v>479</v>
      </c>
      <c r="D118" t="str">
        <f>IFERROR(VLOOKUP(A118,'Perpetual Stats(HEM)'!$A$3:$D$2773,3,FALSE),B118)</f>
        <v>ACT</v>
      </c>
    </row>
    <row r="119" spans="1:4">
      <c r="A119">
        <v>318</v>
      </c>
      <c r="B119" t="s">
        <v>478</v>
      </c>
      <c r="C119" t="s">
        <v>479</v>
      </c>
      <c r="D119" t="str">
        <f>IFERROR(VLOOKUP(A119,'Perpetual Stats(HEM)'!$A$3:$D$2773,3,FALSE),B119)</f>
        <v>ACT</v>
      </c>
    </row>
    <row r="120" spans="1:4">
      <c r="A120">
        <v>319</v>
      </c>
      <c r="B120" t="s">
        <v>478</v>
      </c>
      <c r="C120" t="s">
        <v>479</v>
      </c>
      <c r="D120" t="str">
        <f>IFERROR(VLOOKUP(A120,'Perpetual Stats(HEM)'!$A$3:$D$2773,3,FALSE),B120)</f>
        <v>ACT</v>
      </c>
    </row>
    <row r="121" spans="1:4">
      <c r="A121">
        <v>320</v>
      </c>
      <c r="B121" t="s">
        <v>478</v>
      </c>
      <c r="C121" t="s">
        <v>479</v>
      </c>
      <c r="D121" t="str">
        <f>IFERROR(VLOOKUP(A121,'Perpetual Stats(HEM)'!$A$3:$D$2773,3,FALSE),B121)</f>
        <v>ACT</v>
      </c>
    </row>
    <row r="122" spans="1:4">
      <c r="A122">
        <v>321</v>
      </c>
      <c r="B122" t="s">
        <v>478</v>
      </c>
      <c r="C122" t="s">
        <v>479</v>
      </c>
      <c r="D122" t="str">
        <f>IFERROR(VLOOKUP(A122,'Perpetual Stats(HEM)'!$A$3:$D$2773,3,FALSE),B122)</f>
        <v>ACT</v>
      </c>
    </row>
    <row r="123" spans="1:4">
      <c r="A123">
        <v>322</v>
      </c>
      <c r="B123" t="s">
        <v>478</v>
      </c>
      <c r="C123" t="s">
        <v>479</v>
      </c>
      <c r="D123" t="str">
        <f>IFERROR(VLOOKUP(A123,'Perpetual Stats(HEM)'!$A$3:$D$2773,3,FALSE),B123)</f>
        <v>ACT</v>
      </c>
    </row>
    <row r="124" spans="1:4">
      <c r="A124">
        <v>323</v>
      </c>
      <c r="B124" t="s">
        <v>478</v>
      </c>
      <c r="C124" t="s">
        <v>479</v>
      </c>
      <c r="D124" t="str">
        <f>IFERROR(VLOOKUP(A124,'Perpetual Stats(HEM)'!$A$3:$D$2773,3,FALSE),B124)</f>
        <v>ACT</v>
      </c>
    </row>
    <row r="125" spans="1:4">
      <c r="A125">
        <v>324</v>
      </c>
      <c r="B125" t="s">
        <v>478</v>
      </c>
      <c r="C125" t="s">
        <v>479</v>
      </c>
      <c r="D125" t="str">
        <f>IFERROR(VLOOKUP(A125,'Perpetual Stats(HEM)'!$A$3:$D$2773,3,FALSE),B125)</f>
        <v>ACT</v>
      </c>
    </row>
    <row r="126" spans="1:4">
      <c r="A126">
        <v>325</v>
      </c>
      <c r="B126" t="s">
        <v>478</v>
      </c>
      <c r="C126" t="s">
        <v>479</v>
      </c>
      <c r="D126" t="str">
        <f>IFERROR(VLOOKUP(A126,'Perpetual Stats(HEM)'!$A$3:$D$2773,3,FALSE),B126)</f>
        <v>ACT</v>
      </c>
    </row>
    <row r="127" spans="1:4">
      <c r="A127">
        <v>326</v>
      </c>
      <c r="B127" t="s">
        <v>478</v>
      </c>
      <c r="C127" t="s">
        <v>479</v>
      </c>
      <c r="D127" t="str">
        <f>IFERROR(VLOOKUP(A127,'Perpetual Stats(HEM)'!$A$3:$D$2773,3,FALSE),B127)</f>
        <v>ACT</v>
      </c>
    </row>
    <row r="128" spans="1:4">
      <c r="A128">
        <v>327</v>
      </c>
      <c r="B128" t="s">
        <v>478</v>
      </c>
      <c r="C128" t="s">
        <v>479</v>
      </c>
      <c r="D128" t="str">
        <f>IFERROR(VLOOKUP(A128,'Perpetual Stats(HEM)'!$A$3:$D$2773,3,FALSE),B128)</f>
        <v>ACT</v>
      </c>
    </row>
    <row r="129" spans="1:4">
      <c r="A129">
        <v>328</v>
      </c>
      <c r="B129" t="s">
        <v>478</v>
      </c>
      <c r="C129" t="s">
        <v>479</v>
      </c>
      <c r="D129" t="str">
        <f>IFERROR(VLOOKUP(A129,'Perpetual Stats(HEM)'!$A$3:$D$2773,3,FALSE),B129)</f>
        <v>ACT</v>
      </c>
    </row>
    <row r="130" spans="1:4">
      <c r="A130">
        <v>329</v>
      </c>
      <c r="B130" t="s">
        <v>478</v>
      </c>
      <c r="C130" t="s">
        <v>479</v>
      </c>
      <c r="D130" t="str">
        <f>IFERROR(VLOOKUP(A130,'Perpetual Stats(HEM)'!$A$3:$D$2773,3,FALSE),B130)</f>
        <v>ACT</v>
      </c>
    </row>
    <row r="131" spans="1:4">
      <c r="A131">
        <v>330</v>
      </c>
      <c r="B131" t="s">
        <v>478</v>
      </c>
      <c r="C131" t="s">
        <v>479</v>
      </c>
      <c r="D131" t="str">
        <f>IFERROR(VLOOKUP(A131,'Perpetual Stats(HEM)'!$A$3:$D$2773,3,FALSE),B131)</f>
        <v>ACT</v>
      </c>
    </row>
    <row r="132" spans="1:4">
      <c r="A132">
        <v>331</v>
      </c>
      <c r="B132" t="s">
        <v>478</v>
      </c>
      <c r="C132" t="s">
        <v>479</v>
      </c>
      <c r="D132" t="str">
        <f>IFERROR(VLOOKUP(A132,'Perpetual Stats(HEM)'!$A$3:$D$2773,3,FALSE),B132)</f>
        <v>ACT</v>
      </c>
    </row>
    <row r="133" spans="1:4">
      <c r="A133">
        <v>332</v>
      </c>
      <c r="B133" t="s">
        <v>478</v>
      </c>
      <c r="C133" t="s">
        <v>479</v>
      </c>
      <c r="D133" t="str">
        <f>IFERROR(VLOOKUP(A133,'Perpetual Stats(HEM)'!$A$3:$D$2773,3,FALSE),B133)</f>
        <v>ACT</v>
      </c>
    </row>
    <row r="134" spans="1:4">
      <c r="A134">
        <v>333</v>
      </c>
      <c r="B134" t="s">
        <v>478</v>
      </c>
      <c r="C134" t="s">
        <v>479</v>
      </c>
      <c r="D134" t="str">
        <f>IFERROR(VLOOKUP(A134,'Perpetual Stats(HEM)'!$A$3:$D$2773,3,FALSE),B134)</f>
        <v>ACT</v>
      </c>
    </row>
    <row r="135" spans="1:4">
      <c r="A135">
        <v>334</v>
      </c>
      <c r="B135" t="s">
        <v>478</v>
      </c>
      <c r="C135" t="s">
        <v>479</v>
      </c>
      <c r="D135" t="str">
        <f>IFERROR(VLOOKUP(A135,'Perpetual Stats(HEM)'!$A$3:$D$2773,3,FALSE),B135)</f>
        <v>ACT</v>
      </c>
    </row>
    <row r="136" spans="1:4">
      <c r="A136">
        <v>335</v>
      </c>
      <c r="B136" t="s">
        <v>478</v>
      </c>
      <c r="C136" t="s">
        <v>479</v>
      </c>
      <c r="D136" t="str">
        <f>IFERROR(VLOOKUP(A136,'Perpetual Stats(HEM)'!$A$3:$D$2773,3,FALSE),B136)</f>
        <v>ACT</v>
      </c>
    </row>
    <row r="137" spans="1:4">
      <c r="A137">
        <v>336</v>
      </c>
      <c r="B137" t="s">
        <v>478</v>
      </c>
      <c r="C137" t="s">
        <v>479</v>
      </c>
      <c r="D137" t="str">
        <f>IFERROR(VLOOKUP(A137,'Perpetual Stats(HEM)'!$A$3:$D$2773,3,FALSE),B137)</f>
        <v>ACT</v>
      </c>
    </row>
    <row r="138" spans="1:4">
      <c r="A138">
        <v>337</v>
      </c>
      <c r="B138" t="s">
        <v>478</v>
      </c>
      <c r="C138" t="s">
        <v>479</v>
      </c>
      <c r="D138" t="str">
        <f>IFERROR(VLOOKUP(A138,'Perpetual Stats(HEM)'!$A$3:$D$2773,3,FALSE),B138)</f>
        <v>ACT</v>
      </c>
    </row>
    <row r="139" spans="1:4">
      <c r="A139">
        <v>338</v>
      </c>
      <c r="B139" t="s">
        <v>478</v>
      </c>
      <c r="C139" t="s">
        <v>479</v>
      </c>
      <c r="D139" t="str">
        <f>IFERROR(VLOOKUP(A139,'Perpetual Stats(HEM)'!$A$3:$D$2773,3,FALSE),B139)</f>
        <v>ACT</v>
      </c>
    </row>
    <row r="140" spans="1:4">
      <c r="A140">
        <v>339</v>
      </c>
      <c r="B140" t="s">
        <v>478</v>
      </c>
      <c r="C140" t="s">
        <v>479</v>
      </c>
      <c r="D140" t="str">
        <f>IFERROR(VLOOKUP(A140,'Perpetual Stats(HEM)'!$A$3:$D$2773,3,FALSE),B140)</f>
        <v>ACT</v>
      </c>
    </row>
    <row r="141" spans="1:4">
      <c r="A141">
        <v>340</v>
      </c>
      <c r="B141" t="s">
        <v>478</v>
      </c>
      <c r="C141" t="s">
        <v>479</v>
      </c>
      <c r="D141" t="str">
        <f>IFERROR(VLOOKUP(A141,'Perpetual Stats(HEM)'!$A$3:$D$2773,3,FALSE),B141)</f>
        <v>ACT</v>
      </c>
    </row>
    <row r="142" spans="1:4">
      <c r="A142">
        <v>341</v>
      </c>
      <c r="B142" t="s">
        <v>478</v>
      </c>
      <c r="C142" t="s">
        <v>479</v>
      </c>
      <c r="D142" t="str">
        <f>IFERROR(VLOOKUP(A142,'Perpetual Stats(HEM)'!$A$3:$D$2773,3,FALSE),B142)</f>
        <v>ACT</v>
      </c>
    </row>
    <row r="143" spans="1:4">
      <c r="A143">
        <v>342</v>
      </c>
      <c r="B143" t="s">
        <v>478</v>
      </c>
      <c r="C143" t="s">
        <v>479</v>
      </c>
      <c r="D143" t="str">
        <f>IFERROR(VLOOKUP(A143,'Perpetual Stats(HEM)'!$A$3:$D$2773,3,FALSE),B143)</f>
        <v>ACT</v>
      </c>
    </row>
    <row r="144" spans="1:4">
      <c r="A144">
        <v>343</v>
      </c>
      <c r="B144" t="s">
        <v>478</v>
      </c>
      <c r="C144" t="s">
        <v>479</v>
      </c>
      <c r="D144" t="str">
        <f>IFERROR(VLOOKUP(A144,'Perpetual Stats(HEM)'!$A$3:$D$2773,3,FALSE),B144)</f>
        <v>ACT</v>
      </c>
    </row>
    <row r="145" spans="1:4">
      <c r="A145">
        <v>344</v>
      </c>
      <c r="B145" t="s">
        <v>478</v>
      </c>
      <c r="C145" t="s">
        <v>479</v>
      </c>
      <c r="D145" t="str">
        <f>IFERROR(VLOOKUP(A145,'Perpetual Stats(HEM)'!$A$3:$D$2773,3,FALSE),B145)</f>
        <v>ACT</v>
      </c>
    </row>
    <row r="146" spans="1:4">
      <c r="A146">
        <v>345</v>
      </c>
      <c r="B146" t="s">
        <v>478</v>
      </c>
      <c r="C146" t="s">
        <v>479</v>
      </c>
      <c r="D146" t="str">
        <f>IFERROR(VLOOKUP(A146,'Perpetual Stats(HEM)'!$A$3:$D$2773,3,FALSE),B146)</f>
        <v>ACT</v>
      </c>
    </row>
    <row r="147" spans="1:4">
      <c r="A147">
        <v>346</v>
      </c>
      <c r="B147" t="s">
        <v>478</v>
      </c>
      <c r="C147" t="s">
        <v>479</v>
      </c>
      <c r="D147" t="str">
        <f>IFERROR(VLOOKUP(A147,'Perpetual Stats(HEM)'!$A$3:$D$2773,3,FALSE),B147)</f>
        <v>ACT</v>
      </c>
    </row>
    <row r="148" spans="1:4">
      <c r="A148">
        <v>347</v>
      </c>
      <c r="B148" t="s">
        <v>478</v>
      </c>
      <c r="C148" t="s">
        <v>479</v>
      </c>
      <c r="D148" t="str">
        <f>IFERROR(VLOOKUP(A148,'Perpetual Stats(HEM)'!$A$3:$D$2773,3,FALSE),B148)</f>
        <v>ACT</v>
      </c>
    </row>
    <row r="149" spans="1:4">
      <c r="A149">
        <v>348</v>
      </c>
      <c r="B149" t="s">
        <v>478</v>
      </c>
      <c r="C149" t="s">
        <v>479</v>
      </c>
      <c r="D149" t="str">
        <f>IFERROR(VLOOKUP(A149,'Perpetual Stats(HEM)'!$A$3:$D$2773,3,FALSE),B149)</f>
        <v>ACT</v>
      </c>
    </row>
    <row r="150" spans="1:4">
      <c r="A150">
        <v>349</v>
      </c>
      <c r="B150" t="s">
        <v>478</v>
      </c>
      <c r="C150" t="s">
        <v>479</v>
      </c>
      <c r="D150" t="str">
        <f>IFERROR(VLOOKUP(A150,'Perpetual Stats(HEM)'!$A$3:$D$2773,3,FALSE),B150)</f>
        <v>ACT</v>
      </c>
    </row>
    <row r="151" spans="1:4">
      <c r="A151">
        <v>350</v>
      </c>
      <c r="B151" t="s">
        <v>478</v>
      </c>
      <c r="C151" t="s">
        <v>479</v>
      </c>
      <c r="D151" t="str">
        <f>IFERROR(VLOOKUP(A151,'Perpetual Stats(HEM)'!$A$3:$D$2773,3,FALSE),B151)</f>
        <v>ACT</v>
      </c>
    </row>
    <row r="152" spans="1:4">
      <c r="A152">
        <v>351</v>
      </c>
      <c r="B152" t="s">
        <v>478</v>
      </c>
      <c r="C152" t="s">
        <v>479</v>
      </c>
      <c r="D152" t="str">
        <f>IFERROR(VLOOKUP(A152,'Perpetual Stats(HEM)'!$A$3:$D$2773,3,FALSE),B152)</f>
        <v>ACT</v>
      </c>
    </row>
    <row r="153" spans="1:4">
      <c r="A153">
        <v>352</v>
      </c>
      <c r="B153" t="s">
        <v>478</v>
      </c>
      <c r="C153" t="s">
        <v>479</v>
      </c>
      <c r="D153" t="str">
        <f>IFERROR(VLOOKUP(A153,'Perpetual Stats(HEM)'!$A$3:$D$2773,3,FALSE),B153)</f>
        <v>ACT</v>
      </c>
    </row>
    <row r="154" spans="1:4">
      <c r="A154">
        <v>353</v>
      </c>
      <c r="B154" t="s">
        <v>478</v>
      </c>
      <c r="C154" t="s">
        <v>479</v>
      </c>
      <c r="D154" t="str">
        <f>IFERROR(VLOOKUP(A154,'Perpetual Stats(HEM)'!$A$3:$D$2773,3,FALSE),B154)</f>
        <v>ACT</v>
      </c>
    </row>
    <row r="155" spans="1:4">
      <c r="A155">
        <v>354</v>
      </c>
      <c r="B155" t="s">
        <v>478</v>
      </c>
      <c r="C155" t="s">
        <v>479</v>
      </c>
      <c r="D155" t="str">
        <f>IFERROR(VLOOKUP(A155,'Perpetual Stats(HEM)'!$A$3:$D$2773,3,FALSE),B155)</f>
        <v>ACT</v>
      </c>
    </row>
    <row r="156" spans="1:4">
      <c r="A156">
        <v>355</v>
      </c>
      <c r="B156" t="s">
        <v>478</v>
      </c>
      <c r="C156" t="s">
        <v>479</v>
      </c>
      <c r="D156" t="str">
        <f>IFERROR(VLOOKUP(A156,'Perpetual Stats(HEM)'!$A$3:$D$2773,3,FALSE),B156)</f>
        <v>ACT</v>
      </c>
    </row>
    <row r="157" spans="1:4">
      <c r="A157">
        <v>356</v>
      </c>
      <c r="B157" t="s">
        <v>478</v>
      </c>
      <c r="C157" t="s">
        <v>479</v>
      </c>
      <c r="D157" t="str">
        <f>IFERROR(VLOOKUP(A157,'Perpetual Stats(HEM)'!$A$3:$D$2773,3,FALSE),B157)</f>
        <v>ACT</v>
      </c>
    </row>
    <row r="158" spans="1:4">
      <c r="A158">
        <v>357</v>
      </c>
      <c r="B158" t="s">
        <v>478</v>
      </c>
      <c r="C158" t="s">
        <v>479</v>
      </c>
      <c r="D158" t="str">
        <f>IFERROR(VLOOKUP(A158,'Perpetual Stats(HEM)'!$A$3:$D$2773,3,FALSE),B158)</f>
        <v>ACT</v>
      </c>
    </row>
    <row r="159" spans="1:4">
      <c r="A159">
        <v>358</v>
      </c>
      <c r="B159" t="s">
        <v>478</v>
      </c>
      <c r="C159" t="s">
        <v>479</v>
      </c>
      <c r="D159" t="str">
        <f>IFERROR(VLOOKUP(A159,'Perpetual Stats(HEM)'!$A$3:$D$2773,3,FALSE),B159)</f>
        <v>ACT</v>
      </c>
    </row>
    <row r="160" spans="1:4">
      <c r="A160">
        <v>359</v>
      </c>
      <c r="B160" t="s">
        <v>478</v>
      </c>
      <c r="C160" t="s">
        <v>479</v>
      </c>
      <c r="D160" t="str">
        <f>IFERROR(VLOOKUP(A160,'Perpetual Stats(HEM)'!$A$3:$D$2773,3,FALSE),B160)</f>
        <v>ACT</v>
      </c>
    </row>
    <row r="161" spans="1:4">
      <c r="A161">
        <v>360</v>
      </c>
      <c r="B161" t="s">
        <v>478</v>
      </c>
      <c r="C161" t="s">
        <v>479</v>
      </c>
      <c r="D161" t="str">
        <f>IFERROR(VLOOKUP(A161,'Perpetual Stats(HEM)'!$A$3:$D$2773,3,FALSE),B161)</f>
        <v>ACT</v>
      </c>
    </row>
    <row r="162" spans="1:4">
      <c r="A162">
        <v>361</v>
      </c>
      <c r="B162" t="s">
        <v>478</v>
      </c>
      <c r="C162" t="s">
        <v>479</v>
      </c>
      <c r="D162" t="str">
        <f>IFERROR(VLOOKUP(A162,'Perpetual Stats(HEM)'!$A$3:$D$2773,3,FALSE),B162)</f>
        <v>ACT</v>
      </c>
    </row>
    <row r="163" spans="1:4">
      <c r="A163">
        <v>362</v>
      </c>
      <c r="B163" t="s">
        <v>478</v>
      </c>
      <c r="C163" t="s">
        <v>479</v>
      </c>
      <c r="D163" t="str">
        <f>IFERROR(VLOOKUP(A163,'Perpetual Stats(HEM)'!$A$3:$D$2773,3,FALSE),B163)</f>
        <v>ACT</v>
      </c>
    </row>
    <row r="164" spans="1:4">
      <c r="A164">
        <v>363</v>
      </c>
      <c r="B164" t="s">
        <v>478</v>
      </c>
      <c r="C164" t="s">
        <v>479</v>
      </c>
      <c r="D164" t="str">
        <f>IFERROR(VLOOKUP(A164,'Perpetual Stats(HEM)'!$A$3:$D$2773,3,FALSE),B164)</f>
        <v>ACT</v>
      </c>
    </row>
    <row r="165" spans="1:4">
      <c r="A165">
        <v>364</v>
      </c>
      <c r="B165" t="s">
        <v>478</v>
      </c>
      <c r="C165" t="s">
        <v>479</v>
      </c>
      <c r="D165" t="str">
        <f>IFERROR(VLOOKUP(A165,'Perpetual Stats(HEM)'!$A$3:$D$2773,3,FALSE),B165)</f>
        <v>ACT</v>
      </c>
    </row>
    <row r="166" spans="1:4">
      <c r="A166">
        <v>365</v>
      </c>
      <c r="B166" t="s">
        <v>478</v>
      </c>
      <c r="C166" t="s">
        <v>479</v>
      </c>
      <c r="D166" t="str">
        <f>IFERROR(VLOOKUP(A166,'Perpetual Stats(HEM)'!$A$3:$D$2773,3,FALSE),B166)</f>
        <v>ACT</v>
      </c>
    </row>
    <row r="167" spans="1:4">
      <c r="A167">
        <v>366</v>
      </c>
      <c r="B167" t="s">
        <v>478</v>
      </c>
      <c r="C167" t="s">
        <v>479</v>
      </c>
      <c r="D167" t="str">
        <f>IFERROR(VLOOKUP(A167,'Perpetual Stats(HEM)'!$A$3:$D$2773,3,FALSE),B167)</f>
        <v>ACT</v>
      </c>
    </row>
    <row r="168" spans="1:4">
      <c r="A168">
        <v>367</v>
      </c>
      <c r="B168" t="s">
        <v>478</v>
      </c>
      <c r="C168" t="s">
        <v>479</v>
      </c>
      <c r="D168" t="str">
        <f>IFERROR(VLOOKUP(A168,'Perpetual Stats(HEM)'!$A$3:$D$2773,3,FALSE),B168)</f>
        <v>ACT</v>
      </c>
    </row>
    <row r="169" spans="1:4">
      <c r="A169">
        <v>368</v>
      </c>
      <c r="B169" t="s">
        <v>478</v>
      </c>
      <c r="C169" t="s">
        <v>479</v>
      </c>
      <c r="D169" t="str">
        <f>IFERROR(VLOOKUP(A169,'Perpetual Stats(HEM)'!$A$3:$D$2773,3,FALSE),B169)</f>
        <v>ACT</v>
      </c>
    </row>
    <row r="170" spans="1:4">
      <c r="A170">
        <v>369</v>
      </c>
      <c r="B170" t="s">
        <v>478</v>
      </c>
      <c r="C170" t="s">
        <v>479</v>
      </c>
      <c r="D170" t="str">
        <f>IFERROR(VLOOKUP(A170,'Perpetual Stats(HEM)'!$A$3:$D$2773,3,FALSE),B170)</f>
        <v>ACT</v>
      </c>
    </row>
    <row r="171" spans="1:4">
      <c r="A171">
        <v>370</v>
      </c>
      <c r="B171" t="s">
        <v>478</v>
      </c>
      <c r="C171" t="s">
        <v>479</v>
      </c>
      <c r="D171" t="str">
        <f>IFERROR(VLOOKUP(A171,'Perpetual Stats(HEM)'!$A$3:$D$2773,3,FALSE),B171)</f>
        <v>ACT</v>
      </c>
    </row>
    <row r="172" spans="1:4">
      <c r="A172">
        <v>371</v>
      </c>
      <c r="B172" t="s">
        <v>478</v>
      </c>
      <c r="C172" t="s">
        <v>479</v>
      </c>
      <c r="D172" t="str">
        <f>IFERROR(VLOOKUP(A172,'Perpetual Stats(HEM)'!$A$3:$D$2773,3,FALSE),B172)</f>
        <v>ACT</v>
      </c>
    </row>
    <row r="173" spans="1:4">
      <c r="A173">
        <v>372</v>
      </c>
      <c r="B173" t="s">
        <v>478</v>
      </c>
      <c r="C173" t="s">
        <v>479</v>
      </c>
      <c r="D173" t="str">
        <f>IFERROR(VLOOKUP(A173,'Perpetual Stats(HEM)'!$A$3:$D$2773,3,FALSE),B173)</f>
        <v>ACT</v>
      </c>
    </row>
    <row r="174" spans="1:4">
      <c r="A174">
        <v>373</v>
      </c>
      <c r="B174" t="s">
        <v>478</v>
      </c>
      <c r="C174" t="s">
        <v>479</v>
      </c>
      <c r="D174" t="str">
        <f>IFERROR(VLOOKUP(A174,'Perpetual Stats(HEM)'!$A$3:$D$2773,3,FALSE),B174)</f>
        <v>ACT</v>
      </c>
    </row>
    <row r="175" spans="1:4">
      <c r="A175">
        <v>374</v>
      </c>
      <c r="B175" t="s">
        <v>478</v>
      </c>
      <c r="C175" t="s">
        <v>479</v>
      </c>
      <c r="D175" t="str">
        <f>IFERROR(VLOOKUP(A175,'Perpetual Stats(HEM)'!$A$3:$D$2773,3,FALSE),B175)</f>
        <v>ACT</v>
      </c>
    </row>
    <row r="176" spans="1:4">
      <c r="A176">
        <v>375</v>
      </c>
      <c r="B176" t="s">
        <v>478</v>
      </c>
      <c r="C176" t="s">
        <v>479</v>
      </c>
      <c r="D176" t="str">
        <f>IFERROR(VLOOKUP(A176,'Perpetual Stats(HEM)'!$A$3:$D$2773,3,FALSE),B176)</f>
        <v>ACT</v>
      </c>
    </row>
    <row r="177" spans="1:4">
      <c r="A177">
        <v>376</v>
      </c>
      <c r="B177" t="s">
        <v>478</v>
      </c>
      <c r="C177" t="s">
        <v>479</v>
      </c>
      <c r="D177" t="str">
        <f>IFERROR(VLOOKUP(A177,'Perpetual Stats(HEM)'!$A$3:$D$2773,3,FALSE),B177)</f>
        <v>ACT</v>
      </c>
    </row>
    <row r="178" spans="1:4">
      <c r="A178">
        <v>377</v>
      </c>
      <c r="B178" t="s">
        <v>478</v>
      </c>
      <c r="C178" t="s">
        <v>479</v>
      </c>
      <c r="D178" t="str">
        <f>IFERROR(VLOOKUP(A178,'Perpetual Stats(HEM)'!$A$3:$D$2773,3,FALSE),B178)</f>
        <v>ACT</v>
      </c>
    </row>
    <row r="179" spans="1:4">
      <c r="A179">
        <v>378</v>
      </c>
      <c r="B179" t="s">
        <v>478</v>
      </c>
      <c r="C179" t="s">
        <v>479</v>
      </c>
      <c r="D179" t="str">
        <f>IFERROR(VLOOKUP(A179,'Perpetual Stats(HEM)'!$A$3:$D$2773,3,FALSE),B179)</f>
        <v>ACT</v>
      </c>
    </row>
    <row r="180" spans="1:4">
      <c r="A180">
        <v>379</v>
      </c>
      <c r="B180" t="s">
        <v>478</v>
      </c>
      <c r="C180" t="s">
        <v>479</v>
      </c>
      <c r="D180" t="str">
        <f>IFERROR(VLOOKUP(A180,'Perpetual Stats(HEM)'!$A$3:$D$2773,3,FALSE),B180)</f>
        <v>ACT</v>
      </c>
    </row>
    <row r="181" spans="1:4">
      <c r="A181">
        <v>380</v>
      </c>
      <c r="B181" t="s">
        <v>478</v>
      </c>
      <c r="C181" t="s">
        <v>479</v>
      </c>
      <c r="D181" t="str">
        <f>IFERROR(VLOOKUP(A181,'Perpetual Stats(HEM)'!$A$3:$D$2773,3,FALSE),B181)</f>
        <v>ACT</v>
      </c>
    </row>
    <row r="182" spans="1:4">
      <c r="A182">
        <v>381</v>
      </c>
      <c r="B182" t="s">
        <v>478</v>
      </c>
      <c r="C182" t="s">
        <v>479</v>
      </c>
      <c r="D182" t="str">
        <f>IFERROR(VLOOKUP(A182,'Perpetual Stats(HEM)'!$A$3:$D$2773,3,FALSE),B182)</f>
        <v>ACT</v>
      </c>
    </row>
    <row r="183" spans="1:4">
      <c r="A183">
        <v>382</v>
      </c>
      <c r="B183" t="s">
        <v>478</v>
      </c>
      <c r="C183" t="s">
        <v>479</v>
      </c>
      <c r="D183" t="str">
        <f>IFERROR(VLOOKUP(A183,'Perpetual Stats(HEM)'!$A$3:$D$2773,3,FALSE),B183)</f>
        <v>ACT</v>
      </c>
    </row>
    <row r="184" spans="1:4">
      <c r="A184">
        <v>383</v>
      </c>
      <c r="B184" t="s">
        <v>478</v>
      </c>
      <c r="C184" t="s">
        <v>479</v>
      </c>
      <c r="D184" t="str">
        <f>IFERROR(VLOOKUP(A184,'Perpetual Stats(HEM)'!$A$3:$D$2773,3,FALSE),B184)</f>
        <v>ACT</v>
      </c>
    </row>
    <row r="185" spans="1:4">
      <c r="A185">
        <v>384</v>
      </c>
      <c r="B185" t="s">
        <v>478</v>
      </c>
      <c r="C185" t="s">
        <v>479</v>
      </c>
      <c r="D185" t="str">
        <f>IFERROR(VLOOKUP(A185,'Perpetual Stats(HEM)'!$A$3:$D$2773,3,FALSE),B185)</f>
        <v>ACT</v>
      </c>
    </row>
    <row r="186" spans="1:4">
      <c r="A186">
        <v>385</v>
      </c>
      <c r="B186" t="s">
        <v>478</v>
      </c>
      <c r="C186" t="s">
        <v>479</v>
      </c>
      <c r="D186" t="str">
        <f>IFERROR(VLOOKUP(A186,'Perpetual Stats(HEM)'!$A$3:$D$2773,3,FALSE),B186)</f>
        <v>ACT</v>
      </c>
    </row>
    <row r="187" spans="1:4">
      <c r="A187">
        <v>386</v>
      </c>
      <c r="B187" t="s">
        <v>478</v>
      </c>
      <c r="C187" t="s">
        <v>479</v>
      </c>
      <c r="D187" t="str">
        <f>IFERROR(VLOOKUP(A187,'Perpetual Stats(HEM)'!$A$3:$D$2773,3,FALSE),B187)</f>
        <v>ACT</v>
      </c>
    </row>
    <row r="188" spans="1:4">
      <c r="A188">
        <v>387</v>
      </c>
      <c r="B188" t="s">
        <v>478</v>
      </c>
      <c r="C188" t="s">
        <v>479</v>
      </c>
      <c r="D188" t="str">
        <f>IFERROR(VLOOKUP(A188,'Perpetual Stats(HEM)'!$A$3:$D$2773,3,FALSE),B188)</f>
        <v>ACT</v>
      </c>
    </row>
    <row r="189" spans="1:4">
      <c r="A189">
        <v>388</v>
      </c>
      <c r="B189" t="s">
        <v>478</v>
      </c>
      <c r="C189" t="s">
        <v>479</v>
      </c>
      <c r="D189" t="str">
        <f>IFERROR(VLOOKUP(A189,'Perpetual Stats(HEM)'!$A$3:$D$2773,3,FALSE),B189)</f>
        <v>ACT</v>
      </c>
    </row>
    <row r="190" spans="1:4">
      <c r="A190">
        <v>389</v>
      </c>
      <c r="B190" t="s">
        <v>478</v>
      </c>
      <c r="C190" t="s">
        <v>479</v>
      </c>
      <c r="D190" t="str">
        <f>IFERROR(VLOOKUP(A190,'Perpetual Stats(HEM)'!$A$3:$D$2773,3,FALSE),B190)</f>
        <v>ACT</v>
      </c>
    </row>
    <row r="191" spans="1:4">
      <c r="A191">
        <v>390</v>
      </c>
      <c r="B191" t="s">
        <v>478</v>
      </c>
      <c r="C191" t="s">
        <v>479</v>
      </c>
      <c r="D191" t="str">
        <f>IFERROR(VLOOKUP(A191,'Perpetual Stats(HEM)'!$A$3:$D$2773,3,FALSE),B191)</f>
        <v>ACT</v>
      </c>
    </row>
    <row r="192" spans="1:4">
      <c r="A192">
        <v>391</v>
      </c>
      <c r="B192" t="s">
        <v>478</v>
      </c>
      <c r="C192" t="s">
        <v>479</v>
      </c>
      <c r="D192" t="str">
        <f>IFERROR(VLOOKUP(A192,'Perpetual Stats(HEM)'!$A$3:$D$2773,3,FALSE),B192)</f>
        <v>ACT</v>
      </c>
    </row>
    <row r="193" spans="1:4">
      <c r="A193">
        <v>392</v>
      </c>
      <c r="B193" t="s">
        <v>478</v>
      </c>
      <c r="C193" t="s">
        <v>479</v>
      </c>
      <c r="D193" t="str">
        <f>IFERROR(VLOOKUP(A193,'Perpetual Stats(HEM)'!$A$3:$D$2773,3,FALSE),B193)</f>
        <v>ACT</v>
      </c>
    </row>
    <row r="194" spans="1:4">
      <c r="A194">
        <v>393</v>
      </c>
      <c r="B194" t="s">
        <v>478</v>
      </c>
      <c r="C194" t="s">
        <v>479</v>
      </c>
      <c r="D194" t="str">
        <f>IFERROR(VLOOKUP(A194,'Perpetual Stats(HEM)'!$A$3:$D$2773,3,FALSE),B194)</f>
        <v>ACT</v>
      </c>
    </row>
    <row r="195" spans="1:4">
      <c r="A195">
        <v>394</v>
      </c>
      <c r="B195" t="s">
        <v>478</v>
      </c>
      <c r="C195" t="s">
        <v>479</v>
      </c>
      <c r="D195" t="str">
        <f>IFERROR(VLOOKUP(A195,'Perpetual Stats(HEM)'!$A$3:$D$2773,3,FALSE),B195)</f>
        <v>ACT</v>
      </c>
    </row>
    <row r="196" spans="1:4">
      <c r="A196">
        <v>395</v>
      </c>
      <c r="B196" t="s">
        <v>478</v>
      </c>
      <c r="C196" t="s">
        <v>479</v>
      </c>
      <c r="D196" t="str">
        <f>IFERROR(VLOOKUP(A196,'Perpetual Stats(HEM)'!$A$3:$D$2773,3,FALSE),B196)</f>
        <v>ACT</v>
      </c>
    </row>
    <row r="197" spans="1:4">
      <c r="A197">
        <v>396</v>
      </c>
      <c r="B197" t="s">
        <v>478</v>
      </c>
      <c r="C197" t="s">
        <v>479</v>
      </c>
      <c r="D197" t="str">
        <f>IFERROR(VLOOKUP(A197,'Perpetual Stats(HEM)'!$A$3:$D$2773,3,FALSE),B197)</f>
        <v>ACT</v>
      </c>
    </row>
    <row r="198" spans="1:4">
      <c r="A198">
        <v>397</v>
      </c>
      <c r="B198" t="s">
        <v>478</v>
      </c>
      <c r="C198" t="s">
        <v>479</v>
      </c>
      <c r="D198" t="str">
        <f>IFERROR(VLOOKUP(A198,'Perpetual Stats(HEM)'!$A$3:$D$2773,3,FALSE),B198)</f>
        <v>ACT</v>
      </c>
    </row>
    <row r="199" spans="1:4">
      <c r="A199">
        <v>398</v>
      </c>
      <c r="B199" t="s">
        <v>478</v>
      </c>
      <c r="C199" t="s">
        <v>479</v>
      </c>
      <c r="D199" t="str">
        <f>IFERROR(VLOOKUP(A199,'Perpetual Stats(HEM)'!$A$3:$D$2773,3,FALSE),B199)</f>
        <v>ACT</v>
      </c>
    </row>
    <row r="200" spans="1:4">
      <c r="A200">
        <v>399</v>
      </c>
      <c r="B200" t="s">
        <v>478</v>
      </c>
      <c r="C200" t="s">
        <v>479</v>
      </c>
      <c r="D200" t="str">
        <f>IFERROR(VLOOKUP(A200,'Perpetual Stats(HEM)'!$A$3:$D$2773,3,FALSE),B200)</f>
        <v>ACT</v>
      </c>
    </row>
    <row r="201" spans="1:4">
      <c r="A201">
        <v>400</v>
      </c>
      <c r="B201" t="s">
        <v>478</v>
      </c>
      <c r="C201" t="s">
        <v>479</v>
      </c>
      <c r="D201" t="str">
        <f>IFERROR(VLOOKUP(A201,'Perpetual Stats(HEM)'!$A$3:$D$2773,3,FALSE),B201)</f>
        <v>ACT</v>
      </c>
    </row>
    <row r="202" spans="1:4">
      <c r="A202">
        <v>401</v>
      </c>
      <c r="B202" t="s">
        <v>478</v>
      </c>
      <c r="C202" t="s">
        <v>479</v>
      </c>
      <c r="D202" t="str">
        <f>IFERROR(VLOOKUP(A202,'Perpetual Stats(HEM)'!$A$3:$D$2773,3,FALSE),B202)</f>
        <v>ACT</v>
      </c>
    </row>
    <row r="203" spans="1:4">
      <c r="A203">
        <v>402</v>
      </c>
      <c r="B203" t="s">
        <v>478</v>
      </c>
      <c r="C203" t="s">
        <v>479</v>
      </c>
      <c r="D203" t="str">
        <f>IFERROR(VLOOKUP(A203,'Perpetual Stats(HEM)'!$A$3:$D$2773,3,FALSE),B203)</f>
        <v>ACT</v>
      </c>
    </row>
    <row r="204" spans="1:4">
      <c r="A204">
        <v>403</v>
      </c>
      <c r="B204" t="s">
        <v>478</v>
      </c>
      <c r="C204" t="s">
        <v>479</v>
      </c>
      <c r="D204" t="str">
        <f>IFERROR(VLOOKUP(A204,'Perpetual Stats(HEM)'!$A$3:$D$2773,3,FALSE),B204)</f>
        <v>ACT</v>
      </c>
    </row>
    <row r="205" spans="1:4">
      <c r="A205">
        <v>404</v>
      </c>
      <c r="B205" t="s">
        <v>478</v>
      </c>
      <c r="C205" t="s">
        <v>479</v>
      </c>
      <c r="D205" t="str">
        <f>IFERROR(VLOOKUP(A205,'Perpetual Stats(HEM)'!$A$3:$D$2773,3,FALSE),B205)</f>
        <v>ACT</v>
      </c>
    </row>
    <row r="206" spans="1:4">
      <c r="A206">
        <v>405</v>
      </c>
      <c r="B206" t="s">
        <v>478</v>
      </c>
      <c r="C206" t="s">
        <v>479</v>
      </c>
      <c r="D206" t="str">
        <f>IFERROR(VLOOKUP(A206,'Perpetual Stats(HEM)'!$A$3:$D$2773,3,FALSE),B206)</f>
        <v>ACT</v>
      </c>
    </row>
    <row r="207" spans="1:4">
      <c r="A207">
        <v>406</v>
      </c>
      <c r="B207" t="s">
        <v>478</v>
      </c>
      <c r="C207" t="s">
        <v>479</v>
      </c>
      <c r="D207" t="str">
        <f>IFERROR(VLOOKUP(A207,'Perpetual Stats(HEM)'!$A$3:$D$2773,3,FALSE),B207)</f>
        <v>ACT</v>
      </c>
    </row>
    <row r="208" spans="1:4">
      <c r="A208">
        <v>407</v>
      </c>
      <c r="B208" t="s">
        <v>478</v>
      </c>
      <c r="C208" t="s">
        <v>479</v>
      </c>
      <c r="D208" t="str">
        <f>IFERROR(VLOOKUP(A208,'Perpetual Stats(HEM)'!$A$3:$D$2773,3,FALSE),B208)</f>
        <v>ACT</v>
      </c>
    </row>
    <row r="209" spans="1:4">
      <c r="A209">
        <v>408</v>
      </c>
      <c r="B209" t="s">
        <v>478</v>
      </c>
      <c r="C209" t="s">
        <v>479</v>
      </c>
      <c r="D209" t="str">
        <f>IFERROR(VLOOKUP(A209,'Perpetual Stats(HEM)'!$A$3:$D$2773,3,FALSE),B209)</f>
        <v>ACT</v>
      </c>
    </row>
    <row r="210" spans="1:4">
      <c r="A210">
        <v>409</v>
      </c>
      <c r="B210" t="s">
        <v>478</v>
      </c>
      <c r="C210" t="s">
        <v>479</v>
      </c>
      <c r="D210" t="str">
        <f>IFERROR(VLOOKUP(A210,'Perpetual Stats(HEM)'!$A$3:$D$2773,3,FALSE),B210)</f>
        <v>ACT</v>
      </c>
    </row>
    <row r="211" spans="1:4">
      <c r="A211">
        <v>410</v>
      </c>
      <c r="B211" t="s">
        <v>478</v>
      </c>
      <c r="C211" t="s">
        <v>479</v>
      </c>
      <c r="D211" t="str">
        <f>IFERROR(VLOOKUP(A211,'Perpetual Stats(HEM)'!$A$3:$D$2773,3,FALSE),B211)</f>
        <v>ACT</v>
      </c>
    </row>
    <row r="212" spans="1:4">
      <c r="A212">
        <v>411</v>
      </c>
      <c r="B212" t="s">
        <v>478</v>
      </c>
      <c r="C212" t="s">
        <v>479</v>
      </c>
      <c r="D212" t="str">
        <f>IFERROR(VLOOKUP(A212,'Perpetual Stats(HEM)'!$A$3:$D$2773,3,FALSE),B212)</f>
        <v>ACT</v>
      </c>
    </row>
    <row r="213" spans="1:4">
      <c r="A213">
        <v>412</v>
      </c>
      <c r="B213" t="s">
        <v>478</v>
      </c>
      <c r="C213" t="s">
        <v>479</v>
      </c>
      <c r="D213" t="str">
        <f>IFERROR(VLOOKUP(A213,'Perpetual Stats(HEM)'!$A$3:$D$2773,3,FALSE),B213)</f>
        <v>ACT</v>
      </c>
    </row>
    <row r="214" spans="1:4">
      <c r="A214">
        <v>413</v>
      </c>
      <c r="B214" t="s">
        <v>478</v>
      </c>
      <c r="C214" t="s">
        <v>479</v>
      </c>
      <c r="D214" t="str">
        <f>IFERROR(VLOOKUP(A214,'Perpetual Stats(HEM)'!$A$3:$D$2773,3,FALSE),B214)</f>
        <v>ACT</v>
      </c>
    </row>
    <row r="215" spans="1:4">
      <c r="A215">
        <v>414</v>
      </c>
      <c r="B215" t="s">
        <v>478</v>
      </c>
      <c r="C215" t="s">
        <v>479</v>
      </c>
      <c r="D215" t="str">
        <f>IFERROR(VLOOKUP(A215,'Perpetual Stats(HEM)'!$A$3:$D$2773,3,FALSE),B215)</f>
        <v>ACT</v>
      </c>
    </row>
    <row r="216" spans="1:4">
      <c r="A216">
        <v>415</v>
      </c>
      <c r="B216" t="s">
        <v>478</v>
      </c>
      <c r="C216" t="s">
        <v>479</v>
      </c>
      <c r="D216" t="str">
        <f>IFERROR(VLOOKUP(A216,'Perpetual Stats(HEM)'!$A$3:$D$2773,3,FALSE),B216)</f>
        <v>ACT</v>
      </c>
    </row>
    <row r="217" spans="1:4">
      <c r="A217">
        <v>416</v>
      </c>
      <c r="B217" t="s">
        <v>478</v>
      </c>
      <c r="C217" t="s">
        <v>479</v>
      </c>
      <c r="D217" t="str">
        <f>IFERROR(VLOOKUP(A217,'Perpetual Stats(HEM)'!$A$3:$D$2773,3,FALSE),B217)</f>
        <v>ACT</v>
      </c>
    </row>
    <row r="218" spans="1:4">
      <c r="A218">
        <v>417</v>
      </c>
      <c r="B218" t="s">
        <v>478</v>
      </c>
      <c r="C218" t="s">
        <v>479</v>
      </c>
      <c r="D218" t="str">
        <f>IFERROR(VLOOKUP(A218,'Perpetual Stats(HEM)'!$A$3:$D$2773,3,FALSE),B218)</f>
        <v>ACT</v>
      </c>
    </row>
    <row r="219" spans="1:4">
      <c r="A219">
        <v>418</v>
      </c>
      <c r="B219" t="s">
        <v>478</v>
      </c>
      <c r="C219" t="s">
        <v>479</v>
      </c>
      <c r="D219" t="str">
        <f>IFERROR(VLOOKUP(A219,'Perpetual Stats(HEM)'!$A$3:$D$2773,3,FALSE),B219)</f>
        <v>ACT</v>
      </c>
    </row>
    <row r="220" spans="1:4">
      <c r="A220">
        <v>419</v>
      </c>
      <c r="B220" t="s">
        <v>478</v>
      </c>
      <c r="C220" t="s">
        <v>479</v>
      </c>
      <c r="D220" t="str">
        <f>IFERROR(VLOOKUP(A220,'Perpetual Stats(HEM)'!$A$3:$D$2773,3,FALSE),B220)</f>
        <v>ACT</v>
      </c>
    </row>
    <row r="221" spans="1:4">
      <c r="A221">
        <v>420</v>
      </c>
      <c r="B221" t="s">
        <v>478</v>
      </c>
      <c r="C221" t="s">
        <v>479</v>
      </c>
      <c r="D221" t="str">
        <f>IFERROR(VLOOKUP(A221,'Perpetual Stats(HEM)'!$A$3:$D$2773,3,FALSE),B221)</f>
        <v>ACT</v>
      </c>
    </row>
    <row r="222" spans="1:4">
      <c r="A222">
        <v>421</v>
      </c>
      <c r="B222" t="s">
        <v>478</v>
      </c>
      <c r="C222" t="s">
        <v>479</v>
      </c>
      <c r="D222" t="str">
        <f>IFERROR(VLOOKUP(A222,'Perpetual Stats(HEM)'!$A$3:$D$2773,3,FALSE),B222)</f>
        <v>ACT</v>
      </c>
    </row>
    <row r="223" spans="1:4">
      <c r="A223">
        <v>422</v>
      </c>
      <c r="B223" t="s">
        <v>478</v>
      </c>
      <c r="C223" t="s">
        <v>479</v>
      </c>
      <c r="D223" t="str">
        <f>IFERROR(VLOOKUP(A223,'Perpetual Stats(HEM)'!$A$3:$D$2773,3,FALSE),B223)</f>
        <v>ACT</v>
      </c>
    </row>
    <row r="224" spans="1:4">
      <c r="A224">
        <v>423</v>
      </c>
      <c r="B224" t="s">
        <v>478</v>
      </c>
      <c r="C224" t="s">
        <v>479</v>
      </c>
      <c r="D224" t="str">
        <f>IFERROR(VLOOKUP(A224,'Perpetual Stats(HEM)'!$A$3:$D$2773,3,FALSE),B224)</f>
        <v>ACT</v>
      </c>
    </row>
    <row r="225" spans="1:4">
      <c r="A225">
        <v>424</v>
      </c>
      <c r="B225" t="s">
        <v>478</v>
      </c>
      <c r="C225" t="s">
        <v>479</v>
      </c>
      <c r="D225" t="str">
        <f>IFERROR(VLOOKUP(A225,'Perpetual Stats(HEM)'!$A$3:$D$2773,3,FALSE),B225)</f>
        <v>ACT</v>
      </c>
    </row>
    <row r="226" spans="1:4">
      <c r="A226">
        <v>425</v>
      </c>
      <c r="B226" t="s">
        <v>478</v>
      </c>
      <c r="C226" t="s">
        <v>479</v>
      </c>
      <c r="D226" t="str">
        <f>IFERROR(VLOOKUP(A226,'Perpetual Stats(HEM)'!$A$3:$D$2773,3,FALSE),B226)</f>
        <v>ACT</v>
      </c>
    </row>
    <row r="227" spans="1:4">
      <c r="A227">
        <v>426</v>
      </c>
      <c r="B227" t="s">
        <v>478</v>
      </c>
      <c r="C227" t="s">
        <v>479</v>
      </c>
      <c r="D227" t="str">
        <f>IFERROR(VLOOKUP(A227,'Perpetual Stats(HEM)'!$A$3:$D$2773,3,FALSE),B227)</f>
        <v>ACT</v>
      </c>
    </row>
    <row r="228" spans="1:4">
      <c r="A228">
        <v>427</v>
      </c>
      <c r="B228" t="s">
        <v>478</v>
      </c>
      <c r="C228" t="s">
        <v>479</v>
      </c>
      <c r="D228" t="str">
        <f>IFERROR(VLOOKUP(A228,'Perpetual Stats(HEM)'!$A$3:$D$2773,3,FALSE),B228)</f>
        <v>ACT</v>
      </c>
    </row>
    <row r="229" spans="1:4">
      <c r="A229">
        <v>428</v>
      </c>
      <c r="B229" t="s">
        <v>478</v>
      </c>
      <c r="C229" t="s">
        <v>479</v>
      </c>
      <c r="D229" t="str">
        <f>IFERROR(VLOOKUP(A229,'Perpetual Stats(HEM)'!$A$3:$D$2773,3,FALSE),B229)</f>
        <v>ACT</v>
      </c>
    </row>
    <row r="230" spans="1:4">
      <c r="A230">
        <v>429</v>
      </c>
      <c r="B230" t="s">
        <v>478</v>
      </c>
      <c r="C230" t="s">
        <v>479</v>
      </c>
      <c r="D230" t="str">
        <f>IFERROR(VLOOKUP(A230,'Perpetual Stats(HEM)'!$A$3:$D$2773,3,FALSE),B230)</f>
        <v>ACT</v>
      </c>
    </row>
    <row r="231" spans="1:4">
      <c r="A231">
        <v>430</v>
      </c>
      <c r="B231" t="s">
        <v>478</v>
      </c>
      <c r="C231" t="s">
        <v>479</v>
      </c>
      <c r="D231" t="str">
        <f>IFERROR(VLOOKUP(A231,'Perpetual Stats(HEM)'!$A$3:$D$2773,3,FALSE),B231)</f>
        <v>ACT</v>
      </c>
    </row>
    <row r="232" spans="1:4">
      <c r="A232">
        <v>431</v>
      </c>
      <c r="B232" t="s">
        <v>478</v>
      </c>
      <c r="C232" t="s">
        <v>479</v>
      </c>
      <c r="D232" t="str">
        <f>IFERROR(VLOOKUP(A232,'Perpetual Stats(HEM)'!$A$3:$D$2773,3,FALSE),B232)</f>
        <v>ACT</v>
      </c>
    </row>
    <row r="233" spans="1:4">
      <c r="A233">
        <v>432</v>
      </c>
      <c r="B233" t="s">
        <v>478</v>
      </c>
      <c r="C233" t="s">
        <v>479</v>
      </c>
      <c r="D233" t="str">
        <f>IFERROR(VLOOKUP(A233,'Perpetual Stats(HEM)'!$A$3:$D$2773,3,FALSE),B233)</f>
        <v>ACT</v>
      </c>
    </row>
    <row r="234" spans="1:4">
      <c r="A234">
        <v>433</v>
      </c>
      <c r="B234" t="s">
        <v>478</v>
      </c>
      <c r="C234" t="s">
        <v>479</v>
      </c>
      <c r="D234" t="str">
        <f>IFERROR(VLOOKUP(A234,'Perpetual Stats(HEM)'!$A$3:$D$2773,3,FALSE),B234)</f>
        <v>ACT</v>
      </c>
    </row>
    <row r="235" spans="1:4">
      <c r="A235">
        <v>434</v>
      </c>
      <c r="B235" t="s">
        <v>478</v>
      </c>
      <c r="C235" t="s">
        <v>479</v>
      </c>
      <c r="D235" t="str">
        <f>IFERROR(VLOOKUP(A235,'Perpetual Stats(HEM)'!$A$3:$D$2773,3,FALSE),B235)</f>
        <v>ACT</v>
      </c>
    </row>
    <row r="236" spans="1:4">
      <c r="A236">
        <v>435</v>
      </c>
      <c r="B236" t="s">
        <v>478</v>
      </c>
      <c r="C236" t="s">
        <v>479</v>
      </c>
      <c r="D236" t="str">
        <f>IFERROR(VLOOKUP(A236,'Perpetual Stats(HEM)'!$A$3:$D$2773,3,FALSE),B236)</f>
        <v>ACT</v>
      </c>
    </row>
    <row r="237" spans="1:4">
      <c r="A237">
        <v>436</v>
      </c>
      <c r="B237" t="s">
        <v>478</v>
      </c>
      <c r="C237" t="s">
        <v>479</v>
      </c>
      <c r="D237" t="str">
        <f>IFERROR(VLOOKUP(A237,'Perpetual Stats(HEM)'!$A$3:$D$2773,3,FALSE),B237)</f>
        <v>ACT</v>
      </c>
    </row>
    <row r="238" spans="1:4">
      <c r="A238">
        <v>437</v>
      </c>
      <c r="B238" t="s">
        <v>478</v>
      </c>
      <c r="C238" t="s">
        <v>479</v>
      </c>
      <c r="D238" t="str">
        <f>IFERROR(VLOOKUP(A238,'Perpetual Stats(HEM)'!$A$3:$D$2773,3,FALSE),B238)</f>
        <v>ACT</v>
      </c>
    </row>
    <row r="239" spans="1:4">
      <c r="A239">
        <v>438</v>
      </c>
      <c r="B239" t="s">
        <v>478</v>
      </c>
      <c r="C239" t="s">
        <v>479</v>
      </c>
      <c r="D239" t="str">
        <f>IFERROR(VLOOKUP(A239,'Perpetual Stats(HEM)'!$A$3:$D$2773,3,FALSE),B239)</f>
        <v>ACT</v>
      </c>
    </row>
    <row r="240" spans="1:4">
      <c r="A240">
        <v>439</v>
      </c>
      <c r="B240" t="s">
        <v>478</v>
      </c>
      <c r="C240" t="s">
        <v>479</v>
      </c>
      <c r="D240" t="str">
        <f>IFERROR(VLOOKUP(A240,'Perpetual Stats(HEM)'!$A$3:$D$2773,3,FALSE),B240)</f>
        <v>ACT</v>
      </c>
    </row>
    <row r="241" spans="1:4">
      <c r="A241">
        <v>440</v>
      </c>
      <c r="B241" t="s">
        <v>478</v>
      </c>
      <c r="C241" t="s">
        <v>479</v>
      </c>
      <c r="D241" t="str">
        <f>IFERROR(VLOOKUP(A241,'Perpetual Stats(HEM)'!$A$3:$D$2773,3,FALSE),B241)</f>
        <v>ACT</v>
      </c>
    </row>
    <row r="242" spans="1:4">
      <c r="A242">
        <v>441</v>
      </c>
      <c r="B242" t="s">
        <v>478</v>
      </c>
      <c r="C242" t="s">
        <v>479</v>
      </c>
      <c r="D242" t="str">
        <f>IFERROR(VLOOKUP(A242,'Perpetual Stats(HEM)'!$A$3:$D$2773,3,FALSE),B242)</f>
        <v>ACT</v>
      </c>
    </row>
    <row r="243" spans="1:4">
      <c r="A243">
        <v>442</v>
      </c>
      <c r="B243" t="s">
        <v>478</v>
      </c>
      <c r="C243" t="s">
        <v>479</v>
      </c>
      <c r="D243" t="str">
        <f>IFERROR(VLOOKUP(A243,'Perpetual Stats(HEM)'!$A$3:$D$2773,3,FALSE),B243)</f>
        <v>ACT</v>
      </c>
    </row>
    <row r="244" spans="1:4">
      <c r="A244">
        <v>443</v>
      </c>
      <c r="B244" t="s">
        <v>478</v>
      </c>
      <c r="C244" t="s">
        <v>479</v>
      </c>
      <c r="D244" t="str">
        <f>IFERROR(VLOOKUP(A244,'Perpetual Stats(HEM)'!$A$3:$D$2773,3,FALSE),B244)</f>
        <v>ACT</v>
      </c>
    </row>
    <row r="245" spans="1:4">
      <c r="A245">
        <v>444</v>
      </c>
      <c r="B245" t="s">
        <v>478</v>
      </c>
      <c r="C245" t="s">
        <v>479</v>
      </c>
      <c r="D245" t="str">
        <f>IFERROR(VLOOKUP(A245,'Perpetual Stats(HEM)'!$A$3:$D$2773,3,FALSE),B245)</f>
        <v>ACT</v>
      </c>
    </row>
    <row r="246" spans="1:4">
      <c r="A246">
        <v>445</v>
      </c>
      <c r="B246" t="s">
        <v>478</v>
      </c>
      <c r="C246" t="s">
        <v>479</v>
      </c>
      <c r="D246" t="str">
        <f>IFERROR(VLOOKUP(A246,'Perpetual Stats(HEM)'!$A$3:$D$2773,3,FALSE),B246)</f>
        <v>ACT</v>
      </c>
    </row>
    <row r="247" spans="1:4">
      <c r="A247">
        <v>446</v>
      </c>
      <c r="B247" t="s">
        <v>478</v>
      </c>
      <c r="C247" t="s">
        <v>479</v>
      </c>
      <c r="D247" t="str">
        <f>IFERROR(VLOOKUP(A247,'Perpetual Stats(HEM)'!$A$3:$D$2773,3,FALSE),B247)</f>
        <v>ACT</v>
      </c>
    </row>
    <row r="248" spans="1:4">
      <c r="A248">
        <v>447</v>
      </c>
      <c r="B248" t="s">
        <v>478</v>
      </c>
      <c r="C248" t="s">
        <v>479</v>
      </c>
      <c r="D248" t="str">
        <f>IFERROR(VLOOKUP(A248,'Perpetual Stats(HEM)'!$A$3:$D$2773,3,FALSE),B248)</f>
        <v>ACT</v>
      </c>
    </row>
    <row r="249" spans="1:4">
      <c r="A249">
        <v>448</v>
      </c>
      <c r="B249" t="s">
        <v>478</v>
      </c>
      <c r="C249" t="s">
        <v>479</v>
      </c>
      <c r="D249" t="str">
        <f>IFERROR(VLOOKUP(A249,'Perpetual Stats(HEM)'!$A$3:$D$2773,3,FALSE),B249)</f>
        <v>ACT</v>
      </c>
    </row>
    <row r="250" spans="1:4">
      <c r="A250">
        <v>449</v>
      </c>
      <c r="B250" t="s">
        <v>478</v>
      </c>
      <c r="C250" t="s">
        <v>479</v>
      </c>
      <c r="D250" t="str">
        <f>IFERROR(VLOOKUP(A250,'Perpetual Stats(HEM)'!$A$3:$D$2773,3,FALSE),B250)</f>
        <v>ACT</v>
      </c>
    </row>
    <row r="251" spans="1:4">
      <c r="A251">
        <v>450</v>
      </c>
      <c r="B251" t="s">
        <v>478</v>
      </c>
      <c r="C251" t="s">
        <v>479</v>
      </c>
      <c r="D251" t="str">
        <f>IFERROR(VLOOKUP(A251,'Perpetual Stats(HEM)'!$A$3:$D$2773,3,FALSE),B251)</f>
        <v>ACT</v>
      </c>
    </row>
    <row r="252" spans="1:4">
      <c r="A252">
        <v>451</v>
      </c>
      <c r="B252" t="s">
        <v>478</v>
      </c>
      <c r="C252" t="s">
        <v>479</v>
      </c>
      <c r="D252" t="str">
        <f>IFERROR(VLOOKUP(A252,'Perpetual Stats(HEM)'!$A$3:$D$2773,3,FALSE),B252)</f>
        <v>ACT</v>
      </c>
    </row>
    <row r="253" spans="1:4">
      <c r="A253">
        <v>452</v>
      </c>
      <c r="B253" t="s">
        <v>478</v>
      </c>
      <c r="C253" t="s">
        <v>479</v>
      </c>
      <c r="D253" t="str">
        <f>IFERROR(VLOOKUP(A253,'Perpetual Stats(HEM)'!$A$3:$D$2773,3,FALSE),B253)</f>
        <v>ACT</v>
      </c>
    </row>
    <row r="254" spans="1:4">
      <c r="A254">
        <v>453</v>
      </c>
      <c r="B254" t="s">
        <v>478</v>
      </c>
      <c r="C254" t="s">
        <v>479</v>
      </c>
      <c r="D254" t="str">
        <f>IFERROR(VLOOKUP(A254,'Perpetual Stats(HEM)'!$A$3:$D$2773,3,FALSE),B254)</f>
        <v>ACT</v>
      </c>
    </row>
    <row r="255" spans="1:4">
      <c r="A255">
        <v>454</v>
      </c>
      <c r="B255" t="s">
        <v>478</v>
      </c>
      <c r="C255" t="s">
        <v>479</v>
      </c>
      <c r="D255" t="str">
        <f>IFERROR(VLOOKUP(A255,'Perpetual Stats(HEM)'!$A$3:$D$2773,3,FALSE),B255)</f>
        <v>ACT</v>
      </c>
    </row>
    <row r="256" spans="1:4">
      <c r="A256">
        <v>455</v>
      </c>
      <c r="B256" t="s">
        <v>478</v>
      </c>
      <c r="C256" t="s">
        <v>479</v>
      </c>
      <c r="D256" t="str">
        <f>IFERROR(VLOOKUP(A256,'Perpetual Stats(HEM)'!$A$3:$D$2773,3,FALSE),B256)</f>
        <v>ACT</v>
      </c>
    </row>
    <row r="257" spans="1:4">
      <c r="A257">
        <v>456</v>
      </c>
      <c r="B257" t="s">
        <v>478</v>
      </c>
      <c r="C257" t="s">
        <v>479</v>
      </c>
      <c r="D257" t="str">
        <f>IFERROR(VLOOKUP(A257,'Perpetual Stats(HEM)'!$A$3:$D$2773,3,FALSE),B257)</f>
        <v>ACT</v>
      </c>
    </row>
    <row r="258" spans="1:4">
      <c r="A258">
        <v>457</v>
      </c>
      <c r="B258" t="s">
        <v>478</v>
      </c>
      <c r="C258" t="s">
        <v>479</v>
      </c>
      <c r="D258" t="str">
        <f>IFERROR(VLOOKUP(A258,'Perpetual Stats(HEM)'!$A$3:$D$2773,3,FALSE),B258)</f>
        <v>ACT</v>
      </c>
    </row>
    <row r="259" spans="1:4">
      <c r="A259">
        <v>458</v>
      </c>
      <c r="B259" t="s">
        <v>478</v>
      </c>
      <c r="C259" t="s">
        <v>479</v>
      </c>
      <c r="D259" t="str">
        <f>IFERROR(VLOOKUP(A259,'Perpetual Stats(HEM)'!$A$3:$D$2773,3,FALSE),B259)</f>
        <v>ACT</v>
      </c>
    </row>
    <row r="260" spans="1:4">
      <c r="A260">
        <v>459</v>
      </c>
      <c r="B260" t="s">
        <v>478</v>
      </c>
      <c r="C260" t="s">
        <v>479</v>
      </c>
      <c r="D260" t="str">
        <f>IFERROR(VLOOKUP(A260,'Perpetual Stats(HEM)'!$A$3:$D$2773,3,FALSE),B260)</f>
        <v>ACT</v>
      </c>
    </row>
    <row r="261" spans="1:4">
      <c r="A261">
        <v>460</v>
      </c>
      <c r="B261" t="s">
        <v>478</v>
      </c>
      <c r="C261" t="s">
        <v>479</v>
      </c>
      <c r="D261" t="str">
        <f>IFERROR(VLOOKUP(A261,'Perpetual Stats(HEM)'!$A$3:$D$2773,3,FALSE),B261)</f>
        <v>ACT</v>
      </c>
    </row>
    <row r="262" spans="1:4">
      <c r="A262">
        <v>461</v>
      </c>
      <c r="B262" t="s">
        <v>478</v>
      </c>
      <c r="C262" t="s">
        <v>479</v>
      </c>
      <c r="D262" t="str">
        <f>IFERROR(VLOOKUP(A262,'Perpetual Stats(HEM)'!$A$3:$D$2773,3,FALSE),B262)</f>
        <v>ACT</v>
      </c>
    </row>
    <row r="263" spans="1:4">
      <c r="A263">
        <v>462</v>
      </c>
      <c r="B263" t="s">
        <v>478</v>
      </c>
      <c r="C263" t="s">
        <v>479</v>
      </c>
      <c r="D263" t="str">
        <f>IFERROR(VLOOKUP(A263,'Perpetual Stats(HEM)'!$A$3:$D$2773,3,FALSE),B263)</f>
        <v>ACT</v>
      </c>
    </row>
    <row r="264" spans="1:4">
      <c r="A264">
        <v>463</v>
      </c>
      <c r="B264" t="s">
        <v>478</v>
      </c>
      <c r="C264" t="s">
        <v>479</v>
      </c>
      <c r="D264" t="str">
        <f>IFERROR(VLOOKUP(A264,'Perpetual Stats(HEM)'!$A$3:$D$2773,3,FALSE),B264)</f>
        <v>ACT</v>
      </c>
    </row>
    <row r="265" spans="1:4">
      <c r="A265">
        <v>464</v>
      </c>
      <c r="B265" t="s">
        <v>478</v>
      </c>
      <c r="C265" t="s">
        <v>479</v>
      </c>
      <c r="D265" t="str">
        <f>IFERROR(VLOOKUP(A265,'Perpetual Stats(HEM)'!$A$3:$D$2773,3,FALSE),B265)</f>
        <v>ACT</v>
      </c>
    </row>
    <row r="266" spans="1:4">
      <c r="A266">
        <v>465</v>
      </c>
      <c r="B266" t="s">
        <v>478</v>
      </c>
      <c r="C266" t="s">
        <v>479</v>
      </c>
      <c r="D266" t="str">
        <f>IFERROR(VLOOKUP(A266,'Perpetual Stats(HEM)'!$A$3:$D$2773,3,FALSE),B266)</f>
        <v>ACT</v>
      </c>
    </row>
    <row r="267" spans="1:4">
      <c r="A267">
        <v>466</v>
      </c>
      <c r="B267" t="s">
        <v>478</v>
      </c>
      <c r="C267" t="s">
        <v>479</v>
      </c>
      <c r="D267" t="str">
        <f>IFERROR(VLOOKUP(A267,'Perpetual Stats(HEM)'!$A$3:$D$2773,3,FALSE),B267)</f>
        <v>ACT</v>
      </c>
    </row>
    <row r="268" spans="1:4">
      <c r="A268">
        <v>467</v>
      </c>
      <c r="B268" t="s">
        <v>478</v>
      </c>
      <c r="C268" t="s">
        <v>479</v>
      </c>
      <c r="D268" t="str">
        <f>IFERROR(VLOOKUP(A268,'Perpetual Stats(HEM)'!$A$3:$D$2773,3,FALSE),B268)</f>
        <v>ACT</v>
      </c>
    </row>
    <row r="269" spans="1:4">
      <c r="A269">
        <v>468</v>
      </c>
      <c r="B269" t="s">
        <v>478</v>
      </c>
      <c r="C269" t="s">
        <v>479</v>
      </c>
      <c r="D269" t="str">
        <f>IFERROR(VLOOKUP(A269,'Perpetual Stats(HEM)'!$A$3:$D$2773,3,FALSE),B269)</f>
        <v>ACT</v>
      </c>
    </row>
    <row r="270" spans="1:4">
      <c r="A270">
        <v>469</v>
      </c>
      <c r="B270" t="s">
        <v>478</v>
      </c>
      <c r="C270" t="s">
        <v>479</v>
      </c>
      <c r="D270" t="str">
        <f>IFERROR(VLOOKUP(A270,'Perpetual Stats(HEM)'!$A$3:$D$2773,3,FALSE),B270)</f>
        <v>ACT</v>
      </c>
    </row>
    <row r="271" spans="1:4">
      <c r="A271">
        <v>470</v>
      </c>
      <c r="B271" t="s">
        <v>478</v>
      </c>
      <c r="C271" t="s">
        <v>479</v>
      </c>
      <c r="D271" t="str">
        <f>IFERROR(VLOOKUP(A271,'Perpetual Stats(HEM)'!$A$3:$D$2773,3,FALSE),B271)</f>
        <v>ACT</v>
      </c>
    </row>
    <row r="272" spans="1:4">
      <c r="A272">
        <v>471</v>
      </c>
      <c r="B272" t="s">
        <v>478</v>
      </c>
      <c r="C272" t="s">
        <v>479</v>
      </c>
      <c r="D272" t="str">
        <f>IFERROR(VLOOKUP(A272,'Perpetual Stats(HEM)'!$A$3:$D$2773,3,FALSE),B272)</f>
        <v>ACT</v>
      </c>
    </row>
    <row r="273" spans="1:4">
      <c r="A273">
        <v>472</v>
      </c>
      <c r="B273" t="s">
        <v>478</v>
      </c>
      <c r="C273" t="s">
        <v>479</v>
      </c>
      <c r="D273" t="str">
        <f>IFERROR(VLOOKUP(A273,'Perpetual Stats(HEM)'!$A$3:$D$2773,3,FALSE),B273)</f>
        <v>ACT</v>
      </c>
    </row>
    <row r="274" spans="1:4">
      <c r="A274">
        <v>473</v>
      </c>
      <c r="B274" t="s">
        <v>478</v>
      </c>
      <c r="C274" t="s">
        <v>479</v>
      </c>
      <c r="D274" t="str">
        <f>IFERROR(VLOOKUP(A274,'Perpetual Stats(HEM)'!$A$3:$D$2773,3,FALSE),B274)</f>
        <v>ACT</v>
      </c>
    </row>
    <row r="275" spans="1:4">
      <c r="A275">
        <v>474</v>
      </c>
      <c r="B275" t="s">
        <v>478</v>
      </c>
      <c r="C275" t="s">
        <v>479</v>
      </c>
      <c r="D275" t="str">
        <f>IFERROR(VLOOKUP(A275,'Perpetual Stats(HEM)'!$A$3:$D$2773,3,FALSE),B275)</f>
        <v>ACT</v>
      </c>
    </row>
    <row r="276" spans="1:4">
      <c r="A276">
        <v>475</v>
      </c>
      <c r="B276" t="s">
        <v>478</v>
      </c>
      <c r="C276" t="s">
        <v>479</v>
      </c>
      <c r="D276" t="str">
        <f>IFERROR(VLOOKUP(A276,'Perpetual Stats(HEM)'!$A$3:$D$2773,3,FALSE),B276)</f>
        <v>ACT</v>
      </c>
    </row>
    <row r="277" spans="1:4">
      <c r="A277">
        <v>476</v>
      </c>
      <c r="B277" t="s">
        <v>478</v>
      </c>
      <c r="C277" t="s">
        <v>479</v>
      </c>
      <c r="D277" t="str">
        <f>IFERROR(VLOOKUP(A277,'Perpetual Stats(HEM)'!$A$3:$D$2773,3,FALSE),B277)</f>
        <v>ACT</v>
      </c>
    </row>
    <row r="278" spans="1:4">
      <c r="A278">
        <v>477</v>
      </c>
      <c r="B278" t="s">
        <v>478</v>
      </c>
      <c r="C278" t="s">
        <v>479</v>
      </c>
      <c r="D278" t="str">
        <f>IFERROR(VLOOKUP(A278,'Perpetual Stats(HEM)'!$A$3:$D$2773,3,FALSE),B278)</f>
        <v>ACT</v>
      </c>
    </row>
    <row r="279" spans="1:4">
      <c r="A279">
        <v>478</v>
      </c>
      <c r="B279" t="s">
        <v>478</v>
      </c>
      <c r="C279" t="s">
        <v>479</v>
      </c>
      <c r="D279" t="str">
        <f>IFERROR(VLOOKUP(A279,'Perpetual Stats(HEM)'!$A$3:$D$2773,3,FALSE),B279)</f>
        <v>ACT</v>
      </c>
    </row>
    <row r="280" spans="1:4">
      <c r="A280">
        <v>479</v>
      </c>
      <c r="B280" t="s">
        <v>478</v>
      </c>
      <c r="C280" t="s">
        <v>479</v>
      </c>
      <c r="D280" t="str">
        <f>IFERROR(VLOOKUP(A280,'Perpetual Stats(HEM)'!$A$3:$D$2773,3,FALSE),B280)</f>
        <v>ACT</v>
      </c>
    </row>
    <row r="281" spans="1:4">
      <c r="A281">
        <v>480</v>
      </c>
      <c r="B281" t="s">
        <v>478</v>
      </c>
      <c r="C281" t="s">
        <v>479</v>
      </c>
      <c r="D281" t="str">
        <f>IFERROR(VLOOKUP(A281,'Perpetual Stats(HEM)'!$A$3:$D$2773,3,FALSE),B281)</f>
        <v>ACT</v>
      </c>
    </row>
    <row r="282" spans="1:4">
      <c r="A282">
        <v>481</v>
      </c>
      <c r="B282" t="s">
        <v>478</v>
      </c>
      <c r="C282" t="s">
        <v>479</v>
      </c>
      <c r="D282" t="str">
        <f>IFERROR(VLOOKUP(A282,'Perpetual Stats(HEM)'!$A$3:$D$2773,3,FALSE),B282)</f>
        <v>ACT</v>
      </c>
    </row>
    <row r="283" spans="1:4">
      <c r="A283">
        <v>482</v>
      </c>
      <c r="B283" t="s">
        <v>478</v>
      </c>
      <c r="C283" t="s">
        <v>479</v>
      </c>
      <c r="D283" t="str">
        <f>IFERROR(VLOOKUP(A283,'Perpetual Stats(HEM)'!$A$3:$D$2773,3,FALSE),B283)</f>
        <v>ACT</v>
      </c>
    </row>
    <row r="284" spans="1:4">
      <c r="A284">
        <v>483</v>
      </c>
      <c r="B284" t="s">
        <v>478</v>
      </c>
      <c r="C284" t="s">
        <v>479</v>
      </c>
      <c r="D284" t="str">
        <f>IFERROR(VLOOKUP(A284,'Perpetual Stats(HEM)'!$A$3:$D$2773,3,FALSE),B284)</f>
        <v>ACT</v>
      </c>
    </row>
    <row r="285" spans="1:4">
      <c r="A285">
        <v>484</v>
      </c>
      <c r="B285" t="s">
        <v>478</v>
      </c>
      <c r="C285" t="s">
        <v>479</v>
      </c>
      <c r="D285" t="str">
        <f>IFERROR(VLOOKUP(A285,'Perpetual Stats(HEM)'!$A$3:$D$2773,3,FALSE),B285)</f>
        <v>ACT</v>
      </c>
    </row>
    <row r="286" spans="1:4">
      <c r="A286">
        <v>485</v>
      </c>
      <c r="B286" t="s">
        <v>478</v>
      </c>
      <c r="C286" t="s">
        <v>479</v>
      </c>
      <c r="D286" t="str">
        <f>IFERROR(VLOOKUP(A286,'Perpetual Stats(HEM)'!$A$3:$D$2773,3,FALSE),B286)</f>
        <v>ACT</v>
      </c>
    </row>
    <row r="287" spans="1:4">
      <c r="A287">
        <v>486</v>
      </c>
      <c r="B287" t="s">
        <v>478</v>
      </c>
      <c r="C287" t="s">
        <v>479</v>
      </c>
      <c r="D287" t="str">
        <f>IFERROR(VLOOKUP(A287,'Perpetual Stats(HEM)'!$A$3:$D$2773,3,FALSE),B287)</f>
        <v>ACT</v>
      </c>
    </row>
    <row r="288" spans="1:4">
      <c r="A288">
        <v>487</v>
      </c>
      <c r="B288" t="s">
        <v>478</v>
      </c>
      <c r="C288" t="s">
        <v>479</v>
      </c>
      <c r="D288" t="str">
        <f>IFERROR(VLOOKUP(A288,'Perpetual Stats(HEM)'!$A$3:$D$2773,3,FALSE),B288)</f>
        <v>ACT</v>
      </c>
    </row>
    <row r="289" spans="1:4">
      <c r="A289">
        <v>488</v>
      </c>
      <c r="B289" t="s">
        <v>478</v>
      </c>
      <c r="C289" t="s">
        <v>479</v>
      </c>
      <c r="D289" t="str">
        <f>IFERROR(VLOOKUP(A289,'Perpetual Stats(HEM)'!$A$3:$D$2773,3,FALSE),B289)</f>
        <v>ACT</v>
      </c>
    </row>
    <row r="290" spans="1:4">
      <c r="A290">
        <v>489</v>
      </c>
      <c r="B290" t="s">
        <v>478</v>
      </c>
      <c r="C290" t="s">
        <v>479</v>
      </c>
      <c r="D290" t="str">
        <f>IFERROR(VLOOKUP(A290,'Perpetual Stats(HEM)'!$A$3:$D$2773,3,FALSE),B290)</f>
        <v>ACT</v>
      </c>
    </row>
    <row r="291" spans="1:4">
      <c r="A291">
        <v>490</v>
      </c>
      <c r="B291" t="s">
        <v>478</v>
      </c>
      <c r="C291" t="s">
        <v>479</v>
      </c>
      <c r="D291" t="str">
        <f>IFERROR(VLOOKUP(A291,'Perpetual Stats(HEM)'!$A$3:$D$2773,3,FALSE),B291)</f>
        <v>ACT</v>
      </c>
    </row>
    <row r="292" spans="1:4">
      <c r="A292">
        <v>491</v>
      </c>
      <c r="B292" t="s">
        <v>478</v>
      </c>
      <c r="C292" t="s">
        <v>479</v>
      </c>
      <c r="D292" t="str">
        <f>IFERROR(VLOOKUP(A292,'Perpetual Stats(HEM)'!$A$3:$D$2773,3,FALSE),B292)</f>
        <v>ACT</v>
      </c>
    </row>
    <row r="293" spans="1:4">
      <c r="A293">
        <v>492</v>
      </c>
      <c r="B293" t="s">
        <v>478</v>
      </c>
      <c r="C293" t="s">
        <v>479</v>
      </c>
      <c r="D293" t="str">
        <f>IFERROR(VLOOKUP(A293,'Perpetual Stats(HEM)'!$A$3:$D$2773,3,FALSE),B293)</f>
        <v>ACT</v>
      </c>
    </row>
    <row r="294" spans="1:4">
      <c r="A294">
        <v>493</v>
      </c>
      <c r="B294" t="s">
        <v>478</v>
      </c>
      <c r="C294" t="s">
        <v>479</v>
      </c>
      <c r="D294" t="str">
        <f>IFERROR(VLOOKUP(A294,'Perpetual Stats(HEM)'!$A$3:$D$2773,3,FALSE),B294)</f>
        <v>ACT</v>
      </c>
    </row>
    <row r="295" spans="1:4">
      <c r="A295">
        <v>494</v>
      </c>
      <c r="B295" t="s">
        <v>478</v>
      </c>
      <c r="C295" t="s">
        <v>479</v>
      </c>
      <c r="D295" t="str">
        <f>IFERROR(VLOOKUP(A295,'Perpetual Stats(HEM)'!$A$3:$D$2773,3,FALSE),B295)</f>
        <v>ACT</v>
      </c>
    </row>
    <row r="296" spans="1:4">
      <c r="A296">
        <v>495</v>
      </c>
      <c r="B296" t="s">
        <v>478</v>
      </c>
      <c r="C296" t="s">
        <v>479</v>
      </c>
      <c r="D296" t="str">
        <f>IFERROR(VLOOKUP(A296,'Perpetual Stats(HEM)'!$A$3:$D$2773,3,FALSE),B296)</f>
        <v>ACT</v>
      </c>
    </row>
    <row r="297" spans="1:4">
      <c r="A297">
        <v>496</v>
      </c>
      <c r="B297" t="s">
        <v>478</v>
      </c>
      <c r="C297" t="s">
        <v>479</v>
      </c>
      <c r="D297" t="str">
        <f>IFERROR(VLOOKUP(A297,'Perpetual Stats(HEM)'!$A$3:$D$2773,3,FALSE),B297)</f>
        <v>ACT</v>
      </c>
    </row>
    <row r="298" spans="1:4">
      <c r="A298">
        <v>497</v>
      </c>
      <c r="B298" t="s">
        <v>478</v>
      </c>
      <c r="C298" t="s">
        <v>479</v>
      </c>
      <c r="D298" t="str">
        <f>IFERROR(VLOOKUP(A298,'Perpetual Stats(HEM)'!$A$3:$D$2773,3,FALSE),B298)</f>
        <v>ACT</v>
      </c>
    </row>
    <row r="299" spans="1:4">
      <c r="A299">
        <v>498</v>
      </c>
      <c r="B299" t="s">
        <v>478</v>
      </c>
      <c r="C299" t="s">
        <v>479</v>
      </c>
      <c r="D299" t="str">
        <f>IFERROR(VLOOKUP(A299,'Perpetual Stats(HEM)'!$A$3:$D$2773,3,FALSE),B299)</f>
        <v>ACT</v>
      </c>
    </row>
    <row r="300" spans="1:4">
      <c r="A300">
        <v>499</v>
      </c>
      <c r="B300" t="s">
        <v>478</v>
      </c>
      <c r="C300" t="s">
        <v>479</v>
      </c>
      <c r="D300" t="str">
        <f>IFERROR(VLOOKUP(A300,'Perpetual Stats(HEM)'!$A$3:$D$2773,3,FALSE),B300)</f>
        <v>ACT</v>
      </c>
    </row>
    <row r="301" spans="1:4">
      <c r="A301">
        <v>500</v>
      </c>
      <c r="B301" t="s">
        <v>478</v>
      </c>
      <c r="C301" t="s">
        <v>479</v>
      </c>
      <c r="D301" t="str">
        <f>IFERROR(VLOOKUP(A301,'Perpetual Stats(HEM)'!$A$3:$D$2773,3,FALSE),B301)</f>
        <v>ACT</v>
      </c>
    </row>
    <row r="302" spans="1:4">
      <c r="A302">
        <v>501</v>
      </c>
      <c r="B302" t="s">
        <v>478</v>
      </c>
      <c r="C302" t="s">
        <v>479</v>
      </c>
      <c r="D302" t="str">
        <f>IFERROR(VLOOKUP(A302,'Perpetual Stats(HEM)'!$A$3:$D$2773,3,FALSE),B302)</f>
        <v>ACT</v>
      </c>
    </row>
    <row r="303" spans="1:4">
      <c r="A303">
        <v>502</v>
      </c>
      <c r="B303" t="s">
        <v>478</v>
      </c>
      <c r="C303" t="s">
        <v>479</v>
      </c>
      <c r="D303" t="str">
        <f>IFERROR(VLOOKUP(A303,'Perpetual Stats(HEM)'!$A$3:$D$2773,3,FALSE),B303)</f>
        <v>ACT</v>
      </c>
    </row>
    <row r="304" spans="1:4">
      <c r="A304">
        <v>503</v>
      </c>
      <c r="B304" t="s">
        <v>478</v>
      </c>
      <c r="C304" t="s">
        <v>479</v>
      </c>
      <c r="D304" t="str">
        <f>IFERROR(VLOOKUP(A304,'Perpetual Stats(HEM)'!$A$3:$D$2773,3,FALSE),B304)</f>
        <v>ACT</v>
      </c>
    </row>
    <row r="305" spans="1:4">
      <c r="A305">
        <v>504</v>
      </c>
      <c r="B305" t="s">
        <v>478</v>
      </c>
      <c r="C305" t="s">
        <v>479</v>
      </c>
      <c r="D305" t="str">
        <f>IFERROR(VLOOKUP(A305,'Perpetual Stats(HEM)'!$A$3:$D$2773,3,FALSE),B305)</f>
        <v>ACT</v>
      </c>
    </row>
    <row r="306" spans="1:4">
      <c r="A306">
        <v>505</v>
      </c>
      <c r="B306" t="s">
        <v>478</v>
      </c>
      <c r="C306" t="s">
        <v>479</v>
      </c>
      <c r="D306" t="str">
        <f>IFERROR(VLOOKUP(A306,'Perpetual Stats(HEM)'!$A$3:$D$2773,3,FALSE),B306)</f>
        <v>ACT</v>
      </c>
    </row>
    <row r="307" spans="1:4">
      <c r="A307">
        <v>506</v>
      </c>
      <c r="B307" t="s">
        <v>478</v>
      </c>
      <c r="C307" t="s">
        <v>479</v>
      </c>
      <c r="D307" t="str">
        <f>IFERROR(VLOOKUP(A307,'Perpetual Stats(HEM)'!$A$3:$D$2773,3,FALSE),B307)</f>
        <v>ACT</v>
      </c>
    </row>
    <row r="308" spans="1:4">
      <c r="A308">
        <v>507</v>
      </c>
      <c r="B308" t="s">
        <v>478</v>
      </c>
      <c r="C308" t="s">
        <v>479</v>
      </c>
      <c r="D308" t="str">
        <f>IFERROR(VLOOKUP(A308,'Perpetual Stats(HEM)'!$A$3:$D$2773,3,FALSE),B308)</f>
        <v>ACT</v>
      </c>
    </row>
    <row r="309" spans="1:4">
      <c r="A309">
        <v>508</v>
      </c>
      <c r="B309" t="s">
        <v>478</v>
      </c>
      <c r="C309" t="s">
        <v>479</v>
      </c>
      <c r="D309" t="str">
        <f>IFERROR(VLOOKUP(A309,'Perpetual Stats(HEM)'!$A$3:$D$2773,3,FALSE),B309)</f>
        <v>ACT</v>
      </c>
    </row>
    <row r="310" spans="1:4">
      <c r="A310">
        <v>509</v>
      </c>
      <c r="B310" t="s">
        <v>478</v>
      </c>
      <c r="C310" t="s">
        <v>479</v>
      </c>
      <c r="D310" t="str">
        <f>IFERROR(VLOOKUP(A310,'Perpetual Stats(HEM)'!$A$3:$D$2773,3,FALSE),B310)</f>
        <v>ACT</v>
      </c>
    </row>
    <row r="311" spans="1:4">
      <c r="A311">
        <v>510</v>
      </c>
      <c r="B311" t="s">
        <v>478</v>
      </c>
      <c r="C311" t="s">
        <v>479</v>
      </c>
      <c r="D311" t="str">
        <f>IFERROR(VLOOKUP(A311,'Perpetual Stats(HEM)'!$A$3:$D$2773,3,FALSE),B311)</f>
        <v>ACT</v>
      </c>
    </row>
    <row r="312" spans="1:4">
      <c r="A312">
        <v>511</v>
      </c>
      <c r="B312" t="s">
        <v>478</v>
      </c>
      <c r="C312" t="s">
        <v>479</v>
      </c>
      <c r="D312" t="str">
        <f>IFERROR(VLOOKUP(A312,'Perpetual Stats(HEM)'!$A$3:$D$2773,3,FALSE),B312)</f>
        <v>ACT</v>
      </c>
    </row>
    <row r="313" spans="1:4">
      <c r="A313">
        <v>512</v>
      </c>
      <c r="B313" t="s">
        <v>478</v>
      </c>
      <c r="C313" t="s">
        <v>479</v>
      </c>
      <c r="D313" t="str">
        <f>IFERROR(VLOOKUP(A313,'Perpetual Stats(HEM)'!$A$3:$D$2773,3,FALSE),B313)</f>
        <v>ACT</v>
      </c>
    </row>
    <row r="314" spans="1:4">
      <c r="A314">
        <v>513</v>
      </c>
      <c r="B314" t="s">
        <v>478</v>
      </c>
      <c r="C314" t="s">
        <v>479</v>
      </c>
      <c r="D314" t="str">
        <f>IFERROR(VLOOKUP(A314,'Perpetual Stats(HEM)'!$A$3:$D$2773,3,FALSE),B314)</f>
        <v>ACT</v>
      </c>
    </row>
    <row r="315" spans="1:4">
      <c r="A315">
        <v>514</v>
      </c>
      <c r="B315" t="s">
        <v>478</v>
      </c>
      <c r="C315" t="s">
        <v>479</v>
      </c>
      <c r="D315" t="str">
        <f>IFERROR(VLOOKUP(A315,'Perpetual Stats(HEM)'!$A$3:$D$2773,3,FALSE),B315)</f>
        <v>ACT</v>
      </c>
    </row>
    <row r="316" spans="1:4">
      <c r="A316">
        <v>515</v>
      </c>
      <c r="B316" t="s">
        <v>478</v>
      </c>
      <c r="C316" t="s">
        <v>479</v>
      </c>
      <c r="D316" t="str">
        <f>IFERROR(VLOOKUP(A316,'Perpetual Stats(HEM)'!$A$3:$D$2773,3,FALSE),B316)</f>
        <v>ACT</v>
      </c>
    </row>
    <row r="317" spans="1:4">
      <c r="A317">
        <v>516</v>
      </c>
      <c r="B317" t="s">
        <v>478</v>
      </c>
      <c r="C317" t="s">
        <v>479</v>
      </c>
      <c r="D317" t="str">
        <f>IFERROR(VLOOKUP(A317,'Perpetual Stats(HEM)'!$A$3:$D$2773,3,FALSE),B317)</f>
        <v>ACT</v>
      </c>
    </row>
    <row r="318" spans="1:4">
      <c r="A318">
        <v>517</v>
      </c>
      <c r="B318" t="s">
        <v>478</v>
      </c>
      <c r="C318" t="s">
        <v>479</v>
      </c>
      <c r="D318" t="str">
        <f>IFERROR(VLOOKUP(A318,'Perpetual Stats(HEM)'!$A$3:$D$2773,3,FALSE),B318)</f>
        <v>ACT</v>
      </c>
    </row>
    <row r="319" spans="1:4">
      <c r="A319">
        <v>518</v>
      </c>
      <c r="B319" t="s">
        <v>478</v>
      </c>
      <c r="C319" t="s">
        <v>479</v>
      </c>
      <c r="D319" t="str">
        <f>IFERROR(VLOOKUP(A319,'Perpetual Stats(HEM)'!$A$3:$D$2773,3,FALSE),B319)</f>
        <v>ACT</v>
      </c>
    </row>
    <row r="320" spans="1:4">
      <c r="A320">
        <v>519</v>
      </c>
      <c r="B320" t="s">
        <v>478</v>
      </c>
      <c r="C320" t="s">
        <v>479</v>
      </c>
      <c r="D320" t="str">
        <f>IFERROR(VLOOKUP(A320,'Perpetual Stats(HEM)'!$A$3:$D$2773,3,FALSE),B320)</f>
        <v>ACT</v>
      </c>
    </row>
    <row r="321" spans="1:4">
      <c r="A321">
        <v>520</v>
      </c>
      <c r="B321" t="s">
        <v>478</v>
      </c>
      <c r="C321" t="s">
        <v>479</v>
      </c>
      <c r="D321" t="str">
        <f>IFERROR(VLOOKUP(A321,'Perpetual Stats(HEM)'!$A$3:$D$2773,3,FALSE),B321)</f>
        <v>ACT</v>
      </c>
    </row>
    <row r="322" spans="1:4">
      <c r="A322">
        <v>521</v>
      </c>
      <c r="B322" t="s">
        <v>478</v>
      </c>
      <c r="C322" t="s">
        <v>479</v>
      </c>
      <c r="D322" t="str">
        <f>IFERROR(VLOOKUP(A322,'Perpetual Stats(HEM)'!$A$3:$D$2773,3,FALSE),B322)</f>
        <v>ACT</v>
      </c>
    </row>
    <row r="323" spans="1:4">
      <c r="A323">
        <v>522</v>
      </c>
      <c r="B323" t="s">
        <v>478</v>
      </c>
      <c r="C323" t="s">
        <v>479</v>
      </c>
      <c r="D323" t="str">
        <f>IFERROR(VLOOKUP(A323,'Perpetual Stats(HEM)'!$A$3:$D$2773,3,FALSE),B323)</f>
        <v>ACT</v>
      </c>
    </row>
    <row r="324" spans="1:4">
      <c r="A324">
        <v>523</v>
      </c>
      <c r="B324" t="s">
        <v>478</v>
      </c>
      <c r="C324" t="s">
        <v>479</v>
      </c>
      <c r="D324" t="str">
        <f>IFERROR(VLOOKUP(A324,'Perpetual Stats(HEM)'!$A$3:$D$2773,3,FALSE),B324)</f>
        <v>ACT</v>
      </c>
    </row>
    <row r="325" spans="1:4">
      <c r="A325">
        <v>524</v>
      </c>
      <c r="B325" t="s">
        <v>478</v>
      </c>
      <c r="C325" t="s">
        <v>479</v>
      </c>
      <c r="D325" t="str">
        <f>IFERROR(VLOOKUP(A325,'Perpetual Stats(HEM)'!$A$3:$D$2773,3,FALSE),B325)</f>
        <v>ACT</v>
      </c>
    </row>
    <row r="326" spans="1:4">
      <c r="A326">
        <v>525</v>
      </c>
      <c r="B326" t="s">
        <v>478</v>
      </c>
      <c r="C326" t="s">
        <v>479</v>
      </c>
      <c r="D326" t="str">
        <f>IFERROR(VLOOKUP(A326,'Perpetual Stats(HEM)'!$A$3:$D$2773,3,FALSE),B326)</f>
        <v>ACT</v>
      </c>
    </row>
    <row r="327" spans="1:4">
      <c r="A327">
        <v>526</v>
      </c>
      <c r="B327" t="s">
        <v>478</v>
      </c>
      <c r="C327" t="s">
        <v>479</v>
      </c>
      <c r="D327" t="str">
        <f>IFERROR(VLOOKUP(A327,'Perpetual Stats(HEM)'!$A$3:$D$2773,3,FALSE),B327)</f>
        <v>ACT</v>
      </c>
    </row>
    <row r="328" spans="1:4">
      <c r="A328">
        <v>527</v>
      </c>
      <c r="B328" t="s">
        <v>478</v>
      </c>
      <c r="C328" t="s">
        <v>479</v>
      </c>
      <c r="D328" t="str">
        <f>IFERROR(VLOOKUP(A328,'Perpetual Stats(HEM)'!$A$3:$D$2773,3,FALSE),B328)</f>
        <v>ACT</v>
      </c>
    </row>
    <row r="329" spans="1:4">
      <c r="A329">
        <v>528</v>
      </c>
      <c r="B329" t="s">
        <v>478</v>
      </c>
      <c r="C329" t="s">
        <v>479</v>
      </c>
      <c r="D329" t="str">
        <f>IFERROR(VLOOKUP(A329,'Perpetual Stats(HEM)'!$A$3:$D$2773,3,FALSE),B329)</f>
        <v>ACT</v>
      </c>
    </row>
    <row r="330" spans="1:4">
      <c r="A330">
        <v>529</v>
      </c>
      <c r="B330" t="s">
        <v>478</v>
      </c>
      <c r="C330" t="s">
        <v>479</v>
      </c>
      <c r="D330" t="str">
        <f>IFERROR(VLOOKUP(A330,'Perpetual Stats(HEM)'!$A$3:$D$2773,3,FALSE),B330)</f>
        <v>ACT</v>
      </c>
    </row>
    <row r="331" spans="1:4">
      <c r="A331">
        <v>530</v>
      </c>
      <c r="B331" t="s">
        <v>478</v>
      </c>
      <c r="C331" t="s">
        <v>479</v>
      </c>
      <c r="D331" t="str">
        <f>IFERROR(VLOOKUP(A331,'Perpetual Stats(HEM)'!$A$3:$D$2773,3,FALSE),B331)</f>
        <v>ACT</v>
      </c>
    </row>
    <row r="332" spans="1:4">
      <c r="A332">
        <v>531</v>
      </c>
      <c r="B332" t="s">
        <v>478</v>
      </c>
      <c r="C332" t="s">
        <v>479</v>
      </c>
      <c r="D332" t="str">
        <f>IFERROR(VLOOKUP(A332,'Perpetual Stats(HEM)'!$A$3:$D$2773,3,FALSE),B332)</f>
        <v>ACT</v>
      </c>
    </row>
    <row r="333" spans="1:4">
      <c r="A333">
        <v>532</v>
      </c>
      <c r="B333" t="s">
        <v>478</v>
      </c>
      <c r="C333" t="s">
        <v>479</v>
      </c>
      <c r="D333" t="str">
        <f>IFERROR(VLOOKUP(A333,'Perpetual Stats(HEM)'!$A$3:$D$2773,3,FALSE),B333)</f>
        <v>ACT</v>
      </c>
    </row>
    <row r="334" spans="1:4">
      <c r="A334">
        <v>533</v>
      </c>
      <c r="B334" t="s">
        <v>478</v>
      </c>
      <c r="C334" t="s">
        <v>479</v>
      </c>
      <c r="D334" t="str">
        <f>IFERROR(VLOOKUP(A334,'Perpetual Stats(HEM)'!$A$3:$D$2773,3,FALSE),B334)</f>
        <v>ACT</v>
      </c>
    </row>
    <row r="335" spans="1:4">
      <c r="A335">
        <v>534</v>
      </c>
      <c r="B335" t="s">
        <v>478</v>
      </c>
      <c r="C335" t="s">
        <v>479</v>
      </c>
      <c r="D335" t="str">
        <f>IFERROR(VLOOKUP(A335,'Perpetual Stats(HEM)'!$A$3:$D$2773,3,FALSE),B335)</f>
        <v>ACT</v>
      </c>
    </row>
    <row r="336" spans="1:4">
      <c r="A336">
        <v>535</v>
      </c>
      <c r="B336" t="s">
        <v>478</v>
      </c>
      <c r="C336" t="s">
        <v>479</v>
      </c>
      <c r="D336" t="str">
        <f>IFERROR(VLOOKUP(A336,'Perpetual Stats(HEM)'!$A$3:$D$2773,3,FALSE),B336)</f>
        <v>ACT</v>
      </c>
    </row>
    <row r="337" spans="1:4">
      <c r="A337">
        <v>536</v>
      </c>
      <c r="B337" t="s">
        <v>478</v>
      </c>
      <c r="C337" t="s">
        <v>479</v>
      </c>
      <c r="D337" t="str">
        <f>IFERROR(VLOOKUP(A337,'Perpetual Stats(HEM)'!$A$3:$D$2773,3,FALSE),B337)</f>
        <v>ACT</v>
      </c>
    </row>
    <row r="338" spans="1:4">
      <c r="A338">
        <v>537</v>
      </c>
      <c r="B338" t="s">
        <v>478</v>
      </c>
      <c r="C338" t="s">
        <v>479</v>
      </c>
      <c r="D338" t="str">
        <f>IFERROR(VLOOKUP(A338,'Perpetual Stats(HEM)'!$A$3:$D$2773,3,FALSE),B338)</f>
        <v>ACT</v>
      </c>
    </row>
    <row r="339" spans="1:4">
      <c r="A339">
        <v>538</v>
      </c>
      <c r="B339" t="s">
        <v>478</v>
      </c>
      <c r="C339" t="s">
        <v>479</v>
      </c>
      <c r="D339" t="str">
        <f>IFERROR(VLOOKUP(A339,'Perpetual Stats(HEM)'!$A$3:$D$2773,3,FALSE),B339)</f>
        <v>ACT</v>
      </c>
    </row>
    <row r="340" spans="1:4">
      <c r="A340">
        <v>539</v>
      </c>
      <c r="B340" t="s">
        <v>478</v>
      </c>
      <c r="C340" t="s">
        <v>479</v>
      </c>
      <c r="D340" t="str">
        <f>IFERROR(VLOOKUP(A340,'Perpetual Stats(HEM)'!$A$3:$D$2773,3,FALSE),B340)</f>
        <v>ACT</v>
      </c>
    </row>
    <row r="341" spans="1:4">
      <c r="A341">
        <v>540</v>
      </c>
      <c r="B341" t="s">
        <v>478</v>
      </c>
      <c r="C341" t="s">
        <v>479</v>
      </c>
      <c r="D341" t="str">
        <f>IFERROR(VLOOKUP(A341,'Perpetual Stats(HEM)'!$A$3:$D$2773,3,FALSE),B341)</f>
        <v>ACT</v>
      </c>
    </row>
    <row r="342" spans="1:4">
      <c r="A342">
        <v>541</v>
      </c>
      <c r="B342" t="s">
        <v>478</v>
      </c>
      <c r="C342" t="s">
        <v>479</v>
      </c>
      <c r="D342" t="str">
        <f>IFERROR(VLOOKUP(A342,'Perpetual Stats(HEM)'!$A$3:$D$2773,3,FALSE),B342)</f>
        <v>ACT</v>
      </c>
    </row>
    <row r="343" spans="1:4">
      <c r="A343">
        <v>542</v>
      </c>
      <c r="B343" t="s">
        <v>478</v>
      </c>
      <c r="C343" t="s">
        <v>479</v>
      </c>
      <c r="D343" t="str">
        <f>IFERROR(VLOOKUP(A343,'Perpetual Stats(HEM)'!$A$3:$D$2773,3,FALSE),B343)</f>
        <v>ACT</v>
      </c>
    </row>
    <row r="344" spans="1:4">
      <c r="A344">
        <v>543</v>
      </c>
      <c r="B344" t="s">
        <v>478</v>
      </c>
      <c r="C344" t="s">
        <v>479</v>
      </c>
      <c r="D344" t="str">
        <f>IFERROR(VLOOKUP(A344,'Perpetual Stats(HEM)'!$A$3:$D$2773,3,FALSE),B344)</f>
        <v>ACT</v>
      </c>
    </row>
    <row r="345" spans="1:4">
      <c r="A345">
        <v>544</v>
      </c>
      <c r="B345" t="s">
        <v>478</v>
      </c>
      <c r="C345" t="s">
        <v>479</v>
      </c>
      <c r="D345" t="str">
        <f>IFERROR(VLOOKUP(A345,'Perpetual Stats(HEM)'!$A$3:$D$2773,3,FALSE),B345)</f>
        <v>ACT</v>
      </c>
    </row>
    <row r="346" spans="1:4">
      <c r="A346">
        <v>545</v>
      </c>
      <c r="B346" t="s">
        <v>478</v>
      </c>
      <c r="C346" t="s">
        <v>479</v>
      </c>
      <c r="D346" t="str">
        <f>IFERROR(VLOOKUP(A346,'Perpetual Stats(HEM)'!$A$3:$D$2773,3,FALSE),B346)</f>
        <v>ACT</v>
      </c>
    </row>
    <row r="347" spans="1:4">
      <c r="A347">
        <v>546</v>
      </c>
      <c r="B347" t="s">
        <v>478</v>
      </c>
      <c r="C347" t="s">
        <v>479</v>
      </c>
      <c r="D347" t="str">
        <f>IFERROR(VLOOKUP(A347,'Perpetual Stats(HEM)'!$A$3:$D$2773,3,FALSE),B347)</f>
        <v>ACT</v>
      </c>
    </row>
    <row r="348" spans="1:4">
      <c r="A348">
        <v>547</v>
      </c>
      <c r="B348" t="s">
        <v>478</v>
      </c>
      <c r="C348" t="s">
        <v>479</v>
      </c>
      <c r="D348" t="str">
        <f>IFERROR(VLOOKUP(A348,'Perpetual Stats(HEM)'!$A$3:$D$2773,3,FALSE),B348)</f>
        <v>ACT</v>
      </c>
    </row>
    <row r="349" spans="1:4">
      <c r="A349">
        <v>548</v>
      </c>
      <c r="B349" t="s">
        <v>478</v>
      </c>
      <c r="C349" t="s">
        <v>479</v>
      </c>
      <c r="D349" t="str">
        <f>IFERROR(VLOOKUP(A349,'Perpetual Stats(HEM)'!$A$3:$D$2773,3,FALSE),B349)</f>
        <v>ACT</v>
      </c>
    </row>
    <row r="350" spans="1:4">
      <c r="A350">
        <v>549</v>
      </c>
      <c r="B350" t="s">
        <v>478</v>
      </c>
      <c r="C350" t="s">
        <v>479</v>
      </c>
      <c r="D350" t="str">
        <f>IFERROR(VLOOKUP(A350,'Perpetual Stats(HEM)'!$A$3:$D$2773,3,FALSE),B350)</f>
        <v>ACT</v>
      </c>
    </row>
    <row r="351" spans="1:4">
      <c r="A351">
        <v>550</v>
      </c>
      <c r="B351" t="s">
        <v>478</v>
      </c>
      <c r="C351" t="s">
        <v>479</v>
      </c>
      <c r="D351" t="str">
        <f>IFERROR(VLOOKUP(A351,'Perpetual Stats(HEM)'!$A$3:$D$2773,3,FALSE),B351)</f>
        <v>ACT</v>
      </c>
    </row>
    <row r="352" spans="1:4">
      <c r="A352">
        <v>551</v>
      </c>
      <c r="B352" t="s">
        <v>478</v>
      </c>
      <c r="C352" t="s">
        <v>479</v>
      </c>
      <c r="D352" t="str">
        <f>IFERROR(VLOOKUP(A352,'Perpetual Stats(HEM)'!$A$3:$D$2773,3,FALSE),B352)</f>
        <v>ACT</v>
      </c>
    </row>
    <row r="353" spans="1:4">
      <c r="A353">
        <v>552</v>
      </c>
      <c r="B353" t="s">
        <v>478</v>
      </c>
      <c r="C353" t="s">
        <v>479</v>
      </c>
      <c r="D353" t="str">
        <f>IFERROR(VLOOKUP(A353,'Perpetual Stats(HEM)'!$A$3:$D$2773,3,FALSE),B353)</f>
        <v>ACT</v>
      </c>
    </row>
    <row r="354" spans="1:4">
      <c r="A354">
        <v>553</v>
      </c>
      <c r="B354" t="s">
        <v>478</v>
      </c>
      <c r="C354" t="s">
        <v>479</v>
      </c>
      <c r="D354" t="str">
        <f>IFERROR(VLOOKUP(A354,'Perpetual Stats(HEM)'!$A$3:$D$2773,3,FALSE),B354)</f>
        <v>ACT</v>
      </c>
    </row>
    <row r="355" spans="1:4">
      <c r="A355">
        <v>554</v>
      </c>
      <c r="B355" t="s">
        <v>478</v>
      </c>
      <c r="C355" t="s">
        <v>479</v>
      </c>
      <c r="D355" t="str">
        <f>IFERROR(VLOOKUP(A355,'Perpetual Stats(HEM)'!$A$3:$D$2773,3,FALSE),B355)</f>
        <v>ACT</v>
      </c>
    </row>
    <row r="356" spans="1:4">
      <c r="A356">
        <v>555</v>
      </c>
      <c r="B356" t="s">
        <v>478</v>
      </c>
      <c r="C356" t="s">
        <v>479</v>
      </c>
      <c r="D356" t="str">
        <f>IFERROR(VLOOKUP(A356,'Perpetual Stats(HEM)'!$A$3:$D$2773,3,FALSE),B356)</f>
        <v>ACT</v>
      </c>
    </row>
    <row r="357" spans="1:4">
      <c r="A357">
        <v>556</v>
      </c>
      <c r="B357" t="s">
        <v>478</v>
      </c>
      <c r="C357" t="s">
        <v>479</v>
      </c>
      <c r="D357" t="str">
        <f>IFERROR(VLOOKUP(A357,'Perpetual Stats(HEM)'!$A$3:$D$2773,3,FALSE),B357)</f>
        <v>ACT</v>
      </c>
    </row>
    <row r="358" spans="1:4">
      <c r="A358">
        <v>557</v>
      </c>
      <c r="B358" t="s">
        <v>478</v>
      </c>
      <c r="C358" t="s">
        <v>479</v>
      </c>
      <c r="D358" t="str">
        <f>IFERROR(VLOOKUP(A358,'Perpetual Stats(HEM)'!$A$3:$D$2773,3,FALSE),B358)</f>
        <v>ACT</v>
      </c>
    </row>
    <row r="359" spans="1:4">
      <c r="A359">
        <v>558</v>
      </c>
      <c r="B359" t="s">
        <v>478</v>
      </c>
      <c r="C359" t="s">
        <v>479</v>
      </c>
      <c r="D359" t="str">
        <f>IFERROR(VLOOKUP(A359,'Perpetual Stats(HEM)'!$A$3:$D$2773,3,FALSE),B359)</f>
        <v>ACT</v>
      </c>
    </row>
    <row r="360" spans="1:4">
      <c r="A360">
        <v>559</v>
      </c>
      <c r="B360" t="s">
        <v>478</v>
      </c>
      <c r="C360" t="s">
        <v>479</v>
      </c>
      <c r="D360" t="str">
        <f>IFERROR(VLOOKUP(A360,'Perpetual Stats(HEM)'!$A$3:$D$2773,3,FALSE),B360)</f>
        <v>ACT</v>
      </c>
    </row>
    <row r="361" spans="1:4">
      <c r="A361">
        <v>560</v>
      </c>
      <c r="B361" t="s">
        <v>478</v>
      </c>
      <c r="C361" t="s">
        <v>479</v>
      </c>
      <c r="D361" t="str">
        <f>IFERROR(VLOOKUP(A361,'Perpetual Stats(HEM)'!$A$3:$D$2773,3,FALSE),B361)</f>
        <v>ACT</v>
      </c>
    </row>
    <row r="362" spans="1:4">
      <c r="A362">
        <v>561</v>
      </c>
      <c r="B362" t="s">
        <v>478</v>
      </c>
      <c r="C362" t="s">
        <v>479</v>
      </c>
      <c r="D362" t="str">
        <f>IFERROR(VLOOKUP(A362,'Perpetual Stats(HEM)'!$A$3:$D$2773,3,FALSE),B362)</f>
        <v>ACT</v>
      </c>
    </row>
    <row r="363" spans="1:4">
      <c r="A363">
        <v>562</v>
      </c>
      <c r="B363" t="s">
        <v>478</v>
      </c>
      <c r="C363" t="s">
        <v>479</v>
      </c>
      <c r="D363" t="str">
        <f>IFERROR(VLOOKUP(A363,'Perpetual Stats(HEM)'!$A$3:$D$2773,3,FALSE),B363)</f>
        <v>ACT</v>
      </c>
    </row>
    <row r="364" spans="1:4">
      <c r="A364">
        <v>563</v>
      </c>
      <c r="B364" t="s">
        <v>478</v>
      </c>
      <c r="C364" t="s">
        <v>479</v>
      </c>
      <c r="D364" t="str">
        <f>IFERROR(VLOOKUP(A364,'Perpetual Stats(HEM)'!$A$3:$D$2773,3,FALSE),B364)</f>
        <v>ACT</v>
      </c>
    </row>
    <row r="365" spans="1:4">
      <c r="A365">
        <v>564</v>
      </c>
      <c r="B365" t="s">
        <v>478</v>
      </c>
      <c r="C365" t="s">
        <v>479</v>
      </c>
      <c r="D365" t="str">
        <f>IFERROR(VLOOKUP(A365,'Perpetual Stats(HEM)'!$A$3:$D$2773,3,FALSE),B365)</f>
        <v>ACT</v>
      </c>
    </row>
    <row r="366" spans="1:4">
      <c r="A366">
        <v>565</v>
      </c>
      <c r="B366" t="s">
        <v>478</v>
      </c>
      <c r="C366" t="s">
        <v>479</v>
      </c>
      <c r="D366" t="str">
        <f>IFERROR(VLOOKUP(A366,'Perpetual Stats(HEM)'!$A$3:$D$2773,3,FALSE),B366)</f>
        <v>ACT</v>
      </c>
    </row>
    <row r="367" spans="1:4">
      <c r="A367">
        <v>566</v>
      </c>
      <c r="B367" t="s">
        <v>478</v>
      </c>
      <c r="C367" t="s">
        <v>479</v>
      </c>
      <c r="D367" t="str">
        <f>IFERROR(VLOOKUP(A367,'Perpetual Stats(HEM)'!$A$3:$D$2773,3,FALSE),B367)</f>
        <v>ACT</v>
      </c>
    </row>
    <row r="368" spans="1:4">
      <c r="A368">
        <v>567</v>
      </c>
      <c r="B368" t="s">
        <v>478</v>
      </c>
      <c r="C368" t="s">
        <v>479</v>
      </c>
      <c r="D368" t="str">
        <f>IFERROR(VLOOKUP(A368,'Perpetual Stats(HEM)'!$A$3:$D$2773,3,FALSE),B368)</f>
        <v>ACT</v>
      </c>
    </row>
    <row r="369" spans="1:4">
      <c r="A369">
        <v>568</v>
      </c>
      <c r="B369" t="s">
        <v>478</v>
      </c>
      <c r="C369" t="s">
        <v>479</v>
      </c>
      <c r="D369" t="str">
        <f>IFERROR(VLOOKUP(A369,'Perpetual Stats(HEM)'!$A$3:$D$2773,3,FALSE),B369)</f>
        <v>ACT</v>
      </c>
    </row>
    <row r="370" spans="1:4">
      <c r="A370">
        <v>569</v>
      </c>
      <c r="B370" t="s">
        <v>478</v>
      </c>
      <c r="C370" t="s">
        <v>479</v>
      </c>
      <c r="D370" t="str">
        <f>IFERROR(VLOOKUP(A370,'Perpetual Stats(HEM)'!$A$3:$D$2773,3,FALSE),B370)</f>
        <v>ACT</v>
      </c>
    </row>
    <row r="371" spans="1:4">
      <c r="A371">
        <v>570</v>
      </c>
      <c r="B371" t="s">
        <v>478</v>
      </c>
      <c r="C371" t="s">
        <v>479</v>
      </c>
      <c r="D371" t="str">
        <f>IFERROR(VLOOKUP(A371,'Perpetual Stats(HEM)'!$A$3:$D$2773,3,FALSE),B371)</f>
        <v>ACT</v>
      </c>
    </row>
    <row r="372" spans="1:4">
      <c r="A372">
        <v>571</v>
      </c>
      <c r="B372" t="s">
        <v>478</v>
      </c>
      <c r="C372" t="s">
        <v>479</v>
      </c>
      <c r="D372" t="str">
        <f>IFERROR(VLOOKUP(A372,'Perpetual Stats(HEM)'!$A$3:$D$2773,3,FALSE),B372)</f>
        <v>ACT</v>
      </c>
    </row>
    <row r="373" spans="1:4">
      <c r="A373">
        <v>572</v>
      </c>
      <c r="B373" t="s">
        <v>478</v>
      </c>
      <c r="C373" t="s">
        <v>479</v>
      </c>
      <c r="D373" t="str">
        <f>IFERROR(VLOOKUP(A373,'Perpetual Stats(HEM)'!$A$3:$D$2773,3,FALSE),B373)</f>
        <v>ACT</v>
      </c>
    </row>
    <row r="374" spans="1:4">
      <c r="A374">
        <v>573</v>
      </c>
      <c r="B374" t="s">
        <v>478</v>
      </c>
      <c r="C374" t="s">
        <v>479</v>
      </c>
      <c r="D374" t="str">
        <f>IFERROR(VLOOKUP(A374,'Perpetual Stats(HEM)'!$A$3:$D$2773,3,FALSE),B374)</f>
        <v>ACT</v>
      </c>
    </row>
    <row r="375" spans="1:4">
      <c r="A375">
        <v>574</v>
      </c>
      <c r="B375" t="s">
        <v>478</v>
      </c>
      <c r="C375" t="s">
        <v>479</v>
      </c>
      <c r="D375" t="str">
        <f>IFERROR(VLOOKUP(A375,'Perpetual Stats(HEM)'!$A$3:$D$2773,3,FALSE),B375)</f>
        <v>ACT</v>
      </c>
    </row>
    <row r="376" spans="1:4">
      <c r="A376">
        <v>575</v>
      </c>
      <c r="B376" t="s">
        <v>478</v>
      </c>
      <c r="C376" t="s">
        <v>479</v>
      </c>
      <c r="D376" t="str">
        <f>IFERROR(VLOOKUP(A376,'Perpetual Stats(HEM)'!$A$3:$D$2773,3,FALSE),B376)</f>
        <v>ACT</v>
      </c>
    </row>
    <row r="377" spans="1:4">
      <c r="A377">
        <v>576</v>
      </c>
      <c r="B377" t="s">
        <v>478</v>
      </c>
      <c r="C377" t="s">
        <v>479</v>
      </c>
      <c r="D377" t="str">
        <f>IFERROR(VLOOKUP(A377,'Perpetual Stats(HEM)'!$A$3:$D$2773,3,FALSE),B377)</f>
        <v>ACT</v>
      </c>
    </row>
    <row r="378" spans="1:4">
      <c r="A378">
        <v>577</v>
      </c>
      <c r="B378" t="s">
        <v>478</v>
      </c>
      <c r="C378" t="s">
        <v>479</v>
      </c>
      <c r="D378" t="str">
        <f>IFERROR(VLOOKUP(A378,'Perpetual Stats(HEM)'!$A$3:$D$2773,3,FALSE),B378)</f>
        <v>ACT</v>
      </c>
    </row>
    <row r="379" spans="1:4">
      <c r="A379">
        <v>578</v>
      </c>
      <c r="B379" t="s">
        <v>478</v>
      </c>
      <c r="C379" t="s">
        <v>479</v>
      </c>
      <c r="D379" t="str">
        <f>IFERROR(VLOOKUP(A379,'Perpetual Stats(HEM)'!$A$3:$D$2773,3,FALSE),B379)</f>
        <v>ACT</v>
      </c>
    </row>
    <row r="380" spans="1:4">
      <c r="A380">
        <v>579</v>
      </c>
      <c r="B380" t="s">
        <v>478</v>
      </c>
      <c r="C380" t="s">
        <v>479</v>
      </c>
      <c r="D380" t="str">
        <f>IFERROR(VLOOKUP(A380,'Perpetual Stats(HEM)'!$A$3:$D$2773,3,FALSE),B380)</f>
        <v>ACT</v>
      </c>
    </row>
    <row r="381" spans="1:4">
      <c r="A381">
        <v>580</v>
      </c>
      <c r="B381" t="s">
        <v>478</v>
      </c>
      <c r="C381" t="s">
        <v>479</v>
      </c>
      <c r="D381" t="str">
        <f>IFERROR(VLOOKUP(A381,'Perpetual Stats(HEM)'!$A$3:$D$2773,3,FALSE),B381)</f>
        <v>ACT</v>
      </c>
    </row>
    <row r="382" spans="1:4">
      <c r="A382">
        <v>581</v>
      </c>
      <c r="B382" t="s">
        <v>478</v>
      </c>
      <c r="C382" t="s">
        <v>479</v>
      </c>
      <c r="D382" t="str">
        <f>IFERROR(VLOOKUP(A382,'Perpetual Stats(HEM)'!$A$3:$D$2773,3,FALSE),B382)</f>
        <v>ACT</v>
      </c>
    </row>
    <row r="383" spans="1:4">
      <c r="A383">
        <v>582</v>
      </c>
      <c r="B383" t="s">
        <v>478</v>
      </c>
      <c r="C383" t="s">
        <v>479</v>
      </c>
      <c r="D383" t="str">
        <f>IFERROR(VLOOKUP(A383,'Perpetual Stats(HEM)'!$A$3:$D$2773,3,FALSE),B383)</f>
        <v>ACT</v>
      </c>
    </row>
    <row r="384" spans="1:4">
      <c r="A384">
        <v>583</v>
      </c>
      <c r="B384" t="s">
        <v>478</v>
      </c>
      <c r="C384" t="s">
        <v>479</v>
      </c>
      <c r="D384" t="str">
        <f>IFERROR(VLOOKUP(A384,'Perpetual Stats(HEM)'!$A$3:$D$2773,3,FALSE),B384)</f>
        <v>ACT</v>
      </c>
    </row>
    <row r="385" spans="1:4">
      <c r="A385">
        <v>584</v>
      </c>
      <c r="B385" t="s">
        <v>478</v>
      </c>
      <c r="C385" t="s">
        <v>479</v>
      </c>
      <c r="D385" t="str">
        <f>IFERROR(VLOOKUP(A385,'Perpetual Stats(HEM)'!$A$3:$D$2773,3,FALSE),B385)</f>
        <v>ACT</v>
      </c>
    </row>
    <row r="386" spans="1:4">
      <c r="A386">
        <v>585</v>
      </c>
      <c r="B386" t="s">
        <v>478</v>
      </c>
      <c r="C386" t="s">
        <v>479</v>
      </c>
      <c r="D386" t="str">
        <f>IFERROR(VLOOKUP(A386,'Perpetual Stats(HEM)'!$A$3:$D$2773,3,FALSE),B386)</f>
        <v>ACT</v>
      </c>
    </row>
    <row r="387" spans="1:4">
      <c r="A387">
        <v>586</v>
      </c>
      <c r="B387" t="s">
        <v>478</v>
      </c>
      <c r="C387" t="s">
        <v>479</v>
      </c>
      <c r="D387" t="str">
        <f>IFERROR(VLOOKUP(A387,'Perpetual Stats(HEM)'!$A$3:$D$2773,3,FALSE),B387)</f>
        <v>ACT</v>
      </c>
    </row>
    <row r="388" spans="1:4">
      <c r="A388">
        <v>587</v>
      </c>
      <c r="B388" t="s">
        <v>478</v>
      </c>
      <c r="C388" t="s">
        <v>479</v>
      </c>
      <c r="D388" t="str">
        <f>IFERROR(VLOOKUP(A388,'Perpetual Stats(HEM)'!$A$3:$D$2773,3,FALSE),B388)</f>
        <v>ACT</v>
      </c>
    </row>
    <row r="389" spans="1:4">
      <c r="A389">
        <v>588</v>
      </c>
      <c r="B389" t="s">
        <v>478</v>
      </c>
      <c r="C389" t="s">
        <v>479</v>
      </c>
      <c r="D389" t="str">
        <f>IFERROR(VLOOKUP(A389,'Perpetual Stats(HEM)'!$A$3:$D$2773,3,FALSE),B389)</f>
        <v>ACT</v>
      </c>
    </row>
    <row r="390" spans="1:4">
      <c r="A390">
        <v>589</v>
      </c>
      <c r="B390" t="s">
        <v>478</v>
      </c>
      <c r="C390" t="s">
        <v>479</v>
      </c>
      <c r="D390" t="str">
        <f>IFERROR(VLOOKUP(A390,'Perpetual Stats(HEM)'!$A$3:$D$2773,3,FALSE),B390)</f>
        <v>ACT</v>
      </c>
    </row>
    <row r="391" spans="1:4">
      <c r="A391">
        <v>590</v>
      </c>
      <c r="B391" t="s">
        <v>478</v>
      </c>
      <c r="C391" t="s">
        <v>479</v>
      </c>
      <c r="D391" t="str">
        <f>IFERROR(VLOOKUP(A391,'Perpetual Stats(HEM)'!$A$3:$D$2773,3,FALSE),B391)</f>
        <v>ACT</v>
      </c>
    </row>
    <row r="392" spans="1:4">
      <c r="A392">
        <v>591</v>
      </c>
      <c r="B392" t="s">
        <v>478</v>
      </c>
      <c r="C392" t="s">
        <v>479</v>
      </c>
      <c r="D392" t="str">
        <f>IFERROR(VLOOKUP(A392,'Perpetual Stats(HEM)'!$A$3:$D$2773,3,FALSE),B392)</f>
        <v>ACT</v>
      </c>
    </row>
    <row r="393" spans="1:4">
      <c r="A393">
        <v>592</v>
      </c>
      <c r="B393" t="s">
        <v>478</v>
      </c>
      <c r="C393" t="s">
        <v>479</v>
      </c>
      <c r="D393" t="str">
        <f>IFERROR(VLOOKUP(A393,'Perpetual Stats(HEM)'!$A$3:$D$2773,3,FALSE),B393)</f>
        <v>ACT</v>
      </c>
    </row>
    <row r="394" spans="1:4">
      <c r="A394">
        <v>593</v>
      </c>
      <c r="B394" t="s">
        <v>478</v>
      </c>
      <c r="C394" t="s">
        <v>479</v>
      </c>
      <c r="D394" t="str">
        <f>IFERROR(VLOOKUP(A394,'Perpetual Stats(HEM)'!$A$3:$D$2773,3,FALSE),B394)</f>
        <v>ACT</v>
      </c>
    </row>
    <row r="395" spans="1:4">
      <c r="A395">
        <v>594</v>
      </c>
      <c r="B395" t="s">
        <v>478</v>
      </c>
      <c r="C395" t="s">
        <v>479</v>
      </c>
      <c r="D395" t="str">
        <f>IFERROR(VLOOKUP(A395,'Perpetual Stats(HEM)'!$A$3:$D$2773,3,FALSE),B395)</f>
        <v>ACT</v>
      </c>
    </row>
    <row r="396" spans="1:4">
      <c r="A396">
        <v>595</v>
      </c>
      <c r="B396" t="s">
        <v>478</v>
      </c>
      <c r="C396" t="s">
        <v>479</v>
      </c>
      <c r="D396" t="str">
        <f>IFERROR(VLOOKUP(A396,'Perpetual Stats(HEM)'!$A$3:$D$2773,3,FALSE),B396)</f>
        <v>ACT</v>
      </c>
    </row>
    <row r="397" spans="1:4">
      <c r="A397">
        <v>596</v>
      </c>
      <c r="B397" t="s">
        <v>478</v>
      </c>
      <c r="C397" t="s">
        <v>479</v>
      </c>
      <c r="D397" t="str">
        <f>IFERROR(VLOOKUP(A397,'Perpetual Stats(HEM)'!$A$3:$D$2773,3,FALSE),B397)</f>
        <v>ACT</v>
      </c>
    </row>
    <row r="398" spans="1:4">
      <c r="A398">
        <v>597</v>
      </c>
      <c r="B398" t="s">
        <v>478</v>
      </c>
      <c r="C398" t="s">
        <v>479</v>
      </c>
      <c r="D398" t="str">
        <f>IFERROR(VLOOKUP(A398,'Perpetual Stats(HEM)'!$A$3:$D$2773,3,FALSE),B398)</f>
        <v>ACT</v>
      </c>
    </row>
    <row r="399" spans="1:4">
      <c r="A399">
        <v>598</v>
      </c>
      <c r="B399" t="s">
        <v>478</v>
      </c>
      <c r="C399" t="s">
        <v>479</v>
      </c>
      <c r="D399" t="str">
        <f>IFERROR(VLOOKUP(A399,'Perpetual Stats(HEM)'!$A$3:$D$2773,3,FALSE),B399)</f>
        <v>ACT</v>
      </c>
    </row>
    <row r="400" spans="1:4">
      <c r="A400">
        <v>599</v>
      </c>
      <c r="B400" t="s">
        <v>478</v>
      </c>
      <c r="C400" t="s">
        <v>479</v>
      </c>
      <c r="D400" t="str">
        <f>IFERROR(VLOOKUP(A400,'Perpetual Stats(HEM)'!$A$3:$D$2773,3,FALSE),B400)</f>
        <v>ACT</v>
      </c>
    </row>
    <row r="401" spans="1:4">
      <c r="A401">
        <v>600</v>
      </c>
      <c r="B401" t="s">
        <v>478</v>
      </c>
      <c r="C401" t="s">
        <v>479</v>
      </c>
      <c r="D401" t="str">
        <f>IFERROR(VLOOKUP(A401,'Perpetual Stats(HEM)'!$A$3:$D$2773,3,FALSE),B401)</f>
        <v>ACT</v>
      </c>
    </row>
    <row r="402" spans="1:4">
      <c r="A402">
        <v>601</v>
      </c>
      <c r="B402" t="s">
        <v>478</v>
      </c>
      <c r="C402" t="s">
        <v>479</v>
      </c>
      <c r="D402" t="str">
        <f>IFERROR(VLOOKUP(A402,'Perpetual Stats(HEM)'!$A$3:$D$2773,3,FALSE),B402)</f>
        <v>ACT</v>
      </c>
    </row>
    <row r="403" spans="1:4">
      <c r="A403">
        <v>602</v>
      </c>
      <c r="B403" t="s">
        <v>478</v>
      </c>
      <c r="C403" t="s">
        <v>479</v>
      </c>
      <c r="D403" t="str">
        <f>IFERROR(VLOOKUP(A403,'Perpetual Stats(HEM)'!$A$3:$D$2773,3,FALSE),B403)</f>
        <v>ACT</v>
      </c>
    </row>
    <row r="404" spans="1:4">
      <c r="A404">
        <v>603</v>
      </c>
      <c r="B404" t="s">
        <v>478</v>
      </c>
      <c r="C404" t="s">
        <v>479</v>
      </c>
      <c r="D404" t="str">
        <f>IFERROR(VLOOKUP(A404,'Perpetual Stats(HEM)'!$A$3:$D$2773,3,FALSE),B404)</f>
        <v>ACT</v>
      </c>
    </row>
    <row r="405" spans="1:4">
      <c r="A405">
        <v>604</v>
      </c>
      <c r="B405" t="s">
        <v>478</v>
      </c>
      <c r="C405" t="s">
        <v>479</v>
      </c>
      <c r="D405" t="str">
        <f>IFERROR(VLOOKUP(A405,'Perpetual Stats(HEM)'!$A$3:$D$2773,3,FALSE),B405)</f>
        <v>ACT</v>
      </c>
    </row>
    <row r="406" spans="1:4">
      <c r="A406">
        <v>605</v>
      </c>
      <c r="B406" t="s">
        <v>478</v>
      </c>
      <c r="C406" t="s">
        <v>479</v>
      </c>
      <c r="D406" t="str">
        <f>IFERROR(VLOOKUP(A406,'Perpetual Stats(HEM)'!$A$3:$D$2773,3,FALSE),B406)</f>
        <v>ACT</v>
      </c>
    </row>
    <row r="407" spans="1:4">
      <c r="A407">
        <v>606</v>
      </c>
      <c r="B407" t="s">
        <v>478</v>
      </c>
      <c r="C407" t="s">
        <v>479</v>
      </c>
      <c r="D407" t="str">
        <f>IFERROR(VLOOKUP(A407,'Perpetual Stats(HEM)'!$A$3:$D$2773,3,FALSE),B407)</f>
        <v>ACT</v>
      </c>
    </row>
    <row r="408" spans="1:4">
      <c r="A408">
        <v>607</v>
      </c>
      <c r="B408" t="s">
        <v>478</v>
      </c>
      <c r="C408" t="s">
        <v>479</v>
      </c>
      <c r="D408" t="str">
        <f>IFERROR(VLOOKUP(A408,'Perpetual Stats(HEM)'!$A$3:$D$2773,3,FALSE),B408)</f>
        <v>ACT</v>
      </c>
    </row>
    <row r="409" spans="1:4">
      <c r="A409">
        <v>608</v>
      </c>
      <c r="B409" t="s">
        <v>478</v>
      </c>
      <c r="C409" t="s">
        <v>479</v>
      </c>
      <c r="D409" t="str">
        <f>IFERROR(VLOOKUP(A409,'Perpetual Stats(HEM)'!$A$3:$D$2773,3,FALSE),B409)</f>
        <v>ACT</v>
      </c>
    </row>
    <row r="410" spans="1:4">
      <c r="A410">
        <v>609</v>
      </c>
      <c r="B410" t="s">
        <v>478</v>
      </c>
      <c r="C410" t="s">
        <v>479</v>
      </c>
      <c r="D410" t="str">
        <f>IFERROR(VLOOKUP(A410,'Perpetual Stats(HEM)'!$A$3:$D$2773,3,FALSE),B410)</f>
        <v>ACT</v>
      </c>
    </row>
    <row r="411" spans="1:4">
      <c r="A411">
        <v>610</v>
      </c>
      <c r="B411" t="s">
        <v>478</v>
      </c>
      <c r="C411" t="s">
        <v>479</v>
      </c>
      <c r="D411" t="str">
        <f>IFERROR(VLOOKUP(A411,'Perpetual Stats(HEM)'!$A$3:$D$2773,3,FALSE),B411)</f>
        <v>ACT</v>
      </c>
    </row>
    <row r="412" spans="1:4">
      <c r="A412">
        <v>611</v>
      </c>
      <c r="B412" t="s">
        <v>478</v>
      </c>
      <c r="C412" t="s">
        <v>479</v>
      </c>
      <c r="D412" t="str">
        <f>IFERROR(VLOOKUP(A412,'Perpetual Stats(HEM)'!$A$3:$D$2773,3,FALSE),B412)</f>
        <v>ACT</v>
      </c>
    </row>
    <row r="413" spans="1:4">
      <c r="A413">
        <v>612</v>
      </c>
      <c r="B413" t="s">
        <v>478</v>
      </c>
      <c r="C413" t="s">
        <v>479</v>
      </c>
      <c r="D413" t="str">
        <f>IFERROR(VLOOKUP(A413,'Perpetual Stats(HEM)'!$A$3:$D$2773,3,FALSE),B413)</f>
        <v>ACT</v>
      </c>
    </row>
    <row r="414" spans="1:4">
      <c r="A414">
        <v>613</v>
      </c>
      <c r="B414" t="s">
        <v>478</v>
      </c>
      <c r="C414" t="s">
        <v>479</v>
      </c>
      <c r="D414" t="str">
        <f>IFERROR(VLOOKUP(A414,'Perpetual Stats(HEM)'!$A$3:$D$2773,3,FALSE),B414)</f>
        <v>ACT</v>
      </c>
    </row>
    <row r="415" spans="1:4">
      <c r="A415">
        <v>614</v>
      </c>
      <c r="B415" t="s">
        <v>478</v>
      </c>
      <c r="C415" t="s">
        <v>479</v>
      </c>
      <c r="D415" t="str">
        <f>IFERROR(VLOOKUP(A415,'Perpetual Stats(HEM)'!$A$3:$D$2773,3,FALSE),B415)</f>
        <v>ACT</v>
      </c>
    </row>
    <row r="416" spans="1:4">
      <c r="A416">
        <v>615</v>
      </c>
      <c r="B416" t="s">
        <v>478</v>
      </c>
      <c r="C416" t="s">
        <v>479</v>
      </c>
      <c r="D416" t="str">
        <f>IFERROR(VLOOKUP(A416,'Perpetual Stats(HEM)'!$A$3:$D$2773,3,FALSE),B416)</f>
        <v>ACT</v>
      </c>
    </row>
    <row r="417" spans="1:4">
      <c r="A417">
        <v>616</v>
      </c>
      <c r="B417" t="s">
        <v>478</v>
      </c>
      <c r="C417" t="s">
        <v>479</v>
      </c>
      <c r="D417" t="str">
        <f>IFERROR(VLOOKUP(A417,'Perpetual Stats(HEM)'!$A$3:$D$2773,3,FALSE),B417)</f>
        <v>ACT</v>
      </c>
    </row>
    <row r="418" spans="1:4">
      <c r="A418">
        <v>617</v>
      </c>
      <c r="B418" t="s">
        <v>478</v>
      </c>
      <c r="C418" t="s">
        <v>479</v>
      </c>
      <c r="D418" t="str">
        <f>IFERROR(VLOOKUP(A418,'Perpetual Stats(HEM)'!$A$3:$D$2773,3,FALSE),B418)</f>
        <v>ACT</v>
      </c>
    </row>
    <row r="419" spans="1:4">
      <c r="A419">
        <v>618</v>
      </c>
      <c r="B419" t="s">
        <v>478</v>
      </c>
      <c r="C419" t="s">
        <v>479</v>
      </c>
      <c r="D419" t="str">
        <f>IFERROR(VLOOKUP(A419,'Perpetual Stats(HEM)'!$A$3:$D$2773,3,FALSE),B419)</f>
        <v>ACT</v>
      </c>
    </row>
    <row r="420" spans="1:4">
      <c r="A420">
        <v>619</v>
      </c>
      <c r="B420" t="s">
        <v>478</v>
      </c>
      <c r="C420" t="s">
        <v>479</v>
      </c>
      <c r="D420" t="str">
        <f>IFERROR(VLOOKUP(A420,'Perpetual Stats(HEM)'!$A$3:$D$2773,3,FALSE),B420)</f>
        <v>ACT</v>
      </c>
    </row>
    <row r="421" spans="1:4">
      <c r="A421">
        <v>620</v>
      </c>
      <c r="B421" t="s">
        <v>478</v>
      </c>
      <c r="C421" t="s">
        <v>479</v>
      </c>
      <c r="D421" t="str">
        <f>IFERROR(VLOOKUP(A421,'Perpetual Stats(HEM)'!$A$3:$D$2773,3,FALSE),B421)</f>
        <v>ACT</v>
      </c>
    </row>
    <row r="422" spans="1:4">
      <c r="A422">
        <v>621</v>
      </c>
      <c r="B422" t="s">
        <v>478</v>
      </c>
      <c r="C422" t="s">
        <v>479</v>
      </c>
      <c r="D422" t="str">
        <f>IFERROR(VLOOKUP(A422,'Perpetual Stats(HEM)'!$A$3:$D$2773,3,FALSE),B422)</f>
        <v>ACT</v>
      </c>
    </row>
    <row r="423" spans="1:4">
      <c r="A423">
        <v>622</v>
      </c>
      <c r="B423" t="s">
        <v>478</v>
      </c>
      <c r="C423" t="s">
        <v>479</v>
      </c>
      <c r="D423" t="str">
        <f>IFERROR(VLOOKUP(A423,'Perpetual Stats(HEM)'!$A$3:$D$2773,3,FALSE),B423)</f>
        <v>ACT</v>
      </c>
    </row>
    <row r="424" spans="1:4">
      <c r="A424">
        <v>623</v>
      </c>
      <c r="B424" t="s">
        <v>478</v>
      </c>
      <c r="C424" t="s">
        <v>479</v>
      </c>
      <c r="D424" t="str">
        <f>IFERROR(VLOOKUP(A424,'Perpetual Stats(HEM)'!$A$3:$D$2773,3,FALSE),B424)</f>
        <v>ACT</v>
      </c>
    </row>
    <row r="425" spans="1:4">
      <c r="A425">
        <v>624</v>
      </c>
      <c r="B425" t="s">
        <v>478</v>
      </c>
      <c r="C425" t="s">
        <v>479</v>
      </c>
      <c r="D425" t="str">
        <f>IFERROR(VLOOKUP(A425,'Perpetual Stats(HEM)'!$A$3:$D$2773,3,FALSE),B425)</f>
        <v>ACT</v>
      </c>
    </row>
    <row r="426" spans="1:4">
      <c r="A426">
        <v>625</v>
      </c>
      <c r="B426" t="s">
        <v>478</v>
      </c>
      <c r="C426" t="s">
        <v>479</v>
      </c>
      <c r="D426" t="str">
        <f>IFERROR(VLOOKUP(A426,'Perpetual Stats(HEM)'!$A$3:$D$2773,3,FALSE),B426)</f>
        <v>ACT</v>
      </c>
    </row>
    <row r="427" spans="1:4">
      <c r="A427">
        <v>626</v>
      </c>
      <c r="B427" t="s">
        <v>478</v>
      </c>
      <c r="C427" t="s">
        <v>479</v>
      </c>
      <c r="D427" t="str">
        <f>IFERROR(VLOOKUP(A427,'Perpetual Stats(HEM)'!$A$3:$D$2773,3,FALSE),B427)</f>
        <v>ACT</v>
      </c>
    </row>
    <row r="428" spans="1:4">
      <c r="A428">
        <v>627</v>
      </c>
      <c r="B428" t="s">
        <v>478</v>
      </c>
      <c r="C428" t="s">
        <v>479</v>
      </c>
      <c r="D428" t="str">
        <f>IFERROR(VLOOKUP(A428,'Perpetual Stats(HEM)'!$A$3:$D$2773,3,FALSE),B428)</f>
        <v>ACT</v>
      </c>
    </row>
    <row r="429" spans="1:4">
      <c r="A429">
        <v>628</v>
      </c>
      <c r="B429" t="s">
        <v>478</v>
      </c>
      <c r="C429" t="s">
        <v>479</v>
      </c>
      <c r="D429" t="str">
        <f>IFERROR(VLOOKUP(A429,'Perpetual Stats(HEM)'!$A$3:$D$2773,3,FALSE),B429)</f>
        <v>ACT</v>
      </c>
    </row>
    <row r="430" spans="1:4">
      <c r="A430">
        <v>629</v>
      </c>
      <c r="B430" t="s">
        <v>478</v>
      </c>
      <c r="C430" t="s">
        <v>479</v>
      </c>
      <c r="D430" t="str">
        <f>IFERROR(VLOOKUP(A430,'Perpetual Stats(HEM)'!$A$3:$D$2773,3,FALSE),B430)</f>
        <v>ACT</v>
      </c>
    </row>
    <row r="431" spans="1:4">
      <c r="A431">
        <v>630</v>
      </c>
      <c r="B431" t="s">
        <v>478</v>
      </c>
      <c r="C431" t="s">
        <v>479</v>
      </c>
      <c r="D431" t="str">
        <f>IFERROR(VLOOKUP(A431,'Perpetual Stats(HEM)'!$A$3:$D$2773,3,FALSE),B431)</f>
        <v>ACT</v>
      </c>
    </row>
    <row r="432" spans="1:4">
      <c r="A432">
        <v>631</v>
      </c>
      <c r="B432" t="s">
        <v>478</v>
      </c>
      <c r="C432" t="s">
        <v>479</v>
      </c>
      <c r="D432" t="str">
        <f>IFERROR(VLOOKUP(A432,'Perpetual Stats(HEM)'!$A$3:$D$2773,3,FALSE),B432)</f>
        <v>ACT</v>
      </c>
    </row>
    <row r="433" spans="1:4">
      <c r="A433">
        <v>632</v>
      </c>
      <c r="B433" t="s">
        <v>478</v>
      </c>
      <c r="C433" t="s">
        <v>479</v>
      </c>
      <c r="D433" t="str">
        <f>IFERROR(VLOOKUP(A433,'Perpetual Stats(HEM)'!$A$3:$D$2773,3,FALSE),B433)</f>
        <v>ACT</v>
      </c>
    </row>
    <row r="434" spans="1:4">
      <c r="A434">
        <v>633</v>
      </c>
      <c r="B434" t="s">
        <v>478</v>
      </c>
      <c r="C434" t="s">
        <v>479</v>
      </c>
      <c r="D434" t="str">
        <f>IFERROR(VLOOKUP(A434,'Perpetual Stats(HEM)'!$A$3:$D$2773,3,FALSE),B434)</f>
        <v>ACT</v>
      </c>
    </row>
    <row r="435" spans="1:4">
      <c r="A435">
        <v>634</v>
      </c>
      <c r="B435" t="s">
        <v>478</v>
      </c>
      <c r="C435" t="s">
        <v>479</v>
      </c>
      <c r="D435" t="str">
        <f>IFERROR(VLOOKUP(A435,'Perpetual Stats(HEM)'!$A$3:$D$2773,3,FALSE),B435)</f>
        <v>ACT</v>
      </c>
    </row>
    <row r="436" spans="1:4">
      <c r="A436">
        <v>635</v>
      </c>
      <c r="B436" t="s">
        <v>478</v>
      </c>
      <c r="C436" t="s">
        <v>479</v>
      </c>
      <c r="D436" t="str">
        <f>IFERROR(VLOOKUP(A436,'Perpetual Stats(HEM)'!$A$3:$D$2773,3,FALSE),B436)</f>
        <v>ACT</v>
      </c>
    </row>
    <row r="437" spans="1:4">
      <c r="A437">
        <v>636</v>
      </c>
      <c r="B437" t="s">
        <v>478</v>
      </c>
      <c r="C437" t="s">
        <v>479</v>
      </c>
      <c r="D437" t="str">
        <f>IFERROR(VLOOKUP(A437,'Perpetual Stats(HEM)'!$A$3:$D$2773,3,FALSE),B437)</f>
        <v>ACT</v>
      </c>
    </row>
    <row r="438" spans="1:4">
      <c r="A438">
        <v>637</v>
      </c>
      <c r="B438" t="s">
        <v>478</v>
      </c>
      <c r="C438" t="s">
        <v>479</v>
      </c>
      <c r="D438" t="str">
        <f>IFERROR(VLOOKUP(A438,'Perpetual Stats(HEM)'!$A$3:$D$2773,3,FALSE),B438)</f>
        <v>ACT</v>
      </c>
    </row>
    <row r="439" spans="1:4">
      <c r="A439">
        <v>638</v>
      </c>
      <c r="B439" t="s">
        <v>478</v>
      </c>
      <c r="C439" t="s">
        <v>479</v>
      </c>
      <c r="D439" t="str">
        <f>IFERROR(VLOOKUP(A439,'Perpetual Stats(HEM)'!$A$3:$D$2773,3,FALSE),B439)</f>
        <v>ACT</v>
      </c>
    </row>
    <row r="440" spans="1:4">
      <c r="A440">
        <v>639</v>
      </c>
      <c r="B440" t="s">
        <v>478</v>
      </c>
      <c r="C440" t="s">
        <v>479</v>
      </c>
      <c r="D440" t="str">
        <f>IFERROR(VLOOKUP(A440,'Perpetual Stats(HEM)'!$A$3:$D$2773,3,FALSE),B440)</f>
        <v>ACT</v>
      </c>
    </row>
    <row r="441" spans="1:4">
      <c r="A441">
        <v>640</v>
      </c>
      <c r="B441" t="s">
        <v>478</v>
      </c>
      <c r="C441" t="s">
        <v>479</v>
      </c>
      <c r="D441" t="str">
        <f>IFERROR(VLOOKUP(A441,'Perpetual Stats(HEM)'!$A$3:$D$2773,3,FALSE),B441)</f>
        <v>ACT</v>
      </c>
    </row>
    <row r="442" spans="1:4">
      <c r="A442">
        <v>641</v>
      </c>
      <c r="B442" t="s">
        <v>478</v>
      </c>
      <c r="C442" t="s">
        <v>479</v>
      </c>
      <c r="D442" t="str">
        <f>IFERROR(VLOOKUP(A442,'Perpetual Stats(HEM)'!$A$3:$D$2773,3,FALSE),B442)</f>
        <v>ACT</v>
      </c>
    </row>
    <row r="443" spans="1:4">
      <c r="A443">
        <v>642</v>
      </c>
      <c r="B443" t="s">
        <v>478</v>
      </c>
      <c r="C443" t="s">
        <v>479</v>
      </c>
      <c r="D443" t="str">
        <f>IFERROR(VLOOKUP(A443,'Perpetual Stats(HEM)'!$A$3:$D$2773,3,FALSE),B443)</f>
        <v>ACT</v>
      </c>
    </row>
    <row r="444" spans="1:4">
      <c r="A444">
        <v>643</v>
      </c>
      <c r="B444" t="s">
        <v>478</v>
      </c>
      <c r="C444" t="s">
        <v>479</v>
      </c>
      <c r="D444" t="str">
        <f>IFERROR(VLOOKUP(A444,'Perpetual Stats(HEM)'!$A$3:$D$2773,3,FALSE),B444)</f>
        <v>ACT</v>
      </c>
    </row>
    <row r="445" spans="1:4">
      <c r="A445">
        <v>644</v>
      </c>
      <c r="B445" t="s">
        <v>478</v>
      </c>
      <c r="C445" t="s">
        <v>479</v>
      </c>
      <c r="D445" t="str">
        <f>IFERROR(VLOOKUP(A445,'Perpetual Stats(HEM)'!$A$3:$D$2773,3,FALSE),B445)</f>
        <v>ACT</v>
      </c>
    </row>
    <row r="446" spans="1:4">
      <c r="A446">
        <v>645</v>
      </c>
      <c r="B446" t="s">
        <v>478</v>
      </c>
      <c r="C446" t="s">
        <v>479</v>
      </c>
      <c r="D446" t="str">
        <f>IFERROR(VLOOKUP(A446,'Perpetual Stats(HEM)'!$A$3:$D$2773,3,FALSE),B446)</f>
        <v>ACT</v>
      </c>
    </row>
    <row r="447" spans="1:4">
      <c r="A447">
        <v>646</v>
      </c>
      <c r="B447" t="s">
        <v>478</v>
      </c>
      <c r="C447" t="s">
        <v>479</v>
      </c>
      <c r="D447" t="str">
        <f>IFERROR(VLOOKUP(A447,'Perpetual Stats(HEM)'!$A$3:$D$2773,3,FALSE),B447)</f>
        <v>ACT</v>
      </c>
    </row>
    <row r="448" spans="1:4">
      <c r="A448">
        <v>647</v>
      </c>
      <c r="B448" t="s">
        <v>478</v>
      </c>
      <c r="C448" t="s">
        <v>479</v>
      </c>
      <c r="D448" t="str">
        <f>IFERROR(VLOOKUP(A448,'Perpetual Stats(HEM)'!$A$3:$D$2773,3,FALSE),B448)</f>
        <v>ACT</v>
      </c>
    </row>
    <row r="449" spans="1:4">
      <c r="A449">
        <v>648</v>
      </c>
      <c r="B449" t="s">
        <v>478</v>
      </c>
      <c r="C449" t="s">
        <v>479</v>
      </c>
      <c r="D449" t="str">
        <f>IFERROR(VLOOKUP(A449,'Perpetual Stats(HEM)'!$A$3:$D$2773,3,FALSE),B449)</f>
        <v>ACT</v>
      </c>
    </row>
    <row r="450" spans="1:4">
      <c r="A450">
        <v>649</v>
      </c>
      <c r="B450" t="s">
        <v>478</v>
      </c>
      <c r="C450" t="s">
        <v>479</v>
      </c>
      <c r="D450" t="str">
        <f>IFERROR(VLOOKUP(A450,'Perpetual Stats(HEM)'!$A$3:$D$2773,3,FALSE),B450)</f>
        <v>ACT</v>
      </c>
    </row>
    <row r="451" spans="1:4">
      <c r="A451">
        <v>650</v>
      </c>
      <c r="B451" t="s">
        <v>478</v>
      </c>
      <c r="C451" t="s">
        <v>479</v>
      </c>
      <c r="D451" t="str">
        <f>IFERROR(VLOOKUP(A451,'Perpetual Stats(HEM)'!$A$3:$D$2773,3,FALSE),B451)</f>
        <v>ACT</v>
      </c>
    </row>
    <row r="452" spans="1:4">
      <c r="A452">
        <v>651</v>
      </c>
      <c r="B452" t="s">
        <v>478</v>
      </c>
      <c r="C452" t="s">
        <v>479</v>
      </c>
      <c r="D452" t="str">
        <f>IFERROR(VLOOKUP(A452,'Perpetual Stats(HEM)'!$A$3:$D$2773,3,FALSE),B452)</f>
        <v>ACT</v>
      </c>
    </row>
    <row r="453" spans="1:4">
      <c r="A453">
        <v>652</v>
      </c>
      <c r="B453" t="s">
        <v>478</v>
      </c>
      <c r="C453" t="s">
        <v>479</v>
      </c>
      <c r="D453" t="str">
        <f>IFERROR(VLOOKUP(A453,'Perpetual Stats(HEM)'!$A$3:$D$2773,3,FALSE),B453)</f>
        <v>ACT</v>
      </c>
    </row>
    <row r="454" spans="1:4">
      <c r="A454">
        <v>653</v>
      </c>
      <c r="B454" t="s">
        <v>478</v>
      </c>
      <c r="C454" t="s">
        <v>479</v>
      </c>
      <c r="D454" t="str">
        <f>IFERROR(VLOOKUP(A454,'Perpetual Stats(HEM)'!$A$3:$D$2773,3,FALSE),B454)</f>
        <v>ACT</v>
      </c>
    </row>
    <row r="455" spans="1:4">
      <c r="A455">
        <v>654</v>
      </c>
      <c r="B455" t="s">
        <v>478</v>
      </c>
      <c r="C455" t="s">
        <v>479</v>
      </c>
      <c r="D455" t="str">
        <f>IFERROR(VLOOKUP(A455,'Perpetual Stats(HEM)'!$A$3:$D$2773,3,FALSE),B455)</f>
        <v>ACT</v>
      </c>
    </row>
    <row r="456" spans="1:4">
      <c r="A456">
        <v>655</v>
      </c>
      <c r="B456" t="s">
        <v>478</v>
      </c>
      <c r="C456" t="s">
        <v>479</v>
      </c>
      <c r="D456" t="str">
        <f>IFERROR(VLOOKUP(A456,'Perpetual Stats(HEM)'!$A$3:$D$2773,3,FALSE),B456)</f>
        <v>ACT</v>
      </c>
    </row>
    <row r="457" spans="1:4">
      <c r="A457">
        <v>656</v>
      </c>
      <c r="B457" t="s">
        <v>478</v>
      </c>
      <c r="C457" t="s">
        <v>479</v>
      </c>
      <c r="D457" t="str">
        <f>IFERROR(VLOOKUP(A457,'Perpetual Stats(HEM)'!$A$3:$D$2773,3,FALSE),B457)</f>
        <v>ACT</v>
      </c>
    </row>
    <row r="458" spans="1:4">
      <c r="A458">
        <v>657</v>
      </c>
      <c r="B458" t="s">
        <v>478</v>
      </c>
      <c r="C458" t="s">
        <v>479</v>
      </c>
      <c r="D458" t="str">
        <f>IFERROR(VLOOKUP(A458,'Perpetual Stats(HEM)'!$A$3:$D$2773,3,FALSE),B458)</f>
        <v>ACT</v>
      </c>
    </row>
    <row r="459" spans="1:4">
      <c r="A459">
        <v>658</v>
      </c>
      <c r="B459" t="s">
        <v>478</v>
      </c>
      <c r="C459" t="s">
        <v>479</v>
      </c>
      <c r="D459" t="str">
        <f>IFERROR(VLOOKUP(A459,'Perpetual Stats(HEM)'!$A$3:$D$2773,3,FALSE),B459)</f>
        <v>ACT</v>
      </c>
    </row>
    <row r="460" spans="1:4">
      <c r="A460">
        <v>659</v>
      </c>
      <c r="B460" t="s">
        <v>478</v>
      </c>
      <c r="C460" t="s">
        <v>479</v>
      </c>
      <c r="D460" t="str">
        <f>IFERROR(VLOOKUP(A460,'Perpetual Stats(HEM)'!$A$3:$D$2773,3,FALSE),B460)</f>
        <v>ACT</v>
      </c>
    </row>
    <row r="461" spans="1:4">
      <c r="A461">
        <v>660</v>
      </c>
      <c r="B461" t="s">
        <v>478</v>
      </c>
      <c r="C461" t="s">
        <v>479</v>
      </c>
      <c r="D461" t="str">
        <f>IFERROR(VLOOKUP(A461,'Perpetual Stats(HEM)'!$A$3:$D$2773,3,FALSE),B461)</f>
        <v>ACT</v>
      </c>
    </row>
    <row r="462" spans="1:4">
      <c r="A462">
        <v>661</v>
      </c>
      <c r="B462" t="s">
        <v>478</v>
      </c>
      <c r="C462" t="s">
        <v>479</v>
      </c>
      <c r="D462" t="str">
        <f>IFERROR(VLOOKUP(A462,'Perpetual Stats(HEM)'!$A$3:$D$2773,3,FALSE),B462)</f>
        <v>ACT</v>
      </c>
    </row>
    <row r="463" spans="1:4">
      <c r="A463">
        <v>662</v>
      </c>
      <c r="B463" t="s">
        <v>478</v>
      </c>
      <c r="C463" t="s">
        <v>479</v>
      </c>
      <c r="D463" t="str">
        <f>IFERROR(VLOOKUP(A463,'Perpetual Stats(HEM)'!$A$3:$D$2773,3,FALSE),B463)</f>
        <v>ACT</v>
      </c>
    </row>
    <row r="464" spans="1:4">
      <c r="A464">
        <v>663</v>
      </c>
      <c r="B464" t="s">
        <v>478</v>
      </c>
      <c r="C464" t="s">
        <v>479</v>
      </c>
      <c r="D464" t="str">
        <f>IFERROR(VLOOKUP(A464,'Perpetual Stats(HEM)'!$A$3:$D$2773,3,FALSE),B464)</f>
        <v>ACT</v>
      </c>
    </row>
    <row r="465" spans="1:4">
      <c r="A465">
        <v>664</v>
      </c>
      <c r="B465" t="s">
        <v>478</v>
      </c>
      <c r="C465" t="s">
        <v>479</v>
      </c>
      <c r="D465" t="str">
        <f>IFERROR(VLOOKUP(A465,'Perpetual Stats(HEM)'!$A$3:$D$2773,3,FALSE),B465)</f>
        <v>ACT</v>
      </c>
    </row>
    <row r="466" spans="1:4">
      <c r="A466">
        <v>665</v>
      </c>
      <c r="B466" t="s">
        <v>478</v>
      </c>
      <c r="C466" t="s">
        <v>479</v>
      </c>
      <c r="D466" t="str">
        <f>IFERROR(VLOOKUP(A466,'Perpetual Stats(HEM)'!$A$3:$D$2773,3,FALSE),B466)</f>
        <v>ACT</v>
      </c>
    </row>
    <row r="467" spans="1:4">
      <c r="A467">
        <v>666</v>
      </c>
      <c r="B467" t="s">
        <v>478</v>
      </c>
      <c r="C467" t="s">
        <v>479</v>
      </c>
      <c r="D467" t="str">
        <f>IFERROR(VLOOKUP(A467,'Perpetual Stats(HEM)'!$A$3:$D$2773,3,FALSE),B467)</f>
        <v>ACT</v>
      </c>
    </row>
    <row r="468" spans="1:4">
      <c r="A468">
        <v>667</v>
      </c>
      <c r="B468" t="s">
        <v>478</v>
      </c>
      <c r="C468" t="s">
        <v>479</v>
      </c>
      <c r="D468" t="str">
        <f>IFERROR(VLOOKUP(A468,'Perpetual Stats(HEM)'!$A$3:$D$2773,3,FALSE),B468)</f>
        <v>ACT</v>
      </c>
    </row>
    <row r="469" spans="1:4">
      <c r="A469">
        <v>668</v>
      </c>
      <c r="B469" t="s">
        <v>478</v>
      </c>
      <c r="C469" t="s">
        <v>479</v>
      </c>
      <c r="D469" t="str">
        <f>IFERROR(VLOOKUP(A469,'Perpetual Stats(HEM)'!$A$3:$D$2773,3,FALSE),B469)</f>
        <v>ACT</v>
      </c>
    </row>
    <row r="470" spans="1:4">
      <c r="A470">
        <v>669</v>
      </c>
      <c r="B470" t="s">
        <v>478</v>
      </c>
      <c r="C470" t="s">
        <v>479</v>
      </c>
      <c r="D470" t="str">
        <f>IFERROR(VLOOKUP(A470,'Perpetual Stats(HEM)'!$A$3:$D$2773,3,FALSE),B470)</f>
        <v>ACT</v>
      </c>
    </row>
    <row r="471" spans="1:4">
      <c r="A471">
        <v>670</v>
      </c>
      <c r="B471" t="s">
        <v>478</v>
      </c>
      <c r="C471" t="s">
        <v>479</v>
      </c>
      <c r="D471" t="str">
        <f>IFERROR(VLOOKUP(A471,'Perpetual Stats(HEM)'!$A$3:$D$2773,3,FALSE),B471)</f>
        <v>ACT</v>
      </c>
    </row>
    <row r="472" spans="1:4">
      <c r="A472">
        <v>671</v>
      </c>
      <c r="B472" t="s">
        <v>478</v>
      </c>
      <c r="C472" t="s">
        <v>479</v>
      </c>
      <c r="D472" t="str">
        <f>IFERROR(VLOOKUP(A472,'Perpetual Stats(HEM)'!$A$3:$D$2773,3,FALSE),B472)</f>
        <v>ACT</v>
      </c>
    </row>
    <row r="473" spans="1:4">
      <c r="A473">
        <v>672</v>
      </c>
      <c r="B473" t="s">
        <v>478</v>
      </c>
      <c r="C473" t="s">
        <v>479</v>
      </c>
      <c r="D473" t="str">
        <f>IFERROR(VLOOKUP(A473,'Perpetual Stats(HEM)'!$A$3:$D$2773,3,FALSE),B473)</f>
        <v>ACT</v>
      </c>
    </row>
    <row r="474" spans="1:4">
      <c r="A474">
        <v>673</v>
      </c>
      <c r="B474" t="s">
        <v>478</v>
      </c>
      <c r="C474" t="s">
        <v>479</v>
      </c>
      <c r="D474" t="str">
        <f>IFERROR(VLOOKUP(A474,'Perpetual Stats(HEM)'!$A$3:$D$2773,3,FALSE),B474)</f>
        <v>ACT</v>
      </c>
    </row>
    <row r="475" spans="1:4">
      <c r="A475">
        <v>674</v>
      </c>
      <c r="B475" t="s">
        <v>478</v>
      </c>
      <c r="C475" t="s">
        <v>479</v>
      </c>
      <c r="D475" t="str">
        <f>IFERROR(VLOOKUP(A475,'Perpetual Stats(HEM)'!$A$3:$D$2773,3,FALSE),B475)</f>
        <v>ACT</v>
      </c>
    </row>
    <row r="476" spans="1:4">
      <c r="A476">
        <v>675</v>
      </c>
      <c r="B476" t="s">
        <v>478</v>
      </c>
      <c r="C476" t="s">
        <v>479</v>
      </c>
      <c r="D476" t="str">
        <f>IFERROR(VLOOKUP(A476,'Perpetual Stats(HEM)'!$A$3:$D$2773,3,FALSE),B476)</f>
        <v>ACT</v>
      </c>
    </row>
    <row r="477" spans="1:4">
      <c r="A477">
        <v>676</v>
      </c>
      <c r="B477" t="s">
        <v>478</v>
      </c>
      <c r="C477" t="s">
        <v>479</v>
      </c>
      <c r="D477" t="str">
        <f>IFERROR(VLOOKUP(A477,'Perpetual Stats(HEM)'!$A$3:$D$2773,3,FALSE),B477)</f>
        <v>ACT</v>
      </c>
    </row>
    <row r="478" spans="1:4">
      <c r="A478">
        <v>677</v>
      </c>
      <c r="B478" t="s">
        <v>478</v>
      </c>
      <c r="C478" t="s">
        <v>479</v>
      </c>
      <c r="D478" t="str">
        <f>IFERROR(VLOOKUP(A478,'Perpetual Stats(HEM)'!$A$3:$D$2773,3,FALSE),B478)</f>
        <v>ACT</v>
      </c>
    </row>
    <row r="479" spans="1:4">
      <c r="A479">
        <v>678</v>
      </c>
      <c r="B479" t="s">
        <v>478</v>
      </c>
      <c r="C479" t="s">
        <v>479</v>
      </c>
      <c r="D479" t="str">
        <f>IFERROR(VLOOKUP(A479,'Perpetual Stats(HEM)'!$A$3:$D$2773,3,FALSE),B479)</f>
        <v>ACT</v>
      </c>
    </row>
    <row r="480" spans="1:4">
      <c r="A480">
        <v>679</v>
      </c>
      <c r="B480" t="s">
        <v>478</v>
      </c>
      <c r="C480" t="s">
        <v>479</v>
      </c>
      <c r="D480" t="str">
        <f>IFERROR(VLOOKUP(A480,'Perpetual Stats(HEM)'!$A$3:$D$2773,3,FALSE),B480)</f>
        <v>ACT</v>
      </c>
    </row>
    <row r="481" spans="1:4">
      <c r="A481">
        <v>680</v>
      </c>
      <c r="B481" t="s">
        <v>478</v>
      </c>
      <c r="C481" t="s">
        <v>479</v>
      </c>
      <c r="D481" t="str">
        <f>IFERROR(VLOOKUP(A481,'Perpetual Stats(HEM)'!$A$3:$D$2773,3,FALSE),B481)</f>
        <v>ACT</v>
      </c>
    </row>
    <row r="482" spans="1:4">
      <c r="A482">
        <v>681</v>
      </c>
      <c r="B482" t="s">
        <v>478</v>
      </c>
      <c r="C482" t="s">
        <v>479</v>
      </c>
      <c r="D482" t="str">
        <f>IFERROR(VLOOKUP(A482,'Perpetual Stats(HEM)'!$A$3:$D$2773,3,FALSE),B482)</f>
        <v>ACT</v>
      </c>
    </row>
    <row r="483" spans="1:4">
      <c r="A483">
        <v>682</v>
      </c>
      <c r="B483" t="s">
        <v>478</v>
      </c>
      <c r="C483" t="s">
        <v>479</v>
      </c>
      <c r="D483" t="str">
        <f>IFERROR(VLOOKUP(A483,'Perpetual Stats(HEM)'!$A$3:$D$2773,3,FALSE),B483)</f>
        <v>ACT</v>
      </c>
    </row>
    <row r="484" spans="1:4">
      <c r="A484">
        <v>683</v>
      </c>
      <c r="B484" t="s">
        <v>478</v>
      </c>
      <c r="C484" t="s">
        <v>479</v>
      </c>
      <c r="D484" t="str">
        <f>IFERROR(VLOOKUP(A484,'Perpetual Stats(HEM)'!$A$3:$D$2773,3,FALSE),B484)</f>
        <v>ACT</v>
      </c>
    </row>
    <row r="485" spans="1:4">
      <c r="A485">
        <v>684</v>
      </c>
      <c r="B485" t="s">
        <v>478</v>
      </c>
      <c r="C485" t="s">
        <v>479</v>
      </c>
      <c r="D485" t="str">
        <f>IFERROR(VLOOKUP(A485,'Perpetual Stats(HEM)'!$A$3:$D$2773,3,FALSE),B485)</f>
        <v>ACT</v>
      </c>
    </row>
    <row r="486" spans="1:4">
      <c r="A486">
        <v>685</v>
      </c>
      <c r="B486" t="s">
        <v>478</v>
      </c>
      <c r="C486" t="s">
        <v>479</v>
      </c>
      <c r="D486" t="str">
        <f>IFERROR(VLOOKUP(A486,'Perpetual Stats(HEM)'!$A$3:$D$2773,3,FALSE),B486)</f>
        <v>ACT</v>
      </c>
    </row>
    <row r="487" spans="1:4">
      <c r="A487">
        <v>686</v>
      </c>
      <c r="B487" t="s">
        <v>478</v>
      </c>
      <c r="C487" t="s">
        <v>479</v>
      </c>
      <c r="D487" t="str">
        <f>IFERROR(VLOOKUP(A487,'Perpetual Stats(HEM)'!$A$3:$D$2773,3,FALSE),B487)</f>
        <v>ACT</v>
      </c>
    </row>
    <row r="488" spans="1:4">
      <c r="A488">
        <v>687</v>
      </c>
      <c r="B488" t="s">
        <v>478</v>
      </c>
      <c r="C488" t="s">
        <v>479</v>
      </c>
      <c r="D488" t="str">
        <f>IFERROR(VLOOKUP(A488,'Perpetual Stats(HEM)'!$A$3:$D$2773,3,FALSE),B488)</f>
        <v>ACT</v>
      </c>
    </row>
    <row r="489" spans="1:4">
      <c r="A489">
        <v>688</v>
      </c>
      <c r="B489" t="s">
        <v>478</v>
      </c>
      <c r="C489" t="s">
        <v>479</v>
      </c>
      <c r="D489" t="str">
        <f>IFERROR(VLOOKUP(A489,'Perpetual Stats(HEM)'!$A$3:$D$2773,3,FALSE),B489)</f>
        <v>ACT</v>
      </c>
    </row>
    <row r="490" spans="1:4">
      <c r="A490">
        <v>689</v>
      </c>
      <c r="B490" t="s">
        <v>478</v>
      </c>
      <c r="C490" t="s">
        <v>479</v>
      </c>
      <c r="D490" t="str">
        <f>IFERROR(VLOOKUP(A490,'Perpetual Stats(HEM)'!$A$3:$D$2773,3,FALSE),B490)</f>
        <v>ACT</v>
      </c>
    </row>
    <row r="491" spans="1:4">
      <c r="A491">
        <v>690</v>
      </c>
      <c r="B491" t="s">
        <v>478</v>
      </c>
      <c r="C491" t="s">
        <v>479</v>
      </c>
      <c r="D491" t="str">
        <f>IFERROR(VLOOKUP(A491,'Perpetual Stats(HEM)'!$A$3:$D$2773,3,FALSE),B491)</f>
        <v>ACT</v>
      </c>
    </row>
    <row r="492" spans="1:4">
      <c r="A492">
        <v>691</v>
      </c>
      <c r="B492" t="s">
        <v>478</v>
      </c>
      <c r="C492" t="s">
        <v>479</v>
      </c>
      <c r="D492" t="str">
        <f>IFERROR(VLOOKUP(A492,'Perpetual Stats(HEM)'!$A$3:$D$2773,3,FALSE),B492)</f>
        <v>ACT</v>
      </c>
    </row>
    <row r="493" spans="1:4">
      <c r="A493">
        <v>692</v>
      </c>
      <c r="B493" t="s">
        <v>478</v>
      </c>
      <c r="C493" t="s">
        <v>479</v>
      </c>
      <c r="D493" t="str">
        <f>IFERROR(VLOOKUP(A493,'Perpetual Stats(HEM)'!$A$3:$D$2773,3,FALSE),B493)</f>
        <v>ACT</v>
      </c>
    </row>
    <row r="494" spans="1:4">
      <c r="A494">
        <v>693</v>
      </c>
      <c r="B494" t="s">
        <v>478</v>
      </c>
      <c r="C494" t="s">
        <v>479</v>
      </c>
      <c r="D494" t="str">
        <f>IFERROR(VLOOKUP(A494,'Perpetual Stats(HEM)'!$A$3:$D$2773,3,FALSE),B494)</f>
        <v>ACT</v>
      </c>
    </row>
    <row r="495" spans="1:4">
      <c r="A495">
        <v>694</v>
      </c>
      <c r="B495" t="s">
        <v>478</v>
      </c>
      <c r="C495" t="s">
        <v>479</v>
      </c>
      <c r="D495" t="str">
        <f>IFERROR(VLOOKUP(A495,'Perpetual Stats(HEM)'!$A$3:$D$2773,3,FALSE),B495)</f>
        <v>ACT</v>
      </c>
    </row>
    <row r="496" spans="1:4">
      <c r="A496">
        <v>695</v>
      </c>
      <c r="B496" t="s">
        <v>478</v>
      </c>
      <c r="C496" t="s">
        <v>479</v>
      </c>
      <c r="D496" t="str">
        <f>IFERROR(VLOOKUP(A496,'Perpetual Stats(HEM)'!$A$3:$D$2773,3,FALSE),B496)</f>
        <v>ACT</v>
      </c>
    </row>
    <row r="497" spans="1:4">
      <c r="A497">
        <v>696</v>
      </c>
      <c r="B497" t="s">
        <v>478</v>
      </c>
      <c r="C497" t="s">
        <v>479</v>
      </c>
      <c r="D497" t="str">
        <f>IFERROR(VLOOKUP(A497,'Perpetual Stats(HEM)'!$A$3:$D$2773,3,FALSE),B497)</f>
        <v>ACT</v>
      </c>
    </row>
    <row r="498" spans="1:4">
      <c r="A498">
        <v>697</v>
      </c>
      <c r="B498" t="s">
        <v>478</v>
      </c>
      <c r="C498" t="s">
        <v>479</v>
      </c>
      <c r="D498" t="str">
        <f>IFERROR(VLOOKUP(A498,'Perpetual Stats(HEM)'!$A$3:$D$2773,3,FALSE),B498)</f>
        <v>ACT</v>
      </c>
    </row>
    <row r="499" spans="1:4">
      <c r="A499">
        <v>698</v>
      </c>
      <c r="B499" t="s">
        <v>478</v>
      </c>
      <c r="C499" t="s">
        <v>479</v>
      </c>
      <c r="D499" t="str">
        <f>IFERROR(VLOOKUP(A499,'Perpetual Stats(HEM)'!$A$3:$D$2773,3,FALSE),B499)</f>
        <v>ACT</v>
      </c>
    </row>
    <row r="500" spans="1:4">
      <c r="A500">
        <v>699</v>
      </c>
      <c r="B500" t="s">
        <v>478</v>
      </c>
      <c r="C500" t="s">
        <v>479</v>
      </c>
      <c r="D500" t="str">
        <f>IFERROR(VLOOKUP(A500,'Perpetual Stats(HEM)'!$A$3:$D$2773,3,FALSE),B500)</f>
        <v>ACT</v>
      </c>
    </row>
    <row r="501" spans="1:4">
      <c r="A501">
        <v>700</v>
      </c>
      <c r="B501" t="s">
        <v>478</v>
      </c>
      <c r="C501" t="s">
        <v>479</v>
      </c>
      <c r="D501" t="str">
        <f>IFERROR(VLOOKUP(A501,'Perpetual Stats(HEM)'!$A$3:$D$2773,3,FALSE),B501)</f>
        <v>ACT</v>
      </c>
    </row>
    <row r="502" spans="1:4">
      <c r="A502">
        <v>701</v>
      </c>
      <c r="B502" t="s">
        <v>478</v>
      </c>
      <c r="C502" t="s">
        <v>479</v>
      </c>
      <c r="D502" t="str">
        <f>IFERROR(VLOOKUP(A502,'Perpetual Stats(HEM)'!$A$3:$D$2773,3,FALSE),B502)</f>
        <v>ACT</v>
      </c>
    </row>
    <row r="503" spans="1:4">
      <c r="A503">
        <v>702</v>
      </c>
      <c r="B503" t="s">
        <v>478</v>
      </c>
      <c r="C503" t="s">
        <v>479</v>
      </c>
      <c r="D503" t="str">
        <f>IFERROR(VLOOKUP(A503,'Perpetual Stats(HEM)'!$A$3:$D$2773,3,FALSE),B503)</f>
        <v>ACT</v>
      </c>
    </row>
    <row r="504" spans="1:4">
      <c r="A504">
        <v>703</v>
      </c>
      <c r="B504" t="s">
        <v>478</v>
      </c>
      <c r="C504" t="s">
        <v>479</v>
      </c>
      <c r="D504" t="str">
        <f>IFERROR(VLOOKUP(A504,'Perpetual Stats(HEM)'!$A$3:$D$2773,3,FALSE),B504)</f>
        <v>ACT</v>
      </c>
    </row>
    <row r="505" spans="1:4">
      <c r="A505">
        <v>704</v>
      </c>
      <c r="B505" t="s">
        <v>478</v>
      </c>
      <c r="C505" t="s">
        <v>479</v>
      </c>
      <c r="D505" t="str">
        <f>IFERROR(VLOOKUP(A505,'Perpetual Stats(HEM)'!$A$3:$D$2773,3,FALSE),B505)</f>
        <v>ACT</v>
      </c>
    </row>
    <row r="506" spans="1:4">
      <c r="A506">
        <v>705</v>
      </c>
      <c r="B506" t="s">
        <v>478</v>
      </c>
      <c r="C506" t="s">
        <v>479</v>
      </c>
      <c r="D506" t="str">
        <f>IFERROR(VLOOKUP(A506,'Perpetual Stats(HEM)'!$A$3:$D$2773,3,FALSE),B506)</f>
        <v>ACT</v>
      </c>
    </row>
    <row r="507" spans="1:4">
      <c r="A507">
        <v>706</v>
      </c>
      <c r="B507" t="s">
        <v>478</v>
      </c>
      <c r="C507" t="s">
        <v>479</v>
      </c>
      <c r="D507" t="str">
        <f>IFERROR(VLOOKUP(A507,'Perpetual Stats(HEM)'!$A$3:$D$2773,3,FALSE),B507)</f>
        <v>ACT</v>
      </c>
    </row>
    <row r="508" spans="1:4">
      <c r="A508">
        <v>707</v>
      </c>
      <c r="B508" t="s">
        <v>478</v>
      </c>
      <c r="C508" t="s">
        <v>479</v>
      </c>
      <c r="D508" t="str">
        <f>IFERROR(VLOOKUP(A508,'Perpetual Stats(HEM)'!$A$3:$D$2773,3,FALSE),B508)</f>
        <v>ACT</v>
      </c>
    </row>
    <row r="509" spans="1:4">
      <c r="A509">
        <v>708</v>
      </c>
      <c r="B509" t="s">
        <v>478</v>
      </c>
      <c r="C509" t="s">
        <v>479</v>
      </c>
      <c r="D509" t="str">
        <f>IFERROR(VLOOKUP(A509,'Perpetual Stats(HEM)'!$A$3:$D$2773,3,FALSE),B509)</f>
        <v>ACT</v>
      </c>
    </row>
    <row r="510" spans="1:4">
      <c r="A510">
        <v>709</v>
      </c>
      <c r="B510" t="s">
        <v>478</v>
      </c>
      <c r="C510" t="s">
        <v>479</v>
      </c>
      <c r="D510" t="str">
        <f>IFERROR(VLOOKUP(A510,'Perpetual Stats(HEM)'!$A$3:$D$2773,3,FALSE),B510)</f>
        <v>ACT</v>
      </c>
    </row>
    <row r="511" spans="1:4">
      <c r="A511">
        <v>710</v>
      </c>
      <c r="B511" t="s">
        <v>478</v>
      </c>
      <c r="C511" t="s">
        <v>479</v>
      </c>
      <c r="D511" t="str">
        <f>IFERROR(VLOOKUP(A511,'Perpetual Stats(HEM)'!$A$3:$D$2773,3,FALSE),B511)</f>
        <v>ACT</v>
      </c>
    </row>
    <row r="512" spans="1:4">
      <c r="A512">
        <v>711</v>
      </c>
      <c r="B512" t="s">
        <v>478</v>
      </c>
      <c r="C512" t="s">
        <v>479</v>
      </c>
      <c r="D512" t="str">
        <f>IFERROR(VLOOKUP(A512,'Perpetual Stats(HEM)'!$A$3:$D$2773,3,FALSE),B512)</f>
        <v>ACT</v>
      </c>
    </row>
    <row r="513" spans="1:4">
      <c r="A513">
        <v>712</v>
      </c>
      <c r="B513" t="s">
        <v>478</v>
      </c>
      <c r="C513" t="s">
        <v>479</v>
      </c>
      <c r="D513" t="str">
        <f>IFERROR(VLOOKUP(A513,'Perpetual Stats(HEM)'!$A$3:$D$2773,3,FALSE),B513)</f>
        <v>ACT</v>
      </c>
    </row>
    <row r="514" spans="1:4">
      <c r="A514">
        <v>713</v>
      </c>
      <c r="B514" t="s">
        <v>478</v>
      </c>
      <c r="C514" t="s">
        <v>479</v>
      </c>
      <c r="D514" t="str">
        <f>IFERROR(VLOOKUP(A514,'Perpetual Stats(HEM)'!$A$3:$D$2773,3,FALSE),B514)</f>
        <v>ACT</v>
      </c>
    </row>
    <row r="515" spans="1:4">
      <c r="A515">
        <v>714</v>
      </c>
      <c r="B515" t="s">
        <v>478</v>
      </c>
      <c r="C515" t="s">
        <v>479</v>
      </c>
      <c r="D515" t="str">
        <f>IFERROR(VLOOKUP(A515,'Perpetual Stats(HEM)'!$A$3:$D$2773,3,FALSE),B515)</f>
        <v>ACT</v>
      </c>
    </row>
    <row r="516" spans="1:4">
      <c r="A516">
        <v>715</v>
      </c>
      <c r="B516" t="s">
        <v>478</v>
      </c>
      <c r="C516" t="s">
        <v>479</v>
      </c>
      <c r="D516" t="str">
        <f>IFERROR(VLOOKUP(A516,'Perpetual Stats(HEM)'!$A$3:$D$2773,3,FALSE),B516)</f>
        <v>ACT</v>
      </c>
    </row>
    <row r="517" spans="1:4">
      <c r="A517">
        <v>716</v>
      </c>
      <c r="B517" t="s">
        <v>478</v>
      </c>
      <c r="C517" t="s">
        <v>479</v>
      </c>
      <c r="D517" t="str">
        <f>IFERROR(VLOOKUP(A517,'Perpetual Stats(HEM)'!$A$3:$D$2773,3,FALSE),B517)</f>
        <v>ACT</v>
      </c>
    </row>
    <row r="518" spans="1:4">
      <c r="A518">
        <v>717</v>
      </c>
      <c r="B518" t="s">
        <v>478</v>
      </c>
      <c r="C518" t="s">
        <v>479</v>
      </c>
      <c r="D518" t="str">
        <f>IFERROR(VLOOKUP(A518,'Perpetual Stats(HEM)'!$A$3:$D$2773,3,FALSE),B518)</f>
        <v>ACT</v>
      </c>
    </row>
    <row r="519" spans="1:4">
      <c r="A519">
        <v>718</v>
      </c>
      <c r="B519" t="s">
        <v>478</v>
      </c>
      <c r="C519" t="s">
        <v>479</v>
      </c>
      <c r="D519" t="str">
        <f>IFERROR(VLOOKUP(A519,'Perpetual Stats(HEM)'!$A$3:$D$2773,3,FALSE),B519)</f>
        <v>ACT</v>
      </c>
    </row>
    <row r="520" spans="1:4">
      <c r="A520">
        <v>719</v>
      </c>
      <c r="B520" t="s">
        <v>478</v>
      </c>
      <c r="C520" t="s">
        <v>479</v>
      </c>
      <c r="D520" t="str">
        <f>IFERROR(VLOOKUP(A520,'Perpetual Stats(HEM)'!$A$3:$D$2773,3,FALSE),B520)</f>
        <v>ACT</v>
      </c>
    </row>
    <row r="521" spans="1:4">
      <c r="A521">
        <v>720</v>
      </c>
      <c r="B521" t="s">
        <v>478</v>
      </c>
      <c r="C521" t="s">
        <v>479</v>
      </c>
      <c r="D521" t="str">
        <f>IFERROR(VLOOKUP(A521,'Perpetual Stats(HEM)'!$A$3:$D$2773,3,FALSE),B521)</f>
        <v>ACT</v>
      </c>
    </row>
    <row r="522" spans="1:4">
      <c r="A522">
        <v>721</v>
      </c>
      <c r="B522" t="s">
        <v>478</v>
      </c>
      <c r="C522" t="s">
        <v>479</v>
      </c>
      <c r="D522" t="str">
        <f>IFERROR(VLOOKUP(A522,'Perpetual Stats(HEM)'!$A$3:$D$2773,3,FALSE),B522)</f>
        <v>ACT</v>
      </c>
    </row>
    <row r="523" spans="1:4">
      <c r="A523">
        <v>722</v>
      </c>
      <c r="B523" t="s">
        <v>478</v>
      </c>
      <c r="C523" t="s">
        <v>479</v>
      </c>
      <c r="D523" t="str">
        <f>IFERROR(VLOOKUP(A523,'Perpetual Stats(HEM)'!$A$3:$D$2773,3,FALSE),B523)</f>
        <v>ACT</v>
      </c>
    </row>
    <row r="524" spans="1:4">
      <c r="A524">
        <v>723</v>
      </c>
      <c r="B524" t="s">
        <v>478</v>
      </c>
      <c r="C524" t="s">
        <v>479</v>
      </c>
      <c r="D524" t="str">
        <f>IFERROR(VLOOKUP(A524,'Perpetual Stats(HEM)'!$A$3:$D$2773,3,FALSE),B524)</f>
        <v>ACT</v>
      </c>
    </row>
    <row r="525" spans="1:4">
      <c r="A525">
        <v>724</v>
      </c>
      <c r="B525" t="s">
        <v>478</v>
      </c>
      <c r="C525" t="s">
        <v>479</v>
      </c>
      <c r="D525" t="str">
        <f>IFERROR(VLOOKUP(A525,'Perpetual Stats(HEM)'!$A$3:$D$2773,3,FALSE),B525)</f>
        <v>ACT</v>
      </c>
    </row>
    <row r="526" spans="1:4">
      <c r="A526">
        <v>725</v>
      </c>
      <c r="B526" t="s">
        <v>478</v>
      </c>
      <c r="C526" t="s">
        <v>479</v>
      </c>
      <c r="D526" t="str">
        <f>IFERROR(VLOOKUP(A526,'Perpetual Stats(HEM)'!$A$3:$D$2773,3,FALSE),B526)</f>
        <v>ACT</v>
      </c>
    </row>
    <row r="527" spans="1:4">
      <c r="A527">
        <v>726</v>
      </c>
      <c r="B527" t="s">
        <v>478</v>
      </c>
      <c r="C527" t="s">
        <v>479</v>
      </c>
      <c r="D527" t="str">
        <f>IFERROR(VLOOKUP(A527,'Perpetual Stats(HEM)'!$A$3:$D$2773,3,FALSE),B527)</f>
        <v>ACT</v>
      </c>
    </row>
    <row r="528" spans="1:4">
      <c r="A528">
        <v>727</v>
      </c>
      <c r="B528" t="s">
        <v>478</v>
      </c>
      <c r="C528" t="s">
        <v>479</v>
      </c>
      <c r="D528" t="str">
        <f>IFERROR(VLOOKUP(A528,'Perpetual Stats(HEM)'!$A$3:$D$2773,3,FALSE),B528)</f>
        <v>ACT</v>
      </c>
    </row>
    <row r="529" spans="1:4">
      <c r="A529">
        <v>728</v>
      </c>
      <c r="B529" t="s">
        <v>478</v>
      </c>
      <c r="C529" t="s">
        <v>479</v>
      </c>
      <c r="D529" t="str">
        <f>IFERROR(VLOOKUP(A529,'Perpetual Stats(HEM)'!$A$3:$D$2773,3,FALSE),B529)</f>
        <v>ACT</v>
      </c>
    </row>
    <row r="530" spans="1:4">
      <c r="A530">
        <v>729</v>
      </c>
      <c r="B530" t="s">
        <v>478</v>
      </c>
      <c r="C530" t="s">
        <v>479</v>
      </c>
      <c r="D530" t="str">
        <f>IFERROR(VLOOKUP(A530,'Perpetual Stats(HEM)'!$A$3:$D$2773,3,FALSE),B530)</f>
        <v>ACT</v>
      </c>
    </row>
    <row r="531" spans="1:4">
      <c r="A531">
        <v>730</v>
      </c>
      <c r="B531" t="s">
        <v>478</v>
      </c>
      <c r="C531" t="s">
        <v>479</v>
      </c>
      <c r="D531" t="str">
        <f>IFERROR(VLOOKUP(A531,'Perpetual Stats(HEM)'!$A$3:$D$2773,3,FALSE),B531)</f>
        <v>ACT</v>
      </c>
    </row>
    <row r="532" spans="1:4">
      <c r="A532">
        <v>731</v>
      </c>
      <c r="B532" t="s">
        <v>478</v>
      </c>
      <c r="C532" t="s">
        <v>479</v>
      </c>
      <c r="D532" t="str">
        <f>IFERROR(VLOOKUP(A532,'Perpetual Stats(HEM)'!$A$3:$D$2773,3,FALSE),B532)</f>
        <v>ACT</v>
      </c>
    </row>
    <row r="533" spans="1:4">
      <c r="A533">
        <v>732</v>
      </c>
      <c r="B533" t="s">
        <v>478</v>
      </c>
      <c r="C533" t="s">
        <v>479</v>
      </c>
      <c r="D533" t="str">
        <f>IFERROR(VLOOKUP(A533,'Perpetual Stats(HEM)'!$A$3:$D$2773,3,FALSE),B533)</f>
        <v>ACT</v>
      </c>
    </row>
    <row r="534" spans="1:4">
      <c r="A534">
        <v>733</v>
      </c>
      <c r="B534" t="s">
        <v>478</v>
      </c>
      <c r="C534" t="s">
        <v>479</v>
      </c>
      <c r="D534" t="str">
        <f>IFERROR(VLOOKUP(A534,'Perpetual Stats(HEM)'!$A$3:$D$2773,3,FALSE),B534)</f>
        <v>ACT</v>
      </c>
    </row>
    <row r="535" spans="1:4">
      <c r="A535">
        <v>734</v>
      </c>
      <c r="B535" t="s">
        <v>478</v>
      </c>
      <c r="C535" t="s">
        <v>479</v>
      </c>
      <c r="D535" t="str">
        <f>IFERROR(VLOOKUP(A535,'Perpetual Stats(HEM)'!$A$3:$D$2773,3,FALSE),B535)</f>
        <v>ACT</v>
      </c>
    </row>
    <row r="536" spans="1:4">
      <c r="A536">
        <v>735</v>
      </c>
      <c r="B536" t="s">
        <v>478</v>
      </c>
      <c r="C536" t="s">
        <v>479</v>
      </c>
      <c r="D536" t="str">
        <f>IFERROR(VLOOKUP(A536,'Perpetual Stats(HEM)'!$A$3:$D$2773,3,FALSE),B536)</f>
        <v>ACT</v>
      </c>
    </row>
    <row r="537" spans="1:4">
      <c r="A537">
        <v>736</v>
      </c>
      <c r="B537" t="s">
        <v>478</v>
      </c>
      <c r="C537" t="s">
        <v>479</v>
      </c>
      <c r="D537" t="str">
        <f>IFERROR(VLOOKUP(A537,'Perpetual Stats(HEM)'!$A$3:$D$2773,3,FALSE),B537)</f>
        <v>ACT</v>
      </c>
    </row>
    <row r="538" spans="1:4">
      <c r="A538">
        <v>737</v>
      </c>
      <c r="B538" t="s">
        <v>478</v>
      </c>
      <c r="C538" t="s">
        <v>479</v>
      </c>
      <c r="D538" t="str">
        <f>IFERROR(VLOOKUP(A538,'Perpetual Stats(HEM)'!$A$3:$D$2773,3,FALSE),B538)</f>
        <v>ACT</v>
      </c>
    </row>
    <row r="539" spans="1:4">
      <c r="A539">
        <v>738</v>
      </c>
      <c r="B539" t="s">
        <v>478</v>
      </c>
      <c r="C539" t="s">
        <v>479</v>
      </c>
      <c r="D539" t="str">
        <f>IFERROR(VLOOKUP(A539,'Perpetual Stats(HEM)'!$A$3:$D$2773,3,FALSE),B539)</f>
        <v>ACT</v>
      </c>
    </row>
    <row r="540" spans="1:4">
      <c r="A540">
        <v>739</v>
      </c>
      <c r="B540" t="s">
        <v>478</v>
      </c>
      <c r="C540" t="s">
        <v>479</v>
      </c>
      <c r="D540" t="str">
        <f>IFERROR(VLOOKUP(A540,'Perpetual Stats(HEM)'!$A$3:$D$2773,3,FALSE),B540)</f>
        <v>ACT</v>
      </c>
    </row>
    <row r="541" spans="1:4">
      <c r="A541">
        <v>740</v>
      </c>
      <c r="B541" t="s">
        <v>478</v>
      </c>
      <c r="C541" t="s">
        <v>479</v>
      </c>
      <c r="D541" t="str">
        <f>IFERROR(VLOOKUP(A541,'Perpetual Stats(HEM)'!$A$3:$D$2773,3,FALSE),B541)</f>
        <v>ACT</v>
      </c>
    </row>
    <row r="542" spans="1:4">
      <c r="A542">
        <v>741</v>
      </c>
      <c r="B542" t="s">
        <v>478</v>
      </c>
      <c r="C542" t="s">
        <v>479</v>
      </c>
      <c r="D542" t="str">
        <f>IFERROR(VLOOKUP(A542,'Perpetual Stats(HEM)'!$A$3:$D$2773,3,FALSE),B542)</f>
        <v>ACT</v>
      </c>
    </row>
    <row r="543" spans="1:4">
      <c r="A543">
        <v>742</v>
      </c>
      <c r="B543" t="s">
        <v>478</v>
      </c>
      <c r="C543" t="s">
        <v>479</v>
      </c>
      <c r="D543" t="str">
        <f>IFERROR(VLOOKUP(A543,'Perpetual Stats(HEM)'!$A$3:$D$2773,3,FALSE),B543)</f>
        <v>ACT</v>
      </c>
    </row>
    <row r="544" spans="1:4">
      <c r="A544">
        <v>743</v>
      </c>
      <c r="B544" t="s">
        <v>478</v>
      </c>
      <c r="C544" t="s">
        <v>479</v>
      </c>
      <c r="D544" t="str">
        <f>IFERROR(VLOOKUP(A544,'Perpetual Stats(HEM)'!$A$3:$D$2773,3,FALSE),B544)</f>
        <v>ACT</v>
      </c>
    </row>
    <row r="545" spans="1:4">
      <c r="A545">
        <v>744</v>
      </c>
      <c r="B545" t="s">
        <v>478</v>
      </c>
      <c r="C545" t="s">
        <v>479</v>
      </c>
      <c r="D545" t="str">
        <f>IFERROR(VLOOKUP(A545,'Perpetual Stats(HEM)'!$A$3:$D$2773,3,FALSE),B545)</f>
        <v>ACT</v>
      </c>
    </row>
    <row r="546" spans="1:4">
      <c r="A546">
        <v>745</v>
      </c>
      <c r="B546" t="s">
        <v>478</v>
      </c>
      <c r="C546" t="s">
        <v>479</v>
      </c>
      <c r="D546" t="str">
        <f>IFERROR(VLOOKUP(A546,'Perpetual Stats(HEM)'!$A$3:$D$2773,3,FALSE),B546)</f>
        <v>ACT</v>
      </c>
    </row>
    <row r="547" spans="1:4">
      <c r="A547">
        <v>746</v>
      </c>
      <c r="B547" t="s">
        <v>478</v>
      </c>
      <c r="C547" t="s">
        <v>479</v>
      </c>
      <c r="D547" t="str">
        <f>IFERROR(VLOOKUP(A547,'Perpetual Stats(HEM)'!$A$3:$D$2773,3,FALSE),B547)</f>
        <v>ACT</v>
      </c>
    </row>
    <row r="548" spans="1:4">
      <c r="A548">
        <v>747</v>
      </c>
      <c r="B548" t="s">
        <v>478</v>
      </c>
      <c r="C548" t="s">
        <v>479</v>
      </c>
      <c r="D548" t="str">
        <f>IFERROR(VLOOKUP(A548,'Perpetual Stats(HEM)'!$A$3:$D$2773,3,FALSE),B548)</f>
        <v>ACT</v>
      </c>
    </row>
    <row r="549" spans="1:4">
      <c r="A549">
        <v>748</v>
      </c>
      <c r="B549" t="s">
        <v>478</v>
      </c>
      <c r="C549" t="s">
        <v>479</v>
      </c>
      <c r="D549" t="str">
        <f>IFERROR(VLOOKUP(A549,'Perpetual Stats(HEM)'!$A$3:$D$2773,3,FALSE),B549)</f>
        <v>ACT</v>
      </c>
    </row>
    <row r="550" spans="1:4">
      <c r="A550">
        <v>749</v>
      </c>
      <c r="B550" t="s">
        <v>478</v>
      </c>
      <c r="C550" t="s">
        <v>479</v>
      </c>
      <c r="D550" t="str">
        <f>IFERROR(VLOOKUP(A550,'Perpetual Stats(HEM)'!$A$3:$D$2773,3,FALSE),B550)</f>
        <v>ACT</v>
      </c>
    </row>
    <row r="551" spans="1:4">
      <c r="A551">
        <v>750</v>
      </c>
      <c r="B551" t="s">
        <v>478</v>
      </c>
      <c r="C551" t="s">
        <v>479</v>
      </c>
      <c r="D551" t="str">
        <f>IFERROR(VLOOKUP(A551,'Perpetual Stats(HEM)'!$A$3:$D$2773,3,FALSE),B551)</f>
        <v>ACT</v>
      </c>
    </row>
    <row r="552" spans="1:4">
      <c r="A552">
        <v>751</v>
      </c>
      <c r="B552" t="s">
        <v>478</v>
      </c>
      <c r="C552" t="s">
        <v>479</v>
      </c>
      <c r="D552" t="str">
        <f>IFERROR(VLOOKUP(A552,'Perpetual Stats(HEM)'!$A$3:$D$2773,3,FALSE),B552)</f>
        <v>ACT</v>
      </c>
    </row>
    <row r="553" spans="1:4">
      <c r="A553">
        <v>752</v>
      </c>
      <c r="B553" t="s">
        <v>478</v>
      </c>
      <c r="C553" t="s">
        <v>479</v>
      </c>
      <c r="D553" t="str">
        <f>IFERROR(VLOOKUP(A553,'Perpetual Stats(HEM)'!$A$3:$D$2773,3,FALSE),B553)</f>
        <v>ACT</v>
      </c>
    </row>
    <row r="554" spans="1:4">
      <c r="A554">
        <v>753</v>
      </c>
      <c r="B554" t="s">
        <v>478</v>
      </c>
      <c r="C554" t="s">
        <v>479</v>
      </c>
      <c r="D554" t="str">
        <f>IFERROR(VLOOKUP(A554,'Perpetual Stats(HEM)'!$A$3:$D$2773,3,FALSE),B554)</f>
        <v>ACT</v>
      </c>
    </row>
    <row r="555" spans="1:4">
      <c r="A555">
        <v>754</v>
      </c>
      <c r="B555" t="s">
        <v>478</v>
      </c>
      <c r="C555" t="s">
        <v>479</v>
      </c>
      <c r="D555" t="str">
        <f>IFERROR(VLOOKUP(A555,'Perpetual Stats(HEM)'!$A$3:$D$2773,3,FALSE),B555)</f>
        <v>ACT</v>
      </c>
    </row>
    <row r="556" spans="1:4">
      <c r="A556">
        <v>755</v>
      </c>
      <c r="B556" t="s">
        <v>478</v>
      </c>
      <c r="C556" t="s">
        <v>479</v>
      </c>
      <c r="D556" t="str">
        <f>IFERROR(VLOOKUP(A556,'Perpetual Stats(HEM)'!$A$3:$D$2773,3,FALSE),B556)</f>
        <v>ACT</v>
      </c>
    </row>
    <row r="557" spans="1:4">
      <c r="A557">
        <v>756</v>
      </c>
      <c r="B557" t="s">
        <v>478</v>
      </c>
      <c r="C557" t="s">
        <v>479</v>
      </c>
      <c r="D557" t="str">
        <f>IFERROR(VLOOKUP(A557,'Perpetual Stats(HEM)'!$A$3:$D$2773,3,FALSE),B557)</f>
        <v>ACT</v>
      </c>
    </row>
    <row r="558" spans="1:4">
      <c r="A558">
        <v>757</v>
      </c>
      <c r="B558" t="s">
        <v>478</v>
      </c>
      <c r="C558" t="s">
        <v>479</v>
      </c>
      <c r="D558" t="str">
        <f>IFERROR(VLOOKUP(A558,'Perpetual Stats(HEM)'!$A$3:$D$2773,3,FALSE),B558)</f>
        <v>ACT</v>
      </c>
    </row>
    <row r="559" spans="1:4">
      <c r="A559">
        <v>758</v>
      </c>
      <c r="B559" t="s">
        <v>478</v>
      </c>
      <c r="C559" t="s">
        <v>479</v>
      </c>
      <c r="D559" t="str">
        <f>IFERROR(VLOOKUP(A559,'Perpetual Stats(HEM)'!$A$3:$D$2773,3,FALSE),B559)</f>
        <v>ACT</v>
      </c>
    </row>
    <row r="560" spans="1:4">
      <c r="A560">
        <v>759</v>
      </c>
      <c r="B560" t="s">
        <v>478</v>
      </c>
      <c r="C560" t="s">
        <v>479</v>
      </c>
      <c r="D560" t="str">
        <f>IFERROR(VLOOKUP(A560,'Perpetual Stats(HEM)'!$A$3:$D$2773,3,FALSE),B560)</f>
        <v>ACT</v>
      </c>
    </row>
    <row r="561" spans="1:4">
      <c r="A561">
        <v>760</v>
      </c>
      <c r="B561" t="s">
        <v>478</v>
      </c>
      <c r="C561" t="s">
        <v>479</v>
      </c>
      <c r="D561" t="str">
        <f>IFERROR(VLOOKUP(A561,'Perpetual Stats(HEM)'!$A$3:$D$2773,3,FALSE),B561)</f>
        <v>ACT</v>
      </c>
    </row>
    <row r="562" spans="1:4">
      <c r="A562">
        <v>761</v>
      </c>
      <c r="B562" t="s">
        <v>478</v>
      </c>
      <c r="C562" t="s">
        <v>479</v>
      </c>
      <c r="D562" t="str">
        <f>IFERROR(VLOOKUP(A562,'Perpetual Stats(HEM)'!$A$3:$D$2773,3,FALSE),B562)</f>
        <v>ACT</v>
      </c>
    </row>
    <row r="563" spans="1:4">
      <c r="A563">
        <v>762</v>
      </c>
      <c r="B563" t="s">
        <v>478</v>
      </c>
      <c r="C563" t="s">
        <v>479</v>
      </c>
      <c r="D563" t="str">
        <f>IFERROR(VLOOKUP(A563,'Perpetual Stats(HEM)'!$A$3:$D$2773,3,FALSE),B563)</f>
        <v>ACT</v>
      </c>
    </row>
    <row r="564" spans="1:4">
      <c r="A564">
        <v>763</v>
      </c>
      <c r="B564" t="s">
        <v>478</v>
      </c>
      <c r="C564" t="s">
        <v>479</v>
      </c>
      <c r="D564" t="str">
        <f>IFERROR(VLOOKUP(A564,'Perpetual Stats(HEM)'!$A$3:$D$2773,3,FALSE),B564)</f>
        <v>ACT</v>
      </c>
    </row>
    <row r="565" spans="1:4">
      <c r="A565">
        <v>764</v>
      </c>
      <c r="B565" t="s">
        <v>478</v>
      </c>
      <c r="C565" t="s">
        <v>479</v>
      </c>
      <c r="D565" t="str">
        <f>IFERROR(VLOOKUP(A565,'Perpetual Stats(HEM)'!$A$3:$D$2773,3,FALSE),B565)</f>
        <v>ACT</v>
      </c>
    </row>
    <row r="566" spans="1:4">
      <c r="A566">
        <v>765</v>
      </c>
      <c r="B566" t="s">
        <v>478</v>
      </c>
      <c r="C566" t="s">
        <v>479</v>
      </c>
      <c r="D566" t="str">
        <f>IFERROR(VLOOKUP(A566,'Perpetual Stats(HEM)'!$A$3:$D$2773,3,FALSE),B566)</f>
        <v>ACT</v>
      </c>
    </row>
    <row r="567" spans="1:4">
      <c r="A567">
        <v>766</v>
      </c>
      <c r="B567" t="s">
        <v>478</v>
      </c>
      <c r="C567" t="s">
        <v>479</v>
      </c>
      <c r="D567" t="str">
        <f>IFERROR(VLOOKUP(A567,'Perpetual Stats(HEM)'!$A$3:$D$2773,3,FALSE),B567)</f>
        <v>ACT</v>
      </c>
    </row>
    <row r="568" spans="1:4">
      <c r="A568">
        <v>767</v>
      </c>
      <c r="B568" t="s">
        <v>478</v>
      </c>
      <c r="C568" t="s">
        <v>479</v>
      </c>
      <c r="D568" t="str">
        <f>IFERROR(VLOOKUP(A568,'Perpetual Stats(HEM)'!$A$3:$D$2773,3,FALSE),B568)</f>
        <v>ACT</v>
      </c>
    </row>
    <row r="569" spans="1:4">
      <c r="A569">
        <v>768</v>
      </c>
      <c r="B569" t="s">
        <v>478</v>
      </c>
      <c r="C569" t="s">
        <v>479</v>
      </c>
      <c r="D569" t="str">
        <f>IFERROR(VLOOKUP(A569,'Perpetual Stats(HEM)'!$A$3:$D$2773,3,FALSE),B569)</f>
        <v>ACT</v>
      </c>
    </row>
    <row r="570" spans="1:4">
      <c r="A570">
        <v>769</v>
      </c>
      <c r="B570" t="s">
        <v>478</v>
      </c>
      <c r="C570" t="s">
        <v>479</v>
      </c>
      <c r="D570" t="str">
        <f>IFERROR(VLOOKUP(A570,'Perpetual Stats(HEM)'!$A$3:$D$2773,3,FALSE),B570)</f>
        <v>ACT</v>
      </c>
    </row>
    <row r="571" spans="1:4">
      <c r="A571">
        <v>770</v>
      </c>
      <c r="B571" t="s">
        <v>478</v>
      </c>
      <c r="C571" t="s">
        <v>479</v>
      </c>
      <c r="D571" t="str">
        <f>IFERROR(VLOOKUP(A571,'Perpetual Stats(HEM)'!$A$3:$D$2773,3,FALSE),B571)</f>
        <v>ACT</v>
      </c>
    </row>
    <row r="572" spans="1:4">
      <c r="A572">
        <v>771</v>
      </c>
      <c r="B572" t="s">
        <v>478</v>
      </c>
      <c r="C572" t="s">
        <v>479</v>
      </c>
      <c r="D572" t="str">
        <f>IFERROR(VLOOKUP(A572,'Perpetual Stats(HEM)'!$A$3:$D$2773,3,FALSE),B572)</f>
        <v>ACT</v>
      </c>
    </row>
    <row r="573" spans="1:4">
      <c r="A573">
        <v>772</v>
      </c>
      <c r="B573" t="s">
        <v>478</v>
      </c>
      <c r="C573" t="s">
        <v>479</v>
      </c>
      <c r="D573" t="str">
        <f>IFERROR(VLOOKUP(A573,'Perpetual Stats(HEM)'!$A$3:$D$2773,3,FALSE),B573)</f>
        <v>ACT</v>
      </c>
    </row>
    <row r="574" spans="1:4">
      <c r="A574">
        <v>773</v>
      </c>
      <c r="B574" t="s">
        <v>478</v>
      </c>
      <c r="C574" t="s">
        <v>479</v>
      </c>
      <c r="D574" t="str">
        <f>IFERROR(VLOOKUP(A574,'Perpetual Stats(HEM)'!$A$3:$D$2773,3,FALSE),B574)</f>
        <v>ACT</v>
      </c>
    </row>
    <row r="575" spans="1:4">
      <c r="A575">
        <v>774</v>
      </c>
      <c r="B575" t="s">
        <v>478</v>
      </c>
      <c r="C575" t="s">
        <v>479</v>
      </c>
      <c r="D575" t="str">
        <f>IFERROR(VLOOKUP(A575,'Perpetual Stats(HEM)'!$A$3:$D$2773,3,FALSE),B575)</f>
        <v>ACT</v>
      </c>
    </row>
    <row r="576" spans="1:4">
      <c r="A576">
        <v>775</v>
      </c>
      <c r="B576" t="s">
        <v>478</v>
      </c>
      <c r="C576" t="s">
        <v>479</v>
      </c>
      <c r="D576" t="str">
        <f>IFERROR(VLOOKUP(A576,'Perpetual Stats(HEM)'!$A$3:$D$2773,3,FALSE),B576)</f>
        <v>ACT</v>
      </c>
    </row>
    <row r="577" spans="1:4">
      <c r="A577">
        <v>776</v>
      </c>
      <c r="B577" t="s">
        <v>478</v>
      </c>
      <c r="C577" t="s">
        <v>479</v>
      </c>
      <c r="D577" t="str">
        <f>IFERROR(VLOOKUP(A577,'Perpetual Stats(HEM)'!$A$3:$D$2773,3,FALSE),B577)</f>
        <v>ACT</v>
      </c>
    </row>
    <row r="578" spans="1:4">
      <c r="A578">
        <v>777</v>
      </c>
      <c r="B578" t="s">
        <v>478</v>
      </c>
      <c r="C578" t="s">
        <v>479</v>
      </c>
      <c r="D578" t="str">
        <f>IFERROR(VLOOKUP(A578,'Perpetual Stats(HEM)'!$A$3:$D$2773,3,FALSE),B578)</f>
        <v>ACT</v>
      </c>
    </row>
    <row r="579" spans="1:4">
      <c r="A579">
        <v>778</v>
      </c>
      <c r="B579" t="s">
        <v>478</v>
      </c>
      <c r="C579" t="s">
        <v>479</v>
      </c>
      <c r="D579" t="str">
        <f>IFERROR(VLOOKUP(A579,'Perpetual Stats(HEM)'!$A$3:$D$2773,3,FALSE),B579)</f>
        <v>ACT</v>
      </c>
    </row>
    <row r="580" spans="1:4">
      <c r="A580">
        <v>779</v>
      </c>
      <c r="B580" t="s">
        <v>478</v>
      </c>
      <c r="C580" t="s">
        <v>479</v>
      </c>
      <c r="D580" t="str">
        <f>IFERROR(VLOOKUP(A580,'Perpetual Stats(HEM)'!$A$3:$D$2773,3,FALSE),B580)</f>
        <v>ACT</v>
      </c>
    </row>
    <row r="581" spans="1:4">
      <c r="A581">
        <v>780</v>
      </c>
      <c r="B581" t="s">
        <v>478</v>
      </c>
      <c r="C581" t="s">
        <v>479</v>
      </c>
      <c r="D581" t="str">
        <f>IFERROR(VLOOKUP(A581,'Perpetual Stats(HEM)'!$A$3:$D$2773,3,FALSE),B581)</f>
        <v>ACT</v>
      </c>
    </row>
    <row r="582" spans="1:4">
      <c r="A582">
        <v>781</v>
      </c>
      <c r="B582" t="s">
        <v>478</v>
      </c>
      <c r="C582" t="s">
        <v>479</v>
      </c>
      <c r="D582" t="str">
        <f>IFERROR(VLOOKUP(A582,'Perpetual Stats(HEM)'!$A$3:$D$2773,3,FALSE),B582)</f>
        <v>ACT</v>
      </c>
    </row>
    <row r="583" spans="1:4">
      <c r="A583">
        <v>782</v>
      </c>
      <c r="B583" t="s">
        <v>478</v>
      </c>
      <c r="C583" t="s">
        <v>479</v>
      </c>
      <c r="D583" t="str">
        <f>IFERROR(VLOOKUP(A583,'Perpetual Stats(HEM)'!$A$3:$D$2773,3,FALSE),B583)</f>
        <v>ACT</v>
      </c>
    </row>
    <row r="584" spans="1:4">
      <c r="A584">
        <v>783</v>
      </c>
      <c r="B584" t="s">
        <v>478</v>
      </c>
      <c r="C584" t="s">
        <v>479</v>
      </c>
      <c r="D584" t="str">
        <f>IFERROR(VLOOKUP(A584,'Perpetual Stats(HEM)'!$A$3:$D$2773,3,FALSE),B584)</f>
        <v>ACT</v>
      </c>
    </row>
    <row r="585" spans="1:4">
      <c r="A585">
        <v>784</v>
      </c>
      <c r="B585" t="s">
        <v>478</v>
      </c>
      <c r="C585" t="s">
        <v>479</v>
      </c>
      <c r="D585" t="str">
        <f>IFERROR(VLOOKUP(A585,'Perpetual Stats(HEM)'!$A$3:$D$2773,3,FALSE),B585)</f>
        <v>ACT</v>
      </c>
    </row>
    <row r="586" spans="1:4">
      <c r="A586">
        <v>785</v>
      </c>
      <c r="B586" t="s">
        <v>478</v>
      </c>
      <c r="C586" t="s">
        <v>479</v>
      </c>
      <c r="D586" t="str">
        <f>IFERROR(VLOOKUP(A586,'Perpetual Stats(HEM)'!$A$3:$D$2773,3,FALSE),B586)</f>
        <v>ACT</v>
      </c>
    </row>
    <row r="587" spans="1:4">
      <c r="A587">
        <v>786</v>
      </c>
      <c r="B587" t="s">
        <v>478</v>
      </c>
      <c r="C587" t="s">
        <v>479</v>
      </c>
      <c r="D587" t="str">
        <f>IFERROR(VLOOKUP(A587,'Perpetual Stats(HEM)'!$A$3:$D$2773,3,FALSE),B587)</f>
        <v>ACT</v>
      </c>
    </row>
    <row r="588" spans="1:4">
      <c r="A588">
        <v>787</v>
      </c>
      <c r="B588" t="s">
        <v>478</v>
      </c>
      <c r="C588" t="s">
        <v>479</v>
      </c>
      <c r="D588" t="str">
        <f>IFERROR(VLOOKUP(A588,'Perpetual Stats(HEM)'!$A$3:$D$2773,3,FALSE),B588)</f>
        <v>ACT</v>
      </c>
    </row>
    <row r="589" spans="1:4">
      <c r="A589">
        <v>788</v>
      </c>
      <c r="B589" t="s">
        <v>478</v>
      </c>
      <c r="C589" t="s">
        <v>479</v>
      </c>
      <c r="D589" t="str">
        <f>IFERROR(VLOOKUP(A589,'Perpetual Stats(HEM)'!$A$3:$D$2773,3,FALSE),B589)</f>
        <v>ACT</v>
      </c>
    </row>
    <row r="590" spans="1:4">
      <c r="A590">
        <v>789</v>
      </c>
      <c r="B590" t="s">
        <v>478</v>
      </c>
      <c r="C590" t="s">
        <v>479</v>
      </c>
      <c r="D590" t="str">
        <f>IFERROR(VLOOKUP(A590,'Perpetual Stats(HEM)'!$A$3:$D$2773,3,FALSE),B590)</f>
        <v>ACT</v>
      </c>
    </row>
    <row r="591" spans="1:4">
      <c r="A591">
        <v>790</v>
      </c>
      <c r="B591" t="s">
        <v>478</v>
      </c>
      <c r="C591" t="s">
        <v>479</v>
      </c>
      <c r="D591" t="str">
        <f>IFERROR(VLOOKUP(A591,'Perpetual Stats(HEM)'!$A$3:$D$2773,3,FALSE),B591)</f>
        <v>ACT</v>
      </c>
    </row>
    <row r="592" spans="1:4">
      <c r="A592">
        <v>791</v>
      </c>
      <c r="B592" t="s">
        <v>478</v>
      </c>
      <c r="C592" t="s">
        <v>479</v>
      </c>
      <c r="D592" t="str">
        <f>IFERROR(VLOOKUP(A592,'Perpetual Stats(HEM)'!$A$3:$D$2773,3,FALSE),B592)</f>
        <v>ACT</v>
      </c>
    </row>
    <row r="593" spans="1:4">
      <c r="A593">
        <v>792</v>
      </c>
      <c r="B593" t="s">
        <v>478</v>
      </c>
      <c r="C593" t="s">
        <v>479</v>
      </c>
      <c r="D593" t="str">
        <f>IFERROR(VLOOKUP(A593,'Perpetual Stats(HEM)'!$A$3:$D$2773,3,FALSE),B593)</f>
        <v>ACT</v>
      </c>
    </row>
    <row r="594" spans="1:4">
      <c r="A594">
        <v>793</v>
      </c>
      <c r="B594" t="s">
        <v>478</v>
      </c>
      <c r="C594" t="s">
        <v>479</v>
      </c>
      <c r="D594" t="str">
        <f>IFERROR(VLOOKUP(A594,'Perpetual Stats(HEM)'!$A$3:$D$2773,3,FALSE),B594)</f>
        <v>ACT</v>
      </c>
    </row>
    <row r="595" spans="1:4">
      <c r="A595">
        <v>794</v>
      </c>
      <c r="B595" t="s">
        <v>478</v>
      </c>
      <c r="C595" t="s">
        <v>479</v>
      </c>
      <c r="D595" t="str">
        <f>IFERROR(VLOOKUP(A595,'Perpetual Stats(HEM)'!$A$3:$D$2773,3,FALSE),B595)</f>
        <v>ACT</v>
      </c>
    </row>
    <row r="596" spans="1:4">
      <c r="A596">
        <v>795</v>
      </c>
      <c r="B596" t="s">
        <v>478</v>
      </c>
      <c r="C596" t="s">
        <v>479</v>
      </c>
      <c r="D596" t="str">
        <f>IFERROR(VLOOKUP(A596,'Perpetual Stats(HEM)'!$A$3:$D$2773,3,FALSE),B596)</f>
        <v>ACT</v>
      </c>
    </row>
    <row r="597" spans="1:4">
      <c r="A597">
        <v>796</v>
      </c>
      <c r="B597" t="s">
        <v>478</v>
      </c>
      <c r="C597" t="s">
        <v>479</v>
      </c>
      <c r="D597" t="str">
        <f>IFERROR(VLOOKUP(A597,'Perpetual Stats(HEM)'!$A$3:$D$2773,3,FALSE),B597)</f>
        <v>ACT</v>
      </c>
    </row>
    <row r="598" spans="1:4">
      <c r="A598">
        <v>797</v>
      </c>
      <c r="B598" t="s">
        <v>478</v>
      </c>
      <c r="C598" t="s">
        <v>479</v>
      </c>
      <c r="D598" t="str">
        <f>IFERROR(VLOOKUP(A598,'Perpetual Stats(HEM)'!$A$3:$D$2773,3,FALSE),B598)</f>
        <v>ACT</v>
      </c>
    </row>
    <row r="599" spans="1:4">
      <c r="A599">
        <v>798</v>
      </c>
      <c r="B599" t="s">
        <v>478</v>
      </c>
      <c r="C599" t="s">
        <v>479</v>
      </c>
      <c r="D599" t="str">
        <f>IFERROR(VLOOKUP(A599,'Perpetual Stats(HEM)'!$A$3:$D$2773,3,FALSE),B599)</f>
        <v>ACT</v>
      </c>
    </row>
    <row r="600" spans="1:4">
      <c r="A600">
        <v>799</v>
      </c>
      <c r="B600" t="s">
        <v>478</v>
      </c>
      <c r="C600" t="s">
        <v>479</v>
      </c>
      <c r="D600" t="str">
        <f>IFERROR(VLOOKUP(A600,'Perpetual Stats(HEM)'!$A$3:$D$2773,3,FALSE),B600)</f>
        <v>ACT</v>
      </c>
    </row>
    <row r="601" spans="1:4">
      <c r="A601">
        <v>800</v>
      </c>
      <c r="B601" t="s">
        <v>536</v>
      </c>
      <c r="C601" t="s">
        <v>553</v>
      </c>
      <c r="D601" t="str">
        <f>IFERROR(VLOOKUP(A601,'Perpetual Stats(HEM)'!$A$3:$D$2773,3,FALSE),B601)</f>
        <v>NT</v>
      </c>
    </row>
    <row r="602" spans="1:4">
      <c r="A602">
        <v>801</v>
      </c>
      <c r="B602" t="s">
        <v>536</v>
      </c>
      <c r="C602" t="s">
        <v>553</v>
      </c>
      <c r="D602" t="str">
        <f>IFERROR(VLOOKUP(A602,'Perpetual Stats(HEM)'!$A$3:$D$2773,3,FALSE),B602)</f>
        <v>NT</v>
      </c>
    </row>
    <row r="603" spans="1:4">
      <c r="A603">
        <v>802</v>
      </c>
      <c r="B603" t="s">
        <v>536</v>
      </c>
      <c r="C603" t="s">
        <v>553</v>
      </c>
      <c r="D603" t="str">
        <f>IFERROR(VLOOKUP(A603,'Perpetual Stats(HEM)'!$A$3:$D$2773,3,FALSE),B603)</f>
        <v>NT</v>
      </c>
    </row>
    <row r="604" spans="1:4">
      <c r="A604">
        <v>803</v>
      </c>
      <c r="B604" t="s">
        <v>536</v>
      </c>
      <c r="C604" t="s">
        <v>553</v>
      </c>
      <c r="D604" t="str">
        <f>IFERROR(VLOOKUP(A604,'Perpetual Stats(HEM)'!$A$3:$D$2773,3,FALSE),B604)</f>
        <v>NT</v>
      </c>
    </row>
    <row r="605" spans="1:4">
      <c r="A605">
        <v>804</v>
      </c>
      <c r="B605" t="s">
        <v>536</v>
      </c>
      <c r="C605" t="s">
        <v>553</v>
      </c>
      <c r="D605" t="str">
        <f>IFERROR(VLOOKUP(A605,'Perpetual Stats(HEM)'!$A$3:$D$2773,3,FALSE),B605)</f>
        <v>NT</v>
      </c>
    </row>
    <row r="606" spans="1:4">
      <c r="A606">
        <v>805</v>
      </c>
      <c r="B606" t="s">
        <v>536</v>
      </c>
      <c r="C606" t="s">
        <v>553</v>
      </c>
      <c r="D606" t="str">
        <f>IFERROR(VLOOKUP(A606,'Perpetual Stats(HEM)'!$A$3:$D$2773,3,FALSE),B606)</f>
        <v>NT</v>
      </c>
    </row>
    <row r="607" spans="1:4">
      <c r="A607">
        <v>806</v>
      </c>
      <c r="B607" t="s">
        <v>536</v>
      </c>
      <c r="C607" t="s">
        <v>553</v>
      </c>
      <c r="D607" t="str">
        <f>IFERROR(VLOOKUP(A607,'Perpetual Stats(HEM)'!$A$3:$D$2773,3,FALSE),B607)</f>
        <v>NT</v>
      </c>
    </row>
    <row r="608" spans="1:4">
      <c r="A608">
        <v>807</v>
      </c>
      <c r="B608" t="s">
        <v>536</v>
      </c>
      <c r="C608" t="s">
        <v>553</v>
      </c>
      <c r="D608" t="str">
        <f>IFERROR(VLOOKUP(A608,'Perpetual Stats(HEM)'!$A$3:$D$2773,3,FALSE),B608)</f>
        <v>NT</v>
      </c>
    </row>
    <row r="609" spans="1:4">
      <c r="A609">
        <v>808</v>
      </c>
      <c r="B609" t="s">
        <v>536</v>
      </c>
      <c r="C609" t="s">
        <v>553</v>
      </c>
      <c r="D609" t="str">
        <f>IFERROR(VLOOKUP(A609,'Perpetual Stats(HEM)'!$A$3:$D$2773,3,FALSE),B609)</f>
        <v>NT</v>
      </c>
    </row>
    <row r="610" spans="1:4">
      <c r="A610">
        <v>809</v>
      </c>
      <c r="B610" t="s">
        <v>536</v>
      </c>
      <c r="C610" t="s">
        <v>553</v>
      </c>
      <c r="D610" t="str">
        <f>IFERROR(VLOOKUP(A610,'Perpetual Stats(HEM)'!$A$3:$D$2773,3,FALSE),B610)</f>
        <v>NT</v>
      </c>
    </row>
    <row r="611" spans="1:4">
      <c r="A611">
        <v>810</v>
      </c>
      <c r="B611" t="s">
        <v>536</v>
      </c>
      <c r="C611" t="s">
        <v>553</v>
      </c>
      <c r="D611" t="str">
        <f>IFERROR(VLOOKUP(A611,'Perpetual Stats(HEM)'!$A$3:$D$2773,3,FALSE),B611)</f>
        <v>NT</v>
      </c>
    </row>
    <row r="612" spans="1:4">
      <c r="A612">
        <v>811</v>
      </c>
      <c r="B612" t="s">
        <v>536</v>
      </c>
      <c r="C612" t="s">
        <v>553</v>
      </c>
      <c r="D612" t="str">
        <f>IFERROR(VLOOKUP(A612,'Perpetual Stats(HEM)'!$A$3:$D$2773,3,FALSE),B612)</f>
        <v>NT</v>
      </c>
    </row>
    <row r="613" spans="1:4">
      <c r="A613">
        <v>812</v>
      </c>
      <c r="B613" t="s">
        <v>536</v>
      </c>
      <c r="C613" t="s">
        <v>553</v>
      </c>
      <c r="D613" t="str">
        <f>IFERROR(VLOOKUP(A613,'Perpetual Stats(HEM)'!$A$3:$D$2773,3,FALSE),B613)</f>
        <v>NT</v>
      </c>
    </row>
    <row r="614" spans="1:4">
      <c r="A614">
        <v>813</v>
      </c>
      <c r="B614" t="s">
        <v>536</v>
      </c>
      <c r="C614" t="s">
        <v>553</v>
      </c>
      <c r="D614" t="str">
        <f>IFERROR(VLOOKUP(A614,'Perpetual Stats(HEM)'!$A$3:$D$2773,3,FALSE),B614)</f>
        <v>NT</v>
      </c>
    </row>
    <row r="615" spans="1:4">
      <c r="A615">
        <v>814</v>
      </c>
      <c r="B615" t="s">
        <v>536</v>
      </c>
      <c r="C615" t="s">
        <v>553</v>
      </c>
      <c r="D615" t="str">
        <f>IFERROR(VLOOKUP(A615,'Perpetual Stats(HEM)'!$A$3:$D$2773,3,FALSE),B615)</f>
        <v>NT</v>
      </c>
    </row>
    <row r="616" spans="1:4">
      <c r="A616">
        <v>815</v>
      </c>
      <c r="B616" t="s">
        <v>536</v>
      </c>
      <c r="C616" t="s">
        <v>553</v>
      </c>
      <c r="D616" t="str">
        <f>IFERROR(VLOOKUP(A616,'Perpetual Stats(HEM)'!$A$3:$D$2773,3,FALSE),B616)</f>
        <v>NT</v>
      </c>
    </row>
    <row r="617" spans="1:4">
      <c r="A617">
        <v>816</v>
      </c>
      <c r="B617" t="s">
        <v>536</v>
      </c>
      <c r="C617" t="s">
        <v>553</v>
      </c>
      <c r="D617" t="str">
        <f>IFERROR(VLOOKUP(A617,'Perpetual Stats(HEM)'!$A$3:$D$2773,3,FALSE),B617)</f>
        <v>NT</v>
      </c>
    </row>
    <row r="618" spans="1:4">
      <c r="A618">
        <v>817</v>
      </c>
      <c r="B618" t="s">
        <v>536</v>
      </c>
      <c r="C618" t="s">
        <v>553</v>
      </c>
      <c r="D618" t="str">
        <f>IFERROR(VLOOKUP(A618,'Perpetual Stats(HEM)'!$A$3:$D$2773,3,FALSE),B618)</f>
        <v>NT</v>
      </c>
    </row>
    <row r="619" spans="1:4">
      <c r="A619">
        <v>818</v>
      </c>
      <c r="B619" t="s">
        <v>536</v>
      </c>
      <c r="C619" t="s">
        <v>553</v>
      </c>
      <c r="D619" t="str">
        <f>IFERROR(VLOOKUP(A619,'Perpetual Stats(HEM)'!$A$3:$D$2773,3,FALSE),B619)</f>
        <v>NT</v>
      </c>
    </row>
    <row r="620" spans="1:4">
      <c r="A620">
        <v>819</v>
      </c>
      <c r="B620" t="s">
        <v>536</v>
      </c>
      <c r="C620" t="s">
        <v>553</v>
      </c>
      <c r="D620" t="str">
        <f>IFERROR(VLOOKUP(A620,'Perpetual Stats(HEM)'!$A$3:$D$2773,3,FALSE),B620)</f>
        <v>NT</v>
      </c>
    </row>
    <row r="621" spans="1:4">
      <c r="A621">
        <v>820</v>
      </c>
      <c r="B621" t="s">
        <v>536</v>
      </c>
      <c r="C621" t="s">
        <v>553</v>
      </c>
      <c r="D621" t="str">
        <f>IFERROR(VLOOKUP(A621,'Perpetual Stats(HEM)'!$A$3:$D$2773,3,FALSE),B621)</f>
        <v>NT</v>
      </c>
    </row>
    <row r="622" spans="1:4">
      <c r="A622">
        <v>821</v>
      </c>
      <c r="B622" t="s">
        <v>536</v>
      </c>
      <c r="C622" t="s">
        <v>479</v>
      </c>
      <c r="D622" t="str">
        <f>IFERROR(VLOOKUP(A622,'Perpetual Stats(HEM)'!$A$3:$D$2773,3,FALSE),B622)</f>
        <v>NT</v>
      </c>
    </row>
    <row r="623" spans="1:4">
      <c r="A623">
        <v>822</v>
      </c>
      <c r="B623" t="s">
        <v>536</v>
      </c>
      <c r="C623" t="s">
        <v>479</v>
      </c>
      <c r="D623" t="str">
        <f>IFERROR(VLOOKUP(A623,'Perpetual Stats(HEM)'!$A$3:$D$2773,3,FALSE),B623)</f>
        <v>NT</v>
      </c>
    </row>
    <row r="624" spans="1:4">
      <c r="A624">
        <v>823</v>
      </c>
      <c r="B624" t="s">
        <v>536</v>
      </c>
      <c r="C624" t="s">
        <v>479</v>
      </c>
      <c r="D624" t="str">
        <f>IFERROR(VLOOKUP(A624,'Perpetual Stats(HEM)'!$A$3:$D$2773,3,FALSE),B624)</f>
        <v>NT</v>
      </c>
    </row>
    <row r="625" spans="1:4">
      <c r="A625">
        <v>824</v>
      </c>
      <c r="B625" t="s">
        <v>536</v>
      </c>
      <c r="C625" t="s">
        <v>479</v>
      </c>
      <c r="D625" t="str">
        <f>IFERROR(VLOOKUP(A625,'Perpetual Stats(HEM)'!$A$3:$D$2773,3,FALSE),B625)</f>
        <v>NT</v>
      </c>
    </row>
    <row r="626" spans="1:4">
      <c r="A626">
        <v>825</v>
      </c>
      <c r="B626" t="s">
        <v>536</v>
      </c>
      <c r="C626" t="s">
        <v>479</v>
      </c>
      <c r="D626" t="str">
        <f>IFERROR(VLOOKUP(A626,'Perpetual Stats(HEM)'!$A$3:$D$2773,3,FALSE),B626)</f>
        <v>NT</v>
      </c>
    </row>
    <row r="627" spans="1:4">
      <c r="A627">
        <v>826</v>
      </c>
      <c r="B627" t="s">
        <v>536</v>
      </c>
      <c r="C627" t="s">
        <v>479</v>
      </c>
      <c r="D627" t="str">
        <f>IFERROR(VLOOKUP(A627,'Perpetual Stats(HEM)'!$A$3:$D$2773,3,FALSE),B627)</f>
        <v>NT</v>
      </c>
    </row>
    <row r="628" spans="1:4">
      <c r="A628">
        <v>827</v>
      </c>
      <c r="B628" t="s">
        <v>536</v>
      </c>
      <c r="C628" t="s">
        <v>479</v>
      </c>
      <c r="D628" t="str">
        <f>IFERROR(VLOOKUP(A628,'Perpetual Stats(HEM)'!$A$3:$D$2773,3,FALSE),B628)</f>
        <v>NT</v>
      </c>
    </row>
    <row r="629" spans="1:4">
      <c r="A629">
        <v>828</v>
      </c>
      <c r="B629" t="s">
        <v>536</v>
      </c>
      <c r="C629" t="s">
        <v>553</v>
      </c>
      <c r="D629" t="str">
        <f>IFERROR(VLOOKUP(A629,'Perpetual Stats(HEM)'!$A$3:$D$2773,3,FALSE),B629)</f>
        <v>NT</v>
      </c>
    </row>
    <row r="630" spans="1:4">
      <c r="A630">
        <v>829</v>
      </c>
      <c r="B630" t="s">
        <v>536</v>
      </c>
      <c r="C630" t="s">
        <v>553</v>
      </c>
      <c r="D630" t="str">
        <f>IFERROR(VLOOKUP(A630,'Perpetual Stats(HEM)'!$A$3:$D$2773,3,FALSE),B630)</f>
        <v>NT</v>
      </c>
    </row>
    <row r="631" spans="1:4">
      <c r="A631">
        <v>830</v>
      </c>
      <c r="B631" t="s">
        <v>536</v>
      </c>
      <c r="C631" t="s">
        <v>553</v>
      </c>
      <c r="D631" t="str">
        <f>IFERROR(VLOOKUP(A631,'Perpetual Stats(HEM)'!$A$3:$D$2773,3,FALSE),B631)</f>
        <v>NT</v>
      </c>
    </row>
    <row r="632" spans="1:4">
      <c r="A632">
        <v>831</v>
      </c>
      <c r="B632" t="s">
        <v>536</v>
      </c>
      <c r="C632" t="s">
        <v>553</v>
      </c>
      <c r="D632" t="str">
        <f>IFERROR(VLOOKUP(A632,'Perpetual Stats(HEM)'!$A$3:$D$2773,3,FALSE),B632)</f>
        <v>NT</v>
      </c>
    </row>
    <row r="633" spans="1:4">
      <c r="A633">
        <v>832</v>
      </c>
      <c r="B633" t="s">
        <v>536</v>
      </c>
      <c r="C633" t="s">
        <v>553</v>
      </c>
      <c r="D633" t="str">
        <f>IFERROR(VLOOKUP(A633,'Perpetual Stats(HEM)'!$A$3:$D$2773,3,FALSE),B633)</f>
        <v>NT</v>
      </c>
    </row>
    <row r="634" spans="1:4">
      <c r="A634">
        <v>833</v>
      </c>
      <c r="B634" t="s">
        <v>536</v>
      </c>
      <c r="C634" t="s">
        <v>479</v>
      </c>
      <c r="D634" t="str">
        <f>IFERROR(VLOOKUP(A634,'Perpetual Stats(HEM)'!$A$3:$D$2773,3,FALSE),B634)</f>
        <v>NT</v>
      </c>
    </row>
    <row r="635" spans="1:4">
      <c r="A635">
        <v>834</v>
      </c>
      <c r="B635" t="s">
        <v>536</v>
      </c>
      <c r="C635" t="s">
        <v>479</v>
      </c>
      <c r="D635" t="str">
        <f>IFERROR(VLOOKUP(A635,'Perpetual Stats(HEM)'!$A$3:$D$2773,3,FALSE),B635)</f>
        <v>NT</v>
      </c>
    </row>
    <row r="636" spans="1:4">
      <c r="A636">
        <v>835</v>
      </c>
      <c r="B636" t="s">
        <v>536</v>
      </c>
      <c r="C636" t="s">
        <v>479</v>
      </c>
      <c r="D636" t="str">
        <f>IFERROR(VLOOKUP(A636,'Perpetual Stats(HEM)'!$A$3:$D$2773,3,FALSE),B636)</f>
        <v>NT</v>
      </c>
    </row>
    <row r="637" spans="1:4">
      <c r="A637">
        <v>836</v>
      </c>
      <c r="B637" t="s">
        <v>536</v>
      </c>
      <c r="C637" t="s">
        <v>479</v>
      </c>
      <c r="D637" t="str">
        <f>IFERROR(VLOOKUP(A637,'Perpetual Stats(HEM)'!$A$3:$D$2773,3,FALSE),B637)</f>
        <v>NT</v>
      </c>
    </row>
    <row r="638" spans="1:4">
      <c r="A638">
        <v>837</v>
      </c>
      <c r="B638" t="s">
        <v>536</v>
      </c>
      <c r="C638" t="s">
        <v>479</v>
      </c>
      <c r="D638" t="str">
        <f>IFERROR(VLOOKUP(A638,'Perpetual Stats(HEM)'!$A$3:$D$2773,3,FALSE),B638)</f>
        <v>NT</v>
      </c>
    </row>
    <row r="639" spans="1:4">
      <c r="A639">
        <v>838</v>
      </c>
      <c r="B639" t="s">
        <v>536</v>
      </c>
      <c r="C639" t="s">
        <v>479</v>
      </c>
      <c r="D639" t="str">
        <f>IFERROR(VLOOKUP(A639,'Perpetual Stats(HEM)'!$A$3:$D$2773,3,FALSE),B639)</f>
        <v>NT</v>
      </c>
    </row>
    <row r="640" spans="1:4">
      <c r="A640">
        <v>839</v>
      </c>
      <c r="B640" t="s">
        <v>536</v>
      </c>
      <c r="C640" t="s">
        <v>479</v>
      </c>
      <c r="D640" t="str">
        <f>IFERROR(VLOOKUP(A640,'Perpetual Stats(HEM)'!$A$3:$D$2773,3,FALSE),B640)</f>
        <v>NT</v>
      </c>
    </row>
    <row r="641" spans="1:4">
      <c r="A641">
        <v>840</v>
      </c>
      <c r="B641" t="s">
        <v>536</v>
      </c>
      <c r="C641" t="s">
        <v>479</v>
      </c>
      <c r="D641" t="str">
        <f>IFERROR(VLOOKUP(A641,'Perpetual Stats(HEM)'!$A$3:$D$2773,3,FALSE),B641)</f>
        <v>NT</v>
      </c>
    </row>
    <row r="642" spans="1:4">
      <c r="A642">
        <v>841</v>
      </c>
      <c r="B642" t="s">
        <v>536</v>
      </c>
      <c r="C642" t="s">
        <v>479</v>
      </c>
      <c r="D642" t="str">
        <f>IFERROR(VLOOKUP(A642,'Perpetual Stats(HEM)'!$A$3:$D$2773,3,FALSE),B642)</f>
        <v>NT</v>
      </c>
    </row>
    <row r="643" spans="1:4">
      <c r="A643">
        <v>842</v>
      </c>
      <c r="B643" t="s">
        <v>536</v>
      </c>
      <c r="C643" t="s">
        <v>479</v>
      </c>
      <c r="D643" t="str">
        <f>IFERROR(VLOOKUP(A643,'Perpetual Stats(HEM)'!$A$3:$D$2773,3,FALSE),B643)</f>
        <v>NT</v>
      </c>
    </row>
    <row r="644" spans="1:4">
      <c r="A644">
        <v>843</v>
      </c>
      <c r="B644" t="s">
        <v>536</v>
      </c>
      <c r="C644" t="s">
        <v>479</v>
      </c>
      <c r="D644" t="str">
        <f>IFERROR(VLOOKUP(A644,'Perpetual Stats(HEM)'!$A$3:$D$2773,3,FALSE),B644)</f>
        <v>NT</v>
      </c>
    </row>
    <row r="645" spans="1:4">
      <c r="A645">
        <v>844</v>
      </c>
      <c r="B645" t="s">
        <v>536</v>
      </c>
      <c r="C645" t="s">
        <v>479</v>
      </c>
      <c r="D645" t="str">
        <f>IFERROR(VLOOKUP(A645,'Perpetual Stats(HEM)'!$A$3:$D$2773,3,FALSE),B645)</f>
        <v>NT</v>
      </c>
    </row>
    <row r="646" spans="1:4">
      <c r="A646">
        <v>845</v>
      </c>
      <c r="B646" t="s">
        <v>536</v>
      </c>
      <c r="C646" t="s">
        <v>479</v>
      </c>
      <c r="D646" t="str">
        <f>IFERROR(VLOOKUP(A646,'Perpetual Stats(HEM)'!$A$3:$D$2773,3,FALSE),B646)</f>
        <v>NT</v>
      </c>
    </row>
    <row r="647" spans="1:4">
      <c r="A647">
        <v>846</v>
      </c>
      <c r="B647" t="s">
        <v>536</v>
      </c>
      <c r="C647" t="s">
        <v>479</v>
      </c>
      <c r="D647" t="str">
        <f>IFERROR(VLOOKUP(A647,'Perpetual Stats(HEM)'!$A$3:$D$2773,3,FALSE),B647)</f>
        <v>NT</v>
      </c>
    </row>
    <row r="648" spans="1:4">
      <c r="A648">
        <v>847</v>
      </c>
      <c r="B648" t="s">
        <v>536</v>
      </c>
      <c r="C648" t="s">
        <v>479</v>
      </c>
      <c r="D648" t="str">
        <f>IFERROR(VLOOKUP(A648,'Perpetual Stats(HEM)'!$A$3:$D$2773,3,FALSE),B648)</f>
        <v>NT</v>
      </c>
    </row>
    <row r="649" spans="1:4">
      <c r="A649">
        <v>848</v>
      </c>
      <c r="B649" t="s">
        <v>536</v>
      </c>
      <c r="C649" t="s">
        <v>479</v>
      </c>
      <c r="D649" t="str">
        <f>IFERROR(VLOOKUP(A649,'Perpetual Stats(HEM)'!$A$3:$D$2773,3,FALSE),B649)</f>
        <v>NT</v>
      </c>
    </row>
    <row r="650" spans="1:4">
      <c r="A650">
        <v>849</v>
      </c>
      <c r="B650" t="s">
        <v>536</v>
      </c>
      <c r="C650" t="s">
        <v>479</v>
      </c>
      <c r="D650" t="str">
        <f>IFERROR(VLOOKUP(A650,'Perpetual Stats(HEM)'!$A$3:$D$2773,3,FALSE),B650)</f>
        <v>NT</v>
      </c>
    </row>
    <row r="651" spans="1:4">
      <c r="A651">
        <v>850</v>
      </c>
      <c r="B651" t="s">
        <v>536</v>
      </c>
      <c r="C651" t="s">
        <v>479</v>
      </c>
      <c r="D651" t="str">
        <f>IFERROR(VLOOKUP(A651,'Perpetual Stats(HEM)'!$A$3:$D$2773,3,FALSE),B651)</f>
        <v>NT</v>
      </c>
    </row>
    <row r="652" spans="1:4">
      <c r="A652">
        <v>851</v>
      </c>
      <c r="B652" t="s">
        <v>536</v>
      </c>
      <c r="C652" t="s">
        <v>479</v>
      </c>
      <c r="D652" t="str">
        <f>IFERROR(VLOOKUP(A652,'Perpetual Stats(HEM)'!$A$3:$D$2773,3,FALSE),B652)</f>
        <v>NT</v>
      </c>
    </row>
    <row r="653" spans="1:4">
      <c r="A653">
        <v>852</v>
      </c>
      <c r="B653" t="s">
        <v>536</v>
      </c>
      <c r="C653" t="s">
        <v>479</v>
      </c>
      <c r="D653" t="str">
        <f>IFERROR(VLOOKUP(A653,'Perpetual Stats(HEM)'!$A$3:$D$2773,3,FALSE),B653)</f>
        <v>NT</v>
      </c>
    </row>
    <row r="654" spans="1:4">
      <c r="A654">
        <v>853</v>
      </c>
      <c r="B654" t="s">
        <v>536</v>
      </c>
      <c r="C654" t="s">
        <v>479</v>
      </c>
      <c r="D654" t="str">
        <f>IFERROR(VLOOKUP(A654,'Perpetual Stats(HEM)'!$A$3:$D$2773,3,FALSE),B654)</f>
        <v>NT</v>
      </c>
    </row>
    <row r="655" spans="1:4">
      <c r="A655">
        <v>854</v>
      </c>
      <c r="B655" t="s">
        <v>536</v>
      </c>
      <c r="C655" t="s">
        <v>479</v>
      </c>
      <c r="D655" t="str">
        <f>IFERROR(VLOOKUP(A655,'Perpetual Stats(HEM)'!$A$3:$D$2773,3,FALSE),B655)</f>
        <v>NT</v>
      </c>
    </row>
    <row r="656" spans="1:4">
      <c r="A656">
        <v>855</v>
      </c>
      <c r="B656" t="s">
        <v>536</v>
      </c>
      <c r="C656" t="s">
        <v>479</v>
      </c>
      <c r="D656" t="str">
        <f>IFERROR(VLOOKUP(A656,'Perpetual Stats(HEM)'!$A$3:$D$2773,3,FALSE),B656)</f>
        <v>NT</v>
      </c>
    </row>
    <row r="657" spans="1:4">
      <c r="A657">
        <v>856</v>
      </c>
      <c r="B657" t="s">
        <v>536</v>
      </c>
      <c r="C657" t="s">
        <v>479</v>
      </c>
      <c r="D657" t="str">
        <f>IFERROR(VLOOKUP(A657,'Perpetual Stats(HEM)'!$A$3:$D$2773,3,FALSE),B657)</f>
        <v>NT</v>
      </c>
    </row>
    <row r="658" spans="1:4">
      <c r="A658">
        <v>857</v>
      </c>
      <c r="B658" t="s">
        <v>536</v>
      </c>
      <c r="C658" t="s">
        <v>479</v>
      </c>
      <c r="D658" t="str">
        <f>IFERROR(VLOOKUP(A658,'Perpetual Stats(HEM)'!$A$3:$D$2773,3,FALSE),B658)</f>
        <v>NT</v>
      </c>
    </row>
    <row r="659" spans="1:4">
      <c r="A659">
        <v>858</v>
      </c>
      <c r="B659" t="s">
        <v>536</v>
      </c>
      <c r="C659" t="s">
        <v>479</v>
      </c>
      <c r="D659" t="str">
        <f>IFERROR(VLOOKUP(A659,'Perpetual Stats(HEM)'!$A$3:$D$2773,3,FALSE),B659)</f>
        <v>NT</v>
      </c>
    </row>
    <row r="660" spans="1:4">
      <c r="A660">
        <v>859</v>
      </c>
      <c r="B660" t="s">
        <v>536</v>
      </c>
      <c r="C660" t="s">
        <v>479</v>
      </c>
      <c r="D660" t="str">
        <f>IFERROR(VLOOKUP(A660,'Perpetual Stats(HEM)'!$A$3:$D$2773,3,FALSE),B660)</f>
        <v>NT</v>
      </c>
    </row>
    <row r="661" spans="1:4">
      <c r="A661">
        <v>860</v>
      </c>
      <c r="B661" t="s">
        <v>536</v>
      </c>
      <c r="C661" t="s">
        <v>479</v>
      </c>
      <c r="D661" t="str">
        <f>IFERROR(VLOOKUP(A661,'Perpetual Stats(HEM)'!$A$3:$D$2773,3,FALSE),B661)</f>
        <v>NT</v>
      </c>
    </row>
    <row r="662" spans="1:4">
      <c r="A662">
        <v>861</v>
      </c>
      <c r="B662" t="s">
        <v>536</v>
      </c>
      <c r="C662" t="s">
        <v>479</v>
      </c>
      <c r="D662" t="str">
        <f>IFERROR(VLOOKUP(A662,'Perpetual Stats(HEM)'!$A$3:$D$2773,3,FALSE),B662)</f>
        <v>NT</v>
      </c>
    </row>
    <row r="663" spans="1:4">
      <c r="A663">
        <v>862</v>
      </c>
      <c r="B663" t="s">
        <v>536</v>
      </c>
      <c r="C663" t="s">
        <v>479</v>
      </c>
      <c r="D663" t="str">
        <f>IFERROR(VLOOKUP(A663,'Perpetual Stats(HEM)'!$A$3:$D$2773,3,FALSE),B663)</f>
        <v>NT</v>
      </c>
    </row>
    <row r="664" spans="1:4">
      <c r="A664">
        <v>863</v>
      </c>
      <c r="B664" t="s">
        <v>536</v>
      </c>
      <c r="C664" t="s">
        <v>479</v>
      </c>
      <c r="D664" t="str">
        <f>IFERROR(VLOOKUP(A664,'Perpetual Stats(HEM)'!$A$3:$D$2773,3,FALSE),B664)</f>
        <v>NT</v>
      </c>
    </row>
    <row r="665" spans="1:4">
      <c r="A665">
        <v>864</v>
      </c>
      <c r="B665" t="s">
        <v>536</v>
      </c>
      <c r="C665" t="s">
        <v>479</v>
      </c>
      <c r="D665" t="str">
        <f>IFERROR(VLOOKUP(A665,'Perpetual Stats(HEM)'!$A$3:$D$2773,3,FALSE),B665)</f>
        <v>NT</v>
      </c>
    </row>
    <row r="666" spans="1:4">
      <c r="A666">
        <v>865</v>
      </c>
      <c r="B666" t="s">
        <v>536</v>
      </c>
      <c r="C666" t="s">
        <v>479</v>
      </c>
      <c r="D666" t="str">
        <f>IFERROR(VLOOKUP(A666,'Perpetual Stats(HEM)'!$A$3:$D$2773,3,FALSE),B666)</f>
        <v>NT</v>
      </c>
    </row>
    <row r="667" spans="1:4">
      <c r="A667">
        <v>866</v>
      </c>
      <c r="B667" t="s">
        <v>536</v>
      </c>
      <c r="C667" t="s">
        <v>479</v>
      </c>
      <c r="D667" t="str">
        <f>IFERROR(VLOOKUP(A667,'Perpetual Stats(HEM)'!$A$3:$D$2773,3,FALSE),B667)</f>
        <v>NT</v>
      </c>
    </row>
    <row r="668" spans="1:4">
      <c r="A668">
        <v>867</v>
      </c>
      <c r="B668" t="s">
        <v>536</v>
      </c>
      <c r="C668" t="s">
        <v>479</v>
      </c>
      <c r="D668" t="str">
        <f>IFERROR(VLOOKUP(A668,'Perpetual Stats(HEM)'!$A$3:$D$2773,3,FALSE),B668)</f>
        <v>NT</v>
      </c>
    </row>
    <row r="669" spans="1:4">
      <c r="A669">
        <v>868</v>
      </c>
      <c r="B669" t="s">
        <v>536</v>
      </c>
      <c r="C669" t="s">
        <v>479</v>
      </c>
      <c r="D669" t="str">
        <f>IFERROR(VLOOKUP(A669,'Perpetual Stats(HEM)'!$A$3:$D$2773,3,FALSE),B669)</f>
        <v>NT</v>
      </c>
    </row>
    <row r="670" spans="1:4">
      <c r="A670">
        <v>869</v>
      </c>
      <c r="B670" t="s">
        <v>536</v>
      </c>
      <c r="C670" t="s">
        <v>479</v>
      </c>
      <c r="D670" t="str">
        <f>IFERROR(VLOOKUP(A670,'Perpetual Stats(HEM)'!$A$3:$D$2773,3,FALSE),B670)</f>
        <v>NT</v>
      </c>
    </row>
    <row r="671" spans="1:4">
      <c r="A671">
        <v>870</v>
      </c>
      <c r="B671" t="s">
        <v>536</v>
      </c>
      <c r="C671" t="s">
        <v>479</v>
      </c>
      <c r="D671" t="str">
        <f>IFERROR(VLOOKUP(A671,'Perpetual Stats(HEM)'!$A$3:$D$2773,3,FALSE),B671)</f>
        <v>NT</v>
      </c>
    </row>
    <row r="672" spans="1:4">
      <c r="A672">
        <v>871</v>
      </c>
      <c r="B672" t="s">
        <v>536</v>
      </c>
      <c r="C672" t="s">
        <v>479</v>
      </c>
      <c r="D672" t="str">
        <f>IFERROR(VLOOKUP(A672,'Perpetual Stats(HEM)'!$A$3:$D$2773,3,FALSE),B672)</f>
        <v>NT</v>
      </c>
    </row>
    <row r="673" spans="1:4">
      <c r="A673">
        <v>872</v>
      </c>
      <c r="B673" t="s">
        <v>536</v>
      </c>
      <c r="C673" t="s">
        <v>479</v>
      </c>
      <c r="D673" t="str">
        <f>IFERROR(VLOOKUP(A673,'Perpetual Stats(HEM)'!$A$3:$D$2773,3,FALSE),B673)</f>
        <v>NT</v>
      </c>
    </row>
    <row r="674" spans="1:4">
      <c r="A674">
        <v>873</v>
      </c>
      <c r="B674" t="s">
        <v>536</v>
      </c>
      <c r="C674" t="s">
        <v>479</v>
      </c>
      <c r="D674" t="str">
        <f>IFERROR(VLOOKUP(A674,'Perpetual Stats(HEM)'!$A$3:$D$2773,3,FALSE),B674)</f>
        <v>NT</v>
      </c>
    </row>
    <row r="675" spans="1:4">
      <c r="A675">
        <v>874</v>
      </c>
      <c r="B675" t="s">
        <v>536</v>
      </c>
      <c r="C675" t="s">
        <v>479</v>
      </c>
      <c r="D675" t="str">
        <f>IFERROR(VLOOKUP(A675,'Perpetual Stats(HEM)'!$A$3:$D$2773,3,FALSE),B675)</f>
        <v>NT</v>
      </c>
    </row>
    <row r="676" spans="1:4">
      <c r="A676">
        <v>875</v>
      </c>
      <c r="B676" t="s">
        <v>536</v>
      </c>
      <c r="C676" t="s">
        <v>479</v>
      </c>
      <c r="D676" t="str">
        <f>IFERROR(VLOOKUP(A676,'Perpetual Stats(HEM)'!$A$3:$D$2773,3,FALSE),B676)</f>
        <v>NT</v>
      </c>
    </row>
    <row r="677" spans="1:4">
      <c r="A677">
        <v>876</v>
      </c>
      <c r="B677" t="s">
        <v>536</v>
      </c>
      <c r="C677" t="s">
        <v>479</v>
      </c>
      <c r="D677" t="str">
        <f>IFERROR(VLOOKUP(A677,'Perpetual Stats(HEM)'!$A$3:$D$2773,3,FALSE),B677)</f>
        <v>NT</v>
      </c>
    </row>
    <row r="678" spans="1:4">
      <c r="A678">
        <v>877</v>
      </c>
      <c r="B678" t="s">
        <v>536</v>
      </c>
      <c r="C678" t="s">
        <v>479</v>
      </c>
      <c r="D678" t="str">
        <f>IFERROR(VLOOKUP(A678,'Perpetual Stats(HEM)'!$A$3:$D$2773,3,FALSE),B678)</f>
        <v>NT</v>
      </c>
    </row>
    <row r="679" spans="1:4">
      <c r="A679">
        <v>878</v>
      </c>
      <c r="B679" t="s">
        <v>536</v>
      </c>
      <c r="C679" t="s">
        <v>479</v>
      </c>
      <c r="D679" t="str">
        <f>IFERROR(VLOOKUP(A679,'Perpetual Stats(HEM)'!$A$3:$D$2773,3,FALSE),B679)</f>
        <v>NT</v>
      </c>
    </row>
    <row r="680" spans="1:4">
      <c r="A680">
        <v>879</v>
      </c>
      <c r="B680" t="s">
        <v>536</v>
      </c>
      <c r="C680" t="s">
        <v>479</v>
      </c>
      <c r="D680" t="str">
        <f>IFERROR(VLOOKUP(A680,'Perpetual Stats(HEM)'!$A$3:$D$2773,3,FALSE),B680)</f>
        <v>NT</v>
      </c>
    </row>
    <row r="681" spans="1:4">
      <c r="A681">
        <v>880</v>
      </c>
      <c r="B681" t="s">
        <v>536</v>
      </c>
      <c r="C681" t="s">
        <v>479</v>
      </c>
      <c r="D681" t="str">
        <f>IFERROR(VLOOKUP(A681,'Perpetual Stats(HEM)'!$A$3:$D$2773,3,FALSE),B681)</f>
        <v>NT</v>
      </c>
    </row>
    <row r="682" spans="1:4">
      <c r="A682">
        <v>881</v>
      </c>
      <c r="B682" t="s">
        <v>536</v>
      </c>
      <c r="C682" t="s">
        <v>479</v>
      </c>
      <c r="D682" t="str">
        <f>IFERROR(VLOOKUP(A682,'Perpetual Stats(HEM)'!$A$3:$D$2773,3,FALSE),B682)</f>
        <v>NT</v>
      </c>
    </row>
    <row r="683" spans="1:4">
      <c r="A683">
        <v>882</v>
      </c>
      <c r="B683" t="s">
        <v>536</v>
      </c>
      <c r="C683" t="s">
        <v>479</v>
      </c>
      <c r="D683" t="str">
        <f>IFERROR(VLOOKUP(A683,'Perpetual Stats(HEM)'!$A$3:$D$2773,3,FALSE),B683)</f>
        <v>NT</v>
      </c>
    </row>
    <row r="684" spans="1:4">
      <c r="A684">
        <v>883</v>
      </c>
      <c r="B684" t="s">
        <v>536</v>
      </c>
      <c r="C684" t="s">
        <v>479</v>
      </c>
      <c r="D684" t="str">
        <f>IFERROR(VLOOKUP(A684,'Perpetual Stats(HEM)'!$A$3:$D$2773,3,FALSE),B684)</f>
        <v>NT</v>
      </c>
    </row>
    <row r="685" spans="1:4">
      <c r="A685">
        <v>884</v>
      </c>
      <c r="B685" t="s">
        <v>536</v>
      </c>
      <c r="C685" t="s">
        <v>479</v>
      </c>
      <c r="D685" t="str">
        <f>IFERROR(VLOOKUP(A685,'Perpetual Stats(HEM)'!$A$3:$D$2773,3,FALSE),B685)</f>
        <v>NT</v>
      </c>
    </row>
    <row r="686" spans="1:4">
      <c r="A686">
        <v>885</v>
      </c>
      <c r="B686" t="s">
        <v>536</v>
      </c>
      <c r="C686" t="s">
        <v>479</v>
      </c>
      <c r="D686" t="str">
        <f>IFERROR(VLOOKUP(A686,'Perpetual Stats(HEM)'!$A$3:$D$2773,3,FALSE),B686)</f>
        <v>NT</v>
      </c>
    </row>
    <row r="687" spans="1:4">
      <c r="A687">
        <v>886</v>
      </c>
      <c r="B687" t="s">
        <v>536</v>
      </c>
      <c r="C687" t="s">
        <v>479</v>
      </c>
      <c r="D687" t="str">
        <f>IFERROR(VLOOKUP(A687,'Perpetual Stats(HEM)'!$A$3:$D$2773,3,FALSE),B687)</f>
        <v>NT</v>
      </c>
    </row>
    <row r="688" spans="1:4">
      <c r="A688">
        <v>887</v>
      </c>
      <c r="B688" t="s">
        <v>536</v>
      </c>
      <c r="C688" t="s">
        <v>479</v>
      </c>
      <c r="D688" t="str">
        <f>IFERROR(VLOOKUP(A688,'Perpetual Stats(HEM)'!$A$3:$D$2773,3,FALSE),B688)</f>
        <v>NT</v>
      </c>
    </row>
    <row r="689" spans="1:4">
      <c r="A689">
        <v>888</v>
      </c>
      <c r="B689" t="s">
        <v>536</v>
      </c>
      <c r="C689" t="s">
        <v>479</v>
      </c>
      <c r="D689" t="str">
        <f>IFERROR(VLOOKUP(A689,'Perpetual Stats(HEM)'!$A$3:$D$2773,3,FALSE),B689)</f>
        <v>NT</v>
      </c>
    </row>
    <row r="690" spans="1:4">
      <c r="A690">
        <v>889</v>
      </c>
      <c r="B690" t="s">
        <v>536</v>
      </c>
      <c r="C690" t="s">
        <v>479</v>
      </c>
      <c r="D690" t="str">
        <f>IFERROR(VLOOKUP(A690,'Perpetual Stats(HEM)'!$A$3:$D$2773,3,FALSE),B690)</f>
        <v>NT</v>
      </c>
    </row>
    <row r="691" spans="1:4">
      <c r="A691">
        <v>890</v>
      </c>
      <c r="B691" t="s">
        <v>536</v>
      </c>
      <c r="C691" t="s">
        <v>479</v>
      </c>
      <c r="D691" t="str">
        <f>IFERROR(VLOOKUP(A691,'Perpetual Stats(HEM)'!$A$3:$D$2773,3,FALSE),B691)</f>
        <v>NT</v>
      </c>
    </row>
    <row r="692" spans="1:4">
      <c r="A692">
        <v>891</v>
      </c>
      <c r="B692" t="s">
        <v>536</v>
      </c>
      <c r="C692" t="s">
        <v>479</v>
      </c>
      <c r="D692" t="str">
        <f>IFERROR(VLOOKUP(A692,'Perpetual Stats(HEM)'!$A$3:$D$2773,3,FALSE),B692)</f>
        <v>NT</v>
      </c>
    </row>
    <row r="693" spans="1:4">
      <c r="A693">
        <v>892</v>
      </c>
      <c r="B693" t="s">
        <v>536</v>
      </c>
      <c r="C693" t="s">
        <v>479</v>
      </c>
      <c r="D693" t="str">
        <f>IFERROR(VLOOKUP(A693,'Perpetual Stats(HEM)'!$A$3:$D$2773,3,FALSE),B693)</f>
        <v>NT</v>
      </c>
    </row>
    <row r="694" spans="1:4">
      <c r="A694">
        <v>893</v>
      </c>
      <c r="B694" t="s">
        <v>536</v>
      </c>
      <c r="C694" t="s">
        <v>479</v>
      </c>
      <c r="D694" t="str">
        <f>IFERROR(VLOOKUP(A694,'Perpetual Stats(HEM)'!$A$3:$D$2773,3,FALSE),B694)</f>
        <v>NT</v>
      </c>
    </row>
    <row r="695" spans="1:4">
      <c r="A695">
        <v>894</v>
      </c>
      <c r="B695" t="s">
        <v>536</v>
      </c>
      <c r="C695" t="s">
        <v>479</v>
      </c>
      <c r="D695" t="str">
        <f>IFERROR(VLOOKUP(A695,'Perpetual Stats(HEM)'!$A$3:$D$2773,3,FALSE),B695)</f>
        <v>NT</v>
      </c>
    </row>
    <row r="696" spans="1:4">
      <c r="A696">
        <v>895</v>
      </c>
      <c r="B696" t="s">
        <v>536</v>
      </c>
      <c r="C696" t="s">
        <v>479</v>
      </c>
      <c r="D696" t="str">
        <f>IFERROR(VLOOKUP(A696,'Perpetual Stats(HEM)'!$A$3:$D$2773,3,FALSE),B696)</f>
        <v>NT</v>
      </c>
    </row>
    <row r="697" spans="1:4">
      <c r="A697">
        <v>896</v>
      </c>
      <c r="B697" t="s">
        <v>536</v>
      </c>
      <c r="C697" t="s">
        <v>479</v>
      </c>
      <c r="D697" t="str">
        <f>IFERROR(VLOOKUP(A697,'Perpetual Stats(HEM)'!$A$3:$D$2773,3,FALSE),B697)</f>
        <v>NT</v>
      </c>
    </row>
    <row r="698" spans="1:4">
      <c r="A698">
        <v>897</v>
      </c>
      <c r="B698" t="s">
        <v>536</v>
      </c>
      <c r="C698" t="s">
        <v>479</v>
      </c>
      <c r="D698" t="str">
        <f>IFERROR(VLOOKUP(A698,'Perpetual Stats(HEM)'!$A$3:$D$2773,3,FALSE),B698)</f>
        <v>NT</v>
      </c>
    </row>
    <row r="699" spans="1:4">
      <c r="A699">
        <v>898</v>
      </c>
      <c r="B699" t="s">
        <v>536</v>
      </c>
      <c r="C699" t="s">
        <v>479</v>
      </c>
      <c r="D699" t="str">
        <f>IFERROR(VLOOKUP(A699,'Perpetual Stats(HEM)'!$A$3:$D$2773,3,FALSE),B699)</f>
        <v>NT</v>
      </c>
    </row>
    <row r="700" spans="1:4">
      <c r="A700">
        <v>899</v>
      </c>
      <c r="B700" t="s">
        <v>536</v>
      </c>
      <c r="C700" t="s">
        <v>479</v>
      </c>
      <c r="D700" t="str">
        <f>IFERROR(VLOOKUP(A700,'Perpetual Stats(HEM)'!$A$3:$D$2773,3,FALSE),B700)</f>
        <v>NT</v>
      </c>
    </row>
    <row r="701" spans="1:4">
      <c r="A701">
        <v>900</v>
      </c>
      <c r="B701" t="s">
        <v>536</v>
      </c>
      <c r="C701" t="s">
        <v>479</v>
      </c>
      <c r="D701" t="str">
        <f>IFERROR(VLOOKUP(A701,'Perpetual Stats(HEM)'!$A$3:$D$2773,3,FALSE),B701)</f>
        <v>NT</v>
      </c>
    </row>
    <row r="702" spans="1:4">
      <c r="A702">
        <v>901</v>
      </c>
      <c r="B702" t="s">
        <v>536</v>
      </c>
      <c r="C702" t="s">
        <v>479</v>
      </c>
      <c r="D702" t="str">
        <f>IFERROR(VLOOKUP(A702,'Perpetual Stats(HEM)'!$A$3:$D$2773,3,FALSE),B702)</f>
        <v>NT</v>
      </c>
    </row>
    <row r="703" spans="1:4">
      <c r="A703">
        <v>902</v>
      </c>
      <c r="B703" t="s">
        <v>536</v>
      </c>
      <c r="C703" t="s">
        <v>479</v>
      </c>
      <c r="D703" t="str">
        <f>IFERROR(VLOOKUP(A703,'Perpetual Stats(HEM)'!$A$3:$D$2773,3,FALSE),B703)</f>
        <v>NT</v>
      </c>
    </row>
    <row r="704" spans="1:4">
      <c r="A704">
        <v>903</v>
      </c>
      <c r="B704" t="s">
        <v>536</v>
      </c>
      <c r="C704" t="s">
        <v>479</v>
      </c>
      <c r="D704" t="str">
        <f>IFERROR(VLOOKUP(A704,'Perpetual Stats(HEM)'!$A$3:$D$2773,3,FALSE),B704)</f>
        <v>NT</v>
      </c>
    </row>
    <row r="705" spans="1:4">
      <c r="A705">
        <v>904</v>
      </c>
      <c r="B705" t="s">
        <v>536</v>
      </c>
      <c r="C705" t="s">
        <v>479</v>
      </c>
      <c r="D705" t="str">
        <f>IFERROR(VLOOKUP(A705,'Perpetual Stats(HEM)'!$A$3:$D$2773,3,FALSE),B705)</f>
        <v>NT</v>
      </c>
    </row>
    <row r="706" spans="1:4">
      <c r="A706">
        <v>905</v>
      </c>
      <c r="B706" t="s">
        <v>536</v>
      </c>
      <c r="C706" t="s">
        <v>479</v>
      </c>
      <c r="D706" t="str">
        <f>IFERROR(VLOOKUP(A706,'Perpetual Stats(HEM)'!$A$3:$D$2773,3,FALSE),B706)</f>
        <v>NT</v>
      </c>
    </row>
    <row r="707" spans="1:4">
      <c r="A707">
        <v>906</v>
      </c>
      <c r="B707" t="s">
        <v>536</v>
      </c>
      <c r="C707" t="s">
        <v>479</v>
      </c>
      <c r="D707" t="str">
        <f>IFERROR(VLOOKUP(A707,'Perpetual Stats(HEM)'!$A$3:$D$2773,3,FALSE),B707)</f>
        <v>NT</v>
      </c>
    </row>
    <row r="708" spans="1:4">
      <c r="A708">
        <v>907</v>
      </c>
      <c r="B708" t="s">
        <v>536</v>
      </c>
      <c r="C708" t="s">
        <v>479</v>
      </c>
      <c r="D708" t="str">
        <f>IFERROR(VLOOKUP(A708,'Perpetual Stats(HEM)'!$A$3:$D$2773,3,FALSE),B708)</f>
        <v>NT</v>
      </c>
    </row>
    <row r="709" spans="1:4">
      <c r="A709">
        <v>908</v>
      </c>
      <c r="B709" t="s">
        <v>536</v>
      </c>
      <c r="C709" t="s">
        <v>479</v>
      </c>
      <c r="D709" t="str">
        <f>IFERROR(VLOOKUP(A709,'Perpetual Stats(HEM)'!$A$3:$D$2773,3,FALSE),B709)</f>
        <v>NT</v>
      </c>
    </row>
    <row r="710" spans="1:4">
      <c r="A710">
        <v>909</v>
      </c>
      <c r="B710" t="s">
        <v>536</v>
      </c>
      <c r="C710" t="s">
        <v>479</v>
      </c>
      <c r="D710" t="str">
        <f>IFERROR(VLOOKUP(A710,'Perpetual Stats(HEM)'!$A$3:$D$2773,3,FALSE),B710)</f>
        <v>NT</v>
      </c>
    </row>
    <row r="711" spans="1:4">
      <c r="A711">
        <v>910</v>
      </c>
      <c r="B711" t="s">
        <v>536</v>
      </c>
      <c r="C711" t="s">
        <v>479</v>
      </c>
      <c r="D711" t="str">
        <f>IFERROR(VLOOKUP(A711,'Perpetual Stats(HEM)'!$A$3:$D$2773,3,FALSE),B711)</f>
        <v>NT</v>
      </c>
    </row>
    <row r="712" spans="1:4">
      <c r="A712">
        <v>911</v>
      </c>
      <c r="B712" t="s">
        <v>536</v>
      </c>
      <c r="C712" t="s">
        <v>479</v>
      </c>
      <c r="D712" t="str">
        <f>IFERROR(VLOOKUP(A712,'Perpetual Stats(HEM)'!$A$3:$D$2773,3,FALSE),B712)</f>
        <v>NT</v>
      </c>
    </row>
    <row r="713" spans="1:4">
      <c r="A713">
        <v>912</v>
      </c>
      <c r="B713" t="s">
        <v>536</v>
      </c>
      <c r="C713" t="s">
        <v>479</v>
      </c>
      <c r="D713" t="str">
        <f>IFERROR(VLOOKUP(A713,'Perpetual Stats(HEM)'!$A$3:$D$2773,3,FALSE),B713)</f>
        <v>NT</v>
      </c>
    </row>
    <row r="714" spans="1:4">
      <c r="A714">
        <v>913</v>
      </c>
      <c r="B714" t="s">
        <v>536</v>
      </c>
      <c r="C714" t="s">
        <v>479</v>
      </c>
      <c r="D714" t="str">
        <f>IFERROR(VLOOKUP(A714,'Perpetual Stats(HEM)'!$A$3:$D$2773,3,FALSE),B714)</f>
        <v>NT</v>
      </c>
    </row>
    <row r="715" spans="1:4">
      <c r="A715">
        <v>914</v>
      </c>
      <c r="B715" t="s">
        <v>536</v>
      </c>
      <c r="C715" t="s">
        <v>479</v>
      </c>
      <c r="D715" t="str">
        <f>IFERROR(VLOOKUP(A715,'Perpetual Stats(HEM)'!$A$3:$D$2773,3,FALSE),B715)</f>
        <v>NT</v>
      </c>
    </row>
    <row r="716" spans="1:4">
      <c r="A716">
        <v>915</v>
      </c>
      <c r="B716" t="s">
        <v>536</v>
      </c>
      <c r="C716" t="s">
        <v>479</v>
      </c>
      <c r="D716" t="str">
        <f>IFERROR(VLOOKUP(A716,'Perpetual Stats(HEM)'!$A$3:$D$2773,3,FALSE),B716)</f>
        <v>NT</v>
      </c>
    </row>
    <row r="717" spans="1:4">
      <c r="A717">
        <v>916</v>
      </c>
      <c r="B717" t="s">
        <v>536</v>
      </c>
      <c r="C717" t="s">
        <v>479</v>
      </c>
      <c r="D717" t="str">
        <f>IFERROR(VLOOKUP(A717,'Perpetual Stats(HEM)'!$A$3:$D$2773,3,FALSE),B717)</f>
        <v>NT</v>
      </c>
    </row>
    <row r="718" spans="1:4">
      <c r="A718">
        <v>917</v>
      </c>
      <c r="B718" t="s">
        <v>536</v>
      </c>
      <c r="C718" t="s">
        <v>479</v>
      </c>
      <c r="D718" t="str">
        <f>IFERROR(VLOOKUP(A718,'Perpetual Stats(HEM)'!$A$3:$D$2773,3,FALSE),B718)</f>
        <v>NT</v>
      </c>
    </row>
    <row r="719" spans="1:4">
      <c r="A719">
        <v>918</v>
      </c>
      <c r="B719" t="s">
        <v>536</v>
      </c>
      <c r="C719" t="s">
        <v>479</v>
      </c>
      <c r="D719" t="str">
        <f>IFERROR(VLOOKUP(A719,'Perpetual Stats(HEM)'!$A$3:$D$2773,3,FALSE),B719)</f>
        <v>NT</v>
      </c>
    </row>
    <row r="720" spans="1:4">
      <c r="A720">
        <v>919</v>
      </c>
      <c r="B720" t="s">
        <v>536</v>
      </c>
      <c r="C720" t="s">
        <v>479</v>
      </c>
      <c r="D720" t="str">
        <f>IFERROR(VLOOKUP(A720,'Perpetual Stats(HEM)'!$A$3:$D$2773,3,FALSE),B720)</f>
        <v>NT</v>
      </c>
    </row>
    <row r="721" spans="1:4">
      <c r="A721">
        <v>920</v>
      </c>
      <c r="B721" t="s">
        <v>536</v>
      </c>
      <c r="C721" t="s">
        <v>479</v>
      </c>
      <c r="D721" t="str">
        <f>IFERROR(VLOOKUP(A721,'Perpetual Stats(HEM)'!$A$3:$D$2773,3,FALSE),B721)</f>
        <v>NT</v>
      </c>
    </row>
    <row r="722" spans="1:4">
      <c r="A722">
        <v>921</v>
      </c>
      <c r="B722" t="s">
        <v>536</v>
      </c>
      <c r="C722" t="s">
        <v>479</v>
      </c>
      <c r="D722" t="str">
        <f>IFERROR(VLOOKUP(A722,'Perpetual Stats(HEM)'!$A$3:$D$2773,3,FALSE),B722)</f>
        <v>NT</v>
      </c>
    </row>
    <row r="723" spans="1:4">
      <c r="A723">
        <v>922</v>
      </c>
      <c r="B723" t="s">
        <v>536</v>
      </c>
      <c r="C723" t="s">
        <v>479</v>
      </c>
      <c r="D723" t="str">
        <f>IFERROR(VLOOKUP(A723,'Perpetual Stats(HEM)'!$A$3:$D$2773,3,FALSE),B723)</f>
        <v>NT</v>
      </c>
    </row>
    <row r="724" spans="1:4">
      <c r="A724">
        <v>923</v>
      </c>
      <c r="B724" t="s">
        <v>536</v>
      </c>
      <c r="C724" t="s">
        <v>479</v>
      </c>
      <c r="D724" t="str">
        <f>IFERROR(VLOOKUP(A724,'Perpetual Stats(HEM)'!$A$3:$D$2773,3,FALSE),B724)</f>
        <v>NT</v>
      </c>
    </row>
    <row r="725" spans="1:4">
      <c r="A725">
        <v>924</v>
      </c>
      <c r="B725" t="s">
        <v>536</v>
      </c>
      <c r="C725" t="s">
        <v>479</v>
      </c>
      <c r="D725" t="str">
        <f>IFERROR(VLOOKUP(A725,'Perpetual Stats(HEM)'!$A$3:$D$2773,3,FALSE),B725)</f>
        <v>NT</v>
      </c>
    </row>
    <row r="726" spans="1:4">
      <c r="A726">
        <v>925</v>
      </c>
      <c r="B726" t="s">
        <v>536</v>
      </c>
      <c r="C726" t="s">
        <v>479</v>
      </c>
      <c r="D726" t="str">
        <f>IFERROR(VLOOKUP(A726,'Perpetual Stats(HEM)'!$A$3:$D$2773,3,FALSE),B726)</f>
        <v>NT</v>
      </c>
    </row>
    <row r="727" spans="1:4">
      <c r="A727">
        <v>926</v>
      </c>
      <c r="B727" t="s">
        <v>536</v>
      </c>
      <c r="C727" t="s">
        <v>479</v>
      </c>
      <c r="D727" t="str">
        <f>IFERROR(VLOOKUP(A727,'Perpetual Stats(HEM)'!$A$3:$D$2773,3,FALSE),B727)</f>
        <v>NT</v>
      </c>
    </row>
    <row r="728" spans="1:4">
      <c r="A728">
        <v>927</v>
      </c>
      <c r="B728" t="s">
        <v>536</v>
      </c>
      <c r="C728" t="s">
        <v>479</v>
      </c>
      <c r="D728" t="str">
        <f>IFERROR(VLOOKUP(A728,'Perpetual Stats(HEM)'!$A$3:$D$2773,3,FALSE),B728)</f>
        <v>NT</v>
      </c>
    </row>
    <row r="729" spans="1:4">
      <c r="A729">
        <v>928</v>
      </c>
      <c r="B729" t="s">
        <v>536</v>
      </c>
      <c r="C729" t="s">
        <v>479</v>
      </c>
      <c r="D729" t="str">
        <f>IFERROR(VLOOKUP(A729,'Perpetual Stats(HEM)'!$A$3:$D$2773,3,FALSE),B729)</f>
        <v>NT</v>
      </c>
    </row>
    <row r="730" spans="1:4">
      <c r="A730">
        <v>929</v>
      </c>
      <c r="B730" t="s">
        <v>536</v>
      </c>
      <c r="C730" t="s">
        <v>479</v>
      </c>
      <c r="D730" t="str">
        <f>IFERROR(VLOOKUP(A730,'Perpetual Stats(HEM)'!$A$3:$D$2773,3,FALSE),B730)</f>
        <v>NT</v>
      </c>
    </row>
    <row r="731" spans="1:4">
      <c r="A731">
        <v>930</v>
      </c>
      <c r="B731" t="s">
        <v>536</v>
      </c>
      <c r="C731" t="s">
        <v>479</v>
      </c>
      <c r="D731" t="str">
        <f>IFERROR(VLOOKUP(A731,'Perpetual Stats(HEM)'!$A$3:$D$2773,3,FALSE),B731)</f>
        <v>NT</v>
      </c>
    </row>
    <row r="732" spans="1:4">
      <c r="A732">
        <v>931</v>
      </c>
      <c r="B732" t="s">
        <v>536</v>
      </c>
      <c r="C732" t="s">
        <v>479</v>
      </c>
      <c r="D732" t="str">
        <f>IFERROR(VLOOKUP(A732,'Perpetual Stats(HEM)'!$A$3:$D$2773,3,FALSE),B732)</f>
        <v>NT</v>
      </c>
    </row>
    <row r="733" spans="1:4">
      <c r="A733">
        <v>932</v>
      </c>
      <c r="B733" t="s">
        <v>536</v>
      </c>
      <c r="C733" t="s">
        <v>479</v>
      </c>
      <c r="D733" t="str">
        <f>IFERROR(VLOOKUP(A733,'Perpetual Stats(HEM)'!$A$3:$D$2773,3,FALSE),B733)</f>
        <v>NT</v>
      </c>
    </row>
    <row r="734" spans="1:4">
      <c r="A734">
        <v>933</v>
      </c>
      <c r="B734" t="s">
        <v>536</v>
      </c>
      <c r="C734" t="s">
        <v>479</v>
      </c>
      <c r="D734" t="str">
        <f>IFERROR(VLOOKUP(A734,'Perpetual Stats(HEM)'!$A$3:$D$2773,3,FALSE),B734)</f>
        <v>NT</v>
      </c>
    </row>
    <row r="735" spans="1:4">
      <c r="A735">
        <v>934</v>
      </c>
      <c r="B735" t="s">
        <v>536</v>
      </c>
      <c r="C735" t="s">
        <v>479</v>
      </c>
      <c r="D735" t="str">
        <f>IFERROR(VLOOKUP(A735,'Perpetual Stats(HEM)'!$A$3:$D$2773,3,FALSE),B735)</f>
        <v>NT</v>
      </c>
    </row>
    <row r="736" spans="1:4">
      <c r="A736">
        <v>935</v>
      </c>
      <c r="B736" t="s">
        <v>536</v>
      </c>
      <c r="C736" t="s">
        <v>479</v>
      </c>
      <c r="D736" t="str">
        <f>IFERROR(VLOOKUP(A736,'Perpetual Stats(HEM)'!$A$3:$D$2773,3,FALSE),B736)</f>
        <v>NT</v>
      </c>
    </row>
    <row r="737" spans="1:4">
      <c r="A737">
        <v>936</v>
      </c>
      <c r="B737" t="s">
        <v>536</v>
      </c>
      <c r="C737" t="s">
        <v>479</v>
      </c>
      <c r="D737" t="str">
        <f>IFERROR(VLOOKUP(A737,'Perpetual Stats(HEM)'!$A$3:$D$2773,3,FALSE),B737)</f>
        <v>NT</v>
      </c>
    </row>
    <row r="738" spans="1:4">
      <c r="A738">
        <v>937</v>
      </c>
      <c r="B738" t="s">
        <v>536</v>
      </c>
      <c r="C738" t="s">
        <v>479</v>
      </c>
      <c r="D738" t="str">
        <f>IFERROR(VLOOKUP(A738,'Perpetual Stats(HEM)'!$A$3:$D$2773,3,FALSE),B738)</f>
        <v>NT</v>
      </c>
    </row>
    <row r="739" spans="1:4">
      <c r="A739">
        <v>938</v>
      </c>
      <c r="B739" t="s">
        <v>536</v>
      </c>
      <c r="C739" t="s">
        <v>479</v>
      </c>
      <c r="D739" t="str">
        <f>IFERROR(VLOOKUP(A739,'Perpetual Stats(HEM)'!$A$3:$D$2773,3,FALSE),B739)</f>
        <v>NT</v>
      </c>
    </row>
    <row r="740" spans="1:4">
      <c r="A740">
        <v>939</v>
      </c>
      <c r="B740" t="s">
        <v>536</v>
      </c>
      <c r="C740" t="s">
        <v>479</v>
      </c>
      <c r="D740" t="str">
        <f>IFERROR(VLOOKUP(A740,'Perpetual Stats(HEM)'!$A$3:$D$2773,3,FALSE),B740)</f>
        <v>NT</v>
      </c>
    </row>
    <row r="741" spans="1:4">
      <c r="A741">
        <v>940</v>
      </c>
      <c r="B741" t="s">
        <v>536</v>
      </c>
      <c r="C741" t="s">
        <v>479</v>
      </c>
      <c r="D741" t="str">
        <f>IFERROR(VLOOKUP(A741,'Perpetual Stats(HEM)'!$A$3:$D$2773,3,FALSE),B741)</f>
        <v>NT</v>
      </c>
    </row>
    <row r="742" spans="1:4">
      <c r="A742">
        <v>941</v>
      </c>
      <c r="B742" t="s">
        <v>536</v>
      </c>
      <c r="C742" t="s">
        <v>479</v>
      </c>
      <c r="D742" t="str">
        <f>IFERROR(VLOOKUP(A742,'Perpetual Stats(HEM)'!$A$3:$D$2773,3,FALSE),B742)</f>
        <v>NT</v>
      </c>
    </row>
    <row r="743" spans="1:4">
      <c r="A743">
        <v>942</v>
      </c>
      <c r="B743" t="s">
        <v>536</v>
      </c>
      <c r="C743" t="s">
        <v>479</v>
      </c>
      <c r="D743" t="str">
        <f>IFERROR(VLOOKUP(A743,'Perpetual Stats(HEM)'!$A$3:$D$2773,3,FALSE),B743)</f>
        <v>NT</v>
      </c>
    </row>
    <row r="744" spans="1:4">
      <c r="A744">
        <v>943</v>
      </c>
      <c r="B744" t="s">
        <v>536</v>
      </c>
      <c r="C744" t="s">
        <v>479</v>
      </c>
      <c r="D744" t="str">
        <f>IFERROR(VLOOKUP(A744,'Perpetual Stats(HEM)'!$A$3:$D$2773,3,FALSE),B744)</f>
        <v>NT</v>
      </c>
    </row>
    <row r="745" spans="1:4">
      <c r="A745">
        <v>944</v>
      </c>
      <c r="B745" t="s">
        <v>536</v>
      </c>
      <c r="C745" t="s">
        <v>479</v>
      </c>
      <c r="D745" t="str">
        <f>IFERROR(VLOOKUP(A745,'Perpetual Stats(HEM)'!$A$3:$D$2773,3,FALSE),B745)</f>
        <v>NT</v>
      </c>
    </row>
    <row r="746" spans="1:4">
      <c r="A746">
        <v>945</v>
      </c>
      <c r="B746" t="s">
        <v>536</v>
      </c>
      <c r="C746" t="s">
        <v>479</v>
      </c>
      <c r="D746" t="str">
        <f>IFERROR(VLOOKUP(A746,'Perpetual Stats(HEM)'!$A$3:$D$2773,3,FALSE),B746)</f>
        <v>NT</v>
      </c>
    </row>
    <row r="747" spans="1:4">
      <c r="A747">
        <v>946</v>
      </c>
      <c r="B747" t="s">
        <v>536</v>
      </c>
      <c r="C747" t="s">
        <v>479</v>
      </c>
      <c r="D747" t="str">
        <f>IFERROR(VLOOKUP(A747,'Perpetual Stats(HEM)'!$A$3:$D$2773,3,FALSE),B747)</f>
        <v>NT</v>
      </c>
    </row>
    <row r="748" spans="1:4">
      <c r="A748">
        <v>947</v>
      </c>
      <c r="B748" t="s">
        <v>536</v>
      </c>
      <c r="C748" t="s">
        <v>479</v>
      </c>
      <c r="D748" t="str">
        <f>IFERROR(VLOOKUP(A748,'Perpetual Stats(HEM)'!$A$3:$D$2773,3,FALSE),B748)</f>
        <v>NT</v>
      </c>
    </row>
    <row r="749" spans="1:4">
      <c r="A749">
        <v>948</v>
      </c>
      <c r="B749" t="s">
        <v>536</v>
      </c>
      <c r="C749" t="s">
        <v>479</v>
      </c>
      <c r="D749" t="str">
        <f>IFERROR(VLOOKUP(A749,'Perpetual Stats(HEM)'!$A$3:$D$2773,3,FALSE),B749)</f>
        <v>NT</v>
      </c>
    </row>
    <row r="750" spans="1:4">
      <c r="A750">
        <v>949</v>
      </c>
      <c r="B750" t="s">
        <v>536</v>
      </c>
      <c r="C750" t="s">
        <v>479</v>
      </c>
      <c r="D750" t="str">
        <f>IFERROR(VLOOKUP(A750,'Perpetual Stats(HEM)'!$A$3:$D$2773,3,FALSE),B750)</f>
        <v>NT</v>
      </c>
    </row>
    <row r="751" spans="1:4">
      <c r="A751">
        <v>950</v>
      </c>
      <c r="B751" t="s">
        <v>536</v>
      </c>
      <c r="C751" t="s">
        <v>479</v>
      </c>
      <c r="D751" t="str">
        <f>IFERROR(VLOOKUP(A751,'Perpetual Stats(HEM)'!$A$3:$D$2773,3,FALSE),B751)</f>
        <v>NT</v>
      </c>
    </row>
    <row r="752" spans="1:4">
      <c r="A752">
        <v>951</v>
      </c>
      <c r="B752" t="s">
        <v>536</v>
      </c>
      <c r="C752" t="s">
        <v>479</v>
      </c>
      <c r="D752" t="str">
        <f>IFERROR(VLOOKUP(A752,'Perpetual Stats(HEM)'!$A$3:$D$2773,3,FALSE),B752)</f>
        <v>NT</v>
      </c>
    </row>
    <row r="753" spans="1:4">
      <c r="A753">
        <v>952</v>
      </c>
      <c r="B753" t="s">
        <v>536</v>
      </c>
      <c r="C753" t="s">
        <v>479</v>
      </c>
      <c r="D753" t="str">
        <f>IFERROR(VLOOKUP(A753,'Perpetual Stats(HEM)'!$A$3:$D$2773,3,FALSE),B753)</f>
        <v>NT</v>
      </c>
    </row>
    <row r="754" spans="1:4">
      <c r="A754">
        <v>953</v>
      </c>
      <c r="B754" t="s">
        <v>536</v>
      </c>
      <c r="C754" t="s">
        <v>479</v>
      </c>
      <c r="D754" t="str">
        <f>IFERROR(VLOOKUP(A754,'Perpetual Stats(HEM)'!$A$3:$D$2773,3,FALSE),B754)</f>
        <v>NT</v>
      </c>
    </row>
    <row r="755" spans="1:4">
      <c r="A755">
        <v>954</v>
      </c>
      <c r="B755" t="s">
        <v>536</v>
      </c>
      <c r="C755" t="s">
        <v>479</v>
      </c>
      <c r="D755" t="str">
        <f>IFERROR(VLOOKUP(A755,'Perpetual Stats(HEM)'!$A$3:$D$2773,3,FALSE),B755)</f>
        <v>NT</v>
      </c>
    </row>
    <row r="756" spans="1:4">
      <c r="A756">
        <v>955</v>
      </c>
      <c r="B756" t="s">
        <v>536</v>
      </c>
      <c r="C756" t="s">
        <v>479</v>
      </c>
      <c r="D756" t="str">
        <f>IFERROR(VLOOKUP(A756,'Perpetual Stats(HEM)'!$A$3:$D$2773,3,FALSE),B756)</f>
        <v>NT</v>
      </c>
    </row>
    <row r="757" spans="1:4">
      <c r="A757">
        <v>956</v>
      </c>
      <c r="B757" t="s">
        <v>536</v>
      </c>
      <c r="C757" t="s">
        <v>479</v>
      </c>
      <c r="D757" t="str">
        <f>IFERROR(VLOOKUP(A757,'Perpetual Stats(HEM)'!$A$3:$D$2773,3,FALSE),B757)</f>
        <v>NT</v>
      </c>
    </row>
    <row r="758" spans="1:4">
      <c r="A758">
        <v>957</v>
      </c>
      <c r="B758" t="s">
        <v>536</v>
      </c>
      <c r="C758" t="s">
        <v>479</v>
      </c>
      <c r="D758" t="str">
        <f>IFERROR(VLOOKUP(A758,'Perpetual Stats(HEM)'!$A$3:$D$2773,3,FALSE),B758)</f>
        <v>NT</v>
      </c>
    </row>
    <row r="759" spans="1:4">
      <c r="A759">
        <v>958</v>
      </c>
      <c r="B759" t="s">
        <v>536</v>
      </c>
      <c r="C759" t="s">
        <v>479</v>
      </c>
      <c r="D759" t="str">
        <f>IFERROR(VLOOKUP(A759,'Perpetual Stats(HEM)'!$A$3:$D$2773,3,FALSE),B759)</f>
        <v>NT</v>
      </c>
    </row>
    <row r="760" spans="1:4">
      <c r="A760">
        <v>959</v>
      </c>
      <c r="B760" t="s">
        <v>536</v>
      </c>
      <c r="C760" t="s">
        <v>479</v>
      </c>
      <c r="D760" t="str">
        <f>IFERROR(VLOOKUP(A760,'Perpetual Stats(HEM)'!$A$3:$D$2773,3,FALSE),B760)</f>
        <v>NT</v>
      </c>
    </row>
    <row r="761" spans="1:4">
      <c r="A761">
        <v>960</v>
      </c>
      <c r="B761" t="s">
        <v>536</v>
      </c>
      <c r="C761" t="s">
        <v>479</v>
      </c>
      <c r="D761" t="str">
        <f>IFERROR(VLOOKUP(A761,'Perpetual Stats(HEM)'!$A$3:$D$2773,3,FALSE),B761)</f>
        <v>NT</v>
      </c>
    </row>
    <row r="762" spans="1:4">
      <c r="A762">
        <v>961</v>
      </c>
      <c r="B762" t="s">
        <v>536</v>
      </c>
      <c r="C762" t="s">
        <v>479</v>
      </c>
      <c r="D762" t="str">
        <f>IFERROR(VLOOKUP(A762,'Perpetual Stats(HEM)'!$A$3:$D$2773,3,FALSE),B762)</f>
        <v>NT</v>
      </c>
    </row>
    <row r="763" spans="1:4">
      <c r="A763">
        <v>962</v>
      </c>
      <c r="B763" t="s">
        <v>536</v>
      </c>
      <c r="C763" t="s">
        <v>479</v>
      </c>
      <c r="D763" t="str">
        <f>IFERROR(VLOOKUP(A763,'Perpetual Stats(HEM)'!$A$3:$D$2773,3,FALSE),B763)</f>
        <v>NT</v>
      </c>
    </row>
    <row r="764" spans="1:4">
      <c r="A764">
        <v>963</v>
      </c>
      <c r="B764" t="s">
        <v>536</v>
      </c>
      <c r="C764" t="s">
        <v>479</v>
      </c>
      <c r="D764" t="str">
        <f>IFERROR(VLOOKUP(A764,'Perpetual Stats(HEM)'!$A$3:$D$2773,3,FALSE),B764)</f>
        <v>NT</v>
      </c>
    </row>
    <row r="765" spans="1:4">
      <c r="A765">
        <v>964</v>
      </c>
      <c r="B765" t="s">
        <v>536</v>
      </c>
      <c r="C765" t="s">
        <v>479</v>
      </c>
      <c r="D765" t="str">
        <f>IFERROR(VLOOKUP(A765,'Perpetual Stats(HEM)'!$A$3:$D$2773,3,FALSE),B765)</f>
        <v>NT</v>
      </c>
    </row>
    <row r="766" spans="1:4">
      <c r="A766">
        <v>965</v>
      </c>
      <c r="B766" t="s">
        <v>536</v>
      </c>
      <c r="C766" t="s">
        <v>479</v>
      </c>
      <c r="D766" t="str">
        <f>IFERROR(VLOOKUP(A766,'Perpetual Stats(HEM)'!$A$3:$D$2773,3,FALSE),B766)</f>
        <v>NT</v>
      </c>
    </row>
    <row r="767" spans="1:4">
      <c r="A767">
        <v>966</v>
      </c>
      <c r="B767" t="s">
        <v>536</v>
      </c>
      <c r="C767" t="s">
        <v>479</v>
      </c>
      <c r="D767" t="str">
        <f>IFERROR(VLOOKUP(A767,'Perpetual Stats(HEM)'!$A$3:$D$2773,3,FALSE),B767)</f>
        <v>NT</v>
      </c>
    </row>
    <row r="768" spans="1:4">
      <c r="A768">
        <v>967</v>
      </c>
      <c r="B768" t="s">
        <v>536</v>
      </c>
      <c r="C768" t="s">
        <v>479</v>
      </c>
      <c r="D768" t="str">
        <f>IFERROR(VLOOKUP(A768,'Perpetual Stats(HEM)'!$A$3:$D$2773,3,FALSE),B768)</f>
        <v>NT</v>
      </c>
    </row>
    <row r="769" spans="1:4">
      <c r="A769">
        <v>968</v>
      </c>
      <c r="B769" t="s">
        <v>536</v>
      </c>
      <c r="C769" t="s">
        <v>479</v>
      </c>
      <c r="D769" t="str">
        <f>IFERROR(VLOOKUP(A769,'Perpetual Stats(HEM)'!$A$3:$D$2773,3,FALSE),B769)</f>
        <v>NT</v>
      </c>
    </row>
    <row r="770" spans="1:4">
      <c r="A770">
        <v>969</v>
      </c>
      <c r="B770" t="s">
        <v>536</v>
      </c>
      <c r="C770" t="s">
        <v>479</v>
      </c>
      <c r="D770" t="str">
        <f>IFERROR(VLOOKUP(A770,'Perpetual Stats(HEM)'!$A$3:$D$2773,3,FALSE),B770)</f>
        <v>NT</v>
      </c>
    </row>
    <row r="771" spans="1:4">
      <c r="A771">
        <v>970</v>
      </c>
      <c r="B771" t="s">
        <v>536</v>
      </c>
      <c r="C771" t="s">
        <v>479</v>
      </c>
      <c r="D771" t="str">
        <f>IFERROR(VLOOKUP(A771,'Perpetual Stats(HEM)'!$A$3:$D$2773,3,FALSE),B771)</f>
        <v>NT</v>
      </c>
    </row>
    <row r="772" spans="1:4">
      <c r="A772">
        <v>971</v>
      </c>
      <c r="B772" t="s">
        <v>536</v>
      </c>
      <c r="C772" t="s">
        <v>479</v>
      </c>
      <c r="D772" t="str">
        <f>IFERROR(VLOOKUP(A772,'Perpetual Stats(HEM)'!$A$3:$D$2773,3,FALSE),B772)</f>
        <v>NT</v>
      </c>
    </row>
    <row r="773" spans="1:4">
      <c r="A773">
        <v>972</v>
      </c>
      <c r="B773" t="s">
        <v>536</v>
      </c>
      <c r="C773" t="s">
        <v>479</v>
      </c>
      <c r="D773" t="str">
        <f>IFERROR(VLOOKUP(A773,'Perpetual Stats(HEM)'!$A$3:$D$2773,3,FALSE),B773)</f>
        <v>NT</v>
      </c>
    </row>
    <row r="774" spans="1:4">
      <c r="A774">
        <v>973</v>
      </c>
      <c r="B774" t="s">
        <v>536</v>
      </c>
      <c r="C774" t="s">
        <v>479</v>
      </c>
      <c r="D774" t="str">
        <f>IFERROR(VLOOKUP(A774,'Perpetual Stats(HEM)'!$A$3:$D$2773,3,FALSE),B774)</f>
        <v>NT</v>
      </c>
    </row>
    <row r="775" spans="1:4">
      <c r="A775">
        <v>974</v>
      </c>
      <c r="B775" t="s">
        <v>536</v>
      </c>
      <c r="C775" t="s">
        <v>479</v>
      </c>
      <c r="D775" t="str">
        <f>IFERROR(VLOOKUP(A775,'Perpetual Stats(HEM)'!$A$3:$D$2773,3,FALSE),B775)</f>
        <v>NT</v>
      </c>
    </row>
    <row r="776" spans="1:4">
      <c r="A776">
        <v>975</v>
      </c>
      <c r="B776" t="s">
        <v>536</v>
      </c>
      <c r="C776" t="s">
        <v>479</v>
      </c>
      <c r="D776" t="str">
        <f>IFERROR(VLOOKUP(A776,'Perpetual Stats(HEM)'!$A$3:$D$2773,3,FALSE),B776)</f>
        <v>NT</v>
      </c>
    </row>
    <row r="777" spans="1:4">
      <c r="A777">
        <v>976</v>
      </c>
      <c r="B777" t="s">
        <v>536</v>
      </c>
      <c r="C777" t="s">
        <v>479</v>
      </c>
      <c r="D777" t="str">
        <f>IFERROR(VLOOKUP(A777,'Perpetual Stats(HEM)'!$A$3:$D$2773,3,FALSE),B777)</f>
        <v>NT</v>
      </c>
    </row>
    <row r="778" spans="1:4">
      <c r="A778">
        <v>977</v>
      </c>
      <c r="B778" t="s">
        <v>536</v>
      </c>
      <c r="C778" t="s">
        <v>479</v>
      </c>
      <c r="D778" t="str">
        <f>IFERROR(VLOOKUP(A778,'Perpetual Stats(HEM)'!$A$3:$D$2773,3,FALSE),B778)</f>
        <v>NT</v>
      </c>
    </row>
    <row r="779" spans="1:4">
      <c r="A779">
        <v>978</v>
      </c>
      <c r="B779" t="s">
        <v>536</v>
      </c>
      <c r="C779" t="s">
        <v>479</v>
      </c>
      <c r="D779" t="str">
        <f>IFERROR(VLOOKUP(A779,'Perpetual Stats(HEM)'!$A$3:$D$2773,3,FALSE),B779)</f>
        <v>NT</v>
      </c>
    </row>
    <row r="780" spans="1:4">
      <c r="A780">
        <v>979</v>
      </c>
      <c r="B780" t="s">
        <v>536</v>
      </c>
      <c r="C780" t="s">
        <v>479</v>
      </c>
      <c r="D780" t="str">
        <f>IFERROR(VLOOKUP(A780,'Perpetual Stats(HEM)'!$A$3:$D$2773,3,FALSE),B780)</f>
        <v>NT</v>
      </c>
    </row>
    <row r="781" spans="1:4">
      <c r="A781">
        <v>980</v>
      </c>
      <c r="B781" t="s">
        <v>536</v>
      </c>
      <c r="C781" t="s">
        <v>479</v>
      </c>
      <c r="D781" t="str">
        <f>IFERROR(VLOOKUP(A781,'Perpetual Stats(HEM)'!$A$3:$D$2773,3,FALSE),B781)</f>
        <v>NT</v>
      </c>
    </row>
    <row r="782" spans="1:4">
      <c r="A782">
        <v>981</v>
      </c>
      <c r="B782" t="s">
        <v>536</v>
      </c>
      <c r="C782" t="s">
        <v>479</v>
      </c>
      <c r="D782" t="str">
        <f>IFERROR(VLOOKUP(A782,'Perpetual Stats(HEM)'!$A$3:$D$2773,3,FALSE),B782)</f>
        <v>NT</v>
      </c>
    </row>
    <row r="783" spans="1:4">
      <c r="A783">
        <v>982</v>
      </c>
      <c r="B783" t="s">
        <v>536</v>
      </c>
      <c r="C783" t="s">
        <v>479</v>
      </c>
      <c r="D783" t="str">
        <f>IFERROR(VLOOKUP(A783,'Perpetual Stats(HEM)'!$A$3:$D$2773,3,FALSE),B783)</f>
        <v>NT</v>
      </c>
    </row>
    <row r="784" spans="1:4">
      <c r="A784">
        <v>983</v>
      </c>
      <c r="B784" t="s">
        <v>536</v>
      </c>
      <c r="C784" t="s">
        <v>479</v>
      </c>
      <c r="D784" t="str">
        <f>IFERROR(VLOOKUP(A784,'Perpetual Stats(HEM)'!$A$3:$D$2773,3,FALSE),B784)</f>
        <v>NT</v>
      </c>
    </row>
    <row r="785" spans="1:4">
      <c r="A785">
        <v>984</v>
      </c>
      <c r="B785" t="s">
        <v>536</v>
      </c>
      <c r="C785" t="s">
        <v>479</v>
      </c>
      <c r="D785" t="str">
        <f>IFERROR(VLOOKUP(A785,'Perpetual Stats(HEM)'!$A$3:$D$2773,3,FALSE),B785)</f>
        <v>NT</v>
      </c>
    </row>
    <row r="786" spans="1:4">
      <c r="A786">
        <v>985</v>
      </c>
      <c r="B786" t="s">
        <v>536</v>
      </c>
      <c r="C786" t="s">
        <v>479</v>
      </c>
      <c r="D786" t="str">
        <f>IFERROR(VLOOKUP(A786,'Perpetual Stats(HEM)'!$A$3:$D$2773,3,FALSE),B786)</f>
        <v>NT</v>
      </c>
    </row>
    <row r="787" spans="1:4">
      <c r="A787">
        <v>986</v>
      </c>
      <c r="B787" t="s">
        <v>536</v>
      </c>
      <c r="C787" t="s">
        <v>479</v>
      </c>
      <c r="D787" t="str">
        <f>IFERROR(VLOOKUP(A787,'Perpetual Stats(HEM)'!$A$3:$D$2773,3,FALSE),B787)</f>
        <v>NT</v>
      </c>
    </row>
    <row r="788" spans="1:4">
      <c r="A788">
        <v>987</v>
      </c>
      <c r="B788" t="s">
        <v>536</v>
      </c>
      <c r="C788" t="s">
        <v>479</v>
      </c>
      <c r="D788" t="str">
        <f>IFERROR(VLOOKUP(A788,'Perpetual Stats(HEM)'!$A$3:$D$2773,3,FALSE),B788)</f>
        <v>NT</v>
      </c>
    </row>
    <row r="789" spans="1:4">
      <c r="A789">
        <v>988</v>
      </c>
      <c r="B789" t="s">
        <v>536</v>
      </c>
      <c r="C789" t="s">
        <v>479</v>
      </c>
      <c r="D789" t="str">
        <f>IFERROR(VLOOKUP(A789,'Perpetual Stats(HEM)'!$A$3:$D$2773,3,FALSE),B789)</f>
        <v>NT</v>
      </c>
    </row>
    <row r="790" spans="1:4">
      <c r="A790">
        <v>989</v>
      </c>
      <c r="B790" t="s">
        <v>536</v>
      </c>
      <c r="C790" t="s">
        <v>479</v>
      </c>
      <c r="D790" t="str">
        <f>IFERROR(VLOOKUP(A790,'Perpetual Stats(HEM)'!$A$3:$D$2773,3,FALSE),B790)</f>
        <v>NT</v>
      </c>
    </row>
    <row r="791" spans="1:4">
      <c r="A791">
        <v>990</v>
      </c>
      <c r="B791" t="s">
        <v>536</v>
      </c>
      <c r="C791" t="s">
        <v>479</v>
      </c>
      <c r="D791" t="str">
        <f>IFERROR(VLOOKUP(A791,'Perpetual Stats(HEM)'!$A$3:$D$2773,3,FALSE),B791)</f>
        <v>NT</v>
      </c>
    </row>
    <row r="792" spans="1:4">
      <c r="A792">
        <v>991</v>
      </c>
      <c r="B792" t="s">
        <v>536</v>
      </c>
      <c r="C792" t="s">
        <v>479</v>
      </c>
      <c r="D792" t="str">
        <f>IFERROR(VLOOKUP(A792,'Perpetual Stats(HEM)'!$A$3:$D$2773,3,FALSE),B792)</f>
        <v>NT</v>
      </c>
    </row>
    <row r="793" spans="1:4">
      <c r="A793">
        <v>992</v>
      </c>
      <c r="B793" t="s">
        <v>536</v>
      </c>
      <c r="C793" t="s">
        <v>479</v>
      </c>
      <c r="D793" t="str">
        <f>IFERROR(VLOOKUP(A793,'Perpetual Stats(HEM)'!$A$3:$D$2773,3,FALSE),B793)</f>
        <v>NT</v>
      </c>
    </row>
    <row r="794" spans="1:4">
      <c r="A794">
        <v>993</v>
      </c>
      <c r="B794" t="s">
        <v>536</v>
      </c>
      <c r="C794" t="s">
        <v>479</v>
      </c>
      <c r="D794" t="str">
        <f>IFERROR(VLOOKUP(A794,'Perpetual Stats(HEM)'!$A$3:$D$2773,3,FALSE),B794)</f>
        <v>NT</v>
      </c>
    </row>
    <row r="795" spans="1:4">
      <c r="A795">
        <v>994</v>
      </c>
      <c r="B795" t="s">
        <v>536</v>
      </c>
      <c r="C795" t="s">
        <v>479</v>
      </c>
      <c r="D795" t="str">
        <f>IFERROR(VLOOKUP(A795,'Perpetual Stats(HEM)'!$A$3:$D$2773,3,FALSE),B795)</f>
        <v>NT</v>
      </c>
    </row>
    <row r="796" spans="1:4">
      <c r="A796">
        <v>995</v>
      </c>
      <c r="B796" t="s">
        <v>536</v>
      </c>
      <c r="C796" t="s">
        <v>479</v>
      </c>
      <c r="D796" t="str">
        <f>IFERROR(VLOOKUP(A796,'Perpetual Stats(HEM)'!$A$3:$D$2773,3,FALSE),B796)</f>
        <v>NT</v>
      </c>
    </row>
    <row r="797" spans="1:4">
      <c r="A797">
        <v>996</v>
      </c>
      <c r="B797" t="s">
        <v>536</v>
      </c>
      <c r="C797" t="s">
        <v>479</v>
      </c>
      <c r="D797" t="str">
        <f>IFERROR(VLOOKUP(A797,'Perpetual Stats(HEM)'!$A$3:$D$2773,3,FALSE),B797)</f>
        <v>NT</v>
      </c>
    </row>
    <row r="798" spans="1:4">
      <c r="A798">
        <v>997</v>
      </c>
      <c r="B798" t="s">
        <v>536</v>
      </c>
      <c r="C798" t="s">
        <v>479</v>
      </c>
      <c r="D798" t="str">
        <f>IFERROR(VLOOKUP(A798,'Perpetual Stats(HEM)'!$A$3:$D$2773,3,FALSE),B798)</f>
        <v>NT</v>
      </c>
    </row>
    <row r="799" spans="1:4">
      <c r="A799">
        <v>998</v>
      </c>
      <c r="B799" t="s">
        <v>536</v>
      </c>
      <c r="C799" t="s">
        <v>479</v>
      </c>
      <c r="D799" t="str">
        <f>IFERROR(VLOOKUP(A799,'Perpetual Stats(HEM)'!$A$3:$D$2773,3,FALSE),B799)</f>
        <v>NT</v>
      </c>
    </row>
    <row r="800" spans="1:4">
      <c r="A800">
        <v>999</v>
      </c>
      <c r="B800" t="s">
        <v>536</v>
      </c>
      <c r="C800" t="s">
        <v>479</v>
      </c>
      <c r="D800" t="str">
        <f>IFERROR(VLOOKUP(A800,'Perpetual Stats(HEM)'!$A$3:$D$2773,3,FALSE),B800)</f>
        <v>NT</v>
      </c>
    </row>
    <row r="801" spans="1:4">
      <c r="A801">
        <v>1000</v>
      </c>
      <c r="B801" t="s">
        <v>526</v>
      </c>
      <c r="C801" t="s">
        <v>553</v>
      </c>
      <c r="D801" t="str">
        <f>IFERROR(VLOOKUP(A801,'Perpetual Stats(HEM)'!$A$3:$D$2773,3,FALSE),B801)</f>
        <v>NSW</v>
      </c>
    </row>
    <row r="802" spans="1:4">
      <c r="A802">
        <v>1001</v>
      </c>
      <c r="B802" t="s">
        <v>526</v>
      </c>
      <c r="C802" t="s">
        <v>553</v>
      </c>
      <c r="D802" t="str">
        <f>IFERROR(VLOOKUP(A802,'Perpetual Stats(HEM)'!$A$3:$D$2773,3,FALSE),B802)</f>
        <v>NSW</v>
      </c>
    </row>
    <row r="803" spans="1:4">
      <c r="A803">
        <v>1002</v>
      </c>
      <c r="B803" t="s">
        <v>526</v>
      </c>
      <c r="C803" t="s">
        <v>553</v>
      </c>
      <c r="D803" t="str">
        <f>IFERROR(VLOOKUP(A803,'Perpetual Stats(HEM)'!$A$3:$D$2773,3,FALSE),B803)</f>
        <v>NSW</v>
      </c>
    </row>
    <row r="804" spans="1:4">
      <c r="A804">
        <v>1003</v>
      </c>
      <c r="B804" t="s">
        <v>526</v>
      </c>
      <c r="C804" t="s">
        <v>553</v>
      </c>
      <c r="D804" t="str">
        <f>IFERROR(VLOOKUP(A804,'Perpetual Stats(HEM)'!$A$3:$D$2773,3,FALSE),B804)</f>
        <v>NSW</v>
      </c>
    </row>
    <row r="805" spans="1:4">
      <c r="A805">
        <v>1004</v>
      </c>
      <c r="B805" t="s">
        <v>526</v>
      </c>
      <c r="C805" t="s">
        <v>553</v>
      </c>
      <c r="D805" t="str">
        <f>IFERROR(VLOOKUP(A805,'Perpetual Stats(HEM)'!$A$3:$D$2773,3,FALSE),B805)</f>
        <v>NSW</v>
      </c>
    </row>
    <row r="806" spans="1:4">
      <c r="A806">
        <v>1005</v>
      </c>
      <c r="B806" t="s">
        <v>526</v>
      </c>
      <c r="C806" t="s">
        <v>553</v>
      </c>
      <c r="D806" t="str">
        <f>IFERROR(VLOOKUP(A806,'Perpetual Stats(HEM)'!$A$3:$D$2773,3,FALSE),B806)</f>
        <v>NSW</v>
      </c>
    </row>
    <row r="807" spans="1:4">
      <c r="A807">
        <v>1006</v>
      </c>
      <c r="B807" t="s">
        <v>526</v>
      </c>
      <c r="C807" t="s">
        <v>553</v>
      </c>
      <c r="D807" t="str">
        <f>IFERROR(VLOOKUP(A807,'Perpetual Stats(HEM)'!$A$3:$D$2773,3,FALSE),B807)</f>
        <v>NSW</v>
      </c>
    </row>
    <row r="808" spans="1:4">
      <c r="A808">
        <v>1007</v>
      </c>
      <c r="B808" t="s">
        <v>526</v>
      </c>
      <c r="C808" t="s">
        <v>553</v>
      </c>
      <c r="D808" t="str">
        <f>IFERROR(VLOOKUP(A808,'Perpetual Stats(HEM)'!$A$3:$D$2773,3,FALSE),B808)</f>
        <v>NSW</v>
      </c>
    </row>
    <row r="809" spans="1:4">
      <c r="A809">
        <v>1008</v>
      </c>
      <c r="B809" t="s">
        <v>526</v>
      </c>
      <c r="C809" t="s">
        <v>553</v>
      </c>
      <c r="D809" t="str">
        <f>IFERROR(VLOOKUP(A809,'Perpetual Stats(HEM)'!$A$3:$D$2773,3,FALSE),B809)</f>
        <v>NSW</v>
      </c>
    </row>
    <row r="810" spans="1:4">
      <c r="A810">
        <v>1009</v>
      </c>
      <c r="B810" t="s">
        <v>526</v>
      </c>
      <c r="C810" t="s">
        <v>553</v>
      </c>
      <c r="D810" t="str">
        <f>IFERROR(VLOOKUP(A810,'Perpetual Stats(HEM)'!$A$3:$D$2773,3,FALSE),B810)</f>
        <v>NSW</v>
      </c>
    </row>
    <row r="811" spans="1:4">
      <c r="A811">
        <v>1010</v>
      </c>
      <c r="B811" t="s">
        <v>526</v>
      </c>
      <c r="C811" t="s">
        <v>553</v>
      </c>
      <c r="D811" t="str">
        <f>IFERROR(VLOOKUP(A811,'Perpetual Stats(HEM)'!$A$3:$D$2773,3,FALSE),B811)</f>
        <v>NSW</v>
      </c>
    </row>
    <row r="812" spans="1:4">
      <c r="A812">
        <v>1011</v>
      </c>
      <c r="B812" t="s">
        <v>526</v>
      </c>
      <c r="C812" t="s">
        <v>553</v>
      </c>
      <c r="D812" t="str">
        <f>IFERROR(VLOOKUP(A812,'Perpetual Stats(HEM)'!$A$3:$D$2773,3,FALSE),B812)</f>
        <v>NSW</v>
      </c>
    </row>
    <row r="813" spans="1:4">
      <c r="A813">
        <v>1012</v>
      </c>
      <c r="B813" t="s">
        <v>526</v>
      </c>
      <c r="C813" t="s">
        <v>553</v>
      </c>
      <c r="D813" t="str">
        <f>IFERROR(VLOOKUP(A813,'Perpetual Stats(HEM)'!$A$3:$D$2773,3,FALSE),B813)</f>
        <v>NSW</v>
      </c>
    </row>
    <row r="814" spans="1:4">
      <c r="A814">
        <v>1013</v>
      </c>
      <c r="B814" t="s">
        <v>526</v>
      </c>
      <c r="C814" t="s">
        <v>553</v>
      </c>
      <c r="D814" t="str">
        <f>IFERROR(VLOOKUP(A814,'Perpetual Stats(HEM)'!$A$3:$D$2773,3,FALSE),B814)</f>
        <v>NSW</v>
      </c>
    </row>
    <row r="815" spans="1:4">
      <c r="A815">
        <v>1014</v>
      </c>
      <c r="B815" t="s">
        <v>526</v>
      </c>
      <c r="C815" t="s">
        <v>553</v>
      </c>
      <c r="D815" t="str">
        <f>IFERROR(VLOOKUP(A815,'Perpetual Stats(HEM)'!$A$3:$D$2773,3,FALSE),B815)</f>
        <v>NSW</v>
      </c>
    </row>
    <row r="816" spans="1:4">
      <c r="A816">
        <v>1015</v>
      </c>
      <c r="B816" t="s">
        <v>526</v>
      </c>
      <c r="C816" t="s">
        <v>553</v>
      </c>
      <c r="D816" t="str">
        <f>IFERROR(VLOOKUP(A816,'Perpetual Stats(HEM)'!$A$3:$D$2773,3,FALSE),B816)</f>
        <v>NSW</v>
      </c>
    </row>
    <row r="817" spans="1:4">
      <c r="A817">
        <v>1016</v>
      </c>
      <c r="B817" t="s">
        <v>526</v>
      </c>
      <c r="C817" t="s">
        <v>553</v>
      </c>
      <c r="D817" t="str">
        <f>IFERROR(VLOOKUP(A817,'Perpetual Stats(HEM)'!$A$3:$D$2773,3,FALSE),B817)</f>
        <v>NSW</v>
      </c>
    </row>
    <row r="818" spans="1:4">
      <c r="A818">
        <v>1017</v>
      </c>
      <c r="B818" t="s">
        <v>526</v>
      </c>
      <c r="C818" t="s">
        <v>553</v>
      </c>
      <c r="D818" t="str">
        <f>IFERROR(VLOOKUP(A818,'Perpetual Stats(HEM)'!$A$3:$D$2773,3,FALSE),B818)</f>
        <v>NSW</v>
      </c>
    </row>
    <row r="819" spans="1:4">
      <c r="A819">
        <v>1018</v>
      </c>
      <c r="B819" t="s">
        <v>526</v>
      </c>
      <c r="C819" t="s">
        <v>553</v>
      </c>
      <c r="D819" t="str">
        <f>IFERROR(VLOOKUP(A819,'Perpetual Stats(HEM)'!$A$3:$D$2773,3,FALSE),B819)</f>
        <v>NSW</v>
      </c>
    </row>
    <row r="820" spans="1:4">
      <c r="A820">
        <v>1019</v>
      </c>
      <c r="B820" t="s">
        <v>526</v>
      </c>
      <c r="C820" t="s">
        <v>553</v>
      </c>
      <c r="D820" t="str">
        <f>IFERROR(VLOOKUP(A820,'Perpetual Stats(HEM)'!$A$3:$D$2773,3,FALSE),B820)</f>
        <v>NSW</v>
      </c>
    </row>
    <row r="821" spans="1:4">
      <c r="A821">
        <v>1020</v>
      </c>
      <c r="B821" t="s">
        <v>526</v>
      </c>
      <c r="C821" t="s">
        <v>553</v>
      </c>
      <c r="D821" t="str">
        <f>IFERROR(VLOOKUP(A821,'Perpetual Stats(HEM)'!$A$3:$D$2773,3,FALSE),B821)</f>
        <v>NSW</v>
      </c>
    </row>
    <row r="822" spans="1:4">
      <c r="A822">
        <v>1021</v>
      </c>
      <c r="B822" t="s">
        <v>526</v>
      </c>
      <c r="C822" t="s">
        <v>553</v>
      </c>
      <c r="D822" t="str">
        <f>IFERROR(VLOOKUP(A822,'Perpetual Stats(HEM)'!$A$3:$D$2773,3,FALSE),B822)</f>
        <v>NSW</v>
      </c>
    </row>
    <row r="823" spans="1:4">
      <c r="A823">
        <v>1022</v>
      </c>
      <c r="B823" t="s">
        <v>526</v>
      </c>
      <c r="C823" t="s">
        <v>553</v>
      </c>
      <c r="D823" t="str">
        <f>IFERROR(VLOOKUP(A823,'Perpetual Stats(HEM)'!$A$3:$D$2773,3,FALSE),B823)</f>
        <v>NSW</v>
      </c>
    </row>
    <row r="824" spans="1:4">
      <c r="A824">
        <v>1023</v>
      </c>
      <c r="B824" t="s">
        <v>526</v>
      </c>
      <c r="C824" t="s">
        <v>553</v>
      </c>
      <c r="D824" t="str">
        <f>IFERROR(VLOOKUP(A824,'Perpetual Stats(HEM)'!$A$3:$D$2773,3,FALSE),B824)</f>
        <v>NSW</v>
      </c>
    </row>
    <row r="825" spans="1:4">
      <c r="A825">
        <v>1024</v>
      </c>
      <c r="B825" t="s">
        <v>526</v>
      </c>
      <c r="C825" t="s">
        <v>553</v>
      </c>
      <c r="D825" t="str">
        <f>IFERROR(VLOOKUP(A825,'Perpetual Stats(HEM)'!$A$3:$D$2773,3,FALSE),B825)</f>
        <v>NSW</v>
      </c>
    </row>
    <row r="826" spans="1:4">
      <c r="A826">
        <v>1025</v>
      </c>
      <c r="B826" t="s">
        <v>526</v>
      </c>
      <c r="C826" t="s">
        <v>553</v>
      </c>
      <c r="D826" t="str">
        <f>IFERROR(VLOOKUP(A826,'Perpetual Stats(HEM)'!$A$3:$D$2773,3,FALSE),B826)</f>
        <v>NSW</v>
      </c>
    </row>
    <row r="827" spans="1:4">
      <c r="A827">
        <v>1026</v>
      </c>
      <c r="B827" t="s">
        <v>526</v>
      </c>
      <c r="C827" t="s">
        <v>553</v>
      </c>
      <c r="D827" t="str">
        <f>IFERROR(VLOOKUP(A827,'Perpetual Stats(HEM)'!$A$3:$D$2773,3,FALSE),B827)</f>
        <v>NSW</v>
      </c>
    </row>
    <row r="828" spans="1:4">
      <c r="A828">
        <v>1027</v>
      </c>
      <c r="B828" t="s">
        <v>526</v>
      </c>
      <c r="C828" t="s">
        <v>553</v>
      </c>
      <c r="D828" t="str">
        <f>IFERROR(VLOOKUP(A828,'Perpetual Stats(HEM)'!$A$3:$D$2773,3,FALSE),B828)</f>
        <v>NSW</v>
      </c>
    </row>
    <row r="829" spans="1:4">
      <c r="A829">
        <v>1028</v>
      </c>
      <c r="B829" t="s">
        <v>526</v>
      </c>
      <c r="C829" t="s">
        <v>553</v>
      </c>
      <c r="D829" t="str">
        <f>IFERROR(VLOOKUP(A829,'Perpetual Stats(HEM)'!$A$3:$D$2773,3,FALSE),B829)</f>
        <v>NSW</v>
      </c>
    </row>
    <row r="830" spans="1:4">
      <c r="A830">
        <v>1029</v>
      </c>
      <c r="B830" t="s">
        <v>526</v>
      </c>
      <c r="C830" t="s">
        <v>553</v>
      </c>
      <c r="D830" t="str">
        <f>IFERROR(VLOOKUP(A830,'Perpetual Stats(HEM)'!$A$3:$D$2773,3,FALSE),B830)</f>
        <v>NSW</v>
      </c>
    </row>
    <row r="831" spans="1:4">
      <c r="A831">
        <v>1030</v>
      </c>
      <c r="B831" t="s">
        <v>526</v>
      </c>
      <c r="C831" t="s">
        <v>553</v>
      </c>
      <c r="D831" t="str">
        <f>IFERROR(VLOOKUP(A831,'Perpetual Stats(HEM)'!$A$3:$D$2773,3,FALSE),B831)</f>
        <v>NSW</v>
      </c>
    </row>
    <row r="832" spans="1:4">
      <c r="A832">
        <v>1031</v>
      </c>
      <c r="B832" t="s">
        <v>526</v>
      </c>
      <c r="C832" t="s">
        <v>553</v>
      </c>
      <c r="D832" t="str">
        <f>IFERROR(VLOOKUP(A832,'Perpetual Stats(HEM)'!$A$3:$D$2773,3,FALSE),B832)</f>
        <v>NSW</v>
      </c>
    </row>
    <row r="833" spans="1:4">
      <c r="A833">
        <v>1032</v>
      </c>
      <c r="B833" t="s">
        <v>526</v>
      </c>
      <c r="C833" t="s">
        <v>553</v>
      </c>
      <c r="D833" t="str">
        <f>IFERROR(VLOOKUP(A833,'Perpetual Stats(HEM)'!$A$3:$D$2773,3,FALSE),B833)</f>
        <v>NSW</v>
      </c>
    </row>
    <row r="834" spans="1:4">
      <c r="A834">
        <v>1033</v>
      </c>
      <c r="B834" t="s">
        <v>526</v>
      </c>
      <c r="C834" t="s">
        <v>553</v>
      </c>
      <c r="D834" t="str">
        <f>IFERROR(VLOOKUP(A834,'Perpetual Stats(HEM)'!$A$3:$D$2773,3,FALSE),B834)</f>
        <v>NSW</v>
      </c>
    </row>
    <row r="835" spans="1:4">
      <c r="A835">
        <v>1034</v>
      </c>
      <c r="B835" t="s">
        <v>526</v>
      </c>
      <c r="C835" t="s">
        <v>553</v>
      </c>
      <c r="D835" t="str">
        <f>IFERROR(VLOOKUP(A835,'Perpetual Stats(HEM)'!$A$3:$D$2773,3,FALSE),B835)</f>
        <v>NSW</v>
      </c>
    </row>
    <row r="836" spans="1:4">
      <c r="A836">
        <v>1035</v>
      </c>
      <c r="B836" t="s">
        <v>526</v>
      </c>
      <c r="C836" t="s">
        <v>553</v>
      </c>
      <c r="D836" t="str">
        <f>IFERROR(VLOOKUP(A836,'Perpetual Stats(HEM)'!$A$3:$D$2773,3,FALSE),B836)</f>
        <v>NSW</v>
      </c>
    </row>
    <row r="837" spans="1:4">
      <c r="A837">
        <v>1036</v>
      </c>
      <c r="B837" t="s">
        <v>526</v>
      </c>
      <c r="C837" t="s">
        <v>553</v>
      </c>
      <c r="D837" t="str">
        <f>IFERROR(VLOOKUP(A837,'Perpetual Stats(HEM)'!$A$3:$D$2773,3,FALSE),B837)</f>
        <v>NSW</v>
      </c>
    </row>
    <row r="838" spans="1:4">
      <c r="A838">
        <v>1037</v>
      </c>
      <c r="B838" t="s">
        <v>526</v>
      </c>
      <c r="C838" t="s">
        <v>553</v>
      </c>
      <c r="D838" t="str">
        <f>IFERROR(VLOOKUP(A838,'Perpetual Stats(HEM)'!$A$3:$D$2773,3,FALSE),B838)</f>
        <v>NSW</v>
      </c>
    </row>
    <row r="839" spans="1:4">
      <c r="A839">
        <v>1038</v>
      </c>
      <c r="B839" t="s">
        <v>526</v>
      </c>
      <c r="C839" t="s">
        <v>553</v>
      </c>
      <c r="D839" t="str">
        <f>IFERROR(VLOOKUP(A839,'Perpetual Stats(HEM)'!$A$3:$D$2773,3,FALSE),B839)</f>
        <v>NSW</v>
      </c>
    </row>
    <row r="840" spans="1:4">
      <c r="A840">
        <v>1039</v>
      </c>
      <c r="B840" t="s">
        <v>526</v>
      </c>
      <c r="C840" t="s">
        <v>553</v>
      </c>
      <c r="D840" t="str">
        <f>IFERROR(VLOOKUP(A840,'Perpetual Stats(HEM)'!$A$3:$D$2773,3,FALSE),B840)</f>
        <v>NSW</v>
      </c>
    </row>
    <row r="841" spans="1:4">
      <c r="A841">
        <v>1040</v>
      </c>
      <c r="B841" t="s">
        <v>526</v>
      </c>
      <c r="C841" t="s">
        <v>553</v>
      </c>
      <c r="D841" t="str">
        <f>IFERROR(VLOOKUP(A841,'Perpetual Stats(HEM)'!$A$3:$D$2773,3,FALSE),B841)</f>
        <v>NSW</v>
      </c>
    </row>
    <row r="842" spans="1:4">
      <c r="A842">
        <v>1041</v>
      </c>
      <c r="B842" t="s">
        <v>526</v>
      </c>
      <c r="C842" t="s">
        <v>553</v>
      </c>
      <c r="D842" t="str">
        <f>IFERROR(VLOOKUP(A842,'Perpetual Stats(HEM)'!$A$3:$D$2773,3,FALSE),B842)</f>
        <v>NSW</v>
      </c>
    </row>
    <row r="843" spans="1:4">
      <c r="A843">
        <v>1042</v>
      </c>
      <c r="B843" t="s">
        <v>526</v>
      </c>
      <c r="C843" t="s">
        <v>553</v>
      </c>
      <c r="D843" t="str">
        <f>IFERROR(VLOOKUP(A843,'Perpetual Stats(HEM)'!$A$3:$D$2773,3,FALSE),B843)</f>
        <v>NSW</v>
      </c>
    </row>
    <row r="844" spans="1:4">
      <c r="A844">
        <v>1043</v>
      </c>
      <c r="B844" t="s">
        <v>526</v>
      </c>
      <c r="C844" t="s">
        <v>553</v>
      </c>
      <c r="D844" t="str">
        <f>IFERROR(VLOOKUP(A844,'Perpetual Stats(HEM)'!$A$3:$D$2773,3,FALSE),B844)</f>
        <v>NSW</v>
      </c>
    </row>
    <row r="845" spans="1:4">
      <c r="A845">
        <v>1044</v>
      </c>
      <c r="B845" t="s">
        <v>526</v>
      </c>
      <c r="C845" t="s">
        <v>553</v>
      </c>
      <c r="D845" t="str">
        <f>IFERROR(VLOOKUP(A845,'Perpetual Stats(HEM)'!$A$3:$D$2773,3,FALSE),B845)</f>
        <v>NSW</v>
      </c>
    </row>
    <row r="846" spans="1:4">
      <c r="A846">
        <v>1045</v>
      </c>
      <c r="B846" t="s">
        <v>526</v>
      </c>
      <c r="C846" t="s">
        <v>553</v>
      </c>
      <c r="D846" t="str">
        <f>IFERROR(VLOOKUP(A846,'Perpetual Stats(HEM)'!$A$3:$D$2773,3,FALSE),B846)</f>
        <v>NSW</v>
      </c>
    </row>
    <row r="847" spans="1:4">
      <c r="A847">
        <v>1046</v>
      </c>
      <c r="B847" t="s">
        <v>526</v>
      </c>
      <c r="C847" t="s">
        <v>553</v>
      </c>
      <c r="D847" t="str">
        <f>IFERROR(VLOOKUP(A847,'Perpetual Stats(HEM)'!$A$3:$D$2773,3,FALSE),B847)</f>
        <v>NSW</v>
      </c>
    </row>
    <row r="848" spans="1:4">
      <c r="A848">
        <v>1047</v>
      </c>
      <c r="B848" t="s">
        <v>526</v>
      </c>
      <c r="C848" t="s">
        <v>553</v>
      </c>
      <c r="D848" t="str">
        <f>IFERROR(VLOOKUP(A848,'Perpetual Stats(HEM)'!$A$3:$D$2773,3,FALSE),B848)</f>
        <v>NSW</v>
      </c>
    </row>
    <row r="849" spans="1:4">
      <c r="A849">
        <v>1048</v>
      </c>
      <c r="B849" t="s">
        <v>526</v>
      </c>
      <c r="C849" t="s">
        <v>553</v>
      </c>
      <c r="D849" t="str">
        <f>IFERROR(VLOOKUP(A849,'Perpetual Stats(HEM)'!$A$3:$D$2773,3,FALSE),B849)</f>
        <v>NSW</v>
      </c>
    </row>
    <row r="850" spans="1:4">
      <c r="A850">
        <v>1049</v>
      </c>
      <c r="B850" t="s">
        <v>526</v>
      </c>
      <c r="C850" t="s">
        <v>553</v>
      </c>
      <c r="D850" t="str">
        <f>IFERROR(VLOOKUP(A850,'Perpetual Stats(HEM)'!$A$3:$D$2773,3,FALSE),B850)</f>
        <v>NSW</v>
      </c>
    </row>
    <row r="851" spans="1:4">
      <c r="A851">
        <v>1050</v>
      </c>
      <c r="B851" t="s">
        <v>526</v>
      </c>
      <c r="C851" t="s">
        <v>553</v>
      </c>
      <c r="D851" t="str">
        <f>IFERROR(VLOOKUP(A851,'Perpetual Stats(HEM)'!$A$3:$D$2773,3,FALSE),B851)</f>
        <v>NSW</v>
      </c>
    </row>
    <row r="852" spans="1:4">
      <c r="A852">
        <v>1051</v>
      </c>
      <c r="B852" t="s">
        <v>526</v>
      </c>
      <c r="C852" t="s">
        <v>553</v>
      </c>
      <c r="D852" t="str">
        <f>IFERROR(VLOOKUP(A852,'Perpetual Stats(HEM)'!$A$3:$D$2773,3,FALSE),B852)</f>
        <v>NSW</v>
      </c>
    </row>
    <row r="853" spans="1:4">
      <c r="A853">
        <v>1052</v>
      </c>
      <c r="B853" t="s">
        <v>526</v>
      </c>
      <c r="C853" t="s">
        <v>553</v>
      </c>
      <c r="D853" t="str">
        <f>IFERROR(VLOOKUP(A853,'Perpetual Stats(HEM)'!$A$3:$D$2773,3,FALSE),B853)</f>
        <v>NSW</v>
      </c>
    </row>
    <row r="854" spans="1:4">
      <c r="A854">
        <v>1053</v>
      </c>
      <c r="B854" t="s">
        <v>526</v>
      </c>
      <c r="C854" t="s">
        <v>553</v>
      </c>
      <c r="D854" t="str">
        <f>IFERROR(VLOOKUP(A854,'Perpetual Stats(HEM)'!$A$3:$D$2773,3,FALSE),B854)</f>
        <v>NSW</v>
      </c>
    </row>
    <row r="855" spans="1:4">
      <c r="A855">
        <v>1054</v>
      </c>
      <c r="B855" t="s">
        <v>526</v>
      </c>
      <c r="C855" t="s">
        <v>553</v>
      </c>
      <c r="D855" t="str">
        <f>IFERROR(VLOOKUP(A855,'Perpetual Stats(HEM)'!$A$3:$D$2773,3,FALSE),B855)</f>
        <v>NSW</v>
      </c>
    </row>
    <row r="856" spans="1:4">
      <c r="A856">
        <v>1055</v>
      </c>
      <c r="B856" t="s">
        <v>526</v>
      </c>
      <c r="C856" t="s">
        <v>553</v>
      </c>
      <c r="D856" t="str">
        <f>IFERROR(VLOOKUP(A856,'Perpetual Stats(HEM)'!$A$3:$D$2773,3,FALSE),B856)</f>
        <v>NSW</v>
      </c>
    </row>
    <row r="857" spans="1:4">
      <c r="A857">
        <v>1056</v>
      </c>
      <c r="B857" t="s">
        <v>526</v>
      </c>
      <c r="C857" t="s">
        <v>553</v>
      </c>
      <c r="D857" t="str">
        <f>IFERROR(VLOOKUP(A857,'Perpetual Stats(HEM)'!$A$3:$D$2773,3,FALSE),B857)</f>
        <v>NSW</v>
      </c>
    </row>
    <row r="858" spans="1:4">
      <c r="A858">
        <v>1057</v>
      </c>
      <c r="B858" t="s">
        <v>526</v>
      </c>
      <c r="C858" t="s">
        <v>553</v>
      </c>
      <c r="D858" t="str">
        <f>IFERROR(VLOOKUP(A858,'Perpetual Stats(HEM)'!$A$3:$D$2773,3,FALSE),B858)</f>
        <v>NSW</v>
      </c>
    </row>
    <row r="859" spans="1:4">
      <c r="A859">
        <v>1058</v>
      </c>
      <c r="B859" t="s">
        <v>526</v>
      </c>
      <c r="C859" t="s">
        <v>553</v>
      </c>
      <c r="D859" t="str">
        <f>IFERROR(VLOOKUP(A859,'Perpetual Stats(HEM)'!$A$3:$D$2773,3,FALSE),B859)</f>
        <v>NSW</v>
      </c>
    </row>
    <row r="860" spans="1:4">
      <c r="A860">
        <v>1059</v>
      </c>
      <c r="B860" t="s">
        <v>526</v>
      </c>
      <c r="C860" t="s">
        <v>553</v>
      </c>
      <c r="D860" t="str">
        <f>IFERROR(VLOOKUP(A860,'Perpetual Stats(HEM)'!$A$3:$D$2773,3,FALSE),B860)</f>
        <v>NSW</v>
      </c>
    </row>
    <row r="861" spans="1:4">
      <c r="A861">
        <v>1060</v>
      </c>
      <c r="B861" t="s">
        <v>526</v>
      </c>
      <c r="C861" t="s">
        <v>553</v>
      </c>
      <c r="D861" t="str">
        <f>IFERROR(VLOOKUP(A861,'Perpetual Stats(HEM)'!$A$3:$D$2773,3,FALSE),B861)</f>
        <v>NSW</v>
      </c>
    </row>
    <row r="862" spans="1:4">
      <c r="A862">
        <v>1061</v>
      </c>
      <c r="B862" t="s">
        <v>526</v>
      </c>
      <c r="C862" t="s">
        <v>553</v>
      </c>
      <c r="D862" t="str">
        <f>IFERROR(VLOOKUP(A862,'Perpetual Stats(HEM)'!$A$3:$D$2773,3,FALSE),B862)</f>
        <v>NSW</v>
      </c>
    </row>
    <row r="863" spans="1:4">
      <c r="A863">
        <v>1062</v>
      </c>
      <c r="B863" t="s">
        <v>526</v>
      </c>
      <c r="C863" t="s">
        <v>553</v>
      </c>
      <c r="D863" t="str">
        <f>IFERROR(VLOOKUP(A863,'Perpetual Stats(HEM)'!$A$3:$D$2773,3,FALSE),B863)</f>
        <v>NSW</v>
      </c>
    </row>
    <row r="864" spans="1:4">
      <c r="A864">
        <v>1063</v>
      </c>
      <c r="B864" t="s">
        <v>526</v>
      </c>
      <c r="C864" t="s">
        <v>553</v>
      </c>
      <c r="D864" t="str">
        <f>IFERROR(VLOOKUP(A864,'Perpetual Stats(HEM)'!$A$3:$D$2773,3,FALSE),B864)</f>
        <v>NSW</v>
      </c>
    </row>
    <row r="865" spans="1:4">
      <c r="A865">
        <v>1064</v>
      </c>
      <c r="B865" t="s">
        <v>526</v>
      </c>
      <c r="C865" t="s">
        <v>553</v>
      </c>
      <c r="D865" t="str">
        <f>IFERROR(VLOOKUP(A865,'Perpetual Stats(HEM)'!$A$3:$D$2773,3,FALSE),B865)</f>
        <v>NSW</v>
      </c>
    </row>
    <row r="866" spans="1:4">
      <c r="A866">
        <v>1065</v>
      </c>
      <c r="B866" t="s">
        <v>526</v>
      </c>
      <c r="C866" t="s">
        <v>553</v>
      </c>
      <c r="D866" t="str">
        <f>IFERROR(VLOOKUP(A866,'Perpetual Stats(HEM)'!$A$3:$D$2773,3,FALSE),B866)</f>
        <v>NSW</v>
      </c>
    </row>
    <row r="867" spans="1:4">
      <c r="A867">
        <v>1066</v>
      </c>
      <c r="B867" t="s">
        <v>526</v>
      </c>
      <c r="C867" t="s">
        <v>553</v>
      </c>
      <c r="D867" t="str">
        <f>IFERROR(VLOOKUP(A867,'Perpetual Stats(HEM)'!$A$3:$D$2773,3,FALSE),B867)</f>
        <v>NSW</v>
      </c>
    </row>
    <row r="868" spans="1:4">
      <c r="A868">
        <v>1067</v>
      </c>
      <c r="B868" t="s">
        <v>526</v>
      </c>
      <c r="C868" t="s">
        <v>553</v>
      </c>
      <c r="D868" t="str">
        <f>IFERROR(VLOOKUP(A868,'Perpetual Stats(HEM)'!$A$3:$D$2773,3,FALSE),B868)</f>
        <v>NSW</v>
      </c>
    </row>
    <row r="869" spans="1:4">
      <c r="A869">
        <v>1068</v>
      </c>
      <c r="B869" t="s">
        <v>526</v>
      </c>
      <c r="C869" t="s">
        <v>553</v>
      </c>
      <c r="D869" t="str">
        <f>IFERROR(VLOOKUP(A869,'Perpetual Stats(HEM)'!$A$3:$D$2773,3,FALSE),B869)</f>
        <v>NSW</v>
      </c>
    </row>
    <row r="870" spans="1:4">
      <c r="A870">
        <v>1069</v>
      </c>
      <c r="B870" t="s">
        <v>526</v>
      </c>
      <c r="C870" t="s">
        <v>553</v>
      </c>
      <c r="D870" t="str">
        <f>IFERROR(VLOOKUP(A870,'Perpetual Stats(HEM)'!$A$3:$D$2773,3,FALSE),B870)</f>
        <v>NSW</v>
      </c>
    </row>
    <row r="871" spans="1:4">
      <c r="A871">
        <v>1070</v>
      </c>
      <c r="B871" t="s">
        <v>526</v>
      </c>
      <c r="C871" t="s">
        <v>553</v>
      </c>
      <c r="D871" t="str">
        <f>IFERROR(VLOOKUP(A871,'Perpetual Stats(HEM)'!$A$3:$D$2773,3,FALSE),B871)</f>
        <v>NSW</v>
      </c>
    </row>
    <row r="872" spans="1:4">
      <c r="A872">
        <v>1071</v>
      </c>
      <c r="B872" t="s">
        <v>526</v>
      </c>
      <c r="C872" t="s">
        <v>553</v>
      </c>
      <c r="D872" t="str">
        <f>IFERROR(VLOOKUP(A872,'Perpetual Stats(HEM)'!$A$3:$D$2773,3,FALSE),B872)</f>
        <v>NSW</v>
      </c>
    </row>
    <row r="873" spans="1:4">
      <c r="A873">
        <v>1072</v>
      </c>
      <c r="B873" t="s">
        <v>526</v>
      </c>
      <c r="C873" t="s">
        <v>553</v>
      </c>
      <c r="D873" t="str">
        <f>IFERROR(VLOOKUP(A873,'Perpetual Stats(HEM)'!$A$3:$D$2773,3,FALSE),B873)</f>
        <v>NSW</v>
      </c>
    </row>
    <row r="874" spans="1:4">
      <c r="A874">
        <v>1073</v>
      </c>
      <c r="B874" t="s">
        <v>526</v>
      </c>
      <c r="C874" t="s">
        <v>553</v>
      </c>
      <c r="D874" t="str">
        <f>IFERROR(VLOOKUP(A874,'Perpetual Stats(HEM)'!$A$3:$D$2773,3,FALSE),B874)</f>
        <v>NSW</v>
      </c>
    </row>
    <row r="875" spans="1:4">
      <c r="A875">
        <v>1074</v>
      </c>
      <c r="B875" t="s">
        <v>526</v>
      </c>
      <c r="C875" t="s">
        <v>553</v>
      </c>
      <c r="D875" t="str">
        <f>IFERROR(VLOOKUP(A875,'Perpetual Stats(HEM)'!$A$3:$D$2773,3,FALSE),B875)</f>
        <v>NSW</v>
      </c>
    </row>
    <row r="876" spans="1:4">
      <c r="A876">
        <v>1075</v>
      </c>
      <c r="B876" t="s">
        <v>526</v>
      </c>
      <c r="C876" t="s">
        <v>553</v>
      </c>
      <c r="D876" t="str">
        <f>IFERROR(VLOOKUP(A876,'Perpetual Stats(HEM)'!$A$3:$D$2773,3,FALSE),B876)</f>
        <v>NSW</v>
      </c>
    </row>
    <row r="877" spans="1:4">
      <c r="A877">
        <v>1076</v>
      </c>
      <c r="B877" t="s">
        <v>526</v>
      </c>
      <c r="C877" t="s">
        <v>553</v>
      </c>
      <c r="D877" t="str">
        <f>IFERROR(VLOOKUP(A877,'Perpetual Stats(HEM)'!$A$3:$D$2773,3,FALSE),B877)</f>
        <v>NSW</v>
      </c>
    </row>
    <row r="878" spans="1:4">
      <c r="A878">
        <v>1077</v>
      </c>
      <c r="B878" t="s">
        <v>526</v>
      </c>
      <c r="C878" t="s">
        <v>553</v>
      </c>
      <c r="D878" t="str">
        <f>IFERROR(VLOOKUP(A878,'Perpetual Stats(HEM)'!$A$3:$D$2773,3,FALSE),B878)</f>
        <v>NSW</v>
      </c>
    </row>
    <row r="879" spans="1:4">
      <c r="A879">
        <v>1078</v>
      </c>
      <c r="B879" t="s">
        <v>526</v>
      </c>
      <c r="C879" t="s">
        <v>553</v>
      </c>
      <c r="D879" t="str">
        <f>IFERROR(VLOOKUP(A879,'Perpetual Stats(HEM)'!$A$3:$D$2773,3,FALSE),B879)</f>
        <v>NSW</v>
      </c>
    </row>
    <row r="880" spans="1:4">
      <c r="A880">
        <v>1079</v>
      </c>
      <c r="B880" t="s">
        <v>526</v>
      </c>
      <c r="C880" t="s">
        <v>553</v>
      </c>
      <c r="D880" t="str">
        <f>IFERROR(VLOOKUP(A880,'Perpetual Stats(HEM)'!$A$3:$D$2773,3,FALSE),B880)</f>
        <v>NSW</v>
      </c>
    </row>
    <row r="881" spans="1:4">
      <c r="A881">
        <v>1080</v>
      </c>
      <c r="B881" t="s">
        <v>526</v>
      </c>
      <c r="C881" t="s">
        <v>553</v>
      </c>
      <c r="D881" t="str">
        <f>IFERROR(VLOOKUP(A881,'Perpetual Stats(HEM)'!$A$3:$D$2773,3,FALSE),B881)</f>
        <v>NSW</v>
      </c>
    </row>
    <row r="882" spans="1:4">
      <c r="A882">
        <v>1081</v>
      </c>
      <c r="B882" t="s">
        <v>526</v>
      </c>
      <c r="C882" t="s">
        <v>553</v>
      </c>
      <c r="D882" t="str">
        <f>IFERROR(VLOOKUP(A882,'Perpetual Stats(HEM)'!$A$3:$D$2773,3,FALSE),B882)</f>
        <v>NSW</v>
      </c>
    </row>
    <row r="883" spans="1:4">
      <c r="A883">
        <v>1082</v>
      </c>
      <c r="B883" t="s">
        <v>526</v>
      </c>
      <c r="C883" t="s">
        <v>553</v>
      </c>
      <c r="D883" t="str">
        <f>IFERROR(VLOOKUP(A883,'Perpetual Stats(HEM)'!$A$3:$D$2773,3,FALSE),B883)</f>
        <v>NSW</v>
      </c>
    </row>
    <row r="884" spans="1:4">
      <c r="A884">
        <v>1083</v>
      </c>
      <c r="B884" t="s">
        <v>526</v>
      </c>
      <c r="C884" t="s">
        <v>553</v>
      </c>
      <c r="D884" t="str">
        <f>IFERROR(VLOOKUP(A884,'Perpetual Stats(HEM)'!$A$3:$D$2773,3,FALSE),B884)</f>
        <v>NSW</v>
      </c>
    </row>
    <row r="885" spans="1:4">
      <c r="A885">
        <v>1084</v>
      </c>
      <c r="B885" t="s">
        <v>526</v>
      </c>
      <c r="C885" t="s">
        <v>553</v>
      </c>
      <c r="D885" t="str">
        <f>IFERROR(VLOOKUP(A885,'Perpetual Stats(HEM)'!$A$3:$D$2773,3,FALSE),B885)</f>
        <v>NSW</v>
      </c>
    </row>
    <row r="886" spans="1:4">
      <c r="A886">
        <v>1085</v>
      </c>
      <c r="B886" t="s">
        <v>526</v>
      </c>
      <c r="C886" t="s">
        <v>553</v>
      </c>
      <c r="D886" t="str">
        <f>IFERROR(VLOOKUP(A886,'Perpetual Stats(HEM)'!$A$3:$D$2773,3,FALSE),B886)</f>
        <v>NSW</v>
      </c>
    </row>
    <row r="887" spans="1:4">
      <c r="A887">
        <v>1086</v>
      </c>
      <c r="B887" t="s">
        <v>526</v>
      </c>
      <c r="C887" t="s">
        <v>553</v>
      </c>
      <c r="D887" t="str">
        <f>IFERROR(VLOOKUP(A887,'Perpetual Stats(HEM)'!$A$3:$D$2773,3,FALSE),B887)</f>
        <v>NSW</v>
      </c>
    </row>
    <row r="888" spans="1:4">
      <c r="A888">
        <v>1087</v>
      </c>
      <c r="B888" t="s">
        <v>526</v>
      </c>
      <c r="C888" t="s">
        <v>553</v>
      </c>
      <c r="D888" t="str">
        <f>IFERROR(VLOOKUP(A888,'Perpetual Stats(HEM)'!$A$3:$D$2773,3,FALSE),B888)</f>
        <v>NSW</v>
      </c>
    </row>
    <row r="889" spans="1:4">
      <c r="A889">
        <v>1088</v>
      </c>
      <c r="B889" t="s">
        <v>526</v>
      </c>
      <c r="C889" t="s">
        <v>553</v>
      </c>
      <c r="D889" t="str">
        <f>IFERROR(VLOOKUP(A889,'Perpetual Stats(HEM)'!$A$3:$D$2773,3,FALSE),B889)</f>
        <v>NSW</v>
      </c>
    </row>
    <row r="890" spans="1:4">
      <c r="A890">
        <v>1089</v>
      </c>
      <c r="B890" t="s">
        <v>526</v>
      </c>
      <c r="C890" t="s">
        <v>553</v>
      </c>
      <c r="D890" t="str">
        <f>IFERROR(VLOOKUP(A890,'Perpetual Stats(HEM)'!$A$3:$D$2773,3,FALSE),B890)</f>
        <v>NSW</v>
      </c>
    </row>
    <row r="891" spans="1:4">
      <c r="A891">
        <v>1090</v>
      </c>
      <c r="B891" t="s">
        <v>526</v>
      </c>
      <c r="C891" t="s">
        <v>553</v>
      </c>
      <c r="D891" t="str">
        <f>IFERROR(VLOOKUP(A891,'Perpetual Stats(HEM)'!$A$3:$D$2773,3,FALSE),B891)</f>
        <v>NSW</v>
      </c>
    </row>
    <row r="892" spans="1:4">
      <c r="A892">
        <v>1091</v>
      </c>
      <c r="B892" t="s">
        <v>526</v>
      </c>
      <c r="C892" t="s">
        <v>553</v>
      </c>
      <c r="D892" t="str">
        <f>IFERROR(VLOOKUP(A892,'Perpetual Stats(HEM)'!$A$3:$D$2773,3,FALSE),B892)</f>
        <v>NSW</v>
      </c>
    </row>
    <row r="893" spans="1:4">
      <c r="A893">
        <v>1092</v>
      </c>
      <c r="B893" t="s">
        <v>526</v>
      </c>
      <c r="C893" t="s">
        <v>553</v>
      </c>
      <c r="D893" t="str">
        <f>IFERROR(VLOOKUP(A893,'Perpetual Stats(HEM)'!$A$3:$D$2773,3,FALSE),B893)</f>
        <v>NSW</v>
      </c>
    </row>
    <row r="894" spans="1:4">
      <c r="A894">
        <v>1093</v>
      </c>
      <c r="B894" t="s">
        <v>526</v>
      </c>
      <c r="C894" t="s">
        <v>553</v>
      </c>
      <c r="D894" t="str">
        <f>IFERROR(VLOOKUP(A894,'Perpetual Stats(HEM)'!$A$3:$D$2773,3,FALSE),B894)</f>
        <v>NSW</v>
      </c>
    </row>
    <row r="895" spans="1:4">
      <c r="A895">
        <v>1094</v>
      </c>
      <c r="B895" t="s">
        <v>526</v>
      </c>
      <c r="C895" t="s">
        <v>553</v>
      </c>
      <c r="D895" t="str">
        <f>IFERROR(VLOOKUP(A895,'Perpetual Stats(HEM)'!$A$3:$D$2773,3,FALSE),B895)</f>
        <v>NSW</v>
      </c>
    </row>
    <row r="896" spans="1:4">
      <c r="A896">
        <v>1095</v>
      </c>
      <c r="B896" t="s">
        <v>526</v>
      </c>
      <c r="C896" t="s">
        <v>553</v>
      </c>
      <c r="D896" t="str">
        <f>IFERROR(VLOOKUP(A896,'Perpetual Stats(HEM)'!$A$3:$D$2773,3,FALSE),B896)</f>
        <v>NSW</v>
      </c>
    </row>
    <row r="897" spans="1:4">
      <c r="A897">
        <v>1096</v>
      </c>
      <c r="B897" t="s">
        <v>526</v>
      </c>
      <c r="C897" t="s">
        <v>553</v>
      </c>
      <c r="D897" t="str">
        <f>IFERROR(VLOOKUP(A897,'Perpetual Stats(HEM)'!$A$3:$D$2773,3,FALSE),B897)</f>
        <v>NSW</v>
      </c>
    </row>
    <row r="898" spans="1:4">
      <c r="A898">
        <v>1097</v>
      </c>
      <c r="B898" t="s">
        <v>526</v>
      </c>
      <c r="C898" t="s">
        <v>553</v>
      </c>
      <c r="D898" t="str">
        <f>IFERROR(VLOOKUP(A898,'Perpetual Stats(HEM)'!$A$3:$D$2773,3,FALSE),B898)</f>
        <v>NSW</v>
      </c>
    </row>
    <row r="899" spans="1:4">
      <c r="A899">
        <v>1098</v>
      </c>
      <c r="B899" t="s">
        <v>526</v>
      </c>
      <c r="C899" t="s">
        <v>553</v>
      </c>
      <c r="D899" t="str">
        <f>IFERROR(VLOOKUP(A899,'Perpetual Stats(HEM)'!$A$3:$D$2773,3,FALSE),B899)</f>
        <v>NSW</v>
      </c>
    </row>
    <row r="900" spans="1:4">
      <c r="A900">
        <v>1099</v>
      </c>
      <c r="B900" t="s">
        <v>526</v>
      </c>
      <c r="C900" t="s">
        <v>553</v>
      </c>
      <c r="D900" t="str">
        <f>IFERROR(VLOOKUP(A900,'Perpetual Stats(HEM)'!$A$3:$D$2773,3,FALSE),B900)</f>
        <v>NSW</v>
      </c>
    </row>
    <row r="901" spans="1:4">
      <c r="A901">
        <v>1100</v>
      </c>
      <c r="B901" t="s">
        <v>526</v>
      </c>
      <c r="C901" t="s">
        <v>553</v>
      </c>
      <c r="D901" t="str">
        <f>IFERROR(VLOOKUP(A901,'Perpetual Stats(HEM)'!$A$3:$D$2773,3,FALSE),B901)</f>
        <v>NSW</v>
      </c>
    </row>
    <row r="902" spans="1:4">
      <c r="A902">
        <v>1101</v>
      </c>
      <c r="B902" t="s">
        <v>526</v>
      </c>
      <c r="C902" t="s">
        <v>553</v>
      </c>
      <c r="D902" t="str">
        <f>IFERROR(VLOOKUP(A902,'Perpetual Stats(HEM)'!$A$3:$D$2773,3,FALSE),B902)</f>
        <v>NSW</v>
      </c>
    </row>
    <row r="903" spans="1:4">
      <c r="A903">
        <v>1102</v>
      </c>
      <c r="B903" t="s">
        <v>526</v>
      </c>
      <c r="C903" t="s">
        <v>553</v>
      </c>
      <c r="D903" t="str">
        <f>IFERROR(VLOOKUP(A903,'Perpetual Stats(HEM)'!$A$3:$D$2773,3,FALSE),B903)</f>
        <v>NSW</v>
      </c>
    </row>
    <row r="904" spans="1:4">
      <c r="A904">
        <v>1103</v>
      </c>
      <c r="B904" t="s">
        <v>526</v>
      </c>
      <c r="C904" t="s">
        <v>553</v>
      </c>
      <c r="D904" t="str">
        <f>IFERROR(VLOOKUP(A904,'Perpetual Stats(HEM)'!$A$3:$D$2773,3,FALSE),B904)</f>
        <v>NSW</v>
      </c>
    </row>
    <row r="905" spans="1:4">
      <c r="A905">
        <v>1104</v>
      </c>
      <c r="B905" t="s">
        <v>526</v>
      </c>
      <c r="C905" t="s">
        <v>553</v>
      </c>
      <c r="D905" t="str">
        <f>IFERROR(VLOOKUP(A905,'Perpetual Stats(HEM)'!$A$3:$D$2773,3,FALSE),B905)</f>
        <v>NSW</v>
      </c>
    </row>
    <row r="906" spans="1:4">
      <c r="A906">
        <v>1105</v>
      </c>
      <c r="B906" t="s">
        <v>526</v>
      </c>
      <c r="C906" t="s">
        <v>553</v>
      </c>
      <c r="D906" t="str">
        <f>IFERROR(VLOOKUP(A906,'Perpetual Stats(HEM)'!$A$3:$D$2773,3,FALSE),B906)</f>
        <v>NSW</v>
      </c>
    </row>
    <row r="907" spans="1:4">
      <c r="A907">
        <v>1106</v>
      </c>
      <c r="B907" t="s">
        <v>526</v>
      </c>
      <c r="C907" t="s">
        <v>553</v>
      </c>
      <c r="D907" t="str">
        <f>IFERROR(VLOOKUP(A907,'Perpetual Stats(HEM)'!$A$3:$D$2773,3,FALSE),B907)</f>
        <v>NSW</v>
      </c>
    </row>
    <row r="908" spans="1:4">
      <c r="A908">
        <v>1107</v>
      </c>
      <c r="B908" t="s">
        <v>526</v>
      </c>
      <c r="C908" t="s">
        <v>553</v>
      </c>
      <c r="D908" t="str">
        <f>IFERROR(VLOOKUP(A908,'Perpetual Stats(HEM)'!$A$3:$D$2773,3,FALSE),B908)</f>
        <v>NSW</v>
      </c>
    </row>
    <row r="909" spans="1:4">
      <c r="A909">
        <v>1108</v>
      </c>
      <c r="B909" t="s">
        <v>526</v>
      </c>
      <c r="C909" t="s">
        <v>553</v>
      </c>
      <c r="D909" t="str">
        <f>IFERROR(VLOOKUP(A909,'Perpetual Stats(HEM)'!$A$3:$D$2773,3,FALSE),B909)</f>
        <v>NSW</v>
      </c>
    </row>
    <row r="910" spans="1:4">
      <c r="A910">
        <v>1109</v>
      </c>
      <c r="B910" t="s">
        <v>526</v>
      </c>
      <c r="C910" t="s">
        <v>553</v>
      </c>
      <c r="D910" t="str">
        <f>IFERROR(VLOOKUP(A910,'Perpetual Stats(HEM)'!$A$3:$D$2773,3,FALSE),B910)</f>
        <v>NSW</v>
      </c>
    </row>
    <row r="911" spans="1:4">
      <c r="A911">
        <v>1110</v>
      </c>
      <c r="B911" t="s">
        <v>526</v>
      </c>
      <c r="C911" t="s">
        <v>553</v>
      </c>
      <c r="D911" t="str">
        <f>IFERROR(VLOOKUP(A911,'Perpetual Stats(HEM)'!$A$3:$D$2773,3,FALSE),B911)</f>
        <v>NSW</v>
      </c>
    </row>
    <row r="912" spans="1:4">
      <c r="A912">
        <v>1111</v>
      </c>
      <c r="B912" t="s">
        <v>526</v>
      </c>
      <c r="C912" t="s">
        <v>553</v>
      </c>
      <c r="D912" t="str">
        <f>IFERROR(VLOOKUP(A912,'Perpetual Stats(HEM)'!$A$3:$D$2773,3,FALSE),B912)</f>
        <v>NSW</v>
      </c>
    </row>
    <row r="913" spans="1:4">
      <c r="A913">
        <v>1112</v>
      </c>
      <c r="B913" t="s">
        <v>526</v>
      </c>
      <c r="C913" t="s">
        <v>553</v>
      </c>
      <c r="D913" t="str">
        <f>IFERROR(VLOOKUP(A913,'Perpetual Stats(HEM)'!$A$3:$D$2773,3,FALSE),B913)</f>
        <v>NSW</v>
      </c>
    </row>
    <row r="914" spans="1:4">
      <c r="A914">
        <v>1113</v>
      </c>
      <c r="B914" t="s">
        <v>526</v>
      </c>
      <c r="C914" t="s">
        <v>553</v>
      </c>
      <c r="D914" t="str">
        <f>IFERROR(VLOOKUP(A914,'Perpetual Stats(HEM)'!$A$3:$D$2773,3,FALSE),B914)</f>
        <v>NSW</v>
      </c>
    </row>
    <row r="915" spans="1:4">
      <c r="A915">
        <v>1114</v>
      </c>
      <c r="B915" t="s">
        <v>526</v>
      </c>
      <c r="C915" t="s">
        <v>553</v>
      </c>
      <c r="D915" t="str">
        <f>IFERROR(VLOOKUP(A915,'Perpetual Stats(HEM)'!$A$3:$D$2773,3,FALSE),B915)</f>
        <v>NSW</v>
      </c>
    </row>
    <row r="916" spans="1:4">
      <c r="A916">
        <v>1115</v>
      </c>
      <c r="B916" t="s">
        <v>526</v>
      </c>
      <c r="C916" t="s">
        <v>553</v>
      </c>
      <c r="D916" t="str">
        <f>IFERROR(VLOOKUP(A916,'Perpetual Stats(HEM)'!$A$3:$D$2773,3,FALSE),B916)</f>
        <v>NSW</v>
      </c>
    </row>
    <row r="917" spans="1:4">
      <c r="A917">
        <v>1116</v>
      </c>
      <c r="B917" t="s">
        <v>526</v>
      </c>
      <c r="C917" t="s">
        <v>553</v>
      </c>
      <c r="D917" t="str">
        <f>IFERROR(VLOOKUP(A917,'Perpetual Stats(HEM)'!$A$3:$D$2773,3,FALSE),B917)</f>
        <v>NSW</v>
      </c>
    </row>
    <row r="918" spans="1:4">
      <c r="A918">
        <v>1117</v>
      </c>
      <c r="B918" t="s">
        <v>526</v>
      </c>
      <c r="C918" t="s">
        <v>553</v>
      </c>
      <c r="D918" t="str">
        <f>IFERROR(VLOOKUP(A918,'Perpetual Stats(HEM)'!$A$3:$D$2773,3,FALSE),B918)</f>
        <v>NSW</v>
      </c>
    </row>
    <row r="919" spans="1:4">
      <c r="A919">
        <v>1118</v>
      </c>
      <c r="B919" t="s">
        <v>526</v>
      </c>
      <c r="C919" t="s">
        <v>553</v>
      </c>
      <c r="D919" t="str">
        <f>IFERROR(VLOOKUP(A919,'Perpetual Stats(HEM)'!$A$3:$D$2773,3,FALSE),B919)</f>
        <v>NSW</v>
      </c>
    </row>
    <row r="920" spans="1:4">
      <c r="A920">
        <v>1119</v>
      </c>
      <c r="B920" t="s">
        <v>526</v>
      </c>
      <c r="C920" t="s">
        <v>553</v>
      </c>
      <c r="D920" t="str">
        <f>IFERROR(VLOOKUP(A920,'Perpetual Stats(HEM)'!$A$3:$D$2773,3,FALSE),B920)</f>
        <v>NSW</v>
      </c>
    </row>
    <row r="921" spans="1:4">
      <c r="A921">
        <v>1120</v>
      </c>
      <c r="B921" t="s">
        <v>526</v>
      </c>
      <c r="C921" t="s">
        <v>553</v>
      </c>
      <c r="D921" t="str">
        <f>IFERROR(VLOOKUP(A921,'Perpetual Stats(HEM)'!$A$3:$D$2773,3,FALSE),B921)</f>
        <v>NSW</v>
      </c>
    </row>
    <row r="922" spans="1:4">
      <c r="A922">
        <v>1121</v>
      </c>
      <c r="B922" t="s">
        <v>526</v>
      </c>
      <c r="C922" t="s">
        <v>553</v>
      </c>
      <c r="D922" t="str">
        <f>IFERROR(VLOOKUP(A922,'Perpetual Stats(HEM)'!$A$3:$D$2773,3,FALSE),B922)</f>
        <v>NSW</v>
      </c>
    </row>
    <row r="923" spans="1:4">
      <c r="A923">
        <v>1122</v>
      </c>
      <c r="B923" t="s">
        <v>526</v>
      </c>
      <c r="C923" t="s">
        <v>553</v>
      </c>
      <c r="D923" t="str">
        <f>IFERROR(VLOOKUP(A923,'Perpetual Stats(HEM)'!$A$3:$D$2773,3,FALSE),B923)</f>
        <v>NSW</v>
      </c>
    </row>
    <row r="924" spans="1:4">
      <c r="A924">
        <v>1123</v>
      </c>
      <c r="B924" t="s">
        <v>526</v>
      </c>
      <c r="C924" t="s">
        <v>553</v>
      </c>
      <c r="D924" t="str">
        <f>IFERROR(VLOOKUP(A924,'Perpetual Stats(HEM)'!$A$3:$D$2773,3,FALSE),B924)</f>
        <v>NSW</v>
      </c>
    </row>
    <row r="925" spans="1:4">
      <c r="A925">
        <v>1124</v>
      </c>
      <c r="B925" t="s">
        <v>526</v>
      </c>
      <c r="C925" t="s">
        <v>553</v>
      </c>
      <c r="D925" t="str">
        <f>IFERROR(VLOOKUP(A925,'Perpetual Stats(HEM)'!$A$3:$D$2773,3,FALSE),B925)</f>
        <v>NSW</v>
      </c>
    </row>
    <row r="926" spans="1:4">
      <c r="A926">
        <v>1125</v>
      </c>
      <c r="B926" t="s">
        <v>526</v>
      </c>
      <c r="C926" t="s">
        <v>553</v>
      </c>
      <c r="D926" t="str">
        <f>IFERROR(VLOOKUP(A926,'Perpetual Stats(HEM)'!$A$3:$D$2773,3,FALSE),B926)</f>
        <v>NSW</v>
      </c>
    </row>
    <row r="927" spans="1:4">
      <c r="A927">
        <v>1126</v>
      </c>
      <c r="B927" t="s">
        <v>526</v>
      </c>
      <c r="C927" t="s">
        <v>553</v>
      </c>
      <c r="D927" t="str">
        <f>IFERROR(VLOOKUP(A927,'Perpetual Stats(HEM)'!$A$3:$D$2773,3,FALSE),B927)</f>
        <v>NSW</v>
      </c>
    </row>
    <row r="928" spans="1:4">
      <c r="A928">
        <v>1127</v>
      </c>
      <c r="B928" t="s">
        <v>526</v>
      </c>
      <c r="C928" t="s">
        <v>553</v>
      </c>
      <c r="D928" t="str">
        <f>IFERROR(VLOOKUP(A928,'Perpetual Stats(HEM)'!$A$3:$D$2773,3,FALSE),B928)</f>
        <v>NSW</v>
      </c>
    </row>
    <row r="929" spans="1:4">
      <c r="A929">
        <v>1128</v>
      </c>
      <c r="B929" t="s">
        <v>526</v>
      </c>
      <c r="C929" t="s">
        <v>553</v>
      </c>
      <c r="D929" t="str">
        <f>IFERROR(VLOOKUP(A929,'Perpetual Stats(HEM)'!$A$3:$D$2773,3,FALSE),B929)</f>
        <v>NSW</v>
      </c>
    </row>
    <row r="930" spans="1:4">
      <c r="A930">
        <v>1129</v>
      </c>
      <c r="B930" t="s">
        <v>526</v>
      </c>
      <c r="C930" t="s">
        <v>553</v>
      </c>
      <c r="D930" t="str">
        <f>IFERROR(VLOOKUP(A930,'Perpetual Stats(HEM)'!$A$3:$D$2773,3,FALSE),B930)</f>
        <v>NSW</v>
      </c>
    </row>
    <row r="931" spans="1:4">
      <c r="A931">
        <v>1130</v>
      </c>
      <c r="B931" t="s">
        <v>526</v>
      </c>
      <c r="C931" t="s">
        <v>553</v>
      </c>
      <c r="D931" t="str">
        <f>IFERROR(VLOOKUP(A931,'Perpetual Stats(HEM)'!$A$3:$D$2773,3,FALSE),B931)</f>
        <v>NSW</v>
      </c>
    </row>
    <row r="932" spans="1:4">
      <c r="A932">
        <v>1131</v>
      </c>
      <c r="B932" t="s">
        <v>526</v>
      </c>
      <c r="C932" t="s">
        <v>553</v>
      </c>
      <c r="D932" t="str">
        <f>IFERROR(VLOOKUP(A932,'Perpetual Stats(HEM)'!$A$3:$D$2773,3,FALSE),B932)</f>
        <v>NSW</v>
      </c>
    </row>
    <row r="933" spans="1:4">
      <c r="A933">
        <v>1132</v>
      </c>
      <c r="B933" t="s">
        <v>526</v>
      </c>
      <c r="C933" t="s">
        <v>553</v>
      </c>
      <c r="D933" t="str">
        <f>IFERROR(VLOOKUP(A933,'Perpetual Stats(HEM)'!$A$3:$D$2773,3,FALSE),B933)</f>
        <v>NSW</v>
      </c>
    </row>
    <row r="934" spans="1:4">
      <c r="A934">
        <v>1133</v>
      </c>
      <c r="B934" t="s">
        <v>526</v>
      </c>
      <c r="C934" t="s">
        <v>553</v>
      </c>
      <c r="D934" t="str">
        <f>IFERROR(VLOOKUP(A934,'Perpetual Stats(HEM)'!$A$3:$D$2773,3,FALSE),B934)</f>
        <v>NSW</v>
      </c>
    </row>
    <row r="935" spans="1:4">
      <c r="A935">
        <v>1134</v>
      </c>
      <c r="B935" t="s">
        <v>526</v>
      </c>
      <c r="C935" t="s">
        <v>553</v>
      </c>
      <c r="D935" t="str">
        <f>IFERROR(VLOOKUP(A935,'Perpetual Stats(HEM)'!$A$3:$D$2773,3,FALSE),B935)</f>
        <v>NSW</v>
      </c>
    </row>
    <row r="936" spans="1:4">
      <c r="A936">
        <v>1135</v>
      </c>
      <c r="B936" t="s">
        <v>526</v>
      </c>
      <c r="C936" t="s">
        <v>553</v>
      </c>
      <c r="D936" t="str">
        <f>IFERROR(VLOOKUP(A936,'Perpetual Stats(HEM)'!$A$3:$D$2773,3,FALSE),B936)</f>
        <v>NSW</v>
      </c>
    </row>
    <row r="937" spans="1:4">
      <c r="A937">
        <v>1136</v>
      </c>
      <c r="B937" t="s">
        <v>526</v>
      </c>
      <c r="C937" t="s">
        <v>553</v>
      </c>
      <c r="D937" t="str">
        <f>IFERROR(VLOOKUP(A937,'Perpetual Stats(HEM)'!$A$3:$D$2773,3,FALSE),B937)</f>
        <v>NSW</v>
      </c>
    </row>
    <row r="938" spans="1:4">
      <c r="A938">
        <v>1137</v>
      </c>
      <c r="B938" t="s">
        <v>526</v>
      </c>
      <c r="C938" t="s">
        <v>553</v>
      </c>
      <c r="D938" t="str">
        <f>IFERROR(VLOOKUP(A938,'Perpetual Stats(HEM)'!$A$3:$D$2773,3,FALSE),B938)</f>
        <v>NSW</v>
      </c>
    </row>
    <row r="939" spans="1:4">
      <c r="A939">
        <v>1138</v>
      </c>
      <c r="B939" t="s">
        <v>526</v>
      </c>
      <c r="C939" t="s">
        <v>553</v>
      </c>
      <c r="D939" t="str">
        <f>IFERROR(VLOOKUP(A939,'Perpetual Stats(HEM)'!$A$3:$D$2773,3,FALSE),B939)</f>
        <v>NSW</v>
      </c>
    </row>
    <row r="940" spans="1:4">
      <c r="A940">
        <v>1139</v>
      </c>
      <c r="B940" t="s">
        <v>526</v>
      </c>
      <c r="C940" t="s">
        <v>553</v>
      </c>
      <c r="D940" t="str">
        <f>IFERROR(VLOOKUP(A940,'Perpetual Stats(HEM)'!$A$3:$D$2773,3,FALSE),B940)</f>
        <v>NSW</v>
      </c>
    </row>
    <row r="941" spans="1:4">
      <c r="A941">
        <v>1140</v>
      </c>
      <c r="B941" t="s">
        <v>526</v>
      </c>
      <c r="C941" t="s">
        <v>553</v>
      </c>
      <c r="D941" t="str">
        <f>IFERROR(VLOOKUP(A941,'Perpetual Stats(HEM)'!$A$3:$D$2773,3,FALSE),B941)</f>
        <v>NSW</v>
      </c>
    </row>
    <row r="942" spans="1:4">
      <c r="A942">
        <v>1141</v>
      </c>
      <c r="B942" t="s">
        <v>526</v>
      </c>
      <c r="C942" t="s">
        <v>553</v>
      </c>
      <c r="D942" t="str">
        <f>IFERROR(VLOOKUP(A942,'Perpetual Stats(HEM)'!$A$3:$D$2773,3,FALSE),B942)</f>
        <v>NSW</v>
      </c>
    </row>
    <row r="943" spans="1:4">
      <c r="A943">
        <v>1142</v>
      </c>
      <c r="B943" t="s">
        <v>526</v>
      </c>
      <c r="C943" t="s">
        <v>553</v>
      </c>
      <c r="D943" t="str">
        <f>IFERROR(VLOOKUP(A943,'Perpetual Stats(HEM)'!$A$3:$D$2773,3,FALSE),B943)</f>
        <v>NSW</v>
      </c>
    </row>
    <row r="944" spans="1:4">
      <c r="A944">
        <v>1143</v>
      </c>
      <c r="B944" t="s">
        <v>526</v>
      </c>
      <c r="C944" t="s">
        <v>553</v>
      </c>
      <c r="D944" t="str">
        <f>IFERROR(VLOOKUP(A944,'Perpetual Stats(HEM)'!$A$3:$D$2773,3,FALSE),B944)</f>
        <v>NSW</v>
      </c>
    </row>
    <row r="945" spans="1:4">
      <c r="A945">
        <v>1144</v>
      </c>
      <c r="B945" t="s">
        <v>526</v>
      </c>
      <c r="C945" t="s">
        <v>553</v>
      </c>
      <c r="D945" t="str">
        <f>IFERROR(VLOOKUP(A945,'Perpetual Stats(HEM)'!$A$3:$D$2773,3,FALSE),B945)</f>
        <v>NSW</v>
      </c>
    </row>
    <row r="946" spans="1:4">
      <c r="A946">
        <v>1145</v>
      </c>
      <c r="B946" t="s">
        <v>526</v>
      </c>
      <c r="C946" t="s">
        <v>553</v>
      </c>
      <c r="D946" t="str">
        <f>IFERROR(VLOOKUP(A946,'Perpetual Stats(HEM)'!$A$3:$D$2773,3,FALSE),B946)</f>
        <v>NSW</v>
      </c>
    </row>
    <row r="947" spans="1:4">
      <c r="A947">
        <v>1146</v>
      </c>
      <c r="B947" t="s">
        <v>526</v>
      </c>
      <c r="C947" t="s">
        <v>553</v>
      </c>
      <c r="D947" t="str">
        <f>IFERROR(VLOOKUP(A947,'Perpetual Stats(HEM)'!$A$3:$D$2773,3,FALSE),B947)</f>
        <v>NSW</v>
      </c>
    </row>
    <row r="948" spans="1:4">
      <c r="A948">
        <v>1147</v>
      </c>
      <c r="B948" t="s">
        <v>526</v>
      </c>
      <c r="C948" t="s">
        <v>553</v>
      </c>
      <c r="D948" t="str">
        <f>IFERROR(VLOOKUP(A948,'Perpetual Stats(HEM)'!$A$3:$D$2773,3,FALSE),B948)</f>
        <v>NSW</v>
      </c>
    </row>
    <row r="949" spans="1:4">
      <c r="A949">
        <v>1148</v>
      </c>
      <c r="B949" t="s">
        <v>526</v>
      </c>
      <c r="C949" t="s">
        <v>553</v>
      </c>
      <c r="D949" t="str">
        <f>IFERROR(VLOOKUP(A949,'Perpetual Stats(HEM)'!$A$3:$D$2773,3,FALSE),B949)</f>
        <v>NSW</v>
      </c>
    </row>
    <row r="950" spans="1:4">
      <c r="A950">
        <v>1149</v>
      </c>
      <c r="B950" t="s">
        <v>526</v>
      </c>
      <c r="C950" t="s">
        <v>553</v>
      </c>
      <c r="D950" t="str">
        <f>IFERROR(VLOOKUP(A950,'Perpetual Stats(HEM)'!$A$3:$D$2773,3,FALSE),B950)</f>
        <v>NSW</v>
      </c>
    </row>
    <row r="951" spans="1:4">
      <c r="A951">
        <v>1150</v>
      </c>
      <c r="B951" t="s">
        <v>526</v>
      </c>
      <c r="C951" t="s">
        <v>553</v>
      </c>
      <c r="D951" t="str">
        <f>IFERROR(VLOOKUP(A951,'Perpetual Stats(HEM)'!$A$3:$D$2773,3,FALSE),B951)</f>
        <v>NSW</v>
      </c>
    </row>
    <row r="952" spans="1:4">
      <c r="A952">
        <v>1151</v>
      </c>
      <c r="B952" t="s">
        <v>526</v>
      </c>
      <c r="C952" t="s">
        <v>553</v>
      </c>
      <c r="D952" t="str">
        <f>IFERROR(VLOOKUP(A952,'Perpetual Stats(HEM)'!$A$3:$D$2773,3,FALSE),B952)</f>
        <v>NSW</v>
      </c>
    </row>
    <row r="953" spans="1:4">
      <c r="A953">
        <v>1152</v>
      </c>
      <c r="B953" t="s">
        <v>526</v>
      </c>
      <c r="C953" t="s">
        <v>553</v>
      </c>
      <c r="D953" t="str">
        <f>IFERROR(VLOOKUP(A953,'Perpetual Stats(HEM)'!$A$3:$D$2773,3,FALSE),B953)</f>
        <v>NSW</v>
      </c>
    </row>
    <row r="954" spans="1:4">
      <c r="A954">
        <v>1153</v>
      </c>
      <c r="B954" t="s">
        <v>526</v>
      </c>
      <c r="C954" t="s">
        <v>553</v>
      </c>
      <c r="D954" t="str">
        <f>IFERROR(VLOOKUP(A954,'Perpetual Stats(HEM)'!$A$3:$D$2773,3,FALSE),B954)</f>
        <v>NSW</v>
      </c>
    </row>
    <row r="955" spans="1:4">
      <c r="A955">
        <v>1154</v>
      </c>
      <c r="B955" t="s">
        <v>526</v>
      </c>
      <c r="C955" t="s">
        <v>553</v>
      </c>
      <c r="D955" t="str">
        <f>IFERROR(VLOOKUP(A955,'Perpetual Stats(HEM)'!$A$3:$D$2773,3,FALSE),B955)</f>
        <v>NSW</v>
      </c>
    </row>
    <row r="956" spans="1:4">
      <c r="A956">
        <v>1155</v>
      </c>
      <c r="B956" t="s">
        <v>526</v>
      </c>
      <c r="C956" t="s">
        <v>553</v>
      </c>
      <c r="D956" t="str">
        <f>IFERROR(VLOOKUP(A956,'Perpetual Stats(HEM)'!$A$3:$D$2773,3,FALSE),B956)</f>
        <v>NSW</v>
      </c>
    </row>
    <row r="957" spans="1:4">
      <c r="A957">
        <v>1156</v>
      </c>
      <c r="B957" t="s">
        <v>526</v>
      </c>
      <c r="C957" t="s">
        <v>553</v>
      </c>
      <c r="D957" t="str">
        <f>IFERROR(VLOOKUP(A957,'Perpetual Stats(HEM)'!$A$3:$D$2773,3,FALSE),B957)</f>
        <v>NSW</v>
      </c>
    </row>
    <row r="958" spans="1:4">
      <c r="A958">
        <v>1157</v>
      </c>
      <c r="B958" t="s">
        <v>526</v>
      </c>
      <c r="C958" t="s">
        <v>553</v>
      </c>
      <c r="D958" t="str">
        <f>IFERROR(VLOOKUP(A958,'Perpetual Stats(HEM)'!$A$3:$D$2773,3,FALSE),B958)</f>
        <v>NSW</v>
      </c>
    </row>
    <row r="959" spans="1:4">
      <c r="A959">
        <v>1158</v>
      </c>
      <c r="B959" t="s">
        <v>526</v>
      </c>
      <c r="C959" t="s">
        <v>553</v>
      </c>
      <c r="D959" t="str">
        <f>IFERROR(VLOOKUP(A959,'Perpetual Stats(HEM)'!$A$3:$D$2773,3,FALSE),B959)</f>
        <v>NSW</v>
      </c>
    </row>
    <row r="960" spans="1:4">
      <c r="A960">
        <v>1159</v>
      </c>
      <c r="B960" t="s">
        <v>526</v>
      </c>
      <c r="C960" t="s">
        <v>553</v>
      </c>
      <c r="D960" t="str">
        <f>IFERROR(VLOOKUP(A960,'Perpetual Stats(HEM)'!$A$3:$D$2773,3,FALSE),B960)</f>
        <v>NSW</v>
      </c>
    </row>
    <row r="961" spans="1:4">
      <c r="A961">
        <v>1160</v>
      </c>
      <c r="B961" t="s">
        <v>526</v>
      </c>
      <c r="C961" t="s">
        <v>553</v>
      </c>
      <c r="D961" t="str">
        <f>IFERROR(VLOOKUP(A961,'Perpetual Stats(HEM)'!$A$3:$D$2773,3,FALSE),B961)</f>
        <v>NSW</v>
      </c>
    </row>
    <row r="962" spans="1:4">
      <c r="A962">
        <v>1161</v>
      </c>
      <c r="B962" t="s">
        <v>526</v>
      </c>
      <c r="C962" t="s">
        <v>553</v>
      </c>
      <c r="D962" t="str">
        <f>IFERROR(VLOOKUP(A962,'Perpetual Stats(HEM)'!$A$3:$D$2773,3,FALSE),B962)</f>
        <v>NSW</v>
      </c>
    </row>
    <row r="963" spans="1:4">
      <c r="A963">
        <v>1162</v>
      </c>
      <c r="B963" t="s">
        <v>526</v>
      </c>
      <c r="C963" t="s">
        <v>553</v>
      </c>
      <c r="D963" t="str">
        <f>IFERROR(VLOOKUP(A963,'Perpetual Stats(HEM)'!$A$3:$D$2773,3,FALSE),B963)</f>
        <v>NSW</v>
      </c>
    </row>
    <row r="964" spans="1:4">
      <c r="A964">
        <v>1163</v>
      </c>
      <c r="B964" t="s">
        <v>526</v>
      </c>
      <c r="C964" t="s">
        <v>553</v>
      </c>
      <c r="D964" t="str">
        <f>IFERROR(VLOOKUP(A964,'Perpetual Stats(HEM)'!$A$3:$D$2773,3,FALSE),B964)</f>
        <v>NSW</v>
      </c>
    </row>
    <row r="965" spans="1:4">
      <c r="A965">
        <v>1164</v>
      </c>
      <c r="B965" t="s">
        <v>526</v>
      </c>
      <c r="C965" t="s">
        <v>553</v>
      </c>
      <c r="D965" t="str">
        <f>IFERROR(VLOOKUP(A965,'Perpetual Stats(HEM)'!$A$3:$D$2773,3,FALSE),B965)</f>
        <v>NSW</v>
      </c>
    </row>
    <row r="966" spans="1:4">
      <c r="A966">
        <v>1165</v>
      </c>
      <c r="B966" t="s">
        <v>526</v>
      </c>
      <c r="C966" t="s">
        <v>553</v>
      </c>
      <c r="D966" t="str">
        <f>IFERROR(VLOOKUP(A966,'Perpetual Stats(HEM)'!$A$3:$D$2773,3,FALSE),B966)</f>
        <v>NSW</v>
      </c>
    </row>
    <row r="967" spans="1:4">
      <c r="A967">
        <v>1166</v>
      </c>
      <c r="B967" t="s">
        <v>526</v>
      </c>
      <c r="C967" t="s">
        <v>553</v>
      </c>
      <c r="D967" t="str">
        <f>IFERROR(VLOOKUP(A967,'Perpetual Stats(HEM)'!$A$3:$D$2773,3,FALSE),B967)</f>
        <v>NSW</v>
      </c>
    </row>
    <row r="968" spans="1:4">
      <c r="A968">
        <v>1167</v>
      </c>
      <c r="B968" t="s">
        <v>526</v>
      </c>
      <c r="C968" t="s">
        <v>553</v>
      </c>
      <c r="D968" t="str">
        <f>IFERROR(VLOOKUP(A968,'Perpetual Stats(HEM)'!$A$3:$D$2773,3,FALSE),B968)</f>
        <v>NSW</v>
      </c>
    </row>
    <row r="969" spans="1:4">
      <c r="A969">
        <v>1168</v>
      </c>
      <c r="B969" t="s">
        <v>526</v>
      </c>
      <c r="C969" t="s">
        <v>553</v>
      </c>
      <c r="D969" t="str">
        <f>IFERROR(VLOOKUP(A969,'Perpetual Stats(HEM)'!$A$3:$D$2773,3,FALSE),B969)</f>
        <v>NSW</v>
      </c>
    </row>
    <row r="970" spans="1:4">
      <c r="A970">
        <v>1169</v>
      </c>
      <c r="B970" t="s">
        <v>526</v>
      </c>
      <c r="C970" t="s">
        <v>553</v>
      </c>
      <c r="D970" t="str">
        <f>IFERROR(VLOOKUP(A970,'Perpetual Stats(HEM)'!$A$3:$D$2773,3,FALSE),B970)</f>
        <v>NSW</v>
      </c>
    </row>
    <row r="971" spans="1:4">
      <c r="A971">
        <v>1170</v>
      </c>
      <c r="B971" t="s">
        <v>526</v>
      </c>
      <c r="C971" t="s">
        <v>553</v>
      </c>
      <c r="D971" t="str">
        <f>IFERROR(VLOOKUP(A971,'Perpetual Stats(HEM)'!$A$3:$D$2773,3,FALSE),B971)</f>
        <v>NSW</v>
      </c>
    </row>
    <row r="972" spans="1:4">
      <c r="A972">
        <v>1171</v>
      </c>
      <c r="B972" t="s">
        <v>526</v>
      </c>
      <c r="C972" t="s">
        <v>553</v>
      </c>
      <c r="D972" t="str">
        <f>IFERROR(VLOOKUP(A972,'Perpetual Stats(HEM)'!$A$3:$D$2773,3,FALSE),B972)</f>
        <v>NSW</v>
      </c>
    </row>
    <row r="973" spans="1:4">
      <c r="A973">
        <v>1172</v>
      </c>
      <c r="B973" t="s">
        <v>526</v>
      </c>
      <c r="C973" t="s">
        <v>553</v>
      </c>
      <c r="D973" t="str">
        <f>IFERROR(VLOOKUP(A973,'Perpetual Stats(HEM)'!$A$3:$D$2773,3,FALSE),B973)</f>
        <v>NSW</v>
      </c>
    </row>
    <row r="974" spans="1:4">
      <c r="A974">
        <v>1173</v>
      </c>
      <c r="B974" t="s">
        <v>526</v>
      </c>
      <c r="C974" t="s">
        <v>553</v>
      </c>
      <c r="D974" t="str">
        <f>IFERROR(VLOOKUP(A974,'Perpetual Stats(HEM)'!$A$3:$D$2773,3,FALSE),B974)</f>
        <v>NSW</v>
      </c>
    </row>
    <row r="975" spans="1:4">
      <c r="A975">
        <v>1174</v>
      </c>
      <c r="B975" t="s">
        <v>526</v>
      </c>
      <c r="C975" t="s">
        <v>553</v>
      </c>
      <c r="D975" t="str">
        <f>IFERROR(VLOOKUP(A975,'Perpetual Stats(HEM)'!$A$3:$D$2773,3,FALSE),B975)</f>
        <v>NSW</v>
      </c>
    </row>
    <row r="976" spans="1:4">
      <c r="A976">
        <v>1175</v>
      </c>
      <c r="B976" t="s">
        <v>526</v>
      </c>
      <c r="C976" t="s">
        <v>553</v>
      </c>
      <c r="D976" t="str">
        <f>IFERROR(VLOOKUP(A976,'Perpetual Stats(HEM)'!$A$3:$D$2773,3,FALSE),B976)</f>
        <v>NSW</v>
      </c>
    </row>
    <row r="977" spans="1:4">
      <c r="A977">
        <v>1176</v>
      </c>
      <c r="B977" t="s">
        <v>526</v>
      </c>
      <c r="C977" t="s">
        <v>553</v>
      </c>
      <c r="D977" t="str">
        <f>IFERROR(VLOOKUP(A977,'Perpetual Stats(HEM)'!$A$3:$D$2773,3,FALSE),B977)</f>
        <v>NSW</v>
      </c>
    </row>
    <row r="978" spans="1:4">
      <c r="A978">
        <v>1177</v>
      </c>
      <c r="B978" t="s">
        <v>526</v>
      </c>
      <c r="C978" t="s">
        <v>553</v>
      </c>
      <c r="D978" t="str">
        <f>IFERROR(VLOOKUP(A978,'Perpetual Stats(HEM)'!$A$3:$D$2773,3,FALSE),B978)</f>
        <v>NSW</v>
      </c>
    </row>
    <row r="979" spans="1:4">
      <c r="A979">
        <v>1178</v>
      </c>
      <c r="B979" t="s">
        <v>526</v>
      </c>
      <c r="C979" t="s">
        <v>553</v>
      </c>
      <c r="D979" t="str">
        <f>IFERROR(VLOOKUP(A979,'Perpetual Stats(HEM)'!$A$3:$D$2773,3,FALSE),B979)</f>
        <v>NSW</v>
      </c>
    </row>
    <row r="980" spans="1:4">
      <c r="A980">
        <v>1179</v>
      </c>
      <c r="B980" t="s">
        <v>526</v>
      </c>
      <c r="C980" t="s">
        <v>553</v>
      </c>
      <c r="D980" t="str">
        <f>IFERROR(VLOOKUP(A980,'Perpetual Stats(HEM)'!$A$3:$D$2773,3,FALSE),B980)</f>
        <v>NSW</v>
      </c>
    </row>
    <row r="981" spans="1:4">
      <c r="A981">
        <v>1180</v>
      </c>
      <c r="B981" t="s">
        <v>526</v>
      </c>
      <c r="C981" t="s">
        <v>553</v>
      </c>
      <c r="D981" t="str">
        <f>IFERROR(VLOOKUP(A981,'Perpetual Stats(HEM)'!$A$3:$D$2773,3,FALSE),B981)</f>
        <v>NSW</v>
      </c>
    </row>
    <row r="982" spans="1:4">
      <c r="A982">
        <v>1181</v>
      </c>
      <c r="B982" t="s">
        <v>526</v>
      </c>
      <c r="C982" t="s">
        <v>553</v>
      </c>
      <c r="D982" t="str">
        <f>IFERROR(VLOOKUP(A982,'Perpetual Stats(HEM)'!$A$3:$D$2773,3,FALSE),B982)</f>
        <v>NSW</v>
      </c>
    </row>
    <row r="983" spans="1:4">
      <c r="A983">
        <v>1182</v>
      </c>
      <c r="B983" t="s">
        <v>526</v>
      </c>
      <c r="C983" t="s">
        <v>553</v>
      </c>
      <c r="D983" t="str">
        <f>IFERROR(VLOOKUP(A983,'Perpetual Stats(HEM)'!$A$3:$D$2773,3,FALSE),B983)</f>
        <v>NSW</v>
      </c>
    </row>
    <row r="984" spans="1:4">
      <c r="A984">
        <v>1183</v>
      </c>
      <c r="B984" t="s">
        <v>526</v>
      </c>
      <c r="C984" t="s">
        <v>553</v>
      </c>
      <c r="D984" t="str">
        <f>IFERROR(VLOOKUP(A984,'Perpetual Stats(HEM)'!$A$3:$D$2773,3,FALSE),B984)</f>
        <v>NSW</v>
      </c>
    </row>
    <row r="985" spans="1:4">
      <c r="A985">
        <v>1184</v>
      </c>
      <c r="B985" t="s">
        <v>526</v>
      </c>
      <c r="C985" t="s">
        <v>553</v>
      </c>
      <c r="D985" t="str">
        <f>IFERROR(VLOOKUP(A985,'Perpetual Stats(HEM)'!$A$3:$D$2773,3,FALSE),B985)</f>
        <v>NSW</v>
      </c>
    </row>
    <row r="986" spans="1:4">
      <c r="A986">
        <v>1185</v>
      </c>
      <c r="B986" t="s">
        <v>526</v>
      </c>
      <c r="C986" t="s">
        <v>553</v>
      </c>
      <c r="D986" t="str">
        <f>IFERROR(VLOOKUP(A986,'Perpetual Stats(HEM)'!$A$3:$D$2773,3,FALSE),B986)</f>
        <v>NSW</v>
      </c>
    </row>
    <row r="987" spans="1:4">
      <c r="A987">
        <v>1186</v>
      </c>
      <c r="B987" t="s">
        <v>526</v>
      </c>
      <c r="C987" t="s">
        <v>553</v>
      </c>
      <c r="D987" t="str">
        <f>IFERROR(VLOOKUP(A987,'Perpetual Stats(HEM)'!$A$3:$D$2773,3,FALSE),B987)</f>
        <v>NSW</v>
      </c>
    </row>
    <row r="988" spans="1:4">
      <c r="A988">
        <v>1187</v>
      </c>
      <c r="B988" t="s">
        <v>526</v>
      </c>
      <c r="C988" t="s">
        <v>553</v>
      </c>
      <c r="D988" t="str">
        <f>IFERROR(VLOOKUP(A988,'Perpetual Stats(HEM)'!$A$3:$D$2773,3,FALSE),B988)</f>
        <v>NSW</v>
      </c>
    </row>
    <row r="989" spans="1:4">
      <c r="A989">
        <v>1188</v>
      </c>
      <c r="B989" t="s">
        <v>526</v>
      </c>
      <c r="C989" t="s">
        <v>553</v>
      </c>
      <c r="D989" t="str">
        <f>IFERROR(VLOOKUP(A989,'Perpetual Stats(HEM)'!$A$3:$D$2773,3,FALSE),B989)</f>
        <v>NSW</v>
      </c>
    </row>
    <row r="990" spans="1:4">
      <c r="A990">
        <v>1189</v>
      </c>
      <c r="B990" t="s">
        <v>526</v>
      </c>
      <c r="C990" t="s">
        <v>553</v>
      </c>
      <c r="D990" t="str">
        <f>IFERROR(VLOOKUP(A990,'Perpetual Stats(HEM)'!$A$3:$D$2773,3,FALSE),B990)</f>
        <v>NSW</v>
      </c>
    </row>
    <row r="991" spans="1:4">
      <c r="A991">
        <v>1190</v>
      </c>
      <c r="B991" t="s">
        <v>526</v>
      </c>
      <c r="C991" t="s">
        <v>553</v>
      </c>
      <c r="D991" t="str">
        <f>IFERROR(VLOOKUP(A991,'Perpetual Stats(HEM)'!$A$3:$D$2773,3,FALSE),B991)</f>
        <v>NSW</v>
      </c>
    </row>
    <row r="992" spans="1:4">
      <c r="A992">
        <v>1191</v>
      </c>
      <c r="B992" t="s">
        <v>526</v>
      </c>
      <c r="C992" t="s">
        <v>553</v>
      </c>
      <c r="D992" t="str">
        <f>IFERROR(VLOOKUP(A992,'Perpetual Stats(HEM)'!$A$3:$D$2773,3,FALSE),B992)</f>
        <v>NSW</v>
      </c>
    </row>
    <row r="993" spans="1:4">
      <c r="A993">
        <v>1192</v>
      </c>
      <c r="B993" t="s">
        <v>526</v>
      </c>
      <c r="C993" t="s">
        <v>553</v>
      </c>
      <c r="D993" t="str">
        <f>IFERROR(VLOOKUP(A993,'Perpetual Stats(HEM)'!$A$3:$D$2773,3,FALSE),B993)</f>
        <v>NSW</v>
      </c>
    </row>
    <row r="994" spans="1:4">
      <c r="A994">
        <v>1193</v>
      </c>
      <c r="B994" t="s">
        <v>526</v>
      </c>
      <c r="C994" t="s">
        <v>553</v>
      </c>
      <c r="D994" t="str">
        <f>IFERROR(VLOOKUP(A994,'Perpetual Stats(HEM)'!$A$3:$D$2773,3,FALSE),B994)</f>
        <v>NSW</v>
      </c>
    </row>
    <row r="995" spans="1:4">
      <c r="A995">
        <v>1194</v>
      </c>
      <c r="B995" t="s">
        <v>526</v>
      </c>
      <c r="C995" t="s">
        <v>553</v>
      </c>
      <c r="D995" t="str">
        <f>IFERROR(VLOOKUP(A995,'Perpetual Stats(HEM)'!$A$3:$D$2773,3,FALSE),B995)</f>
        <v>NSW</v>
      </c>
    </row>
    <row r="996" spans="1:4">
      <c r="A996">
        <v>1195</v>
      </c>
      <c r="B996" t="s">
        <v>526</v>
      </c>
      <c r="C996" t="s">
        <v>553</v>
      </c>
      <c r="D996" t="str">
        <f>IFERROR(VLOOKUP(A996,'Perpetual Stats(HEM)'!$A$3:$D$2773,3,FALSE),B996)</f>
        <v>NSW</v>
      </c>
    </row>
    <row r="997" spans="1:4">
      <c r="A997">
        <v>1196</v>
      </c>
      <c r="B997" t="s">
        <v>526</v>
      </c>
      <c r="C997" t="s">
        <v>553</v>
      </c>
      <c r="D997" t="str">
        <f>IFERROR(VLOOKUP(A997,'Perpetual Stats(HEM)'!$A$3:$D$2773,3,FALSE),B997)</f>
        <v>NSW</v>
      </c>
    </row>
    <row r="998" spans="1:4">
      <c r="A998">
        <v>1197</v>
      </c>
      <c r="B998" t="s">
        <v>526</v>
      </c>
      <c r="C998" t="s">
        <v>553</v>
      </c>
      <c r="D998" t="str">
        <f>IFERROR(VLOOKUP(A998,'Perpetual Stats(HEM)'!$A$3:$D$2773,3,FALSE),B998)</f>
        <v>NSW</v>
      </c>
    </row>
    <row r="999" spans="1:4">
      <c r="A999">
        <v>1198</v>
      </c>
      <c r="B999" t="s">
        <v>526</v>
      </c>
      <c r="C999" t="s">
        <v>553</v>
      </c>
      <c r="D999" t="str">
        <f>IFERROR(VLOOKUP(A999,'Perpetual Stats(HEM)'!$A$3:$D$2773,3,FALSE),B999)</f>
        <v>NSW</v>
      </c>
    </row>
    <row r="1000" spans="1:4">
      <c r="A1000">
        <v>1199</v>
      </c>
      <c r="B1000" t="s">
        <v>526</v>
      </c>
      <c r="C1000" t="s">
        <v>553</v>
      </c>
      <c r="D1000" t="str">
        <f>IFERROR(VLOOKUP(A1000,'Perpetual Stats(HEM)'!$A$3:$D$2773,3,FALSE),B1000)</f>
        <v>NSW</v>
      </c>
    </row>
    <row r="1001" spans="1:4">
      <c r="A1001">
        <v>1200</v>
      </c>
      <c r="B1001" t="s">
        <v>526</v>
      </c>
      <c r="C1001" t="s">
        <v>553</v>
      </c>
      <c r="D1001" t="str">
        <f>IFERROR(VLOOKUP(A1001,'Perpetual Stats(HEM)'!$A$3:$D$2773,3,FALSE),B1001)</f>
        <v>NSW</v>
      </c>
    </row>
    <row r="1002" spans="1:4">
      <c r="A1002">
        <v>1201</v>
      </c>
      <c r="B1002" t="s">
        <v>526</v>
      </c>
      <c r="C1002" t="s">
        <v>553</v>
      </c>
      <c r="D1002" t="str">
        <f>IFERROR(VLOOKUP(A1002,'Perpetual Stats(HEM)'!$A$3:$D$2773,3,FALSE),B1002)</f>
        <v>NSW</v>
      </c>
    </row>
    <row r="1003" spans="1:4">
      <c r="A1003">
        <v>1202</v>
      </c>
      <c r="B1003" t="s">
        <v>526</v>
      </c>
      <c r="C1003" t="s">
        <v>553</v>
      </c>
      <c r="D1003" t="str">
        <f>IFERROR(VLOOKUP(A1003,'Perpetual Stats(HEM)'!$A$3:$D$2773,3,FALSE),B1003)</f>
        <v>NSW</v>
      </c>
    </row>
    <row r="1004" spans="1:4">
      <c r="A1004">
        <v>1203</v>
      </c>
      <c r="B1004" t="s">
        <v>526</v>
      </c>
      <c r="C1004" t="s">
        <v>553</v>
      </c>
      <c r="D1004" t="str">
        <f>IFERROR(VLOOKUP(A1004,'Perpetual Stats(HEM)'!$A$3:$D$2773,3,FALSE),B1004)</f>
        <v>NSW</v>
      </c>
    </row>
    <row r="1005" spans="1:4">
      <c r="A1005">
        <v>1204</v>
      </c>
      <c r="B1005" t="s">
        <v>526</v>
      </c>
      <c r="C1005" t="s">
        <v>553</v>
      </c>
      <c r="D1005" t="str">
        <f>IFERROR(VLOOKUP(A1005,'Perpetual Stats(HEM)'!$A$3:$D$2773,3,FALSE),B1005)</f>
        <v>NSW</v>
      </c>
    </row>
    <row r="1006" spans="1:4">
      <c r="A1006">
        <v>1205</v>
      </c>
      <c r="B1006" t="s">
        <v>526</v>
      </c>
      <c r="C1006" t="s">
        <v>553</v>
      </c>
      <c r="D1006" t="str">
        <f>IFERROR(VLOOKUP(A1006,'Perpetual Stats(HEM)'!$A$3:$D$2773,3,FALSE),B1006)</f>
        <v>NSW</v>
      </c>
    </row>
    <row r="1007" spans="1:4">
      <c r="A1007">
        <v>1206</v>
      </c>
      <c r="B1007" t="s">
        <v>526</v>
      </c>
      <c r="C1007" t="s">
        <v>553</v>
      </c>
      <c r="D1007" t="str">
        <f>IFERROR(VLOOKUP(A1007,'Perpetual Stats(HEM)'!$A$3:$D$2773,3,FALSE),B1007)</f>
        <v>NSW</v>
      </c>
    </row>
    <row r="1008" spans="1:4">
      <c r="A1008">
        <v>1207</v>
      </c>
      <c r="B1008" t="s">
        <v>526</v>
      </c>
      <c r="C1008" t="s">
        <v>553</v>
      </c>
      <c r="D1008" t="str">
        <f>IFERROR(VLOOKUP(A1008,'Perpetual Stats(HEM)'!$A$3:$D$2773,3,FALSE),B1008)</f>
        <v>NSW</v>
      </c>
    </row>
    <row r="1009" spans="1:4">
      <c r="A1009">
        <v>1208</v>
      </c>
      <c r="B1009" t="s">
        <v>526</v>
      </c>
      <c r="C1009" t="s">
        <v>553</v>
      </c>
      <c r="D1009" t="str">
        <f>IFERROR(VLOOKUP(A1009,'Perpetual Stats(HEM)'!$A$3:$D$2773,3,FALSE),B1009)</f>
        <v>NSW</v>
      </c>
    </row>
    <row r="1010" spans="1:4">
      <c r="A1010">
        <v>1209</v>
      </c>
      <c r="B1010" t="s">
        <v>526</v>
      </c>
      <c r="C1010" t="s">
        <v>553</v>
      </c>
      <c r="D1010" t="str">
        <f>IFERROR(VLOOKUP(A1010,'Perpetual Stats(HEM)'!$A$3:$D$2773,3,FALSE),B1010)</f>
        <v>NSW</v>
      </c>
    </row>
    <row r="1011" spans="1:4">
      <c r="A1011">
        <v>1210</v>
      </c>
      <c r="B1011" t="s">
        <v>526</v>
      </c>
      <c r="C1011" t="s">
        <v>553</v>
      </c>
      <c r="D1011" t="str">
        <f>IFERROR(VLOOKUP(A1011,'Perpetual Stats(HEM)'!$A$3:$D$2773,3,FALSE),B1011)</f>
        <v>NSW</v>
      </c>
    </row>
    <row r="1012" spans="1:4">
      <c r="A1012">
        <v>1211</v>
      </c>
      <c r="B1012" t="s">
        <v>526</v>
      </c>
      <c r="C1012" t="s">
        <v>553</v>
      </c>
      <c r="D1012" t="str">
        <f>IFERROR(VLOOKUP(A1012,'Perpetual Stats(HEM)'!$A$3:$D$2773,3,FALSE),B1012)</f>
        <v>NSW</v>
      </c>
    </row>
    <row r="1013" spans="1:4">
      <c r="A1013">
        <v>1212</v>
      </c>
      <c r="B1013" t="s">
        <v>526</v>
      </c>
      <c r="C1013" t="s">
        <v>553</v>
      </c>
      <c r="D1013" t="str">
        <f>IFERROR(VLOOKUP(A1013,'Perpetual Stats(HEM)'!$A$3:$D$2773,3,FALSE),B1013)</f>
        <v>NSW</v>
      </c>
    </row>
    <row r="1014" spans="1:4">
      <c r="A1014">
        <v>1213</v>
      </c>
      <c r="B1014" t="s">
        <v>526</v>
      </c>
      <c r="C1014" t="s">
        <v>553</v>
      </c>
      <c r="D1014" t="str">
        <f>IFERROR(VLOOKUP(A1014,'Perpetual Stats(HEM)'!$A$3:$D$2773,3,FALSE),B1014)</f>
        <v>NSW</v>
      </c>
    </row>
    <row r="1015" spans="1:4">
      <c r="A1015">
        <v>1214</v>
      </c>
      <c r="B1015" t="s">
        <v>526</v>
      </c>
      <c r="C1015" t="s">
        <v>553</v>
      </c>
      <c r="D1015" t="str">
        <f>IFERROR(VLOOKUP(A1015,'Perpetual Stats(HEM)'!$A$3:$D$2773,3,FALSE),B1015)</f>
        <v>NSW</v>
      </c>
    </row>
    <row r="1016" spans="1:4">
      <c r="A1016">
        <v>1215</v>
      </c>
      <c r="B1016" t="s">
        <v>526</v>
      </c>
      <c r="C1016" t="s">
        <v>553</v>
      </c>
      <c r="D1016" t="str">
        <f>IFERROR(VLOOKUP(A1016,'Perpetual Stats(HEM)'!$A$3:$D$2773,3,FALSE),B1016)</f>
        <v>NSW</v>
      </c>
    </row>
    <row r="1017" spans="1:4">
      <c r="A1017">
        <v>1216</v>
      </c>
      <c r="B1017" t="s">
        <v>526</v>
      </c>
      <c r="C1017" t="s">
        <v>553</v>
      </c>
      <c r="D1017" t="str">
        <f>IFERROR(VLOOKUP(A1017,'Perpetual Stats(HEM)'!$A$3:$D$2773,3,FALSE),B1017)</f>
        <v>NSW</v>
      </c>
    </row>
    <row r="1018" spans="1:4">
      <c r="A1018">
        <v>1217</v>
      </c>
      <c r="B1018" t="s">
        <v>526</v>
      </c>
      <c r="C1018" t="s">
        <v>553</v>
      </c>
      <c r="D1018" t="str">
        <f>IFERROR(VLOOKUP(A1018,'Perpetual Stats(HEM)'!$A$3:$D$2773,3,FALSE),B1018)</f>
        <v>NSW</v>
      </c>
    </row>
    <row r="1019" spans="1:4">
      <c r="A1019">
        <v>1218</v>
      </c>
      <c r="B1019" t="s">
        <v>526</v>
      </c>
      <c r="C1019" t="s">
        <v>553</v>
      </c>
      <c r="D1019" t="str">
        <f>IFERROR(VLOOKUP(A1019,'Perpetual Stats(HEM)'!$A$3:$D$2773,3,FALSE),B1019)</f>
        <v>NSW</v>
      </c>
    </row>
    <row r="1020" spans="1:4">
      <c r="A1020">
        <v>1219</v>
      </c>
      <c r="B1020" t="s">
        <v>526</v>
      </c>
      <c r="C1020" t="s">
        <v>553</v>
      </c>
      <c r="D1020" t="str">
        <f>IFERROR(VLOOKUP(A1020,'Perpetual Stats(HEM)'!$A$3:$D$2773,3,FALSE),B1020)</f>
        <v>NSW</v>
      </c>
    </row>
    <row r="1021" spans="1:4">
      <c r="A1021">
        <v>1220</v>
      </c>
      <c r="B1021" t="s">
        <v>526</v>
      </c>
      <c r="C1021" t="s">
        <v>553</v>
      </c>
      <c r="D1021" t="str">
        <f>IFERROR(VLOOKUP(A1021,'Perpetual Stats(HEM)'!$A$3:$D$2773,3,FALSE),B1021)</f>
        <v>NSW</v>
      </c>
    </row>
    <row r="1022" spans="1:4">
      <c r="A1022">
        <v>1221</v>
      </c>
      <c r="B1022" t="s">
        <v>526</v>
      </c>
      <c r="C1022" t="s">
        <v>553</v>
      </c>
      <c r="D1022" t="str">
        <f>IFERROR(VLOOKUP(A1022,'Perpetual Stats(HEM)'!$A$3:$D$2773,3,FALSE),B1022)</f>
        <v>NSW</v>
      </c>
    </row>
    <row r="1023" spans="1:4">
      <c r="A1023">
        <v>1222</v>
      </c>
      <c r="B1023" t="s">
        <v>526</v>
      </c>
      <c r="C1023" t="s">
        <v>553</v>
      </c>
      <c r="D1023" t="str">
        <f>IFERROR(VLOOKUP(A1023,'Perpetual Stats(HEM)'!$A$3:$D$2773,3,FALSE),B1023)</f>
        <v>NSW</v>
      </c>
    </row>
    <row r="1024" spans="1:4">
      <c r="A1024">
        <v>1223</v>
      </c>
      <c r="B1024" t="s">
        <v>526</v>
      </c>
      <c r="C1024" t="s">
        <v>553</v>
      </c>
      <c r="D1024" t="str">
        <f>IFERROR(VLOOKUP(A1024,'Perpetual Stats(HEM)'!$A$3:$D$2773,3,FALSE),B1024)</f>
        <v>NSW</v>
      </c>
    </row>
    <row r="1025" spans="1:4">
      <c r="A1025">
        <v>1224</v>
      </c>
      <c r="B1025" t="s">
        <v>526</v>
      </c>
      <c r="C1025" t="s">
        <v>553</v>
      </c>
      <c r="D1025" t="str">
        <f>IFERROR(VLOOKUP(A1025,'Perpetual Stats(HEM)'!$A$3:$D$2773,3,FALSE),B1025)</f>
        <v>NSW</v>
      </c>
    </row>
    <row r="1026" spans="1:4">
      <c r="A1026">
        <v>1225</v>
      </c>
      <c r="B1026" t="s">
        <v>526</v>
      </c>
      <c r="C1026" t="s">
        <v>553</v>
      </c>
      <c r="D1026" t="str">
        <f>IFERROR(VLOOKUP(A1026,'Perpetual Stats(HEM)'!$A$3:$D$2773,3,FALSE),B1026)</f>
        <v>NSW</v>
      </c>
    </row>
    <row r="1027" spans="1:4">
      <c r="A1027">
        <v>1226</v>
      </c>
      <c r="B1027" t="s">
        <v>526</v>
      </c>
      <c r="C1027" t="s">
        <v>553</v>
      </c>
      <c r="D1027" t="str">
        <f>IFERROR(VLOOKUP(A1027,'Perpetual Stats(HEM)'!$A$3:$D$2773,3,FALSE),B1027)</f>
        <v>NSW</v>
      </c>
    </row>
    <row r="1028" spans="1:4">
      <c r="A1028">
        <v>1227</v>
      </c>
      <c r="B1028" t="s">
        <v>526</v>
      </c>
      <c r="C1028" t="s">
        <v>553</v>
      </c>
      <c r="D1028" t="str">
        <f>IFERROR(VLOOKUP(A1028,'Perpetual Stats(HEM)'!$A$3:$D$2773,3,FALSE),B1028)</f>
        <v>NSW</v>
      </c>
    </row>
    <row r="1029" spans="1:4">
      <c r="A1029">
        <v>1228</v>
      </c>
      <c r="B1029" t="s">
        <v>526</v>
      </c>
      <c r="C1029" t="s">
        <v>553</v>
      </c>
      <c r="D1029" t="str">
        <f>IFERROR(VLOOKUP(A1029,'Perpetual Stats(HEM)'!$A$3:$D$2773,3,FALSE),B1029)</f>
        <v>NSW</v>
      </c>
    </row>
    <row r="1030" spans="1:4">
      <c r="A1030">
        <v>1229</v>
      </c>
      <c r="B1030" t="s">
        <v>526</v>
      </c>
      <c r="C1030" t="s">
        <v>553</v>
      </c>
      <c r="D1030" t="str">
        <f>IFERROR(VLOOKUP(A1030,'Perpetual Stats(HEM)'!$A$3:$D$2773,3,FALSE),B1030)</f>
        <v>NSW</v>
      </c>
    </row>
    <row r="1031" spans="1:4">
      <c r="A1031">
        <v>1230</v>
      </c>
      <c r="B1031" t="s">
        <v>526</v>
      </c>
      <c r="C1031" t="s">
        <v>553</v>
      </c>
      <c r="D1031" t="str">
        <f>IFERROR(VLOOKUP(A1031,'Perpetual Stats(HEM)'!$A$3:$D$2773,3,FALSE),B1031)</f>
        <v>NSW</v>
      </c>
    </row>
    <row r="1032" spans="1:4">
      <c r="A1032">
        <v>1231</v>
      </c>
      <c r="B1032" t="s">
        <v>526</v>
      </c>
      <c r="C1032" t="s">
        <v>553</v>
      </c>
      <c r="D1032" t="str">
        <f>IFERROR(VLOOKUP(A1032,'Perpetual Stats(HEM)'!$A$3:$D$2773,3,FALSE),B1032)</f>
        <v>NSW</v>
      </c>
    </row>
    <row r="1033" spans="1:4">
      <c r="A1033">
        <v>1232</v>
      </c>
      <c r="B1033" t="s">
        <v>526</v>
      </c>
      <c r="C1033" t="s">
        <v>553</v>
      </c>
      <c r="D1033" t="str">
        <f>IFERROR(VLOOKUP(A1033,'Perpetual Stats(HEM)'!$A$3:$D$2773,3,FALSE),B1033)</f>
        <v>NSW</v>
      </c>
    </row>
    <row r="1034" spans="1:4">
      <c r="A1034">
        <v>1233</v>
      </c>
      <c r="B1034" t="s">
        <v>526</v>
      </c>
      <c r="C1034" t="s">
        <v>553</v>
      </c>
      <c r="D1034" t="str">
        <f>IFERROR(VLOOKUP(A1034,'Perpetual Stats(HEM)'!$A$3:$D$2773,3,FALSE),B1034)</f>
        <v>NSW</v>
      </c>
    </row>
    <row r="1035" spans="1:4">
      <c r="A1035">
        <v>1234</v>
      </c>
      <c r="B1035" t="s">
        <v>526</v>
      </c>
      <c r="C1035" t="s">
        <v>553</v>
      </c>
      <c r="D1035" t="str">
        <f>IFERROR(VLOOKUP(A1035,'Perpetual Stats(HEM)'!$A$3:$D$2773,3,FALSE),B1035)</f>
        <v>NSW</v>
      </c>
    </row>
    <row r="1036" spans="1:4">
      <c r="A1036">
        <v>1235</v>
      </c>
      <c r="B1036" t="s">
        <v>526</v>
      </c>
      <c r="C1036" t="s">
        <v>553</v>
      </c>
      <c r="D1036" t="str">
        <f>IFERROR(VLOOKUP(A1036,'Perpetual Stats(HEM)'!$A$3:$D$2773,3,FALSE),B1036)</f>
        <v>NSW</v>
      </c>
    </row>
    <row r="1037" spans="1:4">
      <c r="A1037">
        <v>1236</v>
      </c>
      <c r="B1037" t="s">
        <v>526</v>
      </c>
      <c r="C1037" t="s">
        <v>553</v>
      </c>
      <c r="D1037" t="str">
        <f>IFERROR(VLOOKUP(A1037,'Perpetual Stats(HEM)'!$A$3:$D$2773,3,FALSE),B1037)</f>
        <v>NSW</v>
      </c>
    </row>
    <row r="1038" spans="1:4">
      <c r="A1038">
        <v>1237</v>
      </c>
      <c r="B1038" t="s">
        <v>526</v>
      </c>
      <c r="C1038" t="s">
        <v>553</v>
      </c>
      <c r="D1038" t="str">
        <f>IFERROR(VLOOKUP(A1038,'Perpetual Stats(HEM)'!$A$3:$D$2773,3,FALSE),B1038)</f>
        <v>NSW</v>
      </c>
    </row>
    <row r="1039" spans="1:4">
      <c r="A1039">
        <v>1238</v>
      </c>
      <c r="B1039" t="s">
        <v>526</v>
      </c>
      <c r="C1039" t="s">
        <v>553</v>
      </c>
      <c r="D1039" t="str">
        <f>IFERROR(VLOOKUP(A1039,'Perpetual Stats(HEM)'!$A$3:$D$2773,3,FALSE),B1039)</f>
        <v>NSW</v>
      </c>
    </row>
    <row r="1040" spans="1:4">
      <c r="A1040">
        <v>1239</v>
      </c>
      <c r="B1040" t="s">
        <v>526</v>
      </c>
      <c r="C1040" t="s">
        <v>553</v>
      </c>
      <c r="D1040" t="str">
        <f>IFERROR(VLOOKUP(A1040,'Perpetual Stats(HEM)'!$A$3:$D$2773,3,FALSE),B1040)</f>
        <v>NSW</v>
      </c>
    </row>
    <row r="1041" spans="1:4">
      <c r="A1041">
        <v>1240</v>
      </c>
      <c r="B1041" t="s">
        <v>526</v>
      </c>
      <c r="C1041" t="s">
        <v>553</v>
      </c>
      <c r="D1041" t="str">
        <f>IFERROR(VLOOKUP(A1041,'Perpetual Stats(HEM)'!$A$3:$D$2773,3,FALSE),B1041)</f>
        <v>NSW</v>
      </c>
    </row>
    <row r="1042" spans="1:4">
      <c r="A1042">
        <v>1241</v>
      </c>
      <c r="B1042" t="s">
        <v>526</v>
      </c>
      <c r="C1042" t="s">
        <v>553</v>
      </c>
      <c r="D1042" t="str">
        <f>IFERROR(VLOOKUP(A1042,'Perpetual Stats(HEM)'!$A$3:$D$2773,3,FALSE),B1042)</f>
        <v>NSW</v>
      </c>
    </row>
    <row r="1043" spans="1:4">
      <c r="A1043">
        <v>1242</v>
      </c>
      <c r="B1043" t="s">
        <v>526</v>
      </c>
      <c r="C1043" t="s">
        <v>553</v>
      </c>
      <c r="D1043" t="str">
        <f>IFERROR(VLOOKUP(A1043,'Perpetual Stats(HEM)'!$A$3:$D$2773,3,FALSE),B1043)</f>
        <v>NSW</v>
      </c>
    </row>
    <row r="1044" spans="1:4">
      <c r="A1044">
        <v>1243</v>
      </c>
      <c r="B1044" t="s">
        <v>526</v>
      </c>
      <c r="C1044" t="s">
        <v>553</v>
      </c>
      <c r="D1044" t="str">
        <f>IFERROR(VLOOKUP(A1044,'Perpetual Stats(HEM)'!$A$3:$D$2773,3,FALSE),B1044)</f>
        <v>NSW</v>
      </c>
    </row>
    <row r="1045" spans="1:4">
      <c r="A1045">
        <v>1244</v>
      </c>
      <c r="B1045" t="s">
        <v>526</v>
      </c>
      <c r="C1045" t="s">
        <v>553</v>
      </c>
      <c r="D1045" t="str">
        <f>IFERROR(VLOOKUP(A1045,'Perpetual Stats(HEM)'!$A$3:$D$2773,3,FALSE),B1045)</f>
        <v>NSW</v>
      </c>
    </row>
    <row r="1046" spans="1:4">
      <c r="A1046">
        <v>1245</v>
      </c>
      <c r="B1046" t="s">
        <v>526</v>
      </c>
      <c r="C1046" t="s">
        <v>553</v>
      </c>
      <c r="D1046" t="str">
        <f>IFERROR(VLOOKUP(A1046,'Perpetual Stats(HEM)'!$A$3:$D$2773,3,FALSE),B1046)</f>
        <v>NSW</v>
      </c>
    </row>
    <row r="1047" spans="1:4">
      <c r="A1047">
        <v>1246</v>
      </c>
      <c r="B1047" t="s">
        <v>526</v>
      </c>
      <c r="C1047" t="s">
        <v>553</v>
      </c>
      <c r="D1047" t="str">
        <f>IFERROR(VLOOKUP(A1047,'Perpetual Stats(HEM)'!$A$3:$D$2773,3,FALSE),B1047)</f>
        <v>NSW</v>
      </c>
    </row>
    <row r="1048" spans="1:4">
      <c r="A1048">
        <v>1247</v>
      </c>
      <c r="B1048" t="s">
        <v>526</v>
      </c>
      <c r="C1048" t="s">
        <v>553</v>
      </c>
      <c r="D1048" t="str">
        <f>IFERROR(VLOOKUP(A1048,'Perpetual Stats(HEM)'!$A$3:$D$2773,3,FALSE),B1048)</f>
        <v>NSW</v>
      </c>
    </row>
    <row r="1049" spans="1:4">
      <c r="A1049">
        <v>1248</v>
      </c>
      <c r="B1049" t="s">
        <v>526</v>
      </c>
      <c r="C1049" t="s">
        <v>553</v>
      </c>
      <c r="D1049" t="str">
        <f>IFERROR(VLOOKUP(A1049,'Perpetual Stats(HEM)'!$A$3:$D$2773,3,FALSE),B1049)</f>
        <v>NSW</v>
      </c>
    </row>
    <row r="1050" spans="1:4">
      <c r="A1050">
        <v>1249</v>
      </c>
      <c r="B1050" t="s">
        <v>526</v>
      </c>
      <c r="C1050" t="s">
        <v>553</v>
      </c>
      <c r="D1050" t="str">
        <f>IFERROR(VLOOKUP(A1050,'Perpetual Stats(HEM)'!$A$3:$D$2773,3,FALSE),B1050)</f>
        <v>NSW</v>
      </c>
    </row>
    <row r="1051" spans="1:4">
      <c r="A1051">
        <v>1250</v>
      </c>
      <c r="B1051" t="s">
        <v>526</v>
      </c>
      <c r="C1051" t="s">
        <v>553</v>
      </c>
      <c r="D1051" t="str">
        <f>IFERROR(VLOOKUP(A1051,'Perpetual Stats(HEM)'!$A$3:$D$2773,3,FALSE),B1051)</f>
        <v>NSW</v>
      </c>
    </row>
    <row r="1052" spans="1:4">
      <c r="A1052">
        <v>1251</v>
      </c>
      <c r="B1052" t="s">
        <v>526</v>
      </c>
      <c r="C1052" t="s">
        <v>553</v>
      </c>
      <c r="D1052" t="str">
        <f>IFERROR(VLOOKUP(A1052,'Perpetual Stats(HEM)'!$A$3:$D$2773,3,FALSE),B1052)</f>
        <v>NSW</v>
      </c>
    </row>
    <row r="1053" spans="1:4">
      <c r="A1053">
        <v>1252</v>
      </c>
      <c r="B1053" t="s">
        <v>526</v>
      </c>
      <c r="C1053" t="s">
        <v>553</v>
      </c>
      <c r="D1053" t="str">
        <f>IFERROR(VLOOKUP(A1053,'Perpetual Stats(HEM)'!$A$3:$D$2773,3,FALSE),B1053)</f>
        <v>NSW</v>
      </c>
    </row>
    <row r="1054" spans="1:4">
      <c r="A1054">
        <v>1253</v>
      </c>
      <c r="B1054" t="s">
        <v>526</v>
      </c>
      <c r="C1054" t="s">
        <v>553</v>
      </c>
      <c r="D1054" t="str">
        <f>IFERROR(VLOOKUP(A1054,'Perpetual Stats(HEM)'!$A$3:$D$2773,3,FALSE),B1054)</f>
        <v>NSW</v>
      </c>
    </row>
    <row r="1055" spans="1:4">
      <c r="A1055">
        <v>1254</v>
      </c>
      <c r="B1055" t="s">
        <v>526</v>
      </c>
      <c r="C1055" t="s">
        <v>553</v>
      </c>
      <c r="D1055" t="str">
        <f>IFERROR(VLOOKUP(A1055,'Perpetual Stats(HEM)'!$A$3:$D$2773,3,FALSE),B1055)</f>
        <v>NSW</v>
      </c>
    </row>
    <row r="1056" spans="1:4">
      <c r="A1056">
        <v>1255</v>
      </c>
      <c r="B1056" t="s">
        <v>526</v>
      </c>
      <c r="C1056" t="s">
        <v>553</v>
      </c>
      <c r="D1056" t="str">
        <f>IFERROR(VLOOKUP(A1056,'Perpetual Stats(HEM)'!$A$3:$D$2773,3,FALSE),B1056)</f>
        <v>NSW</v>
      </c>
    </row>
    <row r="1057" spans="1:4">
      <c r="A1057">
        <v>1256</v>
      </c>
      <c r="B1057" t="s">
        <v>526</v>
      </c>
      <c r="C1057" t="s">
        <v>553</v>
      </c>
      <c r="D1057" t="str">
        <f>IFERROR(VLOOKUP(A1057,'Perpetual Stats(HEM)'!$A$3:$D$2773,3,FALSE),B1057)</f>
        <v>NSW</v>
      </c>
    </row>
    <row r="1058" spans="1:4">
      <c r="A1058">
        <v>1257</v>
      </c>
      <c r="B1058" t="s">
        <v>526</v>
      </c>
      <c r="C1058" t="s">
        <v>553</v>
      </c>
      <c r="D1058" t="str">
        <f>IFERROR(VLOOKUP(A1058,'Perpetual Stats(HEM)'!$A$3:$D$2773,3,FALSE),B1058)</f>
        <v>NSW</v>
      </c>
    </row>
    <row r="1059" spans="1:4">
      <c r="A1059">
        <v>1258</v>
      </c>
      <c r="B1059" t="s">
        <v>526</v>
      </c>
      <c r="C1059" t="s">
        <v>553</v>
      </c>
      <c r="D1059" t="str">
        <f>IFERROR(VLOOKUP(A1059,'Perpetual Stats(HEM)'!$A$3:$D$2773,3,FALSE),B1059)</f>
        <v>NSW</v>
      </c>
    </row>
    <row r="1060" spans="1:4">
      <c r="A1060">
        <v>1259</v>
      </c>
      <c r="B1060" t="s">
        <v>526</v>
      </c>
      <c r="C1060" t="s">
        <v>553</v>
      </c>
      <c r="D1060" t="str">
        <f>IFERROR(VLOOKUP(A1060,'Perpetual Stats(HEM)'!$A$3:$D$2773,3,FALSE),B1060)</f>
        <v>NSW</v>
      </c>
    </row>
    <row r="1061" spans="1:4">
      <c r="A1061">
        <v>1260</v>
      </c>
      <c r="B1061" t="s">
        <v>526</v>
      </c>
      <c r="C1061" t="s">
        <v>553</v>
      </c>
      <c r="D1061" t="str">
        <f>IFERROR(VLOOKUP(A1061,'Perpetual Stats(HEM)'!$A$3:$D$2773,3,FALSE),B1061)</f>
        <v>NSW</v>
      </c>
    </row>
    <row r="1062" spans="1:4">
      <c r="A1062">
        <v>1261</v>
      </c>
      <c r="B1062" t="s">
        <v>526</v>
      </c>
      <c r="C1062" t="s">
        <v>553</v>
      </c>
      <c r="D1062" t="str">
        <f>IFERROR(VLOOKUP(A1062,'Perpetual Stats(HEM)'!$A$3:$D$2773,3,FALSE),B1062)</f>
        <v>NSW</v>
      </c>
    </row>
    <row r="1063" spans="1:4">
      <c r="A1063">
        <v>1262</v>
      </c>
      <c r="B1063" t="s">
        <v>526</v>
      </c>
      <c r="C1063" t="s">
        <v>553</v>
      </c>
      <c r="D1063" t="str">
        <f>IFERROR(VLOOKUP(A1063,'Perpetual Stats(HEM)'!$A$3:$D$2773,3,FALSE),B1063)</f>
        <v>NSW</v>
      </c>
    </row>
    <row r="1064" spans="1:4">
      <c r="A1064">
        <v>1263</v>
      </c>
      <c r="B1064" t="s">
        <v>526</v>
      </c>
      <c r="C1064" t="s">
        <v>553</v>
      </c>
      <c r="D1064" t="str">
        <f>IFERROR(VLOOKUP(A1064,'Perpetual Stats(HEM)'!$A$3:$D$2773,3,FALSE),B1064)</f>
        <v>NSW</v>
      </c>
    </row>
    <row r="1065" spans="1:4">
      <c r="A1065">
        <v>1264</v>
      </c>
      <c r="B1065" t="s">
        <v>526</v>
      </c>
      <c r="C1065" t="s">
        <v>553</v>
      </c>
      <c r="D1065" t="str">
        <f>IFERROR(VLOOKUP(A1065,'Perpetual Stats(HEM)'!$A$3:$D$2773,3,FALSE),B1065)</f>
        <v>NSW</v>
      </c>
    </row>
    <row r="1066" spans="1:4">
      <c r="A1066">
        <v>1265</v>
      </c>
      <c r="B1066" t="s">
        <v>526</v>
      </c>
      <c r="C1066" t="s">
        <v>553</v>
      </c>
      <c r="D1066" t="str">
        <f>IFERROR(VLOOKUP(A1066,'Perpetual Stats(HEM)'!$A$3:$D$2773,3,FALSE),B1066)</f>
        <v>NSW</v>
      </c>
    </row>
    <row r="1067" spans="1:4">
      <c r="A1067">
        <v>1266</v>
      </c>
      <c r="B1067" t="s">
        <v>526</v>
      </c>
      <c r="C1067" t="s">
        <v>553</v>
      </c>
      <c r="D1067" t="str">
        <f>IFERROR(VLOOKUP(A1067,'Perpetual Stats(HEM)'!$A$3:$D$2773,3,FALSE),B1067)</f>
        <v>NSW</v>
      </c>
    </row>
    <row r="1068" spans="1:4">
      <c r="A1068">
        <v>1267</v>
      </c>
      <c r="B1068" t="s">
        <v>526</v>
      </c>
      <c r="C1068" t="s">
        <v>553</v>
      </c>
      <c r="D1068" t="str">
        <f>IFERROR(VLOOKUP(A1068,'Perpetual Stats(HEM)'!$A$3:$D$2773,3,FALSE),B1068)</f>
        <v>NSW</v>
      </c>
    </row>
    <row r="1069" spans="1:4">
      <c r="A1069">
        <v>1268</v>
      </c>
      <c r="B1069" t="s">
        <v>526</v>
      </c>
      <c r="C1069" t="s">
        <v>553</v>
      </c>
      <c r="D1069" t="str">
        <f>IFERROR(VLOOKUP(A1069,'Perpetual Stats(HEM)'!$A$3:$D$2773,3,FALSE),B1069)</f>
        <v>NSW</v>
      </c>
    </row>
    <row r="1070" spans="1:4">
      <c r="A1070">
        <v>1269</v>
      </c>
      <c r="B1070" t="s">
        <v>526</v>
      </c>
      <c r="C1070" t="s">
        <v>553</v>
      </c>
      <c r="D1070" t="str">
        <f>IFERROR(VLOOKUP(A1070,'Perpetual Stats(HEM)'!$A$3:$D$2773,3,FALSE),B1070)</f>
        <v>NSW</v>
      </c>
    </row>
    <row r="1071" spans="1:4">
      <c r="A1071">
        <v>1270</v>
      </c>
      <c r="B1071" t="s">
        <v>526</v>
      </c>
      <c r="C1071" t="s">
        <v>553</v>
      </c>
      <c r="D1071" t="str">
        <f>IFERROR(VLOOKUP(A1071,'Perpetual Stats(HEM)'!$A$3:$D$2773,3,FALSE),B1071)</f>
        <v>NSW</v>
      </c>
    </row>
    <row r="1072" spans="1:4">
      <c r="A1072">
        <v>1271</v>
      </c>
      <c r="B1072" t="s">
        <v>526</v>
      </c>
      <c r="C1072" t="s">
        <v>553</v>
      </c>
      <c r="D1072" t="str">
        <f>IFERROR(VLOOKUP(A1072,'Perpetual Stats(HEM)'!$A$3:$D$2773,3,FALSE),B1072)</f>
        <v>NSW</v>
      </c>
    </row>
    <row r="1073" spans="1:4">
      <c r="A1073">
        <v>1272</v>
      </c>
      <c r="B1073" t="s">
        <v>526</v>
      </c>
      <c r="C1073" t="s">
        <v>553</v>
      </c>
      <c r="D1073" t="str">
        <f>IFERROR(VLOOKUP(A1073,'Perpetual Stats(HEM)'!$A$3:$D$2773,3,FALSE),B1073)</f>
        <v>NSW</v>
      </c>
    </row>
    <row r="1074" spans="1:4">
      <c r="A1074">
        <v>1273</v>
      </c>
      <c r="B1074" t="s">
        <v>526</v>
      </c>
      <c r="C1074" t="s">
        <v>553</v>
      </c>
      <c r="D1074" t="str">
        <f>IFERROR(VLOOKUP(A1074,'Perpetual Stats(HEM)'!$A$3:$D$2773,3,FALSE),B1074)</f>
        <v>NSW</v>
      </c>
    </row>
    <row r="1075" spans="1:4">
      <c r="A1075">
        <v>1274</v>
      </c>
      <c r="B1075" t="s">
        <v>526</v>
      </c>
      <c r="C1075" t="s">
        <v>553</v>
      </c>
      <c r="D1075" t="str">
        <f>IFERROR(VLOOKUP(A1075,'Perpetual Stats(HEM)'!$A$3:$D$2773,3,FALSE),B1075)</f>
        <v>NSW</v>
      </c>
    </row>
    <row r="1076" spans="1:4">
      <c r="A1076">
        <v>1275</v>
      </c>
      <c r="B1076" t="s">
        <v>526</v>
      </c>
      <c r="C1076" t="s">
        <v>553</v>
      </c>
      <c r="D1076" t="str">
        <f>IFERROR(VLOOKUP(A1076,'Perpetual Stats(HEM)'!$A$3:$D$2773,3,FALSE),B1076)</f>
        <v>NSW</v>
      </c>
    </row>
    <row r="1077" spans="1:4">
      <c r="A1077">
        <v>1276</v>
      </c>
      <c r="B1077" t="s">
        <v>526</v>
      </c>
      <c r="C1077" t="s">
        <v>553</v>
      </c>
      <c r="D1077" t="str">
        <f>IFERROR(VLOOKUP(A1077,'Perpetual Stats(HEM)'!$A$3:$D$2773,3,FALSE),B1077)</f>
        <v>NSW</v>
      </c>
    </row>
    <row r="1078" spans="1:4">
      <c r="A1078">
        <v>1277</v>
      </c>
      <c r="B1078" t="s">
        <v>526</v>
      </c>
      <c r="C1078" t="s">
        <v>553</v>
      </c>
      <c r="D1078" t="str">
        <f>IFERROR(VLOOKUP(A1078,'Perpetual Stats(HEM)'!$A$3:$D$2773,3,FALSE),B1078)</f>
        <v>NSW</v>
      </c>
    </row>
    <row r="1079" spans="1:4">
      <c r="A1079">
        <v>1278</v>
      </c>
      <c r="B1079" t="s">
        <v>526</v>
      </c>
      <c r="C1079" t="s">
        <v>553</v>
      </c>
      <c r="D1079" t="str">
        <f>IFERROR(VLOOKUP(A1079,'Perpetual Stats(HEM)'!$A$3:$D$2773,3,FALSE),B1079)</f>
        <v>NSW</v>
      </c>
    </row>
    <row r="1080" spans="1:4">
      <c r="A1080">
        <v>1279</v>
      </c>
      <c r="B1080" t="s">
        <v>526</v>
      </c>
      <c r="C1080" t="s">
        <v>553</v>
      </c>
      <c r="D1080" t="str">
        <f>IFERROR(VLOOKUP(A1080,'Perpetual Stats(HEM)'!$A$3:$D$2773,3,FALSE),B1080)</f>
        <v>NSW</v>
      </c>
    </row>
    <row r="1081" spans="1:4">
      <c r="A1081">
        <v>1280</v>
      </c>
      <c r="B1081" t="s">
        <v>526</v>
      </c>
      <c r="C1081" t="s">
        <v>553</v>
      </c>
      <c r="D1081" t="str">
        <f>IFERROR(VLOOKUP(A1081,'Perpetual Stats(HEM)'!$A$3:$D$2773,3,FALSE),B1081)</f>
        <v>NSW</v>
      </c>
    </row>
    <row r="1082" spans="1:4">
      <c r="A1082">
        <v>1281</v>
      </c>
      <c r="B1082" t="s">
        <v>526</v>
      </c>
      <c r="C1082" t="s">
        <v>553</v>
      </c>
      <c r="D1082" t="str">
        <f>IFERROR(VLOOKUP(A1082,'Perpetual Stats(HEM)'!$A$3:$D$2773,3,FALSE),B1082)</f>
        <v>NSW</v>
      </c>
    </row>
    <row r="1083" spans="1:4">
      <c r="A1083">
        <v>1282</v>
      </c>
      <c r="B1083" t="s">
        <v>526</v>
      </c>
      <c r="C1083" t="s">
        <v>553</v>
      </c>
      <c r="D1083" t="str">
        <f>IFERROR(VLOOKUP(A1083,'Perpetual Stats(HEM)'!$A$3:$D$2773,3,FALSE),B1083)</f>
        <v>NSW</v>
      </c>
    </row>
    <row r="1084" spans="1:4">
      <c r="A1084">
        <v>1283</v>
      </c>
      <c r="B1084" t="s">
        <v>526</v>
      </c>
      <c r="C1084" t="s">
        <v>553</v>
      </c>
      <c r="D1084" t="str">
        <f>IFERROR(VLOOKUP(A1084,'Perpetual Stats(HEM)'!$A$3:$D$2773,3,FALSE),B1084)</f>
        <v>NSW</v>
      </c>
    </row>
    <row r="1085" spans="1:4">
      <c r="A1085">
        <v>1284</v>
      </c>
      <c r="B1085" t="s">
        <v>526</v>
      </c>
      <c r="C1085" t="s">
        <v>553</v>
      </c>
      <c r="D1085" t="str">
        <f>IFERROR(VLOOKUP(A1085,'Perpetual Stats(HEM)'!$A$3:$D$2773,3,FALSE),B1085)</f>
        <v>NSW</v>
      </c>
    </row>
    <row r="1086" spans="1:4">
      <c r="A1086">
        <v>1285</v>
      </c>
      <c r="B1086" t="s">
        <v>526</v>
      </c>
      <c r="C1086" t="s">
        <v>553</v>
      </c>
      <c r="D1086" t="str">
        <f>IFERROR(VLOOKUP(A1086,'Perpetual Stats(HEM)'!$A$3:$D$2773,3,FALSE),B1086)</f>
        <v>NSW</v>
      </c>
    </row>
    <row r="1087" spans="1:4">
      <c r="A1087">
        <v>1286</v>
      </c>
      <c r="B1087" t="s">
        <v>526</v>
      </c>
      <c r="C1087" t="s">
        <v>553</v>
      </c>
      <c r="D1087" t="str">
        <f>IFERROR(VLOOKUP(A1087,'Perpetual Stats(HEM)'!$A$3:$D$2773,3,FALSE),B1087)</f>
        <v>NSW</v>
      </c>
    </row>
    <row r="1088" spans="1:4">
      <c r="A1088">
        <v>1287</v>
      </c>
      <c r="B1088" t="s">
        <v>526</v>
      </c>
      <c r="C1088" t="s">
        <v>553</v>
      </c>
      <c r="D1088" t="str">
        <f>IFERROR(VLOOKUP(A1088,'Perpetual Stats(HEM)'!$A$3:$D$2773,3,FALSE),B1088)</f>
        <v>NSW</v>
      </c>
    </row>
    <row r="1089" spans="1:4">
      <c r="A1089">
        <v>1288</v>
      </c>
      <c r="B1089" t="s">
        <v>526</v>
      </c>
      <c r="C1089" t="s">
        <v>553</v>
      </c>
      <c r="D1089" t="str">
        <f>IFERROR(VLOOKUP(A1089,'Perpetual Stats(HEM)'!$A$3:$D$2773,3,FALSE),B1089)</f>
        <v>NSW</v>
      </c>
    </row>
    <row r="1090" spans="1:4">
      <c r="A1090">
        <v>1289</v>
      </c>
      <c r="B1090" t="s">
        <v>526</v>
      </c>
      <c r="C1090" t="s">
        <v>553</v>
      </c>
      <c r="D1090" t="str">
        <f>IFERROR(VLOOKUP(A1090,'Perpetual Stats(HEM)'!$A$3:$D$2773,3,FALSE),B1090)</f>
        <v>NSW</v>
      </c>
    </row>
    <row r="1091" spans="1:4">
      <c r="A1091">
        <v>1290</v>
      </c>
      <c r="B1091" t="s">
        <v>526</v>
      </c>
      <c r="C1091" t="s">
        <v>553</v>
      </c>
      <c r="D1091" t="str">
        <f>IFERROR(VLOOKUP(A1091,'Perpetual Stats(HEM)'!$A$3:$D$2773,3,FALSE),B1091)</f>
        <v>NSW</v>
      </c>
    </row>
    <row r="1092" spans="1:4">
      <c r="A1092">
        <v>1291</v>
      </c>
      <c r="B1092" t="s">
        <v>526</v>
      </c>
      <c r="C1092" t="s">
        <v>553</v>
      </c>
      <c r="D1092" t="str">
        <f>IFERROR(VLOOKUP(A1092,'Perpetual Stats(HEM)'!$A$3:$D$2773,3,FALSE),B1092)</f>
        <v>NSW</v>
      </c>
    </row>
    <row r="1093" spans="1:4">
      <c r="A1093">
        <v>1292</v>
      </c>
      <c r="B1093" t="s">
        <v>526</v>
      </c>
      <c r="C1093" t="s">
        <v>553</v>
      </c>
      <c r="D1093" t="str">
        <f>IFERROR(VLOOKUP(A1093,'Perpetual Stats(HEM)'!$A$3:$D$2773,3,FALSE),B1093)</f>
        <v>NSW</v>
      </c>
    </row>
    <row r="1094" spans="1:4">
      <c r="A1094">
        <v>1293</v>
      </c>
      <c r="B1094" t="s">
        <v>526</v>
      </c>
      <c r="C1094" t="s">
        <v>553</v>
      </c>
      <c r="D1094" t="str">
        <f>IFERROR(VLOOKUP(A1094,'Perpetual Stats(HEM)'!$A$3:$D$2773,3,FALSE),B1094)</f>
        <v>NSW</v>
      </c>
    </row>
    <row r="1095" spans="1:4">
      <c r="A1095">
        <v>1294</v>
      </c>
      <c r="B1095" t="s">
        <v>526</v>
      </c>
      <c r="C1095" t="s">
        <v>553</v>
      </c>
      <c r="D1095" t="str">
        <f>IFERROR(VLOOKUP(A1095,'Perpetual Stats(HEM)'!$A$3:$D$2773,3,FALSE),B1095)</f>
        <v>NSW</v>
      </c>
    </row>
    <row r="1096" spans="1:4">
      <c r="A1096">
        <v>1295</v>
      </c>
      <c r="B1096" t="s">
        <v>526</v>
      </c>
      <c r="C1096" t="s">
        <v>553</v>
      </c>
      <c r="D1096" t="str">
        <f>IFERROR(VLOOKUP(A1096,'Perpetual Stats(HEM)'!$A$3:$D$2773,3,FALSE),B1096)</f>
        <v>NSW</v>
      </c>
    </row>
    <row r="1097" spans="1:4">
      <c r="A1097">
        <v>1296</v>
      </c>
      <c r="B1097" t="s">
        <v>526</v>
      </c>
      <c r="C1097" t="s">
        <v>553</v>
      </c>
      <c r="D1097" t="str">
        <f>IFERROR(VLOOKUP(A1097,'Perpetual Stats(HEM)'!$A$3:$D$2773,3,FALSE),B1097)</f>
        <v>NSW</v>
      </c>
    </row>
    <row r="1098" spans="1:4">
      <c r="A1098">
        <v>1297</v>
      </c>
      <c r="B1098" t="s">
        <v>526</v>
      </c>
      <c r="C1098" t="s">
        <v>553</v>
      </c>
      <c r="D1098" t="str">
        <f>IFERROR(VLOOKUP(A1098,'Perpetual Stats(HEM)'!$A$3:$D$2773,3,FALSE),B1098)</f>
        <v>NSW</v>
      </c>
    </row>
    <row r="1099" spans="1:4">
      <c r="A1099">
        <v>1298</v>
      </c>
      <c r="B1099" t="s">
        <v>526</v>
      </c>
      <c r="C1099" t="s">
        <v>553</v>
      </c>
      <c r="D1099" t="str">
        <f>IFERROR(VLOOKUP(A1099,'Perpetual Stats(HEM)'!$A$3:$D$2773,3,FALSE),B1099)</f>
        <v>NSW</v>
      </c>
    </row>
    <row r="1100" spans="1:4">
      <c r="A1100">
        <v>1299</v>
      </c>
      <c r="B1100" t="s">
        <v>526</v>
      </c>
      <c r="C1100" t="s">
        <v>553</v>
      </c>
      <c r="D1100" t="str">
        <f>IFERROR(VLOOKUP(A1100,'Perpetual Stats(HEM)'!$A$3:$D$2773,3,FALSE),B1100)</f>
        <v>NSW</v>
      </c>
    </row>
    <row r="1101" spans="1:4">
      <c r="A1101">
        <v>1300</v>
      </c>
      <c r="B1101" t="s">
        <v>526</v>
      </c>
      <c r="C1101" t="s">
        <v>553</v>
      </c>
      <c r="D1101" t="str">
        <f>IFERROR(VLOOKUP(A1101,'Perpetual Stats(HEM)'!$A$3:$D$2773,3,FALSE),B1101)</f>
        <v>NSW</v>
      </c>
    </row>
    <row r="1102" spans="1:4">
      <c r="A1102">
        <v>1301</v>
      </c>
      <c r="B1102" t="s">
        <v>526</v>
      </c>
      <c r="C1102" t="s">
        <v>553</v>
      </c>
      <c r="D1102" t="str">
        <f>IFERROR(VLOOKUP(A1102,'Perpetual Stats(HEM)'!$A$3:$D$2773,3,FALSE),B1102)</f>
        <v>NSW</v>
      </c>
    </row>
    <row r="1103" spans="1:4">
      <c r="A1103">
        <v>1302</v>
      </c>
      <c r="B1103" t="s">
        <v>526</v>
      </c>
      <c r="C1103" t="s">
        <v>553</v>
      </c>
      <c r="D1103" t="str">
        <f>IFERROR(VLOOKUP(A1103,'Perpetual Stats(HEM)'!$A$3:$D$2773,3,FALSE),B1103)</f>
        <v>NSW</v>
      </c>
    </row>
    <row r="1104" spans="1:4">
      <c r="A1104">
        <v>1303</v>
      </c>
      <c r="B1104" t="s">
        <v>526</v>
      </c>
      <c r="C1104" t="s">
        <v>553</v>
      </c>
      <c r="D1104" t="str">
        <f>IFERROR(VLOOKUP(A1104,'Perpetual Stats(HEM)'!$A$3:$D$2773,3,FALSE),B1104)</f>
        <v>NSW</v>
      </c>
    </row>
    <row r="1105" spans="1:4">
      <c r="A1105">
        <v>1304</v>
      </c>
      <c r="B1105" t="s">
        <v>526</v>
      </c>
      <c r="C1105" t="s">
        <v>553</v>
      </c>
      <c r="D1105" t="str">
        <f>IFERROR(VLOOKUP(A1105,'Perpetual Stats(HEM)'!$A$3:$D$2773,3,FALSE),B1105)</f>
        <v>NSW</v>
      </c>
    </row>
    <row r="1106" spans="1:4">
      <c r="A1106">
        <v>1305</v>
      </c>
      <c r="B1106" t="s">
        <v>526</v>
      </c>
      <c r="C1106" t="s">
        <v>553</v>
      </c>
      <c r="D1106" t="str">
        <f>IFERROR(VLOOKUP(A1106,'Perpetual Stats(HEM)'!$A$3:$D$2773,3,FALSE),B1106)</f>
        <v>NSW</v>
      </c>
    </row>
    <row r="1107" spans="1:4">
      <c r="A1107">
        <v>1306</v>
      </c>
      <c r="B1107" t="s">
        <v>526</v>
      </c>
      <c r="C1107" t="s">
        <v>553</v>
      </c>
      <c r="D1107" t="str">
        <f>IFERROR(VLOOKUP(A1107,'Perpetual Stats(HEM)'!$A$3:$D$2773,3,FALSE),B1107)</f>
        <v>NSW</v>
      </c>
    </row>
    <row r="1108" spans="1:4">
      <c r="A1108">
        <v>1307</v>
      </c>
      <c r="B1108" t="s">
        <v>526</v>
      </c>
      <c r="C1108" t="s">
        <v>553</v>
      </c>
      <c r="D1108" t="str">
        <f>IFERROR(VLOOKUP(A1108,'Perpetual Stats(HEM)'!$A$3:$D$2773,3,FALSE),B1108)</f>
        <v>NSW</v>
      </c>
    </row>
    <row r="1109" spans="1:4">
      <c r="A1109">
        <v>1308</v>
      </c>
      <c r="B1109" t="s">
        <v>526</v>
      </c>
      <c r="C1109" t="s">
        <v>553</v>
      </c>
      <c r="D1109" t="str">
        <f>IFERROR(VLOOKUP(A1109,'Perpetual Stats(HEM)'!$A$3:$D$2773,3,FALSE),B1109)</f>
        <v>NSW</v>
      </c>
    </row>
    <row r="1110" spans="1:4">
      <c r="A1110">
        <v>1309</v>
      </c>
      <c r="B1110" t="s">
        <v>526</v>
      </c>
      <c r="C1110" t="s">
        <v>553</v>
      </c>
      <c r="D1110" t="str">
        <f>IFERROR(VLOOKUP(A1110,'Perpetual Stats(HEM)'!$A$3:$D$2773,3,FALSE),B1110)</f>
        <v>NSW</v>
      </c>
    </row>
    <row r="1111" spans="1:4">
      <c r="A1111">
        <v>1310</v>
      </c>
      <c r="B1111" t="s">
        <v>526</v>
      </c>
      <c r="C1111" t="s">
        <v>553</v>
      </c>
      <c r="D1111" t="str">
        <f>IFERROR(VLOOKUP(A1111,'Perpetual Stats(HEM)'!$A$3:$D$2773,3,FALSE),B1111)</f>
        <v>NSW</v>
      </c>
    </row>
    <row r="1112" spans="1:4">
      <c r="A1112">
        <v>1311</v>
      </c>
      <c r="B1112" t="s">
        <v>526</v>
      </c>
      <c r="C1112" t="s">
        <v>553</v>
      </c>
      <c r="D1112" t="str">
        <f>IFERROR(VLOOKUP(A1112,'Perpetual Stats(HEM)'!$A$3:$D$2773,3,FALSE),B1112)</f>
        <v>NSW</v>
      </c>
    </row>
    <row r="1113" spans="1:4">
      <c r="A1113">
        <v>1312</v>
      </c>
      <c r="B1113" t="s">
        <v>526</v>
      </c>
      <c r="C1113" t="s">
        <v>553</v>
      </c>
      <c r="D1113" t="str">
        <f>IFERROR(VLOOKUP(A1113,'Perpetual Stats(HEM)'!$A$3:$D$2773,3,FALSE),B1113)</f>
        <v>NSW</v>
      </c>
    </row>
    <row r="1114" spans="1:4">
      <c r="A1114">
        <v>1313</v>
      </c>
      <c r="B1114" t="s">
        <v>526</v>
      </c>
      <c r="C1114" t="s">
        <v>553</v>
      </c>
      <c r="D1114" t="str">
        <f>IFERROR(VLOOKUP(A1114,'Perpetual Stats(HEM)'!$A$3:$D$2773,3,FALSE),B1114)</f>
        <v>NSW</v>
      </c>
    </row>
    <row r="1115" spans="1:4">
      <c r="A1115">
        <v>1314</v>
      </c>
      <c r="B1115" t="s">
        <v>526</v>
      </c>
      <c r="C1115" t="s">
        <v>553</v>
      </c>
      <c r="D1115" t="str">
        <f>IFERROR(VLOOKUP(A1115,'Perpetual Stats(HEM)'!$A$3:$D$2773,3,FALSE),B1115)</f>
        <v>NSW</v>
      </c>
    </row>
    <row r="1116" spans="1:4">
      <c r="A1116">
        <v>1315</v>
      </c>
      <c r="B1116" t="s">
        <v>526</v>
      </c>
      <c r="C1116" t="s">
        <v>553</v>
      </c>
      <c r="D1116" t="str">
        <f>IFERROR(VLOOKUP(A1116,'Perpetual Stats(HEM)'!$A$3:$D$2773,3,FALSE),B1116)</f>
        <v>NSW</v>
      </c>
    </row>
    <row r="1117" spans="1:4">
      <c r="A1117">
        <v>1316</v>
      </c>
      <c r="B1117" t="s">
        <v>526</v>
      </c>
      <c r="C1117" t="s">
        <v>553</v>
      </c>
      <c r="D1117" t="str">
        <f>IFERROR(VLOOKUP(A1117,'Perpetual Stats(HEM)'!$A$3:$D$2773,3,FALSE),B1117)</f>
        <v>NSW</v>
      </c>
    </row>
    <row r="1118" spans="1:4">
      <c r="A1118">
        <v>1317</v>
      </c>
      <c r="B1118" t="s">
        <v>526</v>
      </c>
      <c r="C1118" t="s">
        <v>553</v>
      </c>
      <c r="D1118" t="str">
        <f>IFERROR(VLOOKUP(A1118,'Perpetual Stats(HEM)'!$A$3:$D$2773,3,FALSE),B1118)</f>
        <v>NSW</v>
      </c>
    </row>
    <row r="1119" spans="1:4">
      <c r="A1119">
        <v>1318</v>
      </c>
      <c r="B1119" t="s">
        <v>526</v>
      </c>
      <c r="C1119" t="s">
        <v>553</v>
      </c>
      <c r="D1119" t="str">
        <f>IFERROR(VLOOKUP(A1119,'Perpetual Stats(HEM)'!$A$3:$D$2773,3,FALSE),B1119)</f>
        <v>NSW</v>
      </c>
    </row>
    <row r="1120" spans="1:4">
      <c r="A1120">
        <v>1319</v>
      </c>
      <c r="B1120" t="s">
        <v>526</v>
      </c>
      <c r="C1120" t="s">
        <v>553</v>
      </c>
      <c r="D1120" t="str">
        <f>IFERROR(VLOOKUP(A1120,'Perpetual Stats(HEM)'!$A$3:$D$2773,3,FALSE),B1120)</f>
        <v>NSW</v>
      </c>
    </row>
    <row r="1121" spans="1:4">
      <c r="A1121">
        <v>1320</v>
      </c>
      <c r="B1121" t="s">
        <v>526</v>
      </c>
      <c r="C1121" t="s">
        <v>553</v>
      </c>
      <c r="D1121" t="str">
        <f>IFERROR(VLOOKUP(A1121,'Perpetual Stats(HEM)'!$A$3:$D$2773,3,FALSE),B1121)</f>
        <v>NSW</v>
      </c>
    </row>
    <row r="1122" spans="1:4">
      <c r="A1122">
        <v>1321</v>
      </c>
      <c r="B1122" t="s">
        <v>526</v>
      </c>
      <c r="C1122" t="s">
        <v>553</v>
      </c>
      <c r="D1122" t="str">
        <f>IFERROR(VLOOKUP(A1122,'Perpetual Stats(HEM)'!$A$3:$D$2773,3,FALSE),B1122)</f>
        <v>NSW</v>
      </c>
    </row>
    <row r="1123" spans="1:4">
      <c r="A1123">
        <v>1322</v>
      </c>
      <c r="B1123" t="s">
        <v>526</v>
      </c>
      <c r="C1123" t="s">
        <v>553</v>
      </c>
      <c r="D1123" t="str">
        <f>IFERROR(VLOOKUP(A1123,'Perpetual Stats(HEM)'!$A$3:$D$2773,3,FALSE),B1123)</f>
        <v>NSW</v>
      </c>
    </row>
    <row r="1124" spans="1:4">
      <c r="A1124">
        <v>1323</v>
      </c>
      <c r="B1124" t="s">
        <v>526</v>
      </c>
      <c r="C1124" t="s">
        <v>553</v>
      </c>
      <c r="D1124" t="str">
        <f>IFERROR(VLOOKUP(A1124,'Perpetual Stats(HEM)'!$A$3:$D$2773,3,FALSE),B1124)</f>
        <v>NSW</v>
      </c>
    </row>
    <row r="1125" spans="1:4">
      <c r="A1125">
        <v>1324</v>
      </c>
      <c r="B1125" t="s">
        <v>526</v>
      </c>
      <c r="C1125" t="s">
        <v>553</v>
      </c>
      <c r="D1125" t="str">
        <f>IFERROR(VLOOKUP(A1125,'Perpetual Stats(HEM)'!$A$3:$D$2773,3,FALSE),B1125)</f>
        <v>NSW</v>
      </c>
    </row>
    <row r="1126" spans="1:4">
      <c r="A1126">
        <v>1325</v>
      </c>
      <c r="B1126" t="s">
        <v>526</v>
      </c>
      <c r="C1126" t="s">
        <v>553</v>
      </c>
      <c r="D1126" t="str">
        <f>IFERROR(VLOOKUP(A1126,'Perpetual Stats(HEM)'!$A$3:$D$2773,3,FALSE),B1126)</f>
        <v>NSW</v>
      </c>
    </row>
    <row r="1127" spans="1:4">
      <c r="A1127">
        <v>1326</v>
      </c>
      <c r="B1127" t="s">
        <v>526</v>
      </c>
      <c r="C1127" t="s">
        <v>553</v>
      </c>
      <c r="D1127" t="str">
        <f>IFERROR(VLOOKUP(A1127,'Perpetual Stats(HEM)'!$A$3:$D$2773,3,FALSE),B1127)</f>
        <v>NSW</v>
      </c>
    </row>
    <row r="1128" spans="1:4">
      <c r="A1128">
        <v>1327</v>
      </c>
      <c r="B1128" t="s">
        <v>526</v>
      </c>
      <c r="C1128" t="s">
        <v>553</v>
      </c>
      <c r="D1128" t="str">
        <f>IFERROR(VLOOKUP(A1128,'Perpetual Stats(HEM)'!$A$3:$D$2773,3,FALSE),B1128)</f>
        <v>NSW</v>
      </c>
    </row>
    <row r="1129" spans="1:4">
      <c r="A1129">
        <v>1328</v>
      </c>
      <c r="B1129" t="s">
        <v>526</v>
      </c>
      <c r="C1129" t="s">
        <v>553</v>
      </c>
      <c r="D1129" t="str">
        <f>IFERROR(VLOOKUP(A1129,'Perpetual Stats(HEM)'!$A$3:$D$2773,3,FALSE),B1129)</f>
        <v>NSW</v>
      </c>
    </row>
    <row r="1130" spans="1:4">
      <c r="A1130">
        <v>1329</v>
      </c>
      <c r="B1130" t="s">
        <v>526</v>
      </c>
      <c r="C1130" t="s">
        <v>553</v>
      </c>
      <c r="D1130" t="str">
        <f>IFERROR(VLOOKUP(A1130,'Perpetual Stats(HEM)'!$A$3:$D$2773,3,FALSE),B1130)</f>
        <v>NSW</v>
      </c>
    </row>
    <row r="1131" spans="1:4">
      <c r="A1131">
        <v>1330</v>
      </c>
      <c r="B1131" t="s">
        <v>526</v>
      </c>
      <c r="C1131" t="s">
        <v>553</v>
      </c>
      <c r="D1131" t="str">
        <f>IFERROR(VLOOKUP(A1131,'Perpetual Stats(HEM)'!$A$3:$D$2773,3,FALSE),B1131)</f>
        <v>NSW</v>
      </c>
    </row>
    <row r="1132" spans="1:4">
      <c r="A1132">
        <v>1331</v>
      </c>
      <c r="B1132" t="s">
        <v>526</v>
      </c>
      <c r="C1132" t="s">
        <v>553</v>
      </c>
      <c r="D1132" t="str">
        <f>IFERROR(VLOOKUP(A1132,'Perpetual Stats(HEM)'!$A$3:$D$2773,3,FALSE),B1132)</f>
        <v>NSW</v>
      </c>
    </row>
    <row r="1133" spans="1:4">
      <c r="A1133">
        <v>1332</v>
      </c>
      <c r="B1133" t="s">
        <v>526</v>
      </c>
      <c r="C1133" t="s">
        <v>553</v>
      </c>
      <c r="D1133" t="str">
        <f>IFERROR(VLOOKUP(A1133,'Perpetual Stats(HEM)'!$A$3:$D$2773,3,FALSE),B1133)</f>
        <v>NSW</v>
      </c>
    </row>
    <row r="1134" spans="1:4">
      <c r="A1134">
        <v>1333</v>
      </c>
      <c r="B1134" t="s">
        <v>526</v>
      </c>
      <c r="C1134" t="s">
        <v>553</v>
      </c>
      <c r="D1134" t="str">
        <f>IFERROR(VLOOKUP(A1134,'Perpetual Stats(HEM)'!$A$3:$D$2773,3,FALSE),B1134)</f>
        <v>NSW</v>
      </c>
    </row>
    <row r="1135" spans="1:4">
      <c r="A1135">
        <v>1334</v>
      </c>
      <c r="B1135" t="s">
        <v>526</v>
      </c>
      <c r="C1135" t="s">
        <v>553</v>
      </c>
      <c r="D1135" t="str">
        <f>IFERROR(VLOOKUP(A1135,'Perpetual Stats(HEM)'!$A$3:$D$2773,3,FALSE),B1135)</f>
        <v>NSW</v>
      </c>
    </row>
    <row r="1136" spans="1:4">
      <c r="A1136">
        <v>1335</v>
      </c>
      <c r="B1136" t="s">
        <v>526</v>
      </c>
      <c r="C1136" t="s">
        <v>553</v>
      </c>
      <c r="D1136" t="str">
        <f>IFERROR(VLOOKUP(A1136,'Perpetual Stats(HEM)'!$A$3:$D$2773,3,FALSE),B1136)</f>
        <v>NSW</v>
      </c>
    </row>
    <row r="1137" spans="1:4">
      <c r="A1137">
        <v>1336</v>
      </c>
      <c r="B1137" t="s">
        <v>526</v>
      </c>
      <c r="C1137" t="s">
        <v>553</v>
      </c>
      <c r="D1137" t="str">
        <f>IFERROR(VLOOKUP(A1137,'Perpetual Stats(HEM)'!$A$3:$D$2773,3,FALSE),B1137)</f>
        <v>NSW</v>
      </c>
    </row>
    <row r="1138" spans="1:4">
      <c r="A1138">
        <v>1337</v>
      </c>
      <c r="B1138" t="s">
        <v>526</v>
      </c>
      <c r="C1138" t="s">
        <v>553</v>
      </c>
      <c r="D1138" t="str">
        <f>IFERROR(VLOOKUP(A1138,'Perpetual Stats(HEM)'!$A$3:$D$2773,3,FALSE),B1138)</f>
        <v>NSW</v>
      </c>
    </row>
    <row r="1139" spans="1:4">
      <c r="A1139">
        <v>1338</v>
      </c>
      <c r="B1139" t="s">
        <v>526</v>
      </c>
      <c r="C1139" t="s">
        <v>553</v>
      </c>
      <c r="D1139" t="str">
        <f>IFERROR(VLOOKUP(A1139,'Perpetual Stats(HEM)'!$A$3:$D$2773,3,FALSE),B1139)</f>
        <v>NSW</v>
      </c>
    </row>
    <row r="1140" spans="1:4">
      <c r="A1140">
        <v>1339</v>
      </c>
      <c r="B1140" t="s">
        <v>526</v>
      </c>
      <c r="C1140" t="s">
        <v>553</v>
      </c>
      <c r="D1140" t="str">
        <f>IFERROR(VLOOKUP(A1140,'Perpetual Stats(HEM)'!$A$3:$D$2773,3,FALSE),B1140)</f>
        <v>NSW</v>
      </c>
    </row>
    <row r="1141" spans="1:4">
      <c r="A1141">
        <v>1340</v>
      </c>
      <c r="B1141" t="s">
        <v>526</v>
      </c>
      <c r="C1141" t="s">
        <v>553</v>
      </c>
      <c r="D1141" t="str">
        <f>IFERROR(VLOOKUP(A1141,'Perpetual Stats(HEM)'!$A$3:$D$2773,3,FALSE),B1141)</f>
        <v>NSW</v>
      </c>
    </row>
    <row r="1142" spans="1:4">
      <c r="A1142">
        <v>1341</v>
      </c>
      <c r="B1142" t="s">
        <v>526</v>
      </c>
      <c r="C1142" t="s">
        <v>553</v>
      </c>
      <c r="D1142" t="str">
        <f>IFERROR(VLOOKUP(A1142,'Perpetual Stats(HEM)'!$A$3:$D$2773,3,FALSE),B1142)</f>
        <v>NSW</v>
      </c>
    </row>
    <row r="1143" spans="1:4">
      <c r="A1143">
        <v>1342</v>
      </c>
      <c r="B1143" t="s">
        <v>526</v>
      </c>
      <c r="C1143" t="s">
        <v>553</v>
      </c>
      <c r="D1143" t="str">
        <f>IFERROR(VLOOKUP(A1143,'Perpetual Stats(HEM)'!$A$3:$D$2773,3,FALSE),B1143)</f>
        <v>NSW</v>
      </c>
    </row>
    <row r="1144" spans="1:4">
      <c r="A1144">
        <v>1343</v>
      </c>
      <c r="B1144" t="s">
        <v>526</v>
      </c>
      <c r="C1144" t="s">
        <v>553</v>
      </c>
      <c r="D1144" t="str">
        <f>IFERROR(VLOOKUP(A1144,'Perpetual Stats(HEM)'!$A$3:$D$2773,3,FALSE),B1144)</f>
        <v>NSW</v>
      </c>
    </row>
    <row r="1145" spans="1:4">
      <c r="A1145">
        <v>1344</v>
      </c>
      <c r="B1145" t="s">
        <v>526</v>
      </c>
      <c r="C1145" t="s">
        <v>553</v>
      </c>
      <c r="D1145" t="str">
        <f>IFERROR(VLOOKUP(A1145,'Perpetual Stats(HEM)'!$A$3:$D$2773,3,FALSE),B1145)</f>
        <v>NSW</v>
      </c>
    </row>
    <row r="1146" spans="1:4">
      <c r="A1146">
        <v>1345</v>
      </c>
      <c r="B1146" t="s">
        <v>526</v>
      </c>
      <c r="C1146" t="s">
        <v>553</v>
      </c>
      <c r="D1146" t="str">
        <f>IFERROR(VLOOKUP(A1146,'Perpetual Stats(HEM)'!$A$3:$D$2773,3,FALSE),B1146)</f>
        <v>NSW</v>
      </c>
    </row>
    <row r="1147" spans="1:4">
      <c r="A1147">
        <v>1346</v>
      </c>
      <c r="B1147" t="s">
        <v>526</v>
      </c>
      <c r="C1147" t="s">
        <v>553</v>
      </c>
      <c r="D1147" t="str">
        <f>IFERROR(VLOOKUP(A1147,'Perpetual Stats(HEM)'!$A$3:$D$2773,3,FALSE),B1147)</f>
        <v>NSW</v>
      </c>
    </row>
    <row r="1148" spans="1:4">
      <c r="A1148">
        <v>1347</v>
      </c>
      <c r="B1148" t="s">
        <v>526</v>
      </c>
      <c r="C1148" t="s">
        <v>553</v>
      </c>
      <c r="D1148" t="str">
        <f>IFERROR(VLOOKUP(A1148,'Perpetual Stats(HEM)'!$A$3:$D$2773,3,FALSE),B1148)</f>
        <v>NSW</v>
      </c>
    </row>
    <row r="1149" spans="1:4">
      <c r="A1149">
        <v>1348</v>
      </c>
      <c r="B1149" t="s">
        <v>526</v>
      </c>
      <c r="C1149" t="s">
        <v>553</v>
      </c>
      <c r="D1149" t="str">
        <f>IFERROR(VLOOKUP(A1149,'Perpetual Stats(HEM)'!$A$3:$D$2773,3,FALSE),B1149)</f>
        <v>NSW</v>
      </c>
    </row>
    <row r="1150" spans="1:4">
      <c r="A1150">
        <v>1349</v>
      </c>
      <c r="B1150" t="s">
        <v>526</v>
      </c>
      <c r="C1150" t="s">
        <v>553</v>
      </c>
      <c r="D1150" t="str">
        <f>IFERROR(VLOOKUP(A1150,'Perpetual Stats(HEM)'!$A$3:$D$2773,3,FALSE),B1150)</f>
        <v>NSW</v>
      </c>
    </row>
    <row r="1151" spans="1:4">
      <c r="A1151">
        <v>1350</v>
      </c>
      <c r="B1151" t="s">
        <v>526</v>
      </c>
      <c r="C1151" t="s">
        <v>553</v>
      </c>
      <c r="D1151" t="str">
        <f>IFERROR(VLOOKUP(A1151,'Perpetual Stats(HEM)'!$A$3:$D$2773,3,FALSE),B1151)</f>
        <v>NSW</v>
      </c>
    </row>
    <row r="1152" spans="1:4">
      <c r="A1152">
        <v>1351</v>
      </c>
      <c r="B1152" t="s">
        <v>526</v>
      </c>
      <c r="C1152" t="s">
        <v>553</v>
      </c>
      <c r="D1152" t="str">
        <f>IFERROR(VLOOKUP(A1152,'Perpetual Stats(HEM)'!$A$3:$D$2773,3,FALSE),B1152)</f>
        <v>NSW</v>
      </c>
    </row>
    <row r="1153" spans="1:4">
      <c r="A1153">
        <v>1352</v>
      </c>
      <c r="B1153" t="s">
        <v>526</v>
      </c>
      <c r="C1153" t="s">
        <v>553</v>
      </c>
      <c r="D1153" t="str">
        <f>IFERROR(VLOOKUP(A1153,'Perpetual Stats(HEM)'!$A$3:$D$2773,3,FALSE),B1153)</f>
        <v>NSW</v>
      </c>
    </row>
    <row r="1154" spans="1:4">
      <c r="A1154">
        <v>1353</v>
      </c>
      <c r="B1154" t="s">
        <v>526</v>
      </c>
      <c r="C1154" t="s">
        <v>553</v>
      </c>
      <c r="D1154" t="str">
        <f>IFERROR(VLOOKUP(A1154,'Perpetual Stats(HEM)'!$A$3:$D$2773,3,FALSE),B1154)</f>
        <v>NSW</v>
      </c>
    </row>
    <row r="1155" spans="1:4">
      <c r="A1155">
        <v>1354</v>
      </c>
      <c r="B1155" t="s">
        <v>526</v>
      </c>
      <c r="C1155" t="s">
        <v>553</v>
      </c>
      <c r="D1155" t="str">
        <f>IFERROR(VLOOKUP(A1155,'Perpetual Stats(HEM)'!$A$3:$D$2773,3,FALSE),B1155)</f>
        <v>NSW</v>
      </c>
    </row>
    <row r="1156" spans="1:4">
      <c r="A1156">
        <v>1355</v>
      </c>
      <c r="B1156" t="s">
        <v>526</v>
      </c>
      <c r="C1156" t="s">
        <v>553</v>
      </c>
      <c r="D1156" t="str">
        <f>IFERROR(VLOOKUP(A1156,'Perpetual Stats(HEM)'!$A$3:$D$2773,3,FALSE),B1156)</f>
        <v>NSW</v>
      </c>
    </row>
    <row r="1157" spans="1:4">
      <c r="A1157">
        <v>1356</v>
      </c>
      <c r="B1157" t="s">
        <v>526</v>
      </c>
      <c r="C1157" t="s">
        <v>553</v>
      </c>
      <c r="D1157" t="str">
        <f>IFERROR(VLOOKUP(A1157,'Perpetual Stats(HEM)'!$A$3:$D$2773,3,FALSE),B1157)</f>
        <v>NSW</v>
      </c>
    </row>
    <row r="1158" spans="1:4">
      <c r="A1158">
        <v>1357</v>
      </c>
      <c r="B1158" t="s">
        <v>526</v>
      </c>
      <c r="C1158" t="s">
        <v>553</v>
      </c>
      <c r="D1158" t="str">
        <f>IFERROR(VLOOKUP(A1158,'Perpetual Stats(HEM)'!$A$3:$D$2773,3,FALSE),B1158)</f>
        <v>NSW</v>
      </c>
    </row>
    <row r="1159" spans="1:4">
      <c r="A1159">
        <v>1358</v>
      </c>
      <c r="B1159" t="s">
        <v>526</v>
      </c>
      <c r="C1159" t="s">
        <v>553</v>
      </c>
      <c r="D1159" t="str">
        <f>IFERROR(VLOOKUP(A1159,'Perpetual Stats(HEM)'!$A$3:$D$2773,3,FALSE),B1159)</f>
        <v>NSW</v>
      </c>
    </row>
    <row r="1160" spans="1:4">
      <c r="A1160">
        <v>1359</v>
      </c>
      <c r="B1160" t="s">
        <v>526</v>
      </c>
      <c r="C1160" t="s">
        <v>553</v>
      </c>
      <c r="D1160" t="str">
        <f>IFERROR(VLOOKUP(A1160,'Perpetual Stats(HEM)'!$A$3:$D$2773,3,FALSE),B1160)</f>
        <v>NSW</v>
      </c>
    </row>
    <row r="1161" spans="1:4">
      <c r="A1161">
        <v>1360</v>
      </c>
      <c r="B1161" t="s">
        <v>526</v>
      </c>
      <c r="C1161" t="s">
        <v>553</v>
      </c>
      <c r="D1161" t="str">
        <f>IFERROR(VLOOKUP(A1161,'Perpetual Stats(HEM)'!$A$3:$D$2773,3,FALSE),B1161)</f>
        <v>NSW</v>
      </c>
    </row>
    <row r="1162" spans="1:4">
      <c r="A1162">
        <v>1361</v>
      </c>
      <c r="B1162" t="s">
        <v>526</v>
      </c>
      <c r="C1162" t="s">
        <v>553</v>
      </c>
      <c r="D1162" t="str">
        <f>IFERROR(VLOOKUP(A1162,'Perpetual Stats(HEM)'!$A$3:$D$2773,3,FALSE),B1162)</f>
        <v>NSW</v>
      </c>
    </row>
    <row r="1163" spans="1:4">
      <c r="A1163">
        <v>1362</v>
      </c>
      <c r="B1163" t="s">
        <v>526</v>
      </c>
      <c r="C1163" t="s">
        <v>553</v>
      </c>
      <c r="D1163" t="str">
        <f>IFERROR(VLOOKUP(A1163,'Perpetual Stats(HEM)'!$A$3:$D$2773,3,FALSE),B1163)</f>
        <v>NSW</v>
      </c>
    </row>
    <row r="1164" spans="1:4">
      <c r="A1164">
        <v>1363</v>
      </c>
      <c r="B1164" t="s">
        <v>526</v>
      </c>
      <c r="C1164" t="s">
        <v>553</v>
      </c>
      <c r="D1164" t="str">
        <f>IFERROR(VLOOKUP(A1164,'Perpetual Stats(HEM)'!$A$3:$D$2773,3,FALSE),B1164)</f>
        <v>NSW</v>
      </c>
    </row>
    <row r="1165" spans="1:4">
      <c r="A1165">
        <v>1364</v>
      </c>
      <c r="B1165" t="s">
        <v>526</v>
      </c>
      <c r="C1165" t="s">
        <v>553</v>
      </c>
      <c r="D1165" t="str">
        <f>IFERROR(VLOOKUP(A1165,'Perpetual Stats(HEM)'!$A$3:$D$2773,3,FALSE),B1165)</f>
        <v>NSW</v>
      </c>
    </row>
    <row r="1166" spans="1:4">
      <c r="A1166">
        <v>1365</v>
      </c>
      <c r="B1166" t="s">
        <v>526</v>
      </c>
      <c r="C1166" t="s">
        <v>553</v>
      </c>
      <c r="D1166" t="str">
        <f>IFERROR(VLOOKUP(A1166,'Perpetual Stats(HEM)'!$A$3:$D$2773,3,FALSE),B1166)</f>
        <v>NSW</v>
      </c>
    </row>
    <row r="1167" spans="1:4">
      <c r="A1167">
        <v>1366</v>
      </c>
      <c r="B1167" t="s">
        <v>526</v>
      </c>
      <c r="C1167" t="s">
        <v>553</v>
      </c>
      <c r="D1167" t="str">
        <f>IFERROR(VLOOKUP(A1167,'Perpetual Stats(HEM)'!$A$3:$D$2773,3,FALSE),B1167)</f>
        <v>NSW</v>
      </c>
    </row>
    <row r="1168" spans="1:4">
      <c r="A1168">
        <v>1367</v>
      </c>
      <c r="B1168" t="s">
        <v>526</v>
      </c>
      <c r="C1168" t="s">
        <v>553</v>
      </c>
      <c r="D1168" t="str">
        <f>IFERROR(VLOOKUP(A1168,'Perpetual Stats(HEM)'!$A$3:$D$2773,3,FALSE),B1168)</f>
        <v>NSW</v>
      </c>
    </row>
    <row r="1169" spans="1:4">
      <c r="A1169">
        <v>1368</v>
      </c>
      <c r="B1169" t="s">
        <v>526</v>
      </c>
      <c r="C1169" t="s">
        <v>553</v>
      </c>
      <c r="D1169" t="str">
        <f>IFERROR(VLOOKUP(A1169,'Perpetual Stats(HEM)'!$A$3:$D$2773,3,FALSE),B1169)</f>
        <v>NSW</v>
      </c>
    </row>
    <row r="1170" spans="1:4">
      <c r="A1170">
        <v>1369</v>
      </c>
      <c r="B1170" t="s">
        <v>526</v>
      </c>
      <c r="C1170" t="s">
        <v>553</v>
      </c>
      <c r="D1170" t="str">
        <f>IFERROR(VLOOKUP(A1170,'Perpetual Stats(HEM)'!$A$3:$D$2773,3,FALSE),B1170)</f>
        <v>NSW</v>
      </c>
    </row>
    <row r="1171" spans="1:4">
      <c r="A1171">
        <v>1370</v>
      </c>
      <c r="B1171" t="s">
        <v>526</v>
      </c>
      <c r="C1171" t="s">
        <v>553</v>
      </c>
      <c r="D1171" t="str">
        <f>IFERROR(VLOOKUP(A1171,'Perpetual Stats(HEM)'!$A$3:$D$2773,3,FALSE),B1171)</f>
        <v>NSW</v>
      </c>
    </row>
    <row r="1172" spans="1:4">
      <c r="A1172">
        <v>1371</v>
      </c>
      <c r="B1172" t="s">
        <v>526</v>
      </c>
      <c r="C1172" t="s">
        <v>553</v>
      </c>
      <c r="D1172" t="str">
        <f>IFERROR(VLOOKUP(A1172,'Perpetual Stats(HEM)'!$A$3:$D$2773,3,FALSE),B1172)</f>
        <v>NSW</v>
      </c>
    </row>
    <row r="1173" spans="1:4">
      <c r="A1173">
        <v>1372</v>
      </c>
      <c r="B1173" t="s">
        <v>526</v>
      </c>
      <c r="C1173" t="s">
        <v>553</v>
      </c>
      <c r="D1173" t="str">
        <f>IFERROR(VLOOKUP(A1173,'Perpetual Stats(HEM)'!$A$3:$D$2773,3,FALSE),B1173)</f>
        <v>NSW</v>
      </c>
    </row>
    <row r="1174" spans="1:4">
      <c r="A1174">
        <v>1373</v>
      </c>
      <c r="B1174" t="s">
        <v>526</v>
      </c>
      <c r="C1174" t="s">
        <v>553</v>
      </c>
      <c r="D1174" t="str">
        <f>IFERROR(VLOOKUP(A1174,'Perpetual Stats(HEM)'!$A$3:$D$2773,3,FALSE),B1174)</f>
        <v>NSW</v>
      </c>
    </row>
    <row r="1175" spans="1:4">
      <c r="A1175">
        <v>1374</v>
      </c>
      <c r="B1175" t="s">
        <v>526</v>
      </c>
      <c r="C1175" t="s">
        <v>553</v>
      </c>
      <c r="D1175" t="str">
        <f>IFERROR(VLOOKUP(A1175,'Perpetual Stats(HEM)'!$A$3:$D$2773,3,FALSE),B1175)</f>
        <v>NSW</v>
      </c>
    </row>
    <row r="1176" spans="1:4">
      <c r="A1176">
        <v>1375</v>
      </c>
      <c r="B1176" t="s">
        <v>526</v>
      </c>
      <c r="C1176" t="s">
        <v>553</v>
      </c>
      <c r="D1176" t="str">
        <f>IFERROR(VLOOKUP(A1176,'Perpetual Stats(HEM)'!$A$3:$D$2773,3,FALSE),B1176)</f>
        <v>NSW</v>
      </c>
    </row>
    <row r="1177" spans="1:4">
      <c r="A1177">
        <v>1376</v>
      </c>
      <c r="B1177" t="s">
        <v>526</v>
      </c>
      <c r="C1177" t="s">
        <v>553</v>
      </c>
      <c r="D1177" t="str">
        <f>IFERROR(VLOOKUP(A1177,'Perpetual Stats(HEM)'!$A$3:$D$2773,3,FALSE),B1177)</f>
        <v>NSW</v>
      </c>
    </row>
    <row r="1178" spans="1:4">
      <c r="A1178">
        <v>1377</v>
      </c>
      <c r="B1178" t="s">
        <v>526</v>
      </c>
      <c r="C1178" t="s">
        <v>553</v>
      </c>
      <c r="D1178" t="str">
        <f>IFERROR(VLOOKUP(A1178,'Perpetual Stats(HEM)'!$A$3:$D$2773,3,FALSE),B1178)</f>
        <v>NSW</v>
      </c>
    </row>
    <row r="1179" spans="1:4">
      <c r="A1179">
        <v>1378</v>
      </c>
      <c r="B1179" t="s">
        <v>526</v>
      </c>
      <c r="C1179" t="s">
        <v>553</v>
      </c>
      <c r="D1179" t="str">
        <f>IFERROR(VLOOKUP(A1179,'Perpetual Stats(HEM)'!$A$3:$D$2773,3,FALSE),B1179)</f>
        <v>NSW</v>
      </c>
    </row>
    <row r="1180" spans="1:4">
      <c r="A1180">
        <v>1379</v>
      </c>
      <c r="B1180" t="s">
        <v>526</v>
      </c>
      <c r="C1180" t="s">
        <v>553</v>
      </c>
      <c r="D1180" t="str">
        <f>IFERROR(VLOOKUP(A1180,'Perpetual Stats(HEM)'!$A$3:$D$2773,3,FALSE),B1180)</f>
        <v>NSW</v>
      </c>
    </row>
    <row r="1181" spans="1:4">
      <c r="A1181">
        <v>1380</v>
      </c>
      <c r="B1181" t="s">
        <v>526</v>
      </c>
      <c r="C1181" t="s">
        <v>553</v>
      </c>
      <c r="D1181" t="str">
        <f>IFERROR(VLOOKUP(A1181,'Perpetual Stats(HEM)'!$A$3:$D$2773,3,FALSE),B1181)</f>
        <v>NSW</v>
      </c>
    </row>
    <row r="1182" spans="1:4">
      <c r="A1182">
        <v>1381</v>
      </c>
      <c r="B1182" t="s">
        <v>526</v>
      </c>
      <c r="C1182" t="s">
        <v>553</v>
      </c>
      <c r="D1182" t="str">
        <f>IFERROR(VLOOKUP(A1182,'Perpetual Stats(HEM)'!$A$3:$D$2773,3,FALSE),B1182)</f>
        <v>NSW</v>
      </c>
    </row>
    <row r="1183" spans="1:4">
      <c r="A1183">
        <v>1382</v>
      </c>
      <c r="B1183" t="s">
        <v>526</v>
      </c>
      <c r="C1183" t="s">
        <v>553</v>
      </c>
      <c r="D1183" t="str">
        <f>IFERROR(VLOOKUP(A1183,'Perpetual Stats(HEM)'!$A$3:$D$2773,3,FALSE),B1183)</f>
        <v>NSW</v>
      </c>
    </row>
    <row r="1184" spans="1:4">
      <c r="A1184">
        <v>1383</v>
      </c>
      <c r="B1184" t="s">
        <v>526</v>
      </c>
      <c r="C1184" t="s">
        <v>553</v>
      </c>
      <c r="D1184" t="str">
        <f>IFERROR(VLOOKUP(A1184,'Perpetual Stats(HEM)'!$A$3:$D$2773,3,FALSE),B1184)</f>
        <v>NSW</v>
      </c>
    </row>
    <row r="1185" spans="1:4">
      <c r="A1185">
        <v>1384</v>
      </c>
      <c r="B1185" t="s">
        <v>526</v>
      </c>
      <c r="C1185" t="s">
        <v>553</v>
      </c>
      <c r="D1185" t="str">
        <f>IFERROR(VLOOKUP(A1185,'Perpetual Stats(HEM)'!$A$3:$D$2773,3,FALSE),B1185)</f>
        <v>NSW</v>
      </c>
    </row>
    <row r="1186" spans="1:4">
      <c r="A1186">
        <v>1385</v>
      </c>
      <c r="B1186" t="s">
        <v>526</v>
      </c>
      <c r="C1186" t="s">
        <v>553</v>
      </c>
      <c r="D1186" t="str">
        <f>IFERROR(VLOOKUP(A1186,'Perpetual Stats(HEM)'!$A$3:$D$2773,3,FALSE),B1186)</f>
        <v>NSW</v>
      </c>
    </row>
    <row r="1187" spans="1:4">
      <c r="A1187">
        <v>1386</v>
      </c>
      <c r="B1187" t="s">
        <v>526</v>
      </c>
      <c r="C1187" t="s">
        <v>553</v>
      </c>
      <c r="D1187" t="str">
        <f>IFERROR(VLOOKUP(A1187,'Perpetual Stats(HEM)'!$A$3:$D$2773,3,FALSE),B1187)</f>
        <v>NSW</v>
      </c>
    </row>
    <row r="1188" spans="1:4">
      <c r="A1188">
        <v>1387</v>
      </c>
      <c r="B1188" t="s">
        <v>526</v>
      </c>
      <c r="C1188" t="s">
        <v>553</v>
      </c>
      <c r="D1188" t="str">
        <f>IFERROR(VLOOKUP(A1188,'Perpetual Stats(HEM)'!$A$3:$D$2773,3,FALSE),B1188)</f>
        <v>NSW</v>
      </c>
    </row>
    <row r="1189" spans="1:4">
      <c r="A1189">
        <v>1388</v>
      </c>
      <c r="B1189" t="s">
        <v>526</v>
      </c>
      <c r="C1189" t="s">
        <v>553</v>
      </c>
      <c r="D1189" t="str">
        <f>IFERROR(VLOOKUP(A1189,'Perpetual Stats(HEM)'!$A$3:$D$2773,3,FALSE),B1189)</f>
        <v>NSW</v>
      </c>
    </row>
    <row r="1190" spans="1:4">
      <c r="A1190">
        <v>1389</v>
      </c>
      <c r="B1190" t="s">
        <v>526</v>
      </c>
      <c r="C1190" t="s">
        <v>553</v>
      </c>
      <c r="D1190" t="str">
        <f>IFERROR(VLOOKUP(A1190,'Perpetual Stats(HEM)'!$A$3:$D$2773,3,FALSE),B1190)</f>
        <v>NSW</v>
      </c>
    </row>
    <row r="1191" spans="1:4">
      <c r="A1191">
        <v>1390</v>
      </c>
      <c r="B1191" t="s">
        <v>526</v>
      </c>
      <c r="C1191" t="s">
        <v>553</v>
      </c>
      <c r="D1191" t="str">
        <f>IFERROR(VLOOKUP(A1191,'Perpetual Stats(HEM)'!$A$3:$D$2773,3,FALSE),B1191)</f>
        <v>NSW</v>
      </c>
    </row>
    <row r="1192" spans="1:4">
      <c r="A1192">
        <v>1391</v>
      </c>
      <c r="B1192" t="s">
        <v>526</v>
      </c>
      <c r="C1192" t="s">
        <v>553</v>
      </c>
      <c r="D1192" t="str">
        <f>IFERROR(VLOOKUP(A1192,'Perpetual Stats(HEM)'!$A$3:$D$2773,3,FALSE),B1192)</f>
        <v>NSW</v>
      </c>
    </row>
    <row r="1193" spans="1:4">
      <c r="A1193">
        <v>1392</v>
      </c>
      <c r="B1193" t="s">
        <v>526</v>
      </c>
      <c r="C1193" t="s">
        <v>553</v>
      </c>
      <c r="D1193" t="str">
        <f>IFERROR(VLOOKUP(A1193,'Perpetual Stats(HEM)'!$A$3:$D$2773,3,FALSE),B1193)</f>
        <v>NSW</v>
      </c>
    </row>
    <row r="1194" spans="1:4">
      <c r="A1194">
        <v>1393</v>
      </c>
      <c r="B1194" t="s">
        <v>526</v>
      </c>
      <c r="C1194" t="s">
        <v>553</v>
      </c>
      <c r="D1194" t="str">
        <f>IFERROR(VLOOKUP(A1194,'Perpetual Stats(HEM)'!$A$3:$D$2773,3,FALSE),B1194)</f>
        <v>NSW</v>
      </c>
    </row>
    <row r="1195" spans="1:4">
      <c r="A1195">
        <v>1394</v>
      </c>
      <c r="B1195" t="s">
        <v>526</v>
      </c>
      <c r="C1195" t="s">
        <v>553</v>
      </c>
      <c r="D1195" t="str">
        <f>IFERROR(VLOOKUP(A1195,'Perpetual Stats(HEM)'!$A$3:$D$2773,3,FALSE),B1195)</f>
        <v>NSW</v>
      </c>
    </row>
    <row r="1196" spans="1:4">
      <c r="A1196">
        <v>1395</v>
      </c>
      <c r="B1196" t="s">
        <v>526</v>
      </c>
      <c r="C1196" t="s">
        <v>553</v>
      </c>
      <c r="D1196" t="str">
        <f>IFERROR(VLOOKUP(A1196,'Perpetual Stats(HEM)'!$A$3:$D$2773,3,FALSE),B1196)</f>
        <v>NSW</v>
      </c>
    </row>
    <row r="1197" spans="1:4">
      <c r="A1197">
        <v>1396</v>
      </c>
      <c r="B1197" t="s">
        <v>526</v>
      </c>
      <c r="C1197" t="s">
        <v>553</v>
      </c>
      <c r="D1197" t="str">
        <f>IFERROR(VLOOKUP(A1197,'Perpetual Stats(HEM)'!$A$3:$D$2773,3,FALSE),B1197)</f>
        <v>NSW</v>
      </c>
    </row>
    <row r="1198" spans="1:4">
      <c r="A1198">
        <v>1397</v>
      </c>
      <c r="B1198" t="s">
        <v>526</v>
      </c>
      <c r="C1198" t="s">
        <v>553</v>
      </c>
      <c r="D1198" t="str">
        <f>IFERROR(VLOOKUP(A1198,'Perpetual Stats(HEM)'!$A$3:$D$2773,3,FALSE),B1198)</f>
        <v>NSW</v>
      </c>
    </row>
    <row r="1199" spans="1:4">
      <c r="A1199">
        <v>1398</v>
      </c>
      <c r="B1199" t="s">
        <v>526</v>
      </c>
      <c r="C1199" t="s">
        <v>553</v>
      </c>
      <c r="D1199" t="str">
        <f>IFERROR(VLOOKUP(A1199,'Perpetual Stats(HEM)'!$A$3:$D$2773,3,FALSE),B1199)</f>
        <v>NSW</v>
      </c>
    </row>
    <row r="1200" spans="1:4">
      <c r="A1200">
        <v>1399</v>
      </c>
      <c r="B1200" t="s">
        <v>526</v>
      </c>
      <c r="C1200" t="s">
        <v>553</v>
      </c>
      <c r="D1200" t="str">
        <f>IFERROR(VLOOKUP(A1200,'Perpetual Stats(HEM)'!$A$3:$D$2773,3,FALSE),B1200)</f>
        <v>NSW</v>
      </c>
    </row>
    <row r="1201" spans="1:4">
      <c r="A1201">
        <v>1400</v>
      </c>
      <c r="B1201" t="s">
        <v>526</v>
      </c>
      <c r="C1201" t="s">
        <v>553</v>
      </c>
      <c r="D1201" t="str">
        <f>IFERROR(VLOOKUP(A1201,'Perpetual Stats(HEM)'!$A$3:$D$2773,3,FALSE),B1201)</f>
        <v>NSW</v>
      </c>
    </row>
    <row r="1202" spans="1:4">
      <c r="A1202">
        <v>1401</v>
      </c>
      <c r="B1202" t="s">
        <v>526</v>
      </c>
      <c r="C1202" t="s">
        <v>553</v>
      </c>
      <c r="D1202" t="str">
        <f>IFERROR(VLOOKUP(A1202,'Perpetual Stats(HEM)'!$A$3:$D$2773,3,FALSE),B1202)</f>
        <v>NSW</v>
      </c>
    </row>
    <row r="1203" spans="1:4">
      <c r="A1203">
        <v>1402</v>
      </c>
      <c r="B1203" t="s">
        <v>526</v>
      </c>
      <c r="C1203" t="s">
        <v>553</v>
      </c>
      <c r="D1203" t="str">
        <f>IFERROR(VLOOKUP(A1203,'Perpetual Stats(HEM)'!$A$3:$D$2773,3,FALSE),B1203)</f>
        <v>NSW</v>
      </c>
    </row>
    <row r="1204" spans="1:4">
      <c r="A1204">
        <v>1403</v>
      </c>
      <c r="B1204" t="s">
        <v>526</v>
      </c>
      <c r="C1204" t="s">
        <v>553</v>
      </c>
      <c r="D1204" t="str">
        <f>IFERROR(VLOOKUP(A1204,'Perpetual Stats(HEM)'!$A$3:$D$2773,3,FALSE),B1204)</f>
        <v>NSW</v>
      </c>
    </row>
    <row r="1205" spans="1:4">
      <c r="A1205">
        <v>1404</v>
      </c>
      <c r="B1205" t="s">
        <v>526</v>
      </c>
      <c r="C1205" t="s">
        <v>553</v>
      </c>
      <c r="D1205" t="str">
        <f>IFERROR(VLOOKUP(A1205,'Perpetual Stats(HEM)'!$A$3:$D$2773,3,FALSE),B1205)</f>
        <v>NSW</v>
      </c>
    </row>
    <row r="1206" spans="1:4">
      <c r="A1206">
        <v>1405</v>
      </c>
      <c r="B1206" t="s">
        <v>526</v>
      </c>
      <c r="C1206" t="s">
        <v>553</v>
      </c>
      <c r="D1206" t="str">
        <f>IFERROR(VLOOKUP(A1206,'Perpetual Stats(HEM)'!$A$3:$D$2773,3,FALSE),B1206)</f>
        <v>NSW</v>
      </c>
    </row>
    <row r="1207" spans="1:4">
      <c r="A1207">
        <v>1406</v>
      </c>
      <c r="B1207" t="s">
        <v>526</v>
      </c>
      <c r="C1207" t="s">
        <v>553</v>
      </c>
      <c r="D1207" t="str">
        <f>IFERROR(VLOOKUP(A1207,'Perpetual Stats(HEM)'!$A$3:$D$2773,3,FALSE),B1207)</f>
        <v>NSW</v>
      </c>
    </row>
    <row r="1208" spans="1:4">
      <c r="A1208">
        <v>1407</v>
      </c>
      <c r="B1208" t="s">
        <v>526</v>
      </c>
      <c r="C1208" t="s">
        <v>553</v>
      </c>
      <c r="D1208" t="str">
        <f>IFERROR(VLOOKUP(A1208,'Perpetual Stats(HEM)'!$A$3:$D$2773,3,FALSE),B1208)</f>
        <v>NSW</v>
      </c>
    </row>
    <row r="1209" spans="1:4">
      <c r="A1209">
        <v>1408</v>
      </c>
      <c r="B1209" t="s">
        <v>526</v>
      </c>
      <c r="C1209" t="s">
        <v>553</v>
      </c>
      <c r="D1209" t="str">
        <f>IFERROR(VLOOKUP(A1209,'Perpetual Stats(HEM)'!$A$3:$D$2773,3,FALSE),B1209)</f>
        <v>NSW</v>
      </c>
    </row>
    <row r="1210" spans="1:4">
      <c r="A1210">
        <v>1409</v>
      </c>
      <c r="B1210" t="s">
        <v>526</v>
      </c>
      <c r="C1210" t="s">
        <v>553</v>
      </c>
      <c r="D1210" t="str">
        <f>IFERROR(VLOOKUP(A1210,'Perpetual Stats(HEM)'!$A$3:$D$2773,3,FALSE),B1210)</f>
        <v>NSW</v>
      </c>
    </row>
    <row r="1211" spans="1:4">
      <c r="A1211">
        <v>1410</v>
      </c>
      <c r="B1211" t="s">
        <v>526</v>
      </c>
      <c r="C1211" t="s">
        <v>553</v>
      </c>
      <c r="D1211" t="str">
        <f>IFERROR(VLOOKUP(A1211,'Perpetual Stats(HEM)'!$A$3:$D$2773,3,FALSE),B1211)</f>
        <v>NSW</v>
      </c>
    </row>
    <row r="1212" spans="1:4">
      <c r="A1212">
        <v>1411</v>
      </c>
      <c r="B1212" t="s">
        <v>526</v>
      </c>
      <c r="C1212" t="s">
        <v>553</v>
      </c>
      <c r="D1212" t="str">
        <f>IFERROR(VLOOKUP(A1212,'Perpetual Stats(HEM)'!$A$3:$D$2773,3,FALSE),B1212)</f>
        <v>NSW</v>
      </c>
    </row>
    <row r="1213" spans="1:4">
      <c r="A1213">
        <v>1412</v>
      </c>
      <c r="B1213" t="s">
        <v>526</v>
      </c>
      <c r="C1213" t="s">
        <v>553</v>
      </c>
      <c r="D1213" t="str">
        <f>IFERROR(VLOOKUP(A1213,'Perpetual Stats(HEM)'!$A$3:$D$2773,3,FALSE),B1213)</f>
        <v>NSW</v>
      </c>
    </row>
    <row r="1214" spans="1:4">
      <c r="A1214">
        <v>1413</v>
      </c>
      <c r="B1214" t="s">
        <v>526</v>
      </c>
      <c r="C1214" t="s">
        <v>553</v>
      </c>
      <c r="D1214" t="str">
        <f>IFERROR(VLOOKUP(A1214,'Perpetual Stats(HEM)'!$A$3:$D$2773,3,FALSE),B1214)</f>
        <v>NSW</v>
      </c>
    </row>
    <row r="1215" spans="1:4">
      <c r="A1215">
        <v>1414</v>
      </c>
      <c r="B1215" t="s">
        <v>526</v>
      </c>
      <c r="C1215" t="s">
        <v>553</v>
      </c>
      <c r="D1215" t="str">
        <f>IFERROR(VLOOKUP(A1215,'Perpetual Stats(HEM)'!$A$3:$D$2773,3,FALSE),B1215)</f>
        <v>NSW</v>
      </c>
    </row>
    <row r="1216" spans="1:4">
      <c r="A1216">
        <v>1415</v>
      </c>
      <c r="B1216" t="s">
        <v>526</v>
      </c>
      <c r="C1216" t="s">
        <v>553</v>
      </c>
      <c r="D1216" t="str">
        <f>IFERROR(VLOOKUP(A1216,'Perpetual Stats(HEM)'!$A$3:$D$2773,3,FALSE),B1216)</f>
        <v>NSW</v>
      </c>
    </row>
    <row r="1217" spans="1:4">
      <c r="A1217">
        <v>1416</v>
      </c>
      <c r="B1217" t="s">
        <v>526</v>
      </c>
      <c r="C1217" t="s">
        <v>553</v>
      </c>
      <c r="D1217" t="str">
        <f>IFERROR(VLOOKUP(A1217,'Perpetual Stats(HEM)'!$A$3:$D$2773,3,FALSE),B1217)</f>
        <v>NSW</v>
      </c>
    </row>
    <row r="1218" spans="1:4">
      <c r="A1218">
        <v>1417</v>
      </c>
      <c r="B1218" t="s">
        <v>526</v>
      </c>
      <c r="C1218" t="s">
        <v>553</v>
      </c>
      <c r="D1218" t="str">
        <f>IFERROR(VLOOKUP(A1218,'Perpetual Stats(HEM)'!$A$3:$D$2773,3,FALSE),B1218)</f>
        <v>NSW</v>
      </c>
    </row>
    <row r="1219" spans="1:4">
      <c r="A1219">
        <v>1418</v>
      </c>
      <c r="B1219" t="s">
        <v>526</v>
      </c>
      <c r="C1219" t="s">
        <v>553</v>
      </c>
      <c r="D1219" t="str">
        <f>IFERROR(VLOOKUP(A1219,'Perpetual Stats(HEM)'!$A$3:$D$2773,3,FALSE),B1219)</f>
        <v>NSW</v>
      </c>
    </row>
    <row r="1220" spans="1:4">
      <c r="A1220">
        <v>1419</v>
      </c>
      <c r="B1220" t="s">
        <v>526</v>
      </c>
      <c r="C1220" t="s">
        <v>553</v>
      </c>
      <c r="D1220" t="str">
        <f>IFERROR(VLOOKUP(A1220,'Perpetual Stats(HEM)'!$A$3:$D$2773,3,FALSE),B1220)</f>
        <v>NSW</v>
      </c>
    </row>
    <row r="1221" spans="1:4">
      <c r="A1221">
        <v>1420</v>
      </c>
      <c r="B1221" t="s">
        <v>526</v>
      </c>
      <c r="C1221" t="s">
        <v>553</v>
      </c>
      <c r="D1221" t="str">
        <f>IFERROR(VLOOKUP(A1221,'Perpetual Stats(HEM)'!$A$3:$D$2773,3,FALSE),B1221)</f>
        <v>NSW</v>
      </c>
    </row>
    <row r="1222" spans="1:4">
      <c r="A1222">
        <v>1421</v>
      </c>
      <c r="B1222" t="s">
        <v>526</v>
      </c>
      <c r="C1222" t="s">
        <v>553</v>
      </c>
      <c r="D1222" t="str">
        <f>IFERROR(VLOOKUP(A1222,'Perpetual Stats(HEM)'!$A$3:$D$2773,3,FALSE),B1222)</f>
        <v>NSW</v>
      </c>
    </row>
    <row r="1223" spans="1:4">
      <c r="A1223">
        <v>1422</v>
      </c>
      <c r="B1223" t="s">
        <v>526</v>
      </c>
      <c r="C1223" t="s">
        <v>553</v>
      </c>
      <c r="D1223" t="str">
        <f>IFERROR(VLOOKUP(A1223,'Perpetual Stats(HEM)'!$A$3:$D$2773,3,FALSE),B1223)</f>
        <v>NSW</v>
      </c>
    </row>
    <row r="1224" spans="1:4">
      <c r="A1224">
        <v>1423</v>
      </c>
      <c r="B1224" t="s">
        <v>526</v>
      </c>
      <c r="C1224" t="s">
        <v>553</v>
      </c>
      <c r="D1224" t="str">
        <f>IFERROR(VLOOKUP(A1224,'Perpetual Stats(HEM)'!$A$3:$D$2773,3,FALSE),B1224)</f>
        <v>NSW</v>
      </c>
    </row>
    <row r="1225" spans="1:4">
      <c r="A1225">
        <v>1424</v>
      </c>
      <c r="B1225" t="s">
        <v>526</v>
      </c>
      <c r="C1225" t="s">
        <v>553</v>
      </c>
      <c r="D1225" t="str">
        <f>IFERROR(VLOOKUP(A1225,'Perpetual Stats(HEM)'!$A$3:$D$2773,3,FALSE),B1225)</f>
        <v>NSW</v>
      </c>
    </row>
    <row r="1226" spans="1:4">
      <c r="A1226">
        <v>1425</v>
      </c>
      <c r="B1226" t="s">
        <v>526</v>
      </c>
      <c r="C1226" t="s">
        <v>553</v>
      </c>
      <c r="D1226" t="str">
        <f>IFERROR(VLOOKUP(A1226,'Perpetual Stats(HEM)'!$A$3:$D$2773,3,FALSE),B1226)</f>
        <v>NSW</v>
      </c>
    </row>
    <row r="1227" spans="1:4">
      <c r="A1227">
        <v>1426</v>
      </c>
      <c r="B1227" t="s">
        <v>526</v>
      </c>
      <c r="C1227" t="s">
        <v>553</v>
      </c>
      <c r="D1227" t="str">
        <f>IFERROR(VLOOKUP(A1227,'Perpetual Stats(HEM)'!$A$3:$D$2773,3,FALSE),B1227)</f>
        <v>NSW</v>
      </c>
    </row>
    <row r="1228" spans="1:4">
      <c r="A1228">
        <v>1427</v>
      </c>
      <c r="B1228" t="s">
        <v>526</v>
      </c>
      <c r="C1228" t="s">
        <v>553</v>
      </c>
      <c r="D1228" t="str">
        <f>IFERROR(VLOOKUP(A1228,'Perpetual Stats(HEM)'!$A$3:$D$2773,3,FALSE),B1228)</f>
        <v>NSW</v>
      </c>
    </row>
    <row r="1229" spans="1:4">
      <c r="A1229">
        <v>1428</v>
      </c>
      <c r="B1229" t="s">
        <v>526</v>
      </c>
      <c r="C1229" t="s">
        <v>553</v>
      </c>
      <c r="D1229" t="str">
        <f>IFERROR(VLOOKUP(A1229,'Perpetual Stats(HEM)'!$A$3:$D$2773,3,FALSE),B1229)</f>
        <v>NSW</v>
      </c>
    </row>
    <row r="1230" spans="1:4">
      <c r="A1230">
        <v>1429</v>
      </c>
      <c r="B1230" t="s">
        <v>526</v>
      </c>
      <c r="C1230" t="s">
        <v>553</v>
      </c>
      <c r="D1230" t="str">
        <f>IFERROR(VLOOKUP(A1230,'Perpetual Stats(HEM)'!$A$3:$D$2773,3,FALSE),B1230)</f>
        <v>NSW</v>
      </c>
    </row>
    <row r="1231" spans="1:4">
      <c r="A1231">
        <v>1430</v>
      </c>
      <c r="B1231" t="s">
        <v>526</v>
      </c>
      <c r="C1231" t="s">
        <v>553</v>
      </c>
      <c r="D1231" t="str">
        <f>IFERROR(VLOOKUP(A1231,'Perpetual Stats(HEM)'!$A$3:$D$2773,3,FALSE),B1231)</f>
        <v>NSW</v>
      </c>
    </row>
    <row r="1232" spans="1:4">
      <c r="A1232">
        <v>1431</v>
      </c>
      <c r="B1232" t="s">
        <v>526</v>
      </c>
      <c r="C1232" t="s">
        <v>553</v>
      </c>
      <c r="D1232" t="str">
        <f>IFERROR(VLOOKUP(A1232,'Perpetual Stats(HEM)'!$A$3:$D$2773,3,FALSE),B1232)</f>
        <v>NSW</v>
      </c>
    </row>
    <row r="1233" spans="1:4">
      <c r="A1233">
        <v>1432</v>
      </c>
      <c r="B1233" t="s">
        <v>526</v>
      </c>
      <c r="C1233" t="s">
        <v>553</v>
      </c>
      <c r="D1233" t="str">
        <f>IFERROR(VLOOKUP(A1233,'Perpetual Stats(HEM)'!$A$3:$D$2773,3,FALSE),B1233)</f>
        <v>NSW</v>
      </c>
    </row>
    <row r="1234" spans="1:4">
      <c r="A1234">
        <v>1433</v>
      </c>
      <c r="B1234" t="s">
        <v>526</v>
      </c>
      <c r="C1234" t="s">
        <v>553</v>
      </c>
      <c r="D1234" t="str">
        <f>IFERROR(VLOOKUP(A1234,'Perpetual Stats(HEM)'!$A$3:$D$2773,3,FALSE),B1234)</f>
        <v>NSW</v>
      </c>
    </row>
    <row r="1235" spans="1:4">
      <c r="A1235">
        <v>1434</v>
      </c>
      <c r="B1235" t="s">
        <v>526</v>
      </c>
      <c r="C1235" t="s">
        <v>553</v>
      </c>
      <c r="D1235" t="str">
        <f>IFERROR(VLOOKUP(A1235,'Perpetual Stats(HEM)'!$A$3:$D$2773,3,FALSE),B1235)</f>
        <v>NSW</v>
      </c>
    </row>
    <row r="1236" spans="1:4">
      <c r="A1236">
        <v>1435</v>
      </c>
      <c r="B1236" t="s">
        <v>526</v>
      </c>
      <c r="C1236" t="s">
        <v>553</v>
      </c>
      <c r="D1236" t="str">
        <f>IFERROR(VLOOKUP(A1236,'Perpetual Stats(HEM)'!$A$3:$D$2773,3,FALSE),B1236)</f>
        <v>NSW</v>
      </c>
    </row>
    <row r="1237" spans="1:4">
      <c r="A1237">
        <v>1436</v>
      </c>
      <c r="B1237" t="s">
        <v>526</v>
      </c>
      <c r="C1237" t="s">
        <v>553</v>
      </c>
      <c r="D1237" t="str">
        <f>IFERROR(VLOOKUP(A1237,'Perpetual Stats(HEM)'!$A$3:$D$2773,3,FALSE),B1237)</f>
        <v>NSW</v>
      </c>
    </row>
    <row r="1238" spans="1:4">
      <c r="A1238">
        <v>1437</v>
      </c>
      <c r="B1238" t="s">
        <v>526</v>
      </c>
      <c r="C1238" t="s">
        <v>553</v>
      </c>
      <c r="D1238" t="str">
        <f>IFERROR(VLOOKUP(A1238,'Perpetual Stats(HEM)'!$A$3:$D$2773,3,FALSE),B1238)</f>
        <v>NSW</v>
      </c>
    </row>
    <row r="1239" spans="1:4">
      <c r="A1239">
        <v>1438</v>
      </c>
      <c r="B1239" t="s">
        <v>526</v>
      </c>
      <c r="C1239" t="s">
        <v>553</v>
      </c>
      <c r="D1239" t="str">
        <f>IFERROR(VLOOKUP(A1239,'Perpetual Stats(HEM)'!$A$3:$D$2773,3,FALSE),B1239)</f>
        <v>NSW</v>
      </c>
    </row>
    <row r="1240" spans="1:4">
      <c r="A1240">
        <v>1439</v>
      </c>
      <c r="B1240" t="s">
        <v>526</v>
      </c>
      <c r="C1240" t="s">
        <v>553</v>
      </c>
      <c r="D1240" t="str">
        <f>IFERROR(VLOOKUP(A1240,'Perpetual Stats(HEM)'!$A$3:$D$2773,3,FALSE),B1240)</f>
        <v>NSW</v>
      </c>
    </row>
    <row r="1241" spans="1:4">
      <c r="A1241">
        <v>1440</v>
      </c>
      <c r="B1241" t="s">
        <v>526</v>
      </c>
      <c r="C1241" t="s">
        <v>553</v>
      </c>
      <c r="D1241" t="str">
        <f>IFERROR(VLOOKUP(A1241,'Perpetual Stats(HEM)'!$A$3:$D$2773,3,FALSE),B1241)</f>
        <v>NSW</v>
      </c>
    </row>
    <row r="1242" spans="1:4">
      <c r="A1242">
        <v>1441</v>
      </c>
      <c r="B1242" t="s">
        <v>526</v>
      </c>
      <c r="C1242" t="s">
        <v>553</v>
      </c>
      <c r="D1242" t="str">
        <f>IFERROR(VLOOKUP(A1242,'Perpetual Stats(HEM)'!$A$3:$D$2773,3,FALSE),B1242)</f>
        <v>NSW</v>
      </c>
    </row>
    <row r="1243" spans="1:4">
      <c r="A1243">
        <v>1442</v>
      </c>
      <c r="B1243" t="s">
        <v>526</v>
      </c>
      <c r="C1243" t="s">
        <v>553</v>
      </c>
      <c r="D1243" t="str">
        <f>IFERROR(VLOOKUP(A1243,'Perpetual Stats(HEM)'!$A$3:$D$2773,3,FALSE),B1243)</f>
        <v>NSW</v>
      </c>
    </row>
    <row r="1244" spans="1:4">
      <c r="A1244">
        <v>1443</v>
      </c>
      <c r="B1244" t="s">
        <v>526</v>
      </c>
      <c r="C1244" t="s">
        <v>553</v>
      </c>
      <c r="D1244" t="str">
        <f>IFERROR(VLOOKUP(A1244,'Perpetual Stats(HEM)'!$A$3:$D$2773,3,FALSE),B1244)</f>
        <v>NSW</v>
      </c>
    </row>
    <row r="1245" spans="1:4">
      <c r="A1245">
        <v>1444</v>
      </c>
      <c r="B1245" t="s">
        <v>526</v>
      </c>
      <c r="C1245" t="s">
        <v>553</v>
      </c>
      <c r="D1245" t="str">
        <f>IFERROR(VLOOKUP(A1245,'Perpetual Stats(HEM)'!$A$3:$D$2773,3,FALSE),B1245)</f>
        <v>NSW</v>
      </c>
    </row>
    <row r="1246" spans="1:4">
      <c r="A1246">
        <v>1445</v>
      </c>
      <c r="B1246" t="s">
        <v>526</v>
      </c>
      <c r="C1246" t="s">
        <v>553</v>
      </c>
      <c r="D1246" t="str">
        <f>IFERROR(VLOOKUP(A1246,'Perpetual Stats(HEM)'!$A$3:$D$2773,3,FALSE),B1246)</f>
        <v>NSW</v>
      </c>
    </row>
    <row r="1247" spans="1:4">
      <c r="A1247">
        <v>1446</v>
      </c>
      <c r="B1247" t="s">
        <v>526</v>
      </c>
      <c r="C1247" t="s">
        <v>553</v>
      </c>
      <c r="D1247" t="str">
        <f>IFERROR(VLOOKUP(A1247,'Perpetual Stats(HEM)'!$A$3:$D$2773,3,FALSE),B1247)</f>
        <v>NSW</v>
      </c>
    </row>
    <row r="1248" spans="1:4">
      <c r="A1248">
        <v>1447</v>
      </c>
      <c r="B1248" t="s">
        <v>526</v>
      </c>
      <c r="C1248" t="s">
        <v>553</v>
      </c>
      <c r="D1248" t="str">
        <f>IFERROR(VLOOKUP(A1248,'Perpetual Stats(HEM)'!$A$3:$D$2773,3,FALSE),B1248)</f>
        <v>NSW</v>
      </c>
    </row>
    <row r="1249" spans="1:4">
      <c r="A1249">
        <v>1448</v>
      </c>
      <c r="B1249" t="s">
        <v>526</v>
      </c>
      <c r="C1249" t="s">
        <v>553</v>
      </c>
      <c r="D1249" t="str">
        <f>IFERROR(VLOOKUP(A1249,'Perpetual Stats(HEM)'!$A$3:$D$2773,3,FALSE),B1249)</f>
        <v>NSW</v>
      </c>
    </row>
    <row r="1250" spans="1:4">
      <c r="A1250">
        <v>1449</v>
      </c>
      <c r="B1250" t="s">
        <v>526</v>
      </c>
      <c r="C1250" t="s">
        <v>553</v>
      </c>
      <c r="D1250" t="str">
        <f>IFERROR(VLOOKUP(A1250,'Perpetual Stats(HEM)'!$A$3:$D$2773,3,FALSE),B1250)</f>
        <v>NSW</v>
      </c>
    </row>
    <row r="1251" spans="1:4">
      <c r="A1251">
        <v>1450</v>
      </c>
      <c r="B1251" t="s">
        <v>526</v>
      </c>
      <c r="C1251" t="s">
        <v>553</v>
      </c>
      <c r="D1251" t="str">
        <f>IFERROR(VLOOKUP(A1251,'Perpetual Stats(HEM)'!$A$3:$D$2773,3,FALSE),B1251)</f>
        <v>NSW</v>
      </c>
    </row>
    <row r="1252" spans="1:4">
      <c r="A1252">
        <v>1451</v>
      </c>
      <c r="B1252" t="s">
        <v>526</v>
      </c>
      <c r="C1252" t="s">
        <v>553</v>
      </c>
      <c r="D1252" t="str">
        <f>IFERROR(VLOOKUP(A1252,'Perpetual Stats(HEM)'!$A$3:$D$2773,3,FALSE),B1252)</f>
        <v>NSW</v>
      </c>
    </row>
    <row r="1253" spans="1:4">
      <c r="A1253">
        <v>1452</v>
      </c>
      <c r="B1253" t="s">
        <v>526</v>
      </c>
      <c r="C1253" t="s">
        <v>553</v>
      </c>
      <c r="D1253" t="str">
        <f>IFERROR(VLOOKUP(A1253,'Perpetual Stats(HEM)'!$A$3:$D$2773,3,FALSE),B1253)</f>
        <v>NSW</v>
      </c>
    </row>
    <row r="1254" spans="1:4">
      <c r="A1254">
        <v>1453</v>
      </c>
      <c r="B1254" t="s">
        <v>526</v>
      </c>
      <c r="C1254" t="s">
        <v>553</v>
      </c>
      <c r="D1254" t="str">
        <f>IFERROR(VLOOKUP(A1254,'Perpetual Stats(HEM)'!$A$3:$D$2773,3,FALSE),B1254)</f>
        <v>NSW</v>
      </c>
    </row>
    <row r="1255" spans="1:4">
      <c r="A1255">
        <v>1454</v>
      </c>
      <c r="B1255" t="s">
        <v>526</v>
      </c>
      <c r="C1255" t="s">
        <v>553</v>
      </c>
      <c r="D1255" t="str">
        <f>IFERROR(VLOOKUP(A1255,'Perpetual Stats(HEM)'!$A$3:$D$2773,3,FALSE),B1255)</f>
        <v>NSW</v>
      </c>
    </row>
    <row r="1256" spans="1:4">
      <c r="A1256">
        <v>1455</v>
      </c>
      <c r="B1256" t="s">
        <v>526</v>
      </c>
      <c r="C1256" t="s">
        <v>553</v>
      </c>
      <c r="D1256" t="str">
        <f>IFERROR(VLOOKUP(A1256,'Perpetual Stats(HEM)'!$A$3:$D$2773,3,FALSE),B1256)</f>
        <v>NSW</v>
      </c>
    </row>
    <row r="1257" spans="1:4">
      <c r="A1257">
        <v>1456</v>
      </c>
      <c r="B1257" t="s">
        <v>526</v>
      </c>
      <c r="C1257" t="s">
        <v>553</v>
      </c>
      <c r="D1257" t="str">
        <f>IFERROR(VLOOKUP(A1257,'Perpetual Stats(HEM)'!$A$3:$D$2773,3,FALSE),B1257)</f>
        <v>NSW</v>
      </c>
    </row>
    <row r="1258" spans="1:4">
      <c r="A1258">
        <v>1457</v>
      </c>
      <c r="B1258" t="s">
        <v>526</v>
      </c>
      <c r="C1258" t="s">
        <v>553</v>
      </c>
      <c r="D1258" t="str">
        <f>IFERROR(VLOOKUP(A1258,'Perpetual Stats(HEM)'!$A$3:$D$2773,3,FALSE),B1258)</f>
        <v>NSW</v>
      </c>
    </row>
    <row r="1259" spans="1:4">
      <c r="A1259">
        <v>1458</v>
      </c>
      <c r="B1259" t="s">
        <v>526</v>
      </c>
      <c r="C1259" t="s">
        <v>553</v>
      </c>
      <c r="D1259" t="str">
        <f>IFERROR(VLOOKUP(A1259,'Perpetual Stats(HEM)'!$A$3:$D$2773,3,FALSE),B1259)</f>
        <v>NSW</v>
      </c>
    </row>
    <row r="1260" spans="1:4">
      <c r="A1260">
        <v>1459</v>
      </c>
      <c r="B1260" t="s">
        <v>526</v>
      </c>
      <c r="C1260" t="s">
        <v>553</v>
      </c>
      <c r="D1260" t="str">
        <f>IFERROR(VLOOKUP(A1260,'Perpetual Stats(HEM)'!$A$3:$D$2773,3,FALSE),B1260)</f>
        <v>NSW</v>
      </c>
    </row>
    <row r="1261" spans="1:4">
      <c r="A1261">
        <v>1460</v>
      </c>
      <c r="B1261" t="s">
        <v>526</v>
      </c>
      <c r="C1261" t="s">
        <v>553</v>
      </c>
      <c r="D1261" t="str">
        <f>IFERROR(VLOOKUP(A1261,'Perpetual Stats(HEM)'!$A$3:$D$2773,3,FALSE),B1261)</f>
        <v>NSW</v>
      </c>
    </row>
    <row r="1262" spans="1:4">
      <c r="A1262">
        <v>1461</v>
      </c>
      <c r="B1262" t="s">
        <v>526</v>
      </c>
      <c r="C1262" t="s">
        <v>553</v>
      </c>
      <c r="D1262" t="str">
        <f>IFERROR(VLOOKUP(A1262,'Perpetual Stats(HEM)'!$A$3:$D$2773,3,FALSE),B1262)</f>
        <v>NSW</v>
      </c>
    </row>
    <row r="1263" spans="1:4">
      <c r="A1263">
        <v>1462</v>
      </c>
      <c r="B1263" t="s">
        <v>526</v>
      </c>
      <c r="C1263" t="s">
        <v>553</v>
      </c>
      <c r="D1263" t="str">
        <f>IFERROR(VLOOKUP(A1263,'Perpetual Stats(HEM)'!$A$3:$D$2773,3,FALSE),B1263)</f>
        <v>NSW</v>
      </c>
    </row>
    <row r="1264" spans="1:4">
      <c r="A1264">
        <v>1463</v>
      </c>
      <c r="B1264" t="s">
        <v>526</v>
      </c>
      <c r="C1264" t="s">
        <v>553</v>
      </c>
      <c r="D1264" t="str">
        <f>IFERROR(VLOOKUP(A1264,'Perpetual Stats(HEM)'!$A$3:$D$2773,3,FALSE),B1264)</f>
        <v>NSW</v>
      </c>
    </row>
    <row r="1265" spans="1:4">
      <c r="A1265">
        <v>1464</v>
      </c>
      <c r="B1265" t="s">
        <v>526</v>
      </c>
      <c r="C1265" t="s">
        <v>553</v>
      </c>
      <c r="D1265" t="str">
        <f>IFERROR(VLOOKUP(A1265,'Perpetual Stats(HEM)'!$A$3:$D$2773,3,FALSE),B1265)</f>
        <v>NSW</v>
      </c>
    </row>
    <row r="1266" spans="1:4">
      <c r="A1266">
        <v>1465</v>
      </c>
      <c r="B1266" t="s">
        <v>526</v>
      </c>
      <c r="C1266" t="s">
        <v>553</v>
      </c>
      <c r="D1266" t="str">
        <f>IFERROR(VLOOKUP(A1266,'Perpetual Stats(HEM)'!$A$3:$D$2773,3,FALSE),B1266)</f>
        <v>NSW</v>
      </c>
    </row>
    <row r="1267" spans="1:4">
      <c r="A1267">
        <v>1466</v>
      </c>
      <c r="B1267" t="s">
        <v>526</v>
      </c>
      <c r="C1267" t="s">
        <v>553</v>
      </c>
      <c r="D1267" t="str">
        <f>IFERROR(VLOOKUP(A1267,'Perpetual Stats(HEM)'!$A$3:$D$2773,3,FALSE),B1267)</f>
        <v>NSW</v>
      </c>
    </row>
    <row r="1268" spans="1:4">
      <c r="A1268">
        <v>1467</v>
      </c>
      <c r="B1268" t="s">
        <v>526</v>
      </c>
      <c r="C1268" t="s">
        <v>553</v>
      </c>
      <c r="D1268" t="str">
        <f>IFERROR(VLOOKUP(A1268,'Perpetual Stats(HEM)'!$A$3:$D$2773,3,FALSE),B1268)</f>
        <v>NSW</v>
      </c>
    </row>
    <row r="1269" spans="1:4">
      <c r="A1269">
        <v>1468</v>
      </c>
      <c r="B1269" t="s">
        <v>526</v>
      </c>
      <c r="C1269" t="s">
        <v>553</v>
      </c>
      <c r="D1269" t="str">
        <f>IFERROR(VLOOKUP(A1269,'Perpetual Stats(HEM)'!$A$3:$D$2773,3,FALSE),B1269)</f>
        <v>NSW</v>
      </c>
    </row>
    <row r="1270" spans="1:4">
      <c r="A1270">
        <v>1469</v>
      </c>
      <c r="B1270" t="s">
        <v>526</v>
      </c>
      <c r="C1270" t="s">
        <v>553</v>
      </c>
      <c r="D1270" t="str">
        <f>IFERROR(VLOOKUP(A1270,'Perpetual Stats(HEM)'!$A$3:$D$2773,3,FALSE),B1270)</f>
        <v>NSW</v>
      </c>
    </row>
    <row r="1271" spans="1:4">
      <c r="A1271">
        <v>1470</v>
      </c>
      <c r="B1271" t="s">
        <v>526</v>
      </c>
      <c r="C1271" t="s">
        <v>553</v>
      </c>
      <c r="D1271" t="str">
        <f>IFERROR(VLOOKUP(A1271,'Perpetual Stats(HEM)'!$A$3:$D$2773,3,FALSE),B1271)</f>
        <v>NSW</v>
      </c>
    </row>
    <row r="1272" spans="1:4">
      <c r="A1272">
        <v>1471</v>
      </c>
      <c r="B1272" t="s">
        <v>526</v>
      </c>
      <c r="C1272" t="s">
        <v>553</v>
      </c>
      <c r="D1272" t="str">
        <f>IFERROR(VLOOKUP(A1272,'Perpetual Stats(HEM)'!$A$3:$D$2773,3,FALSE),B1272)</f>
        <v>NSW</v>
      </c>
    </row>
    <row r="1273" spans="1:4">
      <c r="A1273">
        <v>1472</v>
      </c>
      <c r="B1273" t="s">
        <v>526</v>
      </c>
      <c r="C1273" t="s">
        <v>553</v>
      </c>
      <c r="D1273" t="str">
        <f>IFERROR(VLOOKUP(A1273,'Perpetual Stats(HEM)'!$A$3:$D$2773,3,FALSE),B1273)</f>
        <v>NSW</v>
      </c>
    </row>
    <row r="1274" spans="1:4">
      <c r="A1274">
        <v>1473</v>
      </c>
      <c r="B1274" t="s">
        <v>526</v>
      </c>
      <c r="C1274" t="s">
        <v>553</v>
      </c>
      <c r="D1274" t="str">
        <f>IFERROR(VLOOKUP(A1274,'Perpetual Stats(HEM)'!$A$3:$D$2773,3,FALSE),B1274)</f>
        <v>NSW</v>
      </c>
    </row>
    <row r="1275" spans="1:4">
      <c r="A1275">
        <v>1474</v>
      </c>
      <c r="B1275" t="s">
        <v>526</v>
      </c>
      <c r="C1275" t="s">
        <v>553</v>
      </c>
      <c r="D1275" t="str">
        <f>IFERROR(VLOOKUP(A1275,'Perpetual Stats(HEM)'!$A$3:$D$2773,3,FALSE),B1275)</f>
        <v>NSW</v>
      </c>
    </row>
    <row r="1276" spans="1:4">
      <c r="A1276">
        <v>1475</v>
      </c>
      <c r="B1276" t="s">
        <v>526</v>
      </c>
      <c r="C1276" t="s">
        <v>553</v>
      </c>
      <c r="D1276" t="str">
        <f>IFERROR(VLOOKUP(A1276,'Perpetual Stats(HEM)'!$A$3:$D$2773,3,FALSE),B1276)</f>
        <v>NSW</v>
      </c>
    </row>
    <row r="1277" spans="1:4">
      <c r="A1277">
        <v>1476</v>
      </c>
      <c r="B1277" t="s">
        <v>526</v>
      </c>
      <c r="C1277" t="s">
        <v>553</v>
      </c>
      <c r="D1277" t="str">
        <f>IFERROR(VLOOKUP(A1277,'Perpetual Stats(HEM)'!$A$3:$D$2773,3,FALSE),B1277)</f>
        <v>NSW</v>
      </c>
    </row>
    <row r="1278" spans="1:4">
      <c r="A1278">
        <v>1477</v>
      </c>
      <c r="B1278" t="s">
        <v>526</v>
      </c>
      <c r="C1278" t="s">
        <v>553</v>
      </c>
      <c r="D1278" t="str">
        <f>IFERROR(VLOOKUP(A1278,'Perpetual Stats(HEM)'!$A$3:$D$2773,3,FALSE),B1278)</f>
        <v>NSW</v>
      </c>
    </row>
    <row r="1279" spans="1:4">
      <c r="A1279">
        <v>1478</v>
      </c>
      <c r="B1279" t="s">
        <v>526</v>
      </c>
      <c r="C1279" t="s">
        <v>553</v>
      </c>
      <c r="D1279" t="str">
        <f>IFERROR(VLOOKUP(A1279,'Perpetual Stats(HEM)'!$A$3:$D$2773,3,FALSE),B1279)</f>
        <v>NSW</v>
      </c>
    </row>
    <row r="1280" spans="1:4">
      <c r="A1280">
        <v>1479</v>
      </c>
      <c r="B1280" t="s">
        <v>526</v>
      </c>
      <c r="C1280" t="s">
        <v>553</v>
      </c>
      <c r="D1280" t="str">
        <f>IFERROR(VLOOKUP(A1280,'Perpetual Stats(HEM)'!$A$3:$D$2773,3,FALSE),B1280)</f>
        <v>NSW</v>
      </c>
    </row>
    <row r="1281" spans="1:4">
      <c r="A1281">
        <v>1480</v>
      </c>
      <c r="B1281" t="s">
        <v>526</v>
      </c>
      <c r="C1281" t="s">
        <v>553</v>
      </c>
      <c r="D1281" t="str">
        <f>IFERROR(VLOOKUP(A1281,'Perpetual Stats(HEM)'!$A$3:$D$2773,3,FALSE),B1281)</f>
        <v>NSW</v>
      </c>
    </row>
    <row r="1282" spans="1:4">
      <c r="A1282">
        <v>1481</v>
      </c>
      <c r="B1282" t="s">
        <v>526</v>
      </c>
      <c r="C1282" t="s">
        <v>553</v>
      </c>
      <c r="D1282" t="str">
        <f>IFERROR(VLOOKUP(A1282,'Perpetual Stats(HEM)'!$A$3:$D$2773,3,FALSE),B1282)</f>
        <v>NSW</v>
      </c>
    </row>
    <row r="1283" spans="1:4">
      <c r="A1283">
        <v>1482</v>
      </c>
      <c r="B1283" t="s">
        <v>526</v>
      </c>
      <c r="C1283" t="s">
        <v>553</v>
      </c>
      <c r="D1283" t="str">
        <f>IFERROR(VLOOKUP(A1283,'Perpetual Stats(HEM)'!$A$3:$D$2773,3,FALSE),B1283)</f>
        <v>NSW</v>
      </c>
    </row>
    <row r="1284" spans="1:4">
      <c r="A1284">
        <v>1483</v>
      </c>
      <c r="B1284" t="s">
        <v>526</v>
      </c>
      <c r="C1284" t="s">
        <v>553</v>
      </c>
      <c r="D1284" t="str">
        <f>IFERROR(VLOOKUP(A1284,'Perpetual Stats(HEM)'!$A$3:$D$2773,3,FALSE),B1284)</f>
        <v>NSW</v>
      </c>
    </row>
    <row r="1285" spans="1:4">
      <c r="A1285">
        <v>1484</v>
      </c>
      <c r="B1285" t="s">
        <v>526</v>
      </c>
      <c r="C1285" t="s">
        <v>553</v>
      </c>
      <c r="D1285" t="str">
        <f>IFERROR(VLOOKUP(A1285,'Perpetual Stats(HEM)'!$A$3:$D$2773,3,FALSE),B1285)</f>
        <v>NSW</v>
      </c>
    </row>
    <row r="1286" spans="1:4">
      <c r="A1286">
        <v>1485</v>
      </c>
      <c r="B1286" t="s">
        <v>526</v>
      </c>
      <c r="C1286" t="s">
        <v>553</v>
      </c>
      <c r="D1286" t="str">
        <f>IFERROR(VLOOKUP(A1286,'Perpetual Stats(HEM)'!$A$3:$D$2773,3,FALSE),B1286)</f>
        <v>NSW</v>
      </c>
    </row>
    <row r="1287" spans="1:4">
      <c r="A1287">
        <v>1486</v>
      </c>
      <c r="B1287" t="s">
        <v>526</v>
      </c>
      <c r="C1287" t="s">
        <v>553</v>
      </c>
      <c r="D1287" t="str">
        <f>IFERROR(VLOOKUP(A1287,'Perpetual Stats(HEM)'!$A$3:$D$2773,3,FALSE),B1287)</f>
        <v>NSW</v>
      </c>
    </row>
    <row r="1288" spans="1:4">
      <c r="A1288">
        <v>1487</v>
      </c>
      <c r="B1288" t="s">
        <v>526</v>
      </c>
      <c r="C1288" t="s">
        <v>553</v>
      </c>
      <c r="D1288" t="str">
        <f>IFERROR(VLOOKUP(A1288,'Perpetual Stats(HEM)'!$A$3:$D$2773,3,FALSE),B1288)</f>
        <v>NSW</v>
      </c>
    </row>
    <row r="1289" spans="1:4">
      <c r="A1289">
        <v>1488</v>
      </c>
      <c r="B1289" t="s">
        <v>526</v>
      </c>
      <c r="C1289" t="s">
        <v>553</v>
      </c>
      <c r="D1289" t="str">
        <f>IFERROR(VLOOKUP(A1289,'Perpetual Stats(HEM)'!$A$3:$D$2773,3,FALSE),B1289)</f>
        <v>NSW</v>
      </c>
    </row>
    <row r="1290" spans="1:4">
      <c r="A1290">
        <v>1489</v>
      </c>
      <c r="B1290" t="s">
        <v>526</v>
      </c>
      <c r="C1290" t="s">
        <v>553</v>
      </c>
      <c r="D1290" t="str">
        <f>IFERROR(VLOOKUP(A1290,'Perpetual Stats(HEM)'!$A$3:$D$2773,3,FALSE),B1290)</f>
        <v>NSW</v>
      </c>
    </row>
    <row r="1291" spans="1:4">
      <c r="A1291">
        <v>1490</v>
      </c>
      <c r="B1291" t="s">
        <v>526</v>
      </c>
      <c r="C1291" t="s">
        <v>553</v>
      </c>
      <c r="D1291" t="str">
        <f>IFERROR(VLOOKUP(A1291,'Perpetual Stats(HEM)'!$A$3:$D$2773,3,FALSE),B1291)</f>
        <v>NSW</v>
      </c>
    </row>
    <row r="1292" spans="1:4">
      <c r="A1292">
        <v>1491</v>
      </c>
      <c r="B1292" t="s">
        <v>526</v>
      </c>
      <c r="C1292" t="s">
        <v>553</v>
      </c>
      <c r="D1292" t="str">
        <f>IFERROR(VLOOKUP(A1292,'Perpetual Stats(HEM)'!$A$3:$D$2773,3,FALSE),B1292)</f>
        <v>NSW</v>
      </c>
    </row>
    <row r="1293" spans="1:4">
      <c r="A1293">
        <v>1492</v>
      </c>
      <c r="B1293" t="s">
        <v>526</v>
      </c>
      <c r="C1293" t="s">
        <v>553</v>
      </c>
      <c r="D1293" t="str">
        <f>IFERROR(VLOOKUP(A1293,'Perpetual Stats(HEM)'!$A$3:$D$2773,3,FALSE),B1293)</f>
        <v>NSW</v>
      </c>
    </row>
    <row r="1294" spans="1:4">
      <c r="A1294">
        <v>1493</v>
      </c>
      <c r="B1294" t="s">
        <v>526</v>
      </c>
      <c r="C1294" t="s">
        <v>553</v>
      </c>
      <c r="D1294" t="str">
        <f>IFERROR(VLOOKUP(A1294,'Perpetual Stats(HEM)'!$A$3:$D$2773,3,FALSE),B1294)</f>
        <v>NSW</v>
      </c>
    </row>
    <row r="1295" spans="1:4">
      <c r="A1295">
        <v>1494</v>
      </c>
      <c r="B1295" t="s">
        <v>526</v>
      </c>
      <c r="C1295" t="s">
        <v>553</v>
      </c>
      <c r="D1295" t="str">
        <f>IFERROR(VLOOKUP(A1295,'Perpetual Stats(HEM)'!$A$3:$D$2773,3,FALSE),B1295)</f>
        <v>NSW</v>
      </c>
    </row>
    <row r="1296" spans="1:4">
      <c r="A1296">
        <v>1495</v>
      </c>
      <c r="B1296" t="s">
        <v>526</v>
      </c>
      <c r="C1296" t="s">
        <v>553</v>
      </c>
      <c r="D1296" t="str">
        <f>IFERROR(VLOOKUP(A1296,'Perpetual Stats(HEM)'!$A$3:$D$2773,3,FALSE),B1296)</f>
        <v>NSW</v>
      </c>
    </row>
    <row r="1297" spans="1:4">
      <c r="A1297">
        <v>1496</v>
      </c>
      <c r="B1297" t="s">
        <v>526</v>
      </c>
      <c r="C1297" t="s">
        <v>553</v>
      </c>
      <c r="D1297" t="str">
        <f>IFERROR(VLOOKUP(A1297,'Perpetual Stats(HEM)'!$A$3:$D$2773,3,FALSE),B1297)</f>
        <v>NSW</v>
      </c>
    </row>
    <row r="1298" spans="1:4">
      <c r="A1298">
        <v>1497</v>
      </c>
      <c r="B1298" t="s">
        <v>526</v>
      </c>
      <c r="C1298" t="s">
        <v>553</v>
      </c>
      <c r="D1298" t="str">
        <f>IFERROR(VLOOKUP(A1298,'Perpetual Stats(HEM)'!$A$3:$D$2773,3,FALSE),B1298)</f>
        <v>NSW</v>
      </c>
    </row>
    <row r="1299" spans="1:4">
      <c r="A1299">
        <v>1498</v>
      </c>
      <c r="B1299" t="s">
        <v>526</v>
      </c>
      <c r="C1299" t="s">
        <v>553</v>
      </c>
      <c r="D1299" t="str">
        <f>IFERROR(VLOOKUP(A1299,'Perpetual Stats(HEM)'!$A$3:$D$2773,3,FALSE),B1299)</f>
        <v>NSW</v>
      </c>
    </row>
    <row r="1300" spans="1:4">
      <c r="A1300">
        <v>1499</v>
      </c>
      <c r="B1300" t="s">
        <v>526</v>
      </c>
      <c r="C1300" t="s">
        <v>553</v>
      </c>
      <c r="D1300" t="str">
        <f>IFERROR(VLOOKUP(A1300,'Perpetual Stats(HEM)'!$A$3:$D$2773,3,FALSE),B1300)</f>
        <v>NSW</v>
      </c>
    </row>
    <row r="1301" spans="1:4">
      <c r="A1301">
        <v>1500</v>
      </c>
      <c r="B1301" t="s">
        <v>526</v>
      </c>
      <c r="C1301" t="s">
        <v>553</v>
      </c>
      <c r="D1301" t="str">
        <f>IFERROR(VLOOKUP(A1301,'Perpetual Stats(HEM)'!$A$3:$D$2773,3,FALSE),B1301)</f>
        <v>NSW</v>
      </c>
    </row>
    <row r="1302" spans="1:4">
      <c r="A1302">
        <v>1501</v>
      </c>
      <c r="B1302" t="s">
        <v>526</v>
      </c>
      <c r="C1302" t="s">
        <v>553</v>
      </c>
      <c r="D1302" t="str">
        <f>IFERROR(VLOOKUP(A1302,'Perpetual Stats(HEM)'!$A$3:$D$2773,3,FALSE),B1302)</f>
        <v>NSW</v>
      </c>
    </row>
    <row r="1303" spans="1:4">
      <c r="A1303">
        <v>1502</v>
      </c>
      <c r="B1303" t="s">
        <v>526</v>
      </c>
      <c r="C1303" t="s">
        <v>553</v>
      </c>
      <c r="D1303" t="str">
        <f>IFERROR(VLOOKUP(A1303,'Perpetual Stats(HEM)'!$A$3:$D$2773,3,FALSE),B1303)</f>
        <v>NSW</v>
      </c>
    </row>
    <row r="1304" spans="1:4">
      <c r="A1304">
        <v>1503</v>
      </c>
      <c r="B1304" t="s">
        <v>526</v>
      </c>
      <c r="C1304" t="s">
        <v>553</v>
      </c>
      <c r="D1304" t="str">
        <f>IFERROR(VLOOKUP(A1304,'Perpetual Stats(HEM)'!$A$3:$D$2773,3,FALSE),B1304)</f>
        <v>NSW</v>
      </c>
    </row>
    <row r="1305" spans="1:4">
      <c r="A1305">
        <v>1504</v>
      </c>
      <c r="B1305" t="s">
        <v>526</v>
      </c>
      <c r="C1305" t="s">
        <v>553</v>
      </c>
      <c r="D1305" t="str">
        <f>IFERROR(VLOOKUP(A1305,'Perpetual Stats(HEM)'!$A$3:$D$2773,3,FALSE),B1305)</f>
        <v>NSW</v>
      </c>
    </row>
    <row r="1306" spans="1:4">
      <c r="A1306">
        <v>1505</v>
      </c>
      <c r="B1306" t="s">
        <v>526</v>
      </c>
      <c r="C1306" t="s">
        <v>553</v>
      </c>
      <c r="D1306" t="str">
        <f>IFERROR(VLOOKUP(A1306,'Perpetual Stats(HEM)'!$A$3:$D$2773,3,FALSE),B1306)</f>
        <v>NSW</v>
      </c>
    </row>
    <row r="1307" spans="1:4">
      <c r="A1307">
        <v>1506</v>
      </c>
      <c r="B1307" t="s">
        <v>526</v>
      </c>
      <c r="C1307" t="s">
        <v>553</v>
      </c>
      <c r="D1307" t="str">
        <f>IFERROR(VLOOKUP(A1307,'Perpetual Stats(HEM)'!$A$3:$D$2773,3,FALSE),B1307)</f>
        <v>NSW</v>
      </c>
    </row>
    <row r="1308" spans="1:4">
      <c r="A1308">
        <v>1507</v>
      </c>
      <c r="B1308" t="s">
        <v>526</v>
      </c>
      <c r="C1308" t="s">
        <v>553</v>
      </c>
      <c r="D1308" t="str">
        <f>IFERROR(VLOOKUP(A1308,'Perpetual Stats(HEM)'!$A$3:$D$2773,3,FALSE),B1308)</f>
        <v>NSW</v>
      </c>
    </row>
    <row r="1309" spans="1:4">
      <c r="A1309">
        <v>1508</v>
      </c>
      <c r="B1309" t="s">
        <v>526</v>
      </c>
      <c r="C1309" t="s">
        <v>553</v>
      </c>
      <c r="D1309" t="str">
        <f>IFERROR(VLOOKUP(A1309,'Perpetual Stats(HEM)'!$A$3:$D$2773,3,FALSE),B1309)</f>
        <v>NSW</v>
      </c>
    </row>
    <row r="1310" spans="1:4">
      <c r="A1310">
        <v>1509</v>
      </c>
      <c r="B1310" t="s">
        <v>526</v>
      </c>
      <c r="C1310" t="s">
        <v>553</v>
      </c>
      <c r="D1310" t="str">
        <f>IFERROR(VLOOKUP(A1310,'Perpetual Stats(HEM)'!$A$3:$D$2773,3,FALSE),B1310)</f>
        <v>NSW</v>
      </c>
    </row>
    <row r="1311" spans="1:4">
      <c r="A1311">
        <v>1510</v>
      </c>
      <c r="B1311" t="s">
        <v>526</v>
      </c>
      <c r="C1311" t="s">
        <v>553</v>
      </c>
      <c r="D1311" t="str">
        <f>IFERROR(VLOOKUP(A1311,'Perpetual Stats(HEM)'!$A$3:$D$2773,3,FALSE),B1311)</f>
        <v>NSW</v>
      </c>
    </row>
    <row r="1312" spans="1:4">
      <c r="A1312">
        <v>1511</v>
      </c>
      <c r="B1312" t="s">
        <v>526</v>
      </c>
      <c r="C1312" t="s">
        <v>553</v>
      </c>
      <c r="D1312" t="str">
        <f>IFERROR(VLOOKUP(A1312,'Perpetual Stats(HEM)'!$A$3:$D$2773,3,FALSE),B1312)</f>
        <v>NSW</v>
      </c>
    </row>
    <row r="1313" spans="1:4">
      <c r="A1313">
        <v>1512</v>
      </c>
      <c r="B1313" t="s">
        <v>526</v>
      </c>
      <c r="C1313" t="s">
        <v>553</v>
      </c>
      <c r="D1313" t="str">
        <f>IFERROR(VLOOKUP(A1313,'Perpetual Stats(HEM)'!$A$3:$D$2773,3,FALSE),B1313)</f>
        <v>NSW</v>
      </c>
    </row>
    <row r="1314" spans="1:4">
      <c r="A1314">
        <v>1513</v>
      </c>
      <c r="B1314" t="s">
        <v>526</v>
      </c>
      <c r="C1314" t="s">
        <v>553</v>
      </c>
      <c r="D1314" t="str">
        <f>IFERROR(VLOOKUP(A1314,'Perpetual Stats(HEM)'!$A$3:$D$2773,3,FALSE),B1314)</f>
        <v>NSW</v>
      </c>
    </row>
    <row r="1315" spans="1:4">
      <c r="A1315">
        <v>1514</v>
      </c>
      <c r="B1315" t="s">
        <v>526</v>
      </c>
      <c r="C1315" t="s">
        <v>553</v>
      </c>
      <c r="D1315" t="str">
        <f>IFERROR(VLOOKUP(A1315,'Perpetual Stats(HEM)'!$A$3:$D$2773,3,FALSE),B1315)</f>
        <v>NSW</v>
      </c>
    </row>
    <row r="1316" spans="1:4">
      <c r="A1316">
        <v>1515</v>
      </c>
      <c r="B1316" t="s">
        <v>526</v>
      </c>
      <c r="C1316" t="s">
        <v>553</v>
      </c>
      <c r="D1316" t="str">
        <f>IFERROR(VLOOKUP(A1316,'Perpetual Stats(HEM)'!$A$3:$D$2773,3,FALSE),B1316)</f>
        <v>NSW</v>
      </c>
    </row>
    <row r="1317" spans="1:4">
      <c r="A1317">
        <v>1516</v>
      </c>
      <c r="B1317" t="s">
        <v>526</v>
      </c>
      <c r="C1317" t="s">
        <v>553</v>
      </c>
      <c r="D1317" t="str">
        <f>IFERROR(VLOOKUP(A1317,'Perpetual Stats(HEM)'!$A$3:$D$2773,3,FALSE),B1317)</f>
        <v>NSW</v>
      </c>
    </row>
    <row r="1318" spans="1:4">
      <c r="A1318">
        <v>1517</v>
      </c>
      <c r="B1318" t="s">
        <v>526</v>
      </c>
      <c r="C1318" t="s">
        <v>553</v>
      </c>
      <c r="D1318" t="str">
        <f>IFERROR(VLOOKUP(A1318,'Perpetual Stats(HEM)'!$A$3:$D$2773,3,FALSE),B1318)</f>
        <v>NSW</v>
      </c>
    </row>
    <row r="1319" spans="1:4">
      <c r="A1319">
        <v>1518</v>
      </c>
      <c r="B1319" t="s">
        <v>526</v>
      </c>
      <c r="C1319" t="s">
        <v>553</v>
      </c>
      <c r="D1319" t="str">
        <f>IFERROR(VLOOKUP(A1319,'Perpetual Stats(HEM)'!$A$3:$D$2773,3,FALSE),B1319)</f>
        <v>NSW</v>
      </c>
    </row>
    <row r="1320" spans="1:4">
      <c r="A1320">
        <v>1519</v>
      </c>
      <c r="B1320" t="s">
        <v>526</v>
      </c>
      <c r="C1320" t="s">
        <v>553</v>
      </c>
      <c r="D1320" t="str">
        <f>IFERROR(VLOOKUP(A1320,'Perpetual Stats(HEM)'!$A$3:$D$2773,3,FALSE),B1320)</f>
        <v>NSW</v>
      </c>
    </row>
    <row r="1321" spans="1:4">
      <c r="A1321">
        <v>1520</v>
      </c>
      <c r="B1321" t="s">
        <v>526</v>
      </c>
      <c r="C1321" t="s">
        <v>553</v>
      </c>
      <c r="D1321" t="str">
        <f>IFERROR(VLOOKUP(A1321,'Perpetual Stats(HEM)'!$A$3:$D$2773,3,FALSE),B1321)</f>
        <v>NSW</v>
      </c>
    </row>
    <row r="1322" spans="1:4">
      <c r="A1322">
        <v>1521</v>
      </c>
      <c r="B1322" t="s">
        <v>526</v>
      </c>
      <c r="C1322" t="s">
        <v>553</v>
      </c>
      <c r="D1322" t="str">
        <f>IFERROR(VLOOKUP(A1322,'Perpetual Stats(HEM)'!$A$3:$D$2773,3,FALSE),B1322)</f>
        <v>NSW</v>
      </c>
    </row>
    <row r="1323" spans="1:4">
      <c r="A1323">
        <v>1522</v>
      </c>
      <c r="B1323" t="s">
        <v>526</v>
      </c>
      <c r="C1323" t="s">
        <v>553</v>
      </c>
      <c r="D1323" t="str">
        <f>IFERROR(VLOOKUP(A1323,'Perpetual Stats(HEM)'!$A$3:$D$2773,3,FALSE),B1323)</f>
        <v>NSW</v>
      </c>
    </row>
    <row r="1324" spans="1:4">
      <c r="A1324">
        <v>1523</v>
      </c>
      <c r="B1324" t="s">
        <v>526</v>
      </c>
      <c r="C1324" t="s">
        <v>553</v>
      </c>
      <c r="D1324" t="str">
        <f>IFERROR(VLOOKUP(A1324,'Perpetual Stats(HEM)'!$A$3:$D$2773,3,FALSE),B1324)</f>
        <v>NSW</v>
      </c>
    </row>
    <row r="1325" spans="1:4">
      <c r="A1325">
        <v>1524</v>
      </c>
      <c r="B1325" t="s">
        <v>526</v>
      </c>
      <c r="C1325" t="s">
        <v>553</v>
      </c>
      <c r="D1325" t="str">
        <f>IFERROR(VLOOKUP(A1325,'Perpetual Stats(HEM)'!$A$3:$D$2773,3,FALSE),B1325)</f>
        <v>NSW</v>
      </c>
    </row>
    <row r="1326" spans="1:4">
      <c r="A1326">
        <v>1525</v>
      </c>
      <c r="B1326" t="s">
        <v>526</v>
      </c>
      <c r="C1326" t="s">
        <v>553</v>
      </c>
      <c r="D1326" t="str">
        <f>IFERROR(VLOOKUP(A1326,'Perpetual Stats(HEM)'!$A$3:$D$2773,3,FALSE),B1326)</f>
        <v>NSW</v>
      </c>
    </row>
    <row r="1327" spans="1:4">
      <c r="A1327">
        <v>1526</v>
      </c>
      <c r="B1327" t="s">
        <v>526</v>
      </c>
      <c r="C1327" t="s">
        <v>553</v>
      </c>
      <c r="D1327" t="str">
        <f>IFERROR(VLOOKUP(A1327,'Perpetual Stats(HEM)'!$A$3:$D$2773,3,FALSE),B1327)</f>
        <v>NSW</v>
      </c>
    </row>
    <row r="1328" spans="1:4">
      <c r="A1328">
        <v>1527</v>
      </c>
      <c r="B1328" t="s">
        <v>526</v>
      </c>
      <c r="C1328" t="s">
        <v>553</v>
      </c>
      <c r="D1328" t="str">
        <f>IFERROR(VLOOKUP(A1328,'Perpetual Stats(HEM)'!$A$3:$D$2773,3,FALSE),B1328)</f>
        <v>NSW</v>
      </c>
    </row>
    <row r="1329" spans="1:4">
      <c r="A1329">
        <v>1528</v>
      </c>
      <c r="B1329" t="s">
        <v>526</v>
      </c>
      <c r="C1329" t="s">
        <v>553</v>
      </c>
      <c r="D1329" t="str">
        <f>IFERROR(VLOOKUP(A1329,'Perpetual Stats(HEM)'!$A$3:$D$2773,3,FALSE),B1329)</f>
        <v>NSW</v>
      </c>
    </row>
    <row r="1330" spans="1:4">
      <c r="A1330">
        <v>1529</v>
      </c>
      <c r="B1330" t="s">
        <v>526</v>
      </c>
      <c r="C1330" t="s">
        <v>553</v>
      </c>
      <c r="D1330" t="str">
        <f>IFERROR(VLOOKUP(A1330,'Perpetual Stats(HEM)'!$A$3:$D$2773,3,FALSE),B1330)</f>
        <v>NSW</v>
      </c>
    </row>
    <row r="1331" spans="1:4">
      <c r="A1331">
        <v>1530</v>
      </c>
      <c r="B1331" t="s">
        <v>526</v>
      </c>
      <c r="C1331" t="s">
        <v>553</v>
      </c>
      <c r="D1331" t="str">
        <f>IFERROR(VLOOKUP(A1331,'Perpetual Stats(HEM)'!$A$3:$D$2773,3,FALSE),B1331)</f>
        <v>NSW</v>
      </c>
    </row>
    <row r="1332" spans="1:4">
      <c r="A1332">
        <v>1531</v>
      </c>
      <c r="B1332" t="s">
        <v>526</v>
      </c>
      <c r="C1332" t="s">
        <v>553</v>
      </c>
      <c r="D1332" t="str">
        <f>IFERROR(VLOOKUP(A1332,'Perpetual Stats(HEM)'!$A$3:$D$2773,3,FALSE),B1332)</f>
        <v>NSW</v>
      </c>
    </row>
    <row r="1333" spans="1:4">
      <c r="A1333">
        <v>1532</v>
      </c>
      <c r="B1333" t="s">
        <v>526</v>
      </c>
      <c r="C1333" t="s">
        <v>553</v>
      </c>
      <c r="D1333" t="str">
        <f>IFERROR(VLOOKUP(A1333,'Perpetual Stats(HEM)'!$A$3:$D$2773,3,FALSE),B1333)</f>
        <v>NSW</v>
      </c>
    </row>
    <row r="1334" spans="1:4">
      <c r="A1334">
        <v>1533</v>
      </c>
      <c r="B1334" t="s">
        <v>526</v>
      </c>
      <c r="C1334" t="s">
        <v>553</v>
      </c>
      <c r="D1334" t="str">
        <f>IFERROR(VLOOKUP(A1334,'Perpetual Stats(HEM)'!$A$3:$D$2773,3,FALSE),B1334)</f>
        <v>NSW</v>
      </c>
    </row>
    <row r="1335" spans="1:4">
      <c r="A1335">
        <v>1534</v>
      </c>
      <c r="B1335" t="s">
        <v>526</v>
      </c>
      <c r="C1335" t="s">
        <v>553</v>
      </c>
      <c r="D1335" t="str">
        <f>IFERROR(VLOOKUP(A1335,'Perpetual Stats(HEM)'!$A$3:$D$2773,3,FALSE),B1335)</f>
        <v>NSW</v>
      </c>
    </row>
    <row r="1336" spans="1:4">
      <c r="A1336">
        <v>1535</v>
      </c>
      <c r="B1336" t="s">
        <v>526</v>
      </c>
      <c r="C1336" t="s">
        <v>553</v>
      </c>
      <c r="D1336" t="str">
        <f>IFERROR(VLOOKUP(A1336,'Perpetual Stats(HEM)'!$A$3:$D$2773,3,FALSE),B1336)</f>
        <v>NSW</v>
      </c>
    </row>
    <row r="1337" spans="1:4">
      <c r="A1337">
        <v>1536</v>
      </c>
      <c r="B1337" t="s">
        <v>526</v>
      </c>
      <c r="C1337" t="s">
        <v>553</v>
      </c>
      <c r="D1337" t="str">
        <f>IFERROR(VLOOKUP(A1337,'Perpetual Stats(HEM)'!$A$3:$D$2773,3,FALSE),B1337)</f>
        <v>NSW</v>
      </c>
    </row>
    <row r="1338" spans="1:4">
      <c r="A1338">
        <v>1537</v>
      </c>
      <c r="B1338" t="s">
        <v>526</v>
      </c>
      <c r="C1338" t="s">
        <v>553</v>
      </c>
      <c r="D1338" t="str">
        <f>IFERROR(VLOOKUP(A1338,'Perpetual Stats(HEM)'!$A$3:$D$2773,3,FALSE),B1338)</f>
        <v>NSW</v>
      </c>
    </row>
    <row r="1339" spans="1:4">
      <c r="A1339">
        <v>1538</v>
      </c>
      <c r="B1339" t="s">
        <v>526</v>
      </c>
      <c r="C1339" t="s">
        <v>553</v>
      </c>
      <c r="D1339" t="str">
        <f>IFERROR(VLOOKUP(A1339,'Perpetual Stats(HEM)'!$A$3:$D$2773,3,FALSE),B1339)</f>
        <v>NSW</v>
      </c>
    </row>
    <row r="1340" spans="1:4">
      <c r="A1340">
        <v>1539</v>
      </c>
      <c r="B1340" t="s">
        <v>526</v>
      </c>
      <c r="C1340" t="s">
        <v>553</v>
      </c>
      <c r="D1340" t="str">
        <f>IFERROR(VLOOKUP(A1340,'Perpetual Stats(HEM)'!$A$3:$D$2773,3,FALSE),B1340)</f>
        <v>NSW</v>
      </c>
    </row>
    <row r="1341" spans="1:4">
      <c r="A1341">
        <v>1540</v>
      </c>
      <c r="B1341" t="s">
        <v>526</v>
      </c>
      <c r="C1341" t="s">
        <v>553</v>
      </c>
      <c r="D1341" t="str">
        <f>IFERROR(VLOOKUP(A1341,'Perpetual Stats(HEM)'!$A$3:$D$2773,3,FALSE),B1341)</f>
        <v>NSW</v>
      </c>
    </row>
    <row r="1342" spans="1:4">
      <c r="A1342">
        <v>1541</v>
      </c>
      <c r="B1342" t="s">
        <v>526</v>
      </c>
      <c r="C1342" t="s">
        <v>553</v>
      </c>
      <c r="D1342" t="str">
        <f>IFERROR(VLOOKUP(A1342,'Perpetual Stats(HEM)'!$A$3:$D$2773,3,FALSE),B1342)</f>
        <v>NSW</v>
      </c>
    </row>
    <row r="1343" spans="1:4">
      <c r="A1343">
        <v>1542</v>
      </c>
      <c r="B1343" t="s">
        <v>526</v>
      </c>
      <c r="C1343" t="s">
        <v>553</v>
      </c>
      <c r="D1343" t="str">
        <f>IFERROR(VLOOKUP(A1343,'Perpetual Stats(HEM)'!$A$3:$D$2773,3,FALSE),B1343)</f>
        <v>NSW</v>
      </c>
    </row>
    <row r="1344" spans="1:4">
      <c r="A1344">
        <v>1543</v>
      </c>
      <c r="B1344" t="s">
        <v>526</v>
      </c>
      <c r="C1344" t="s">
        <v>553</v>
      </c>
      <c r="D1344" t="str">
        <f>IFERROR(VLOOKUP(A1344,'Perpetual Stats(HEM)'!$A$3:$D$2773,3,FALSE),B1344)</f>
        <v>NSW</v>
      </c>
    </row>
    <row r="1345" spans="1:4">
      <c r="A1345">
        <v>1544</v>
      </c>
      <c r="B1345" t="s">
        <v>526</v>
      </c>
      <c r="C1345" t="s">
        <v>553</v>
      </c>
      <c r="D1345" t="str">
        <f>IFERROR(VLOOKUP(A1345,'Perpetual Stats(HEM)'!$A$3:$D$2773,3,FALSE),B1345)</f>
        <v>NSW</v>
      </c>
    </row>
    <row r="1346" spans="1:4">
      <c r="A1346">
        <v>1545</v>
      </c>
      <c r="B1346" t="s">
        <v>526</v>
      </c>
      <c r="C1346" t="s">
        <v>553</v>
      </c>
      <c r="D1346" t="str">
        <f>IFERROR(VLOOKUP(A1346,'Perpetual Stats(HEM)'!$A$3:$D$2773,3,FALSE),B1346)</f>
        <v>NSW</v>
      </c>
    </row>
    <row r="1347" spans="1:4">
      <c r="A1347">
        <v>1546</v>
      </c>
      <c r="B1347" t="s">
        <v>526</v>
      </c>
      <c r="C1347" t="s">
        <v>553</v>
      </c>
      <c r="D1347" t="str">
        <f>IFERROR(VLOOKUP(A1347,'Perpetual Stats(HEM)'!$A$3:$D$2773,3,FALSE),B1347)</f>
        <v>NSW</v>
      </c>
    </row>
    <row r="1348" spans="1:4">
      <c r="A1348">
        <v>1547</v>
      </c>
      <c r="B1348" t="s">
        <v>526</v>
      </c>
      <c r="C1348" t="s">
        <v>553</v>
      </c>
      <c r="D1348" t="str">
        <f>IFERROR(VLOOKUP(A1348,'Perpetual Stats(HEM)'!$A$3:$D$2773,3,FALSE),B1348)</f>
        <v>NSW</v>
      </c>
    </row>
    <row r="1349" spans="1:4">
      <c r="A1349">
        <v>1548</v>
      </c>
      <c r="B1349" t="s">
        <v>526</v>
      </c>
      <c r="C1349" t="s">
        <v>553</v>
      </c>
      <c r="D1349" t="str">
        <f>IFERROR(VLOOKUP(A1349,'Perpetual Stats(HEM)'!$A$3:$D$2773,3,FALSE),B1349)</f>
        <v>NSW</v>
      </c>
    </row>
    <row r="1350" spans="1:4">
      <c r="A1350">
        <v>1549</v>
      </c>
      <c r="B1350" t="s">
        <v>526</v>
      </c>
      <c r="C1350" t="s">
        <v>553</v>
      </c>
      <c r="D1350" t="str">
        <f>IFERROR(VLOOKUP(A1350,'Perpetual Stats(HEM)'!$A$3:$D$2773,3,FALSE),B1350)</f>
        <v>NSW</v>
      </c>
    </row>
    <row r="1351" spans="1:4">
      <c r="A1351">
        <v>1550</v>
      </c>
      <c r="B1351" t="s">
        <v>526</v>
      </c>
      <c r="C1351" t="s">
        <v>553</v>
      </c>
      <c r="D1351" t="str">
        <f>IFERROR(VLOOKUP(A1351,'Perpetual Stats(HEM)'!$A$3:$D$2773,3,FALSE),B1351)</f>
        <v>NSW</v>
      </c>
    </row>
    <row r="1352" spans="1:4">
      <c r="A1352">
        <v>1551</v>
      </c>
      <c r="B1352" t="s">
        <v>526</v>
      </c>
      <c r="C1352" t="s">
        <v>553</v>
      </c>
      <c r="D1352" t="str">
        <f>IFERROR(VLOOKUP(A1352,'Perpetual Stats(HEM)'!$A$3:$D$2773,3,FALSE),B1352)</f>
        <v>NSW</v>
      </c>
    </row>
    <row r="1353" spans="1:4">
      <c r="A1353">
        <v>1552</v>
      </c>
      <c r="B1353" t="s">
        <v>526</v>
      </c>
      <c r="C1353" t="s">
        <v>553</v>
      </c>
      <c r="D1353" t="str">
        <f>IFERROR(VLOOKUP(A1353,'Perpetual Stats(HEM)'!$A$3:$D$2773,3,FALSE),B1353)</f>
        <v>NSW</v>
      </c>
    </row>
    <row r="1354" spans="1:4">
      <c r="A1354">
        <v>1553</v>
      </c>
      <c r="B1354" t="s">
        <v>526</v>
      </c>
      <c r="C1354" t="s">
        <v>553</v>
      </c>
      <c r="D1354" t="str">
        <f>IFERROR(VLOOKUP(A1354,'Perpetual Stats(HEM)'!$A$3:$D$2773,3,FALSE),B1354)</f>
        <v>NSW</v>
      </c>
    </row>
    <row r="1355" spans="1:4">
      <c r="A1355">
        <v>1554</v>
      </c>
      <c r="B1355" t="s">
        <v>526</v>
      </c>
      <c r="C1355" t="s">
        <v>553</v>
      </c>
      <c r="D1355" t="str">
        <f>IFERROR(VLOOKUP(A1355,'Perpetual Stats(HEM)'!$A$3:$D$2773,3,FALSE),B1355)</f>
        <v>NSW</v>
      </c>
    </row>
    <row r="1356" spans="1:4">
      <c r="A1356">
        <v>1555</v>
      </c>
      <c r="B1356" t="s">
        <v>526</v>
      </c>
      <c r="C1356" t="s">
        <v>553</v>
      </c>
      <c r="D1356" t="str">
        <f>IFERROR(VLOOKUP(A1356,'Perpetual Stats(HEM)'!$A$3:$D$2773,3,FALSE),B1356)</f>
        <v>NSW</v>
      </c>
    </row>
    <row r="1357" spans="1:4">
      <c r="A1357">
        <v>1556</v>
      </c>
      <c r="B1357" t="s">
        <v>526</v>
      </c>
      <c r="C1357" t="s">
        <v>553</v>
      </c>
      <c r="D1357" t="str">
        <f>IFERROR(VLOOKUP(A1357,'Perpetual Stats(HEM)'!$A$3:$D$2773,3,FALSE),B1357)</f>
        <v>NSW</v>
      </c>
    </row>
    <row r="1358" spans="1:4">
      <c r="A1358">
        <v>1557</v>
      </c>
      <c r="B1358" t="s">
        <v>526</v>
      </c>
      <c r="C1358" t="s">
        <v>553</v>
      </c>
      <c r="D1358" t="str">
        <f>IFERROR(VLOOKUP(A1358,'Perpetual Stats(HEM)'!$A$3:$D$2773,3,FALSE),B1358)</f>
        <v>NSW</v>
      </c>
    </row>
    <row r="1359" spans="1:4">
      <c r="A1359">
        <v>1558</v>
      </c>
      <c r="B1359" t="s">
        <v>526</v>
      </c>
      <c r="C1359" t="s">
        <v>553</v>
      </c>
      <c r="D1359" t="str">
        <f>IFERROR(VLOOKUP(A1359,'Perpetual Stats(HEM)'!$A$3:$D$2773,3,FALSE),B1359)</f>
        <v>NSW</v>
      </c>
    </row>
    <row r="1360" spans="1:4">
      <c r="A1360">
        <v>1559</v>
      </c>
      <c r="B1360" t="s">
        <v>526</v>
      </c>
      <c r="C1360" t="s">
        <v>553</v>
      </c>
      <c r="D1360" t="str">
        <f>IFERROR(VLOOKUP(A1360,'Perpetual Stats(HEM)'!$A$3:$D$2773,3,FALSE),B1360)</f>
        <v>NSW</v>
      </c>
    </row>
    <row r="1361" spans="1:4">
      <c r="A1361">
        <v>1560</v>
      </c>
      <c r="B1361" t="s">
        <v>526</v>
      </c>
      <c r="C1361" t="s">
        <v>553</v>
      </c>
      <c r="D1361" t="str">
        <f>IFERROR(VLOOKUP(A1361,'Perpetual Stats(HEM)'!$A$3:$D$2773,3,FALSE),B1361)</f>
        <v>NSW</v>
      </c>
    </row>
    <row r="1362" spans="1:4">
      <c r="A1362">
        <v>1561</v>
      </c>
      <c r="B1362" t="s">
        <v>526</v>
      </c>
      <c r="C1362" t="s">
        <v>553</v>
      </c>
      <c r="D1362" t="str">
        <f>IFERROR(VLOOKUP(A1362,'Perpetual Stats(HEM)'!$A$3:$D$2773,3,FALSE),B1362)</f>
        <v>NSW</v>
      </c>
    </row>
    <row r="1363" spans="1:4">
      <c r="A1363">
        <v>1562</v>
      </c>
      <c r="B1363" t="s">
        <v>526</v>
      </c>
      <c r="C1363" t="s">
        <v>553</v>
      </c>
      <c r="D1363" t="str">
        <f>IFERROR(VLOOKUP(A1363,'Perpetual Stats(HEM)'!$A$3:$D$2773,3,FALSE),B1363)</f>
        <v>NSW</v>
      </c>
    </row>
    <row r="1364" spans="1:4">
      <c r="A1364">
        <v>1563</v>
      </c>
      <c r="B1364" t="s">
        <v>526</v>
      </c>
      <c r="C1364" t="s">
        <v>553</v>
      </c>
      <c r="D1364" t="str">
        <f>IFERROR(VLOOKUP(A1364,'Perpetual Stats(HEM)'!$A$3:$D$2773,3,FALSE),B1364)</f>
        <v>NSW</v>
      </c>
    </row>
    <row r="1365" spans="1:4">
      <c r="A1365">
        <v>1564</v>
      </c>
      <c r="B1365" t="s">
        <v>526</v>
      </c>
      <c r="C1365" t="s">
        <v>553</v>
      </c>
      <c r="D1365" t="str">
        <f>IFERROR(VLOOKUP(A1365,'Perpetual Stats(HEM)'!$A$3:$D$2773,3,FALSE),B1365)</f>
        <v>NSW</v>
      </c>
    </row>
    <row r="1366" spans="1:4">
      <c r="A1366">
        <v>1565</v>
      </c>
      <c r="B1366" t="s">
        <v>526</v>
      </c>
      <c r="C1366" t="s">
        <v>553</v>
      </c>
      <c r="D1366" t="str">
        <f>IFERROR(VLOOKUP(A1366,'Perpetual Stats(HEM)'!$A$3:$D$2773,3,FALSE),B1366)</f>
        <v>NSW</v>
      </c>
    </row>
    <row r="1367" spans="1:4">
      <c r="A1367">
        <v>1566</v>
      </c>
      <c r="B1367" t="s">
        <v>526</v>
      </c>
      <c r="C1367" t="s">
        <v>553</v>
      </c>
      <c r="D1367" t="str">
        <f>IFERROR(VLOOKUP(A1367,'Perpetual Stats(HEM)'!$A$3:$D$2773,3,FALSE),B1367)</f>
        <v>NSW</v>
      </c>
    </row>
    <row r="1368" spans="1:4">
      <c r="A1368">
        <v>1567</v>
      </c>
      <c r="B1368" t="s">
        <v>526</v>
      </c>
      <c r="C1368" t="s">
        <v>553</v>
      </c>
      <c r="D1368" t="str">
        <f>IFERROR(VLOOKUP(A1368,'Perpetual Stats(HEM)'!$A$3:$D$2773,3,FALSE),B1368)</f>
        <v>NSW</v>
      </c>
    </row>
    <row r="1369" spans="1:4">
      <c r="A1369">
        <v>1568</v>
      </c>
      <c r="B1369" t="s">
        <v>526</v>
      </c>
      <c r="C1369" t="s">
        <v>553</v>
      </c>
      <c r="D1369" t="str">
        <f>IFERROR(VLOOKUP(A1369,'Perpetual Stats(HEM)'!$A$3:$D$2773,3,FALSE),B1369)</f>
        <v>NSW</v>
      </c>
    </row>
    <row r="1370" spans="1:4">
      <c r="A1370">
        <v>1569</v>
      </c>
      <c r="B1370" t="s">
        <v>526</v>
      </c>
      <c r="C1370" t="s">
        <v>553</v>
      </c>
      <c r="D1370" t="str">
        <f>IFERROR(VLOOKUP(A1370,'Perpetual Stats(HEM)'!$A$3:$D$2773,3,FALSE),B1370)</f>
        <v>NSW</v>
      </c>
    </row>
    <row r="1371" spans="1:4">
      <c r="A1371">
        <v>1570</v>
      </c>
      <c r="B1371" t="s">
        <v>526</v>
      </c>
      <c r="C1371" t="s">
        <v>553</v>
      </c>
      <c r="D1371" t="str">
        <f>IFERROR(VLOOKUP(A1371,'Perpetual Stats(HEM)'!$A$3:$D$2773,3,FALSE),B1371)</f>
        <v>NSW</v>
      </c>
    </row>
    <row r="1372" spans="1:4">
      <c r="A1372">
        <v>1571</v>
      </c>
      <c r="B1372" t="s">
        <v>526</v>
      </c>
      <c r="C1372" t="s">
        <v>553</v>
      </c>
      <c r="D1372" t="str">
        <f>IFERROR(VLOOKUP(A1372,'Perpetual Stats(HEM)'!$A$3:$D$2773,3,FALSE),B1372)</f>
        <v>NSW</v>
      </c>
    </row>
    <row r="1373" spans="1:4">
      <c r="A1373">
        <v>1572</v>
      </c>
      <c r="B1373" t="s">
        <v>526</v>
      </c>
      <c r="C1373" t="s">
        <v>553</v>
      </c>
      <c r="D1373" t="str">
        <f>IFERROR(VLOOKUP(A1373,'Perpetual Stats(HEM)'!$A$3:$D$2773,3,FALSE),B1373)</f>
        <v>NSW</v>
      </c>
    </row>
    <row r="1374" spans="1:4">
      <c r="A1374">
        <v>1573</v>
      </c>
      <c r="B1374" t="s">
        <v>526</v>
      </c>
      <c r="C1374" t="s">
        <v>553</v>
      </c>
      <c r="D1374" t="str">
        <f>IFERROR(VLOOKUP(A1374,'Perpetual Stats(HEM)'!$A$3:$D$2773,3,FALSE),B1374)</f>
        <v>NSW</v>
      </c>
    </row>
    <row r="1375" spans="1:4">
      <c r="A1375">
        <v>1574</v>
      </c>
      <c r="B1375" t="s">
        <v>526</v>
      </c>
      <c r="C1375" t="s">
        <v>553</v>
      </c>
      <c r="D1375" t="str">
        <f>IFERROR(VLOOKUP(A1375,'Perpetual Stats(HEM)'!$A$3:$D$2773,3,FALSE),B1375)</f>
        <v>NSW</v>
      </c>
    </row>
    <row r="1376" spans="1:4">
      <c r="A1376">
        <v>1575</v>
      </c>
      <c r="B1376" t="s">
        <v>526</v>
      </c>
      <c r="C1376" t="s">
        <v>553</v>
      </c>
      <c r="D1376" t="str">
        <f>IFERROR(VLOOKUP(A1376,'Perpetual Stats(HEM)'!$A$3:$D$2773,3,FALSE),B1376)</f>
        <v>NSW</v>
      </c>
    </row>
    <row r="1377" spans="1:4">
      <c r="A1377">
        <v>1576</v>
      </c>
      <c r="B1377" t="s">
        <v>526</v>
      </c>
      <c r="C1377" t="s">
        <v>553</v>
      </c>
      <c r="D1377" t="str">
        <f>IFERROR(VLOOKUP(A1377,'Perpetual Stats(HEM)'!$A$3:$D$2773,3,FALSE),B1377)</f>
        <v>NSW</v>
      </c>
    </row>
    <row r="1378" spans="1:4">
      <c r="A1378">
        <v>1577</v>
      </c>
      <c r="B1378" t="s">
        <v>526</v>
      </c>
      <c r="C1378" t="s">
        <v>553</v>
      </c>
      <c r="D1378" t="str">
        <f>IFERROR(VLOOKUP(A1378,'Perpetual Stats(HEM)'!$A$3:$D$2773,3,FALSE),B1378)</f>
        <v>NSW</v>
      </c>
    </row>
    <row r="1379" spans="1:4">
      <c r="A1379">
        <v>1578</v>
      </c>
      <c r="B1379" t="s">
        <v>526</v>
      </c>
      <c r="C1379" t="s">
        <v>553</v>
      </c>
      <c r="D1379" t="str">
        <f>IFERROR(VLOOKUP(A1379,'Perpetual Stats(HEM)'!$A$3:$D$2773,3,FALSE),B1379)</f>
        <v>NSW</v>
      </c>
    </row>
    <row r="1380" spans="1:4">
      <c r="A1380">
        <v>1579</v>
      </c>
      <c r="B1380" t="s">
        <v>526</v>
      </c>
      <c r="C1380" t="s">
        <v>553</v>
      </c>
      <c r="D1380" t="str">
        <f>IFERROR(VLOOKUP(A1380,'Perpetual Stats(HEM)'!$A$3:$D$2773,3,FALSE),B1380)</f>
        <v>NSW</v>
      </c>
    </row>
    <row r="1381" spans="1:4">
      <c r="A1381">
        <v>1580</v>
      </c>
      <c r="B1381" t="s">
        <v>526</v>
      </c>
      <c r="C1381" t="s">
        <v>553</v>
      </c>
      <c r="D1381" t="str">
        <f>IFERROR(VLOOKUP(A1381,'Perpetual Stats(HEM)'!$A$3:$D$2773,3,FALSE),B1381)</f>
        <v>NSW</v>
      </c>
    </row>
    <row r="1382" spans="1:4">
      <c r="A1382">
        <v>1581</v>
      </c>
      <c r="B1382" t="s">
        <v>526</v>
      </c>
      <c r="C1382" t="s">
        <v>553</v>
      </c>
      <c r="D1382" t="str">
        <f>IFERROR(VLOOKUP(A1382,'Perpetual Stats(HEM)'!$A$3:$D$2773,3,FALSE),B1382)</f>
        <v>NSW</v>
      </c>
    </row>
    <row r="1383" spans="1:4">
      <c r="A1383">
        <v>1582</v>
      </c>
      <c r="B1383" t="s">
        <v>526</v>
      </c>
      <c r="C1383" t="s">
        <v>553</v>
      </c>
      <c r="D1383" t="str">
        <f>IFERROR(VLOOKUP(A1383,'Perpetual Stats(HEM)'!$A$3:$D$2773,3,FALSE),B1383)</f>
        <v>NSW</v>
      </c>
    </row>
    <row r="1384" spans="1:4">
      <c r="A1384">
        <v>1583</v>
      </c>
      <c r="B1384" t="s">
        <v>526</v>
      </c>
      <c r="C1384" t="s">
        <v>553</v>
      </c>
      <c r="D1384" t="str">
        <f>IFERROR(VLOOKUP(A1384,'Perpetual Stats(HEM)'!$A$3:$D$2773,3,FALSE),B1384)</f>
        <v>NSW</v>
      </c>
    </row>
    <row r="1385" spans="1:4">
      <c r="A1385">
        <v>1584</v>
      </c>
      <c r="B1385" t="s">
        <v>526</v>
      </c>
      <c r="C1385" t="s">
        <v>553</v>
      </c>
      <c r="D1385" t="str">
        <f>IFERROR(VLOOKUP(A1385,'Perpetual Stats(HEM)'!$A$3:$D$2773,3,FALSE),B1385)</f>
        <v>NSW</v>
      </c>
    </row>
    <row r="1386" spans="1:4">
      <c r="A1386">
        <v>1585</v>
      </c>
      <c r="B1386" t="s">
        <v>526</v>
      </c>
      <c r="C1386" t="s">
        <v>553</v>
      </c>
      <c r="D1386" t="str">
        <f>IFERROR(VLOOKUP(A1386,'Perpetual Stats(HEM)'!$A$3:$D$2773,3,FALSE),B1386)</f>
        <v>NSW</v>
      </c>
    </row>
    <row r="1387" spans="1:4">
      <c r="A1387">
        <v>1586</v>
      </c>
      <c r="B1387" t="s">
        <v>526</v>
      </c>
      <c r="C1387" t="s">
        <v>553</v>
      </c>
      <c r="D1387" t="str">
        <f>IFERROR(VLOOKUP(A1387,'Perpetual Stats(HEM)'!$A$3:$D$2773,3,FALSE),B1387)</f>
        <v>NSW</v>
      </c>
    </row>
    <row r="1388" spans="1:4">
      <c r="A1388">
        <v>1587</v>
      </c>
      <c r="B1388" t="s">
        <v>526</v>
      </c>
      <c r="C1388" t="s">
        <v>553</v>
      </c>
      <c r="D1388" t="str">
        <f>IFERROR(VLOOKUP(A1388,'Perpetual Stats(HEM)'!$A$3:$D$2773,3,FALSE),B1388)</f>
        <v>NSW</v>
      </c>
    </row>
    <row r="1389" spans="1:4">
      <c r="A1389">
        <v>1588</v>
      </c>
      <c r="B1389" t="s">
        <v>526</v>
      </c>
      <c r="C1389" t="s">
        <v>553</v>
      </c>
      <c r="D1389" t="str">
        <f>IFERROR(VLOOKUP(A1389,'Perpetual Stats(HEM)'!$A$3:$D$2773,3,FALSE),B1389)</f>
        <v>NSW</v>
      </c>
    </row>
    <row r="1390" spans="1:4">
      <c r="A1390">
        <v>1589</v>
      </c>
      <c r="B1390" t="s">
        <v>526</v>
      </c>
      <c r="C1390" t="s">
        <v>553</v>
      </c>
      <c r="D1390" t="str">
        <f>IFERROR(VLOOKUP(A1390,'Perpetual Stats(HEM)'!$A$3:$D$2773,3,FALSE),B1390)</f>
        <v>NSW</v>
      </c>
    </row>
    <row r="1391" spans="1:4">
      <c r="A1391">
        <v>1590</v>
      </c>
      <c r="B1391" t="s">
        <v>526</v>
      </c>
      <c r="C1391" t="s">
        <v>553</v>
      </c>
      <c r="D1391" t="str">
        <f>IFERROR(VLOOKUP(A1391,'Perpetual Stats(HEM)'!$A$3:$D$2773,3,FALSE),B1391)</f>
        <v>NSW</v>
      </c>
    </row>
    <row r="1392" spans="1:4">
      <c r="A1392">
        <v>1591</v>
      </c>
      <c r="B1392" t="s">
        <v>526</v>
      </c>
      <c r="C1392" t="s">
        <v>553</v>
      </c>
      <c r="D1392" t="str">
        <f>IFERROR(VLOOKUP(A1392,'Perpetual Stats(HEM)'!$A$3:$D$2773,3,FALSE),B1392)</f>
        <v>NSW</v>
      </c>
    </row>
    <row r="1393" spans="1:4">
      <c r="A1393">
        <v>1592</v>
      </c>
      <c r="B1393" t="s">
        <v>526</v>
      </c>
      <c r="C1393" t="s">
        <v>553</v>
      </c>
      <c r="D1393" t="str">
        <f>IFERROR(VLOOKUP(A1393,'Perpetual Stats(HEM)'!$A$3:$D$2773,3,FALSE),B1393)</f>
        <v>NSW</v>
      </c>
    </row>
    <row r="1394" spans="1:4">
      <c r="A1394">
        <v>1593</v>
      </c>
      <c r="B1394" t="s">
        <v>526</v>
      </c>
      <c r="C1394" t="s">
        <v>553</v>
      </c>
      <c r="D1394" t="str">
        <f>IFERROR(VLOOKUP(A1394,'Perpetual Stats(HEM)'!$A$3:$D$2773,3,FALSE),B1394)</f>
        <v>NSW</v>
      </c>
    </row>
    <row r="1395" spans="1:4">
      <c r="A1395">
        <v>1594</v>
      </c>
      <c r="B1395" t="s">
        <v>526</v>
      </c>
      <c r="C1395" t="s">
        <v>553</v>
      </c>
      <c r="D1395" t="str">
        <f>IFERROR(VLOOKUP(A1395,'Perpetual Stats(HEM)'!$A$3:$D$2773,3,FALSE),B1395)</f>
        <v>NSW</v>
      </c>
    </row>
    <row r="1396" spans="1:4">
      <c r="A1396">
        <v>1595</v>
      </c>
      <c r="B1396" t="s">
        <v>526</v>
      </c>
      <c r="C1396" t="s">
        <v>553</v>
      </c>
      <c r="D1396" t="str">
        <f>IFERROR(VLOOKUP(A1396,'Perpetual Stats(HEM)'!$A$3:$D$2773,3,FALSE),B1396)</f>
        <v>NSW</v>
      </c>
    </row>
    <row r="1397" spans="1:4">
      <c r="A1397">
        <v>1596</v>
      </c>
      <c r="B1397" t="s">
        <v>526</v>
      </c>
      <c r="C1397" t="s">
        <v>553</v>
      </c>
      <c r="D1397" t="str">
        <f>IFERROR(VLOOKUP(A1397,'Perpetual Stats(HEM)'!$A$3:$D$2773,3,FALSE),B1397)</f>
        <v>NSW</v>
      </c>
    </row>
    <row r="1398" spans="1:4">
      <c r="A1398">
        <v>1597</v>
      </c>
      <c r="B1398" t="s">
        <v>526</v>
      </c>
      <c r="C1398" t="s">
        <v>553</v>
      </c>
      <c r="D1398" t="str">
        <f>IFERROR(VLOOKUP(A1398,'Perpetual Stats(HEM)'!$A$3:$D$2773,3,FALSE),B1398)</f>
        <v>NSW</v>
      </c>
    </row>
    <row r="1399" spans="1:4">
      <c r="A1399">
        <v>1598</v>
      </c>
      <c r="B1399" t="s">
        <v>526</v>
      </c>
      <c r="C1399" t="s">
        <v>553</v>
      </c>
      <c r="D1399" t="str">
        <f>IFERROR(VLOOKUP(A1399,'Perpetual Stats(HEM)'!$A$3:$D$2773,3,FALSE),B1399)</f>
        <v>NSW</v>
      </c>
    </row>
    <row r="1400" spans="1:4">
      <c r="A1400">
        <v>1599</v>
      </c>
      <c r="B1400" t="s">
        <v>526</v>
      </c>
      <c r="C1400" t="s">
        <v>553</v>
      </c>
      <c r="D1400" t="str">
        <f>IFERROR(VLOOKUP(A1400,'Perpetual Stats(HEM)'!$A$3:$D$2773,3,FALSE),B1400)</f>
        <v>NSW</v>
      </c>
    </row>
    <row r="1401" spans="1:4">
      <c r="A1401">
        <v>1600</v>
      </c>
      <c r="B1401" t="s">
        <v>526</v>
      </c>
      <c r="C1401" t="s">
        <v>553</v>
      </c>
      <c r="D1401" t="str">
        <f>IFERROR(VLOOKUP(A1401,'Perpetual Stats(HEM)'!$A$3:$D$2773,3,FALSE),B1401)</f>
        <v>NSW</v>
      </c>
    </row>
    <row r="1402" spans="1:4">
      <c r="A1402">
        <v>1601</v>
      </c>
      <c r="B1402" t="s">
        <v>526</v>
      </c>
      <c r="C1402" t="s">
        <v>553</v>
      </c>
      <c r="D1402" t="str">
        <f>IFERROR(VLOOKUP(A1402,'Perpetual Stats(HEM)'!$A$3:$D$2773,3,FALSE),B1402)</f>
        <v>NSW</v>
      </c>
    </row>
    <row r="1403" spans="1:4">
      <c r="A1403">
        <v>1602</v>
      </c>
      <c r="B1403" t="s">
        <v>526</v>
      </c>
      <c r="C1403" t="s">
        <v>553</v>
      </c>
      <c r="D1403" t="str">
        <f>IFERROR(VLOOKUP(A1403,'Perpetual Stats(HEM)'!$A$3:$D$2773,3,FALSE),B1403)</f>
        <v>NSW</v>
      </c>
    </row>
    <row r="1404" spans="1:4">
      <c r="A1404">
        <v>1603</v>
      </c>
      <c r="B1404" t="s">
        <v>526</v>
      </c>
      <c r="C1404" t="s">
        <v>553</v>
      </c>
      <c r="D1404" t="str">
        <f>IFERROR(VLOOKUP(A1404,'Perpetual Stats(HEM)'!$A$3:$D$2773,3,FALSE),B1404)</f>
        <v>NSW</v>
      </c>
    </row>
    <row r="1405" spans="1:4">
      <c r="A1405">
        <v>1604</v>
      </c>
      <c r="B1405" t="s">
        <v>526</v>
      </c>
      <c r="C1405" t="s">
        <v>553</v>
      </c>
      <c r="D1405" t="str">
        <f>IFERROR(VLOOKUP(A1405,'Perpetual Stats(HEM)'!$A$3:$D$2773,3,FALSE),B1405)</f>
        <v>NSW</v>
      </c>
    </row>
    <row r="1406" spans="1:4">
      <c r="A1406">
        <v>1605</v>
      </c>
      <c r="B1406" t="s">
        <v>526</v>
      </c>
      <c r="C1406" t="s">
        <v>553</v>
      </c>
      <c r="D1406" t="str">
        <f>IFERROR(VLOOKUP(A1406,'Perpetual Stats(HEM)'!$A$3:$D$2773,3,FALSE),B1406)</f>
        <v>NSW</v>
      </c>
    </row>
    <row r="1407" spans="1:4">
      <c r="A1407">
        <v>1606</v>
      </c>
      <c r="B1407" t="s">
        <v>526</v>
      </c>
      <c r="C1407" t="s">
        <v>553</v>
      </c>
      <c r="D1407" t="str">
        <f>IFERROR(VLOOKUP(A1407,'Perpetual Stats(HEM)'!$A$3:$D$2773,3,FALSE),B1407)</f>
        <v>NSW</v>
      </c>
    </row>
    <row r="1408" spans="1:4">
      <c r="A1408">
        <v>1607</v>
      </c>
      <c r="B1408" t="s">
        <v>526</v>
      </c>
      <c r="C1408" t="s">
        <v>553</v>
      </c>
      <c r="D1408" t="str">
        <f>IFERROR(VLOOKUP(A1408,'Perpetual Stats(HEM)'!$A$3:$D$2773,3,FALSE),B1408)</f>
        <v>NSW</v>
      </c>
    </row>
    <row r="1409" spans="1:4">
      <c r="A1409">
        <v>1608</v>
      </c>
      <c r="B1409" t="s">
        <v>526</v>
      </c>
      <c r="C1409" t="s">
        <v>553</v>
      </c>
      <c r="D1409" t="str">
        <f>IFERROR(VLOOKUP(A1409,'Perpetual Stats(HEM)'!$A$3:$D$2773,3,FALSE),B1409)</f>
        <v>NSW</v>
      </c>
    </row>
    <row r="1410" spans="1:4">
      <c r="A1410">
        <v>1609</v>
      </c>
      <c r="B1410" t="s">
        <v>526</v>
      </c>
      <c r="C1410" t="s">
        <v>553</v>
      </c>
      <c r="D1410" t="str">
        <f>IFERROR(VLOOKUP(A1410,'Perpetual Stats(HEM)'!$A$3:$D$2773,3,FALSE),B1410)</f>
        <v>NSW</v>
      </c>
    </row>
    <row r="1411" spans="1:4">
      <c r="A1411">
        <v>1610</v>
      </c>
      <c r="B1411" t="s">
        <v>526</v>
      </c>
      <c r="C1411" t="s">
        <v>553</v>
      </c>
      <c r="D1411" t="str">
        <f>IFERROR(VLOOKUP(A1411,'Perpetual Stats(HEM)'!$A$3:$D$2773,3,FALSE),B1411)</f>
        <v>NSW</v>
      </c>
    </row>
    <row r="1412" spans="1:4">
      <c r="A1412">
        <v>1611</v>
      </c>
      <c r="B1412" t="s">
        <v>526</v>
      </c>
      <c r="C1412" t="s">
        <v>553</v>
      </c>
      <c r="D1412" t="str">
        <f>IFERROR(VLOOKUP(A1412,'Perpetual Stats(HEM)'!$A$3:$D$2773,3,FALSE),B1412)</f>
        <v>NSW</v>
      </c>
    </row>
    <row r="1413" spans="1:4">
      <c r="A1413">
        <v>1612</v>
      </c>
      <c r="B1413" t="s">
        <v>526</v>
      </c>
      <c r="C1413" t="s">
        <v>553</v>
      </c>
      <c r="D1413" t="str">
        <f>IFERROR(VLOOKUP(A1413,'Perpetual Stats(HEM)'!$A$3:$D$2773,3,FALSE),B1413)</f>
        <v>NSW</v>
      </c>
    </row>
    <row r="1414" spans="1:4">
      <c r="A1414">
        <v>1613</v>
      </c>
      <c r="B1414" t="s">
        <v>526</v>
      </c>
      <c r="C1414" t="s">
        <v>553</v>
      </c>
      <c r="D1414" t="str">
        <f>IFERROR(VLOOKUP(A1414,'Perpetual Stats(HEM)'!$A$3:$D$2773,3,FALSE),B1414)</f>
        <v>NSW</v>
      </c>
    </row>
    <row r="1415" spans="1:4">
      <c r="A1415">
        <v>1614</v>
      </c>
      <c r="B1415" t="s">
        <v>526</v>
      </c>
      <c r="C1415" t="s">
        <v>553</v>
      </c>
      <c r="D1415" t="str">
        <f>IFERROR(VLOOKUP(A1415,'Perpetual Stats(HEM)'!$A$3:$D$2773,3,FALSE),B1415)</f>
        <v>NSW</v>
      </c>
    </row>
    <row r="1416" spans="1:4">
      <c r="A1416">
        <v>1615</v>
      </c>
      <c r="B1416" t="s">
        <v>526</v>
      </c>
      <c r="C1416" t="s">
        <v>553</v>
      </c>
      <c r="D1416" t="str">
        <f>IFERROR(VLOOKUP(A1416,'Perpetual Stats(HEM)'!$A$3:$D$2773,3,FALSE),B1416)</f>
        <v>NSW</v>
      </c>
    </row>
    <row r="1417" spans="1:4">
      <c r="A1417">
        <v>1616</v>
      </c>
      <c r="B1417" t="s">
        <v>526</v>
      </c>
      <c r="C1417" t="s">
        <v>553</v>
      </c>
      <c r="D1417" t="str">
        <f>IFERROR(VLOOKUP(A1417,'Perpetual Stats(HEM)'!$A$3:$D$2773,3,FALSE),B1417)</f>
        <v>NSW</v>
      </c>
    </row>
    <row r="1418" spans="1:4">
      <c r="A1418">
        <v>1617</v>
      </c>
      <c r="B1418" t="s">
        <v>526</v>
      </c>
      <c r="C1418" t="s">
        <v>553</v>
      </c>
      <c r="D1418" t="str">
        <f>IFERROR(VLOOKUP(A1418,'Perpetual Stats(HEM)'!$A$3:$D$2773,3,FALSE),B1418)</f>
        <v>NSW</v>
      </c>
    </row>
    <row r="1419" spans="1:4">
      <c r="A1419">
        <v>1618</v>
      </c>
      <c r="B1419" t="s">
        <v>526</v>
      </c>
      <c r="C1419" t="s">
        <v>553</v>
      </c>
      <c r="D1419" t="str">
        <f>IFERROR(VLOOKUP(A1419,'Perpetual Stats(HEM)'!$A$3:$D$2773,3,FALSE),B1419)</f>
        <v>NSW</v>
      </c>
    </row>
    <row r="1420" spans="1:4">
      <c r="A1420">
        <v>1619</v>
      </c>
      <c r="B1420" t="s">
        <v>526</v>
      </c>
      <c r="C1420" t="s">
        <v>553</v>
      </c>
      <c r="D1420" t="str">
        <f>IFERROR(VLOOKUP(A1420,'Perpetual Stats(HEM)'!$A$3:$D$2773,3,FALSE),B1420)</f>
        <v>NSW</v>
      </c>
    </row>
    <row r="1421" spans="1:4">
      <c r="A1421">
        <v>1620</v>
      </c>
      <c r="B1421" t="s">
        <v>526</v>
      </c>
      <c r="C1421" t="s">
        <v>553</v>
      </c>
      <c r="D1421" t="str">
        <f>IFERROR(VLOOKUP(A1421,'Perpetual Stats(HEM)'!$A$3:$D$2773,3,FALSE),B1421)</f>
        <v>NSW</v>
      </c>
    </row>
    <row r="1422" spans="1:4">
      <c r="A1422">
        <v>1621</v>
      </c>
      <c r="B1422" t="s">
        <v>526</v>
      </c>
      <c r="C1422" t="s">
        <v>553</v>
      </c>
      <c r="D1422" t="str">
        <f>IFERROR(VLOOKUP(A1422,'Perpetual Stats(HEM)'!$A$3:$D$2773,3,FALSE),B1422)</f>
        <v>NSW</v>
      </c>
    </row>
    <row r="1423" spans="1:4">
      <c r="A1423">
        <v>1622</v>
      </c>
      <c r="B1423" t="s">
        <v>526</v>
      </c>
      <c r="C1423" t="s">
        <v>553</v>
      </c>
      <c r="D1423" t="str">
        <f>IFERROR(VLOOKUP(A1423,'Perpetual Stats(HEM)'!$A$3:$D$2773,3,FALSE),B1423)</f>
        <v>NSW</v>
      </c>
    </row>
    <row r="1424" spans="1:4">
      <c r="A1424">
        <v>1623</v>
      </c>
      <c r="B1424" t="s">
        <v>526</v>
      </c>
      <c r="C1424" t="s">
        <v>553</v>
      </c>
      <c r="D1424" t="str">
        <f>IFERROR(VLOOKUP(A1424,'Perpetual Stats(HEM)'!$A$3:$D$2773,3,FALSE),B1424)</f>
        <v>NSW</v>
      </c>
    </row>
    <row r="1425" spans="1:4">
      <c r="A1425">
        <v>1624</v>
      </c>
      <c r="B1425" t="s">
        <v>526</v>
      </c>
      <c r="C1425" t="s">
        <v>553</v>
      </c>
      <c r="D1425" t="str">
        <f>IFERROR(VLOOKUP(A1425,'Perpetual Stats(HEM)'!$A$3:$D$2773,3,FALSE),B1425)</f>
        <v>NSW</v>
      </c>
    </row>
    <row r="1426" spans="1:4">
      <c r="A1426">
        <v>1625</v>
      </c>
      <c r="B1426" t="s">
        <v>526</v>
      </c>
      <c r="C1426" t="s">
        <v>553</v>
      </c>
      <c r="D1426" t="str">
        <f>IFERROR(VLOOKUP(A1426,'Perpetual Stats(HEM)'!$A$3:$D$2773,3,FALSE),B1426)</f>
        <v>NSW</v>
      </c>
    </row>
    <row r="1427" spans="1:4">
      <c r="A1427">
        <v>1626</v>
      </c>
      <c r="B1427" t="s">
        <v>526</v>
      </c>
      <c r="C1427" t="s">
        <v>553</v>
      </c>
      <c r="D1427" t="str">
        <f>IFERROR(VLOOKUP(A1427,'Perpetual Stats(HEM)'!$A$3:$D$2773,3,FALSE),B1427)</f>
        <v>NSW</v>
      </c>
    </row>
    <row r="1428" spans="1:4">
      <c r="A1428">
        <v>1627</v>
      </c>
      <c r="B1428" t="s">
        <v>526</v>
      </c>
      <c r="C1428" t="s">
        <v>553</v>
      </c>
      <c r="D1428" t="str">
        <f>IFERROR(VLOOKUP(A1428,'Perpetual Stats(HEM)'!$A$3:$D$2773,3,FALSE),B1428)</f>
        <v>NSW</v>
      </c>
    </row>
    <row r="1429" spans="1:4">
      <c r="A1429">
        <v>1628</v>
      </c>
      <c r="B1429" t="s">
        <v>526</v>
      </c>
      <c r="C1429" t="s">
        <v>553</v>
      </c>
      <c r="D1429" t="str">
        <f>IFERROR(VLOOKUP(A1429,'Perpetual Stats(HEM)'!$A$3:$D$2773,3,FALSE),B1429)</f>
        <v>NSW</v>
      </c>
    </row>
    <row r="1430" spans="1:4">
      <c r="A1430">
        <v>1629</v>
      </c>
      <c r="B1430" t="s">
        <v>526</v>
      </c>
      <c r="C1430" t="s">
        <v>553</v>
      </c>
      <c r="D1430" t="str">
        <f>IFERROR(VLOOKUP(A1430,'Perpetual Stats(HEM)'!$A$3:$D$2773,3,FALSE),B1430)</f>
        <v>NSW</v>
      </c>
    </row>
    <row r="1431" spans="1:4">
      <c r="A1431">
        <v>1630</v>
      </c>
      <c r="B1431" t="s">
        <v>526</v>
      </c>
      <c r="C1431" t="s">
        <v>553</v>
      </c>
      <c r="D1431" t="str">
        <f>IFERROR(VLOOKUP(A1431,'Perpetual Stats(HEM)'!$A$3:$D$2773,3,FALSE),B1431)</f>
        <v>NSW</v>
      </c>
    </row>
    <row r="1432" spans="1:4">
      <c r="A1432">
        <v>1631</v>
      </c>
      <c r="B1432" t="s">
        <v>526</v>
      </c>
      <c r="C1432" t="s">
        <v>553</v>
      </c>
      <c r="D1432" t="str">
        <f>IFERROR(VLOOKUP(A1432,'Perpetual Stats(HEM)'!$A$3:$D$2773,3,FALSE),B1432)</f>
        <v>NSW</v>
      </c>
    </row>
    <row r="1433" spans="1:4">
      <c r="A1433">
        <v>1632</v>
      </c>
      <c r="B1433" t="s">
        <v>526</v>
      </c>
      <c r="C1433" t="s">
        <v>553</v>
      </c>
      <c r="D1433" t="str">
        <f>IFERROR(VLOOKUP(A1433,'Perpetual Stats(HEM)'!$A$3:$D$2773,3,FALSE),B1433)</f>
        <v>NSW</v>
      </c>
    </row>
    <row r="1434" spans="1:4">
      <c r="A1434">
        <v>1633</v>
      </c>
      <c r="B1434" t="s">
        <v>526</v>
      </c>
      <c r="C1434" t="s">
        <v>553</v>
      </c>
      <c r="D1434" t="str">
        <f>IFERROR(VLOOKUP(A1434,'Perpetual Stats(HEM)'!$A$3:$D$2773,3,FALSE),B1434)</f>
        <v>NSW</v>
      </c>
    </row>
    <row r="1435" spans="1:4">
      <c r="A1435">
        <v>1634</v>
      </c>
      <c r="B1435" t="s">
        <v>526</v>
      </c>
      <c r="C1435" t="s">
        <v>553</v>
      </c>
      <c r="D1435" t="str">
        <f>IFERROR(VLOOKUP(A1435,'Perpetual Stats(HEM)'!$A$3:$D$2773,3,FALSE),B1435)</f>
        <v>NSW</v>
      </c>
    </row>
    <row r="1436" spans="1:4">
      <c r="A1436">
        <v>1635</v>
      </c>
      <c r="B1436" t="s">
        <v>526</v>
      </c>
      <c r="C1436" t="s">
        <v>553</v>
      </c>
      <c r="D1436" t="str">
        <f>IFERROR(VLOOKUP(A1436,'Perpetual Stats(HEM)'!$A$3:$D$2773,3,FALSE),B1436)</f>
        <v>NSW</v>
      </c>
    </row>
    <row r="1437" spans="1:4">
      <c r="A1437">
        <v>1636</v>
      </c>
      <c r="B1437" t="s">
        <v>526</v>
      </c>
      <c r="C1437" t="s">
        <v>553</v>
      </c>
      <c r="D1437" t="str">
        <f>IFERROR(VLOOKUP(A1437,'Perpetual Stats(HEM)'!$A$3:$D$2773,3,FALSE),B1437)</f>
        <v>NSW</v>
      </c>
    </row>
    <row r="1438" spans="1:4">
      <c r="A1438">
        <v>1637</v>
      </c>
      <c r="B1438" t="s">
        <v>526</v>
      </c>
      <c r="C1438" t="s">
        <v>553</v>
      </c>
      <c r="D1438" t="str">
        <f>IFERROR(VLOOKUP(A1438,'Perpetual Stats(HEM)'!$A$3:$D$2773,3,FALSE),B1438)</f>
        <v>NSW</v>
      </c>
    </row>
    <row r="1439" spans="1:4">
      <c r="A1439">
        <v>1638</v>
      </c>
      <c r="B1439" t="s">
        <v>526</v>
      </c>
      <c r="C1439" t="s">
        <v>553</v>
      </c>
      <c r="D1439" t="str">
        <f>IFERROR(VLOOKUP(A1439,'Perpetual Stats(HEM)'!$A$3:$D$2773,3,FALSE),B1439)</f>
        <v>NSW</v>
      </c>
    </row>
    <row r="1440" spans="1:4">
      <c r="A1440">
        <v>1639</v>
      </c>
      <c r="B1440" t="s">
        <v>526</v>
      </c>
      <c r="C1440" t="s">
        <v>553</v>
      </c>
      <c r="D1440" t="str">
        <f>IFERROR(VLOOKUP(A1440,'Perpetual Stats(HEM)'!$A$3:$D$2773,3,FALSE),B1440)</f>
        <v>NSW</v>
      </c>
    </row>
    <row r="1441" spans="1:4">
      <c r="A1441">
        <v>1640</v>
      </c>
      <c r="B1441" t="s">
        <v>526</v>
      </c>
      <c r="C1441" t="s">
        <v>553</v>
      </c>
      <c r="D1441" t="str">
        <f>IFERROR(VLOOKUP(A1441,'Perpetual Stats(HEM)'!$A$3:$D$2773,3,FALSE),B1441)</f>
        <v>NSW</v>
      </c>
    </row>
    <row r="1442" spans="1:4">
      <c r="A1442">
        <v>1641</v>
      </c>
      <c r="B1442" t="s">
        <v>526</v>
      </c>
      <c r="C1442" t="s">
        <v>553</v>
      </c>
      <c r="D1442" t="str">
        <f>IFERROR(VLOOKUP(A1442,'Perpetual Stats(HEM)'!$A$3:$D$2773,3,FALSE),B1442)</f>
        <v>NSW</v>
      </c>
    </row>
    <row r="1443" spans="1:4">
      <c r="A1443">
        <v>1642</v>
      </c>
      <c r="B1443" t="s">
        <v>526</v>
      </c>
      <c r="C1443" t="s">
        <v>553</v>
      </c>
      <c r="D1443" t="str">
        <f>IFERROR(VLOOKUP(A1443,'Perpetual Stats(HEM)'!$A$3:$D$2773,3,FALSE),B1443)</f>
        <v>NSW</v>
      </c>
    </row>
    <row r="1444" spans="1:4">
      <c r="A1444">
        <v>1643</v>
      </c>
      <c r="B1444" t="s">
        <v>526</v>
      </c>
      <c r="C1444" t="s">
        <v>553</v>
      </c>
      <c r="D1444" t="str">
        <f>IFERROR(VLOOKUP(A1444,'Perpetual Stats(HEM)'!$A$3:$D$2773,3,FALSE),B1444)</f>
        <v>NSW</v>
      </c>
    </row>
    <row r="1445" spans="1:4">
      <c r="A1445">
        <v>1644</v>
      </c>
      <c r="B1445" t="s">
        <v>526</v>
      </c>
      <c r="C1445" t="s">
        <v>553</v>
      </c>
      <c r="D1445" t="str">
        <f>IFERROR(VLOOKUP(A1445,'Perpetual Stats(HEM)'!$A$3:$D$2773,3,FALSE),B1445)</f>
        <v>NSW</v>
      </c>
    </row>
    <row r="1446" spans="1:4">
      <c r="A1446">
        <v>1645</v>
      </c>
      <c r="B1446" t="s">
        <v>526</v>
      </c>
      <c r="C1446" t="s">
        <v>553</v>
      </c>
      <c r="D1446" t="str">
        <f>IFERROR(VLOOKUP(A1446,'Perpetual Stats(HEM)'!$A$3:$D$2773,3,FALSE),B1446)</f>
        <v>NSW</v>
      </c>
    </row>
    <row r="1447" spans="1:4">
      <c r="A1447">
        <v>1646</v>
      </c>
      <c r="B1447" t="s">
        <v>526</v>
      </c>
      <c r="C1447" t="s">
        <v>553</v>
      </c>
      <c r="D1447" t="str">
        <f>IFERROR(VLOOKUP(A1447,'Perpetual Stats(HEM)'!$A$3:$D$2773,3,FALSE),B1447)</f>
        <v>NSW</v>
      </c>
    </row>
    <row r="1448" spans="1:4">
      <c r="A1448">
        <v>1647</v>
      </c>
      <c r="B1448" t="s">
        <v>526</v>
      </c>
      <c r="C1448" t="s">
        <v>553</v>
      </c>
      <c r="D1448" t="str">
        <f>IFERROR(VLOOKUP(A1448,'Perpetual Stats(HEM)'!$A$3:$D$2773,3,FALSE),B1448)</f>
        <v>NSW</v>
      </c>
    </row>
    <row r="1449" spans="1:4">
      <c r="A1449">
        <v>1648</v>
      </c>
      <c r="B1449" t="s">
        <v>526</v>
      </c>
      <c r="C1449" t="s">
        <v>553</v>
      </c>
      <c r="D1449" t="str">
        <f>IFERROR(VLOOKUP(A1449,'Perpetual Stats(HEM)'!$A$3:$D$2773,3,FALSE),B1449)</f>
        <v>NSW</v>
      </c>
    </row>
    <row r="1450" spans="1:4">
      <c r="A1450">
        <v>1649</v>
      </c>
      <c r="B1450" t="s">
        <v>526</v>
      </c>
      <c r="C1450" t="s">
        <v>553</v>
      </c>
      <c r="D1450" t="str">
        <f>IFERROR(VLOOKUP(A1450,'Perpetual Stats(HEM)'!$A$3:$D$2773,3,FALSE),B1450)</f>
        <v>NSW</v>
      </c>
    </row>
    <row r="1451" spans="1:4">
      <c r="A1451">
        <v>1650</v>
      </c>
      <c r="B1451" t="s">
        <v>526</v>
      </c>
      <c r="C1451" t="s">
        <v>553</v>
      </c>
      <c r="D1451" t="str">
        <f>IFERROR(VLOOKUP(A1451,'Perpetual Stats(HEM)'!$A$3:$D$2773,3,FALSE),B1451)</f>
        <v>NSW</v>
      </c>
    </row>
    <row r="1452" spans="1:4">
      <c r="A1452">
        <v>1651</v>
      </c>
      <c r="B1452" t="s">
        <v>526</v>
      </c>
      <c r="C1452" t="s">
        <v>553</v>
      </c>
      <c r="D1452" t="str">
        <f>IFERROR(VLOOKUP(A1452,'Perpetual Stats(HEM)'!$A$3:$D$2773,3,FALSE),B1452)</f>
        <v>NSW</v>
      </c>
    </row>
    <row r="1453" spans="1:4">
      <c r="A1453">
        <v>1652</v>
      </c>
      <c r="B1453" t="s">
        <v>526</v>
      </c>
      <c r="C1453" t="s">
        <v>553</v>
      </c>
      <c r="D1453" t="str">
        <f>IFERROR(VLOOKUP(A1453,'Perpetual Stats(HEM)'!$A$3:$D$2773,3,FALSE),B1453)</f>
        <v>NSW</v>
      </c>
    </row>
    <row r="1454" spans="1:4">
      <c r="A1454">
        <v>1653</v>
      </c>
      <c r="B1454" t="s">
        <v>526</v>
      </c>
      <c r="C1454" t="s">
        <v>553</v>
      </c>
      <c r="D1454" t="str">
        <f>IFERROR(VLOOKUP(A1454,'Perpetual Stats(HEM)'!$A$3:$D$2773,3,FALSE),B1454)</f>
        <v>NSW</v>
      </c>
    </row>
    <row r="1455" spans="1:4">
      <c r="A1455">
        <v>1654</v>
      </c>
      <c r="B1455" t="s">
        <v>526</v>
      </c>
      <c r="C1455" t="s">
        <v>553</v>
      </c>
      <c r="D1455" t="str">
        <f>IFERROR(VLOOKUP(A1455,'Perpetual Stats(HEM)'!$A$3:$D$2773,3,FALSE),B1455)</f>
        <v>NSW</v>
      </c>
    </row>
    <row r="1456" spans="1:4">
      <c r="A1456">
        <v>1655</v>
      </c>
      <c r="B1456" t="s">
        <v>526</v>
      </c>
      <c r="C1456" t="s">
        <v>553</v>
      </c>
      <c r="D1456" t="str">
        <f>IFERROR(VLOOKUP(A1456,'Perpetual Stats(HEM)'!$A$3:$D$2773,3,FALSE),B1456)</f>
        <v>NSW</v>
      </c>
    </row>
    <row r="1457" spans="1:4">
      <c r="A1457">
        <v>1656</v>
      </c>
      <c r="B1457" t="s">
        <v>526</v>
      </c>
      <c r="C1457" t="s">
        <v>553</v>
      </c>
      <c r="D1457" t="str">
        <f>IFERROR(VLOOKUP(A1457,'Perpetual Stats(HEM)'!$A$3:$D$2773,3,FALSE),B1457)</f>
        <v>NSW</v>
      </c>
    </row>
    <row r="1458" spans="1:4">
      <c r="A1458">
        <v>1657</v>
      </c>
      <c r="B1458" t="s">
        <v>526</v>
      </c>
      <c r="C1458" t="s">
        <v>553</v>
      </c>
      <c r="D1458" t="str">
        <f>IFERROR(VLOOKUP(A1458,'Perpetual Stats(HEM)'!$A$3:$D$2773,3,FALSE),B1458)</f>
        <v>NSW</v>
      </c>
    </row>
    <row r="1459" spans="1:4">
      <c r="A1459">
        <v>1658</v>
      </c>
      <c r="B1459" t="s">
        <v>526</v>
      </c>
      <c r="C1459" t="s">
        <v>553</v>
      </c>
      <c r="D1459" t="str">
        <f>IFERROR(VLOOKUP(A1459,'Perpetual Stats(HEM)'!$A$3:$D$2773,3,FALSE),B1459)</f>
        <v>NSW</v>
      </c>
    </row>
    <row r="1460" spans="1:4">
      <c r="A1460">
        <v>1659</v>
      </c>
      <c r="B1460" t="s">
        <v>526</v>
      </c>
      <c r="C1460" t="s">
        <v>553</v>
      </c>
      <c r="D1460" t="str">
        <f>IFERROR(VLOOKUP(A1460,'Perpetual Stats(HEM)'!$A$3:$D$2773,3,FALSE),B1460)</f>
        <v>NSW</v>
      </c>
    </row>
    <row r="1461" spans="1:4">
      <c r="A1461">
        <v>1660</v>
      </c>
      <c r="B1461" t="s">
        <v>526</v>
      </c>
      <c r="C1461" t="s">
        <v>553</v>
      </c>
      <c r="D1461" t="str">
        <f>IFERROR(VLOOKUP(A1461,'Perpetual Stats(HEM)'!$A$3:$D$2773,3,FALSE),B1461)</f>
        <v>NSW</v>
      </c>
    </row>
    <row r="1462" spans="1:4">
      <c r="A1462">
        <v>1661</v>
      </c>
      <c r="B1462" t="s">
        <v>526</v>
      </c>
      <c r="C1462" t="s">
        <v>553</v>
      </c>
      <c r="D1462" t="str">
        <f>IFERROR(VLOOKUP(A1462,'Perpetual Stats(HEM)'!$A$3:$D$2773,3,FALSE),B1462)</f>
        <v>NSW</v>
      </c>
    </row>
    <row r="1463" spans="1:4">
      <c r="A1463">
        <v>1662</v>
      </c>
      <c r="B1463" t="s">
        <v>526</v>
      </c>
      <c r="C1463" t="s">
        <v>553</v>
      </c>
      <c r="D1463" t="str">
        <f>IFERROR(VLOOKUP(A1463,'Perpetual Stats(HEM)'!$A$3:$D$2773,3,FALSE),B1463)</f>
        <v>NSW</v>
      </c>
    </row>
    <row r="1464" spans="1:4">
      <c r="A1464">
        <v>1663</v>
      </c>
      <c r="B1464" t="s">
        <v>526</v>
      </c>
      <c r="C1464" t="s">
        <v>553</v>
      </c>
      <c r="D1464" t="str">
        <f>IFERROR(VLOOKUP(A1464,'Perpetual Stats(HEM)'!$A$3:$D$2773,3,FALSE),B1464)</f>
        <v>NSW</v>
      </c>
    </row>
    <row r="1465" spans="1:4">
      <c r="A1465">
        <v>1664</v>
      </c>
      <c r="B1465" t="s">
        <v>526</v>
      </c>
      <c r="C1465" t="s">
        <v>553</v>
      </c>
      <c r="D1465" t="str">
        <f>IFERROR(VLOOKUP(A1465,'Perpetual Stats(HEM)'!$A$3:$D$2773,3,FALSE),B1465)</f>
        <v>NSW</v>
      </c>
    </row>
    <row r="1466" spans="1:4">
      <c r="A1466">
        <v>1665</v>
      </c>
      <c r="B1466" t="s">
        <v>526</v>
      </c>
      <c r="C1466" t="s">
        <v>553</v>
      </c>
      <c r="D1466" t="str">
        <f>IFERROR(VLOOKUP(A1466,'Perpetual Stats(HEM)'!$A$3:$D$2773,3,FALSE),B1466)</f>
        <v>NSW</v>
      </c>
    </row>
    <row r="1467" spans="1:4">
      <c r="A1467">
        <v>1666</v>
      </c>
      <c r="B1467" t="s">
        <v>526</v>
      </c>
      <c r="C1467" t="s">
        <v>553</v>
      </c>
      <c r="D1467" t="str">
        <f>IFERROR(VLOOKUP(A1467,'Perpetual Stats(HEM)'!$A$3:$D$2773,3,FALSE),B1467)</f>
        <v>NSW</v>
      </c>
    </row>
    <row r="1468" spans="1:4">
      <c r="A1468">
        <v>1667</v>
      </c>
      <c r="B1468" t="s">
        <v>526</v>
      </c>
      <c r="C1468" t="s">
        <v>553</v>
      </c>
      <c r="D1468" t="str">
        <f>IFERROR(VLOOKUP(A1468,'Perpetual Stats(HEM)'!$A$3:$D$2773,3,FALSE),B1468)</f>
        <v>NSW</v>
      </c>
    </row>
    <row r="1469" spans="1:4">
      <c r="A1469">
        <v>1668</v>
      </c>
      <c r="B1469" t="s">
        <v>526</v>
      </c>
      <c r="C1469" t="s">
        <v>553</v>
      </c>
      <c r="D1469" t="str">
        <f>IFERROR(VLOOKUP(A1469,'Perpetual Stats(HEM)'!$A$3:$D$2773,3,FALSE),B1469)</f>
        <v>NSW</v>
      </c>
    </row>
    <row r="1470" spans="1:4">
      <c r="A1470">
        <v>1669</v>
      </c>
      <c r="B1470" t="s">
        <v>526</v>
      </c>
      <c r="C1470" t="s">
        <v>553</v>
      </c>
      <c r="D1470" t="str">
        <f>IFERROR(VLOOKUP(A1470,'Perpetual Stats(HEM)'!$A$3:$D$2773,3,FALSE),B1470)</f>
        <v>NSW</v>
      </c>
    </row>
    <row r="1471" spans="1:4">
      <c r="A1471">
        <v>1670</v>
      </c>
      <c r="B1471" t="s">
        <v>526</v>
      </c>
      <c r="C1471" t="s">
        <v>553</v>
      </c>
      <c r="D1471" t="str">
        <f>IFERROR(VLOOKUP(A1471,'Perpetual Stats(HEM)'!$A$3:$D$2773,3,FALSE),B1471)</f>
        <v>NSW</v>
      </c>
    </row>
    <row r="1472" spans="1:4">
      <c r="A1472">
        <v>1671</v>
      </c>
      <c r="B1472" t="s">
        <v>526</v>
      </c>
      <c r="C1472" t="s">
        <v>553</v>
      </c>
      <c r="D1472" t="str">
        <f>IFERROR(VLOOKUP(A1472,'Perpetual Stats(HEM)'!$A$3:$D$2773,3,FALSE),B1472)</f>
        <v>NSW</v>
      </c>
    </row>
    <row r="1473" spans="1:4">
      <c r="A1473">
        <v>1672</v>
      </c>
      <c r="B1473" t="s">
        <v>526</v>
      </c>
      <c r="C1473" t="s">
        <v>553</v>
      </c>
      <c r="D1473" t="str">
        <f>IFERROR(VLOOKUP(A1473,'Perpetual Stats(HEM)'!$A$3:$D$2773,3,FALSE),B1473)</f>
        <v>NSW</v>
      </c>
    </row>
    <row r="1474" spans="1:4">
      <c r="A1474">
        <v>1673</v>
      </c>
      <c r="B1474" t="s">
        <v>526</v>
      </c>
      <c r="C1474" t="s">
        <v>553</v>
      </c>
      <c r="D1474" t="str">
        <f>IFERROR(VLOOKUP(A1474,'Perpetual Stats(HEM)'!$A$3:$D$2773,3,FALSE),B1474)</f>
        <v>NSW</v>
      </c>
    </row>
    <row r="1475" spans="1:4">
      <c r="A1475">
        <v>1674</v>
      </c>
      <c r="B1475" t="s">
        <v>526</v>
      </c>
      <c r="C1475" t="s">
        <v>553</v>
      </c>
      <c r="D1475" t="str">
        <f>IFERROR(VLOOKUP(A1475,'Perpetual Stats(HEM)'!$A$3:$D$2773,3,FALSE),B1475)</f>
        <v>NSW</v>
      </c>
    </row>
    <row r="1476" spans="1:4">
      <c r="A1476">
        <v>1675</v>
      </c>
      <c r="B1476" t="s">
        <v>526</v>
      </c>
      <c r="C1476" t="s">
        <v>553</v>
      </c>
      <c r="D1476" t="str">
        <f>IFERROR(VLOOKUP(A1476,'Perpetual Stats(HEM)'!$A$3:$D$2773,3,FALSE),B1476)</f>
        <v>NSW</v>
      </c>
    </row>
    <row r="1477" spans="1:4">
      <c r="A1477">
        <v>1676</v>
      </c>
      <c r="B1477" t="s">
        <v>526</v>
      </c>
      <c r="C1477" t="s">
        <v>553</v>
      </c>
      <c r="D1477" t="str">
        <f>IFERROR(VLOOKUP(A1477,'Perpetual Stats(HEM)'!$A$3:$D$2773,3,FALSE),B1477)</f>
        <v>NSW</v>
      </c>
    </row>
    <row r="1478" spans="1:4">
      <c r="A1478">
        <v>1677</v>
      </c>
      <c r="B1478" t="s">
        <v>526</v>
      </c>
      <c r="C1478" t="s">
        <v>553</v>
      </c>
      <c r="D1478" t="str">
        <f>IFERROR(VLOOKUP(A1478,'Perpetual Stats(HEM)'!$A$3:$D$2773,3,FALSE),B1478)</f>
        <v>NSW</v>
      </c>
    </row>
    <row r="1479" spans="1:4">
      <c r="A1479">
        <v>1678</v>
      </c>
      <c r="B1479" t="s">
        <v>526</v>
      </c>
      <c r="C1479" t="s">
        <v>553</v>
      </c>
      <c r="D1479" t="str">
        <f>IFERROR(VLOOKUP(A1479,'Perpetual Stats(HEM)'!$A$3:$D$2773,3,FALSE),B1479)</f>
        <v>NSW</v>
      </c>
    </row>
    <row r="1480" spans="1:4">
      <c r="A1480">
        <v>1679</v>
      </c>
      <c r="B1480" t="s">
        <v>526</v>
      </c>
      <c r="C1480" t="s">
        <v>553</v>
      </c>
      <c r="D1480" t="str">
        <f>IFERROR(VLOOKUP(A1480,'Perpetual Stats(HEM)'!$A$3:$D$2773,3,FALSE),B1480)</f>
        <v>NSW</v>
      </c>
    </row>
    <row r="1481" spans="1:4">
      <c r="A1481">
        <v>1680</v>
      </c>
      <c r="B1481" t="s">
        <v>526</v>
      </c>
      <c r="C1481" t="s">
        <v>553</v>
      </c>
      <c r="D1481" t="str">
        <f>IFERROR(VLOOKUP(A1481,'Perpetual Stats(HEM)'!$A$3:$D$2773,3,FALSE),B1481)</f>
        <v>NSW</v>
      </c>
    </row>
    <row r="1482" spans="1:4">
      <c r="A1482">
        <v>1681</v>
      </c>
      <c r="B1482" t="s">
        <v>526</v>
      </c>
      <c r="C1482" t="s">
        <v>553</v>
      </c>
      <c r="D1482" t="str">
        <f>IFERROR(VLOOKUP(A1482,'Perpetual Stats(HEM)'!$A$3:$D$2773,3,FALSE),B1482)</f>
        <v>NSW</v>
      </c>
    </row>
    <row r="1483" spans="1:4">
      <c r="A1483">
        <v>1682</v>
      </c>
      <c r="B1483" t="s">
        <v>526</v>
      </c>
      <c r="C1483" t="s">
        <v>553</v>
      </c>
      <c r="D1483" t="str">
        <f>IFERROR(VLOOKUP(A1483,'Perpetual Stats(HEM)'!$A$3:$D$2773,3,FALSE),B1483)</f>
        <v>NSW</v>
      </c>
    </row>
    <row r="1484" spans="1:4">
      <c r="A1484">
        <v>1683</v>
      </c>
      <c r="B1484" t="s">
        <v>526</v>
      </c>
      <c r="C1484" t="s">
        <v>553</v>
      </c>
      <c r="D1484" t="str">
        <f>IFERROR(VLOOKUP(A1484,'Perpetual Stats(HEM)'!$A$3:$D$2773,3,FALSE),B1484)</f>
        <v>NSW</v>
      </c>
    </row>
    <row r="1485" spans="1:4">
      <c r="A1485">
        <v>1684</v>
      </c>
      <c r="B1485" t="s">
        <v>526</v>
      </c>
      <c r="C1485" t="s">
        <v>553</v>
      </c>
      <c r="D1485" t="str">
        <f>IFERROR(VLOOKUP(A1485,'Perpetual Stats(HEM)'!$A$3:$D$2773,3,FALSE),B1485)</f>
        <v>NSW</v>
      </c>
    </row>
    <row r="1486" spans="1:4">
      <c r="A1486">
        <v>1685</v>
      </c>
      <c r="B1486" t="s">
        <v>526</v>
      </c>
      <c r="C1486" t="s">
        <v>553</v>
      </c>
      <c r="D1486" t="str">
        <f>IFERROR(VLOOKUP(A1486,'Perpetual Stats(HEM)'!$A$3:$D$2773,3,FALSE),B1486)</f>
        <v>NSW</v>
      </c>
    </row>
    <row r="1487" spans="1:4">
      <c r="A1487">
        <v>1686</v>
      </c>
      <c r="B1487" t="s">
        <v>526</v>
      </c>
      <c r="C1487" t="s">
        <v>553</v>
      </c>
      <c r="D1487" t="str">
        <f>IFERROR(VLOOKUP(A1487,'Perpetual Stats(HEM)'!$A$3:$D$2773,3,FALSE),B1487)</f>
        <v>NSW</v>
      </c>
    </row>
    <row r="1488" spans="1:4">
      <c r="A1488">
        <v>1687</v>
      </c>
      <c r="B1488" t="s">
        <v>526</v>
      </c>
      <c r="C1488" t="s">
        <v>553</v>
      </c>
      <c r="D1488" t="str">
        <f>IFERROR(VLOOKUP(A1488,'Perpetual Stats(HEM)'!$A$3:$D$2773,3,FALSE),B1488)</f>
        <v>NSW</v>
      </c>
    </row>
    <row r="1489" spans="1:4">
      <c r="A1489">
        <v>1688</v>
      </c>
      <c r="B1489" t="s">
        <v>526</v>
      </c>
      <c r="C1489" t="s">
        <v>553</v>
      </c>
      <c r="D1489" t="str">
        <f>IFERROR(VLOOKUP(A1489,'Perpetual Stats(HEM)'!$A$3:$D$2773,3,FALSE),B1489)</f>
        <v>NSW</v>
      </c>
    </row>
    <row r="1490" spans="1:4">
      <c r="A1490">
        <v>1689</v>
      </c>
      <c r="B1490" t="s">
        <v>526</v>
      </c>
      <c r="C1490" t="s">
        <v>553</v>
      </c>
      <c r="D1490" t="str">
        <f>IFERROR(VLOOKUP(A1490,'Perpetual Stats(HEM)'!$A$3:$D$2773,3,FALSE),B1490)</f>
        <v>NSW</v>
      </c>
    </row>
    <row r="1491" spans="1:4">
      <c r="A1491">
        <v>1690</v>
      </c>
      <c r="B1491" t="s">
        <v>526</v>
      </c>
      <c r="C1491" t="s">
        <v>553</v>
      </c>
      <c r="D1491" t="str">
        <f>IFERROR(VLOOKUP(A1491,'Perpetual Stats(HEM)'!$A$3:$D$2773,3,FALSE),B1491)</f>
        <v>NSW</v>
      </c>
    </row>
    <row r="1492" spans="1:4">
      <c r="A1492">
        <v>1691</v>
      </c>
      <c r="B1492" t="s">
        <v>526</v>
      </c>
      <c r="C1492" t="s">
        <v>553</v>
      </c>
      <c r="D1492" t="str">
        <f>IFERROR(VLOOKUP(A1492,'Perpetual Stats(HEM)'!$A$3:$D$2773,3,FALSE),B1492)</f>
        <v>NSW</v>
      </c>
    </row>
    <row r="1493" spans="1:4">
      <c r="A1493">
        <v>1692</v>
      </c>
      <c r="B1493" t="s">
        <v>526</v>
      </c>
      <c r="C1493" t="s">
        <v>553</v>
      </c>
      <c r="D1493" t="str">
        <f>IFERROR(VLOOKUP(A1493,'Perpetual Stats(HEM)'!$A$3:$D$2773,3,FALSE),B1493)</f>
        <v>NSW</v>
      </c>
    </row>
    <row r="1494" spans="1:4">
      <c r="A1494">
        <v>1693</v>
      </c>
      <c r="B1494" t="s">
        <v>526</v>
      </c>
      <c r="C1494" t="s">
        <v>553</v>
      </c>
      <c r="D1494" t="str">
        <f>IFERROR(VLOOKUP(A1494,'Perpetual Stats(HEM)'!$A$3:$D$2773,3,FALSE),B1494)</f>
        <v>NSW</v>
      </c>
    </row>
    <row r="1495" spans="1:4">
      <c r="A1495">
        <v>1694</v>
      </c>
      <c r="B1495" t="s">
        <v>526</v>
      </c>
      <c r="C1495" t="s">
        <v>553</v>
      </c>
      <c r="D1495" t="str">
        <f>IFERROR(VLOOKUP(A1495,'Perpetual Stats(HEM)'!$A$3:$D$2773,3,FALSE),B1495)</f>
        <v>NSW</v>
      </c>
    </row>
    <row r="1496" spans="1:4">
      <c r="A1496">
        <v>1695</v>
      </c>
      <c r="B1496" t="s">
        <v>526</v>
      </c>
      <c r="C1496" t="s">
        <v>553</v>
      </c>
      <c r="D1496" t="str">
        <f>IFERROR(VLOOKUP(A1496,'Perpetual Stats(HEM)'!$A$3:$D$2773,3,FALSE),B1496)</f>
        <v>NSW</v>
      </c>
    </row>
    <row r="1497" spans="1:4">
      <c r="A1497">
        <v>1696</v>
      </c>
      <c r="B1497" t="s">
        <v>526</v>
      </c>
      <c r="C1497" t="s">
        <v>553</v>
      </c>
      <c r="D1497" t="str">
        <f>IFERROR(VLOOKUP(A1497,'Perpetual Stats(HEM)'!$A$3:$D$2773,3,FALSE),B1497)</f>
        <v>NSW</v>
      </c>
    </row>
    <row r="1498" spans="1:4">
      <c r="A1498">
        <v>1697</v>
      </c>
      <c r="B1498" t="s">
        <v>526</v>
      </c>
      <c r="C1498" t="s">
        <v>553</v>
      </c>
      <c r="D1498" t="str">
        <f>IFERROR(VLOOKUP(A1498,'Perpetual Stats(HEM)'!$A$3:$D$2773,3,FALSE),B1498)</f>
        <v>NSW</v>
      </c>
    </row>
    <row r="1499" spans="1:4">
      <c r="A1499">
        <v>1698</v>
      </c>
      <c r="B1499" t="s">
        <v>526</v>
      </c>
      <c r="C1499" t="s">
        <v>553</v>
      </c>
      <c r="D1499" t="str">
        <f>IFERROR(VLOOKUP(A1499,'Perpetual Stats(HEM)'!$A$3:$D$2773,3,FALSE),B1499)</f>
        <v>NSW</v>
      </c>
    </row>
    <row r="1500" spans="1:4">
      <c r="A1500">
        <v>1699</v>
      </c>
      <c r="B1500" t="s">
        <v>526</v>
      </c>
      <c r="C1500" t="s">
        <v>553</v>
      </c>
      <c r="D1500" t="str">
        <f>IFERROR(VLOOKUP(A1500,'Perpetual Stats(HEM)'!$A$3:$D$2773,3,FALSE),B1500)</f>
        <v>NSW</v>
      </c>
    </row>
    <row r="1501" spans="1:4">
      <c r="A1501">
        <v>1700</v>
      </c>
      <c r="B1501" t="s">
        <v>526</v>
      </c>
      <c r="C1501" t="s">
        <v>553</v>
      </c>
      <c r="D1501" t="str">
        <f>IFERROR(VLOOKUP(A1501,'Perpetual Stats(HEM)'!$A$3:$D$2773,3,FALSE),B1501)</f>
        <v>NSW</v>
      </c>
    </row>
    <row r="1502" spans="1:4">
      <c r="A1502">
        <v>1701</v>
      </c>
      <c r="B1502" t="s">
        <v>526</v>
      </c>
      <c r="C1502" t="s">
        <v>553</v>
      </c>
      <c r="D1502" t="str">
        <f>IFERROR(VLOOKUP(A1502,'Perpetual Stats(HEM)'!$A$3:$D$2773,3,FALSE),B1502)</f>
        <v>NSW</v>
      </c>
    </row>
    <row r="1503" spans="1:4">
      <c r="A1503">
        <v>1702</v>
      </c>
      <c r="B1503" t="s">
        <v>526</v>
      </c>
      <c r="C1503" t="s">
        <v>553</v>
      </c>
      <c r="D1503" t="str">
        <f>IFERROR(VLOOKUP(A1503,'Perpetual Stats(HEM)'!$A$3:$D$2773,3,FALSE),B1503)</f>
        <v>NSW</v>
      </c>
    </row>
    <row r="1504" spans="1:4">
      <c r="A1504">
        <v>1703</v>
      </c>
      <c r="B1504" t="s">
        <v>526</v>
      </c>
      <c r="C1504" t="s">
        <v>553</v>
      </c>
      <c r="D1504" t="str">
        <f>IFERROR(VLOOKUP(A1504,'Perpetual Stats(HEM)'!$A$3:$D$2773,3,FALSE),B1504)</f>
        <v>NSW</v>
      </c>
    </row>
    <row r="1505" spans="1:4">
      <c r="A1505">
        <v>1704</v>
      </c>
      <c r="B1505" t="s">
        <v>526</v>
      </c>
      <c r="C1505" t="s">
        <v>553</v>
      </c>
      <c r="D1505" t="str">
        <f>IFERROR(VLOOKUP(A1505,'Perpetual Stats(HEM)'!$A$3:$D$2773,3,FALSE),B1505)</f>
        <v>NSW</v>
      </c>
    </row>
    <row r="1506" spans="1:4">
      <c r="A1506">
        <v>1705</v>
      </c>
      <c r="B1506" t="s">
        <v>526</v>
      </c>
      <c r="C1506" t="s">
        <v>553</v>
      </c>
      <c r="D1506" t="str">
        <f>IFERROR(VLOOKUP(A1506,'Perpetual Stats(HEM)'!$A$3:$D$2773,3,FALSE),B1506)</f>
        <v>NSW</v>
      </c>
    </row>
    <row r="1507" spans="1:4">
      <c r="A1507">
        <v>1706</v>
      </c>
      <c r="B1507" t="s">
        <v>526</v>
      </c>
      <c r="C1507" t="s">
        <v>553</v>
      </c>
      <c r="D1507" t="str">
        <f>IFERROR(VLOOKUP(A1507,'Perpetual Stats(HEM)'!$A$3:$D$2773,3,FALSE),B1507)</f>
        <v>NSW</v>
      </c>
    </row>
    <row r="1508" spans="1:4">
      <c r="A1508">
        <v>1707</v>
      </c>
      <c r="B1508" t="s">
        <v>526</v>
      </c>
      <c r="C1508" t="s">
        <v>553</v>
      </c>
      <c r="D1508" t="str">
        <f>IFERROR(VLOOKUP(A1508,'Perpetual Stats(HEM)'!$A$3:$D$2773,3,FALSE),B1508)</f>
        <v>NSW</v>
      </c>
    </row>
    <row r="1509" spans="1:4">
      <c r="A1509">
        <v>1708</v>
      </c>
      <c r="B1509" t="s">
        <v>526</v>
      </c>
      <c r="C1509" t="s">
        <v>553</v>
      </c>
      <c r="D1509" t="str">
        <f>IFERROR(VLOOKUP(A1509,'Perpetual Stats(HEM)'!$A$3:$D$2773,3,FALSE),B1509)</f>
        <v>NSW</v>
      </c>
    </row>
    <row r="1510" spans="1:4">
      <c r="A1510">
        <v>1709</v>
      </c>
      <c r="B1510" t="s">
        <v>526</v>
      </c>
      <c r="C1510" t="s">
        <v>553</v>
      </c>
      <c r="D1510" t="str">
        <f>IFERROR(VLOOKUP(A1510,'Perpetual Stats(HEM)'!$A$3:$D$2773,3,FALSE),B1510)</f>
        <v>NSW</v>
      </c>
    </row>
    <row r="1511" spans="1:4">
      <c r="A1511">
        <v>1710</v>
      </c>
      <c r="B1511" t="s">
        <v>526</v>
      </c>
      <c r="C1511" t="s">
        <v>553</v>
      </c>
      <c r="D1511" t="str">
        <f>IFERROR(VLOOKUP(A1511,'Perpetual Stats(HEM)'!$A$3:$D$2773,3,FALSE),B1511)</f>
        <v>NSW</v>
      </c>
    </row>
    <row r="1512" spans="1:4">
      <c r="A1512">
        <v>1711</v>
      </c>
      <c r="B1512" t="s">
        <v>526</v>
      </c>
      <c r="C1512" t="s">
        <v>553</v>
      </c>
      <c r="D1512" t="str">
        <f>IFERROR(VLOOKUP(A1512,'Perpetual Stats(HEM)'!$A$3:$D$2773,3,FALSE),B1512)</f>
        <v>NSW</v>
      </c>
    </row>
    <row r="1513" spans="1:4">
      <c r="A1513">
        <v>1712</v>
      </c>
      <c r="B1513" t="s">
        <v>526</v>
      </c>
      <c r="C1513" t="s">
        <v>553</v>
      </c>
      <c r="D1513" t="str">
        <f>IFERROR(VLOOKUP(A1513,'Perpetual Stats(HEM)'!$A$3:$D$2773,3,FALSE),B1513)</f>
        <v>NSW</v>
      </c>
    </row>
    <row r="1514" spans="1:4">
      <c r="A1514">
        <v>1713</v>
      </c>
      <c r="B1514" t="s">
        <v>526</v>
      </c>
      <c r="C1514" t="s">
        <v>553</v>
      </c>
      <c r="D1514" t="str">
        <f>IFERROR(VLOOKUP(A1514,'Perpetual Stats(HEM)'!$A$3:$D$2773,3,FALSE),B1514)</f>
        <v>NSW</v>
      </c>
    </row>
    <row r="1515" spans="1:4">
      <c r="A1515">
        <v>1714</v>
      </c>
      <c r="B1515" t="s">
        <v>526</v>
      </c>
      <c r="C1515" t="s">
        <v>553</v>
      </c>
      <c r="D1515" t="str">
        <f>IFERROR(VLOOKUP(A1515,'Perpetual Stats(HEM)'!$A$3:$D$2773,3,FALSE),B1515)</f>
        <v>NSW</v>
      </c>
    </row>
    <row r="1516" spans="1:4">
      <c r="A1516">
        <v>1715</v>
      </c>
      <c r="B1516" t="s">
        <v>526</v>
      </c>
      <c r="C1516" t="s">
        <v>553</v>
      </c>
      <c r="D1516" t="str">
        <f>IFERROR(VLOOKUP(A1516,'Perpetual Stats(HEM)'!$A$3:$D$2773,3,FALSE),B1516)</f>
        <v>NSW</v>
      </c>
    </row>
    <row r="1517" spans="1:4">
      <c r="A1517">
        <v>1716</v>
      </c>
      <c r="B1517" t="s">
        <v>526</v>
      </c>
      <c r="C1517" t="s">
        <v>553</v>
      </c>
      <c r="D1517" t="str">
        <f>IFERROR(VLOOKUP(A1517,'Perpetual Stats(HEM)'!$A$3:$D$2773,3,FALSE),B1517)</f>
        <v>NSW</v>
      </c>
    </row>
    <row r="1518" spans="1:4">
      <c r="A1518">
        <v>1717</v>
      </c>
      <c r="B1518" t="s">
        <v>526</v>
      </c>
      <c r="C1518" t="s">
        <v>553</v>
      </c>
      <c r="D1518" t="str">
        <f>IFERROR(VLOOKUP(A1518,'Perpetual Stats(HEM)'!$A$3:$D$2773,3,FALSE),B1518)</f>
        <v>NSW</v>
      </c>
    </row>
    <row r="1519" spans="1:4">
      <c r="A1519">
        <v>1718</v>
      </c>
      <c r="B1519" t="s">
        <v>526</v>
      </c>
      <c r="C1519" t="s">
        <v>553</v>
      </c>
      <c r="D1519" t="str">
        <f>IFERROR(VLOOKUP(A1519,'Perpetual Stats(HEM)'!$A$3:$D$2773,3,FALSE),B1519)</f>
        <v>NSW</v>
      </c>
    </row>
    <row r="1520" spans="1:4">
      <c r="A1520">
        <v>1719</v>
      </c>
      <c r="B1520" t="s">
        <v>526</v>
      </c>
      <c r="C1520" t="s">
        <v>553</v>
      </c>
      <c r="D1520" t="str">
        <f>IFERROR(VLOOKUP(A1520,'Perpetual Stats(HEM)'!$A$3:$D$2773,3,FALSE),B1520)</f>
        <v>NSW</v>
      </c>
    </row>
    <row r="1521" spans="1:4">
      <c r="A1521">
        <v>1720</v>
      </c>
      <c r="B1521" t="s">
        <v>526</v>
      </c>
      <c r="C1521" t="s">
        <v>553</v>
      </c>
      <c r="D1521" t="str">
        <f>IFERROR(VLOOKUP(A1521,'Perpetual Stats(HEM)'!$A$3:$D$2773,3,FALSE),B1521)</f>
        <v>NSW</v>
      </c>
    </row>
    <row r="1522" spans="1:4">
      <c r="A1522">
        <v>1721</v>
      </c>
      <c r="B1522" t="s">
        <v>526</v>
      </c>
      <c r="C1522" t="s">
        <v>553</v>
      </c>
      <c r="D1522" t="str">
        <f>IFERROR(VLOOKUP(A1522,'Perpetual Stats(HEM)'!$A$3:$D$2773,3,FALSE),B1522)</f>
        <v>NSW</v>
      </c>
    </row>
    <row r="1523" spans="1:4">
      <c r="A1523">
        <v>1722</v>
      </c>
      <c r="B1523" t="s">
        <v>526</v>
      </c>
      <c r="C1523" t="s">
        <v>553</v>
      </c>
      <c r="D1523" t="str">
        <f>IFERROR(VLOOKUP(A1523,'Perpetual Stats(HEM)'!$A$3:$D$2773,3,FALSE),B1523)</f>
        <v>NSW</v>
      </c>
    </row>
    <row r="1524" spans="1:4">
      <c r="A1524">
        <v>1723</v>
      </c>
      <c r="B1524" t="s">
        <v>526</v>
      </c>
      <c r="C1524" t="s">
        <v>553</v>
      </c>
      <c r="D1524" t="str">
        <f>IFERROR(VLOOKUP(A1524,'Perpetual Stats(HEM)'!$A$3:$D$2773,3,FALSE),B1524)</f>
        <v>NSW</v>
      </c>
    </row>
    <row r="1525" spans="1:4">
      <c r="A1525">
        <v>1724</v>
      </c>
      <c r="B1525" t="s">
        <v>526</v>
      </c>
      <c r="C1525" t="s">
        <v>553</v>
      </c>
      <c r="D1525" t="str">
        <f>IFERROR(VLOOKUP(A1525,'Perpetual Stats(HEM)'!$A$3:$D$2773,3,FALSE),B1525)</f>
        <v>NSW</v>
      </c>
    </row>
    <row r="1526" spans="1:4">
      <c r="A1526">
        <v>1725</v>
      </c>
      <c r="B1526" t="s">
        <v>526</v>
      </c>
      <c r="C1526" t="s">
        <v>553</v>
      </c>
      <c r="D1526" t="str">
        <f>IFERROR(VLOOKUP(A1526,'Perpetual Stats(HEM)'!$A$3:$D$2773,3,FALSE),B1526)</f>
        <v>NSW</v>
      </c>
    </row>
    <row r="1527" spans="1:4">
      <c r="A1527">
        <v>1726</v>
      </c>
      <c r="B1527" t="s">
        <v>526</v>
      </c>
      <c r="C1527" t="s">
        <v>553</v>
      </c>
      <c r="D1527" t="str">
        <f>IFERROR(VLOOKUP(A1527,'Perpetual Stats(HEM)'!$A$3:$D$2773,3,FALSE),B1527)</f>
        <v>NSW</v>
      </c>
    </row>
    <row r="1528" spans="1:4">
      <c r="A1528">
        <v>1727</v>
      </c>
      <c r="B1528" t="s">
        <v>526</v>
      </c>
      <c r="C1528" t="s">
        <v>553</v>
      </c>
      <c r="D1528" t="str">
        <f>IFERROR(VLOOKUP(A1528,'Perpetual Stats(HEM)'!$A$3:$D$2773,3,FALSE),B1528)</f>
        <v>NSW</v>
      </c>
    </row>
    <row r="1529" spans="1:4">
      <c r="A1529">
        <v>1728</v>
      </c>
      <c r="B1529" t="s">
        <v>526</v>
      </c>
      <c r="C1529" t="s">
        <v>553</v>
      </c>
      <c r="D1529" t="str">
        <f>IFERROR(VLOOKUP(A1529,'Perpetual Stats(HEM)'!$A$3:$D$2773,3,FALSE),B1529)</f>
        <v>NSW</v>
      </c>
    </row>
    <row r="1530" spans="1:4">
      <c r="A1530">
        <v>1729</v>
      </c>
      <c r="B1530" t="s">
        <v>526</v>
      </c>
      <c r="C1530" t="s">
        <v>553</v>
      </c>
      <c r="D1530" t="str">
        <f>IFERROR(VLOOKUP(A1530,'Perpetual Stats(HEM)'!$A$3:$D$2773,3,FALSE),B1530)</f>
        <v>NSW</v>
      </c>
    </row>
    <row r="1531" spans="1:4">
      <c r="A1531">
        <v>1730</v>
      </c>
      <c r="B1531" t="s">
        <v>526</v>
      </c>
      <c r="C1531" t="s">
        <v>553</v>
      </c>
      <c r="D1531" t="str">
        <f>IFERROR(VLOOKUP(A1531,'Perpetual Stats(HEM)'!$A$3:$D$2773,3,FALSE),B1531)</f>
        <v>NSW</v>
      </c>
    </row>
    <row r="1532" spans="1:4">
      <c r="A1532">
        <v>1731</v>
      </c>
      <c r="B1532" t="s">
        <v>526</v>
      </c>
      <c r="C1532" t="s">
        <v>553</v>
      </c>
      <c r="D1532" t="str">
        <f>IFERROR(VLOOKUP(A1532,'Perpetual Stats(HEM)'!$A$3:$D$2773,3,FALSE),B1532)</f>
        <v>NSW</v>
      </c>
    </row>
    <row r="1533" spans="1:4">
      <c r="A1533">
        <v>1732</v>
      </c>
      <c r="B1533" t="s">
        <v>526</v>
      </c>
      <c r="C1533" t="s">
        <v>553</v>
      </c>
      <c r="D1533" t="str">
        <f>IFERROR(VLOOKUP(A1533,'Perpetual Stats(HEM)'!$A$3:$D$2773,3,FALSE),B1533)</f>
        <v>NSW</v>
      </c>
    </row>
    <row r="1534" spans="1:4">
      <c r="A1534">
        <v>1733</v>
      </c>
      <c r="B1534" t="s">
        <v>526</v>
      </c>
      <c r="C1534" t="s">
        <v>553</v>
      </c>
      <c r="D1534" t="str">
        <f>IFERROR(VLOOKUP(A1534,'Perpetual Stats(HEM)'!$A$3:$D$2773,3,FALSE),B1534)</f>
        <v>NSW</v>
      </c>
    </row>
    <row r="1535" spans="1:4">
      <c r="A1535">
        <v>1734</v>
      </c>
      <c r="B1535" t="s">
        <v>526</v>
      </c>
      <c r="C1535" t="s">
        <v>553</v>
      </c>
      <c r="D1535" t="str">
        <f>IFERROR(VLOOKUP(A1535,'Perpetual Stats(HEM)'!$A$3:$D$2773,3,FALSE),B1535)</f>
        <v>NSW</v>
      </c>
    </row>
    <row r="1536" spans="1:4">
      <c r="A1536">
        <v>1735</v>
      </c>
      <c r="B1536" t="s">
        <v>526</v>
      </c>
      <c r="C1536" t="s">
        <v>553</v>
      </c>
      <c r="D1536" t="str">
        <f>IFERROR(VLOOKUP(A1536,'Perpetual Stats(HEM)'!$A$3:$D$2773,3,FALSE),B1536)</f>
        <v>NSW</v>
      </c>
    </row>
    <row r="1537" spans="1:4">
      <c r="A1537">
        <v>1736</v>
      </c>
      <c r="B1537" t="s">
        <v>526</v>
      </c>
      <c r="C1537" t="s">
        <v>553</v>
      </c>
      <c r="D1537" t="str">
        <f>IFERROR(VLOOKUP(A1537,'Perpetual Stats(HEM)'!$A$3:$D$2773,3,FALSE),B1537)</f>
        <v>NSW</v>
      </c>
    </row>
    <row r="1538" spans="1:4">
      <c r="A1538">
        <v>1737</v>
      </c>
      <c r="B1538" t="s">
        <v>526</v>
      </c>
      <c r="C1538" t="s">
        <v>553</v>
      </c>
      <c r="D1538" t="str">
        <f>IFERROR(VLOOKUP(A1538,'Perpetual Stats(HEM)'!$A$3:$D$2773,3,FALSE),B1538)</f>
        <v>NSW</v>
      </c>
    </row>
    <row r="1539" spans="1:4">
      <c r="A1539">
        <v>1738</v>
      </c>
      <c r="B1539" t="s">
        <v>526</v>
      </c>
      <c r="C1539" t="s">
        <v>553</v>
      </c>
      <c r="D1539" t="str">
        <f>IFERROR(VLOOKUP(A1539,'Perpetual Stats(HEM)'!$A$3:$D$2773,3,FALSE),B1539)</f>
        <v>NSW</v>
      </c>
    </row>
    <row r="1540" spans="1:4">
      <c r="A1540">
        <v>1739</v>
      </c>
      <c r="B1540" t="s">
        <v>526</v>
      </c>
      <c r="C1540" t="s">
        <v>553</v>
      </c>
      <c r="D1540" t="str">
        <f>IFERROR(VLOOKUP(A1540,'Perpetual Stats(HEM)'!$A$3:$D$2773,3,FALSE),B1540)</f>
        <v>NSW</v>
      </c>
    </row>
    <row r="1541" spans="1:4">
      <c r="A1541">
        <v>1740</v>
      </c>
      <c r="B1541" t="s">
        <v>526</v>
      </c>
      <c r="C1541" t="s">
        <v>553</v>
      </c>
      <c r="D1541" t="str">
        <f>IFERROR(VLOOKUP(A1541,'Perpetual Stats(HEM)'!$A$3:$D$2773,3,FALSE),B1541)</f>
        <v>NSW</v>
      </c>
    </row>
    <row r="1542" spans="1:4">
      <c r="A1542">
        <v>1741</v>
      </c>
      <c r="B1542" t="s">
        <v>526</v>
      </c>
      <c r="C1542" t="s">
        <v>553</v>
      </c>
      <c r="D1542" t="str">
        <f>IFERROR(VLOOKUP(A1542,'Perpetual Stats(HEM)'!$A$3:$D$2773,3,FALSE),B1542)</f>
        <v>NSW</v>
      </c>
    </row>
    <row r="1543" spans="1:4">
      <c r="A1543">
        <v>1742</v>
      </c>
      <c r="B1543" t="s">
        <v>526</v>
      </c>
      <c r="C1543" t="s">
        <v>553</v>
      </c>
      <c r="D1543" t="str">
        <f>IFERROR(VLOOKUP(A1543,'Perpetual Stats(HEM)'!$A$3:$D$2773,3,FALSE),B1543)</f>
        <v>NSW</v>
      </c>
    </row>
    <row r="1544" spans="1:4">
      <c r="A1544">
        <v>1743</v>
      </c>
      <c r="B1544" t="s">
        <v>526</v>
      </c>
      <c r="C1544" t="s">
        <v>553</v>
      </c>
      <c r="D1544" t="str">
        <f>IFERROR(VLOOKUP(A1544,'Perpetual Stats(HEM)'!$A$3:$D$2773,3,FALSE),B1544)</f>
        <v>NSW</v>
      </c>
    </row>
    <row r="1545" spans="1:4">
      <c r="A1545">
        <v>1744</v>
      </c>
      <c r="B1545" t="s">
        <v>526</v>
      </c>
      <c r="C1545" t="s">
        <v>553</v>
      </c>
      <c r="D1545" t="str">
        <f>IFERROR(VLOOKUP(A1545,'Perpetual Stats(HEM)'!$A$3:$D$2773,3,FALSE),B1545)</f>
        <v>NSW</v>
      </c>
    </row>
    <row r="1546" spans="1:4">
      <c r="A1546">
        <v>1745</v>
      </c>
      <c r="B1546" t="s">
        <v>526</v>
      </c>
      <c r="C1546" t="s">
        <v>553</v>
      </c>
      <c r="D1546" t="str">
        <f>IFERROR(VLOOKUP(A1546,'Perpetual Stats(HEM)'!$A$3:$D$2773,3,FALSE),B1546)</f>
        <v>NSW</v>
      </c>
    </row>
    <row r="1547" spans="1:4">
      <c r="A1547">
        <v>1746</v>
      </c>
      <c r="B1547" t="s">
        <v>526</v>
      </c>
      <c r="C1547" t="s">
        <v>553</v>
      </c>
      <c r="D1547" t="str">
        <f>IFERROR(VLOOKUP(A1547,'Perpetual Stats(HEM)'!$A$3:$D$2773,3,FALSE),B1547)</f>
        <v>NSW</v>
      </c>
    </row>
    <row r="1548" spans="1:4">
      <c r="A1548">
        <v>1747</v>
      </c>
      <c r="B1548" t="s">
        <v>526</v>
      </c>
      <c r="C1548" t="s">
        <v>553</v>
      </c>
      <c r="D1548" t="str">
        <f>IFERROR(VLOOKUP(A1548,'Perpetual Stats(HEM)'!$A$3:$D$2773,3,FALSE),B1548)</f>
        <v>NSW</v>
      </c>
    </row>
    <row r="1549" spans="1:4">
      <c r="A1549">
        <v>1748</v>
      </c>
      <c r="B1549" t="s">
        <v>526</v>
      </c>
      <c r="C1549" t="s">
        <v>553</v>
      </c>
      <c r="D1549" t="str">
        <f>IFERROR(VLOOKUP(A1549,'Perpetual Stats(HEM)'!$A$3:$D$2773,3,FALSE),B1549)</f>
        <v>NSW</v>
      </c>
    </row>
    <row r="1550" spans="1:4">
      <c r="A1550">
        <v>1749</v>
      </c>
      <c r="B1550" t="s">
        <v>526</v>
      </c>
      <c r="C1550" t="s">
        <v>553</v>
      </c>
      <c r="D1550" t="str">
        <f>IFERROR(VLOOKUP(A1550,'Perpetual Stats(HEM)'!$A$3:$D$2773,3,FALSE),B1550)</f>
        <v>NSW</v>
      </c>
    </row>
    <row r="1551" spans="1:4">
      <c r="A1551">
        <v>1750</v>
      </c>
      <c r="B1551" t="s">
        <v>526</v>
      </c>
      <c r="C1551" t="s">
        <v>553</v>
      </c>
      <c r="D1551" t="str">
        <f>IFERROR(VLOOKUP(A1551,'Perpetual Stats(HEM)'!$A$3:$D$2773,3,FALSE),B1551)</f>
        <v>NSW</v>
      </c>
    </row>
    <row r="1552" spans="1:4">
      <c r="A1552">
        <v>1751</v>
      </c>
      <c r="B1552" t="s">
        <v>526</v>
      </c>
      <c r="C1552" t="s">
        <v>553</v>
      </c>
      <c r="D1552" t="str">
        <f>IFERROR(VLOOKUP(A1552,'Perpetual Stats(HEM)'!$A$3:$D$2773,3,FALSE),B1552)</f>
        <v>NSW</v>
      </c>
    </row>
    <row r="1553" spans="1:4">
      <c r="A1553">
        <v>1752</v>
      </c>
      <c r="B1553" t="s">
        <v>526</v>
      </c>
      <c r="C1553" t="s">
        <v>553</v>
      </c>
      <c r="D1553" t="str">
        <f>IFERROR(VLOOKUP(A1553,'Perpetual Stats(HEM)'!$A$3:$D$2773,3,FALSE),B1553)</f>
        <v>NSW</v>
      </c>
    </row>
    <row r="1554" spans="1:4">
      <c r="A1554">
        <v>1753</v>
      </c>
      <c r="B1554" t="s">
        <v>526</v>
      </c>
      <c r="C1554" t="s">
        <v>553</v>
      </c>
      <c r="D1554" t="str">
        <f>IFERROR(VLOOKUP(A1554,'Perpetual Stats(HEM)'!$A$3:$D$2773,3,FALSE),B1554)</f>
        <v>NSW</v>
      </c>
    </row>
    <row r="1555" spans="1:4">
      <c r="A1555">
        <v>1754</v>
      </c>
      <c r="B1555" t="s">
        <v>526</v>
      </c>
      <c r="C1555" t="s">
        <v>553</v>
      </c>
      <c r="D1555" t="str">
        <f>IFERROR(VLOOKUP(A1555,'Perpetual Stats(HEM)'!$A$3:$D$2773,3,FALSE),B1555)</f>
        <v>NSW</v>
      </c>
    </row>
    <row r="1556" spans="1:4">
      <c r="A1556">
        <v>1755</v>
      </c>
      <c r="B1556" t="s">
        <v>526</v>
      </c>
      <c r="C1556" t="s">
        <v>553</v>
      </c>
      <c r="D1556" t="str">
        <f>IFERROR(VLOOKUP(A1556,'Perpetual Stats(HEM)'!$A$3:$D$2773,3,FALSE),B1556)</f>
        <v>NSW</v>
      </c>
    </row>
    <row r="1557" spans="1:4">
      <c r="A1557">
        <v>1756</v>
      </c>
      <c r="B1557" t="s">
        <v>526</v>
      </c>
      <c r="C1557" t="s">
        <v>553</v>
      </c>
      <c r="D1557" t="str">
        <f>IFERROR(VLOOKUP(A1557,'Perpetual Stats(HEM)'!$A$3:$D$2773,3,FALSE),B1557)</f>
        <v>NSW</v>
      </c>
    </row>
    <row r="1558" spans="1:4">
      <c r="A1558">
        <v>1757</v>
      </c>
      <c r="B1558" t="s">
        <v>526</v>
      </c>
      <c r="C1558" t="s">
        <v>553</v>
      </c>
      <c r="D1558" t="str">
        <f>IFERROR(VLOOKUP(A1558,'Perpetual Stats(HEM)'!$A$3:$D$2773,3,FALSE),B1558)</f>
        <v>NSW</v>
      </c>
    </row>
    <row r="1559" spans="1:4">
      <c r="A1559">
        <v>1758</v>
      </c>
      <c r="B1559" t="s">
        <v>526</v>
      </c>
      <c r="C1559" t="s">
        <v>553</v>
      </c>
      <c r="D1559" t="str">
        <f>IFERROR(VLOOKUP(A1559,'Perpetual Stats(HEM)'!$A$3:$D$2773,3,FALSE),B1559)</f>
        <v>NSW</v>
      </c>
    </row>
    <row r="1560" spans="1:4">
      <c r="A1560">
        <v>1759</v>
      </c>
      <c r="B1560" t="s">
        <v>526</v>
      </c>
      <c r="C1560" t="s">
        <v>553</v>
      </c>
      <c r="D1560" t="str">
        <f>IFERROR(VLOOKUP(A1560,'Perpetual Stats(HEM)'!$A$3:$D$2773,3,FALSE),B1560)</f>
        <v>NSW</v>
      </c>
    </row>
    <row r="1561" spans="1:4">
      <c r="A1561">
        <v>1760</v>
      </c>
      <c r="B1561" t="s">
        <v>526</v>
      </c>
      <c r="C1561" t="s">
        <v>553</v>
      </c>
      <c r="D1561" t="str">
        <f>IFERROR(VLOOKUP(A1561,'Perpetual Stats(HEM)'!$A$3:$D$2773,3,FALSE),B1561)</f>
        <v>NSW</v>
      </c>
    </row>
    <row r="1562" spans="1:4">
      <c r="A1562">
        <v>1761</v>
      </c>
      <c r="B1562" t="s">
        <v>526</v>
      </c>
      <c r="C1562" t="s">
        <v>553</v>
      </c>
      <c r="D1562" t="str">
        <f>IFERROR(VLOOKUP(A1562,'Perpetual Stats(HEM)'!$A$3:$D$2773,3,FALSE),B1562)</f>
        <v>NSW</v>
      </c>
    </row>
    <row r="1563" spans="1:4">
      <c r="A1563">
        <v>1762</v>
      </c>
      <c r="B1563" t="s">
        <v>526</v>
      </c>
      <c r="C1563" t="s">
        <v>553</v>
      </c>
      <c r="D1563" t="str">
        <f>IFERROR(VLOOKUP(A1563,'Perpetual Stats(HEM)'!$A$3:$D$2773,3,FALSE),B1563)</f>
        <v>NSW</v>
      </c>
    </row>
    <row r="1564" spans="1:4">
      <c r="A1564">
        <v>1763</v>
      </c>
      <c r="B1564" t="s">
        <v>526</v>
      </c>
      <c r="C1564" t="s">
        <v>553</v>
      </c>
      <c r="D1564" t="str">
        <f>IFERROR(VLOOKUP(A1564,'Perpetual Stats(HEM)'!$A$3:$D$2773,3,FALSE),B1564)</f>
        <v>NSW</v>
      </c>
    </row>
    <row r="1565" spans="1:4">
      <c r="A1565">
        <v>1764</v>
      </c>
      <c r="B1565" t="s">
        <v>526</v>
      </c>
      <c r="C1565" t="s">
        <v>553</v>
      </c>
      <c r="D1565" t="str">
        <f>IFERROR(VLOOKUP(A1565,'Perpetual Stats(HEM)'!$A$3:$D$2773,3,FALSE),B1565)</f>
        <v>NSW</v>
      </c>
    </row>
    <row r="1566" spans="1:4">
      <c r="A1566">
        <v>1765</v>
      </c>
      <c r="B1566" t="s">
        <v>526</v>
      </c>
      <c r="C1566" t="s">
        <v>553</v>
      </c>
      <c r="D1566" t="str">
        <f>IFERROR(VLOOKUP(A1566,'Perpetual Stats(HEM)'!$A$3:$D$2773,3,FALSE),B1566)</f>
        <v>NSW</v>
      </c>
    </row>
    <row r="1567" spans="1:4">
      <c r="A1567">
        <v>1766</v>
      </c>
      <c r="B1567" t="s">
        <v>526</v>
      </c>
      <c r="C1567" t="s">
        <v>553</v>
      </c>
      <c r="D1567" t="str">
        <f>IFERROR(VLOOKUP(A1567,'Perpetual Stats(HEM)'!$A$3:$D$2773,3,FALSE),B1567)</f>
        <v>NSW</v>
      </c>
    </row>
    <row r="1568" spans="1:4">
      <c r="A1568">
        <v>1767</v>
      </c>
      <c r="B1568" t="s">
        <v>526</v>
      </c>
      <c r="C1568" t="s">
        <v>553</v>
      </c>
      <c r="D1568" t="str">
        <f>IFERROR(VLOOKUP(A1568,'Perpetual Stats(HEM)'!$A$3:$D$2773,3,FALSE),B1568)</f>
        <v>NSW</v>
      </c>
    </row>
    <row r="1569" spans="1:4">
      <c r="A1569">
        <v>1768</v>
      </c>
      <c r="B1569" t="s">
        <v>526</v>
      </c>
      <c r="C1569" t="s">
        <v>553</v>
      </c>
      <c r="D1569" t="str">
        <f>IFERROR(VLOOKUP(A1569,'Perpetual Stats(HEM)'!$A$3:$D$2773,3,FALSE),B1569)</f>
        <v>NSW</v>
      </c>
    </row>
    <row r="1570" spans="1:4">
      <c r="A1570">
        <v>1769</v>
      </c>
      <c r="B1570" t="s">
        <v>526</v>
      </c>
      <c r="C1570" t="s">
        <v>553</v>
      </c>
      <c r="D1570" t="str">
        <f>IFERROR(VLOOKUP(A1570,'Perpetual Stats(HEM)'!$A$3:$D$2773,3,FALSE),B1570)</f>
        <v>NSW</v>
      </c>
    </row>
    <row r="1571" spans="1:4">
      <c r="A1571">
        <v>1770</v>
      </c>
      <c r="B1571" t="s">
        <v>526</v>
      </c>
      <c r="C1571" t="s">
        <v>553</v>
      </c>
      <c r="D1571" t="str">
        <f>IFERROR(VLOOKUP(A1571,'Perpetual Stats(HEM)'!$A$3:$D$2773,3,FALSE),B1571)</f>
        <v>NSW</v>
      </c>
    </row>
    <row r="1572" spans="1:4">
      <c r="A1572">
        <v>1771</v>
      </c>
      <c r="B1572" t="s">
        <v>526</v>
      </c>
      <c r="C1572" t="s">
        <v>553</v>
      </c>
      <c r="D1572" t="str">
        <f>IFERROR(VLOOKUP(A1572,'Perpetual Stats(HEM)'!$A$3:$D$2773,3,FALSE),B1572)</f>
        <v>NSW</v>
      </c>
    </row>
    <row r="1573" spans="1:4">
      <c r="A1573">
        <v>1772</v>
      </c>
      <c r="B1573" t="s">
        <v>526</v>
      </c>
      <c r="C1573" t="s">
        <v>553</v>
      </c>
      <c r="D1573" t="str">
        <f>IFERROR(VLOOKUP(A1573,'Perpetual Stats(HEM)'!$A$3:$D$2773,3,FALSE),B1573)</f>
        <v>NSW</v>
      </c>
    </row>
    <row r="1574" spans="1:4">
      <c r="A1574">
        <v>1773</v>
      </c>
      <c r="B1574" t="s">
        <v>526</v>
      </c>
      <c r="C1574" t="s">
        <v>553</v>
      </c>
      <c r="D1574" t="str">
        <f>IFERROR(VLOOKUP(A1574,'Perpetual Stats(HEM)'!$A$3:$D$2773,3,FALSE),B1574)</f>
        <v>NSW</v>
      </c>
    </row>
    <row r="1575" spans="1:4">
      <c r="A1575">
        <v>1774</v>
      </c>
      <c r="B1575" t="s">
        <v>526</v>
      </c>
      <c r="C1575" t="s">
        <v>553</v>
      </c>
      <c r="D1575" t="str">
        <f>IFERROR(VLOOKUP(A1575,'Perpetual Stats(HEM)'!$A$3:$D$2773,3,FALSE),B1575)</f>
        <v>NSW</v>
      </c>
    </row>
    <row r="1576" spans="1:4">
      <c r="A1576">
        <v>1775</v>
      </c>
      <c r="B1576" t="s">
        <v>526</v>
      </c>
      <c r="C1576" t="s">
        <v>553</v>
      </c>
      <c r="D1576" t="str">
        <f>IFERROR(VLOOKUP(A1576,'Perpetual Stats(HEM)'!$A$3:$D$2773,3,FALSE),B1576)</f>
        <v>NSW</v>
      </c>
    </row>
    <row r="1577" spans="1:4">
      <c r="A1577">
        <v>1776</v>
      </c>
      <c r="B1577" t="s">
        <v>526</v>
      </c>
      <c r="C1577" t="s">
        <v>553</v>
      </c>
      <c r="D1577" t="str">
        <f>IFERROR(VLOOKUP(A1577,'Perpetual Stats(HEM)'!$A$3:$D$2773,3,FALSE),B1577)</f>
        <v>NSW</v>
      </c>
    </row>
    <row r="1578" spans="1:4">
      <c r="A1578">
        <v>1777</v>
      </c>
      <c r="B1578" t="s">
        <v>526</v>
      </c>
      <c r="C1578" t="s">
        <v>553</v>
      </c>
      <c r="D1578" t="str">
        <f>IFERROR(VLOOKUP(A1578,'Perpetual Stats(HEM)'!$A$3:$D$2773,3,FALSE),B1578)</f>
        <v>NSW</v>
      </c>
    </row>
    <row r="1579" spans="1:4">
      <c r="A1579">
        <v>1778</v>
      </c>
      <c r="B1579" t="s">
        <v>526</v>
      </c>
      <c r="C1579" t="s">
        <v>553</v>
      </c>
      <c r="D1579" t="str">
        <f>IFERROR(VLOOKUP(A1579,'Perpetual Stats(HEM)'!$A$3:$D$2773,3,FALSE),B1579)</f>
        <v>NSW</v>
      </c>
    </row>
    <row r="1580" spans="1:4">
      <c r="A1580">
        <v>1779</v>
      </c>
      <c r="B1580" t="s">
        <v>526</v>
      </c>
      <c r="C1580" t="s">
        <v>553</v>
      </c>
      <c r="D1580" t="str">
        <f>IFERROR(VLOOKUP(A1580,'Perpetual Stats(HEM)'!$A$3:$D$2773,3,FALSE),B1580)</f>
        <v>NSW</v>
      </c>
    </row>
    <row r="1581" spans="1:4">
      <c r="A1581">
        <v>1780</v>
      </c>
      <c r="B1581" t="s">
        <v>526</v>
      </c>
      <c r="C1581" t="s">
        <v>553</v>
      </c>
      <c r="D1581" t="str">
        <f>IFERROR(VLOOKUP(A1581,'Perpetual Stats(HEM)'!$A$3:$D$2773,3,FALSE),B1581)</f>
        <v>NSW</v>
      </c>
    </row>
    <row r="1582" spans="1:4">
      <c r="A1582">
        <v>1781</v>
      </c>
      <c r="B1582" t="s">
        <v>526</v>
      </c>
      <c r="C1582" t="s">
        <v>553</v>
      </c>
      <c r="D1582" t="str">
        <f>IFERROR(VLOOKUP(A1582,'Perpetual Stats(HEM)'!$A$3:$D$2773,3,FALSE),B1582)</f>
        <v>NSW</v>
      </c>
    </row>
    <row r="1583" spans="1:4">
      <c r="A1583">
        <v>1782</v>
      </c>
      <c r="B1583" t="s">
        <v>526</v>
      </c>
      <c r="C1583" t="s">
        <v>553</v>
      </c>
      <c r="D1583" t="str">
        <f>IFERROR(VLOOKUP(A1583,'Perpetual Stats(HEM)'!$A$3:$D$2773,3,FALSE),B1583)</f>
        <v>NSW</v>
      </c>
    </row>
    <row r="1584" spans="1:4">
      <c r="A1584">
        <v>1783</v>
      </c>
      <c r="B1584" t="s">
        <v>526</v>
      </c>
      <c r="C1584" t="s">
        <v>553</v>
      </c>
      <c r="D1584" t="str">
        <f>IFERROR(VLOOKUP(A1584,'Perpetual Stats(HEM)'!$A$3:$D$2773,3,FALSE),B1584)</f>
        <v>NSW</v>
      </c>
    </row>
    <row r="1585" spans="1:4">
      <c r="A1585">
        <v>1784</v>
      </c>
      <c r="B1585" t="s">
        <v>526</v>
      </c>
      <c r="C1585" t="s">
        <v>553</v>
      </c>
      <c r="D1585" t="str">
        <f>IFERROR(VLOOKUP(A1585,'Perpetual Stats(HEM)'!$A$3:$D$2773,3,FALSE),B1585)</f>
        <v>NSW</v>
      </c>
    </row>
    <row r="1586" spans="1:4">
      <c r="A1586">
        <v>1785</v>
      </c>
      <c r="B1586" t="s">
        <v>526</v>
      </c>
      <c r="C1586" t="s">
        <v>553</v>
      </c>
      <c r="D1586" t="str">
        <f>IFERROR(VLOOKUP(A1586,'Perpetual Stats(HEM)'!$A$3:$D$2773,3,FALSE),B1586)</f>
        <v>NSW</v>
      </c>
    </row>
    <row r="1587" spans="1:4">
      <c r="A1587">
        <v>1786</v>
      </c>
      <c r="B1587" t="s">
        <v>526</v>
      </c>
      <c r="C1587" t="s">
        <v>553</v>
      </c>
      <c r="D1587" t="str">
        <f>IFERROR(VLOOKUP(A1587,'Perpetual Stats(HEM)'!$A$3:$D$2773,3,FALSE),B1587)</f>
        <v>NSW</v>
      </c>
    </row>
    <row r="1588" spans="1:4">
      <c r="A1588">
        <v>1787</v>
      </c>
      <c r="B1588" t="s">
        <v>526</v>
      </c>
      <c r="C1588" t="s">
        <v>553</v>
      </c>
      <c r="D1588" t="str">
        <f>IFERROR(VLOOKUP(A1588,'Perpetual Stats(HEM)'!$A$3:$D$2773,3,FALSE),B1588)</f>
        <v>NSW</v>
      </c>
    </row>
    <row r="1589" spans="1:4">
      <c r="A1589">
        <v>1788</v>
      </c>
      <c r="B1589" t="s">
        <v>526</v>
      </c>
      <c r="C1589" t="s">
        <v>553</v>
      </c>
      <c r="D1589" t="str">
        <f>IFERROR(VLOOKUP(A1589,'Perpetual Stats(HEM)'!$A$3:$D$2773,3,FALSE),B1589)</f>
        <v>NSW</v>
      </c>
    </row>
    <row r="1590" spans="1:4">
      <c r="A1590">
        <v>1789</v>
      </c>
      <c r="B1590" t="s">
        <v>526</v>
      </c>
      <c r="C1590" t="s">
        <v>553</v>
      </c>
      <c r="D1590" t="str">
        <f>IFERROR(VLOOKUP(A1590,'Perpetual Stats(HEM)'!$A$3:$D$2773,3,FALSE),B1590)</f>
        <v>NSW</v>
      </c>
    </row>
    <row r="1591" spans="1:4">
      <c r="A1591">
        <v>1790</v>
      </c>
      <c r="B1591" t="s">
        <v>526</v>
      </c>
      <c r="C1591" t="s">
        <v>553</v>
      </c>
      <c r="D1591" t="str">
        <f>IFERROR(VLOOKUP(A1591,'Perpetual Stats(HEM)'!$A$3:$D$2773,3,FALSE),B1591)</f>
        <v>NSW</v>
      </c>
    </row>
    <row r="1592" spans="1:4">
      <c r="A1592">
        <v>1791</v>
      </c>
      <c r="B1592" t="s">
        <v>526</v>
      </c>
      <c r="C1592" t="s">
        <v>553</v>
      </c>
      <c r="D1592" t="str">
        <f>IFERROR(VLOOKUP(A1592,'Perpetual Stats(HEM)'!$A$3:$D$2773,3,FALSE),B1592)</f>
        <v>NSW</v>
      </c>
    </row>
    <row r="1593" spans="1:4">
      <c r="A1593">
        <v>1792</v>
      </c>
      <c r="B1593" t="s">
        <v>526</v>
      </c>
      <c r="C1593" t="s">
        <v>553</v>
      </c>
      <c r="D1593" t="str">
        <f>IFERROR(VLOOKUP(A1593,'Perpetual Stats(HEM)'!$A$3:$D$2773,3,FALSE),B1593)</f>
        <v>NSW</v>
      </c>
    </row>
    <row r="1594" spans="1:4">
      <c r="A1594">
        <v>1793</v>
      </c>
      <c r="B1594" t="s">
        <v>526</v>
      </c>
      <c r="C1594" t="s">
        <v>553</v>
      </c>
      <c r="D1594" t="str">
        <f>IFERROR(VLOOKUP(A1594,'Perpetual Stats(HEM)'!$A$3:$D$2773,3,FALSE),B1594)</f>
        <v>NSW</v>
      </c>
    </row>
    <row r="1595" spans="1:4">
      <c r="A1595">
        <v>1794</v>
      </c>
      <c r="B1595" t="s">
        <v>526</v>
      </c>
      <c r="C1595" t="s">
        <v>553</v>
      </c>
      <c r="D1595" t="str">
        <f>IFERROR(VLOOKUP(A1595,'Perpetual Stats(HEM)'!$A$3:$D$2773,3,FALSE),B1595)</f>
        <v>NSW</v>
      </c>
    </row>
    <row r="1596" spans="1:4">
      <c r="A1596">
        <v>1795</v>
      </c>
      <c r="B1596" t="s">
        <v>526</v>
      </c>
      <c r="C1596" t="s">
        <v>553</v>
      </c>
      <c r="D1596" t="str">
        <f>IFERROR(VLOOKUP(A1596,'Perpetual Stats(HEM)'!$A$3:$D$2773,3,FALSE),B1596)</f>
        <v>NSW</v>
      </c>
    </row>
    <row r="1597" spans="1:4">
      <c r="A1597">
        <v>1796</v>
      </c>
      <c r="B1597" t="s">
        <v>526</v>
      </c>
      <c r="C1597" t="s">
        <v>553</v>
      </c>
      <c r="D1597" t="str">
        <f>IFERROR(VLOOKUP(A1597,'Perpetual Stats(HEM)'!$A$3:$D$2773,3,FALSE),B1597)</f>
        <v>NSW</v>
      </c>
    </row>
    <row r="1598" spans="1:4">
      <c r="A1598">
        <v>1797</v>
      </c>
      <c r="B1598" t="s">
        <v>526</v>
      </c>
      <c r="C1598" t="s">
        <v>553</v>
      </c>
      <c r="D1598" t="str">
        <f>IFERROR(VLOOKUP(A1598,'Perpetual Stats(HEM)'!$A$3:$D$2773,3,FALSE),B1598)</f>
        <v>NSW</v>
      </c>
    </row>
    <row r="1599" spans="1:4">
      <c r="A1599">
        <v>1798</v>
      </c>
      <c r="B1599" t="s">
        <v>526</v>
      </c>
      <c r="C1599" t="s">
        <v>553</v>
      </c>
      <c r="D1599" t="str">
        <f>IFERROR(VLOOKUP(A1599,'Perpetual Stats(HEM)'!$A$3:$D$2773,3,FALSE),B1599)</f>
        <v>NSW</v>
      </c>
    </row>
    <row r="1600" spans="1:4">
      <c r="A1600">
        <v>1799</v>
      </c>
      <c r="B1600" t="s">
        <v>526</v>
      </c>
      <c r="C1600" t="s">
        <v>553</v>
      </c>
      <c r="D1600" t="str">
        <f>IFERROR(VLOOKUP(A1600,'Perpetual Stats(HEM)'!$A$3:$D$2773,3,FALSE),B1600)</f>
        <v>NSW</v>
      </c>
    </row>
    <row r="1601" spans="1:4">
      <c r="A1601">
        <v>1800</v>
      </c>
      <c r="B1601" t="s">
        <v>526</v>
      </c>
      <c r="C1601" t="s">
        <v>553</v>
      </c>
      <c r="D1601" t="str">
        <f>IFERROR(VLOOKUP(A1601,'Perpetual Stats(HEM)'!$A$3:$D$2773,3,FALSE),B1601)</f>
        <v>NSW</v>
      </c>
    </row>
    <row r="1602" spans="1:4">
      <c r="A1602">
        <v>1801</v>
      </c>
      <c r="B1602" t="s">
        <v>526</v>
      </c>
      <c r="C1602" t="s">
        <v>553</v>
      </c>
      <c r="D1602" t="str">
        <f>IFERROR(VLOOKUP(A1602,'Perpetual Stats(HEM)'!$A$3:$D$2773,3,FALSE),B1602)</f>
        <v>NSW</v>
      </c>
    </row>
    <row r="1603" spans="1:4">
      <c r="A1603">
        <v>1802</v>
      </c>
      <c r="B1603" t="s">
        <v>526</v>
      </c>
      <c r="C1603" t="s">
        <v>553</v>
      </c>
      <c r="D1603" t="str">
        <f>IFERROR(VLOOKUP(A1603,'Perpetual Stats(HEM)'!$A$3:$D$2773,3,FALSE),B1603)</f>
        <v>NSW</v>
      </c>
    </row>
    <row r="1604" spans="1:4">
      <c r="A1604">
        <v>1803</v>
      </c>
      <c r="B1604" t="s">
        <v>526</v>
      </c>
      <c r="C1604" t="s">
        <v>553</v>
      </c>
      <c r="D1604" t="str">
        <f>IFERROR(VLOOKUP(A1604,'Perpetual Stats(HEM)'!$A$3:$D$2773,3,FALSE),B1604)</f>
        <v>NSW</v>
      </c>
    </row>
    <row r="1605" spans="1:4">
      <c r="A1605">
        <v>1804</v>
      </c>
      <c r="B1605" t="s">
        <v>526</v>
      </c>
      <c r="C1605" t="s">
        <v>553</v>
      </c>
      <c r="D1605" t="str">
        <f>IFERROR(VLOOKUP(A1605,'Perpetual Stats(HEM)'!$A$3:$D$2773,3,FALSE),B1605)</f>
        <v>NSW</v>
      </c>
    </row>
    <row r="1606" spans="1:4">
      <c r="A1606">
        <v>1805</v>
      </c>
      <c r="B1606" t="s">
        <v>526</v>
      </c>
      <c r="C1606" t="s">
        <v>553</v>
      </c>
      <c r="D1606" t="str">
        <f>IFERROR(VLOOKUP(A1606,'Perpetual Stats(HEM)'!$A$3:$D$2773,3,FALSE),B1606)</f>
        <v>NSW</v>
      </c>
    </row>
    <row r="1607" spans="1:4">
      <c r="A1607">
        <v>1806</v>
      </c>
      <c r="B1607" t="s">
        <v>526</v>
      </c>
      <c r="C1607" t="s">
        <v>553</v>
      </c>
      <c r="D1607" t="str">
        <f>IFERROR(VLOOKUP(A1607,'Perpetual Stats(HEM)'!$A$3:$D$2773,3,FALSE),B1607)</f>
        <v>NSW</v>
      </c>
    </row>
    <row r="1608" spans="1:4">
      <c r="A1608">
        <v>1807</v>
      </c>
      <c r="B1608" t="s">
        <v>526</v>
      </c>
      <c r="C1608" t="s">
        <v>553</v>
      </c>
      <c r="D1608" t="str">
        <f>IFERROR(VLOOKUP(A1608,'Perpetual Stats(HEM)'!$A$3:$D$2773,3,FALSE),B1608)</f>
        <v>NSW</v>
      </c>
    </row>
    <row r="1609" spans="1:4">
      <c r="A1609">
        <v>1808</v>
      </c>
      <c r="B1609" t="s">
        <v>526</v>
      </c>
      <c r="C1609" t="s">
        <v>553</v>
      </c>
      <c r="D1609" t="str">
        <f>IFERROR(VLOOKUP(A1609,'Perpetual Stats(HEM)'!$A$3:$D$2773,3,FALSE),B1609)</f>
        <v>NSW</v>
      </c>
    </row>
    <row r="1610" spans="1:4">
      <c r="A1610">
        <v>1809</v>
      </c>
      <c r="B1610" t="s">
        <v>526</v>
      </c>
      <c r="C1610" t="s">
        <v>553</v>
      </c>
      <c r="D1610" t="str">
        <f>IFERROR(VLOOKUP(A1610,'Perpetual Stats(HEM)'!$A$3:$D$2773,3,FALSE),B1610)</f>
        <v>NSW</v>
      </c>
    </row>
    <row r="1611" spans="1:4">
      <c r="A1611">
        <v>1810</v>
      </c>
      <c r="B1611" t="s">
        <v>526</v>
      </c>
      <c r="C1611" t="s">
        <v>553</v>
      </c>
      <c r="D1611" t="str">
        <f>IFERROR(VLOOKUP(A1611,'Perpetual Stats(HEM)'!$A$3:$D$2773,3,FALSE),B1611)</f>
        <v>NSW</v>
      </c>
    </row>
    <row r="1612" spans="1:4">
      <c r="A1612">
        <v>1811</v>
      </c>
      <c r="B1612" t="s">
        <v>526</v>
      </c>
      <c r="C1612" t="s">
        <v>553</v>
      </c>
      <c r="D1612" t="str">
        <f>IFERROR(VLOOKUP(A1612,'Perpetual Stats(HEM)'!$A$3:$D$2773,3,FALSE),B1612)</f>
        <v>NSW</v>
      </c>
    </row>
    <row r="1613" spans="1:4">
      <c r="A1613">
        <v>1812</v>
      </c>
      <c r="B1613" t="s">
        <v>526</v>
      </c>
      <c r="C1613" t="s">
        <v>553</v>
      </c>
      <c r="D1613" t="str">
        <f>IFERROR(VLOOKUP(A1613,'Perpetual Stats(HEM)'!$A$3:$D$2773,3,FALSE),B1613)</f>
        <v>NSW</v>
      </c>
    </row>
    <row r="1614" spans="1:4">
      <c r="A1614">
        <v>1813</v>
      </c>
      <c r="B1614" t="s">
        <v>526</v>
      </c>
      <c r="C1614" t="s">
        <v>553</v>
      </c>
      <c r="D1614" t="str">
        <f>IFERROR(VLOOKUP(A1614,'Perpetual Stats(HEM)'!$A$3:$D$2773,3,FALSE),B1614)</f>
        <v>NSW</v>
      </c>
    </row>
    <row r="1615" spans="1:4">
      <c r="A1615">
        <v>1814</v>
      </c>
      <c r="B1615" t="s">
        <v>526</v>
      </c>
      <c r="C1615" t="s">
        <v>553</v>
      </c>
      <c r="D1615" t="str">
        <f>IFERROR(VLOOKUP(A1615,'Perpetual Stats(HEM)'!$A$3:$D$2773,3,FALSE),B1615)</f>
        <v>NSW</v>
      </c>
    </row>
    <row r="1616" spans="1:4">
      <c r="A1616">
        <v>1815</v>
      </c>
      <c r="B1616" t="s">
        <v>526</v>
      </c>
      <c r="C1616" t="s">
        <v>553</v>
      </c>
      <c r="D1616" t="str">
        <f>IFERROR(VLOOKUP(A1616,'Perpetual Stats(HEM)'!$A$3:$D$2773,3,FALSE),B1616)</f>
        <v>NSW</v>
      </c>
    </row>
    <row r="1617" spans="1:4">
      <c r="A1617">
        <v>1816</v>
      </c>
      <c r="B1617" t="s">
        <v>526</v>
      </c>
      <c r="C1617" t="s">
        <v>553</v>
      </c>
      <c r="D1617" t="str">
        <f>IFERROR(VLOOKUP(A1617,'Perpetual Stats(HEM)'!$A$3:$D$2773,3,FALSE),B1617)</f>
        <v>NSW</v>
      </c>
    </row>
    <row r="1618" spans="1:4">
      <c r="A1618">
        <v>1817</v>
      </c>
      <c r="B1618" t="s">
        <v>526</v>
      </c>
      <c r="C1618" t="s">
        <v>553</v>
      </c>
      <c r="D1618" t="str">
        <f>IFERROR(VLOOKUP(A1618,'Perpetual Stats(HEM)'!$A$3:$D$2773,3,FALSE),B1618)</f>
        <v>NSW</v>
      </c>
    </row>
    <row r="1619" spans="1:4">
      <c r="A1619">
        <v>1818</v>
      </c>
      <c r="B1619" t="s">
        <v>526</v>
      </c>
      <c r="C1619" t="s">
        <v>553</v>
      </c>
      <c r="D1619" t="str">
        <f>IFERROR(VLOOKUP(A1619,'Perpetual Stats(HEM)'!$A$3:$D$2773,3,FALSE),B1619)</f>
        <v>NSW</v>
      </c>
    </row>
    <row r="1620" spans="1:4">
      <c r="A1620">
        <v>1819</v>
      </c>
      <c r="B1620" t="s">
        <v>526</v>
      </c>
      <c r="C1620" t="s">
        <v>553</v>
      </c>
      <c r="D1620" t="str">
        <f>IFERROR(VLOOKUP(A1620,'Perpetual Stats(HEM)'!$A$3:$D$2773,3,FALSE),B1620)</f>
        <v>NSW</v>
      </c>
    </row>
    <row r="1621" spans="1:4">
      <c r="A1621">
        <v>1820</v>
      </c>
      <c r="B1621" t="s">
        <v>526</v>
      </c>
      <c r="C1621" t="s">
        <v>553</v>
      </c>
      <c r="D1621" t="str">
        <f>IFERROR(VLOOKUP(A1621,'Perpetual Stats(HEM)'!$A$3:$D$2773,3,FALSE),B1621)</f>
        <v>NSW</v>
      </c>
    </row>
    <row r="1622" spans="1:4">
      <c r="A1622">
        <v>1821</v>
      </c>
      <c r="B1622" t="s">
        <v>526</v>
      </c>
      <c r="C1622" t="s">
        <v>553</v>
      </c>
      <c r="D1622" t="str">
        <f>IFERROR(VLOOKUP(A1622,'Perpetual Stats(HEM)'!$A$3:$D$2773,3,FALSE),B1622)</f>
        <v>NSW</v>
      </c>
    </row>
    <row r="1623" spans="1:4">
      <c r="A1623">
        <v>1822</v>
      </c>
      <c r="B1623" t="s">
        <v>526</v>
      </c>
      <c r="C1623" t="s">
        <v>553</v>
      </c>
      <c r="D1623" t="str">
        <f>IFERROR(VLOOKUP(A1623,'Perpetual Stats(HEM)'!$A$3:$D$2773,3,FALSE),B1623)</f>
        <v>NSW</v>
      </c>
    </row>
    <row r="1624" spans="1:4">
      <c r="A1624">
        <v>1823</v>
      </c>
      <c r="B1624" t="s">
        <v>526</v>
      </c>
      <c r="C1624" t="s">
        <v>553</v>
      </c>
      <c r="D1624" t="str">
        <f>IFERROR(VLOOKUP(A1624,'Perpetual Stats(HEM)'!$A$3:$D$2773,3,FALSE),B1624)</f>
        <v>NSW</v>
      </c>
    </row>
    <row r="1625" spans="1:4">
      <c r="A1625">
        <v>1824</v>
      </c>
      <c r="B1625" t="s">
        <v>526</v>
      </c>
      <c r="C1625" t="s">
        <v>553</v>
      </c>
      <c r="D1625" t="str">
        <f>IFERROR(VLOOKUP(A1625,'Perpetual Stats(HEM)'!$A$3:$D$2773,3,FALSE),B1625)</f>
        <v>NSW</v>
      </c>
    </row>
    <row r="1626" spans="1:4">
      <c r="A1626">
        <v>1825</v>
      </c>
      <c r="B1626" t="s">
        <v>526</v>
      </c>
      <c r="C1626" t="s">
        <v>553</v>
      </c>
      <c r="D1626" t="str">
        <f>IFERROR(VLOOKUP(A1626,'Perpetual Stats(HEM)'!$A$3:$D$2773,3,FALSE),B1626)</f>
        <v>NSW</v>
      </c>
    </row>
    <row r="1627" spans="1:4">
      <c r="A1627">
        <v>1826</v>
      </c>
      <c r="B1627" t="s">
        <v>526</v>
      </c>
      <c r="C1627" t="s">
        <v>553</v>
      </c>
      <c r="D1627" t="str">
        <f>IFERROR(VLOOKUP(A1627,'Perpetual Stats(HEM)'!$A$3:$D$2773,3,FALSE),B1627)</f>
        <v>NSW</v>
      </c>
    </row>
    <row r="1628" spans="1:4">
      <c r="A1628">
        <v>1827</v>
      </c>
      <c r="B1628" t="s">
        <v>526</v>
      </c>
      <c r="C1628" t="s">
        <v>553</v>
      </c>
      <c r="D1628" t="str">
        <f>IFERROR(VLOOKUP(A1628,'Perpetual Stats(HEM)'!$A$3:$D$2773,3,FALSE),B1628)</f>
        <v>NSW</v>
      </c>
    </row>
    <row r="1629" spans="1:4">
      <c r="A1629">
        <v>1828</v>
      </c>
      <c r="B1629" t="s">
        <v>526</v>
      </c>
      <c r="C1629" t="s">
        <v>553</v>
      </c>
      <c r="D1629" t="str">
        <f>IFERROR(VLOOKUP(A1629,'Perpetual Stats(HEM)'!$A$3:$D$2773,3,FALSE),B1629)</f>
        <v>NSW</v>
      </c>
    </row>
    <row r="1630" spans="1:4">
      <c r="A1630">
        <v>1829</v>
      </c>
      <c r="B1630" t="s">
        <v>526</v>
      </c>
      <c r="C1630" t="s">
        <v>553</v>
      </c>
      <c r="D1630" t="str">
        <f>IFERROR(VLOOKUP(A1630,'Perpetual Stats(HEM)'!$A$3:$D$2773,3,FALSE),B1630)</f>
        <v>NSW</v>
      </c>
    </row>
    <row r="1631" spans="1:4">
      <c r="A1631">
        <v>1830</v>
      </c>
      <c r="B1631" t="s">
        <v>526</v>
      </c>
      <c r="C1631" t="s">
        <v>553</v>
      </c>
      <c r="D1631" t="str">
        <f>IFERROR(VLOOKUP(A1631,'Perpetual Stats(HEM)'!$A$3:$D$2773,3,FALSE),B1631)</f>
        <v>NSW</v>
      </c>
    </row>
    <row r="1632" spans="1:4">
      <c r="A1632">
        <v>1831</v>
      </c>
      <c r="B1632" t="s">
        <v>526</v>
      </c>
      <c r="C1632" t="s">
        <v>553</v>
      </c>
      <c r="D1632" t="str">
        <f>IFERROR(VLOOKUP(A1632,'Perpetual Stats(HEM)'!$A$3:$D$2773,3,FALSE),B1632)</f>
        <v>NSW</v>
      </c>
    </row>
    <row r="1633" spans="1:4">
      <c r="A1633">
        <v>1832</v>
      </c>
      <c r="B1633" t="s">
        <v>526</v>
      </c>
      <c r="C1633" t="s">
        <v>553</v>
      </c>
      <c r="D1633" t="str">
        <f>IFERROR(VLOOKUP(A1633,'Perpetual Stats(HEM)'!$A$3:$D$2773,3,FALSE),B1633)</f>
        <v>NSW</v>
      </c>
    </row>
    <row r="1634" spans="1:4">
      <c r="A1634">
        <v>1833</v>
      </c>
      <c r="B1634" t="s">
        <v>526</v>
      </c>
      <c r="C1634" t="s">
        <v>553</v>
      </c>
      <c r="D1634" t="str">
        <f>IFERROR(VLOOKUP(A1634,'Perpetual Stats(HEM)'!$A$3:$D$2773,3,FALSE),B1634)</f>
        <v>NSW</v>
      </c>
    </row>
    <row r="1635" spans="1:4">
      <c r="A1635">
        <v>1834</v>
      </c>
      <c r="B1635" t="s">
        <v>526</v>
      </c>
      <c r="C1635" t="s">
        <v>553</v>
      </c>
      <c r="D1635" t="str">
        <f>IFERROR(VLOOKUP(A1635,'Perpetual Stats(HEM)'!$A$3:$D$2773,3,FALSE),B1635)</f>
        <v>NSW</v>
      </c>
    </row>
    <row r="1636" spans="1:4">
      <c r="A1636">
        <v>1835</v>
      </c>
      <c r="B1636" t="s">
        <v>526</v>
      </c>
      <c r="C1636" t="s">
        <v>553</v>
      </c>
      <c r="D1636" t="str">
        <f>IFERROR(VLOOKUP(A1636,'Perpetual Stats(HEM)'!$A$3:$D$2773,3,FALSE),B1636)</f>
        <v>NSW</v>
      </c>
    </row>
    <row r="1637" spans="1:4">
      <c r="A1637">
        <v>1836</v>
      </c>
      <c r="B1637" t="s">
        <v>526</v>
      </c>
      <c r="C1637" t="s">
        <v>553</v>
      </c>
      <c r="D1637" t="str">
        <f>IFERROR(VLOOKUP(A1637,'Perpetual Stats(HEM)'!$A$3:$D$2773,3,FALSE),B1637)</f>
        <v>NSW</v>
      </c>
    </row>
    <row r="1638" spans="1:4">
      <c r="A1638">
        <v>1837</v>
      </c>
      <c r="B1638" t="s">
        <v>526</v>
      </c>
      <c r="C1638" t="s">
        <v>553</v>
      </c>
      <c r="D1638" t="str">
        <f>IFERROR(VLOOKUP(A1638,'Perpetual Stats(HEM)'!$A$3:$D$2773,3,FALSE),B1638)</f>
        <v>NSW</v>
      </c>
    </row>
    <row r="1639" spans="1:4">
      <c r="A1639">
        <v>1838</v>
      </c>
      <c r="B1639" t="s">
        <v>526</v>
      </c>
      <c r="C1639" t="s">
        <v>553</v>
      </c>
      <c r="D1639" t="str">
        <f>IFERROR(VLOOKUP(A1639,'Perpetual Stats(HEM)'!$A$3:$D$2773,3,FALSE),B1639)</f>
        <v>NSW</v>
      </c>
    </row>
    <row r="1640" spans="1:4">
      <c r="A1640">
        <v>1839</v>
      </c>
      <c r="B1640" t="s">
        <v>526</v>
      </c>
      <c r="C1640" t="s">
        <v>553</v>
      </c>
      <c r="D1640" t="str">
        <f>IFERROR(VLOOKUP(A1640,'Perpetual Stats(HEM)'!$A$3:$D$2773,3,FALSE),B1640)</f>
        <v>NSW</v>
      </c>
    </row>
    <row r="1641" spans="1:4">
      <c r="A1641">
        <v>1840</v>
      </c>
      <c r="B1641" t="s">
        <v>526</v>
      </c>
      <c r="C1641" t="s">
        <v>553</v>
      </c>
      <c r="D1641" t="str">
        <f>IFERROR(VLOOKUP(A1641,'Perpetual Stats(HEM)'!$A$3:$D$2773,3,FALSE),B1641)</f>
        <v>NSW</v>
      </c>
    </row>
    <row r="1642" spans="1:4">
      <c r="A1642">
        <v>1841</v>
      </c>
      <c r="B1642" t="s">
        <v>526</v>
      </c>
      <c r="C1642" t="s">
        <v>553</v>
      </c>
      <c r="D1642" t="str">
        <f>IFERROR(VLOOKUP(A1642,'Perpetual Stats(HEM)'!$A$3:$D$2773,3,FALSE),B1642)</f>
        <v>NSW</v>
      </c>
    </row>
    <row r="1643" spans="1:4">
      <c r="A1643">
        <v>1842</v>
      </c>
      <c r="B1643" t="s">
        <v>526</v>
      </c>
      <c r="C1643" t="s">
        <v>553</v>
      </c>
      <c r="D1643" t="str">
        <f>IFERROR(VLOOKUP(A1643,'Perpetual Stats(HEM)'!$A$3:$D$2773,3,FALSE),B1643)</f>
        <v>NSW</v>
      </c>
    </row>
    <row r="1644" spans="1:4">
      <c r="A1644">
        <v>1843</v>
      </c>
      <c r="B1644" t="s">
        <v>526</v>
      </c>
      <c r="C1644" t="s">
        <v>553</v>
      </c>
      <c r="D1644" t="str">
        <f>IFERROR(VLOOKUP(A1644,'Perpetual Stats(HEM)'!$A$3:$D$2773,3,FALSE),B1644)</f>
        <v>NSW</v>
      </c>
    </row>
    <row r="1645" spans="1:4">
      <c r="A1645">
        <v>1844</v>
      </c>
      <c r="B1645" t="s">
        <v>526</v>
      </c>
      <c r="C1645" t="s">
        <v>553</v>
      </c>
      <c r="D1645" t="str">
        <f>IFERROR(VLOOKUP(A1645,'Perpetual Stats(HEM)'!$A$3:$D$2773,3,FALSE),B1645)</f>
        <v>NSW</v>
      </c>
    </row>
    <row r="1646" spans="1:4">
      <c r="A1646">
        <v>1845</v>
      </c>
      <c r="B1646" t="s">
        <v>526</v>
      </c>
      <c r="C1646" t="s">
        <v>553</v>
      </c>
      <c r="D1646" t="str">
        <f>IFERROR(VLOOKUP(A1646,'Perpetual Stats(HEM)'!$A$3:$D$2773,3,FALSE),B1646)</f>
        <v>NSW</v>
      </c>
    </row>
    <row r="1647" spans="1:4">
      <c r="A1647">
        <v>1846</v>
      </c>
      <c r="B1647" t="s">
        <v>526</v>
      </c>
      <c r="C1647" t="s">
        <v>553</v>
      </c>
      <c r="D1647" t="str">
        <f>IFERROR(VLOOKUP(A1647,'Perpetual Stats(HEM)'!$A$3:$D$2773,3,FALSE),B1647)</f>
        <v>NSW</v>
      </c>
    </row>
    <row r="1648" spans="1:4">
      <c r="A1648">
        <v>1847</v>
      </c>
      <c r="B1648" t="s">
        <v>526</v>
      </c>
      <c r="C1648" t="s">
        <v>553</v>
      </c>
      <c r="D1648" t="str">
        <f>IFERROR(VLOOKUP(A1648,'Perpetual Stats(HEM)'!$A$3:$D$2773,3,FALSE),B1648)</f>
        <v>NSW</v>
      </c>
    </row>
    <row r="1649" spans="1:4">
      <c r="A1649">
        <v>1848</v>
      </c>
      <c r="B1649" t="s">
        <v>526</v>
      </c>
      <c r="C1649" t="s">
        <v>553</v>
      </c>
      <c r="D1649" t="str">
        <f>IFERROR(VLOOKUP(A1649,'Perpetual Stats(HEM)'!$A$3:$D$2773,3,FALSE),B1649)</f>
        <v>NSW</v>
      </c>
    </row>
    <row r="1650" spans="1:4">
      <c r="A1650">
        <v>1849</v>
      </c>
      <c r="B1650" t="s">
        <v>526</v>
      </c>
      <c r="C1650" t="s">
        <v>553</v>
      </c>
      <c r="D1650" t="str">
        <f>IFERROR(VLOOKUP(A1650,'Perpetual Stats(HEM)'!$A$3:$D$2773,3,FALSE),B1650)</f>
        <v>NSW</v>
      </c>
    </row>
    <row r="1651" spans="1:4">
      <c r="A1651">
        <v>1850</v>
      </c>
      <c r="B1651" t="s">
        <v>526</v>
      </c>
      <c r="C1651" t="s">
        <v>553</v>
      </c>
      <c r="D1651" t="str">
        <f>IFERROR(VLOOKUP(A1651,'Perpetual Stats(HEM)'!$A$3:$D$2773,3,FALSE),B1651)</f>
        <v>NSW</v>
      </c>
    </row>
    <row r="1652" spans="1:4">
      <c r="A1652">
        <v>1851</v>
      </c>
      <c r="B1652" t="s">
        <v>526</v>
      </c>
      <c r="C1652" t="s">
        <v>553</v>
      </c>
      <c r="D1652" t="str">
        <f>IFERROR(VLOOKUP(A1652,'Perpetual Stats(HEM)'!$A$3:$D$2773,3,FALSE),B1652)</f>
        <v>NSW</v>
      </c>
    </row>
    <row r="1653" spans="1:4">
      <c r="A1653">
        <v>1852</v>
      </c>
      <c r="B1653" t="s">
        <v>526</v>
      </c>
      <c r="C1653" t="s">
        <v>553</v>
      </c>
      <c r="D1653" t="str">
        <f>IFERROR(VLOOKUP(A1653,'Perpetual Stats(HEM)'!$A$3:$D$2773,3,FALSE),B1653)</f>
        <v>NSW</v>
      </c>
    </row>
    <row r="1654" spans="1:4">
      <c r="A1654">
        <v>1853</v>
      </c>
      <c r="B1654" t="s">
        <v>526</v>
      </c>
      <c r="C1654" t="s">
        <v>553</v>
      </c>
      <c r="D1654" t="str">
        <f>IFERROR(VLOOKUP(A1654,'Perpetual Stats(HEM)'!$A$3:$D$2773,3,FALSE),B1654)</f>
        <v>NSW</v>
      </c>
    </row>
    <row r="1655" spans="1:4">
      <c r="A1655">
        <v>1854</v>
      </c>
      <c r="B1655" t="s">
        <v>526</v>
      </c>
      <c r="C1655" t="s">
        <v>553</v>
      </c>
      <c r="D1655" t="str">
        <f>IFERROR(VLOOKUP(A1655,'Perpetual Stats(HEM)'!$A$3:$D$2773,3,FALSE),B1655)</f>
        <v>NSW</v>
      </c>
    </row>
    <row r="1656" spans="1:4">
      <c r="A1656">
        <v>1855</v>
      </c>
      <c r="B1656" t="s">
        <v>526</v>
      </c>
      <c r="C1656" t="s">
        <v>553</v>
      </c>
      <c r="D1656" t="str">
        <f>IFERROR(VLOOKUP(A1656,'Perpetual Stats(HEM)'!$A$3:$D$2773,3,FALSE),B1656)</f>
        <v>NSW</v>
      </c>
    </row>
    <row r="1657" spans="1:4">
      <c r="A1657">
        <v>1856</v>
      </c>
      <c r="B1657" t="s">
        <v>526</v>
      </c>
      <c r="C1657" t="s">
        <v>553</v>
      </c>
      <c r="D1657" t="str">
        <f>IFERROR(VLOOKUP(A1657,'Perpetual Stats(HEM)'!$A$3:$D$2773,3,FALSE),B1657)</f>
        <v>NSW</v>
      </c>
    </row>
    <row r="1658" spans="1:4">
      <c r="A1658">
        <v>1857</v>
      </c>
      <c r="B1658" t="s">
        <v>526</v>
      </c>
      <c r="C1658" t="s">
        <v>553</v>
      </c>
      <c r="D1658" t="str">
        <f>IFERROR(VLOOKUP(A1658,'Perpetual Stats(HEM)'!$A$3:$D$2773,3,FALSE),B1658)</f>
        <v>NSW</v>
      </c>
    </row>
    <row r="1659" spans="1:4">
      <c r="A1659">
        <v>1858</v>
      </c>
      <c r="B1659" t="s">
        <v>526</v>
      </c>
      <c r="C1659" t="s">
        <v>553</v>
      </c>
      <c r="D1659" t="str">
        <f>IFERROR(VLOOKUP(A1659,'Perpetual Stats(HEM)'!$A$3:$D$2773,3,FALSE),B1659)</f>
        <v>NSW</v>
      </c>
    </row>
    <row r="1660" spans="1:4">
      <c r="A1660">
        <v>1859</v>
      </c>
      <c r="B1660" t="s">
        <v>526</v>
      </c>
      <c r="C1660" t="s">
        <v>553</v>
      </c>
      <c r="D1660" t="str">
        <f>IFERROR(VLOOKUP(A1660,'Perpetual Stats(HEM)'!$A$3:$D$2773,3,FALSE),B1660)</f>
        <v>NSW</v>
      </c>
    </row>
    <row r="1661" spans="1:4">
      <c r="A1661">
        <v>1860</v>
      </c>
      <c r="B1661" t="s">
        <v>526</v>
      </c>
      <c r="C1661" t="s">
        <v>553</v>
      </c>
      <c r="D1661" t="str">
        <f>IFERROR(VLOOKUP(A1661,'Perpetual Stats(HEM)'!$A$3:$D$2773,3,FALSE),B1661)</f>
        <v>NSW</v>
      </c>
    </row>
    <row r="1662" spans="1:4">
      <c r="A1662">
        <v>1861</v>
      </c>
      <c r="B1662" t="s">
        <v>526</v>
      </c>
      <c r="C1662" t="s">
        <v>553</v>
      </c>
      <c r="D1662" t="str">
        <f>IFERROR(VLOOKUP(A1662,'Perpetual Stats(HEM)'!$A$3:$D$2773,3,FALSE),B1662)</f>
        <v>NSW</v>
      </c>
    </row>
    <row r="1663" spans="1:4">
      <c r="A1663">
        <v>1862</v>
      </c>
      <c r="B1663" t="s">
        <v>526</v>
      </c>
      <c r="C1663" t="s">
        <v>553</v>
      </c>
      <c r="D1663" t="str">
        <f>IFERROR(VLOOKUP(A1663,'Perpetual Stats(HEM)'!$A$3:$D$2773,3,FALSE),B1663)</f>
        <v>NSW</v>
      </c>
    </row>
    <row r="1664" spans="1:4">
      <c r="A1664">
        <v>1863</v>
      </c>
      <c r="B1664" t="s">
        <v>526</v>
      </c>
      <c r="C1664" t="s">
        <v>553</v>
      </c>
      <c r="D1664" t="str">
        <f>IFERROR(VLOOKUP(A1664,'Perpetual Stats(HEM)'!$A$3:$D$2773,3,FALSE),B1664)</f>
        <v>NSW</v>
      </c>
    </row>
    <row r="1665" spans="1:4">
      <c r="A1665">
        <v>1864</v>
      </c>
      <c r="B1665" t="s">
        <v>526</v>
      </c>
      <c r="C1665" t="s">
        <v>553</v>
      </c>
      <c r="D1665" t="str">
        <f>IFERROR(VLOOKUP(A1665,'Perpetual Stats(HEM)'!$A$3:$D$2773,3,FALSE),B1665)</f>
        <v>NSW</v>
      </c>
    </row>
    <row r="1666" spans="1:4">
      <c r="A1666">
        <v>1865</v>
      </c>
      <c r="B1666" t="s">
        <v>526</v>
      </c>
      <c r="C1666" t="s">
        <v>553</v>
      </c>
      <c r="D1666" t="str">
        <f>IFERROR(VLOOKUP(A1666,'Perpetual Stats(HEM)'!$A$3:$D$2773,3,FALSE),B1666)</f>
        <v>NSW</v>
      </c>
    </row>
    <row r="1667" spans="1:4">
      <c r="A1667">
        <v>1866</v>
      </c>
      <c r="B1667" t="s">
        <v>526</v>
      </c>
      <c r="C1667" t="s">
        <v>553</v>
      </c>
      <c r="D1667" t="str">
        <f>IFERROR(VLOOKUP(A1667,'Perpetual Stats(HEM)'!$A$3:$D$2773,3,FALSE),B1667)</f>
        <v>NSW</v>
      </c>
    </row>
    <row r="1668" spans="1:4">
      <c r="A1668">
        <v>1867</v>
      </c>
      <c r="B1668" t="s">
        <v>526</v>
      </c>
      <c r="C1668" t="s">
        <v>553</v>
      </c>
      <c r="D1668" t="str">
        <f>IFERROR(VLOOKUP(A1668,'Perpetual Stats(HEM)'!$A$3:$D$2773,3,FALSE),B1668)</f>
        <v>NSW</v>
      </c>
    </row>
    <row r="1669" spans="1:4">
      <c r="A1669">
        <v>1868</v>
      </c>
      <c r="B1669" t="s">
        <v>526</v>
      </c>
      <c r="C1669" t="s">
        <v>553</v>
      </c>
      <c r="D1669" t="str">
        <f>IFERROR(VLOOKUP(A1669,'Perpetual Stats(HEM)'!$A$3:$D$2773,3,FALSE),B1669)</f>
        <v>NSW</v>
      </c>
    </row>
    <row r="1670" spans="1:4">
      <c r="A1670">
        <v>1869</v>
      </c>
      <c r="B1670" t="s">
        <v>526</v>
      </c>
      <c r="C1670" t="s">
        <v>553</v>
      </c>
      <c r="D1670" t="str">
        <f>IFERROR(VLOOKUP(A1670,'Perpetual Stats(HEM)'!$A$3:$D$2773,3,FALSE),B1670)</f>
        <v>NSW</v>
      </c>
    </row>
    <row r="1671" spans="1:4">
      <c r="A1671">
        <v>1870</v>
      </c>
      <c r="B1671" t="s">
        <v>526</v>
      </c>
      <c r="C1671" t="s">
        <v>553</v>
      </c>
      <c r="D1671" t="str">
        <f>IFERROR(VLOOKUP(A1671,'Perpetual Stats(HEM)'!$A$3:$D$2773,3,FALSE),B1671)</f>
        <v>NSW</v>
      </c>
    </row>
    <row r="1672" spans="1:4">
      <c r="A1672">
        <v>1871</v>
      </c>
      <c r="B1672" t="s">
        <v>526</v>
      </c>
      <c r="C1672" t="s">
        <v>553</v>
      </c>
      <c r="D1672" t="str">
        <f>IFERROR(VLOOKUP(A1672,'Perpetual Stats(HEM)'!$A$3:$D$2773,3,FALSE),B1672)</f>
        <v>NSW</v>
      </c>
    </row>
    <row r="1673" spans="1:4">
      <c r="A1673">
        <v>1872</v>
      </c>
      <c r="B1673" t="s">
        <v>526</v>
      </c>
      <c r="C1673" t="s">
        <v>553</v>
      </c>
      <c r="D1673" t="str">
        <f>IFERROR(VLOOKUP(A1673,'Perpetual Stats(HEM)'!$A$3:$D$2773,3,FALSE),B1673)</f>
        <v>NSW</v>
      </c>
    </row>
    <row r="1674" spans="1:4">
      <c r="A1674">
        <v>1873</v>
      </c>
      <c r="B1674" t="s">
        <v>526</v>
      </c>
      <c r="C1674" t="s">
        <v>553</v>
      </c>
      <c r="D1674" t="str">
        <f>IFERROR(VLOOKUP(A1674,'Perpetual Stats(HEM)'!$A$3:$D$2773,3,FALSE),B1674)</f>
        <v>NSW</v>
      </c>
    </row>
    <row r="1675" spans="1:4">
      <c r="A1675">
        <v>1874</v>
      </c>
      <c r="B1675" t="s">
        <v>526</v>
      </c>
      <c r="C1675" t="s">
        <v>553</v>
      </c>
      <c r="D1675" t="str">
        <f>IFERROR(VLOOKUP(A1675,'Perpetual Stats(HEM)'!$A$3:$D$2773,3,FALSE),B1675)</f>
        <v>NSW</v>
      </c>
    </row>
    <row r="1676" spans="1:4">
      <c r="A1676">
        <v>1875</v>
      </c>
      <c r="B1676" t="s">
        <v>526</v>
      </c>
      <c r="C1676" t="s">
        <v>553</v>
      </c>
      <c r="D1676" t="str">
        <f>IFERROR(VLOOKUP(A1676,'Perpetual Stats(HEM)'!$A$3:$D$2773,3,FALSE),B1676)</f>
        <v>NSW</v>
      </c>
    </row>
    <row r="1677" spans="1:4">
      <c r="A1677">
        <v>1876</v>
      </c>
      <c r="B1677" t="s">
        <v>526</v>
      </c>
      <c r="C1677" t="s">
        <v>553</v>
      </c>
      <c r="D1677" t="str">
        <f>IFERROR(VLOOKUP(A1677,'Perpetual Stats(HEM)'!$A$3:$D$2773,3,FALSE),B1677)</f>
        <v>NSW</v>
      </c>
    </row>
    <row r="1678" spans="1:4">
      <c r="A1678">
        <v>1877</v>
      </c>
      <c r="B1678" t="s">
        <v>526</v>
      </c>
      <c r="C1678" t="s">
        <v>553</v>
      </c>
      <c r="D1678" t="str">
        <f>IFERROR(VLOOKUP(A1678,'Perpetual Stats(HEM)'!$A$3:$D$2773,3,FALSE),B1678)</f>
        <v>NSW</v>
      </c>
    </row>
    <row r="1679" spans="1:4">
      <c r="A1679">
        <v>1878</v>
      </c>
      <c r="B1679" t="s">
        <v>526</v>
      </c>
      <c r="C1679" t="s">
        <v>553</v>
      </c>
      <c r="D1679" t="str">
        <f>IFERROR(VLOOKUP(A1679,'Perpetual Stats(HEM)'!$A$3:$D$2773,3,FALSE),B1679)</f>
        <v>NSW</v>
      </c>
    </row>
    <row r="1680" spans="1:4">
      <c r="A1680">
        <v>1879</v>
      </c>
      <c r="B1680" t="s">
        <v>526</v>
      </c>
      <c r="C1680" t="s">
        <v>553</v>
      </c>
      <c r="D1680" t="str">
        <f>IFERROR(VLOOKUP(A1680,'Perpetual Stats(HEM)'!$A$3:$D$2773,3,FALSE),B1680)</f>
        <v>NSW</v>
      </c>
    </row>
    <row r="1681" spans="1:4">
      <c r="A1681">
        <v>1880</v>
      </c>
      <c r="B1681" t="s">
        <v>526</v>
      </c>
      <c r="C1681" t="s">
        <v>553</v>
      </c>
      <c r="D1681" t="str">
        <f>IFERROR(VLOOKUP(A1681,'Perpetual Stats(HEM)'!$A$3:$D$2773,3,FALSE),B1681)</f>
        <v>NSW</v>
      </c>
    </row>
    <row r="1682" spans="1:4">
      <c r="A1682">
        <v>1881</v>
      </c>
      <c r="B1682" t="s">
        <v>526</v>
      </c>
      <c r="C1682" t="s">
        <v>553</v>
      </c>
      <c r="D1682" t="str">
        <f>IFERROR(VLOOKUP(A1682,'Perpetual Stats(HEM)'!$A$3:$D$2773,3,FALSE),B1682)</f>
        <v>NSW</v>
      </c>
    </row>
    <row r="1683" spans="1:4">
      <c r="A1683">
        <v>1882</v>
      </c>
      <c r="B1683" t="s">
        <v>526</v>
      </c>
      <c r="C1683" t="s">
        <v>553</v>
      </c>
      <c r="D1683" t="str">
        <f>IFERROR(VLOOKUP(A1683,'Perpetual Stats(HEM)'!$A$3:$D$2773,3,FALSE),B1683)</f>
        <v>NSW</v>
      </c>
    </row>
    <row r="1684" spans="1:4">
      <c r="A1684">
        <v>1883</v>
      </c>
      <c r="B1684" t="s">
        <v>526</v>
      </c>
      <c r="C1684" t="s">
        <v>553</v>
      </c>
      <c r="D1684" t="str">
        <f>IFERROR(VLOOKUP(A1684,'Perpetual Stats(HEM)'!$A$3:$D$2773,3,FALSE),B1684)</f>
        <v>NSW</v>
      </c>
    </row>
    <row r="1685" spans="1:4">
      <c r="A1685">
        <v>1884</v>
      </c>
      <c r="B1685" t="s">
        <v>526</v>
      </c>
      <c r="C1685" t="s">
        <v>553</v>
      </c>
      <c r="D1685" t="str">
        <f>IFERROR(VLOOKUP(A1685,'Perpetual Stats(HEM)'!$A$3:$D$2773,3,FALSE),B1685)</f>
        <v>NSW</v>
      </c>
    </row>
    <row r="1686" spans="1:4">
      <c r="A1686">
        <v>1885</v>
      </c>
      <c r="B1686" t="s">
        <v>526</v>
      </c>
      <c r="C1686" t="s">
        <v>553</v>
      </c>
      <c r="D1686" t="str">
        <f>IFERROR(VLOOKUP(A1686,'Perpetual Stats(HEM)'!$A$3:$D$2773,3,FALSE),B1686)</f>
        <v>NSW</v>
      </c>
    </row>
    <row r="1687" spans="1:4">
      <c r="A1687">
        <v>1886</v>
      </c>
      <c r="B1687" t="s">
        <v>526</v>
      </c>
      <c r="C1687" t="s">
        <v>553</v>
      </c>
      <c r="D1687" t="str">
        <f>IFERROR(VLOOKUP(A1687,'Perpetual Stats(HEM)'!$A$3:$D$2773,3,FALSE),B1687)</f>
        <v>NSW</v>
      </c>
    </row>
    <row r="1688" spans="1:4">
      <c r="A1688">
        <v>1887</v>
      </c>
      <c r="B1688" t="s">
        <v>526</v>
      </c>
      <c r="C1688" t="s">
        <v>553</v>
      </c>
      <c r="D1688" t="str">
        <f>IFERROR(VLOOKUP(A1688,'Perpetual Stats(HEM)'!$A$3:$D$2773,3,FALSE),B1688)</f>
        <v>NSW</v>
      </c>
    </row>
    <row r="1689" spans="1:4">
      <c r="A1689">
        <v>1888</v>
      </c>
      <c r="B1689" t="s">
        <v>526</v>
      </c>
      <c r="C1689" t="s">
        <v>553</v>
      </c>
      <c r="D1689" t="str">
        <f>IFERROR(VLOOKUP(A1689,'Perpetual Stats(HEM)'!$A$3:$D$2773,3,FALSE),B1689)</f>
        <v>NSW</v>
      </c>
    </row>
    <row r="1690" spans="1:4">
      <c r="A1690">
        <v>1889</v>
      </c>
      <c r="B1690" t="s">
        <v>526</v>
      </c>
      <c r="C1690" t="s">
        <v>553</v>
      </c>
      <c r="D1690" t="str">
        <f>IFERROR(VLOOKUP(A1690,'Perpetual Stats(HEM)'!$A$3:$D$2773,3,FALSE),B1690)</f>
        <v>NSW</v>
      </c>
    </row>
    <row r="1691" spans="1:4">
      <c r="A1691">
        <v>1890</v>
      </c>
      <c r="B1691" t="s">
        <v>526</v>
      </c>
      <c r="C1691" t="s">
        <v>553</v>
      </c>
      <c r="D1691" t="str">
        <f>IFERROR(VLOOKUP(A1691,'Perpetual Stats(HEM)'!$A$3:$D$2773,3,FALSE),B1691)</f>
        <v>NSW</v>
      </c>
    </row>
    <row r="1692" spans="1:4">
      <c r="A1692">
        <v>1891</v>
      </c>
      <c r="B1692" t="s">
        <v>526</v>
      </c>
      <c r="C1692" t="s">
        <v>553</v>
      </c>
      <c r="D1692" t="str">
        <f>IFERROR(VLOOKUP(A1692,'Perpetual Stats(HEM)'!$A$3:$D$2773,3,FALSE),B1692)</f>
        <v>NSW</v>
      </c>
    </row>
    <row r="1693" spans="1:4">
      <c r="A1693">
        <v>1892</v>
      </c>
      <c r="B1693" t="s">
        <v>526</v>
      </c>
      <c r="C1693" t="s">
        <v>553</v>
      </c>
      <c r="D1693" t="str">
        <f>IFERROR(VLOOKUP(A1693,'Perpetual Stats(HEM)'!$A$3:$D$2773,3,FALSE),B1693)</f>
        <v>NSW</v>
      </c>
    </row>
    <row r="1694" spans="1:4">
      <c r="A1694">
        <v>1893</v>
      </c>
      <c r="B1694" t="s">
        <v>526</v>
      </c>
      <c r="C1694" t="s">
        <v>553</v>
      </c>
      <c r="D1694" t="str">
        <f>IFERROR(VLOOKUP(A1694,'Perpetual Stats(HEM)'!$A$3:$D$2773,3,FALSE),B1694)</f>
        <v>NSW</v>
      </c>
    </row>
    <row r="1695" spans="1:4">
      <c r="A1695">
        <v>1894</v>
      </c>
      <c r="B1695" t="s">
        <v>526</v>
      </c>
      <c r="C1695" t="s">
        <v>553</v>
      </c>
      <c r="D1695" t="str">
        <f>IFERROR(VLOOKUP(A1695,'Perpetual Stats(HEM)'!$A$3:$D$2773,3,FALSE),B1695)</f>
        <v>NSW</v>
      </c>
    </row>
    <row r="1696" spans="1:4">
      <c r="A1696">
        <v>1895</v>
      </c>
      <c r="B1696" t="s">
        <v>526</v>
      </c>
      <c r="C1696" t="s">
        <v>553</v>
      </c>
      <c r="D1696" t="str">
        <f>IFERROR(VLOOKUP(A1696,'Perpetual Stats(HEM)'!$A$3:$D$2773,3,FALSE),B1696)</f>
        <v>NSW</v>
      </c>
    </row>
    <row r="1697" spans="1:4">
      <c r="A1697">
        <v>1896</v>
      </c>
      <c r="B1697" t="s">
        <v>526</v>
      </c>
      <c r="C1697" t="s">
        <v>553</v>
      </c>
      <c r="D1697" t="str">
        <f>IFERROR(VLOOKUP(A1697,'Perpetual Stats(HEM)'!$A$3:$D$2773,3,FALSE),B1697)</f>
        <v>NSW</v>
      </c>
    </row>
    <row r="1698" spans="1:4">
      <c r="A1698">
        <v>1897</v>
      </c>
      <c r="B1698" t="s">
        <v>526</v>
      </c>
      <c r="C1698" t="s">
        <v>553</v>
      </c>
      <c r="D1698" t="str">
        <f>IFERROR(VLOOKUP(A1698,'Perpetual Stats(HEM)'!$A$3:$D$2773,3,FALSE),B1698)</f>
        <v>NSW</v>
      </c>
    </row>
    <row r="1699" spans="1:4">
      <c r="A1699">
        <v>1898</v>
      </c>
      <c r="B1699" t="s">
        <v>526</v>
      </c>
      <c r="C1699" t="s">
        <v>553</v>
      </c>
      <c r="D1699" t="str">
        <f>IFERROR(VLOOKUP(A1699,'Perpetual Stats(HEM)'!$A$3:$D$2773,3,FALSE),B1699)</f>
        <v>NSW</v>
      </c>
    </row>
    <row r="1700" spans="1:4">
      <c r="A1700">
        <v>1899</v>
      </c>
      <c r="B1700" t="s">
        <v>526</v>
      </c>
      <c r="C1700" t="s">
        <v>553</v>
      </c>
      <c r="D1700" t="str">
        <f>IFERROR(VLOOKUP(A1700,'Perpetual Stats(HEM)'!$A$3:$D$2773,3,FALSE),B1700)</f>
        <v>NSW</v>
      </c>
    </row>
    <row r="1701" spans="1:4">
      <c r="A1701">
        <v>1900</v>
      </c>
      <c r="B1701" t="s">
        <v>526</v>
      </c>
      <c r="C1701" t="s">
        <v>553</v>
      </c>
      <c r="D1701" t="str">
        <f>IFERROR(VLOOKUP(A1701,'Perpetual Stats(HEM)'!$A$3:$D$2773,3,FALSE),B1701)</f>
        <v>NSW</v>
      </c>
    </row>
    <row r="1702" spans="1:4">
      <c r="A1702">
        <v>1901</v>
      </c>
      <c r="B1702" t="s">
        <v>526</v>
      </c>
      <c r="C1702" t="s">
        <v>553</v>
      </c>
      <c r="D1702" t="str">
        <f>IFERROR(VLOOKUP(A1702,'Perpetual Stats(HEM)'!$A$3:$D$2773,3,FALSE),B1702)</f>
        <v>NSW</v>
      </c>
    </row>
    <row r="1703" spans="1:4">
      <c r="A1703">
        <v>1902</v>
      </c>
      <c r="B1703" t="s">
        <v>526</v>
      </c>
      <c r="C1703" t="s">
        <v>553</v>
      </c>
      <c r="D1703" t="str">
        <f>IFERROR(VLOOKUP(A1703,'Perpetual Stats(HEM)'!$A$3:$D$2773,3,FALSE),B1703)</f>
        <v>NSW</v>
      </c>
    </row>
    <row r="1704" spans="1:4">
      <c r="A1704">
        <v>1903</v>
      </c>
      <c r="B1704" t="s">
        <v>526</v>
      </c>
      <c r="C1704" t="s">
        <v>553</v>
      </c>
      <c r="D1704" t="str">
        <f>IFERROR(VLOOKUP(A1704,'Perpetual Stats(HEM)'!$A$3:$D$2773,3,FALSE),B1704)</f>
        <v>NSW</v>
      </c>
    </row>
    <row r="1705" spans="1:4">
      <c r="A1705">
        <v>1904</v>
      </c>
      <c r="B1705" t="s">
        <v>526</v>
      </c>
      <c r="C1705" t="s">
        <v>553</v>
      </c>
      <c r="D1705" t="str">
        <f>IFERROR(VLOOKUP(A1705,'Perpetual Stats(HEM)'!$A$3:$D$2773,3,FALSE),B1705)</f>
        <v>NSW</v>
      </c>
    </row>
    <row r="1706" spans="1:4">
      <c r="A1706">
        <v>1905</v>
      </c>
      <c r="B1706" t="s">
        <v>526</v>
      </c>
      <c r="C1706" t="s">
        <v>553</v>
      </c>
      <c r="D1706" t="str">
        <f>IFERROR(VLOOKUP(A1706,'Perpetual Stats(HEM)'!$A$3:$D$2773,3,FALSE),B1706)</f>
        <v>NSW</v>
      </c>
    </row>
    <row r="1707" spans="1:4">
      <c r="A1707">
        <v>1906</v>
      </c>
      <c r="B1707" t="s">
        <v>526</v>
      </c>
      <c r="C1707" t="s">
        <v>553</v>
      </c>
      <c r="D1707" t="str">
        <f>IFERROR(VLOOKUP(A1707,'Perpetual Stats(HEM)'!$A$3:$D$2773,3,FALSE),B1707)</f>
        <v>NSW</v>
      </c>
    </row>
    <row r="1708" spans="1:4">
      <c r="A1708">
        <v>1907</v>
      </c>
      <c r="B1708" t="s">
        <v>526</v>
      </c>
      <c r="C1708" t="s">
        <v>553</v>
      </c>
      <c r="D1708" t="str">
        <f>IFERROR(VLOOKUP(A1708,'Perpetual Stats(HEM)'!$A$3:$D$2773,3,FALSE),B1708)</f>
        <v>NSW</v>
      </c>
    </row>
    <row r="1709" spans="1:4">
      <c r="A1709">
        <v>1908</v>
      </c>
      <c r="B1709" t="s">
        <v>526</v>
      </c>
      <c r="C1709" t="s">
        <v>553</v>
      </c>
      <c r="D1709" t="str">
        <f>IFERROR(VLOOKUP(A1709,'Perpetual Stats(HEM)'!$A$3:$D$2773,3,FALSE),B1709)</f>
        <v>NSW</v>
      </c>
    </row>
    <row r="1710" spans="1:4">
      <c r="A1710">
        <v>1909</v>
      </c>
      <c r="B1710" t="s">
        <v>526</v>
      </c>
      <c r="C1710" t="s">
        <v>553</v>
      </c>
      <c r="D1710" t="str">
        <f>IFERROR(VLOOKUP(A1710,'Perpetual Stats(HEM)'!$A$3:$D$2773,3,FALSE),B1710)</f>
        <v>NSW</v>
      </c>
    </row>
    <row r="1711" spans="1:4">
      <c r="A1711">
        <v>1910</v>
      </c>
      <c r="B1711" t="s">
        <v>526</v>
      </c>
      <c r="C1711" t="s">
        <v>553</v>
      </c>
      <c r="D1711" t="str">
        <f>IFERROR(VLOOKUP(A1711,'Perpetual Stats(HEM)'!$A$3:$D$2773,3,FALSE),B1711)</f>
        <v>NSW</v>
      </c>
    </row>
    <row r="1712" spans="1:4">
      <c r="A1712">
        <v>1911</v>
      </c>
      <c r="B1712" t="s">
        <v>526</v>
      </c>
      <c r="C1712" t="s">
        <v>553</v>
      </c>
      <c r="D1712" t="str">
        <f>IFERROR(VLOOKUP(A1712,'Perpetual Stats(HEM)'!$A$3:$D$2773,3,FALSE),B1712)</f>
        <v>NSW</v>
      </c>
    </row>
    <row r="1713" spans="1:4">
      <c r="A1713">
        <v>1912</v>
      </c>
      <c r="B1713" t="s">
        <v>526</v>
      </c>
      <c r="C1713" t="s">
        <v>553</v>
      </c>
      <c r="D1713" t="str">
        <f>IFERROR(VLOOKUP(A1713,'Perpetual Stats(HEM)'!$A$3:$D$2773,3,FALSE),B1713)</f>
        <v>NSW</v>
      </c>
    </row>
    <row r="1714" spans="1:4">
      <c r="A1714">
        <v>1913</v>
      </c>
      <c r="B1714" t="s">
        <v>526</v>
      </c>
      <c r="C1714" t="s">
        <v>553</v>
      </c>
      <c r="D1714" t="str">
        <f>IFERROR(VLOOKUP(A1714,'Perpetual Stats(HEM)'!$A$3:$D$2773,3,FALSE),B1714)</f>
        <v>NSW</v>
      </c>
    </row>
    <row r="1715" spans="1:4">
      <c r="A1715">
        <v>1914</v>
      </c>
      <c r="B1715" t="s">
        <v>526</v>
      </c>
      <c r="C1715" t="s">
        <v>553</v>
      </c>
      <c r="D1715" t="str">
        <f>IFERROR(VLOOKUP(A1715,'Perpetual Stats(HEM)'!$A$3:$D$2773,3,FALSE),B1715)</f>
        <v>NSW</v>
      </c>
    </row>
    <row r="1716" spans="1:4">
      <c r="A1716">
        <v>1915</v>
      </c>
      <c r="B1716" t="s">
        <v>526</v>
      </c>
      <c r="C1716" t="s">
        <v>553</v>
      </c>
      <c r="D1716" t="str">
        <f>IFERROR(VLOOKUP(A1716,'Perpetual Stats(HEM)'!$A$3:$D$2773,3,FALSE),B1716)</f>
        <v>NSW</v>
      </c>
    </row>
    <row r="1717" spans="1:4">
      <c r="A1717">
        <v>1916</v>
      </c>
      <c r="B1717" t="s">
        <v>526</v>
      </c>
      <c r="C1717" t="s">
        <v>553</v>
      </c>
      <c r="D1717" t="str">
        <f>IFERROR(VLOOKUP(A1717,'Perpetual Stats(HEM)'!$A$3:$D$2773,3,FALSE),B1717)</f>
        <v>NSW</v>
      </c>
    </row>
    <row r="1718" spans="1:4">
      <c r="A1718">
        <v>1917</v>
      </c>
      <c r="B1718" t="s">
        <v>526</v>
      </c>
      <c r="C1718" t="s">
        <v>553</v>
      </c>
      <c r="D1718" t="str">
        <f>IFERROR(VLOOKUP(A1718,'Perpetual Stats(HEM)'!$A$3:$D$2773,3,FALSE),B1718)</f>
        <v>NSW</v>
      </c>
    </row>
    <row r="1719" spans="1:4">
      <c r="A1719">
        <v>1918</v>
      </c>
      <c r="B1719" t="s">
        <v>526</v>
      </c>
      <c r="C1719" t="s">
        <v>553</v>
      </c>
      <c r="D1719" t="str">
        <f>IFERROR(VLOOKUP(A1719,'Perpetual Stats(HEM)'!$A$3:$D$2773,3,FALSE),B1719)</f>
        <v>NSW</v>
      </c>
    </row>
    <row r="1720" spans="1:4">
      <c r="A1720">
        <v>1919</v>
      </c>
      <c r="B1720" t="s">
        <v>526</v>
      </c>
      <c r="C1720" t="s">
        <v>553</v>
      </c>
      <c r="D1720" t="str">
        <f>IFERROR(VLOOKUP(A1720,'Perpetual Stats(HEM)'!$A$3:$D$2773,3,FALSE),B1720)</f>
        <v>NSW</v>
      </c>
    </row>
    <row r="1721" spans="1:4">
      <c r="A1721">
        <v>1920</v>
      </c>
      <c r="B1721" t="s">
        <v>526</v>
      </c>
      <c r="C1721" t="s">
        <v>553</v>
      </c>
      <c r="D1721" t="str">
        <f>IFERROR(VLOOKUP(A1721,'Perpetual Stats(HEM)'!$A$3:$D$2773,3,FALSE),B1721)</f>
        <v>NSW</v>
      </c>
    </row>
    <row r="1722" spans="1:4">
      <c r="A1722">
        <v>1921</v>
      </c>
      <c r="B1722" t="s">
        <v>526</v>
      </c>
      <c r="C1722" t="s">
        <v>479</v>
      </c>
      <c r="D1722" t="str">
        <f>IFERROR(VLOOKUP(A1722,'Perpetual Stats(HEM)'!$A$3:$D$2773,3,FALSE),B1722)</f>
        <v>NSW</v>
      </c>
    </row>
    <row r="1723" spans="1:4">
      <c r="A1723">
        <v>1922</v>
      </c>
      <c r="B1723" t="s">
        <v>526</v>
      </c>
      <c r="C1723" t="s">
        <v>479</v>
      </c>
      <c r="D1723" t="str">
        <f>IFERROR(VLOOKUP(A1723,'Perpetual Stats(HEM)'!$A$3:$D$2773,3,FALSE),B1723)</f>
        <v>NSW</v>
      </c>
    </row>
    <row r="1724" spans="1:4">
      <c r="A1724">
        <v>1923</v>
      </c>
      <c r="B1724" t="s">
        <v>526</v>
      </c>
      <c r="C1724" t="s">
        <v>479</v>
      </c>
      <c r="D1724" t="str">
        <f>IFERROR(VLOOKUP(A1724,'Perpetual Stats(HEM)'!$A$3:$D$2773,3,FALSE),B1724)</f>
        <v>NSW</v>
      </c>
    </row>
    <row r="1725" spans="1:4">
      <c r="A1725">
        <v>1924</v>
      </c>
      <c r="B1725" t="s">
        <v>526</v>
      </c>
      <c r="C1725" t="s">
        <v>479</v>
      </c>
      <c r="D1725" t="str">
        <f>IFERROR(VLOOKUP(A1725,'Perpetual Stats(HEM)'!$A$3:$D$2773,3,FALSE),B1725)</f>
        <v>NSW</v>
      </c>
    </row>
    <row r="1726" spans="1:4">
      <c r="A1726">
        <v>1925</v>
      </c>
      <c r="B1726" t="s">
        <v>526</v>
      </c>
      <c r="C1726" t="s">
        <v>479</v>
      </c>
      <c r="D1726" t="str">
        <f>IFERROR(VLOOKUP(A1726,'Perpetual Stats(HEM)'!$A$3:$D$2773,3,FALSE),B1726)</f>
        <v>NSW</v>
      </c>
    </row>
    <row r="1727" spans="1:4">
      <c r="A1727">
        <v>1926</v>
      </c>
      <c r="B1727" t="s">
        <v>526</v>
      </c>
      <c r="C1727" t="s">
        <v>479</v>
      </c>
      <c r="D1727" t="str">
        <f>IFERROR(VLOOKUP(A1727,'Perpetual Stats(HEM)'!$A$3:$D$2773,3,FALSE),B1727)</f>
        <v>NSW</v>
      </c>
    </row>
    <row r="1728" spans="1:4">
      <c r="A1728">
        <v>1927</v>
      </c>
      <c r="B1728" t="s">
        <v>526</v>
      </c>
      <c r="C1728" t="s">
        <v>479</v>
      </c>
      <c r="D1728" t="str">
        <f>IFERROR(VLOOKUP(A1728,'Perpetual Stats(HEM)'!$A$3:$D$2773,3,FALSE),B1728)</f>
        <v>NSW</v>
      </c>
    </row>
    <row r="1729" spans="1:4">
      <c r="A1729">
        <v>1928</v>
      </c>
      <c r="B1729" t="s">
        <v>526</v>
      </c>
      <c r="C1729" t="s">
        <v>479</v>
      </c>
      <c r="D1729" t="str">
        <f>IFERROR(VLOOKUP(A1729,'Perpetual Stats(HEM)'!$A$3:$D$2773,3,FALSE),B1729)</f>
        <v>NSW</v>
      </c>
    </row>
    <row r="1730" spans="1:4">
      <c r="A1730">
        <v>1929</v>
      </c>
      <c r="B1730" t="s">
        <v>526</v>
      </c>
      <c r="C1730" t="s">
        <v>479</v>
      </c>
      <c r="D1730" t="str">
        <f>IFERROR(VLOOKUP(A1730,'Perpetual Stats(HEM)'!$A$3:$D$2773,3,FALSE),B1730)</f>
        <v>NSW</v>
      </c>
    </row>
    <row r="1731" spans="1:4">
      <c r="A1731">
        <v>1930</v>
      </c>
      <c r="B1731" t="s">
        <v>526</v>
      </c>
      <c r="C1731" t="s">
        <v>479</v>
      </c>
      <c r="D1731" t="str">
        <f>IFERROR(VLOOKUP(A1731,'Perpetual Stats(HEM)'!$A$3:$D$2773,3,FALSE),B1731)</f>
        <v>NSW</v>
      </c>
    </row>
    <row r="1732" spans="1:4">
      <c r="A1732">
        <v>1931</v>
      </c>
      <c r="B1732" t="s">
        <v>526</v>
      </c>
      <c r="C1732" t="s">
        <v>479</v>
      </c>
      <c r="D1732" t="str">
        <f>IFERROR(VLOOKUP(A1732,'Perpetual Stats(HEM)'!$A$3:$D$2773,3,FALSE),B1732)</f>
        <v>NSW</v>
      </c>
    </row>
    <row r="1733" spans="1:4">
      <c r="A1733">
        <v>1932</v>
      </c>
      <c r="B1733" t="s">
        <v>526</v>
      </c>
      <c r="C1733" t="s">
        <v>479</v>
      </c>
      <c r="D1733" t="str">
        <f>IFERROR(VLOOKUP(A1733,'Perpetual Stats(HEM)'!$A$3:$D$2773,3,FALSE),B1733)</f>
        <v>NSW</v>
      </c>
    </row>
    <row r="1734" spans="1:4">
      <c r="A1734">
        <v>1933</v>
      </c>
      <c r="B1734" t="s">
        <v>526</v>
      </c>
      <c r="C1734" t="s">
        <v>479</v>
      </c>
      <c r="D1734" t="str">
        <f>IFERROR(VLOOKUP(A1734,'Perpetual Stats(HEM)'!$A$3:$D$2773,3,FALSE),B1734)</f>
        <v>NSW</v>
      </c>
    </row>
    <row r="1735" spans="1:4">
      <c r="A1735">
        <v>1934</v>
      </c>
      <c r="B1735" t="s">
        <v>526</v>
      </c>
      <c r="C1735" t="s">
        <v>479</v>
      </c>
      <c r="D1735" t="str">
        <f>IFERROR(VLOOKUP(A1735,'Perpetual Stats(HEM)'!$A$3:$D$2773,3,FALSE),B1735)</f>
        <v>NSW</v>
      </c>
    </row>
    <row r="1736" spans="1:4">
      <c r="A1736">
        <v>1935</v>
      </c>
      <c r="B1736" t="s">
        <v>526</v>
      </c>
      <c r="C1736" t="s">
        <v>479</v>
      </c>
      <c r="D1736" t="str">
        <f>IFERROR(VLOOKUP(A1736,'Perpetual Stats(HEM)'!$A$3:$D$2773,3,FALSE),B1736)</f>
        <v>NSW</v>
      </c>
    </row>
    <row r="1737" spans="1:4">
      <c r="A1737">
        <v>1936</v>
      </c>
      <c r="B1737" t="s">
        <v>526</v>
      </c>
      <c r="C1737" t="s">
        <v>479</v>
      </c>
      <c r="D1737" t="str">
        <f>IFERROR(VLOOKUP(A1737,'Perpetual Stats(HEM)'!$A$3:$D$2773,3,FALSE),B1737)</f>
        <v>NSW</v>
      </c>
    </row>
    <row r="1738" spans="1:4">
      <c r="A1738">
        <v>1937</v>
      </c>
      <c r="B1738" t="s">
        <v>526</v>
      </c>
      <c r="C1738" t="s">
        <v>479</v>
      </c>
      <c r="D1738" t="str">
        <f>IFERROR(VLOOKUP(A1738,'Perpetual Stats(HEM)'!$A$3:$D$2773,3,FALSE),B1738)</f>
        <v>NSW</v>
      </c>
    </row>
    <row r="1739" spans="1:4">
      <c r="A1739">
        <v>1938</v>
      </c>
      <c r="B1739" t="s">
        <v>526</v>
      </c>
      <c r="C1739" t="s">
        <v>479</v>
      </c>
      <c r="D1739" t="str">
        <f>IFERROR(VLOOKUP(A1739,'Perpetual Stats(HEM)'!$A$3:$D$2773,3,FALSE),B1739)</f>
        <v>NSW</v>
      </c>
    </row>
    <row r="1740" spans="1:4">
      <c r="A1740">
        <v>1939</v>
      </c>
      <c r="B1740" t="s">
        <v>526</v>
      </c>
      <c r="C1740" t="s">
        <v>479</v>
      </c>
      <c r="D1740" t="str">
        <f>IFERROR(VLOOKUP(A1740,'Perpetual Stats(HEM)'!$A$3:$D$2773,3,FALSE),B1740)</f>
        <v>NSW</v>
      </c>
    </row>
    <row r="1741" spans="1:4">
      <c r="A1741">
        <v>1940</v>
      </c>
      <c r="B1741" t="s">
        <v>526</v>
      </c>
      <c r="C1741" t="s">
        <v>479</v>
      </c>
      <c r="D1741" t="str">
        <f>IFERROR(VLOOKUP(A1741,'Perpetual Stats(HEM)'!$A$3:$D$2773,3,FALSE),B1741)</f>
        <v>NSW</v>
      </c>
    </row>
    <row r="1742" spans="1:4">
      <c r="A1742">
        <v>1941</v>
      </c>
      <c r="B1742" t="s">
        <v>526</v>
      </c>
      <c r="C1742" t="s">
        <v>479</v>
      </c>
      <c r="D1742" t="str">
        <f>IFERROR(VLOOKUP(A1742,'Perpetual Stats(HEM)'!$A$3:$D$2773,3,FALSE),B1742)</f>
        <v>NSW</v>
      </c>
    </row>
    <row r="1743" spans="1:4">
      <c r="A1743">
        <v>1942</v>
      </c>
      <c r="B1743" t="s">
        <v>526</v>
      </c>
      <c r="C1743" t="s">
        <v>479</v>
      </c>
      <c r="D1743" t="str">
        <f>IFERROR(VLOOKUP(A1743,'Perpetual Stats(HEM)'!$A$3:$D$2773,3,FALSE),B1743)</f>
        <v>NSW</v>
      </c>
    </row>
    <row r="1744" spans="1:4">
      <c r="A1744">
        <v>1943</v>
      </c>
      <c r="B1744" t="s">
        <v>526</v>
      </c>
      <c r="C1744" t="s">
        <v>479</v>
      </c>
      <c r="D1744" t="str">
        <f>IFERROR(VLOOKUP(A1744,'Perpetual Stats(HEM)'!$A$3:$D$2773,3,FALSE),B1744)</f>
        <v>NSW</v>
      </c>
    </row>
    <row r="1745" spans="1:4">
      <c r="A1745">
        <v>1944</v>
      </c>
      <c r="B1745" t="s">
        <v>526</v>
      </c>
      <c r="C1745" t="s">
        <v>479</v>
      </c>
      <c r="D1745" t="str">
        <f>IFERROR(VLOOKUP(A1745,'Perpetual Stats(HEM)'!$A$3:$D$2773,3,FALSE),B1745)</f>
        <v>NSW</v>
      </c>
    </row>
    <row r="1746" spans="1:4">
      <c r="A1746">
        <v>1945</v>
      </c>
      <c r="B1746" t="s">
        <v>526</v>
      </c>
      <c r="C1746" t="s">
        <v>479</v>
      </c>
      <c r="D1746" t="str">
        <f>IFERROR(VLOOKUP(A1746,'Perpetual Stats(HEM)'!$A$3:$D$2773,3,FALSE),B1746)</f>
        <v>NSW</v>
      </c>
    </row>
    <row r="1747" spans="1:4">
      <c r="A1747">
        <v>1946</v>
      </c>
      <c r="B1747" t="s">
        <v>526</v>
      </c>
      <c r="C1747" t="s">
        <v>479</v>
      </c>
      <c r="D1747" t="str">
        <f>IFERROR(VLOOKUP(A1747,'Perpetual Stats(HEM)'!$A$3:$D$2773,3,FALSE),B1747)</f>
        <v>NSW</v>
      </c>
    </row>
    <row r="1748" spans="1:4">
      <c r="A1748">
        <v>1947</v>
      </c>
      <c r="B1748" t="s">
        <v>526</v>
      </c>
      <c r="C1748" t="s">
        <v>479</v>
      </c>
      <c r="D1748" t="str">
        <f>IFERROR(VLOOKUP(A1748,'Perpetual Stats(HEM)'!$A$3:$D$2773,3,FALSE),B1748)</f>
        <v>NSW</v>
      </c>
    </row>
    <row r="1749" spans="1:4">
      <c r="A1749">
        <v>1948</v>
      </c>
      <c r="B1749" t="s">
        <v>526</v>
      </c>
      <c r="C1749" t="s">
        <v>479</v>
      </c>
      <c r="D1749" t="str">
        <f>IFERROR(VLOOKUP(A1749,'Perpetual Stats(HEM)'!$A$3:$D$2773,3,FALSE),B1749)</f>
        <v>NSW</v>
      </c>
    </row>
    <row r="1750" spans="1:4">
      <c r="A1750">
        <v>1949</v>
      </c>
      <c r="B1750" t="s">
        <v>526</v>
      </c>
      <c r="C1750" t="s">
        <v>479</v>
      </c>
      <c r="D1750" t="str">
        <f>IFERROR(VLOOKUP(A1750,'Perpetual Stats(HEM)'!$A$3:$D$2773,3,FALSE),B1750)</f>
        <v>NSW</v>
      </c>
    </row>
    <row r="1751" spans="1:4">
      <c r="A1751">
        <v>1950</v>
      </c>
      <c r="B1751" t="s">
        <v>526</v>
      </c>
      <c r="C1751" t="s">
        <v>479</v>
      </c>
      <c r="D1751" t="str">
        <f>IFERROR(VLOOKUP(A1751,'Perpetual Stats(HEM)'!$A$3:$D$2773,3,FALSE),B1751)</f>
        <v>NSW</v>
      </c>
    </row>
    <row r="1752" spans="1:4">
      <c r="A1752">
        <v>1951</v>
      </c>
      <c r="B1752" t="s">
        <v>526</v>
      </c>
      <c r="C1752" t="s">
        <v>479</v>
      </c>
      <c r="D1752" t="str">
        <f>IFERROR(VLOOKUP(A1752,'Perpetual Stats(HEM)'!$A$3:$D$2773,3,FALSE),B1752)</f>
        <v>NSW</v>
      </c>
    </row>
    <row r="1753" spans="1:4">
      <c r="A1753">
        <v>1952</v>
      </c>
      <c r="B1753" t="s">
        <v>526</v>
      </c>
      <c r="C1753" t="s">
        <v>479</v>
      </c>
      <c r="D1753" t="str">
        <f>IFERROR(VLOOKUP(A1753,'Perpetual Stats(HEM)'!$A$3:$D$2773,3,FALSE),B1753)</f>
        <v>NSW</v>
      </c>
    </row>
    <row r="1754" spans="1:4">
      <c r="A1754">
        <v>1953</v>
      </c>
      <c r="B1754" t="s">
        <v>526</v>
      </c>
      <c r="C1754" t="s">
        <v>479</v>
      </c>
      <c r="D1754" t="str">
        <f>IFERROR(VLOOKUP(A1754,'Perpetual Stats(HEM)'!$A$3:$D$2773,3,FALSE),B1754)</f>
        <v>NSW</v>
      </c>
    </row>
    <row r="1755" spans="1:4">
      <c r="A1755">
        <v>1954</v>
      </c>
      <c r="B1755" t="s">
        <v>526</v>
      </c>
      <c r="C1755" t="s">
        <v>479</v>
      </c>
      <c r="D1755" t="str">
        <f>IFERROR(VLOOKUP(A1755,'Perpetual Stats(HEM)'!$A$3:$D$2773,3,FALSE),B1755)</f>
        <v>NSW</v>
      </c>
    </row>
    <row r="1756" spans="1:4">
      <c r="A1756">
        <v>1955</v>
      </c>
      <c r="B1756" t="s">
        <v>526</v>
      </c>
      <c r="C1756" t="s">
        <v>479</v>
      </c>
      <c r="D1756" t="str">
        <f>IFERROR(VLOOKUP(A1756,'Perpetual Stats(HEM)'!$A$3:$D$2773,3,FALSE),B1756)</f>
        <v>NSW</v>
      </c>
    </row>
    <row r="1757" spans="1:4">
      <c r="A1757">
        <v>1956</v>
      </c>
      <c r="B1757" t="s">
        <v>526</v>
      </c>
      <c r="C1757" t="s">
        <v>479</v>
      </c>
      <c r="D1757" t="str">
        <f>IFERROR(VLOOKUP(A1757,'Perpetual Stats(HEM)'!$A$3:$D$2773,3,FALSE),B1757)</f>
        <v>NSW</v>
      </c>
    </row>
    <row r="1758" spans="1:4">
      <c r="A1758">
        <v>1957</v>
      </c>
      <c r="B1758" t="s">
        <v>526</v>
      </c>
      <c r="C1758" t="s">
        <v>479</v>
      </c>
      <c r="D1758" t="str">
        <f>IFERROR(VLOOKUP(A1758,'Perpetual Stats(HEM)'!$A$3:$D$2773,3,FALSE),B1758)</f>
        <v>NSW</v>
      </c>
    </row>
    <row r="1759" spans="1:4">
      <c r="A1759">
        <v>1958</v>
      </c>
      <c r="B1759" t="s">
        <v>526</v>
      </c>
      <c r="C1759" t="s">
        <v>479</v>
      </c>
      <c r="D1759" t="str">
        <f>IFERROR(VLOOKUP(A1759,'Perpetual Stats(HEM)'!$A$3:$D$2773,3,FALSE),B1759)</f>
        <v>NSW</v>
      </c>
    </row>
    <row r="1760" spans="1:4">
      <c r="A1760">
        <v>1959</v>
      </c>
      <c r="B1760" t="s">
        <v>526</v>
      </c>
      <c r="C1760" t="s">
        <v>479</v>
      </c>
      <c r="D1760" t="str">
        <f>IFERROR(VLOOKUP(A1760,'Perpetual Stats(HEM)'!$A$3:$D$2773,3,FALSE),B1760)</f>
        <v>NSW</v>
      </c>
    </row>
    <row r="1761" spans="1:4">
      <c r="A1761">
        <v>1960</v>
      </c>
      <c r="B1761" t="s">
        <v>526</v>
      </c>
      <c r="C1761" t="s">
        <v>479</v>
      </c>
      <c r="D1761" t="str">
        <f>IFERROR(VLOOKUP(A1761,'Perpetual Stats(HEM)'!$A$3:$D$2773,3,FALSE),B1761)</f>
        <v>NSW</v>
      </c>
    </row>
    <row r="1762" spans="1:4">
      <c r="A1762">
        <v>1961</v>
      </c>
      <c r="B1762" t="s">
        <v>526</v>
      </c>
      <c r="C1762" t="s">
        <v>479</v>
      </c>
      <c r="D1762" t="str">
        <f>IFERROR(VLOOKUP(A1762,'Perpetual Stats(HEM)'!$A$3:$D$2773,3,FALSE),B1762)</f>
        <v>NSW</v>
      </c>
    </row>
    <row r="1763" spans="1:4">
      <c r="A1763">
        <v>1962</v>
      </c>
      <c r="B1763" t="s">
        <v>526</v>
      </c>
      <c r="C1763" t="s">
        <v>479</v>
      </c>
      <c r="D1763" t="str">
        <f>IFERROR(VLOOKUP(A1763,'Perpetual Stats(HEM)'!$A$3:$D$2773,3,FALSE),B1763)</f>
        <v>NSW</v>
      </c>
    </row>
    <row r="1764" spans="1:4">
      <c r="A1764">
        <v>1963</v>
      </c>
      <c r="B1764" t="s">
        <v>526</v>
      </c>
      <c r="C1764" t="s">
        <v>479</v>
      </c>
      <c r="D1764" t="str">
        <f>IFERROR(VLOOKUP(A1764,'Perpetual Stats(HEM)'!$A$3:$D$2773,3,FALSE),B1764)</f>
        <v>NSW</v>
      </c>
    </row>
    <row r="1765" spans="1:4">
      <c r="A1765">
        <v>1964</v>
      </c>
      <c r="B1765" t="s">
        <v>526</v>
      </c>
      <c r="C1765" t="s">
        <v>479</v>
      </c>
      <c r="D1765" t="str">
        <f>IFERROR(VLOOKUP(A1765,'Perpetual Stats(HEM)'!$A$3:$D$2773,3,FALSE),B1765)</f>
        <v>NSW</v>
      </c>
    </row>
    <row r="1766" spans="1:4">
      <c r="A1766">
        <v>1965</v>
      </c>
      <c r="B1766" t="s">
        <v>526</v>
      </c>
      <c r="C1766" t="s">
        <v>479</v>
      </c>
      <c r="D1766" t="str">
        <f>IFERROR(VLOOKUP(A1766,'Perpetual Stats(HEM)'!$A$3:$D$2773,3,FALSE),B1766)</f>
        <v>NSW</v>
      </c>
    </row>
    <row r="1767" spans="1:4">
      <c r="A1767">
        <v>1966</v>
      </c>
      <c r="B1767" t="s">
        <v>526</v>
      </c>
      <c r="C1767" t="s">
        <v>479</v>
      </c>
      <c r="D1767" t="str">
        <f>IFERROR(VLOOKUP(A1767,'Perpetual Stats(HEM)'!$A$3:$D$2773,3,FALSE),B1767)</f>
        <v>NSW</v>
      </c>
    </row>
    <row r="1768" spans="1:4">
      <c r="A1768">
        <v>1967</v>
      </c>
      <c r="B1768" t="s">
        <v>526</v>
      </c>
      <c r="C1768" t="s">
        <v>479</v>
      </c>
      <c r="D1768" t="str">
        <f>IFERROR(VLOOKUP(A1768,'Perpetual Stats(HEM)'!$A$3:$D$2773,3,FALSE),B1768)</f>
        <v>NSW</v>
      </c>
    </row>
    <row r="1769" spans="1:4">
      <c r="A1769">
        <v>1968</v>
      </c>
      <c r="B1769" t="s">
        <v>526</v>
      </c>
      <c r="C1769" t="s">
        <v>479</v>
      </c>
      <c r="D1769" t="str">
        <f>IFERROR(VLOOKUP(A1769,'Perpetual Stats(HEM)'!$A$3:$D$2773,3,FALSE),B1769)</f>
        <v>NSW</v>
      </c>
    </row>
    <row r="1770" spans="1:4">
      <c r="A1770">
        <v>1969</v>
      </c>
      <c r="B1770" t="s">
        <v>526</v>
      </c>
      <c r="C1770" t="s">
        <v>479</v>
      </c>
      <c r="D1770" t="str">
        <f>IFERROR(VLOOKUP(A1770,'Perpetual Stats(HEM)'!$A$3:$D$2773,3,FALSE),B1770)</f>
        <v>NSW</v>
      </c>
    </row>
    <row r="1771" spans="1:4">
      <c r="A1771">
        <v>1970</v>
      </c>
      <c r="B1771" t="s">
        <v>526</v>
      </c>
      <c r="C1771" t="s">
        <v>479</v>
      </c>
      <c r="D1771" t="str">
        <f>IFERROR(VLOOKUP(A1771,'Perpetual Stats(HEM)'!$A$3:$D$2773,3,FALSE),B1771)</f>
        <v>NSW</v>
      </c>
    </row>
    <row r="1772" spans="1:4">
      <c r="A1772">
        <v>1971</v>
      </c>
      <c r="B1772" t="s">
        <v>526</v>
      </c>
      <c r="C1772" t="s">
        <v>479</v>
      </c>
      <c r="D1772" t="str">
        <f>IFERROR(VLOOKUP(A1772,'Perpetual Stats(HEM)'!$A$3:$D$2773,3,FALSE),B1772)</f>
        <v>NSW</v>
      </c>
    </row>
    <row r="1773" spans="1:4">
      <c r="A1773">
        <v>1972</v>
      </c>
      <c r="B1773" t="s">
        <v>526</v>
      </c>
      <c r="C1773" t="s">
        <v>479</v>
      </c>
      <c r="D1773" t="str">
        <f>IFERROR(VLOOKUP(A1773,'Perpetual Stats(HEM)'!$A$3:$D$2773,3,FALSE),B1773)</f>
        <v>NSW</v>
      </c>
    </row>
    <row r="1774" spans="1:4">
      <c r="A1774">
        <v>1973</v>
      </c>
      <c r="B1774" t="s">
        <v>526</v>
      </c>
      <c r="C1774" t="s">
        <v>479</v>
      </c>
      <c r="D1774" t="str">
        <f>IFERROR(VLOOKUP(A1774,'Perpetual Stats(HEM)'!$A$3:$D$2773,3,FALSE),B1774)</f>
        <v>NSW</v>
      </c>
    </row>
    <row r="1775" spans="1:4">
      <c r="A1775">
        <v>1974</v>
      </c>
      <c r="B1775" t="s">
        <v>526</v>
      </c>
      <c r="C1775" t="s">
        <v>479</v>
      </c>
      <c r="D1775" t="str">
        <f>IFERROR(VLOOKUP(A1775,'Perpetual Stats(HEM)'!$A$3:$D$2773,3,FALSE),B1775)</f>
        <v>NSW</v>
      </c>
    </row>
    <row r="1776" spans="1:4">
      <c r="A1776">
        <v>1975</v>
      </c>
      <c r="B1776" t="s">
        <v>526</v>
      </c>
      <c r="C1776" t="s">
        <v>479</v>
      </c>
      <c r="D1776" t="str">
        <f>IFERROR(VLOOKUP(A1776,'Perpetual Stats(HEM)'!$A$3:$D$2773,3,FALSE),B1776)</f>
        <v>NSW</v>
      </c>
    </row>
    <row r="1777" spans="1:4">
      <c r="A1777">
        <v>1976</v>
      </c>
      <c r="B1777" t="s">
        <v>526</v>
      </c>
      <c r="C1777" t="s">
        <v>479</v>
      </c>
      <c r="D1777" t="str">
        <f>IFERROR(VLOOKUP(A1777,'Perpetual Stats(HEM)'!$A$3:$D$2773,3,FALSE),B1777)</f>
        <v>NSW</v>
      </c>
    </row>
    <row r="1778" spans="1:4">
      <c r="A1778">
        <v>1977</v>
      </c>
      <c r="B1778" t="s">
        <v>526</v>
      </c>
      <c r="C1778" t="s">
        <v>479</v>
      </c>
      <c r="D1778" t="str">
        <f>IFERROR(VLOOKUP(A1778,'Perpetual Stats(HEM)'!$A$3:$D$2773,3,FALSE),B1778)</f>
        <v>NSW</v>
      </c>
    </row>
    <row r="1779" spans="1:4">
      <c r="A1779">
        <v>1978</v>
      </c>
      <c r="B1779" t="s">
        <v>526</v>
      </c>
      <c r="C1779" t="s">
        <v>479</v>
      </c>
      <c r="D1779" t="str">
        <f>IFERROR(VLOOKUP(A1779,'Perpetual Stats(HEM)'!$A$3:$D$2773,3,FALSE),B1779)</f>
        <v>NSW</v>
      </c>
    </row>
    <row r="1780" spans="1:4">
      <c r="A1780">
        <v>1979</v>
      </c>
      <c r="B1780" t="s">
        <v>526</v>
      </c>
      <c r="C1780" t="s">
        <v>479</v>
      </c>
      <c r="D1780" t="str">
        <f>IFERROR(VLOOKUP(A1780,'Perpetual Stats(HEM)'!$A$3:$D$2773,3,FALSE),B1780)</f>
        <v>NSW</v>
      </c>
    </row>
    <row r="1781" spans="1:4">
      <c r="A1781">
        <v>1980</v>
      </c>
      <c r="B1781" t="s">
        <v>526</v>
      </c>
      <c r="C1781" t="s">
        <v>479</v>
      </c>
      <c r="D1781" t="str">
        <f>IFERROR(VLOOKUP(A1781,'Perpetual Stats(HEM)'!$A$3:$D$2773,3,FALSE),B1781)</f>
        <v>NSW</v>
      </c>
    </row>
    <row r="1782" spans="1:4">
      <c r="A1782">
        <v>1981</v>
      </c>
      <c r="B1782" t="s">
        <v>526</v>
      </c>
      <c r="C1782" t="s">
        <v>479</v>
      </c>
      <c r="D1782" t="str">
        <f>IFERROR(VLOOKUP(A1782,'Perpetual Stats(HEM)'!$A$3:$D$2773,3,FALSE),B1782)</f>
        <v>NSW</v>
      </c>
    </row>
    <row r="1783" spans="1:4">
      <c r="A1783">
        <v>1982</v>
      </c>
      <c r="B1783" t="s">
        <v>526</v>
      </c>
      <c r="C1783" t="s">
        <v>479</v>
      </c>
      <c r="D1783" t="str">
        <f>IFERROR(VLOOKUP(A1783,'Perpetual Stats(HEM)'!$A$3:$D$2773,3,FALSE),B1783)</f>
        <v>NSW</v>
      </c>
    </row>
    <row r="1784" spans="1:4">
      <c r="A1784">
        <v>1983</v>
      </c>
      <c r="B1784" t="s">
        <v>526</v>
      </c>
      <c r="C1784" t="s">
        <v>479</v>
      </c>
      <c r="D1784" t="str">
        <f>IFERROR(VLOOKUP(A1784,'Perpetual Stats(HEM)'!$A$3:$D$2773,3,FALSE),B1784)</f>
        <v>NSW</v>
      </c>
    </row>
    <row r="1785" spans="1:4">
      <c r="A1785">
        <v>1984</v>
      </c>
      <c r="B1785" t="s">
        <v>526</v>
      </c>
      <c r="C1785" t="s">
        <v>479</v>
      </c>
      <c r="D1785" t="str">
        <f>IFERROR(VLOOKUP(A1785,'Perpetual Stats(HEM)'!$A$3:$D$2773,3,FALSE),B1785)</f>
        <v>NSW</v>
      </c>
    </row>
    <row r="1786" spans="1:4">
      <c r="A1786">
        <v>1985</v>
      </c>
      <c r="B1786" t="s">
        <v>526</v>
      </c>
      <c r="C1786" t="s">
        <v>479</v>
      </c>
      <c r="D1786" t="str">
        <f>IFERROR(VLOOKUP(A1786,'Perpetual Stats(HEM)'!$A$3:$D$2773,3,FALSE),B1786)</f>
        <v>NSW</v>
      </c>
    </row>
    <row r="1787" spans="1:4">
      <c r="A1787">
        <v>1986</v>
      </c>
      <c r="B1787" t="s">
        <v>526</v>
      </c>
      <c r="C1787" t="s">
        <v>479</v>
      </c>
      <c r="D1787" t="str">
        <f>IFERROR(VLOOKUP(A1787,'Perpetual Stats(HEM)'!$A$3:$D$2773,3,FALSE),B1787)</f>
        <v>NSW</v>
      </c>
    </row>
    <row r="1788" spans="1:4">
      <c r="A1788">
        <v>1987</v>
      </c>
      <c r="B1788" t="s">
        <v>526</v>
      </c>
      <c r="C1788" t="s">
        <v>479</v>
      </c>
      <c r="D1788" t="str">
        <f>IFERROR(VLOOKUP(A1788,'Perpetual Stats(HEM)'!$A$3:$D$2773,3,FALSE),B1788)</f>
        <v>NSW</v>
      </c>
    </row>
    <row r="1789" spans="1:4">
      <c r="A1789">
        <v>1988</v>
      </c>
      <c r="B1789" t="s">
        <v>526</v>
      </c>
      <c r="C1789" t="s">
        <v>479</v>
      </c>
      <c r="D1789" t="str">
        <f>IFERROR(VLOOKUP(A1789,'Perpetual Stats(HEM)'!$A$3:$D$2773,3,FALSE),B1789)</f>
        <v>NSW</v>
      </c>
    </row>
    <row r="1790" spans="1:4">
      <c r="A1790">
        <v>1989</v>
      </c>
      <c r="B1790" t="s">
        <v>526</v>
      </c>
      <c r="C1790" t="s">
        <v>479</v>
      </c>
      <c r="D1790" t="str">
        <f>IFERROR(VLOOKUP(A1790,'Perpetual Stats(HEM)'!$A$3:$D$2773,3,FALSE),B1790)</f>
        <v>NSW</v>
      </c>
    </row>
    <row r="1791" spans="1:4">
      <c r="A1791">
        <v>1990</v>
      </c>
      <c r="B1791" t="s">
        <v>526</v>
      </c>
      <c r="C1791" t="s">
        <v>479</v>
      </c>
      <c r="D1791" t="str">
        <f>IFERROR(VLOOKUP(A1791,'Perpetual Stats(HEM)'!$A$3:$D$2773,3,FALSE),B1791)</f>
        <v>NSW</v>
      </c>
    </row>
    <row r="1792" spans="1:4">
      <c r="A1792">
        <v>1991</v>
      </c>
      <c r="B1792" t="s">
        <v>526</v>
      </c>
      <c r="C1792" t="s">
        <v>479</v>
      </c>
      <c r="D1792" t="str">
        <f>IFERROR(VLOOKUP(A1792,'Perpetual Stats(HEM)'!$A$3:$D$2773,3,FALSE),B1792)</f>
        <v>NSW</v>
      </c>
    </row>
    <row r="1793" spans="1:4">
      <c r="A1793">
        <v>1992</v>
      </c>
      <c r="B1793" t="s">
        <v>526</v>
      </c>
      <c r="C1793" t="s">
        <v>479</v>
      </c>
      <c r="D1793" t="str">
        <f>IFERROR(VLOOKUP(A1793,'Perpetual Stats(HEM)'!$A$3:$D$2773,3,FALSE),B1793)</f>
        <v>NSW</v>
      </c>
    </row>
    <row r="1794" spans="1:4">
      <c r="A1794">
        <v>1993</v>
      </c>
      <c r="B1794" t="s">
        <v>526</v>
      </c>
      <c r="C1794" t="s">
        <v>479</v>
      </c>
      <c r="D1794" t="str">
        <f>IFERROR(VLOOKUP(A1794,'Perpetual Stats(HEM)'!$A$3:$D$2773,3,FALSE),B1794)</f>
        <v>NSW</v>
      </c>
    </row>
    <row r="1795" spans="1:4">
      <c r="A1795">
        <v>1994</v>
      </c>
      <c r="B1795" t="s">
        <v>526</v>
      </c>
      <c r="C1795" t="s">
        <v>479</v>
      </c>
      <c r="D1795" t="str">
        <f>IFERROR(VLOOKUP(A1795,'Perpetual Stats(HEM)'!$A$3:$D$2773,3,FALSE),B1795)</f>
        <v>NSW</v>
      </c>
    </row>
    <row r="1796" spans="1:4">
      <c r="A1796">
        <v>1995</v>
      </c>
      <c r="B1796" t="s">
        <v>526</v>
      </c>
      <c r="C1796" t="s">
        <v>479</v>
      </c>
      <c r="D1796" t="str">
        <f>IFERROR(VLOOKUP(A1796,'Perpetual Stats(HEM)'!$A$3:$D$2773,3,FALSE),B1796)</f>
        <v>NSW</v>
      </c>
    </row>
    <row r="1797" spans="1:4">
      <c r="A1797">
        <v>1996</v>
      </c>
      <c r="B1797" t="s">
        <v>526</v>
      </c>
      <c r="C1797" t="s">
        <v>479</v>
      </c>
      <c r="D1797" t="str">
        <f>IFERROR(VLOOKUP(A1797,'Perpetual Stats(HEM)'!$A$3:$D$2773,3,FALSE),B1797)</f>
        <v>NSW</v>
      </c>
    </row>
    <row r="1798" spans="1:4">
      <c r="A1798">
        <v>1997</v>
      </c>
      <c r="B1798" t="s">
        <v>526</v>
      </c>
      <c r="C1798" t="s">
        <v>479</v>
      </c>
      <c r="D1798" t="str">
        <f>IFERROR(VLOOKUP(A1798,'Perpetual Stats(HEM)'!$A$3:$D$2773,3,FALSE),B1798)</f>
        <v>NSW</v>
      </c>
    </row>
    <row r="1799" spans="1:4">
      <c r="A1799">
        <v>1998</v>
      </c>
      <c r="B1799" t="s">
        <v>526</v>
      </c>
      <c r="C1799" t="s">
        <v>479</v>
      </c>
      <c r="D1799" t="str">
        <f>IFERROR(VLOOKUP(A1799,'Perpetual Stats(HEM)'!$A$3:$D$2773,3,FALSE),B1799)</f>
        <v>NSW</v>
      </c>
    </row>
    <row r="1800" spans="1:4">
      <c r="A1800">
        <v>1999</v>
      </c>
      <c r="B1800" t="s">
        <v>526</v>
      </c>
      <c r="C1800" t="s">
        <v>479</v>
      </c>
      <c r="D1800" t="str">
        <f>IFERROR(VLOOKUP(A1800,'Perpetual Stats(HEM)'!$A$3:$D$2773,3,FALSE),B1800)</f>
        <v>NSW</v>
      </c>
    </row>
    <row r="1801" spans="1:4">
      <c r="A1801">
        <v>2000</v>
      </c>
      <c r="B1801" t="s">
        <v>526</v>
      </c>
      <c r="C1801" t="s">
        <v>554</v>
      </c>
      <c r="D1801" t="str">
        <f>IFERROR(VLOOKUP(A1801,'Perpetual Stats(HEM)'!$A$3:$D$2773,3,FALSE),B1801)</f>
        <v>1GSYD</v>
      </c>
    </row>
    <row r="1802" spans="1:4">
      <c r="A1802">
        <v>2001</v>
      </c>
      <c r="B1802" t="s">
        <v>526</v>
      </c>
      <c r="C1802" t="s">
        <v>554</v>
      </c>
      <c r="D1802" t="str">
        <f>IFERROR(VLOOKUP(A1802,'Perpetual Stats(HEM)'!$A$3:$D$2773,3,FALSE),B1802)</f>
        <v>NSW</v>
      </c>
    </row>
    <row r="1803" spans="1:4">
      <c r="A1803">
        <v>2002</v>
      </c>
      <c r="B1803" t="s">
        <v>526</v>
      </c>
      <c r="C1803" t="s">
        <v>554</v>
      </c>
      <c r="D1803" t="str">
        <f>IFERROR(VLOOKUP(A1803,'Perpetual Stats(HEM)'!$A$3:$D$2773,3,FALSE),B1803)</f>
        <v>NSW</v>
      </c>
    </row>
    <row r="1804" spans="1:4">
      <c r="A1804">
        <v>2003</v>
      </c>
      <c r="B1804" t="s">
        <v>526</v>
      </c>
      <c r="C1804" t="s">
        <v>554</v>
      </c>
      <c r="D1804" t="str">
        <f>IFERROR(VLOOKUP(A1804,'Perpetual Stats(HEM)'!$A$3:$D$2773,3,FALSE),B1804)</f>
        <v>NSW</v>
      </c>
    </row>
    <row r="1805" spans="1:4">
      <c r="A1805">
        <v>2004</v>
      </c>
      <c r="B1805" t="s">
        <v>526</v>
      </c>
      <c r="C1805" t="s">
        <v>554</v>
      </c>
      <c r="D1805" t="str">
        <f>IFERROR(VLOOKUP(A1805,'Perpetual Stats(HEM)'!$A$3:$D$2773,3,FALSE),B1805)</f>
        <v>NSW</v>
      </c>
    </row>
    <row r="1806" spans="1:4">
      <c r="A1806">
        <v>2005</v>
      </c>
      <c r="B1806" t="s">
        <v>526</v>
      </c>
      <c r="C1806" t="s">
        <v>554</v>
      </c>
      <c r="D1806" t="str">
        <f>IFERROR(VLOOKUP(A1806,'Perpetual Stats(HEM)'!$A$3:$D$2773,3,FALSE),B1806)</f>
        <v>NSW</v>
      </c>
    </row>
    <row r="1807" spans="1:4">
      <c r="A1807">
        <v>2006</v>
      </c>
      <c r="B1807" t="s">
        <v>526</v>
      </c>
      <c r="C1807" t="s">
        <v>553</v>
      </c>
      <c r="D1807" t="str">
        <f>IFERROR(VLOOKUP(A1807,'Perpetual Stats(HEM)'!$A$3:$D$2773,3,FALSE),B1807)</f>
        <v>1GSYD</v>
      </c>
    </row>
    <row r="1808" spans="1:4">
      <c r="A1808">
        <v>2007</v>
      </c>
      <c r="B1808" t="s">
        <v>526</v>
      </c>
      <c r="C1808" t="s">
        <v>553</v>
      </c>
      <c r="D1808" t="str">
        <f>IFERROR(VLOOKUP(A1808,'Perpetual Stats(HEM)'!$A$3:$D$2773,3,FALSE),B1808)</f>
        <v>1GSYD</v>
      </c>
    </row>
    <row r="1809" spans="1:4">
      <c r="A1809">
        <v>2008</v>
      </c>
      <c r="B1809" t="s">
        <v>526</v>
      </c>
      <c r="C1809" t="s">
        <v>553</v>
      </c>
      <c r="D1809" t="str">
        <f>IFERROR(VLOOKUP(A1809,'Perpetual Stats(HEM)'!$A$3:$D$2773,3,FALSE),B1809)</f>
        <v>1GSYD</v>
      </c>
    </row>
    <row r="1810" spans="1:4">
      <c r="A1810">
        <v>2009</v>
      </c>
      <c r="B1810" t="s">
        <v>526</v>
      </c>
      <c r="C1810" t="s">
        <v>553</v>
      </c>
      <c r="D1810" t="str">
        <f>IFERROR(VLOOKUP(A1810,'Perpetual Stats(HEM)'!$A$3:$D$2773,3,FALSE),B1810)</f>
        <v>1GSYD</v>
      </c>
    </row>
    <row r="1811" spans="1:4">
      <c r="A1811">
        <v>2010</v>
      </c>
      <c r="B1811" t="s">
        <v>526</v>
      </c>
      <c r="C1811" t="s">
        <v>553</v>
      </c>
      <c r="D1811" t="str">
        <f>IFERROR(VLOOKUP(A1811,'Perpetual Stats(HEM)'!$A$3:$D$2773,3,FALSE),B1811)</f>
        <v>1GSYD</v>
      </c>
    </row>
    <row r="1812" spans="1:4">
      <c r="A1812">
        <v>2011</v>
      </c>
      <c r="B1812" t="s">
        <v>526</v>
      </c>
      <c r="C1812" t="s">
        <v>553</v>
      </c>
      <c r="D1812" t="str">
        <f>IFERROR(VLOOKUP(A1812,'Perpetual Stats(HEM)'!$A$3:$D$2773,3,FALSE),B1812)</f>
        <v>1GSYD</v>
      </c>
    </row>
    <row r="1813" spans="1:4">
      <c r="A1813">
        <v>2012</v>
      </c>
      <c r="B1813" t="s">
        <v>526</v>
      </c>
      <c r="C1813" t="s">
        <v>553</v>
      </c>
      <c r="D1813" t="str">
        <f>IFERROR(VLOOKUP(A1813,'Perpetual Stats(HEM)'!$A$3:$D$2773,3,FALSE),B1813)</f>
        <v>NSW</v>
      </c>
    </row>
    <row r="1814" spans="1:4">
      <c r="A1814">
        <v>2013</v>
      </c>
      <c r="B1814" t="s">
        <v>526</v>
      </c>
      <c r="C1814" t="s">
        <v>553</v>
      </c>
      <c r="D1814" t="str">
        <f>IFERROR(VLOOKUP(A1814,'Perpetual Stats(HEM)'!$A$3:$D$2773,3,FALSE),B1814)</f>
        <v>NSW</v>
      </c>
    </row>
    <row r="1815" spans="1:4">
      <c r="A1815">
        <v>2014</v>
      </c>
      <c r="B1815" t="s">
        <v>526</v>
      </c>
      <c r="C1815" t="s">
        <v>553</v>
      </c>
      <c r="D1815" t="str">
        <f>IFERROR(VLOOKUP(A1815,'Perpetual Stats(HEM)'!$A$3:$D$2773,3,FALSE),B1815)</f>
        <v>NSW</v>
      </c>
    </row>
    <row r="1816" spans="1:4">
      <c r="A1816">
        <v>2015</v>
      </c>
      <c r="B1816" t="s">
        <v>526</v>
      </c>
      <c r="C1816" t="s">
        <v>553</v>
      </c>
      <c r="D1816" t="str">
        <f>IFERROR(VLOOKUP(A1816,'Perpetual Stats(HEM)'!$A$3:$D$2773,3,FALSE),B1816)</f>
        <v>1GSYD</v>
      </c>
    </row>
    <row r="1817" spans="1:4">
      <c r="A1817">
        <v>2016</v>
      </c>
      <c r="B1817" t="s">
        <v>526</v>
      </c>
      <c r="C1817" t="s">
        <v>553</v>
      </c>
      <c r="D1817" t="str">
        <f>IFERROR(VLOOKUP(A1817,'Perpetual Stats(HEM)'!$A$3:$D$2773,3,FALSE),B1817)</f>
        <v>1GSYD</v>
      </c>
    </row>
    <row r="1818" spans="1:4">
      <c r="A1818">
        <v>2017</v>
      </c>
      <c r="B1818" t="s">
        <v>526</v>
      </c>
      <c r="C1818" t="s">
        <v>553</v>
      </c>
      <c r="D1818" t="str">
        <f>IFERROR(VLOOKUP(A1818,'Perpetual Stats(HEM)'!$A$3:$D$2773,3,FALSE),B1818)</f>
        <v>1GSYD</v>
      </c>
    </row>
    <row r="1819" spans="1:4">
      <c r="A1819">
        <v>2018</v>
      </c>
      <c r="B1819" t="s">
        <v>526</v>
      </c>
      <c r="C1819" t="s">
        <v>553</v>
      </c>
      <c r="D1819" t="str">
        <f>IFERROR(VLOOKUP(A1819,'Perpetual Stats(HEM)'!$A$3:$D$2773,3,FALSE),B1819)</f>
        <v>1GSYD</v>
      </c>
    </row>
    <row r="1820" spans="1:4">
      <c r="A1820">
        <v>2019</v>
      </c>
      <c r="B1820" t="s">
        <v>526</v>
      </c>
      <c r="C1820" t="s">
        <v>553</v>
      </c>
      <c r="D1820" t="str">
        <f>IFERROR(VLOOKUP(A1820,'Perpetual Stats(HEM)'!$A$3:$D$2773,3,FALSE),B1820)</f>
        <v>1GSYD</v>
      </c>
    </row>
    <row r="1821" spans="1:4">
      <c r="A1821">
        <v>2020</v>
      </c>
      <c r="B1821" t="s">
        <v>526</v>
      </c>
      <c r="C1821" t="s">
        <v>553</v>
      </c>
      <c r="D1821" t="str">
        <f>IFERROR(VLOOKUP(A1821,'Perpetual Stats(HEM)'!$A$3:$D$2773,3,FALSE),B1821)</f>
        <v>1GSYD</v>
      </c>
    </row>
    <row r="1822" spans="1:4">
      <c r="A1822">
        <v>2021</v>
      </c>
      <c r="B1822" t="s">
        <v>526</v>
      </c>
      <c r="C1822" t="s">
        <v>553</v>
      </c>
      <c r="D1822" t="str">
        <f>IFERROR(VLOOKUP(A1822,'Perpetual Stats(HEM)'!$A$3:$D$2773,3,FALSE),B1822)</f>
        <v>1GSYD</v>
      </c>
    </row>
    <row r="1823" spans="1:4">
      <c r="A1823">
        <v>2022</v>
      </c>
      <c r="B1823" t="s">
        <v>526</v>
      </c>
      <c r="C1823" t="s">
        <v>553</v>
      </c>
      <c r="D1823" t="str">
        <f>IFERROR(VLOOKUP(A1823,'Perpetual Stats(HEM)'!$A$3:$D$2773,3,FALSE),B1823)</f>
        <v>1GSYD</v>
      </c>
    </row>
    <row r="1824" spans="1:4">
      <c r="A1824">
        <v>2023</v>
      </c>
      <c r="B1824" t="s">
        <v>526</v>
      </c>
      <c r="C1824" t="s">
        <v>553</v>
      </c>
      <c r="D1824" t="str">
        <f>IFERROR(VLOOKUP(A1824,'Perpetual Stats(HEM)'!$A$3:$D$2773,3,FALSE),B1824)</f>
        <v>1GSYD</v>
      </c>
    </row>
    <row r="1825" spans="1:4">
      <c r="A1825">
        <v>2024</v>
      </c>
      <c r="B1825" t="s">
        <v>526</v>
      </c>
      <c r="C1825" t="s">
        <v>553</v>
      </c>
      <c r="D1825" t="str">
        <f>IFERROR(VLOOKUP(A1825,'Perpetual Stats(HEM)'!$A$3:$D$2773,3,FALSE),B1825)</f>
        <v>1GSYD</v>
      </c>
    </row>
    <row r="1826" spans="1:4">
      <c r="A1826">
        <v>2025</v>
      </c>
      <c r="B1826" t="s">
        <v>526</v>
      </c>
      <c r="C1826" t="s">
        <v>553</v>
      </c>
      <c r="D1826" t="str">
        <f>IFERROR(VLOOKUP(A1826,'Perpetual Stats(HEM)'!$A$3:$D$2773,3,FALSE),B1826)</f>
        <v>1GSYD</v>
      </c>
    </row>
    <row r="1827" spans="1:4">
      <c r="A1827">
        <v>2026</v>
      </c>
      <c r="B1827" t="s">
        <v>526</v>
      </c>
      <c r="C1827" t="s">
        <v>553</v>
      </c>
      <c r="D1827" t="str">
        <f>IFERROR(VLOOKUP(A1827,'Perpetual Stats(HEM)'!$A$3:$D$2773,3,FALSE),B1827)</f>
        <v>1GSYD</v>
      </c>
    </row>
    <row r="1828" spans="1:4">
      <c r="A1828">
        <v>2027</v>
      </c>
      <c r="B1828" t="s">
        <v>526</v>
      </c>
      <c r="C1828" t="s">
        <v>553</v>
      </c>
      <c r="D1828" t="str">
        <f>IFERROR(VLOOKUP(A1828,'Perpetual Stats(HEM)'!$A$3:$D$2773,3,FALSE),B1828)</f>
        <v>1GSYD</v>
      </c>
    </row>
    <row r="1829" spans="1:4">
      <c r="A1829">
        <v>2028</v>
      </c>
      <c r="B1829" t="s">
        <v>526</v>
      </c>
      <c r="C1829" t="s">
        <v>553</v>
      </c>
      <c r="D1829" t="str">
        <f>IFERROR(VLOOKUP(A1829,'Perpetual Stats(HEM)'!$A$3:$D$2773,3,FALSE),B1829)</f>
        <v>1GSYD</v>
      </c>
    </row>
    <row r="1830" spans="1:4">
      <c r="A1830">
        <v>2029</v>
      </c>
      <c r="B1830" t="s">
        <v>526</v>
      </c>
      <c r="C1830" t="s">
        <v>553</v>
      </c>
      <c r="D1830" t="str">
        <f>IFERROR(VLOOKUP(A1830,'Perpetual Stats(HEM)'!$A$3:$D$2773,3,FALSE),B1830)</f>
        <v>1GSYD</v>
      </c>
    </row>
    <row r="1831" spans="1:4">
      <c r="A1831">
        <v>2030</v>
      </c>
      <c r="B1831" t="s">
        <v>526</v>
      </c>
      <c r="C1831" t="s">
        <v>553</v>
      </c>
      <c r="D1831" t="str">
        <f>IFERROR(VLOOKUP(A1831,'Perpetual Stats(HEM)'!$A$3:$D$2773,3,FALSE),B1831)</f>
        <v>1GSYD</v>
      </c>
    </row>
    <row r="1832" spans="1:4">
      <c r="A1832">
        <v>2031</v>
      </c>
      <c r="B1832" t="s">
        <v>526</v>
      </c>
      <c r="C1832" t="s">
        <v>553</v>
      </c>
      <c r="D1832" t="str">
        <f>IFERROR(VLOOKUP(A1832,'Perpetual Stats(HEM)'!$A$3:$D$2773,3,FALSE),B1832)</f>
        <v>1GSYD</v>
      </c>
    </row>
    <row r="1833" spans="1:4">
      <c r="A1833">
        <v>2032</v>
      </c>
      <c r="B1833" t="s">
        <v>526</v>
      </c>
      <c r="C1833" t="s">
        <v>553</v>
      </c>
      <c r="D1833" t="str">
        <f>IFERROR(VLOOKUP(A1833,'Perpetual Stats(HEM)'!$A$3:$D$2773,3,FALSE),B1833)</f>
        <v>1GSYD</v>
      </c>
    </row>
    <row r="1834" spans="1:4">
      <c r="A1834">
        <v>2033</v>
      </c>
      <c r="B1834" t="s">
        <v>526</v>
      </c>
      <c r="C1834" t="s">
        <v>553</v>
      </c>
      <c r="D1834" t="str">
        <f>IFERROR(VLOOKUP(A1834,'Perpetual Stats(HEM)'!$A$3:$D$2773,3,FALSE),B1834)</f>
        <v>1GSYD</v>
      </c>
    </row>
    <row r="1835" spans="1:4">
      <c r="A1835">
        <v>2034</v>
      </c>
      <c r="B1835" t="s">
        <v>526</v>
      </c>
      <c r="C1835" t="s">
        <v>553</v>
      </c>
      <c r="D1835" t="str">
        <f>IFERROR(VLOOKUP(A1835,'Perpetual Stats(HEM)'!$A$3:$D$2773,3,FALSE),B1835)</f>
        <v>1GSYD</v>
      </c>
    </row>
    <row r="1836" spans="1:4">
      <c r="A1836">
        <v>2035</v>
      </c>
      <c r="B1836" t="s">
        <v>526</v>
      </c>
      <c r="C1836" t="s">
        <v>553</v>
      </c>
      <c r="D1836" t="str">
        <f>IFERROR(VLOOKUP(A1836,'Perpetual Stats(HEM)'!$A$3:$D$2773,3,FALSE),B1836)</f>
        <v>1GSYD</v>
      </c>
    </row>
    <row r="1837" spans="1:4">
      <c r="A1837">
        <v>2036</v>
      </c>
      <c r="B1837" t="s">
        <v>526</v>
      </c>
      <c r="C1837" t="s">
        <v>553</v>
      </c>
      <c r="D1837" t="str">
        <f>IFERROR(VLOOKUP(A1837,'Perpetual Stats(HEM)'!$A$3:$D$2773,3,FALSE),B1837)</f>
        <v>1GSYD</v>
      </c>
    </row>
    <row r="1838" spans="1:4">
      <c r="A1838">
        <v>2037</v>
      </c>
      <c r="B1838" t="s">
        <v>526</v>
      </c>
      <c r="C1838" t="s">
        <v>553</v>
      </c>
      <c r="D1838" t="str">
        <f>IFERROR(VLOOKUP(A1838,'Perpetual Stats(HEM)'!$A$3:$D$2773,3,FALSE),B1838)</f>
        <v>1GSYD</v>
      </c>
    </row>
    <row r="1839" spans="1:4">
      <c r="A1839">
        <v>2038</v>
      </c>
      <c r="B1839" t="s">
        <v>526</v>
      </c>
      <c r="C1839" t="s">
        <v>553</v>
      </c>
      <c r="D1839" t="str">
        <f>IFERROR(VLOOKUP(A1839,'Perpetual Stats(HEM)'!$A$3:$D$2773,3,FALSE),B1839)</f>
        <v>1GSYD</v>
      </c>
    </row>
    <row r="1840" spans="1:4">
      <c r="A1840">
        <v>2039</v>
      </c>
      <c r="B1840" t="s">
        <v>526</v>
      </c>
      <c r="C1840" t="s">
        <v>553</v>
      </c>
      <c r="D1840" t="str">
        <f>IFERROR(VLOOKUP(A1840,'Perpetual Stats(HEM)'!$A$3:$D$2773,3,FALSE),B1840)</f>
        <v>1GSYD</v>
      </c>
    </row>
    <row r="1841" spans="1:4">
      <c r="A1841">
        <v>2040</v>
      </c>
      <c r="B1841" t="s">
        <v>526</v>
      </c>
      <c r="C1841" t="s">
        <v>553</v>
      </c>
      <c r="D1841" t="str">
        <f>IFERROR(VLOOKUP(A1841,'Perpetual Stats(HEM)'!$A$3:$D$2773,3,FALSE),B1841)</f>
        <v>1GSYD</v>
      </c>
    </row>
    <row r="1842" spans="1:4">
      <c r="A1842">
        <v>2041</v>
      </c>
      <c r="B1842" t="s">
        <v>526</v>
      </c>
      <c r="C1842" t="s">
        <v>553</v>
      </c>
      <c r="D1842" t="str">
        <f>IFERROR(VLOOKUP(A1842,'Perpetual Stats(HEM)'!$A$3:$D$2773,3,FALSE),B1842)</f>
        <v>1GSYD</v>
      </c>
    </row>
    <row r="1843" spans="1:4">
      <c r="A1843">
        <v>2042</v>
      </c>
      <c r="B1843" t="s">
        <v>526</v>
      </c>
      <c r="C1843" t="s">
        <v>553</v>
      </c>
      <c r="D1843" t="str">
        <f>IFERROR(VLOOKUP(A1843,'Perpetual Stats(HEM)'!$A$3:$D$2773,3,FALSE),B1843)</f>
        <v>1GSYD</v>
      </c>
    </row>
    <row r="1844" spans="1:4">
      <c r="A1844">
        <v>2043</v>
      </c>
      <c r="B1844" t="s">
        <v>526</v>
      </c>
      <c r="C1844" t="s">
        <v>553</v>
      </c>
      <c r="D1844" t="str">
        <f>IFERROR(VLOOKUP(A1844,'Perpetual Stats(HEM)'!$A$3:$D$2773,3,FALSE),B1844)</f>
        <v>1GSYD</v>
      </c>
    </row>
    <row r="1845" spans="1:4">
      <c r="A1845">
        <v>2044</v>
      </c>
      <c r="B1845" t="s">
        <v>526</v>
      </c>
      <c r="C1845" t="s">
        <v>553</v>
      </c>
      <c r="D1845" t="str">
        <f>IFERROR(VLOOKUP(A1845,'Perpetual Stats(HEM)'!$A$3:$D$2773,3,FALSE),B1845)</f>
        <v>1GSYD</v>
      </c>
    </row>
    <row r="1846" spans="1:4">
      <c r="A1846">
        <v>2045</v>
      </c>
      <c r="B1846" t="s">
        <v>526</v>
      </c>
      <c r="C1846" t="s">
        <v>553</v>
      </c>
      <c r="D1846" t="str">
        <f>IFERROR(VLOOKUP(A1846,'Perpetual Stats(HEM)'!$A$3:$D$2773,3,FALSE),B1846)</f>
        <v>1GSYD</v>
      </c>
    </row>
    <row r="1847" spans="1:4">
      <c r="A1847">
        <v>2046</v>
      </c>
      <c r="B1847" t="s">
        <v>526</v>
      </c>
      <c r="C1847" t="s">
        <v>553</v>
      </c>
      <c r="D1847" t="str">
        <f>IFERROR(VLOOKUP(A1847,'Perpetual Stats(HEM)'!$A$3:$D$2773,3,FALSE),B1847)</f>
        <v>1GSYD</v>
      </c>
    </row>
    <row r="1848" spans="1:4">
      <c r="A1848">
        <v>2047</v>
      </c>
      <c r="B1848" t="s">
        <v>526</v>
      </c>
      <c r="C1848" t="s">
        <v>553</v>
      </c>
      <c r="D1848" t="str">
        <f>IFERROR(VLOOKUP(A1848,'Perpetual Stats(HEM)'!$A$3:$D$2773,3,FALSE),B1848)</f>
        <v>1GSYD</v>
      </c>
    </row>
    <row r="1849" spans="1:4">
      <c r="A1849">
        <v>2048</v>
      </c>
      <c r="B1849" t="s">
        <v>526</v>
      </c>
      <c r="C1849" t="s">
        <v>553</v>
      </c>
      <c r="D1849" t="str">
        <f>IFERROR(VLOOKUP(A1849,'Perpetual Stats(HEM)'!$A$3:$D$2773,3,FALSE),B1849)</f>
        <v>1GSYD</v>
      </c>
    </row>
    <row r="1850" spans="1:4">
      <c r="A1850">
        <v>2049</v>
      </c>
      <c r="B1850" t="s">
        <v>526</v>
      </c>
      <c r="C1850" t="s">
        <v>553</v>
      </c>
      <c r="D1850" t="str">
        <f>IFERROR(VLOOKUP(A1850,'Perpetual Stats(HEM)'!$A$3:$D$2773,3,FALSE),B1850)</f>
        <v>1GSYD</v>
      </c>
    </row>
    <row r="1851" spans="1:4">
      <c r="A1851">
        <v>2050</v>
      </c>
      <c r="B1851" t="s">
        <v>526</v>
      </c>
      <c r="C1851" t="s">
        <v>553</v>
      </c>
      <c r="D1851" t="str">
        <f>IFERROR(VLOOKUP(A1851,'Perpetual Stats(HEM)'!$A$3:$D$2773,3,FALSE),B1851)</f>
        <v>1GSYD</v>
      </c>
    </row>
    <row r="1852" spans="1:4">
      <c r="A1852">
        <v>2051</v>
      </c>
      <c r="B1852" t="s">
        <v>526</v>
      </c>
      <c r="C1852" t="s">
        <v>553</v>
      </c>
      <c r="D1852" t="str">
        <f>IFERROR(VLOOKUP(A1852,'Perpetual Stats(HEM)'!$A$3:$D$2773,3,FALSE),B1852)</f>
        <v>NSW</v>
      </c>
    </row>
    <row r="1853" spans="1:4">
      <c r="A1853">
        <v>2052</v>
      </c>
      <c r="B1853" t="s">
        <v>526</v>
      </c>
      <c r="C1853" t="s">
        <v>553</v>
      </c>
      <c r="D1853" t="str">
        <f>IFERROR(VLOOKUP(A1853,'Perpetual Stats(HEM)'!$A$3:$D$2773,3,FALSE),B1853)</f>
        <v>1GSYD</v>
      </c>
    </row>
    <row r="1854" spans="1:4">
      <c r="A1854">
        <v>2053</v>
      </c>
      <c r="B1854" t="s">
        <v>526</v>
      </c>
      <c r="C1854" t="s">
        <v>553</v>
      </c>
      <c r="D1854" t="str">
        <f>IFERROR(VLOOKUP(A1854,'Perpetual Stats(HEM)'!$A$3:$D$2773,3,FALSE),B1854)</f>
        <v>NSW</v>
      </c>
    </row>
    <row r="1855" spans="1:4">
      <c r="A1855">
        <v>2054</v>
      </c>
      <c r="B1855" t="s">
        <v>526</v>
      </c>
      <c r="C1855" t="s">
        <v>553</v>
      </c>
      <c r="D1855" t="str">
        <f>IFERROR(VLOOKUP(A1855,'Perpetual Stats(HEM)'!$A$3:$D$2773,3,FALSE),B1855)</f>
        <v>NSW</v>
      </c>
    </row>
    <row r="1856" spans="1:4">
      <c r="A1856">
        <v>2055</v>
      </c>
      <c r="B1856" t="s">
        <v>526</v>
      </c>
      <c r="C1856" t="s">
        <v>553</v>
      </c>
      <c r="D1856" t="str">
        <f>IFERROR(VLOOKUP(A1856,'Perpetual Stats(HEM)'!$A$3:$D$2773,3,FALSE),B1856)</f>
        <v>NSW</v>
      </c>
    </row>
    <row r="1857" spans="1:4">
      <c r="A1857">
        <v>2056</v>
      </c>
      <c r="B1857" t="s">
        <v>526</v>
      </c>
      <c r="C1857" t="s">
        <v>553</v>
      </c>
      <c r="D1857" t="str">
        <f>IFERROR(VLOOKUP(A1857,'Perpetual Stats(HEM)'!$A$3:$D$2773,3,FALSE),B1857)</f>
        <v>NSW</v>
      </c>
    </row>
    <row r="1858" spans="1:4">
      <c r="A1858">
        <v>2057</v>
      </c>
      <c r="B1858" t="s">
        <v>526</v>
      </c>
      <c r="C1858" t="s">
        <v>553</v>
      </c>
      <c r="D1858" t="str">
        <f>IFERROR(VLOOKUP(A1858,'Perpetual Stats(HEM)'!$A$3:$D$2773,3,FALSE),B1858)</f>
        <v>NSW</v>
      </c>
    </row>
    <row r="1859" spans="1:4">
      <c r="A1859">
        <v>2058</v>
      </c>
      <c r="B1859" t="s">
        <v>526</v>
      </c>
      <c r="C1859" t="s">
        <v>553</v>
      </c>
      <c r="D1859" t="str">
        <f>IFERROR(VLOOKUP(A1859,'Perpetual Stats(HEM)'!$A$3:$D$2773,3,FALSE),B1859)</f>
        <v>NSW</v>
      </c>
    </row>
    <row r="1860" spans="1:4">
      <c r="A1860">
        <v>2059</v>
      </c>
      <c r="B1860" t="s">
        <v>526</v>
      </c>
      <c r="C1860" t="s">
        <v>553</v>
      </c>
      <c r="D1860" t="str">
        <f>IFERROR(VLOOKUP(A1860,'Perpetual Stats(HEM)'!$A$3:$D$2773,3,FALSE),B1860)</f>
        <v>NSW</v>
      </c>
    </row>
    <row r="1861" spans="1:4">
      <c r="A1861">
        <v>2060</v>
      </c>
      <c r="B1861" t="s">
        <v>526</v>
      </c>
      <c r="C1861" t="s">
        <v>553</v>
      </c>
      <c r="D1861" t="str">
        <f>IFERROR(VLOOKUP(A1861,'Perpetual Stats(HEM)'!$A$3:$D$2773,3,FALSE),B1861)</f>
        <v>1GSYD</v>
      </c>
    </row>
    <row r="1862" spans="1:4">
      <c r="A1862">
        <v>2061</v>
      </c>
      <c r="B1862" t="s">
        <v>526</v>
      </c>
      <c r="C1862" t="s">
        <v>553</v>
      </c>
      <c r="D1862" t="str">
        <f>IFERROR(VLOOKUP(A1862,'Perpetual Stats(HEM)'!$A$3:$D$2773,3,FALSE),B1862)</f>
        <v>1GSYD</v>
      </c>
    </row>
    <row r="1863" spans="1:4">
      <c r="A1863">
        <v>2062</v>
      </c>
      <c r="B1863" t="s">
        <v>526</v>
      </c>
      <c r="C1863" t="s">
        <v>553</v>
      </c>
      <c r="D1863" t="str">
        <f>IFERROR(VLOOKUP(A1863,'Perpetual Stats(HEM)'!$A$3:$D$2773,3,FALSE),B1863)</f>
        <v>1GSYD</v>
      </c>
    </row>
    <row r="1864" spans="1:4">
      <c r="A1864">
        <v>2063</v>
      </c>
      <c r="B1864" t="s">
        <v>526</v>
      </c>
      <c r="C1864" t="s">
        <v>553</v>
      </c>
      <c r="D1864" t="str">
        <f>IFERROR(VLOOKUP(A1864,'Perpetual Stats(HEM)'!$A$3:$D$2773,3,FALSE),B1864)</f>
        <v>1GSYD</v>
      </c>
    </row>
    <row r="1865" spans="1:4">
      <c r="A1865">
        <v>2064</v>
      </c>
      <c r="B1865" t="s">
        <v>526</v>
      </c>
      <c r="C1865" t="s">
        <v>553</v>
      </c>
      <c r="D1865" t="str">
        <f>IFERROR(VLOOKUP(A1865,'Perpetual Stats(HEM)'!$A$3:$D$2773,3,FALSE),B1865)</f>
        <v>1GSYD</v>
      </c>
    </row>
    <row r="1866" spans="1:4">
      <c r="A1866">
        <v>2065</v>
      </c>
      <c r="B1866" t="s">
        <v>526</v>
      </c>
      <c r="C1866" t="s">
        <v>553</v>
      </c>
      <c r="D1866" t="str">
        <f>IFERROR(VLOOKUP(A1866,'Perpetual Stats(HEM)'!$A$3:$D$2773,3,FALSE),B1866)</f>
        <v>1GSYD</v>
      </c>
    </row>
    <row r="1867" spans="1:4">
      <c r="A1867">
        <v>2066</v>
      </c>
      <c r="B1867" t="s">
        <v>526</v>
      </c>
      <c r="C1867" t="s">
        <v>553</v>
      </c>
      <c r="D1867" t="str">
        <f>IFERROR(VLOOKUP(A1867,'Perpetual Stats(HEM)'!$A$3:$D$2773,3,FALSE),B1867)</f>
        <v>1GSYD</v>
      </c>
    </row>
    <row r="1868" spans="1:4">
      <c r="A1868">
        <v>2067</v>
      </c>
      <c r="B1868" t="s">
        <v>526</v>
      </c>
      <c r="C1868" t="s">
        <v>553</v>
      </c>
      <c r="D1868" t="str">
        <f>IFERROR(VLOOKUP(A1868,'Perpetual Stats(HEM)'!$A$3:$D$2773,3,FALSE),B1868)</f>
        <v>1GSYD</v>
      </c>
    </row>
    <row r="1869" spans="1:4">
      <c r="A1869">
        <v>2068</v>
      </c>
      <c r="B1869" t="s">
        <v>526</v>
      </c>
      <c r="C1869" t="s">
        <v>553</v>
      </c>
      <c r="D1869" t="str">
        <f>IFERROR(VLOOKUP(A1869,'Perpetual Stats(HEM)'!$A$3:$D$2773,3,FALSE),B1869)</f>
        <v>1GSYD</v>
      </c>
    </row>
    <row r="1870" spans="1:4">
      <c r="A1870">
        <v>2069</v>
      </c>
      <c r="B1870" t="s">
        <v>526</v>
      </c>
      <c r="C1870" t="s">
        <v>553</v>
      </c>
      <c r="D1870" t="str">
        <f>IFERROR(VLOOKUP(A1870,'Perpetual Stats(HEM)'!$A$3:$D$2773,3,FALSE),B1870)</f>
        <v>1GSYD</v>
      </c>
    </row>
    <row r="1871" spans="1:4">
      <c r="A1871">
        <v>2070</v>
      </c>
      <c r="B1871" t="s">
        <v>526</v>
      </c>
      <c r="C1871" t="s">
        <v>553</v>
      </c>
      <c r="D1871" t="str">
        <f>IFERROR(VLOOKUP(A1871,'Perpetual Stats(HEM)'!$A$3:$D$2773,3,FALSE),B1871)</f>
        <v>1GSYD</v>
      </c>
    </row>
    <row r="1872" spans="1:4">
      <c r="A1872">
        <v>2071</v>
      </c>
      <c r="B1872" t="s">
        <v>526</v>
      </c>
      <c r="C1872" t="s">
        <v>553</v>
      </c>
      <c r="D1872" t="str">
        <f>IFERROR(VLOOKUP(A1872,'Perpetual Stats(HEM)'!$A$3:$D$2773,3,FALSE),B1872)</f>
        <v>1GSYD</v>
      </c>
    </row>
    <row r="1873" spans="1:4">
      <c r="A1873">
        <v>2072</v>
      </c>
      <c r="B1873" t="s">
        <v>526</v>
      </c>
      <c r="C1873" t="s">
        <v>553</v>
      </c>
      <c r="D1873" t="str">
        <f>IFERROR(VLOOKUP(A1873,'Perpetual Stats(HEM)'!$A$3:$D$2773,3,FALSE),B1873)</f>
        <v>1GSYD</v>
      </c>
    </row>
    <row r="1874" spans="1:4">
      <c r="A1874">
        <v>2073</v>
      </c>
      <c r="B1874" t="s">
        <v>526</v>
      </c>
      <c r="C1874" t="s">
        <v>553</v>
      </c>
      <c r="D1874" t="str">
        <f>IFERROR(VLOOKUP(A1874,'Perpetual Stats(HEM)'!$A$3:$D$2773,3,FALSE),B1874)</f>
        <v>1GSYD</v>
      </c>
    </row>
    <row r="1875" spans="1:4">
      <c r="A1875">
        <v>2074</v>
      </c>
      <c r="B1875" t="s">
        <v>526</v>
      </c>
      <c r="C1875" t="s">
        <v>553</v>
      </c>
      <c r="D1875" t="str">
        <f>IFERROR(VLOOKUP(A1875,'Perpetual Stats(HEM)'!$A$3:$D$2773,3,FALSE),B1875)</f>
        <v>1GSYD</v>
      </c>
    </row>
    <row r="1876" spans="1:4">
      <c r="A1876">
        <v>2075</v>
      </c>
      <c r="B1876" t="s">
        <v>526</v>
      </c>
      <c r="C1876" t="s">
        <v>553</v>
      </c>
      <c r="D1876" t="str">
        <f>IFERROR(VLOOKUP(A1876,'Perpetual Stats(HEM)'!$A$3:$D$2773,3,FALSE),B1876)</f>
        <v>1GSYD</v>
      </c>
    </row>
    <row r="1877" spans="1:4">
      <c r="A1877">
        <v>2076</v>
      </c>
      <c r="B1877" t="s">
        <v>526</v>
      </c>
      <c r="C1877" t="s">
        <v>553</v>
      </c>
      <c r="D1877" t="str">
        <f>IFERROR(VLOOKUP(A1877,'Perpetual Stats(HEM)'!$A$3:$D$2773,3,FALSE),B1877)</f>
        <v>1GSYD</v>
      </c>
    </row>
    <row r="1878" spans="1:4">
      <c r="A1878">
        <v>2077</v>
      </c>
      <c r="B1878" t="s">
        <v>526</v>
      </c>
      <c r="C1878" t="s">
        <v>553</v>
      </c>
      <c r="D1878" t="str">
        <f>IFERROR(VLOOKUP(A1878,'Perpetual Stats(HEM)'!$A$3:$D$2773,3,FALSE),B1878)</f>
        <v>1GSYD</v>
      </c>
    </row>
    <row r="1879" spans="1:4">
      <c r="A1879">
        <v>2078</v>
      </c>
      <c r="B1879" t="s">
        <v>526</v>
      </c>
      <c r="C1879" t="s">
        <v>553</v>
      </c>
      <c r="D1879" t="str">
        <f>IFERROR(VLOOKUP(A1879,'Perpetual Stats(HEM)'!$A$3:$D$2773,3,FALSE),B1879)</f>
        <v>NSW</v>
      </c>
    </row>
    <row r="1880" spans="1:4">
      <c r="A1880">
        <v>2079</v>
      </c>
      <c r="B1880" t="s">
        <v>526</v>
      </c>
      <c r="C1880" t="s">
        <v>553</v>
      </c>
      <c r="D1880" t="str">
        <f>IFERROR(VLOOKUP(A1880,'Perpetual Stats(HEM)'!$A$3:$D$2773,3,FALSE),B1880)</f>
        <v>1GSYD</v>
      </c>
    </row>
    <row r="1881" spans="1:4">
      <c r="A1881">
        <v>2080</v>
      </c>
      <c r="B1881" t="s">
        <v>526</v>
      </c>
      <c r="C1881" t="s">
        <v>553</v>
      </c>
      <c r="D1881" t="str">
        <f>IFERROR(VLOOKUP(A1881,'Perpetual Stats(HEM)'!$A$3:$D$2773,3,FALSE),B1881)</f>
        <v>1GSYD</v>
      </c>
    </row>
    <row r="1882" spans="1:4">
      <c r="A1882">
        <v>2081</v>
      </c>
      <c r="B1882" t="s">
        <v>526</v>
      </c>
      <c r="C1882" t="s">
        <v>553</v>
      </c>
      <c r="D1882" t="str">
        <f>IFERROR(VLOOKUP(A1882,'Perpetual Stats(HEM)'!$A$3:$D$2773,3,FALSE),B1882)</f>
        <v>1GSYD</v>
      </c>
    </row>
    <row r="1883" spans="1:4">
      <c r="A1883">
        <v>2082</v>
      </c>
      <c r="B1883" t="s">
        <v>526</v>
      </c>
      <c r="C1883" t="s">
        <v>553</v>
      </c>
      <c r="D1883" t="str">
        <f>IFERROR(VLOOKUP(A1883,'Perpetual Stats(HEM)'!$A$3:$D$2773,3,FALSE),B1883)</f>
        <v>1GSYD</v>
      </c>
    </row>
    <row r="1884" spans="1:4">
      <c r="A1884">
        <v>2083</v>
      </c>
      <c r="B1884" t="s">
        <v>526</v>
      </c>
      <c r="C1884" t="s">
        <v>553</v>
      </c>
      <c r="D1884" t="str">
        <f>IFERROR(VLOOKUP(A1884,'Perpetual Stats(HEM)'!$A$3:$D$2773,3,FALSE),B1884)</f>
        <v>1GSYD</v>
      </c>
    </row>
    <row r="1885" spans="1:4">
      <c r="A1885">
        <v>2084</v>
      </c>
      <c r="B1885" t="s">
        <v>526</v>
      </c>
      <c r="C1885" t="s">
        <v>553</v>
      </c>
      <c r="D1885" t="str">
        <f>IFERROR(VLOOKUP(A1885,'Perpetual Stats(HEM)'!$A$3:$D$2773,3,FALSE),B1885)</f>
        <v>1GSYD</v>
      </c>
    </row>
    <row r="1886" spans="1:4">
      <c r="A1886">
        <v>2085</v>
      </c>
      <c r="B1886" t="s">
        <v>526</v>
      </c>
      <c r="C1886" t="s">
        <v>553</v>
      </c>
      <c r="D1886" t="str">
        <f>IFERROR(VLOOKUP(A1886,'Perpetual Stats(HEM)'!$A$3:$D$2773,3,FALSE),B1886)</f>
        <v>1GSYD</v>
      </c>
    </row>
    <row r="1887" spans="1:4">
      <c r="A1887">
        <v>2086</v>
      </c>
      <c r="B1887" t="s">
        <v>526</v>
      </c>
      <c r="C1887" t="s">
        <v>553</v>
      </c>
      <c r="D1887" t="str">
        <f>IFERROR(VLOOKUP(A1887,'Perpetual Stats(HEM)'!$A$3:$D$2773,3,FALSE),B1887)</f>
        <v>1GSYD</v>
      </c>
    </row>
    <row r="1888" spans="1:4">
      <c r="A1888">
        <v>2087</v>
      </c>
      <c r="B1888" t="s">
        <v>526</v>
      </c>
      <c r="C1888" t="s">
        <v>553</v>
      </c>
      <c r="D1888" t="str">
        <f>IFERROR(VLOOKUP(A1888,'Perpetual Stats(HEM)'!$A$3:$D$2773,3,FALSE),B1888)</f>
        <v>1GSYD</v>
      </c>
    </row>
    <row r="1889" spans="1:4">
      <c r="A1889">
        <v>2088</v>
      </c>
      <c r="B1889" t="s">
        <v>526</v>
      </c>
      <c r="C1889" t="s">
        <v>553</v>
      </c>
      <c r="D1889" t="str">
        <f>IFERROR(VLOOKUP(A1889,'Perpetual Stats(HEM)'!$A$3:$D$2773,3,FALSE),B1889)</f>
        <v>1GSYD</v>
      </c>
    </row>
    <row r="1890" spans="1:4">
      <c r="A1890">
        <v>2089</v>
      </c>
      <c r="B1890" t="s">
        <v>526</v>
      </c>
      <c r="C1890" t="s">
        <v>553</v>
      </c>
      <c r="D1890" t="str">
        <f>IFERROR(VLOOKUP(A1890,'Perpetual Stats(HEM)'!$A$3:$D$2773,3,FALSE),B1890)</f>
        <v>1GSYD</v>
      </c>
    </row>
    <row r="1891" spans="1:4">
      <c r="A1891">
        <v>2090</v>
      </c>
      <c r="B1891" t="s">
        <v>526</v>
      </c>
      <c r="C1891" t="s">
        <v>553</v>
      </c>
      <c r="D1891" t="str">
        <f>IFERROR(VLOOKUP(A1891,'Perpetual Stats(HEM)'!$A$3:$D$2773,3,FALSE),B1891)</f>
        <v>1GSYD</v>
      </c>
    </row>
    <row r="1892" spans="1:4">
      <c r="A1892">
        <v>2091</v>
      </c>
      <c r="B1892" t="s">
        <v>526</v>
      </c>
      <c r="C1892" t="s">
        <v>553</v>
      </c>
      <c r="D1892" t="str">
        <f>IFERROR(VLOOKUP(A1892,'Perpetual Stats(HEM)'!$A$3:$D$2773,3,FALSE),B1892)</f>
        <v>NSW</v>
      </c>
    </row>
    <row r="1893" spans="1:4">
      <c r="A1893">
        <v>2092</v>
      </c>
      <c r="B1893" t="s">
        <v>526</v>
      </c>
      <c r="C1893" t="s">
        <v>553</v>
      </c>
      <c r="D1893" t="str">
        <f>IFERROR(VLOOKUP(A1893,'Perpetual Stats(HEM)'!$A$3:$D$2773,3,FALSE),B1893)</f>
        <v>1GSYD</v>
      </c>
    </row>
    <row r="1894" spans="1:4">
      <c r="A1894">
        <v>2093</v>
      </c>
      <c r="B1894" t="s">
        <v>526</v>
      </c>
      <c r="C1894" t="s">
        <v>553</v>
      </c>
      <c r="D1894" t="str">
        <f>IFERROR(VLOOKUP(A1894,'Perpetual Stats(HEM)'!$A$3:$D$2773,3,FALSE),B1894)</f>
        <v>1GSYD</v>
      </c>
    </row>
    <row r="1895" spans="1:4">
      <c r="A1895">
        <v>2094</v>
      </c>
      <c r="B1895" t="s">
        <v>526</v>
      </c>
      <c r="C1895" t="s">
        <v>553</v>
      </c>
      <c r="D1895" t="str">
        <f>IFERROR(VLOOKUP(A1895,'Perpetual Stats(HEM)'!$A$3:$D$2773,3,FALSE),B1895)</f>
        <v>1GSYD</v>
      </c>
    </row>
    <row r="1896" spans="1:4">
      <c r="A1896">
        <v>2095</v>
      </c>
      <c r="B1896" t="s">
        <v>526</v>
      </c>
      <c r="C1896" t="s">
        <v>553</v>
      </c>
      <c r="D1896" t="str">
        <f>IFERROR(VLOOKUP(A1896,'Perpetual Stats(HEM)'!$A$3:$D$2773,3,FALSE),B1896)</f>
        <v>1GSYD</v>
      </c>
    </row>
    <row r="1897" spans="1:4">
      <c r="A1897">
        <v>2096</v>
      </c>
      <c r="B1897" t="s">
        <v>526</v>
      </c>
      <c r="C1897" t="s">
        <v>553</v>
      </c>
      <c r="D1897" t="str">
        <f>IFERROR(VLOOKUP(A1897,'Perpetual Stats(HEM)'!$A$3:$D$2773,3,FALSE),B1897)</f>
        <v>1GSYD</v>
      </c>
    </row>
    <row r="1898" spans="1:4">
      <c r="A1898">
        <v>2097</v>
      </c>
      <c r="B1898" t="s">
        <v>526</v>
      </c>
      <c r="C1898" t="s">
        <v>553</v>
      </c>
      <c r="D1898" t="str">
        <f>IFERROR(VLOOKUP(A1898,'Perpetual Stats(HEM)'!$A$3:$D$2773,3,FALSE),B1898)</f>
        <v>1GSYD</v>
      </c>
    </row>
    <row r="1899" spans="1:4">
      <c r="A1899">
        <v>2098</v>
      </c>
      <c r="B1899" t="s">
        <v>526</v>
      </c>
      <c r="C1899" t="s">
        <v>553</v>
      </c>
      <c r="D1899" t="str">
        <f>IFERROR(VLOOKUP(A1899,'Perpetual Stats(HEM)'!$A$3:$D$2773,3,FALSE),B1899)</f>
        <v>NSW</v>
      </c>
    </row>
    <row r="1900" spans="1:4">
      <c r="A1900">
        <v>2099</v>
      </c>
      <c r="B1900" t="s">
        <v>526</v>
      </c>
      <c r="C1900" t="s">
        <v>553</v>
      </c>
      <c r="D1900" t="str">
        <f>IFERROR(VLOOKUP(A1900,'Perpetual Stats(HEM)'!$A$3:$D$2773,3,FALSE),B1900)</f>
        <v>1GSYD</v>
      </c>
    </row>
    <row r="1901" spans="1:4">
      <c r="A1901">
        <v>2100</v>
      </c>
      <c r="B1901" t="s">
        <v>526</v>
      </c>
      <c r="C1901" t="s">
        <v>553</v>
      </c>
      <c r="D1901" t="str">
        <f>IFERROR(VLOOKUP(A1901,'Perpetual Stats(HEM)'!$A$3:$D$2773,3,FALSE),B1901)</f>
        <v>1GSYD</v>
      </c>
    </row>
    <row r="1902" spans="1:4">
      <c r="A1902">
        <v>2101</v>
      </c>
      <c r="B1902" t="s">
        <v>526</v>
      </c>
      <c r="C1902" t="s">
        <v>553</v>
      </c>
      <c r="D1902" t="str">
        <f>IFERROR(VLOOKUP(A1902,'Perpetual Stats(HEM)'!$A$3:$D$2773,3,FALSE),B1902)</f>
        <v>1GSYD</v>
      </c>
    </row>
    <row r="1903" spans="1:4">
      <c r="A1903">
        <v>2102</v>
      </c>
      <c r="B1903" t="s">
        <v>526</v>
      </c>
      <c r="C1903" t="s">
        <v>553</v>
      </c>
      <c r="D1903" t="str">
        <f>IFERROR(VLOOKUP(A1903,'Perpetual Stats(HEM)'!$A$3:$D$2773,3,FALSE),B1903)</f>
        <v>1GSYD</v>
      </c>
    </row>
    <row r="1904" spans="1:4">
      <c r="A1904">
        <v>2103</v>
      </c>
      <c r="B1904" t="s">
        <v>526</v>
      </c>
      <c r="C1904" t="s">
        <v>553</v>
      </c>
      <c r="D1904" t="str">
        <f>IFERROR(VLOOKUP(A1904,'Perpetual Stats(HEM)'!$A$3:$D$2773,3,FALSE),B1904)</f>
        <v>1GSYD</v>
      </c>
    </row>
    <row r="1905" spans="1:4">
      <c r="A1905">
        <v>2104</v>
      </c>
      <c r="B1905" t="s">
        <v>526</v>
      </c>
      <c r="C1905" t="s">
        <v>553</v>
      </c>
      <c r="D1905" t="str">
        <f>IFERROR(VLOOKUP(A1905,'Perpetual Stats(HEM)'!$A$3:$D$2773,3,FALSE),B1905)</f>
        <v>1GSYD</v>
      </c>
    </row>
    <row r="1906" spans="1:4">
      <c r="A1906">
        <v>2105</v>
      </c>
      <c r="B1906" t="s">
        <v>526</v>
      </c>
      <c r="C1906" t="s">
        <v>553</v>
      </c>
      <c r="D1906" t="str">
        <f>IFERROR(VLOOKUP(A1906,'Perpetual Stats(HEM)'!$A$3:$D$2773,3,FALSE),B1906)</f>
        <v>1GSYD</v>
      </c>
    </row>
    <row r="1907" spans="1:4">
      <c r="A1907">
        <v>2106</v>
      </c>
      <c r="B1907" t="s">
        <v>526</v>
      </c>
      <c r="C1907" t="s">
        <v>553</v>
      </c>
      <c r="D1907" t="str">
        <f>IFERROR(VLOOKUP(A1907,'Perpetual Stats(HEM)'!$A$3:$D$2773,3,FALSE),B1907)</f>
        <v>1GSYD</v>
      </c>
    </row>
    <row r="1908" spans="1:4">
      <c r="A1908">
        <v>2107</v>
      </c>
      <c r="B1908" t="s">
        <v>526</v>
      </c>
      <c r="C1908" t="s">
        <v>553</v>
      </c>
      <c r="D1908" t="str">
        <f>IFERROR(VLOOKUP(A1908,'Perpetual Stats(HEM)'!$A$3:$D$2773,3,FALSE),B1908)</f>
        <v>1GSYD</v>
      </c>
    </row>
    <row r="1909" spans="1:4">
      <c r="A1909">
        <v>2108</v>
      </c>
      <c r="B1909" t="s">
        <v>526</v>
      </c>
      <c r="C1909" t="s">
        <v>553</v>
      </c>
      <c r="D1909" t="str">
        <f>IFERROR(VLOOKUP(A1909,'Perpetual Stats(HEM)'!$A$3:$D$2773,3,FALSE),B1909)</f>
        <v>1GSYD</v>
      </c>
    </row>
    <row r="1910" spans="1:4">
      <c r="A1910">
        <v>2109</v>
      </c>
      <c r="B1910" t="s">
        <v>526</v>
      </c>
      <c r="C1910" t="s">
        <v>553</v>
      </c>
      <c r="D1910" t="str">
        <f>IFERROR(VLOOKUP(A1910,'Perpetual Stats(HEM)'!$A$3:$D$2773,3,FALSE),B1910)</f>
        <v>1GSYD</v>
      </c>
    </row>
    <row r="1911" spans="1:4">
      <c r="A1911">
        <v>2110</v>
      </c>
      <c r="B1911" t="s">
        <v>526</v>
      </c>
      <c r="C1911" t="s">
        <v>553</v>
      </c>
      <c r="D1911" t="str">
        <f>IFERROR(VLOOKUP(A1911,'Perpetual Stats(HEM)'!$A$3:$D$2773,3,FALSE),B1911)</f>
        <v>1GSYD</v>
      </c>
    </row>
    <row r="1912" spans="1:4">
      <c r="A1912">
        <v>2111</v>
      </c>
      <c r="B1912" t="s">
        <v>526</v>
      </c>
      <c r="C1912" t="s">
        <v>553</v>
      </c>
      <c r="D1912" t="str">
        <f>IFERROR(VLOOKUP(A1912,'Perpetual Stats(HEM)'!$A$3:$D$2773,3,FALSE),B1912)</f>
        <v>1GSYD</v>
      </c>
    </row>
    <row r="1913" spans="1:4">
      <c r="A1913">
        <v>2112</v>
      </c>
      <c r="B1913" t="s">
        <v>526</v>
      </c>
      <c r="C1913" t="s">
        <v>553</v>
      </c>
      <c r="D1913" t="str">
        <f>IFERROR(VLOOKUP(A1913,'Perpetual Stats(HEM)'!$A$3:$D$2773,3,FALSE),B1913)</f>
        <v>1GSYD</v>
      </c>
    </row>
    <row r="1914" spans="1:4">
      <c r="A1914">
        <v>2113</v>
      </c>
      <c r="B1914" t="s">
        <v>526</v>
      </c>
      <c r="C1914" t="s">
        <v>553</v>
      </c>
      <c r="D1914" t="str">
        <f>IFERROR(VLOOKUP(A1914,'Perpetual Stats(HEM)'!$A$3:$D$2773,3,FALSE),B1914)</f>
        <v>1GSYD</v>
      </c>
    </row>
    <row r="1915" spans="1:4">
      <c r="A1915">
        <v>2114</v>
      </c>
      <c r="B1915" t="s">
        <v>526</v>
      </c>
      <c r="C1915" t="s">
        <v>553</v>
      </c>
      <c r="D1915" t="str">
        <f>IFERROR(VLOOKUP(A1915,'Perpetual Stats(HEM)'!$A$3:$D$2773,3,FALSE),B1915)</f>
        <v>1GSYD</v>
      </c>
    </row>
    <row r="1916" spans="1:4">
      <c r="A1916">
        <v>2115</v>
      </c>
      <c r="B1916" t="s">
        <v>526</v>
      </c>
      <c r="C1916" t="s">
        <v>553</v>
      </c>
      <c r="D1916" t="str">
        <f>IFERROR(VLOOKUP(A1916,'Perpetual Stats(HEM)'!$A$3:$D$2773,3,FALSE),B1916)</f>
        <v>1GSYD</v>
      </c>
    </row>
    <row r="1917" spans="1:4">
      <c r="A1917">
        <v>2116</v>
      </c>
      <c r="B1917" t="s">
        <v>526</v>
      </c>
      <c r="C1917" t="s">
        <v>553</v>
      </c>
      <c r="D1917" t="str">
        <f>IFERROR(VLOOKUP(A1917,'Perpetual Stats(HEM)'!$A$3:$D$2773,3,FALSE),B1917)</f>
        <v>1GSYD</v>
      </c>
    </row>
    <row r="1918" spans="1:4">
      <c r="A1918">
        <v>2117</v>
      </c>
      <c r="B1918" t="s">
        <v>526</v>
      </c>
      <c r="C1918" t="s">
        <v>553</v>
      </c>
      <c r="D1918" t="str">
        <f>IFERROR(VLOOKUP(A1918,'Perpetual Stats(HEM)'!$A$3:$D$2773,3,FALSE),B1918)</f>
        <v>1GSYD</v>
      </c>
    </row>
    <row r="1919" spans="1:4">
      <c r="A1919">
        <v>2118</v>
      </c>
      <c r="B1919" t="s">
        <v>526</v>
      </c>
      <c r="C1919" t="s">
        <v>553</v>
      </c>
      <c r="D1919" t="str">
        <f>IFERROR(VLOOKUP(A1919,'Perpetual Stats(HEM)'!$A$3:$D$2773,3,FALSE),B1919)</f>
        <v>1GSYD</v>
      </c>
    </row>
    <row r="1920" spans="1:4">
      <c r="A1920">
        <v>2119</v>
      </c>
      <c r="B1920" t="s">
        <v>526</v>
      </c>
      <c r="C1920" t="s">
        <v>553</v>
      </c>
      <c r="D1920" t="str">
        <f>IFERROR(VLOOKUP(A1920,'Perpetual Stats(HEM)'!$A$3:$D$2773,3,FALSE),B1920)</f>
        <v>1GSYD</v>
      </c>
    </row>
    <row r="1921" spans="1:4">
      <c r="A1921">
        <v>2120</v>
      </c>
      <c r="B1921" t="s">
        <v>526</v>
      </c>
      <c r="C1921" t="s">
        <v>553</v>
      </c>
      <c r="D1921" t="str">
        <f>IFERROR(VLOOKUP(A1921,'Perpetual Stats(HEM)'!$A$3:$D$2773,3,FALSE),B1921)</f>
        <v>1GSYD</v>
      </c>
    </row>
    <row r="1922" spans="1:4">
      <c r="A1922">
        <v>2121</v>
      </c>
      <c r="B1922" t="s">
        <v>526</v>
      </c>
      <c r="C1922" t="s">
        <v>553</v>
      </c>
      <c r="D1922" t="str">
        <f>IFERROR(VLOOKUP(A1922,'Perpetual Stats(HEM)'!$A$3:$D$2773,3,FALSE),B1922)</f>
        <v>1GSYD</v>
      </c>
    </row>
    <row r="1923" spans="1:4">
      <c r="A1923">
        <v>2122</v>
      </c>
      <c r="B1923" t="s">
        <v>526</v>
      </c>
      <c r="C1923" t="s">
        <v>553</v>
      </c>
      <c r="D1923" t="str">
        <f>IFERROR(VLOOKUP(A1923,'Perpetual Stats(HEM)'!$A$3:$D$2773,3,FALSE),B1923)</f>
        <v>1GSYD</v>
      </c>
    </row>
    <row r="1924" spans="1:4">
      <c r="A1924">
        <v>2123</v>
      </c>
      <c r="B1924" t="s">
        <v>526</v>
      </c>
      <c r="C1924" t="s">
        <v>553</v>
      </c>
      <c r="D1924" t="str">
        <f>IFERROR(VLOOKUP(A1924,'Perpetual Stats(HEM)'!$A$3:$D$2773,3,FALSE),B1924)</f>
        <v>1GSYD</v>
      </c>
    </row>
    <row r="1925" spans="1:4">
      <c r="A1925">
        <v>2124</v>
      </c>
      <c r="B1925" t="s">
        <v>526</v>
      </c>
      <c r="C1925" t="s">
        <v>553</v>
      </c>
      <c r="D1925" t="str">
        <f>IFERROR(VLOOKUP(A1925,'Perpetual Stats(HEM)'!$A$3:$D$2773,3,FALSE),B1925)</f>
        <v>NSW</v>
      </c>
    </row>
    <row r="1926" spans="1:4">
      <c r="A1926">
        <v>2125</v>
      </c>
      <c r="B1926" t="s">
        <v>526</v>
      </c>
      <c r="C1926" t="s">
        <v>553</v>
      </c>
      <c r="D1926" t="str">
        <f>IFERROR(VLOOKUP(A1926,'Perpetual Stats(HEM)'!$A$3:$D$2773,3,FALSE),B1926)</f>
        <v>1GSYD</v>
      </c>
    </row>
    <row r="1927" spans="1:4">
      <c r="A1927">
        <v>2126</v>
      </c>
      <c r="B1927" t="s">
        <v>526</v>
      </c>
      <c r="C1927" t="s">
        <v>553</v>
      </c>
      <c r="D1927" t="str">
        <f>IFERROR(VLOOKUP(A1927,'Perpetual Stats(HEM)'!$A$3:$D$2773,3,FALSE),B1927)</f>
        <v>1GSYD</v>
      </c>
    </row>
    <row r="1928" spans="1:4">
      <c r="A1928">
        <v>2127</v>
      </c>
      <c r="B1928" t="s">
        <v>526</v>
      </c>
      <c r="C1928" t="s">
        <v>553</v>
      </c>
      <c r="D1928" t="str">
        <f>IFERROR(VLOOKUP(A1928,'Perpetual Stats(HEM)'!$A$3:$D$2773,3,FALSE),B1928)</f>
        <v>1GSYD</v>
      </c>
    </row>
    <row r="1929" spans="1:4">
      <c r="A1929">
        <v>2128</v>
      </c>
      <c r="B1929" t="s">
        <v>526</v>
      </c>
      <c r="C1929" t="s">
        <v>553</v>
      </c>
      <c r="D1929" t="str">
        <f>IFERROR(VLOOKUP(A1929,'Perpetual Stats(HEM)'!$A$3:$D$2773,3,FALSE),B1929)</f>
        <v>1GSYD</v>
      </c>
    </row>
    <row r="1930" spans="1:4">
      <c r="A1930">
        <v>2129</v>
      </c>
      <c r="B1930" t="s">
        <v>526</v>
      </c>
      <c r="C1930" t="s">
        <v>553</v>
      </c>
      <c r="D1930" t="str">
        <f>IFERROR(VLOOKUP(A1930,'Perpetual Stats(HEM)'!$A$3:$D$2773,3,FALSE),B1930)</f>
        <v>1GSYD</v>
      </c>
    </row>
    <row r="1931" spans="1:4">
      <c r="A1931">
        <v>2130</v>
      </c>
      <c r="B1931" t="s">
        <v>526</v>
      </c>
      <c r="C1931" t="s">
        <v>553</v>
      </c>
      <c r="D1931" t="str">
        <f>IFERROR(VLOOKUP(A1931,'Perpetual Stats(HEM)'!$A$3:$D$2773,3,FALSE),B1931)</f>
        <v>1GSYD</v>
      </c>
    </row>
    <row r="1932" spans="1:4">
      <c r="A1932">
        <v>2131</v>
      </c>
      <c r="B1932" t="s">
        <v>526</v>
      </c>
      <c r="C1932" t="s">
        <v>553</v>
      </c>
      <c r="D1932" t="str">
        <f>IFERROR(VLOOKUP(A1932,'Perpetual Stats(HEM)'!$A$3:$D$2773,3,FALSE),B1932)</f>
        <v>1GSYD</v>
      </c>
    </row>
    <row r="1933" spans="1:4">
      <c r="A1933">
        <v>2132</v>
      </c>
      <c r="B1933" t="s">
        <v>526</v>
      </c>
      <c r="C1933" t="s">
        <v>553</v>
      </c>
      <c r="D1933" t="str">
        <f>IFERROR(VLOOKUP(A1933,'Perpetual Stats(HEM)'!$A$3:$D$2773,3,FALSE),B1933)</f>
        <v>1GSYD</v>
      </c>
    </row>
    <row r="1934" spans="1:4">
      <c r="A1934">
        <v>2133</v>
      </c>
      <c r="B1934" t="s">
        <v>526</v>
      </c>
      <c r="C1934" t="s">
        <v>553</v>
      </c>
      <c r="D1934" t="str">
        <f>IFERROR(VLOOKUP(A1934,'Perpetual Stats(HEM)'!$A$3:$D$2773,3,FALSE),B1934)</f>
        <v>1GSYD</v>
      </c>
    </row>
    <row r="1935" spans="1:4">
      <c r="A1935">
        <v>2134</v>
      </c>
      <c r="B1935" t="s">
        <v>526</v>
      </c>
      <c r="C1935" t="s">
        <v>553</v>
      </c>
      <c r="D1935" t="str">
        <f>IFERROR(VLOOKUP(A1935,'Perpetual Stats(HEM)'!$A$3:$D$2773,3,FALSE),B1935)</f>
        <v>1GSYD</v>
      </c>
    </row>
    <row r="1936" spans="1:4">
      <c r="A1936">
        <v>2135</v>
      </c>
      <c r="B1936" t="s">
        <v>526</v>
      </c>
      <c r="C1936" t="s">
        <v>553</v>
      </c>
      <c r="D1936" t="str">
        <f>IFERROR(VLOOKUP(A1936,'Perpetual Stats(HEM)'!$A$3:$D$2773,3,FALSE),B1936)</f>
        <v>1GSYD</v>
      </c>
    </row>
    <row r="1937" spans="1:4">
      <c r="A1937">
        <v>2136</v>
      </c>
      <c r="B1937" t="s">
        <v>526</v>
      </c>
      <c r="C1937" t="s">
        <v>553</v>
      </c>
      <c r="D1937" t="str">
        <f>IFERROR(VLOOKUP(A1937,'Perpetual Stats(HEM)'!$A$3:$D$2773,3,FALSE),B1937)</f>
        <v>1GSYD</v>
      </c>
    </row>
    <row r="1938" spans="1:4">
      <c r="A1938">
        <v>2137</v>
      </c>
      <c r="B1938" t="s">
        <v>526</v>
      </c>
      <c r="C1938" t="s">
        <v>553</v>
      </c>
      <c r="D1938" t="str">
        <f>IFERROR(VLOOKUP(A1938,'Perpetual Stats(HEM)'!$A$3:$D$2773,3,FALSE),B1938)</f>
        <v>1GSYD</v>
      </c>
    </row>
    <row r="1939" spans="1:4">
      <c r="A1939">
        <v>2138</v>
      </c>
      <c r="B1939" t="s">
        <v>526</v>
      </c>
      <c r="C1939" t="s">
        <v>553</v>
      </c>
      <c r="D1939" t="str">
        <f>IFERROR(VLOOKUP(A1939,'Perpetual Stats(HEM)'!$A$3:$D$2773,3,FALSE),B1939)</f>
        <v>1GSYD</v>
      </c>
    </row>
    <row r="1940" spans="1:4">
      <c r="A1940">
        <v>2139</v>
      </c>
      <c r="B1940" t="s">
        <v>526</v>
      </c>
      <c r="C1940" t="s">
        <v>553</v>
      </c>
      <c r="D1940" t="str">
        <f>IFERROR(VLOOKUP(A1940,'Perpetual Stats(HEM)'!$A$3:$D$2773,3,FALSE),B1940)</f>
        <v>1GSYD</v>
      </c>
    </row>
    <row r="1941" spans="1:4">
      <c r="A1941">
        <v>2140</v>
      </c>
      <c r="B1941" t="s">
        <v>526</v>
      </c>
      <c r="C1941" t="s">
        <v>553</v>
      </c>
      <c r="D1941" t="str">
        <f>IFERROR(VLOOKUP(A1941,'Perpetual Stats(HEM)'!$A$3:$D$2773,3,FALSE),B1941)</f>
        <v>1GSYD</v>
      </c>
    </row>
    <row r="1942" spans="1:4">
      <c r="A1942">
        <v>2141</v>
      </c>
      <c r="B1942" t="s">
        <v>526</v>
      </c>
      <c r="C1942" t="s">
        <v>553</v>
      </c>
      <c r="D1942" t="str">
        <f>IFERROR(VLOOKUP(A1942,'Perpetual Stats(HEM)'!$A$3:$D$2773,3,FALSE),B1942)</f>
        <v>1GSYD</v>
      </c>
    </row>
    <row r="1943" spans="1:4">
      <c r="A1943">
        <v>2142</v>
      </c>
      <c r="B1943" t="s">
        <v>526</v>
      </c>
      <c r="C1943" t="s">
        <v>553</v>
      </c>
      <c r="D1943" t="str">
        <f>IFERROR(VLOOKUP(A1943,'Perpetual Stats(HEM)'!$A$3:$D$2773,3,FALSE),B1943)</f>
        <v>1GSYD</v>
      </c>
    </row>
    <row r="1944" spans="1:4">
      <c r="A1944">
        <v>2143</v>
      </c>
      <c r="B1944" t="s">
        <v>526</v>
      </c>
      <c r="C1944" t="s">
        <v>553</v>
      </c>
      <c r="D1944" t="str">
        <f>IFERROR(VLOOKUP(A1944,'Perpetual Stats(HEM)'!$A$3:$D$2773,3,FALSE),B1944)</f>
        <v>1GSYD</v>
      </c>
    </row>
    <row r="1945" spans="1:4">
      <c r="A1945">
        <v>2144</v>
      </c>
      <c r="B1945" t="s">
        <v>526</v>
      </c>
      <c r="C1945" t="s">
        <v>553</v>
      </c>
      <c r="D1945" t="str">
        <f>IFERROR(VLOOKUP(A1945,'Perpetual Stats(HEM)'!$A$3:$D$2773,3,FALSE),B1945)</f>
        <v>1GSYD</v>
      </c>
    </row>
    <row r="1946" spans="1:4">
      <c r="A1946">
        <v>2145</v>
      </c>
      <c r="B1946" t="s">
        <v>526</v>
      </c>
      <c r="C1946" t="s">
        <v>553</v>
      </c>
      <c r="D1946" t="str">
        <f>IFERROR(VLOOKUP(A1946,'Perpetual Stats(HEM)'!$A$3:$D$2773,3,FALSE),B1946)</f>
        <v>1GSYD</v>
      </c>
    </row>
    <row r="1947" spans="1:4">
      <c r="A1947">
        <v>2146</v>
      </c>
      <c r="B1947" t="s">
        <v>526</v>
      </c>
      <c r="C1947" t="s">
        <v>553</v>
      </c>
      <c r="D1947" t="str">
        <f>IFERROR(VLOOKUP(A1947,'Perpetual Stats(HEM)'!$A$3:$D$2773,3,FALSE),B1947)</f>
        <v>1GSYD</v>
      </c>
    </row>
    <row r="1948" spans="1:4">
      <c r="A1948">
        <v>2147</v>
      </c>
      <c r="B1948" t="s">
        <v>526</v>
      </c>
      <c r="C1948" t="s">
        <v>553</v>
      </c>
      <c r="D1948" t="str">
        <f>IFERROR(VLOOKUP(A1948,'Perpetual Stats(HEM)'!$A$3:$D$2773,3,FALSE),B1948)</f>
        <v>1GSYD</v>
      </c>
    </row>
    <row r="1949" spans="1:4">
      <c r="A1949">
        <v>2148</v>
      </c>
      <c r="B1949" t="s">
        <v>526</v>
      </c>
      <c r="C1949" t="s">
        <v>553</v>
      </c>
      <c r="D1949" t="str">
        <f>IFERROR(VLOOKUP(A1949,'Perpetual Stats(HEM)'!$A$3:$D$2773,3,FALSE),B1949)</f>
        <v>1GSYD</v>
      </c>
    </row>
    <row r="1950" spans="1:4">
      <c r="A1950">
        <v>2149</v>
      </c>
      <c r="B1950" t="s">
        <v>526</v>
      </c>
      <c r="C1950" t="s">
        <v>553</v>
      </c>
      <c r="D1950" t="str">
        <f>IFERROR(VLOOKUP(A1950,'Perpetual Stats(HEM)'!$A$3:$D$2773,3,FALSE),B1950)</f>
        <v>NSW</v>
      </c>
    </row>
    <row r="1951" spans="1:4">
      <c r="A1951">
        <v>2150</v>
      </c>
      <c r="B1951" t="s">
        <v>526</v>
      </c>
      <c r="C1951" t="s">
        <v>553</v>
      </c>
      <c r="D1951" t="str">
        <f>IFERROR(VLOOKUP(A1951,'Perpetual Stats(HEM)'!$A$3:$D$2773,3,FALSE),B1951)</f>
        <v>1GSYD</v>
      </c>
    </row>
    <row r="1952" spans="1:4">
      <c r="A1952">
        <v>2151</v>
      </c>
      <c r="B1952" t="s">
        <v>526</v>
      </c>
      <c r="C1952" t="s">
        <v>553</v>
      </c>
      <c r="D1952" t="str">
        <f>IFERROR(VLOOKUP(A1952,'Perpetual Stats(HEM)'!$A$3:$D$2773,3,FALSE),B1952)</f>
        <v>1GSYD</v>
      </c>
    </row>
    <row r="1953" spans="1:4">
      <c r="A1953">
        <v>2152</v>
      </c>
      <c r="B1953" t="s">
        <v>526</v>
      </c>
      <c r="C1953" t="s">
        <v>553</v>
      </c>
      <c r="D1953" t="str">
        <f>IFERROR(VLOOKUP(A1953,'Perpetual Stats(HEM)'!$A$3:$D$2773,3,FALSE),B1953)</f>
        <v>1GSYD</v>
      </c>
    </row>
    <row r="1954" spans="1:4">
      <c r="A1954">
        <v>2153</v>
      </c>
      <c r="B1954" t="s">
        <v>526</v>
      </c>
      <c r="C1954" t="s">
        <v>553</v>
      </c>
      <c r="D1954" t="str">
        <f>IFERROR(VLOOKUP(A1954,'Perpetual Stats(HEM)'!$A$3:$D$2773,3,FALSE),B1954)</f>
        <v>1GSYD</v>
      </c>
    </row>
    <row r="1955" spans="1:4">
      <c r="A1955">
        <v>2154</v>
      </c>
      <c r="B1955" t="s">
        <v>526</v>
      </c>
      <c r="C1955" t="s">
        <v>553</v>
      </c>
      <c r="D1955" t="str">
        <f>IFERROR(VLOOKUP(A1955,'Perpetual Stats(HEM)'!$A$3:$D$2773,3,FALSE),B1955)</f>
        <v>1GSYD</v>
      </c>
    </row>
    <row r="1956" spans="1:4">
      <c r="A1956">
        <v>2155</v>
      </c>
      <c r="B1956" t="s">
        <v>526</v>
      </c>
      <c r="C1956" t="s">
        <v>553</v>
      </c>
      <c r="D1956" t="str">
        <f>IFERROR(VLOOKUP(A1956,'Perpetual Stats(HEM)'!$A$3:$D$2773,3,FALSE),B1956)</f>
        <v>1GSYD</v>
      </c>
    </row>
    <row r="1957" spans="1:4">
      <c r="A1957">
        <v>2156</v>
      </c>
      <c r="B1957" t="s">
        <v>526</v>
      </c>
      <c r="C1957" t="s">
        <v>553</v>
      </c>
      <c r="D1957" t="str">
        <f>IFERROR(VLOOKUP(A1957,'Perpetual Stats(HEM)'!$A$3:$D$2773,3,FALSE),B1957)</f>
        <v>1GSYD</v>
      </c>
    </row>
    <row r="1958" spans="1:4">
      <c r="A1958">
        <v>2157</v>
      </c>
      <c r="B1958" t="s">
        <v>526</v>
      </c>
      <c r="C1958" t="s">
        <v>553</v>
      </c>
      <c r="D1958" t="str">
        <f>IFERROR(VLOOKUP(A1958,'Perpetual Stats(HEM)'!$A$3:$D$2773,3,FALSE),B1958)</f>
        <v>1GSYD</v>
      </c>
    </row>
    <row r="1959" spans="1:4">
      <c r="A1959">
        <v>2158</v>
      </c>
      <c r="B1959" t="s">
        <v>526</v>
      </c>
      <c r="C1959" t="s">
        <v>553</v>
      </c>
      <c r="D1959" t="str">
        <f>IFERROR(VLOOKUP(A1959,'Perpetual Stats(HEM)'!$A$3:$D$2773,3,FALSE),B1959)</f>
        <v>1GSYD</v>
      </c>
    </row>
    <row r="1960" spans="1:4">
      <c r="A1960">
        <v>2159</v>
      </c>
      <c r="B1960" t="s">
        <v>526</v>
      </c>
      <c r="C1960" t="s">
        <v>553</v>
      </c>
      <c r="D1960" t="str">
        <f>IFERROR(VLOOKUP(A1960,'Perpetual Stats(HEM)'!$A$3:$D$2773,3,FALSE),B1960)</f>
        <v>1GSYD</v>
      </c>
    </row>
    <row r="1961" spans="1:4">
      <c r="A1961">
        <v>2160</v>
      </c>
      <c r="B1961" t="s">
        <v>526</v>
      </c>
      <c r="C1961" t="s">
        <v>553</v>
      </c>
      <c r="D1961" t="str">
        <f>IFERROR(VLOOKUP(A1961,'Perpetual Stats(HEM)'!$A$3:$D$2773,3,FALSE),B1961)</f>
        <v>1GSYD</v>
      </c>
    </row>
    <row r="1962" spans="1:4">
      <c r="A1962">
        <v>2161</v>
      </c>
      <c r="B1962" t="s">
        <v>526</v>
      </c>
      <c r="C1962" t="s">
        <v>553</v>
      </c>
      <c r="D1962" t="str">
        <f>IFERROR(VLOOKUP(A1962,'Perpetual Stats(HEM)'!$A$3:$D$2773,3,FALSE),B1962)</f>
        <v>1GSYD</v>
      </c>
    </row>
    <row r="1963" spans="1:4">
      <c r="A1963">
        <v>2162</v>
      </c>
      <c r="B1963" t="s">
        <v>526</v>
      </c>
      <c r="C1963" t="s">
        <v>553</v>
      </c>
      <c r="D1963" t="str">
        <f>IFERROR(VLOOKUP(A1963,'Perpetual Stats(HEM)'!$A$3:$D$2773,3,FALSE),B1963)</f>
        <v>1GSYD</v>
      </c>
    </row>
    <row r="1964" spans="1:4">
      <c r="A1964">
        <v>2163</v>
      </c>
      <c r="B1964" t="s">
        <v>526</v>
      </c>
      <c r="C1964" t="s">
        <v>553</v>
      </c>
      <c r="D1964" t="str">
        <f>IFERROR(VLOOKUP(A1964,'Perpetual Stats(HEM)'!$A$3:$D$2773,3,FALSE),B1964)</f>
        <v>1GSYD</v>
      </c>
    </row>
    <row r="1965" spans="1:4">
      <c r="A1965">
        <v>2164</v>
      </c>
      <c r="B1965" t="s">
        <v>526</v>
      </c>
      <c r="C1965" t="s">
        <v>553</v>
      </c>
      <c r="D1965" t="str">
        <f>IFERROR(VLOOKUP(A1965,'Perpetual Stats(HEM)'!$A$3:$D$2773,3,FALSE),B1965)</f>
        <v>1GSYD</v>
      </c>
    </row>
    <row r="1966" spans="1:4">
      <c r="A1966">
        <v>2165</v>
      </c>
      <c r="B1966" t="s">
        <v>526</v>
      </c>
      <c r="C1966" t="s">
        <v>553</v>
      </c>
      <c r="D1966" t="str">
        <f>IFERROR(VLOOKUP(A1966,'Perpetual Stats(HEM)'!$A$3:$D$2773,3,FALSE),B1966)</f>
        <v>1GSYD</v>
      </c>
    </row>
    <row r="1967" spans="1:4">
      <c r="A1967">
        <v>2166</v>
      </c>
      <c r="B1967" t="s">
        <v>526</v>
      </c>
      <c r="C1967" t="s">
        <v>553</v>
      </c>
      <c r="D1967" t="str">
        <f>IFERROR(VLOOKUP(A1967,'Perpetual Stats(HEM)'!$A$3:$D$2773,3,FALSE),B1967)</f>
        <v>1GSYD</v>
      </c>
    </row>
    <row r="1968" spans="1:4">
      <c r="A1968">
        <v>2167</v>
      </c>
      <c r="B1968" t="s">
        <v>526</v>
      </c>
      <c r="C1968" t="s">
        <v>553</v>
      </c>
      <c r="D1968" t="str">
        <f>IFERROR(VLOOKUP(A1968,'Perpetual Stats(HEM)'!$A$3:$D$2773,3,FALSE),B1968)</f>
        <v>1GSYD</v>
      </c>
    </row>
    <row r="1969" spans="1:4">
      <c r="A1969">
        <v>2168</v>
      </c>
      <c r="B1969" t="s">
        <v>526</v>
      </c>
      <c r="C1969" t="s">
        <v>553</v>
      </c>
      <c r="D1969" t="str">
        <f>IFERROR(VLOOKUP(A1969,'Perpetual Stats(HEM)'!$A$3:$D$2773,3,FALSE),B1969)</f>
        <v>1GSYD</v>
      </c>
    </row>
    <row r="1970" spans="1:4">
      <c r="A1970">
        <v>2169</v>
      </c>
      <c r="B1970" t="s">
        <v>526</v>
      </c>
      <c r="C1970" t="s">
        <v>553</v>
      </c>
      <c r="D1970" t="str">
        <f>IFERROR(VLOOKUP(A1970,'Perpetual Stats(HEM)'!$A$3:$D$2773,3,FALSE),B1970)</f>
        <v>NSW</v>
      </c>
    </row>
    <row r="1971" spans="1:4">
      <c r="A1971">
        <v>2170</v>
      </c>
      <c r="B1971" t="s">
        <v>526</v>
      </c>
      <c r="C1971" t="s">
        <v>553</v>
      </c>
      <c r="D1971" t="str">
        <f>IFERROR(VLOOKUP(A1971,'Perpetual Stats(HEM)'!$A$3:$D$2773,3,FALSE),B1971)</f>
        <v>1GSYD</v>
      </c>
    </row>
    <row r="1972" spans="1:4">
      <c r="A1972">
        <v>2171</v>
      </c>
      <c r="B1972" t="s">
        <v>526</v>
      </c>
      <c r="C1972" t="s">
        <v>553</v>
      </c>
      <c r="D1972" t="str">
        <f>IFERROR(VLOOKUP(A1972,'Perpetual Stats(HEM)'!$A$3:$D$2773,3,FALSE),B1972)</f>
        <v>1GSYD</v>
      </c>
    </row>
    <row r="1973" spans="1:4">
      <c r="A1973">
        <v>2172</v>
      </c>
      <c r="B1973" t="s">
        <v>526</v>
      </c>
      <c r="C1973" t="s">
        <v>553</v>
      </c>
      <c r="D1973" t="str">
        <f>IFERROR(VLOOKUP(A1973,'Perpetual Stats(HEM)'!$A$3:$D$2773,3,FALSE),B1973)</f>
        <v>1GSYD</v>
      </c>
    </row>
    <row r="1974" spans="1:4">
      <c r="A1974">
        <v>2173</v>
      </c>
      <c r="B1974" t="s">
        <v>526</v>
      </c>
      <c r="C1974" t="s">
        <v>553</v>
      </c>
      <c r="D1974" t="str">
        <f>IFERROR(VLOOKUP(A1974,'Perpetual Stats(HEM)'!$A$3:$D$2773,3,FALSE),B1974)</f>
        <v>1GSYD</v>
      </c>
    </row>
    <row r="1975" spans="1:4">
      <c r="A1975">
        <v>2174</v>
      </c>
      <c r="B1975" t="s">
        <v>526</v>
      </c>
      <c r="C1975" t="s">
        <v>553</v>
      </c>
      <c r="D1975" t="str">
        <f>IFERROR(VLOOKUP(A1975,'Perpetual Stats(HEM)'!$A$3:$D$2773,3,FALSE),B1975)</f>
        <v>1GSYD</v>
      </c>
    </row>
    <row r="1976" spans="1:4">
      <c r="A1976">
        <v>2175</v>
      </c>
      <c r="B1976" t="s">
        <v>526</v>
      </c>
      <c r="C1976" t="s">
        <v>553</v>
      </c>
      <c r="D1976" t="str">
        <f>IFERROR(VLOOKUP(A1976,'Perpetual Stats(HEM)'!$A$3:$D$2773,3,FALSE),B1976)</f>
        <v>1GSYD</v>
      </c>
    </row>
    <row r="1977" spans="1:4">
      <c r="A1977">
        <v>2176</v>
      </c>
      <c r="B1977" t="s">
        <v>526</v>
      </c>
      <c r="C1977" t="s">
        <v>553</v>
      </c>
      <c r="D1977" t="str">
        <f>IFERROR(VLOOKUP(A1977,'Perpetual Stats(HEM)'!$A$3:$D$2773,3,FALSE),B1977)</f>
        <v>1GSYD</v>
      </c>
    </row>
    <row r="1978" spans="1:4">
      <c r="A1978">
        <v>2177</v>
      </c>
      <c r="B1978" t="s">
        <v>526</v>
      </c>
      <c r="C1978" t="s">
        <v>553</v>
      </c>
      <c r="D1978" t="str">
        <f>IFERROR(VLOOKUP(A1978,'Perpetual Stats(HEM)'!$A$3:$D$2773,3,FALSE),B1978)</f>
        <v>1GSYD</v>
      </c>
    </row>
    <row r="1979" spans="1:4">
      <c r="A1979">
        <v>2178</v>
      </c>
      <c r="B1979" t="s">
        <v>526</v>
      </c>
      <c r="C1979" t="s">
        <v>553</v>
      </c>
      <c r="D1979" t="str">
        <f>IFERROR(VLOOKUP(A1979,'Perpetual Stats(HEM)'!$A$3:$D$2773,3,FALSE),B1979)</f>
        <v>1GSYD</v>
      </c>
    </row>
    <row r="1980" spans="1:4">
      <c r="A1980">
        <v>2179</v>
      </c>
      <c r="B1980" t="s">
        <v>526</v>
      </c>
      <c r="C1980" t="s">
        <v>553</v>
      </c>
      <c r="D1980" t="str">
        <f>IFERROR(VLOOKUP(A1980,'Perpetual Stats(HEM)'!$A$3:$D$2773,3,FALSE),B1980)</f>
        <v>1GSYD</v>
      </c>
    </row>
    <row r="1981" spans="1:4">
      <c r="A1981">
        <v>2180</v>
      </c>
      <c r="B1981" t="s">
        <v>526</v>
      </c>
      <c r="C1981" t="s">
        <v>553</v>
      </c>
      <c r="D1981" t="str">
        <f>IFERROR(VLOOKUP(A1981,'Perpetual Stats(HEM)'!$A$3:$D$2773,3,FALSE),B1981)</f>
        <v>NSW</v>
      </c>
    </row>
    <row r="1982" spans="1:4">
      <c r="A1982">
        <v>2181</v>
      </c>
      <c r="B1982" t="s">
        <v>526</v>
      </c>
      <c r="C1982" t="s">
        <v>553</v>
      </c>
      <c r="D1982" t="str">
        <f>IFERROR(VLOOKUP(A1982,'Perpetual Stats(HEM)'!$A$3:$D$2773,3,FALSE),B1982)</f>
        <v>NSW</v>
      </c>
    </row>
    <row r="1983" spans="1:4">
      <c r="A1983">
        <v>2182</v>
      </c>
      <c r="B1983" t="s">
        <v>526</v>
      </c>
      <c r="C1983" t="s">
        <v>553</v>
      </c>
      <c r="D1983" t="str">
        <f>IFERROR(VLOOKUP(A1983,'Perpetual Stats(HEM)'!$A$3:$D$2773,3,FALSE),B1983)</f>
        <v>NSW</v>
      </c>
    </row>
    <row r="1984" spans="1:4">
      <c r="A1984">
        <v>2183</v>
      </c>
      <c r="B1984" t="s">
        <v>526</v>
      </c>
      <c r="C1984" t="s">
        <v>553</v>
      </c>
      <c r="D1984" t="str">
        <f>IFERROR(VLOOKUP(A1984,'Perpetual Stats(HEM)'!$A$3:$D$2773,3,FALSE),B1984)</f>
        <v>NSW</v>
      </c>
    </row>
    <row r="1985" spans="1:4">
      <c r="A1985">
        <v>2184</v>
      </c>
      <c r="B1985" t="s">
        <v>526</v>
      </c>
      <c r="C1985" t="s">
        <v>553</v>
      </c>
      <c r="D1985" t="str">
        <f>IFERROR(VLOOKUP(A1985,'Perpetual Stats(HEM)'!$A$3:$D$2773,3,FALSE),B1985)</f>
        <v>NSW</v>
      </c>
    </row>
    <row r="1986" spans="1:4">
      <c r="A1986">
        <v>2185</v>
      </c>
      <c r="B1986" t="s">
        <v>526</v>
      </c>
      <c r="C1986" t="s">
        <v>553</v>
      </c>
      <c r="D1986" t="str">
        <f>IFERROR(VLOOKUP(A1986,'Perpetual Stats(HEM)'!$A$3:$D$2773,3,FALSE),B1986)</f>
        <v>NSW</v>
      </c>
    </row>
    <row r="1987" spans="1:4">
      <c r="A1987">
        <v>2186</v>
      </c>
      <c r="B1987" t="s">
        <v>526</v>
      </c>
      <c r="C1987" t="s">
        <v>553</v>
      </c>
      <c r="D1987" t="str">
        <f>IFERROR(VLOOKUP(A1987,'Perpetual Stats(HEM)'!$A$3:$D$2773,3,FALSE),B1987)</f>
        <v>NSW</v>
      </c>
    </row>
    <row r="1988" spans="1:4">
      <c r="A1988">
        <v>2187</v>
      </c>
      <c r="B1988" t="s">
        <v>526</v>
      </c>
      <c r="C1988" t="s">
        <v>553</v>
      </c>
      <c r="D1988" t="str">
        <f>IFERROR(VLOOKUP(A1988,'Perpetual Stats(HEM)'!$A$3:$D$2773,3,FALSE),B1988)</f>
        <v>NSW</v>
      </c>
    </row>
    <row r="1989" spans="1:4">
      <c r="A1989">
        <v>2188</v>
      </c>
      <c r="B1989" t="s">
        <v>526</v>
      </c>
      <c r="C1989" t="s">
        <v>553</v>
      </c>
      <c r="D1989" t="str">
        <f>IFERROR(VLOOKUP(A1989,'Perpetual Stats(HEM)'!$A$3:$D$2773,3,FALSE),B1989)</f>
        <v>NSW</v>
      </c>
    </row>
    <row r="1990" spans="1:4">
      <c r="A1990">
        <v>2189</v>
      </c>
      <c r="B1990" t="s">
        <v>526</v>
      </c>
      <c r="C1990" t="s">
        <v>553</v>
      </c>
      <c r="D1990" t="str">
        <f>IFERROR(VLOOKUP(A1990,'Perpetual Stats(HEM)'!$A$3:$D$2773,3,FALSE),B1990)</f>
        <v>NSW</v>
      </c>
    </row>
    <row r="1991" spans="1:4">
      <c r="A1991">
        <v>2190</v>
      </c>
      <c r="B1991" t="s">
        <v>526</v>
      </c>
      <c r="C1991" t="s">
        <v>553</v>
      </c>
      <c r="D1991" t="str">
        <f>IFERROR(VLOOKUP(A1991,'Perpetual Stats(HEM)'!$A$3:$D$2773,3,FALSE),B1991)</f>
        <v>1GSYD</v>
      </c>
    </row>
    <row r="1992" spans="1:4">
      <c r="A1992">
        <v>2191</v>
      </c>
      <c r="B1992" t="s">
        <v>526</v>
      </c>
      <c r="C1992" t="s">
        <v>553</v>
      </c>
      <c r="D1992" t="str">
        <f>IFERROR(VLOOKUP(A1992,'Perpetual Stats(HEM)'!$A$3:$D$2773,3,FALSE),B1992)</f>
        <v>1GSYD</v>
      </c>
    </row>
    <row r="1993" spans="1:4">
      <c r="A1993">
        <v>2192</v>
      </c>
      <c r="B1993" t="s">
        <v>526</v>
      </c>
      <c r="C1993" t="s">
        <v>553</v>
      </c>
      <c r="D1993" t="str">
        <f>IFERROR(VLOOKUP(A1993,'Perpetual Stats(HEM)'!$A$3:$D$2773,3,FALSE),B1993)</f>
        <v>1GSYD</v>
      </c>
    </row>
    <row r="1994" spans="1:4">
      <c r="A1994">
        <v>2193</v>
      </c>
      <c r="B1994" t="s">
        <v>526</v>
      </c>
      <c r="C1994" t="s">
        <v>553</v>
      </c>
      <c r="D1994" t="str">
        <f>IFERROR(VLOOKUP(A1994,'Perpetual Stats(HEM)'!$A$3:$D$2773,3,FALSE),B1994)</f>
        <v>1GSYD</v>
      </c>
    </row>
    <row r="1995" spans="1:4">
      <c r="A1995">
        <v>2194</v>
      </c>
      <c r="B1995" t="s">
        <v>526</v>
      </c>
      <c r="C1995" t="s">
        <v>553</v>
      </c>
      <c r="D1995" t="str">
        <f>IFERROR(VLOOKUP(A1995,'Perpetual Stats(HEM)'!$A$3:$D$2773,3,FALSE),B1995)</f>
        <v>1GSYD</v>
      </c>
    </row>
    <row r="1996" spans="1:4">
      <c r="A1996">
        <v>2195</v>
      </c>
      <c r="B1996" t="s">
        <v>526</v>
      </c>
      <c r="C1996" t="s">
        <v>553</v>
      </c>
      <c r="D1996" t="str">
        <f>IFERROR(VLOOKUP(A1996,'Perpetual Stats(HEM)'!$A$3:$D$2773,3,FALSE),B1996)</f>
        <v>1GSYD</v>
      </c>
    </row>
    <row r="1997" spans="1:4">
      <c r="A1997">
        <v>2196</v>
      </c>
      <c r="B1997" t="s">
        <v>526</v>
      </c>
      <c r="C1997" t="s">
        <v>553</v>
      </c>
      <c r="D1997" t="str">
        <f>IFERROR(VLOOKUP(A1997,'Perpetual Stats(HEM)'!$A$3:$D$2773,3,FALSE),B1997)</f>
        <v>1GSYD</v>
      </c>
    </row>
    <row r="1998" spans="1:4">
      <c r="A1998">
        <v>2197</v>
      </c>
      <c r="B1998" t="s">
        <v>526</v>
      </c>
      <c r="C1998" t="s">
        <v>553</v>
      </c>
      <c r="D1998" t="str">
        <f>IFERROR(VLOOKUP(A1998,'Perpetual Stats(HEM)'!$A$3:$D$2773,3,FALSE),B1998)</f>
        <v>1GSYD</v>
      </c>
    </row>
    <row r="1999" spans="1:4">
      <c r="A1999">
        <v>2198</v>
      </c>
      <c r="B1999" t="s">
        <v>526</v>
      </c>
      <c r="C1999" t="s">
        <v>553</v>
      </c>
      <c r="D1999" t="str">
        <f>IFERROR(VLOOKUP(A1999,'Perpetual Stats(HEM)'!$A$3:$D$2773,3,FALSE),B1999)</f>
        <v>1GSYD</v>
      </c>
    </row>
    <row r="2000" spans="1:4">
      <c r="A2000">
        <v>2199</v>
      </c>
      <c r="B2000" t="s">
        <v>526</v>
      </c>
      <c r="C2000" t="s">
        <v>553</v>
      </c>
      <c r="D2000" t="str">
        <f>IFERROR(VLOOKUP(A2000,'Perpetual Stats(HEM)'!$A$3:$D$2773,3,FALSE),B2000)</f>
        <v>1GSYD</v>
      </c>
    </row>
    <row r="2001" spans="1:4">
      <c r="A2001">
        <v>2200</v>
      </c>
      <c r="B2001" t="s">
        <v>526</v>
      </c>
      <c r="C2001" t="s">
        <v>553</v>
      </c>
      <c r="D2001" t="str">
        <f>IFERROR(VLOOKUP(A2001,'Perpetual Stats(HEM)'!$A$3:$D$2773,3,FALSE),B2001)</f>
        <v>1GSYD</v>
      </c>
    </row>
    <row r="2002" spans="1:4">
      <c r="A2002">
        <v>2201</v>
      </c>
      <c r="B2002" t="s">
        <v>526</v>
      </c>
      <c r="C2002" t="s">
        <v>553</v>
      </c>
      <c r="D2002" t="str">
        <f>IFERROR(VLOOKUP(A2002,'Perpetual Stats(HEM)'!$A$3:$D$2773,3,FALSE),B2002)</f>
        <v>NSW</v>
      </c>
    </row>
    <row r="2003" spans="1:4">
      <c r="A2003">
        <v>2202</v>
      </c>
      <c r="B2003" t="s">
        <v>526</v>
      </c>
      <c r="C2003" t="s">
        <v>553</v>
      </c>
      <c r="D2003" t="str">
        <f>IFERROR(VLOOKUP(A2003,'Perpetual Stats(HEM)'!$A$3:$D$2773,3,FALSE),B2003)</f>
        <v>NSW</v>
      </c>
    </row>
    <row r="2004" spans="1:4">
      <c r="A2004">
        <v>2203</v>
      </c>
      <c r="B2004" t="s">
        <v>526</v>
      </c>
      <c r="C2004" t="s">
        <v>553</v>
      </c>
      <c r="D2004" t="str">
        <f>IFERROR(VLOOKUP(A2004,'Perpetual Stats(HEM)'!$A$3:$D$2773,3,FALSE),B2004)</f>
        <v>1GSYD</v>
      </c>
    </row>
    <row r="2005" spans="1:4">
      <c r="A2005">
        <v>2204</v>
      </c>
      <c r="B2005" t="s">
        <v>526</v>
      </c>
      <c r="C2005" t="s">
        <v>553</v>
      </c>
      <c r="D2005" t="str">
        <f>IFERROR(VLOOKUP(A2005,'Perpetual Stats(HEM)'!$A$3:$D$2773,3,FALSE),B2005)</f>
        <v>1GSYD</v>
      </c>
    </row>
    <row r="2006" spans="1:4">
      <c r="A2006">
        <v>2205</v>
      </c>
      <c r="B2006" t="s">
        <v>526</v>
      </c>
      <c r="C2006" t="s">
        <v>553</v>
      </c>
      <c r="D2006" t="str">
        <f>IFERROR(VLOOKUP(A2006,'Perpetual Stats(HEM)'!$A$3:$D$2773,3,FALSE),B2006)</f>
        <v>1GSYD</v>
      </c>
    </row>
    <row r="2007" spans="1:4">
      <c r="A2007">
        <v>2206</v>
      </c>
      <c r="B2007" t="s">
        <v>526</v>
      </c>
      <c r="C2007" t="s">
        <v>553</v>
      </c>
      <c r="D2007" t="str">
        <f>IFERROR(VLOOKUP(A2007,'Perpetual Stats(HEM)'!$A$3:$D$2773,3,FALSE),B2007)</f>
        <v>1GSYD</v>
      </c>
    </row>
    <row r="2008" spans="1:4">
      <c r="A2008">
        <v>2207</v>
      </c>
      <c r="B2008" t="s">
        <v>526</v>
      </c>
      <c r="C2008" t="s">
        <v>553</v>
      </c>
      <c r="D2008" t="str">
        <f>IFERROR(VLOOKUP(A2008,'Perpetual Stats(HEM)'!$A$3:$D$2773,3,FALSE),B2008)</f>
        <v>1GSYD</v>
      </c>
    </row>
    <row r="2009" spans="1:4">
      <c r="A2009">
        <v>2208</v>
      </c>
      <c r="B2009" t="s">
        <v>526</v>
      </c>
      <c r="C2009" t="s">
        <v>553</v>
      </c>
      <c r="D2009" t="str">
        <f>IFERROR(VLOOKUP(A2009,'Perpetual Stats(HEM)'!$A$3:$D$2773,3,FALSE),B2009)</f>
        <v>1GSYD</v>
      </c>
    </row>
    <row r="2010" spans="1:4">
      <c r="A2010">
        <v>2209</v>
      </c>
      <c r="B2010" t="s">
        <v>526</v>
      </c>
      <c r="C2010" t="s">
        <v>553</v>
      </c>
      <c r="D2010" t="str">
        <f>IFERROR(VLOOKUP(A2010,'Perpetual Stats(HEM)'!$A$3:$D$2773,3,FALSE),B2010)</f>
        <v>1GSYD</v>
      </c>
    </row>
    <row r="2011" spans="1:4">
      <c r="A2011">
        <v>2210</v>
      </c>
      <c r="B2011" t="s">
        <v>526</v>
      </c>
      <c r="C2011" t="s">
        <v>553</v>
      </c>
      <c r="D2011" t="str">
        <f>IFERROR(VLOOKUP(A2011,'Perpetual Stats(HEM)'!$A$3:$D$2773,3,FALSE),B2011)</f>
        <v>1GSYD</v>
      </c>
    </row>
    <row r="2012" spans="1:4">
      <c r="A2012">
        <v>2211</v>
      </c>
      <c r="B2012" t="s">
        <v>526</v>
      </c>
      <c r="C2012" t="s">
        <v>553</v>
      </c>
      <c r="D2012" t="str">
        <f>IFERROR(VLOOKUP(A2012,'Perpetual Stats(HEM)'!$A$3:$D$2773,3,FALSE),B2012)</f>
        <v>1GSYD</v>
      </c>
    </row>
    <row r="2013" spans="1:4">
      <c r="A2013">
        <v>2212</v>
      </c>
      <c r="B2013" t="s">
        <v>526</v>
      </c>
      <c r="C2013" t="s">
        <v>553</v>
      </c>
      <c r="D2013" t="str">
        <f>IFERROR(VLOOKUP(A2013,'Perpetual Stats(HEM)'!$A$3:$D$2773,3,FALSE),B2013)</f>
        <v>1GSYD</v>
      </c>
    </row>
    <row r="2014" spans="1:4">
      <c r="A2014">
        <v>2213</v>
      </c>
      <c r="B2014" t="s">
        <v>526</v>
      </c>
      <c r="C2014" t="s">
        <v>553</v>
      </c>
      <c r="D2014" t="str">
        <f>IFERROR(VLOOKUP(A2014,'Perpetual Stats(HEM)'!$A$3:$D$2773,3,FALSE),B2014)</f>
        <v>1GSYD</v>
      </c>
    </row>
    <row r="2015" spans="1:4">
      <c r="A2015">
        <v>2214</v>
      </c>
      <c r="B2015" t="s">
        <v>526</v>
      </c>
      <c r="C2015" t="s">
        <v>553</v>
      </c>
      <c r="D2015" t="str">
        <f>IFERROR(VLOOKUP(A2015,'Perpetual Stats(HEM)'!$A$3:$D$2773,3,FALSE),B2015)</f>
        <v>1GSYD</v>
      </c>
    </row>
    <row r="2016" spans="1:4">
      <c r="A2016">
        <v>2215</v>
      </c>
      <c r="B2016" t="s">
        <v>526</v>
      </c>
      <c r="C2016" t="s">
        <v>553</v>
      </c>
      <c r="D2016" t="str">
        <f>IFERROR(VLOOKUP(A2016,'Perpetual Stats(HEM)'!$A$3:$D$2773,3,FALSE),B2016)</f>
        <v>NSW</v>
      </c>
    </row>
    <row r="2017" spans="1:4">
      <c r="A2017">
        <v>2216</v>
      </c>
      <c r="B2017" t="s">
        <v>526</v>
      </c>
      <c r="C2017" t="s">
        <v>553</v>
      </c>
      <c r="D2017" t="str">
        <f>IFERROR(VLOOKUP(A2017,'Perpetual Stats(HEM)'!$A$3:$D$2773,3,FALSE),B2017)</f>
        <v>1GSYD</v>
      </c>
    </row>
    <row r="2018" spans="1:4">
      <c r="A2018">
        <v>2217</v>
      </c>
      <c r="B2018" t="s">
        <v>526</v>
      </c>
      <c r="C2018" t="s">
        <v>553</v>
      </c>
      <c r="D2018" t="str">
        <f>IFERROR(VLOOKUP(A2018,'Perpetual Stats(HEM)'!$A$3:$D$2773,3,FALSE),B2018)</f>
        <v>1GSYD</v>
      </c>
    </row>
    <row r="2019" spans="1:4">
      <c r="A2019">
        <v>2218</v>
      </c>
      <c r="B2019" t="s">
        <v>526</v>
      </c>
      <c r="C2019" t="s">
        <v>553</v>
      </c>
      <c r="D2019" t="str">
        <f>IFERROR(VLOOKUP(A2019,'Perpetual Stats(HEM)'!$A$3:$D$2773,3,FALSE),B2019)</f>
        <v>1GSYD</v>
      </c>
    </row>
    <row r="2020" spans="1:4">
      <c r="A2020">
        <v>2219</v>
      </c>
      <c r="B2020" t="s">
        <v>526</v>
      </c>
      <c r="C2020" t="s">
        <v>553</v>
      </c>
      <c r="D2020" t="str">
        <f>IFERROR(VLOOKUP(A2020,'Perpetual Stats(HEM)'!$A$3:$D$2773,3,FALSE),B2020)</f>
        <v>1GSYD</v>
      </c>
    </row>
    <row r="2021" spans="1:4">
      <c r="A2021">
        <v>2220</v>
      </c>
      <c r="B2021" t="s">
        <v>526</v>
      </c>
      <c r="C2021" t="s">
        <v>553</v>
      </c>
      <c r="D2021" t="str">
        <f>IFERROR(VLOOKUP(A2021,'Perpetual Stats(HEM)'!$A$3:$D$2773,3,FALSE),B2021)</f>
        <v>1GSYD</v>
      </c>
    </row>
    <row r="2022" spans="1:4">
      <c r="A2022">
        <v>2221</v>
      </c>
      <c r="B2022" t="s">
        <v>526</v>
      </c>
      <c r="C2022" t="s">
        <v>553</v>
      </c>
      <c r="D2022" t="str">
        <f>IFERROR(VLOOKUP(A2022,'Perpetual Stats(HEM)'!$A$3:$D$2773,3,FALSE),B2022)</f>
        <v>1GSYD</v>
      </c>
    </row>
    <row r="2023" spans="1:4">
      <c r="A2023">
        <v>2222</v>
      </c>
      <c r="B2023" t="s">
        <v>526</v>
      </c>
      <c r="C2023" t="s">
        <v>553</v>
      </c>
      <c r="D2023" t="str">
        <f>IFERROR(VLOOKUP(A2023,'Perpetual Stats(HEM)'!$A$3:$D$2773,3,FALSE),B2023)</f>
        <v>1GSYD</v>
      </c>
    </row>
    <row r="2024" spans="1:4">
      <c r="A2024">
        <v>2223</v>
      </c>
      <c r="B2024" t="s">
        <v>526</v>
      </c>
      <c r="C2024" t="s">
        <v>553</v>
      </c>
      <c r="D2024" t="str">
        <f>IFERROR(VLOOKUP(A2024,'Perpetual Stats(HEM)'!$A$3:$D$2773,3,FALSE),B2024)</f>
        <v>1GSYD</v>
      </c>
    </row>
    <row r="2025" spans="1:4">
      <c r="A2025">
        <v>2224</v>
      </c>
      <c r="B2025" t="s">
        <v>526</v>
      </c>
      <c r="C2025" t="s">
        <v>553</v>
      </c>
      <c r="D2025" t="str">
        <f>IFERROR(VLOOKUP(A2025,'Perpetual Stats(HEM)'!$A$3:$D$2773,3,FALSE),B2025)</f>
        <v>1GSYD</v>
      </c>
    </row>
    <row r="2026" spans="1:4">
      <c r="A2026">
        <v>2225</v>
      </c>
      <c r="B2026" t="s">
        <v>526</v>
      </c>
      <c r="C2026" t="s">
        <v>553</v>
      </c>
      <c r="D2026" t="str">
        <f>IFERROR(VLOOKUP(A2026,'Perpetual Stats(HEM)'!$A$3:$D$2773,3,FALSE),B2026)</f>
        <v>1GSYD</v>
      </c>
    </row>
    <row r="2027" spans="1:4">
      <c r="A2027">
        <v>2226</v>
      </c>
      <c r="B2027" t="s">
        <v>526</v>
      </c>
      <c r="C2027" t="s">
        <v>553</v>
      </c>
      <c r="D2027" t="str">
        <f>IFERROR(VLOOKUP(A2027,'Perpetual Stats(HEM)'!$A$3:$D$2773,3,FALSE),B2027)</f>
        <v>1GSYD</v>
      </c>
    </row>
    <row r="2028" spans="1:4">
      <c r="A2028">
        <v>2227</v>
      </c>
      <c r="B2028" t="s">
        <v>526</v>
      </c>
      <c r="C2028" t="s">
        <v>553</v>
      </c>
      <c r="D2028" t="str">
        <f>IFERROR(VLOOKUP(A2028,'Perpetual Stats(HEM)'!$A$3:$D$2773,3,FALSE),B2028)</f>
        <v>1GSYD</v>
      </c>
    </row>
    <row r="2029" spans="1:4">
      <c r="A2029">
        <v>2228</v>
      </c>
      <c r="B2029" t="s">
        <v>526</v>
      </c>
      <c r="C2029" t="s">
        <v>553</v>
      </c>
      <c r="D2029" t="str">
        <f>IFERROR(VLOOKUP(A2029,'Perpetual Stats(HEM)'!$A$3:$D$2773,3,FALSE),B2029)</f>
        <v>1GSYD</v>
      </c>
    </row>
    <row r="2030" spans="1:4">
      <c r="A2030">
        <v>2229</v>
      </c>
      <c r="B2030" t="s">
        <v>526</v>
      </c>
      <c r="C2030" t="s">
        <v>553</v>
      </c>
      <c r="D2030" t="str">
        <f>IFERROR(VLOOKUP(A2030,'Perpetual Stats(HEM)'!$A$3:$D$2773,3,FALSE),B2030)</f>
        <v>1GSYD</v>
      </c>
    </row>
    <row r="2031" spans="1:4">
      <c r="A2031">
        <v>2230</v>
      </c>
      <c r="B2031" t="s">
        <v>526</v>
      </c>
      <c r="C2031" t="s">
        <v>553</v>
      </c>
      <c r="D2031" t="str">
        <f>IFERROR(VLOOKUP(A2031,'Perpetual Stats(HEM)'!$A$3:$D$2773,3,FALSE),B2031)</f>
        <v>1GSYD</v>
      </c>
    </row>
    <row r="2032" spans="1:4">
      <c r="A2032">
        <v>2231</v>
      </c>
      <c r="B2032" t="s">
        <v>526</v>
      </c>
      <c r="C2032" t="s">
        <v>553</v>
      </c>
      <c r="D2032" t="str">
        <f>IFERROR(VLOOKUP(A2032,'Perpetual Stats(HEM)'!$A$3:$D$2773,3,FALSE),B2032)</f>
        <v>1GSYD</v>
      </c>
    </row>
    <row r="2033" spans="1:4">
      <c r="A2033">
        <v>2232</v>
      </c>
      <c r="B2033" t="s">
        <v>526</v>
      </c>
      <c r="C2033" t="s">
        <v>553</v>
      </c>
      <c r="D2033" t="str">
        <f>IFERROR(VLOOKUP(A2033,'Perpetual Stats(HEM)'!$A$3:$D$2773,3,FALSE),B2033)</f>
        <v>1GSYD</v>
      </c>
    </row>
    <row r="2034" spans="1:4">
      <c r="A2034">
        <v>2233</v>
      </c>
      <c r="B2034" t="s">
        <v>526</v>
      </c>
      <c r="C2034" t="s">
        <v>553</v>
      </c>
      <c r="D2034" t="str">
        <f>IFERROR(VLOOKUP(A2034,'Perpetual Stats(HEM)'!$A$3:$D$2773,3,FALSE),B2034)</f>
        <v>1GSYD</v>
      </c>
    </row>
    <row r="2035" spans="1:4">
      <c r="A2035">
        <v>2234</v>
      </c>
      <c r="B2035" t="s">
        <v>526</v>
      </c>
      <c r="C2035" t="s">
        <v>553</v>
      </c>
      <c r="D2035" t="str">
        <f>IFERROR(VLOOKUP(A2035,'Perpetual Stats(HEM)'!$A$3:$D$2773,3,FALSE),B2035)</f>
        <v>1GSYD</v>
      </c>
    </row>
    <row r="2036" spans="1:4">
      <c r="A2036">
        <v>2235</v>
      </c>
      <c r="B2036" t="s">
        <v>526</v>
      </c>
      <c r="C2036" t="s">
        <v>553</v>
      </c>
      <c r="D2036" t="str">
        <f>IFERROR(VLOOKUP(A2036,'Perpetual Stats(HEM)'!$A$3:$D$2773,3,FALSE),B2036)</f>
        <v>NSW</v>
      </c>
    </row>
    <row r="2037" spans="1:4">
      <c r="A2037">
        <v>2236</v>
      </c>
      <c r="B2037" t="s">
        <v>526</v>
      </c>
      <c r="C2037" t="s">
        <v>553</v>
      </c>
      <c r="D2037" t="str">
        <f>IFERROR(VLOOKUP(A2037,'Perpetual Stats(HEM)'!$A$3:$D$2773,3,FALSE),B2037)</f>
        <v>NSW</v>
      </c>
    </row>
    <row r="2038" spans="1:4">
      <c r="A2038">
        <v>2237</v>
      </c>
      <c r="B2038" t="s">
        <v>526</v>
      </c>
      <c r="C2038" t="s">
        <v>553</v>
      </c>
      <c r="D2038" t="str">
        <f>IFERROR(VLOOKUP(A2038,'Perpetual Stats(HEM)'!$A$3:$D$2773,3,FALSE),B2038)</f>
        <v>NSW</v>
      </c>
    </row>
    <row r="2039" spans="1:4">
      <c r="A2039">
        <v>2238</v>
      </c>
      <c r="B2039" t="s">
        <v>526</v>
      </c>
      <c r="C2039" t="s">
        <v>553</v>
      </c>
      <c r="D2039" t="str">
        <f>IFERROR(VLOOKUP(A2039,'Perpetual Stats(HEM)'!$A$3:$D$2773,3,FALSE),B2039)</f>
        <v>NSW</v>
      </c>
    </row>
    <row r="2040" spans="1:4">
      <c r="A2040">
        <v>2239</v>
      </c>
      <c r="B2040" t="s">
        <v>526</v>
      </c>
      <c r="C2040" t="s">
        <v>553</v>
      </c>
      <c r="D2040" t="str">
        <f>IFERROR(VLOOKUP(A2040,'Perpetual Stats(HEM)'!$A$3:$D$2773,3,FALSE),B2040)</f>
        <v>NSW</v>
      </c>
    </row>
    <row r="2041" spans="1:4">
      <c r="A2041">
        <v>2240</v>
      </c>
      <c r="B2041" t="s">
        <v>526</v>
      </c>
      <c r="C2041" t="s">
        <v>553</v>
      </c>
      <c r="D2041" t="str">
        <f>IFERROR(VLOOKUP(A2041,'Perpetual Stats(HEM)'!$A$3:$D$2773,3,FALSE),B2041)</f>
        <v>NSW</v>
      </c>
    </row>
    <row r="2042" spans="1:4">
      <c r="A2042">
        <v>2241</v>
      </c>
      <c r="B2042" t="s">
        <v>526</v>
      </c>
      <c r="C2042" t="s">
        <v>553</v>
      </c>
      <c r="D2042" t="str">
        <f>IFERROR(VLOOKUP(A2042,'Perpetual Stats(HEM)'!$A$3:$D$2773,3,FALSE),B2042)</f>
        <v>NSW</v>
      </c>
    </row>
    <row r="2043" spans="1:4">
      <c r="A2043">
        <v>2242</v>
      </c>
      <c r="B2043" t="s">
        <v>526</v>
      </c>
      <c r="C2043" t="s">
        <v>553</v>
      </c>
      <c r="D2043" t="str">
        <f>IFERROR(VLOOKUP(A2043,'Perpetual Stats(HEM)'!$A$3:$D$2773,3,FALSE),B2043)</f>
        <v>NSW</v>
      </c>
    </row>
    <row r="2044" spans="1:4">
      <c r="A2044">
        <v>2243</v>
      </c>
      <c r="B2044" t="s">
        <v>526</v>
      </c>
      <c r="C2044" t="s">
        <v>553</v>
      </c>
      <c r="D2044" t="str">
        <f>IFERROR(VLOOKUP(A2044,'Perpetual Stats(HEM)'!$A$3:$D$2773,3,FALSE),B2044)</f>
        <v>NSW</v>
      </c>
    </row>
    <row r="2045" spans="1:4">
      <c r="A2045">
        <v>2244</v>
      </c>
      <c r="B2045" t="s">
        <v>526</v>
      </c>
      <c r="C2045" t="s">
        <v>553</v>
      </c>
      <c r="D2045" t="str">
        <f>IFERROR(VLOOKUP(A2045,'Perpetual Stats(HEM)'!$A$3:$D$2773,3,FALSE),B2045)</f>
        <v>NSW</v>
      </c>
    </row>
    <row r="2046" spans="1:4">
      <c r="A2046">
        <v>2245</v>
      </c>
      <c r="B2046" t="s">
        <v>526</v>
      </c>
      <c r="C2046" t="s">
        <v>553</v>
      </c>
      <c r="D2046" t="str">
        <f>IFERROR(VLOOKUP(A2046,'Perpetual Stats(HEM)'!$A$3:$D$2773,3,FALSE),B2046)</f>
        <v>NSW</v>
      </c>
    </row>
    <row r="2047" spans="1:4">
      <c r="A2047">
        <v>2246</v>
      </c>
      <c r="B2047" t="s">
        <v>526</v>
      </c>
      <c r="C2047" t="s">
        <v>553</v>
      </c>
      <c r="D2047" t="str">
        <f>IFERROR(VLOOKUP(A2047,'Perpetual Stats(HEM)'!$A$3:$D$2773,3,FALSE),B2047)</f>
        <v>NSW</v>
      </c>
    </row>
    <row r="2048" spans="1:4">
      <c r="A2048">
        <v>2247</v>
      </c>
      <c r="B2048" t="s">
        <v>526</v>
      </c>
      <c r="C2048" t="s">
        <v>553</v>
      </c>
      <c r="D2048" t="str">
        <f>IFERROR(VLOOKUP(A2048,'Perpetual Stats(HEM)'!$A$3:$D$2773,3,FALSE),B2048)</f>
        <v>NSW</v>
      </c>
    </row>
    <row r="2049" spans="1:4">
      <c r="A2049">
        <v>2248</v>
      </c>
      <c r="B2049" t="s">
        <v>526</v>
      </c>
      <c r="C2049" t="s">
        <v>553</v>
      </c>
      <c r="D2049" t="str">
        <f>IFERROR(VLOOKUP(A2049,'Perpetual Stats(HEM)'!$A$3:$D$2773,3,FALSE),B2049)</f>
        <v>NSW</v>
      </c>
    </row>
    <row r="2050" spans="1:4">
      <c r="A2050">
        <v>2249</v>
      </c>
      <c r="B2050" t="s">
        <v>526</v>
      </c>
      <c r="C2050" t="s">
        <v>553</v>
      </c>
      <c r="D2050" t="str">
        <f>IFERROR(VLOOKUP(A2050,'Perpetual Stats(HEM)'!$A$3:$D$2773,3,FALSE),B2050)</f>
        <v>NSW</v>
      </c>
    </row>
    <row r="2051" spans="1:4">
      <c r="A2051">
        <v>2250</v>
      </c>
      <c r="B2051" t="s">
        <v>526</v>
      </c>
      <c r="C2051" t="s">
        <v>479</v>
      </c>
      <c r="D2051" t="str">
        <f>IFERROR(VLOOKUP(A2051,'Perpetual Stats(HEM)'!$A$3:$D$2773,3,FALSE),B2051)</f>
        <v>1GSYD</v>
      </c>
    </row>
    <row r="2052" spans="1:4">
      <c r="A2052">
        <v>2251</v>
      </c>
      <c r="B2052" t="s">
        <v>526</v>
      </c>
      <c r="C2052" t="s">
        <v>479</v>
      </c>
      <c r="D2052" t="str">
        <f>IFERROR(VLOOKUP(A2052,'Perpetual Stats(HEM)'!$A$3:$D$2773,3,FALSE),B2052)</f>
        <v>1GSYD</v>
      </c>
    </row>
    <row r="2053" spans="1:4">
      <c r="A2053">
        <v>2252</v>
      </c>
      <c r="B2053" t="s">
        <v>526</v>
      </c>
      <c r="C2053" t="s">
        <v>479</v>
      </c>
      <c r="D2053" t="str">
        <f>IFERROR(VLOOKUP(A2053,'Perpetual Stats(HEM)'!$A$3:$D$2773,3,FALSE),B2053)</f>
        <v>NSW</v>
      </c>
    </row>
    <row r="2054" spans="1:4">
      <c r="A2054">
        <v>2253</v>
      </c>
      <c r="B2054" t="s">
        <v>526</v>
      </c>
      <c r="C2054" t="s">
        <v>479</v>
      </c>
      <c r="D2054" t="str">
        <f>IFERROR(VLOOKUP(A2054,'Perpetual Stats(HEM)'!$A$3:$D$2773,3,FALSE),B2054)</f>
        <v>NSW</v>
      </c>
    </row>
    <row r="2055" spans="1:4">
      <c r="A2055">
        <v>2254</v>
      </c>
      <c r="B2055" t="s">
        <v>526</v>
      </c>
      <c r="C2055" t="s">
        <v>479</v>
      </c>
      <c r="D2055" t="str">
        <f>IFERROR(VLOOKUP(A2055,'Perpetual Stats(HEM)'!$A$3:$D$2773,3,FALSE),B2055)</f>
        <v>NSW</v>
      </c>
    </row>
    <row r="2056" spans="1:4">
      <c r="A2056">
        <v>2255</v>
      </c>
      <c r="B2056" t="s">
        <v>526</v>
      </c>
      <c r="C2056" t="s">
        <v>479</v>
      </c>
      <c r="D2056" t="str">
        <f>IFERROR(VLOOKUP(A2056,'Perpetual Stats(HEM)'!$A$3:$D$2773,3,FALSE),B2056)</f>
        <v>NSW</v>
      </c>
    </row>
    <row r="2057" spans="1:4">
      <c r="A2057">
        <v>2256</v>
      </c>
      <c r="B2057" t="s">
        <v>526</v>
      </c>
      <c r="C2057" t="s">
        <v>479</v>
      </c>
      <c r="D2057" t="str">
        <f>IFERROR(VLOOKUP(A2057,'Perpetual Stats(HEM)'!$A$3:$D$2773,3,FALSE),B2057)</f>
        <v>1GSYD</v>
      </c>
    </row>
    <row r="2058" spans="1:4">
      <c r="A2058">
        <v>2257</v>
      </c>
      <c r="B2058" t="s">
        <v>526</v>
      </c>
      <c r="C2058" t="s">
        <v>479</v>
      </c>
      <c r="D2058" t="str">
        <f>IFERROR(VLOOKUP(A2058,'Perpetual Stats(HEM)'!$A$3:$D$2773,3,FALSE),B2058)</f>
        <v>1GSYD</v>
      </c>
    </row>
    <row r="2059" spans="1:4">
      <c r="A2059">
        <v>2258</v>
      </c>
      <c r="B2059" t="s">
        <v>526</v>
      </c>
      <c r="C2059" t="s">
        <v>479</v>
      </c>
      <c r="D2059" t="str">
        <f>IFERROR(VLOOKUP(A2059,'Perpetual Stats(HEM)'!$A$3:$D$2773,3,FALSE),B2059)</f>
        <v>1GSYD</v>
      </c>
    </row>
    <row r="2060" spans="1:4">
      <c r="A2060">
        <v>2259</v>
      </c>
      <c r="B2060" t="s">
        <v>526</v>
      </c>
      <c r="C2060" t="s">
        <v>479</v>
      </c>
      <c r="D2060" t="str">
        <f>IFERROR(VLOOKUP(A2060,'Perpetual Stats(HEM)'!$A$3:$D$2773,3,FALSE),B2060)</f>
        <v>1GSYD</v>
      </c>
    </row>
    <row r="2061" spans="1:4">
      <c r="A2061">
        <v>2260</v>
      </c>
      <c r="B2061" t="s">
        <v>526</v>
      </c>
      <c r="C2061" t="s">
        <v>479</v>
      </c>
      <c r="D2061" t="str">
        <f>IFERROR(VLOOKUP(A2061,'Perpetual Stats(HEM)'!$A$3:$D$2773,3,FALSE),B2061)</f>
        <v>1GSYD</v>
      </c>
    </row>
    <row r="2062" spans="1:4">
      <c r="A2062">
        <v>2261</v>
      </c>
      <c r="B2062" t="s">
        <v>526</v>
      </c>
      <c r="C2062" t="s">
        <v>479</v>
      </c>
      <c r="D2062" t="str">
        <f>IFERROR(VLOOKUP(A2062,'Perpetual Stats(HEM)'!$A$3:$D$2773,3,FALSE),B2062)</f>
        <v>1GSYD</v>
      </c>
    </row>
    <row r="2063" spans="1:4">
      <c r="A2063">
        <v>2262</v>
      </c>
      <c r="B2063" t="s">
        <v>526</v>
      </c>
      <c r="C2063" t="s">
        <v>479</v>
      </c>
      <c r="D2063" t="str">
        <f>IFERROR(VLOOKUP(A2063,'Perpetual Stats(HEM)'!$A$3:$D$2773,3,FALSE),B2063)</f>
        <v>1GSYD</v>
      </c>
    </row>
    <row r="2064" spans="1:4">
      <c r="A2064">
        <v>2263</v>
      </c>
      <c r="B2064" t="s">
        <v>526</v>
      </c>
      <c r="C2064" t="s">
        <v>479</v>
      </c>
      <c r="D2064" t="str">
        <f>IFERROR(VLOOKUP(A2064,'Perpetual Stats(HEM)'!$A$3:$D$2773,3,FALSE),B2064)</f>
        <v>1GSYD</v>
      </c>
    </row>
    <row r="2065" spans="1:4">
      <c r="A2065">
        <v>2264</v>
      </c>
      <c r="B2065" t="s">
        <v>526</v>
      </c>
      <c r="C2065" t="s">
        <v>479</v>
      </c>
      <c r="D2065" t="str">
        <f>IFERROR(VLOOKUP(A2065,'Perpetual Stats(HEM)'!$A$3:$D$2773,3,FALSE),B2065)</f>
        <v>1RNSW</v>
      </c>
    </row>
    <row r="2066" spans="1:4">
      <c r="A2066">
        <v>2265</v>
      </c>
      <c r="B2066" t="s">
        <v>526</v>
      </c>
      <c r="C2066" t="s">
        <v>479</v>
      </c>
      <c r="D2066" t="str">
        <f>IFERROR(VLOOKUP(A2066,'Perpetual Stats(HEM)'!$A$3:$D$2773,3,FALSE),B2066)</f>
        <v>1RNSW</v>
      </c>
    </row>
    <row r="2067" spans="1:4">
      <c r="A2067">
        <v>2266</v>
      </c>
      <c r="B2067" t="s">
        <v>526</v>
      </c>
      <c r="C2067" t="s">
        <v>479</v>
      </c>
      <c r="D2067" t="str">
        <f>IFERROR(VLOOKUP(A2067,'Perpetual Stats(HEM)'!$A$3:$D$2773,3,FALSE),B2067)</f>
        <v>NSW</v>
      </c>
    </row>
    <row r="2068" spans="1:4">
      <c r="A2068">
        <v>2267</v>
      </c>
      <c r="B2068" t="s">
        <v>526</v>
      </c>
      <c r="C2068" t="s">
        <v>479</v>
      </c>
      <c r="D2068" t="str">
        <f>IFERROR(VLOOKUP(A2068,'Perpetual Stats(HEM)'!$A$3:$D$2773,3,FALSE),B2068)</f>
        <v>1RNSW</v>
      </c>
    </row>
    <row r="2069" spans="1:4">
      <c r="A2069">
        <v>2268</v>
      </c>
      <c r="B2069" t="s">
        <v>526</v>
      </c>
      <c r="C2069" t="s">
        <v>479</v>
      </c>
      <c r="D2069" t="str">
        <f>IFERROR(VLOOKUP(A2069,'Perpetual Stats(HEM)'!$A$3:$D$2773,3,FALSE),B2069)</f>
        <v>NSW</v>
      </c>
    </row>
    <row r="2070" spans="1:4">
      <c r="A2070">
        <v>2269</v>
      </c>
      <c r="B2070" t="s">
        <v>526</v>
      </c>
      <c r="C2070" t="s">
        <v>479</v>
      </c>
      <c r="D2070" t="str">
        <f>IFERROR(VLOOKUP(A2070,'Perpetual Stats(HEM)'!$A$3:$D$2773,3,FALSE),B2070)</f>
        <v>NSW</v>
      </c>
    </row>
    <row r="2071" spans="1:4">
      <c r="A2071">
        <v>2270</v>
      </c>
      <c r="B2071" t="s">
        <v>526</v>
      </c>
      <c r="C2071" t="s">
        <v>479</v>
      </c>
      <c r="D2071" t="str">
        <f>IFERROR(VLOOKUP(A2071,'Perpetual Stats(HEM)'!$A$3:$D$2773,3,FALSE),B2071)</f>
        <v>NSW</v>
      </c>
    </row>
    <row r="2072" spans="1:4">
      <c r="A2072">
        <v>2271</v>
      </c>
      <c r="B2072" t="s">
        <v>526</v>
      </c>
      <c r="C2072" t="s">
        <v>479</v>
      </c>
      <c r="D2072" t="str">
        <f>IFERROR(VLOOKUP(A2072,'Perpetual Stats(HEM)'!$A$3:$D$2773,3,FALSE),B2072)</f>
        <v>NSW</v>
      </c>
    </row>
    <row r="2073" spans="1:4">
      <c r="A2073">
        <v>2272</v>
      </c>
      <c r="B2073" t="s">
        <v>526</v>
      </c>
      <c r="C2073" t="s">
        <v>479</v>
      </c>
      <c r="D2073" t="str">
        <f>IFERROR(VLOOKUP(A2073,'Perpetual Stats(HEM)'!$A$3:$D$2773,3,FALSE),B2073)</f>
        <v>NSW</v>
      </c>
    </row>
    <row r="2074" spans="1:4">
      <c r="A2074">
        <v>2273</v>
      </c>
      <c r="B2074" t="s">
        <v>526</v>
      </c>
      <c r="C2074" t="s">
        <v>479</v>
      </c>
      <c r="D2074" t="str">
        <f>IFERROR(VLOOKUP(A2074,'Perpetual Stats(HEM)'!$A$3:$D$2773,3,FALSE),B2074)</f>
        <v>NSW</v>
      </c>
    </row>
    <row r="2075" spans="1:4">
      <c r="A2075">
        <v>2274</v>
      </c>
      <c r="B2075" t="s">
        <v>526</v>
      </c>
      <c r="C2075" t="s">
        <v>479</v>
      </c>
      <c r="D2075" t="str">
        <f>IFERROR(VLOOKUP(A2075,'Perpetual Stats(HEM)'!$A$3:$D$2773,3,FALSE),B2075)</f>
        <v>NSW</v>
      </c>
    </row>
    <row r="2076" spans="1:4">
      <c r="A2076">
        <v>2275</v>
      </c>
      <c r="B2076" t="s">
        <v>526</v>
      </c>
      <c r="C2076" t="s">
        <v>479</v>
      </c>
      <c r="D2076" t="str">
        <f>IFERROR(VLOOKUP(A2076,'Perpetual Stats(HEM)'!$A$3:$D$2773,3,FALSE),B2076)</f>
        <v>NSW</v>
      </c>
    </row>
    <row r="2077" spans="1:4">
      <c r="A2077">
        <v>2276</v>
      </c>
      <c r="B2077" t="s">
        <v>526</v>
      </c>
      <c r="C2077" t="s">
        <v>479</v>
      </c>
      <c r="D2077" t="str">
        <f>IFERROR(VLOOKUP(A2077,'Perpetual Stats(HEM)'!$A$3:$D$2773,3,FALSE),B2077)</f>
        <v>NSW</v>
      </c>
    </row>
    <row r="2078" spans="1:4">
      <c r="A2078">
        <v>2277</v>
      </c>
      <c r="B2078" t="s">
        <v>526</v>
      </c>
      <c r="C2078" t="s">
        <v>479</v>
      </c>
      <c r="D2078" t="str">
        <f>IFERROR(VLOOKUP(A2078,'Perpetual Stats(HEM)'!$A$3:$D$2773,3,FALSE),B2078)</f>
        <v>NSW</v>
      </c>
    </row>
    <row r="2079" spans="1:4">
      <c r="A2079">
        <v>2278</v>
      </c>
      <c r="B2079" t="s">
        <v>526</v>
      </c>
      <c r="C2079" t="s">
        <v>479</v>
      </c>
      <c r="D2079" t="str">
        <f>IFERROR(VLOOKUP(A2079,'Perpetual Stats(HEM)'!$A$3:$D$2773,3,FALSE),B2079)</f>
        <v>1RNSW</v>
      </c>
    </row>
    <row r="2080" spans="1:4">
      <c r="A2080">
        <v>2279</v>
      </c>
      <c r="B2080" t="s">
        <v>526</v>
      </c>
      <c r="C2080" t="s">
        <v>479</v>
      </c>
      <c r="D2080" t="str">
        <f>IFERROR(VLOOKUP(A2080,'Perpetual Stats(HEM)'!$A$3:$D$2773,3,FALSE),B2080)</f>
        <v>NSW</v>
      </c>
    </row>
    <row r="2081" spans="1:4">
      <c r="A2081">
        <v>2280</v>
      </c>
      <c r="B2081" t="s">
        <v>526</v>
      </c>
      <c r="C2081" t="s">
        <v>479</v>
      </c>
      <c r="D2081" t="str">
        <f>IFERROR(VLOOKUP(A2081,'Perpetual Stats(HEM)'!$A$3:$D$2773,3,FALSE),B2081)</f>
        <v>1RNSW</v>
      </c>
    </row>
    <row r="2082" spans="1:4">
      <c r="A2082">
        <v>2281</v>
      </c>
      <c r="B2082" t="s">
        <v>526</v>
      </c>
      <c r="C2082" t="s">
        <v>479</v>
      </c>
      <c r="D2082" t="str">
        <f>IFERROR(VLOOKUP(A2082,'Perpetual Stats(HEM)'!$A$3:$D$2773,3,FALSE),B2082)</f>
        <v>1RNSW</v>
      </c>
    </row>
    <row r="2083" spans="1:4">
      <c r="A2083">
        <v>2282</v>
      </c>
      <c r="B2083" t="s">
        <v>526</v>
      </c>
      <c r="C2083" t="s">
        <v>479</v>
      </c>
      <c r="D2083" t="str">
        <f>IFERROR(VLOOKUP(A2083,'Perpetual Stats(HEM)'!$A$3:$D$2773,3,FALSE),B2083)</f>
        <v>1RNSW</v>
      </c>
    </row>
    <row r="2084" spans="1:4">
      <c r="A2084">
        <v>2283</v>
      </c>
      <c r="B2084" t="s">
        <v>526</v>
      </c>
      <c r="C2084" t="s">
        <v>479</v>
      </c>
      <c r="D2084" t="str">
        <f>IFERROR(VLOOKUP(A2084,'Perpetual Stats(HEM)'!$A$3:$D$2773,3,FALSE),B2084)</f>
        <v>1RNSW</v>
      </c>
    </row>
    <row r="2085" spans="1:4">
      <c r="A2085">
        <v>2284</v>
      </c>
      <c r="B2085" t="s">
        <v>526</v>
      </c>
      <c r="C2085" t="s">
        <v>479</v>
      </c>
      <c r="D2085" t="str">
        <f>IFERROR(VLOOKUP(A2085,'Perpetual Stats(HEM)'!$A$3:$D$2773,3,FALSE),B2085)</f>
        <v>1RNSW</v>
      </c>
    </row>
    <row r="2086" spans="1:4">
      <c r="A2086">
        <v>2285</v>
      </c>
      <c r="B2086" t="s">
        <v>526</v>
      </c>
      <c r="C2086" t="s">
        <v>479</v>
      </c>
      <c r="D2086" t="str">
        <f>IFERROR(VLOOKUP(A2086,'Perpetual Stats(HEM)'!$A$3:$D$2773,3,FALSE),B2086)</f>
        <v>1RNSW</v>
      </c>
    </row>
    <row r="2087" spans="1:4">
      <c r="A2087">
        <v>2286</v>
      </c>
      <c r="B2087" t="s">
        <v>526</v>
      </c>
      <c r="C2087" t="s">
        <v>479</v>
      </c>
      <c r="D2087" t="str">
        <f>IFERROR(VLOOKUP(A2087,'Perpetual Stats(HEM)'!$A$3:$D$2773,3,FALSE),B2087)</f>
        <v>1RNSW</v>
      </c>
    </row>
    <row r="2088" spans="1:4">
      <c r="A2088">
        <v>2287</v>
      </c>
      <c r="B2088" t="s">
        <v>526</v>
      </c>
      <c r="C2088" t="s">
        <v>479</v>
      </c>
      <c r="D2088" t="str">
        <f>IFERROR(VLOOKUP(A2088,'Perpetual Stats(HEM)'!$A$3:$D$2773,3,FALSE),B2088)</f>
        <v>1RNSW</v>
      </c>
    </row>
    <row r="2089" spans="1:4">
      <c r="A2089">
        <v>2288</v>
      </c>
      <c r="B2089" t="s">
        <v>526</v>
      </c>
      <c r="C2089" t="s">
        <v>479</v>
      </c>
      <c r="D2089" t="str">
        <f>IFERROR(VLOOKUP(A2089,'Perpetual Stats(HEM)'!$A$3:$D$2773,3,FALSE),B2089)</f>
        <v>NSW</v>
      </c>
    </row>
    <row r="2090" spans="1:4">
      <c r="A2090">
        <v>2289</v>
      </c>
      <c r="B2090" t="s">
        <v>526</v>
      </c>
      <c r="C2090" t="s">
        <v>479</v>
      </c>
      <c r="D2090" t="str">
        <f>IFERROR(VLOOKUP(A2090,'Perpetual Stats(HEM)'!$A$3:$D$2773,3,FALSE),B2090)</f>
        <v>1RNSW</v>
      </c>
    </row>
    <row r="2091" spans="1:4">
      <c r="A2091">
        <v>2290</v>
      </c>
      <c r="B2091" t="s">
        <v>526</v>
      </c>
      <c r="C2091" t="s">
        <v>479</v>
      </c>
      <c r="D2091" t="str">
        <f>IFERROR(VLOOKUP(A2091,'Perpetual Stats(HEM)'!$A$3:$D$2773,3,FALSE),B2091)</f>
        <v>1RNSW</v>
      </c>
    </row>
    <row r="2092" spans="1:4">
      <c r="A2092">
        <v>2291</v>
      </c>
      <c r="B2092" t="s">
        <v>526</v>
      </c>
      <c r="C2092" t="s">
        <v>479</v>
      </c>
      <c r="D2092" t="str">
        <f>IFERROR(VLOOKUP(A2092,'Perpetual Stats(HEM)'!$A$3:$D$2773,3,FALSE),B2092)</f>
        <v>1RNSW</v>
      </c>
    </row>
    <row r="2093" spans="1:4">
      <c r="A2093">
        <v>2292</v>
      </c>
      <c r="B2093" t="s">
        <v>526</v>
      </c>
      <c r="C2093" t="s">
        <v>479</v>
      </c>
      <c r="D2093" t="str">
        <f>IFERROR(VLOOKUP(A2093,'Perpetual Stats(HEM)'!$A$3:$D$2773,3,FALSE),B2093)</f>
        <v>1RNSW</v>
      </c>
    </row>
    <row r="2094" spans="1:4">
      <c r="A2094">
        <v>2293</v>
      </c>
      <c r="B2094" t="s">
        <v>526</v>
      </c>
      <c r="C2094" t="s">
        <v>479</v>
      </c>
      <c r="D2094" t="str">
        <f>IFERROR(VLOOKUP(A2094,'Perpetual Stats(HEM)'!$A$3:$D$2773,3,FALSE),B2094)</f>
        <v>1RNSW</v>
      </c>
    </row>
    <row r="2095" spans="1:4">
      <c r="A2095">
        <v>2294</v>
      </c>
      <c r="B2095" t="s">
        <v>526</v>
      </c>
      <c r="C2095" t="s">
        <v>479</v>
      </c>
      <c r="D2095" t="str">
        <f>IFERROR(VLOOKUP(A2095,'Perpetual Stats(HEM)'!$A$3:$D$2773,3,FALSE),B2095)</f>
        <v>1RNSW</v>
      </c>
    </row>
    <row r="2096" spans="1:4">
      <c r="A2096">
        <v>2295</v>
      </c>
      <c r="B2096" t="s">
        <v>526</v>
      </c>
      <c r="C2096" t="s">
        <v>479</v>
      </c>
      <c r="D2096" t="str">
        <f>IFERROR(VLOOKUP(A2096,'Perpetual Stats(HEM)'!$A$3:$D$2773,3,FALSE),B2096)</f>
        <v>1RNSW</v>
      </c>
    </row>
    <row r="2097" spans="1:4">
      <c r="A2097">
        <v>2296</v>
      </c>
      <c r="B2097" t="s">
        <v>526</v>
      </c>
      <c r="C2097" t="s">
        <v>479</v>
      </c>
      <c r="D2097" t="str">
        <f>IFERROR(VLOOKUP(A2097,'Perpetual Stats(HEM)'!$A$3:$D$2773,3,FALSE),B2097)</f>
        <v>1RNSW</v>
      </c>
    </row>
    <row r="2098" spans="1:4">
      <c r="A2098">
        <v>2297</v>
      </c>
      <c r="B2098" t="s">
        <v>526</v>
      </c>
      <c r="C2098" t="s">
        <v>479</v>
      </c>
      <c r="D2098" t="str">
        <f>IFERROR(VLOOKUP(A2098,'Perpetual Stats(HEM)'!$A$3:$D$2773,3,FALSE),B2098)</f>
        <v>1RNSW</v>
      </c>
    </row>
    <row r="2099" spans="1:4">
      <c r="A2099">
        <v>2298</v>
      </c>
      <c r="B2099" t="s">
        <v>526</v>
      </c>
      <c r="C2099" t="s">
        <v>479</v>
      </c>
      <c r="D2099" t="str">
        <f>IFERROR(VLOOKUP(A2099,'Perpetual Stats(HEM)'!$A$3:$D$2773,3,FALSE),B2099)</f>
        <v>1RNSW</v>
      </c>
    </row>
    <row r="2100" spans="1:4">
      <c r="A2100">
        <v>2299</v>
      </c>
      <c r="B2100" t="s">
        <v>526</v>
      </c>
      <c r="C2100" t="s">
        <v>479</v>
      </c>
      <c r="D2100" t="str">
        <f>IFERROR(VLOOKUP(A2100,'Perpetual Stats(HEM)'!$A$3:$D$2773,3,FALSE),B2100)</f>
        <v>1RNSW</v>
      </c>
    </row>
    <row r="2101" spans="1:4">
      <c r="A2101">
        <v>2300</v>
      </c>
      <c r="B2101" t="s">
        <v>526</v>
      </c>
      <c r="C2101" t="s">
        <v>479</v>
      </c>
      <c r="D2101" t="str">
        <f>IFERROR(VLOOKUP(A2101,'Perpetual Stats(HEM)'!$A$3:$D$2773,3,FALSE),B2101)</f>
        <v>1RNSW</v>
      </c>
    </row>
    <row r="2102" spans="1:4">
      <c r="A2102">
        <v>2301</v>
      </c>
      <c r="B2102" t="s">
        <v>526</v>
      </c>
      <c r="C2102" t="s">
        <v>479</v>
      </c>
      <c r="D2102" t="str">
        <f>IFERROR(VLOOKUP(A2102,'Perpetual Stats(HEM)'!$A$3:$D$2773,3,FALSE),B2102)</f>
        <v>NSW</v>
      </c>
    </row>
    <row r="2103" spans="1:4">
      <c r="A2103">
        <v>2302</v>
      </c>
      <c r="B2103" t="s">
        <v>526</v>
      </c>
      <c r="C2103" t="s">
        <v>479</v>
      </c>
      <c r="D2103" t="str">
        <f>IFERROR(VLOOKUP(A2103,'Perpetual Stats(HEM)'!$A$3:$D$2773,3,FALSE),B2103)</f>
        <v>1RNSW</v>
      </c>
    </row>
    <row r="2104" spans="1:4">
      <c r="A2104">
        <v>2303</v>
      </c>
      <c r="B2104" t="s">
        <v>526</v>
      </c>
      <c r="C2104" t="s">
        <v>479</v>
      </c>
      <c r="D2104" t="str">
        <f>IFERROR(VLOOKUP(A2104,'Perpetual Stats(HEM)'!$A$3:$D$2773,3,FALSE),B2104)</f>
        <v>1RNSW</v>
      </c>
    </row>
    <row r="2105" spans="1:4">
      <c r="A2105">
        <v>2304</v>
      </c>
      <c r="B2105" t="s">
        <v>526</v>
      </c>
      <c r="C2105" t="s">
        <v>479</v>
      </c>
      <c r="D2105" t="str">
        <f>IFERROR(VLOOKUP(A2105,'Perpetual Stats(HEM)'!$A$3:$D$2773,3,FALSE),B2105)</f>
        <v>1RNSW</v>
      </c>
    </row>
    <row r="2106" spans="1:4">
      <c r="A2106">
        <v>2305</v>
      </c>
      <c r="B2106" t="s">
        <v>526</v>
      </c>
      <c r="C2106" t="s">
        <v>479</v>
      </c>
      <c r="D2106" t="str">
        <f>IFERROR(VLOOKUP(A2106,'Perpetual Stats(HEM)'!$A$3:$D$2773,3,FALSE),B2106)</f>
        <v>1RNSW</v>
      </c>
    </row>
    <row r="2107" spans="1:4">
      <c r="A2107">
        <v>2306</v>
      </c>
      <c r="B2107" t="s">
        <v>526</v>
      </c>
      <c r="C2107" t="s">
        <v>479</v>
      </c>
      <c r="D2107" t="str">
        <f>IFERROR(VLOOKUP(A2107,'Perpetual Stats(HEM)'!$A$3:$D$2773,3,FALSE),B2107)</f>
        <v>1RNSW</v>
      </c>
    </row>
    <row r="2108" spans="1:4">
      <c r="A2108">
        <v>2307</v>
      </c>
      <c r="B2108" t="s">
        <v>526</v>
      </c>
      <c r="C2108" t="s">
        <v>479</v>
      </c>
      <c r="D2108" t="str">
        <f>IFERROR(VLOOKUP(A2108,'Perpetual Stats(HEM)'!$A$3:$D$2773,3,FALSE),B2108)</f>
        <v>1RNSW</v>
      </c>
    </row>
    <row r="2109" spans="1:4">
      <c r="A2109">
        <v>2308</v>
      </c>
      <c r="B2109" t="s">
        <v>526</v>
      </c>
      <c r="C2109" t="s">
        <v>479</v>
      </c>
      <c r="D2109" t="str">
        <f>IFERROR(VLOOKUP(A2109,'Perpetual Stats(HEM)'!$A$3:$D$2773,3,FALSE),B2109)</f>
        <v>1RNSW</v>
      </c>
    </row>
    <row r="2110" spans="1:4">
      <c r="A2110">
        <v>2309</v>
      </c>
      <c r="B2110" t="s">
        <v>526</v>
      </c>
      <c r="C2110" t="s">
        <v>479</v>
      </c>
      <c r="D2110" t="str">
        <f>IFERROR(VLOOKUP(A2110,'Perpetual Stats(HEM)'!$A$3:$D$2773,3,FALSE),B2110)</f>
        <v>NSW</v>
      </c>
    </row>
    <row r="2111" spans="1:4">
      <c r="A2111">
        <v>2310</v>
      </c>
      <c r="B2111" t="s">
        <v>526</v>
      </c>
      <c r="C2111" t="s">
        <v>479</v>
      </c>
      <c r="D2111" t="str">
        <f>IFERROR(VLOOKUP(A2111,'Perpetual Stats(HEM)'!$A$3:$D$2773,3,FALSE),B2111)</f>
        <v>NSW</v>
      </c>
    </row>
    <row r="2112" spans="1:4">
      <c r="A2112">
        <v>2311</v>
      </c>
      <c r="B2112" t="s">
        <v>526</v>
      </c>
      <c r="C2112" t="s">
        <v>479</v>
      </c>
      <c r="D2112" t="str">
        <f>IFERROR(VLOOKUP(A2112,'Perpetual Stats(HEM)'!$A$3:$D$2773,3,FALSE),B2112)</f>
        <v>1RNSW</v>
      </c>
    </row>
    <row r="2113" spans="1:4">
      <c r="A2113">
        <v>2312</v>
      </c>
      <c r="B2113" t="s">
        <v>526</v>
      </c>
      <c r="C2113" t="s">
        <v>479</v>
      </c>
      <c r="D2113" t="str">
        <f>IFERROR(VLOOKUP(A2113,'Perpetual Stats(HEM)'!$A$3:$D$2773,3,FALSE),B2113)</f>
        <v>1RNSW</v>
      </c>
    </row>
    <row r="2114" spans="1:4">
      <c r="A2114">
        <v>2313</v>
      </c>
      <c r="B2114" t="s">
        <v>526</v>
      </c>
      <c r="C2114" t="s">
        <v>479</v>
      </c>
      <c r="D2114" t="str">
        <f>IFERROR(VLOOKUP(A2114,'Perpetual Stats(HEM)'!$A$3:$D$2773,3,FALSE),B2114)</f>
        <v>NSW</v>
      </c>
    </row>
    <row r="2115" spans="1:4">
      <c r="A2115">
        <v>2314</v>
      </c>
      <c r="B2115" t="s">
        <v>526</v>
      </c>
      <c r="C2115" t="s">
        <v>479</v>
      </c>
      <c r="D2115" t="str">
        <f>IFERROR(VLOOKUP(A2115,'Perpetual Stats(HEM)'!$A$3:$D$2773,3,FALSE),B2115)</f>
        <v>1RNSW</v>
      </c>
    </row>
    <row r="2116" spans="1:4">
      <c r="A2116">
        <v>2315</v>
      </c>
      <c r="B2116" t="s">
        <v>526</v>
      </c>
      <c r="C2116" t="s">
        <v>479</v>
      </c>
      <c r="D2116" t="str">
        <f>IFERROR(VLOOKUP(A2116,'Perpetual Stats(HEM)'!$A$3:$D$2773,3,FALSE),B2116)</f>
        <v>1RNSW</v>
      </c>
    </row>
    <row r="2117" spans="1:4">
      <c r="A2117">
        <v>2316</v>
      </c>
      <c r="B2117" t="s">
        <v>526</v>
      </c>
      <c r="C2117" t="s">
        <v>479</v>
      </c>
      <c r="D2117" t="str">
        <f>IFERROR(VLOOKUP(A2117,'Perpetual Stats(HEM)'!$A$3:$D$2773,3,FALSE),B2117)</f>
        <v>1RNSW</v>
      </c>
    </row>
    <row r="2118" spans="1:4">
      <c r="A2118">
        <v>2317</v>
      </c>
      <c r="B2118" t="s">
        <v>526</v>
      </c>
      <c r="C2118" t="s">
        <v>479</v>
      </c>
      <c r="D2118" t="str">
        <f>IFERROR(VLOOKUP(A2118,'Perpetual Stats(HEM)'!$A$3:$D$2773,3,FALSE),B2118)</f>
        <v>1RNSW</v>
      </c>
    </row>
    <row r="2119" spans="1:4">
      <c r="A2119">
        <v>2318</v>
      </c>
      <c r="B2119" t="s">
        <v>526</v>
      </c>
      <c r="C2119" t="s">
        <v>479</v>
      </c>
      <c r="D2119" t="str">
        <f>IFERROR(VLOOKUP(A2119,'Perpetual Stats(HEM)'!$A$3:$D$2773,3,FALSE),B2119)</f>
        <v>1RNSW</v>
      </c>
    </row>
    <row r="2120" spans="1:4">
      <c r="A2120">
        <v>2319</v>
      </c>
      <c r="B2120" t="s">
        <v>526</v>
      </c>
      <c r="C2120" t="s">
        <v>479</v>
      </c>
      <c r="D2120" t="str">
        <f>IFERROR(VLOOKUP(A2120,'Perpetual Stats(HEM)'!$A$3:$D$2773,3,FALSE),B2120)</f>
        <v>1RNSW</v>
      </c>
    </row>
    <row r="2121" spans="1:4">
      <c r="A2121">
        <v>2320</v>
      </c>
      <c r="B2121" t="s">
        <v>526</v>
      </c>
      <c r="C2121" t="s">
        <v>479</v>
      </c>
      <c r="D2121" t="str">
        <f>IFERROR(VLOOKUP(A2121,'Perpetual Stats(HEM)'!$A$3:$D$2773,3,FALSE),B2121)</f>
        <v>1RNSW</v>
      </c>
    </row>
    <row r="2122" spans="1:4">
      <c r="A2122">
        <v>2321</v>
      </c>
      <c r="B2122" t="s">
        <v>526</v>
      </c>
      <c r="C2122" t="s">
        <v>479</v>
      </c>
      <c r="D2122" t="str">
        <f>IFERROR(VLOOKUP(A2122,'Perpetual Stats(HEM)'!$A$3:$D$2773,3,FALSE),B2122)</f>
        <v>1RNSW</v>
      </c>
    </row>
    <row r="2123" spans="1:4">
      <c r="A2123">
        <v>2322</v>
      </c>
      <c r="B2123" t="s">
        <v>526</v>
      </c>
      <c r="C2123" t="s">
        <v>479</v>
      </c>
      <c r="D2123" t="str">
        <f>IFERROR(VLOOKUP(A2123,'Perpetual Stats(HEM)'!$A$3:$D$2773,3,FALSE),B2123)</f>
        <v>1RNSW</v>
      </c>
    </row>
    <row r="2124" spans="1:4">
      <c r="A2124">
        <v>2323</v>
      </c>
      <c r="B2124" t="s">
        <v>526</v>
      </c>
      <c r="C2124" t="s">
        <v>479</v>
      </c>
      <c r="D2124" t="str">
        <f>IFERROR(VLOOKUP(A2124,'Perpetual Stats(HEM)'!$A$3:$D$2773,3,FALSE),B2124)</f>
        <v>1RNSW</v>
      </c>
    </row>
    <row r="2125" spans="1:4">
      <c r="A2125">
        <v>2324</v>
      </c>
      <c r="B2125" t="s">
        <v>526</v>
      </c>
      <c r="C2125" t="s">
        <v>479</v>
      </c>
      <c r="D2125" t="str">
        <f>IFERROR(VLOOKUP(A2125,'Perpetual Stats(HEM)'!$A$3:$D$2773,3,FALSE),B2125)</f>
        <v>1RNSW</v>
      </c>
    </row>
    <row r="2126" spans="1:4">
      <c r="A2126">
        <v>2325</v>
      </c>
      <c r="B2126" t="s">
        <v>526</v>
      </c>
      <c r="C2126" t="s">
        <v>479</v>
      </c>
      <c r="D2126" t="str">
        <f>IFERROR(VLOOKUP(A2126,'Perpetual Stats(HEM)'!$A$3:$D$2773,3,FALSE),B2126)</f>
        <v>1RNSW</v>
      </c>
    </row>
    <row r="2127" spans="1:4">
      <c r="A2127">
        <v>2326</v>
      </c>
      <c r="B2127" t="s">
        <v>526</v>
      </c>
      <c r="C2127" t="s">
        <v>479</v>
      </c>
      <c r="D2127" t="str">
        <f>IFERROR(VLOOKUP(A2127,'Perpetual Stats(HEM)'!$A$3:$D$2773,3,FALSE),B2127)</f>
        <v>1RNSW</v>
      </c>
    </row>
    <row r="2128" spans="1:4">
      <c r="A2128">
        <v>2327</v>
      </c>
      <c r="B2128" t="s">
        <v>526</v>
      </c>
      <c r="C2128" t="s">
        <v>479</v>
      </c>
      <c r="D2128" t="str">
        <f>IFERROR(VLOOKUP(A2128,'Perpetual Stats(HEM)'!$A$3:$D$2773,3,FALSE),B2128)</f>
        <v>1RNSW</v>
      </c>
    </row>
    <row r="2129" spans="1:4">
      <c r="A2129">
        <v>2328</v>
      </c>
      <c r="B2129" t="s">
        <v>526</v>
      </c>
      <c r="C2129" t="s">
        <v>479</v>
      </c>
      <c r="D2129" t="str">
        <f>IFERROR(VLOOKUP(A2129,'Perpetual Stats(HEM)'!$A$3:$D$2773,3,FALSE),B2129)</f>
        <v>1RNSW</v>
      </c>
    </row>
    <row r="2130" spans="1:4">
      <c r="A2130">
        <v>2329</v>
      </c>
      <c r="B2130" t="s">
        <v>526</v>
      </c>
      <c r="C2130" t="s">
        <v>479</v>
      </c>
      <c r="D2130" t="str">
        <f>IFERROR(VLOOKUP(A2130,'Perpetual Stats(HEM)'!$A$3:$D$2773,3,FALSE),B2130)</f>
        <v>1RNSW</v>
      </c>
    </row>
    <row r="2131" spans="1:4">
      <c r="A2131">
        <v>2330</v>
      </c>
      <c r="B2131" t="s">
        <v>526</v>
      </c>
      <c r="C2131" t="s">
        <v>479</v>
      </c>
      <c r="D2131" t="str">
        <f>IFERROR(VLOOKUP(A2131,'Perpetual Stats(HEM)'!$A$3:$D$2773,3,FALSE),B2131)</f>
        <v>1RNSW</v>
      </c>
    </row>
    <row r="2132" spans="1:4">
      <c r="A2132">
        <v>2331</v>
      </c>
      <c r="B2132" t="s">
        <v>526</v>
      </c>
      <c r="C2132" t="s">
        <v>479</v>
      </c>
      <c r="D2132" t="str">
        <f>IFERROR(VLOOKUP(A2132,'Perpetual Stats(HEM)'!$A$3:$D$2773,3,FALSE),B2132)</f>
        <v>1RNSW</v>
      </c>
    </row>
    <row r="2133" spans="1:4">
      <c r="A2133">
        <v>2332</v>
      </c>
      <c r="B2133" t="s">
        <v>526</v>
      </c>
      <c r="C2133" t="s">
        <v>479</v>
      </c>
      <c r="D2133" t="str">
        <f>IFERROR(VLOOKUP(A2133,'Perpetual Stats(HEM)'!$A$3:$D$2773,3,FALSE),B2133)</f>
        <v>NSW</v>
      </c>
    </row>
    <row r="2134" spans="1:4">
      <c r="A2134">
        <v>2333</v>
      </c>
      <c r="B2134" t="s">
        <v>526</v>
      </c>
      <c r="C2134" t="s">
        <v>479</v>
      </c>
      <c r="D2134" t="str">
        <f>IFERROR(VLOOKUP(A2134,'Perpetual Stats(HEM)'!$A$3:$D$2773,3,FALSE),B2134)</f>
        <v>1RNSW</v>
      </c>
    </row>
    <row r="2135" spans="1:4">
      <c r="A2135">
        <v>2334</v>
      </c>
      <c r="B2135" t="s">
        <v>526</v>
      </c>
      <c r="C2135" t="s">
        <v>479</v>
      </c>
      <c r="D2135" t="str">
        <f>IFERROR(VLOOKUP(A2135,'Perpetual Stats(HEM)'!$A$3:$D$2773,3,FALSE),B2135)</f>
        <v>1RNSW</v>
      </c>
    </row>
    <row r="2136" spans="1:4">
      <c r="A2136">
        <v>2335</v>
      </c>
      <c r="B2136" t="s">
        <v>526</v>
      </c>
      <c r="C2136" t="s">
        <v>479</v>
      </c>
      <c r="D2136" t="str">
        <f>IFERROR(VLOOKUP(A2136,'Perpetual Stats(HEM)'!$A$3:$D$2773,3,FALSE),B2136)</f>
        <v>1RNSW</v>
      </c>
    </row>
    <row r="2137" spans="1:4">
      <c r="A2137">
        <v>2336</v>
      </c>
      <c r="B2137" t="s">
        <v>526</v>
      </c>
      <c r="C2137" t="s">
        <v>479</v>
      </c>
      <c r="D2137" t="str">
        <f>IFERROR(VLOOKUP(A2137,'Perpetual Stats(HEM)'!$A$3:$D$2773,3,FALSE),B2137)</f>
        <v>1RNSW</v>
      </c>
    </row>
    <row r="2138" spans="1:4">
      <c r="A2138">
        <v>2337</v>
      </c>
      <c r="B2138" t="s">
        <v>526</v>
      </c>
      <c r="C2138" t="s">
        <v>479</v>
      </c>
      <c r="D2138" t="str">
        <f>IFERROR(VLOOKUP(A2138,'Perpetual Stats(HEM)'!$A$3:$D$2773,3,FALSE),B2138)</f>
        <v>1RNSW</v>
      </c>
    </row>
    <row r="2139" spans="1:4">
      <c r="A2139">
        <v>2338</v>
      </c>
      <c r="B2139" t="s">
        <v>526</v>
      </c>
      <c r="C2139" t="s">
        <v>479</v>
      </c>
      <c r="D2139" t="str">
        <f>IFERROR(VLOOKUP(A2139,'Perpetual Stats(HEM)'!$A$3:$D$2773,3,FALSE),B2139)</f>
        <v>1RNSW</v>
      </c>
    </row>
    <row r="2140" spans="1:4">
      <c r="A2140">
        <v>2339</v>
      </c>
      <c r="B2140" t="s">
        <v>526</v>
      </c>
      <c r="C2140" t="s">
        <v>479</v>
      </c>
      <c r="D2140" t="str">
        <f>IFERROR(VLOOKUP(A2140,'Perpetual Stats(HEM)'!$A$3:$D$2773,3,FALSE),B2140)</f>
        <v>1RNSW</v>
      </c>
    </row>
    <row r="2141" spans="1:4">
      <c r="A2141">
        <v>2340</v>
      </c>
      <c r="B2141" t="s">
        <v>526</v>
      </c>
      <c r="C2141" t="s">
        <v>479</v>
      </c>
      <c r="D2141" t="str">
        <f>IFERROR(VLOOKUP(A2141,'Perpetual Stats(HEM)'!$A$3:$D$2773,3,FALSE),B2141)</f>
        <v>1RNSW</v>
      </c>
    </row>
    <row r="2142" spans="1:4">
      <c r="A2142">
        <v>2341</v>
      </c>
      <c r="B2142" t="s">
        <v>526</v>
      </c>
      <c r="C2142" t="s">
        <v>479</v>
      </c>
      <c r="D2142" t="str">
        <f>IFERROR(VLOOKUP(A2142,'Perpetual Stats(HEM)'!$A$3:$D$2773,3,FALSE),B2142)</f>
        <v>1RNSW</v>
      </c>
    </row>
    <row r="2143" spans="1:4">
      <c r="A2143">
        <v>2342</v>
      </c>
      <c r="B2143" t="s">
        <v>526</v>
      </c>
      <c r="C2143" t="s">
        <v>479</v>
      </c>
      <c r="D2143" t="str">
        <f>IFERROR(VLOOKUP(A2143,'Perpetual Stats(HEM)'!$A$3:$D$2773,3,FALSE),B2143)</f>
        <v>1RNSW</v>
      </c>
    </row>
    <row r="2144" spans="1:4">
      <c r="A2144">
        <v>2343</v>
      </c>
      <c r="B2144" t="s">
        <v>526</v>
      </c>
      <c r="C2144" t="s">
        <v>479</v>
      </c>
      <c r="D2144" t="str">
        <f>IFERROR(VLOOKUP(A2144,'Perpetual Stats(HEM)'!$A$3:$D$2773,3,FALSE),B2144)</f>
        <v>1RNSW</v>
      </c>
    </row>
    <row r="2145" spans="1:4">
      <c r="A2145">
        <v>2344</v>
      </c>
      <c r="B2145" t="s">
        <v>526</v>
      </c>
      <c r="C2145" t="s">
        <v>479</v>
      </c>
      <c r="D2145" t="str">
        <f>IFERROR(VLOOKUP(A2145,'Perpetual Stats(HEM)'!$A$3:$D$2773,3,FALSE),B2145)</f>
        <v>1RNSW</v>
      </c>
    </row>
    <row r="2146" spans="1:4">
      <c r="A2146">
        <v>2345</v>
      </c>
      <c r="B2146" t="s">
        <v>526</v>
      </c>
      <c r="C2146" t="s">
        <v>479</v>
      </c>
      <c r="D2146" t="str">
        <f>IFERROR(VLOOKUP(A2146,'Perpetual Stats(HEM)'!$A$3:$D$2773,3,FALSE),B2146)</f>
        <v>1RNSW</v>
      </c>
    </row>
    <row r="2147" spans="1:4">
      <c r="A2147">
        <v>2346</v>
      </c>
      <c r="B2147" t="s">
        <v>526</v>
      </c>
      <c r="C2147" t="s">
        <v>479</v>
      </c>
      <c r="D2147" t="str">
        <f>IFERROR(VLOOKUP(A2147,'Perpetual Stats(HEM)'!$A$3:$D$2773,3,FALSE),B2147)</f>
        <v>1RNSW</v>
      </c>
    </row>
    <row r="2148" spans="1:4">
      <c r="A2148">
        <v>2347</v>
      </c>
      <c r="B2148" t="s">
        <v>526</v>
      </c>
      <c r="C2148" t="s">
        <v>479</v>
      </c>
      <c r="D2148" t="str">
        <f>IFERROR(VLOOKUP(A2148,'Perpetual Stats(HEM)'!$A$3:$D$2773,3,FALSE),B2148)</f>
        <v>1RNSW</v>
      </c>
    </row>
    <row r="2149" spans="1:4">
      <c r="A2149">
        <v>2348</v>
      </c>
      <c r="B2149" t="s">
        <v>526</v>
      </c>
      <c r="C2149" t="s">
        <v>479</v>
      </c>
      <c r="D2149" t="str">
        <f>IFERROR(VLOOKUP(A2149,'Perpetual Stats(HEM)'!$A$3:$D$2773,3,FALSE),B2149)</f>
        <v>NSW</v>
      </c>
    </row>
    <row r="2150" spans="1:4">
      <c r="A2150">
        <v>2349</v>
      </c>
      <c r="B2150" t="s">
        <v>526</v>
      </c>
      <c r="C2150" t="s">
        <v>479</v>
      </c>
      <c r="D2150" t="str">
        <f>IFERROR(VLOOKUP(A2150,'Perpetual Stats(HEM)'!$A$3:$D$2773,3,FALSE),B2150)</f>
        <v>NSW</v>
      </c>
    </row>
    <row r="2151" spans="1:4">
      <c r="A2151">
        <v>2350</v>
      </c>
      <c r="B2151" t="s">
        <v>526</v>
      </c>
      <c r="C2151" t="s">
        <v>479</v>
      </c>
      <c r="D2151" t="str">
        <f>IFERROR(VLOOKUP(A2151,'Perpetual Stats(HEM)'!$A$3:$D$2773,3,FALSE),B2151)</f>
        <v>1RNSW</v>
      </c>
    </row>
    <row r="2152" spans="1:4">
      <c r="A2152">
        <v>2351</v>
      </c>
      <c r="B2152" t="s">
        <v>526</v>
      </c>
      <c r="C2152" t="s">
        <v>479</v>
      </c>
      <c r="D2152" t="str">
        <f>IFERROR(VLOOKUP(A2152,'Perpetual Stats(HEM)'!$A$3:$D$2773,3,FALSE),B2152)</f>
        <v>1RNSW</v>
      </c>
    </row>
    <row r="2153" spans="1:4">
      <c r="A2153">
        <v>2352</v>
      </c>
      <c r="B2153" t="s">
        <v>526</v>
      </c>
      <c r="C2153" t="s">
        <v>479</v>
      </c>
      <c r="D2153" t="str">
        <f>IFERROR(VLOOKUP(A2153,'Perpetual Stats(HEM)'!$A$3:$D$2773,3,FALSE),B2153)</f>
        <v>1RNSW</v>
      </c>
    </row>
    <row r="2154" spans="1:4">
      <c r="A2154">
        <v>2353</v>
      </c>
      <c r="B2154" t="s">
        <v>526</v>
      </c>
      <c r="C2154" t="s">
        <v>479</v>
      </c>
      <c r="D2154" t="str">
        <f>IFERROR(VLOOKUP(A2154,'Perpetual Stats(HEM)'!$A$3:$D$2773,3,FALSE),B2154)</f>
        <v>1RNSW</v>
      </c>
    </row>
    <row r="2155" spans="1:4">
      <c r="A2155">
        <v>2354</v>
      </c>
      <c r="B2155" t="s">
        <v>526</v>
      </c>
      <c r="C2155" t="s">
        <v>479</v>
      </c>
      <c r="D2155" t="str">
        <f>IFERROR(VLOOKUP(A2155,'Perpetual Stats(HEM)'!$A$3:$D$2773,3,FALSE),B2155)</f>
        <v>1RNSW</v>
      </c>
    </row>
    <row r="2156" spans="1:4">
      <c r="A2156">
        <v>2355</v>
      </c>
      <c r="B2156" t="s">
        <v>526</v>
      </c>
      <c r="C2156" t="s">
        <v>479</v>
      </c>
      <c r="D2156" t="str">
        <f>IFERROR(VLOOKUP(A2156,'Perpetual Stats(HEM)'!$A$3:$D$2773,3,FALSE),B2156)</f>
        <v>1RNSW</v>
      </c>
    </row>
    <row r="2157" spans="1:4">
      <c r="A2157">
        <v>2356</v>
      </c>
      <c r="B2157" t="s">
        <v>526</v>
      </c>
      <c r="C2157" t="s">
        <v>479</v>
      </c>
      <c r="D2157" t="str">
        <f>IFERROR(VLOOKUP(A2157,'Perpetual Stats(HEM)'!$A$3:$D$2773,3,FALSE),B2157)</f>
        <v>1RNSW</v>
      </c>
    </row>
    <row r="2158" spans="1:4">
      <c r="A2158">
        <v>2357</v>
      </c>
      <c r="B2158" t="s">
        <v>526</v>
      </c>
      <c r="C2158" t="s">
        <v>479</v>
      </c>
      <c r="D2158" t="str">
        <f>IFERROR(VLOOKUP(A2158,'Perpetual Stats(HEM)'!$A$3:$D$2773,3,FALSE),B2158)</f>
        <v>1RNSW</v>
      </c>
    </row>
    <row r="2159" spans="1:4">
      <c r="A2159">
        <v>2358</v>
      </c>
      <c r="B2159" t="s">
        <v>526</v>
      </c>
      <c r="C2159" t="s">
        <v>479</v>
      </c>
      <c r="D2159" t="str">
        <f>IFERROR(VLOOKUP(A2159,'Perpetual Stats(HEM)'!$A$3:$D$2773,3,FALSE),B2159)</f>
        <v>1RNSW</v>
      </c>
    </row>
    <row r="2160" spans="1:4">
      <c r="A2160">
        <v>2359</v>
      </c>
      <c r="B2160" t="s">
        <v>526</v>
      </c>
      <c r="C2160" t="s">
        <v>479</v>
      </c>
      <c r="D2160" t="str">
        <f>IFERROR(VLOOKUP(A2160,'Perpetual Stats(HEM)'!$A$3:$D$2773,3,FALSE),B2160)</f>
        <v>1RNSW</v>
      </c>
    </row>
    <row r="2161" spans="1:4">
      <c r="A2161">
        <v>2360</v>
      </c>
      <c r="B2161" t="s">
        <v>526</v>
      </c>
      <c r="C2161" t="s">
        <v>479</v>
      </c>
      <c r="D2161" t="str">
        <f>IFERROR(VLOOKUP(A2161,'Perpetual Stats(HEM)'!$A$3:$D$2773,3,FALSE),B2161)</f>
        <v>1RNSW</v>
      </c>
    </row>
    <row r="2162" spans="1:4">
      <c r="A2162">
        <v>2361</v>
      </c>
      <c r="B2162" t="s">
        <v>526</v>
      </c>
      <c r="C2162" t="s">
        <v>479</v>
      </c>
      <c r="D2162" t="str">
        <f>IFERROR(VLOOKUP(A2162,'Perpetual Stats(HEM)'!$A$3:$D$2773,3,FALSE),B2162)</f>
        <v>1RNSW</v>
      </c>
    </row>
    <row r="2163" spans="1:4">
      <c r="A2163">
        <v>2362</v>
      </c>
      <c r="B2163" t="s">
        <v>526</v>
      </c>
      <c r="C2163" t="s">
        <v>479</v>
      </c>
      <c r="D2163" t="str">
        <f>IFERROR(VLOOKUP(A2163,'Perpetual Stats(HEM)'!$A$3:$D$2773,3,FALSE),B2163)</f>
        <v>NSW</v>
      </c>
    </row>
    <row r="2164" spans="1:4">
      <c r="A2164">
        <v>2363</v>
      </c>
      <c r="B2164" t="s">
        <v>526</v>
      </c>
      <c r="C2164" t="s">
        <v>479</v>
      </c>
      <c r="D2164" t="str">
        <f>IFERROR(VLOOKUP(A2164,'Perpetual Stats(HEM)'!$A$3:$D$2773,3,FALSE),B2164)</f>
        <v>NSW</v>
      </c>
    </row>
    <row r="2165" spans="1:4">
      <c r="A2165">
        <v>2364</v>
      </c>
      <c r="B2165" t="s">
        <v>526</v>
      </c>
      <c r="C2165" t="s">
        <v>479</v>
      </c>
      <c r="D2165" t="str">
        <f>IFERROR(VLOOKUP(A2165,'Perpetual Stats(HEM)'!$A$3:$D$2773,3,FALSE),B2165)</f>
        <v>NSW</v>
      </c>
    </row>
    <row r="2166" spans="1:4">
      <c r="A2166">
        <v>2365</v>
      </c>
      <c r="B2166" t="s">
        <v>526</v>
      </c>
      <c r="C2166" t="s">
        <v>479</v>
      </c>
      <c r="D2166" t="str">
        <f>IFERROR(VLOOKUP(A2166,'Perpetual Stats(HEM)'!$A$3:$D$2773,3,FALSE),B2166)</f>
        <v>1RNSW</v>
      </c>
    </row>
    <row r="2167" spans="1:4">
      <c r="A2167">
        <v>2366</v>
      </c>
      <c r="B2167" t="s">
        <v>526</v>
      </c>
      <c r="C2167" t="s">
        <v>479</v>
      </c>
      <c r="D2167" t="str">
        <f>IFERROR(VLOOKUP(A2167,'Perpetual Stats(HEM)'!$A$3:$D$2773,3,FALSE),B2167)</f>
        <v>NSW</v>
      </c>
    </row>
    <row r="2168" spans="1:4">
      <c r="A2168">
        <v>2367</v>
      </c>
      <c r="B2168" t="s">
        <v>526</v>
      </c>
      <c r="C2168" t="s">
        <v>479</v>
      </c>
      <c r="D2168" t="str">
        <f>IFERROR(VLOOKUP(A2168,'Perpetual Stats(HEM)'!$A$3:$D$2773,3,FALSE),B2168)</f>
        <v>NSW</v>
      </c>
    </row>
    <row r="2169" spans="1:4">
      <c r="A2169">
        <v>2368</v>
      </c>
      <c r="B2169" t="s">
        <v>526</v>
      </c>
      <c r="C2169" t="s">
        <v>479</v>
      </c>
      <c r="D2169" t="str">
        <f>IFERROR(VLOOKUP(A2169,'Perpetual Stats(HEM)'!$A$3:$D$2773,3,FALSE),B2169)</f>
        <v>NSW</v>
      </c>
    </row>
    <row r="2170" spans="1:4">
      <c r="A2170">
        <v>2369</v>
      </c>
      <c r="B2170" t="s">
        <v>526</v>
      </c>
      <c r="C2170" t="s">
        <v>479</v>
      </c>
      <c r="D2170" t="str">
        <f>IFERROR(VLOOKUP(A2170,'Perpetual Stats(HEM)'!$A$3:$D$2773,3,FALSE),B2170)</f>
        <v>1RNSW</v>
      </c>
    </row>
    <row r="2171" spans="1:4">
      <c r="A2171">
        <v>2370</v>
      </c>
      <c r="B2171" t="s">
        <v>526</v>
      </c>
      <c r="C2171" t="s">
        <v>479</v>
      </c>
      <c r="D2171" t="str">
        <f>IFERROR(VLOOKUP(A2171,'Perpetual Stats(HEM)'!$A$3:$D$2773,3,FALSE),B2171)</f>
        <v>1RNSW</v>
      </c>
    </row>
    <row r="2172" spans="1:4">
      <c r="A2172">
        <v>2371</v>
      </c>
      <c r="B2172" t="s">
        <v>526</v>
      </c>
      <c r="C2172" t="s">
        <v>479</v>
      </c>
      <c r="D2172" t="str">
        <f>IFERROR(VLOOKUP(A2172,'Perpetual Stats(HEM)'!$A$3:$D$2773,3,FALSE),B2172)</f>
        <v>1RNSW</v>
      </c>
    </row>
    <row r="2173" spans="1:4">
      <c r="A2173">
        <v>2372</v>
      </c>
      <c r="B2173" t="s">
        <v>526</v>
      </c>
      <c r="C2173" t="s">
        <v>479</v>
      </c>
      <c r="D2173" t="str">
        <f>IFERROR(VLOOKUP(A2173,'Perpetual Stats(HEM)'!$A$3:$D$2773,3,FALSE),B2173)</f>
        <v>1RNSW</v>
      </c>
    </row>
    <row r="2174" spans="1:4">
      <c r="A2174">
        <v>2373</v>
      </c>
      <c r="B2174" t="s">
        <v>526</v>
      </c>
      <c r="C2174" t="s">
        <v>479</v>
      </c>
      <c r="D2174" t="str">
        <f>IFERROR(VLOOKUP(A2174,'Perpetual Stats(HEM)'!$A$3:$D$2773,3,FALSE),B2174)</f>
        <v>NSW</v>
      </c>
    </row>
    <row r="2175" spans="1:4">
      <c r="A2175">
        <v>2374</v>
      </c>
      <c r="B2175" t="s">
        <v>526</v>
      </c>
      <c r="C2175" t="s">
        <v>479</v>
      </c>
      <c r="D2175" t="str">
        <f>IFERROR(VLOOKUP(A2175,'Perpetual Stats(HEM)'!$A$3:$D$2773,3,FALSE),B2175)</f>
        <v>NSW</v>
      </c>
    </row>
    <row r="2176" spans="1:4">
      <c r="A2176">
        <v>2375</v>
      </c>
      <c r="B2176" t="s">
        <v>526</v>
      </c>
      <c r="C2176" t="s">
        <v>479</v>
      </c>
      <c r="D2176" t="str">
        <f>IFERROR(VLOOKUP(A2176,'Perpetual Stats(HEM)'!$A$3:$D$2773,3,FALSE),B2176)</f>
        <v>NSW</v>
      </c>
    </row>
    <row r="2177" spans="1:4">
      <c r="A2177">
        <v>2376</v>
      </c>
      <c r="B2177" t="s">
        <v>526</v>
      </c>
      <c r="C2177" t="s">
        <v>479</v>
      </c>
      <c r="D2177" t="str">
        <f>IFERROR(VLOOKUP(A2177,'Perpetual Stats(HEM)'!$A$3:$D$2773,3,FALSE),B2177)</f>
        <v>NSW</v>
      </c>
    </row>
    <row r="2178" spans="1:4">
      <c r="A2178">
        <v>2377</v>
      </c>
      <c r="B2178" t="s">
        <v>526</v>
      </c>
      <c r="C2178" t="s">
        <v>479</v>
      </c>
      <c r="D2178" t="str">
        <f>IFERROR(VLOOKUP(A2178,'Perpetual Stats(HEM)'!$A$3:$D$2773,3,FALSE),B2178)</f>
        <v>NSW</v>
      </c>
    </row>
    <row r="2179" spans="1:4">
      <c r="A2179">
        <v>2378</v>
      </c>
      <c r="B2179" t="s">
        <v>526</v>
      </c>
      <c r="C2179" t="s">
        <v>479</v>
      </c>
      <c r="D2179" t="str">
        <f>IFERROR(VLOOKUP(A2179,'Perpetual Stats(HEM)'!$A$3:$D$2773,3,FALSE),B2179)</f>
        <v>NSW</v>
      </c>
    </row>
    <row r="2180" spans="1:4">
      <c r="A2180">
        <v>2379</v>
      </c>
      <c r="B2180" t="s">
        <v>526</v>
      </c>
      <c r="C2180" t="s">
        <v>479</v>
      </c>
      <c r="D2180" t="str">
        <f>IFERROR(VLOOKUP(A2180,'Perpetual Stats(HEM)'!$A$3:$D$2773,3,FALSE),B2180)</f>
        <v>1RNSW</v>
      </c>
    </row>
    <row r="2181" spans="1:4">
      <c r="A2181">
        <v>2380</v>
      </c>
      <c r="B2181" t="s">
        <v>526</v>
      </c>
      <c r="C2181" t="s">
        <v>479</v>
      </c>
      <c r="D2181" t="str">
        <f>IFERROR(VLOOKUP(A2181,'Perpetual Stats(HEM)'!$A$3:$D$2773,3,FALSE),B2181)</f>
        <v>1RNSW</v>
      </c>
    </row>
    <row r="2182" spans="1:4">
      <c r="A2182">
        <v>2381</v>
      </c>
      <c r="B2182" t="s">
        <v>526</v>
      </c>
      <c r="C2182" t="s">
        <v>479</v>
      </c>
      <c r="D2182" t="str">
        <f>IFERROR(VLOOKUP(A2182,'Perpetual Stats(HEM)'!$A$3:$D$2773,3,FALSE),B2182)</f>
        <v>1RNSW</v>
      </c>
    </row>
    <row r="2183" spans="1:4">
      <c r="A2183">
        <v>2382</v>
      </c>
      <c r="B2183" t="s">
        <v>526</v>
      </c>
      <c r="C2183" t="s">
        <v>479</v>
      </c>
      <c r="D2183" t="str">
        <f>IFERROR(VLOOKUP(A2183,'Perpetual Stats(HEM)'!$A$3:$D$2773,3,FALSE),B2183)</f>
        <v>1RNSW</v>
      </c>
    </row>
    <row r="2184" spans="1:4">
      <c r="A2184">
        <v>2383</v>
      </c>
      <c r="B2184" t="s">
        <v>526</v>
      </c>
      <c r="C2184" t="s">
        <v>479</v>
      </c>
      <c r="D2184" t="str">
        <f>IFERROR(VLOOKUP(A2184,'Perpetual Stats(HEM)'!$A$3:$D$2773,3,FALSE),B2184)</f>
        <v>NSW</v>
      </c>
    </row>
    <row r="2185" spans="1:4">
      <c r="A2185">
        <v>2384</v>
      </c>
      <c r="B2185" t="s">
        <v>526</v>
      </c>
      <c r="C2185" t="s">
        <v>479</v>
      </c>
      <c r="D2185" t="str">
        <f>IFERROR(VLOOKUP(A2185,'Perpetual Stats(HEM)'!$A$3:$D$2773,3,FALSE),B2185)</f>
        <v>NSW</v>
      </c>
    </row>
    <row r="2186" spans="1:4">
      <c r="A2186">
        <v>2385</v>
      </c>
      <c r="B2186" t="s">
        <v>526</v>
      </c>
      <c r="C2186" t="s">
        <v>479</v>
      </c>
      <c r="D2186" t="str">
        <f>IFERROR(VLOOKUP(A2186,'Perpetual Stats(HEM)'!$A$3:$D$2773,3,FALSE),B2186)</f>
        <v>NSW</v>
      </c>
    </row>
    <row r="2187" spans="1:4">
      <c r="A2187">
        <v>2386</v>
      </c>
      <c r="B2187" t="s">
        <v>526</v>
      </c>
      <c r="C2187" t="s">
        <v>479</v>
      </c>
      <c r="D2187" t="str">
        <f>IFERROR(VLOOKUP(A2187,'Perpetual Stats(HEM)'!$A$3:$D$2773,3,FALSE),B2187)</f>
        <v>1RNSW</v>
      </c>
    </row>
    <row r="2188" spans="1:4">
      <c r="A2188">
        <v>2387</v>
      </c>
      <c r="B2188" t="s">
        <v>526</v>
      </c>
      <c r="C2188" t="s">
        <v>479</v>
      </c>
      <c r="D2188" t="str">
        <f>IFERROR(VLOOKUP(A2188,'Perpetual Stats(HEM)'!$A$3:$D$2773,3,FALSE),B2188)</f>
        <v>1RNSW</v>
      </c>
    </row>
    <row r="2189" spans="1:4">
      <c r="A2189">
        <v>2388</v>
      </c>
      <c r="B2189" t="s">
        <v>526</v>
      </c>
      <c r="C2189" t="s">
        <v>479</v>
      </c>
      <c r="D2189" t="str">
        <f>IFERROR(VLOOKUP(A2189,'Perpetual Stats(HEM)'!$A$3:$D$2773,3,FALSE),B2189)</f>
        <v>1RNSW</v>
      </c>
    </row>
    <row r="2190" spans="1:4">
      <c r="A2190">
        <v>2389</v>
      </c>
      <c r="B2190" t="s">
        <v>526</v>
      </c>
      <c r="C2190" t="s">
        <v>479</v>
      </c>
      <c r="D2190" t="str">
        <f>IFERROR(VLOOKUP(A2190,'Perpetual Stats(HEM)'!$A$3:$D$2773,3,FALSE),B2190)</f>
        <v>NSW</v>
      </c>
    </row>
    <row r="2191" spans="1:4">
      <c r="A2191">
        <v>2390</v>
      </c>
      <c r="B2191" t="s">
        <v>526</v>
      </c>
      <c r="C2191" t="s">
        <v>479</v>
      </c>
      <c r="D2191" t="str">
        <f>IFERROR(VLOOKUP(A2191,'Perpetual Stats(HEM)'!$A$3:$D$2773,3,FALSE),B2191)</f>
        <v>1RNSW</v>
      </c>
    </row>
    <row r="2192" spans="1:4">
      <c r="A2192">
        <v>2391</v>
      </c>
      <c r="B2192" t="s">
        <v>526</v>
      </c>
      <c r="C2192" t="s">
        <v>479</v>
      </c>
      <c r="D2192" t="str">
        <f>IFERROR(VLOOKUP(A2192,'Perpetual Stats(HEM)'!$A$3:$D$2773,3,FALSE),B2192)</f>
        <v>NSW</v>
      </c>
    </row>
    <row r="2193" spans="1:4">
      <c r="A2193">
        <v>2392</v>
      </c>
      <c r="B2193" t="s">
        <v>526</v>
      </c>
      <c r="C2193" t="s">
        <v>479</v>
      </c>
      <c r="D2193" t="str">
        <f>IFERROR(VLOOKUP(A2193,'Perpetual Stats(HEM)'!$A$3:$D$2773,3,FALSE),B2193)</f>
        <v>NSW</v>
      </c>
    </row>
    <row r="2194" spans="1:4">
      <c r="A2194">
        <v>2393</v>
      </c>
      <c r="B2194" t="s">
        <v>526</v>
      </c>
      <c r="C2194" t="s">
        <v>479</v>
      </c>
      <c r="D2194" t="str">
        <f>IFERROR(VLOOKUP(A2194,'Perpetual Stats(HEM)'!$A$3:$D$2773,3,FALSE),B2194)</f>
        <v>NSW</v>
      </c>
    </row>
    <row r="2195" spans="1:4">
      <c r="A2195">
        <v>2394</v>
      </c>
      <c r="B2195" t="s">
        <v>526</v>
      </c>
      <c r="C2195" t="s">
        <v>479</v>
      </c>
      <c r="D2195" t="str">
        <f>IFERROR(VLOOKUP(A2195,'Perpetual Stats(HEM)'!$A$3:$D$2773,3,FALSE),B2195)</f>
        <v>NSW</v>
      </c>
    </row>
    <row r="2196" spans="1:4">
      <c r="A2196">
        <v>2395</v>
      </c>
      <c r="B2196" t="s">
        <v>526</v>
      </c>
      <c r="C2196" t="s">
        <v>479</v>
      </c>
      <c r="D2196" t="str">
        <f>IFERROR(VLOOKUP(A2196,'Perpetual Stats(HEM)'!$A$3:$D$2773,3,FALSE),B2196)</f>
        <v>1RNSW</v>
      </c>
    </row>
    <row r="2197" spans="1:4">
      <c r="A2197">
        <v>2396</v>
      </c>
      <c r="B2197" t="s">
        <v>526</v>
      </c>
      <c r="C2197" t="s">
        <v>479</v>
      </c>
      <c r="D2197" t="str">
        <f>IFERROR(VLOOKUP(A2197,'Perpetual Stats(HEM)'!$A$3:$D$2773,3,FALSE),B2197)</f>
        <v>1RNSW</v>
      </c>
    </row>
    <row r="2198" spans="1:4">
      <c r="A2198">
        <v>2397</v>
      </c>
      <c r="B2198" t="s">
        <v>526</v>
      </c>
      <c r="C2198" t="s">
        <v>479</v>
      </c>
      <c r="D2198" t="str">
        <f>IFERROR(VLOOKUP(A2198,'Perpetual Stats(HEM)'!$A$3:$D$2773,3,FALSE),B2198)</f>
        <v>1RNSW</v>
      </c>
    </row>
    <row r="2199" spans="1:4">
      <c r="A2199">
        <v>2398</v>
      </c>
      <c r="B2199" t="s">
        <v>526</v>
      </c>
      <c r="C2199" t="s">
        <v>479</v>
      </c>
      <c r="D2199" t="str">
        <f>IFERROR(VLOOKUP(A2199,'Perpetual Stats(HEM)'!$A$3:$D$2773,3,FALSE),B2199)</f>
        <v>1RNSW</v>
      </c>
    </row>
    <row r="2200" spans="1:4">
      <c r="A2200">
        <v>2399</v>
      </c>
      <c r="B2200" t="s">
        <v>526</v>
      </c>
      <c r="C2200" t="s">
        <v>479</v>
      </c>
      <c r="D2200" t="str">
        <f>IFERROR(VLOOKUP(A2200,'Perpetual Stats(HEM)'!$A$3:$D$2773,3,FALSE),B2200)</f>
        <v>1RNSW</v>
      </c>
    </row>
    <row r="2201" spans="1:4">
      <c r="A2201">
        <v>2400</v>
      </c>
      <c r="B2201" t="s">
        <v>526</v>
      </c>
      <c r="C2201" t="s">
        <v>479</v>
      </c>
      <c r="D2201" t="str">
        <f>IFERROR(VLOOKUP(A2201,'Perpetual Stats(HEM)'!$A$3:$D$2773,3,FALSE),B2201)</f>
        <v>1RNSW</v>
      </c>
    </row>
    <row r="2202" spans="1:4">
      <c r="A2202">
        <v>2401</v>
      </c>
      <c r="B2202" t="s">
        <v>526</v>
      </c>
      <c r="C2202" t="s">
        <v>479</v>
      </c>
      <c r="D2202" t="str">
        <f>IFERROR(VLOOKUP(A2202,'Perpetual Stats(HEM)'!$A$3:$D$2773,3,FALSE),B2202)</f>
        <v>1RNSW</v>
      </c>
    </row>
    <row r="2203" spans="1:4">
      <c r="A2203">
        <v>2402</v>
      </c>
      <c r="B2203" t="s">
        <v>526</v>
      </c>
      <c r="C2203" t="s">
        <v>479</v>
      </c>
      <c r="D2203" t="str">
        <f>IFERROR(VLOOKUP(A2203,'Perpetual Stats(HEM)'!$A$3:$D$2773,3,FALSE),B2203)</f>
        <v>1RNSW</v>
      </c>
    </row>
    <row r="2204" spans="1:4">
      <c r="A2204">
        <v>2403</v>
      </c>
      <c r="B2204" t="s">
        <v>526</v>
      </c>
      <c r="C2204" t="s">
        <v>479</v>
      </c>
      <c r="D2204" t="str">
        <f>IFERROR(VLOOKUP(A2204,'Perpetual Stats(HEM)'!$A$3:$D$2773,3,FALSE),B2204)</f>
        <v>1RNSW</v>
      </c>
    </row>
    <row r="2205" spans="1:4">
      <c r="A2205">
        <v>2404</v>
      </c>
      <c r="B2205" t="s">
        <v>526</v>
      </c>
      <c r="C2205" t="s">
        <v>479</v>
      </c>
      <c r="D2205" t="str">
        <f>IFERROR(VLOOKUP(A2205,'Perpetual Stats(HEM)'!$A$3:$D$2773,3,FALSE),B2205)</f>
        <v>1RNSW</v>
      </c>
    </row>
    <row r="2206" spans="1:4">
      <c r="A2206">
        <v>2405</v>
      </c>
      <c r="B2206" t="s">
        <v>526</v>
      </c>
      <c r="C2206" t="s">
        <v>479</v>
      </c>
      <c r="D2206" t="str">
        <f>IFERROR(VLOOKUP(A2206,'Perpetual Stats(HEM)'!$A$3:$D$2773,3,FALSE),B2206)</f>
        <v>1RNSW</v>
      </c>
    </row>
    <row r="2207" spans="1:4">
      <c r="A2207">
        <v>2406</v>
      </c>
      <c r="B2207" t="s">
        <v>526</v>
      </c>
      <c r="C2207" t="s">
        <v>479</v>
      </c>
      <c r="D2207" t="str">
        <f>IFERROR(VLOOKUP(A2207,'Perpetual Stats(HEM)'!$A$3:$D$2773,3,FALSE),B2207)</f>
        <v>1RNSW</v>
      </c>
    </row>
    <row r="2208" spans="1:4">
      <c r="A2208">
        <v>2407</v>
      </c>
      <c r="B2208" t="s">
        <v>526</v>
      </c>
      <c r="C2208" t="s">
        <v>479</v>
      </c>
      <c r="D2208" t="str">
        <f>IFERROR(VLOOKUP(A2208,'Perpetual Stats(HEM)'!$A$3:$D$2773,3,FALSE),B2208)</f>
        <v>NSW</v>
      </c>
    </row>
    <row r="2209" spans="1:4">
      <c r="A2209">
        <v>2408</v>
      </c>
      <c r="B2209" t="s">
        <v>526</v>
      </c>
      <c r="C2209" t="s">
        <v>479</v>
      </c>
      <c r="D2209" t="str">
        <f>IFERROR(VLOOKUP(A2209,'Perpetual Stats(HEM)'!$A$3:$D$2773,3,FALSE),B2209)</f>
        <v>1RNSW</v>
      </c>
    </row>
    <row r="2210" spans="1:4">
      <c r="A2210">
        <v>2409</v>
      </c>
      <c r="B2210" t="s">
        <v>526</v>
      </c>
      <c r="C2210" t="s">
        <v>479</v>
      </c>
      <c r="D2210" t="str">
        <f>IFERROR(VLOOKUP(A2210,'Perpetual Stats(HEM)'!$A$3:$D$2773,3,FALSE),B2210)</f>
        <v>1RNSW</v>
      </c>
    </row>
    <row r="2211" spans="1:4">
      <c r="A2211">
        <v>2410</v>
      </c>
      <c r="B2211" t="s">
        <v>526</v>
      </c>
      <c r="C2211" t="s">
        <v>479</v>
      </c>
      <c r="D2211" t="str">
        <f>IFERROR(VLOOKUP(A2211,'Perpetual Stats(HEM)'!$A$3:$D$2773,3,FALSE),B2211)</f>
        <v>1RNSW</v>
      </c>
    </row>
    <row r="2212" spans="1:4">
      <c r="A2212">
        <v>2411</v>
      </c>
      <c r="B2212" t="s">
        <v>526</v>
      </c>
      <c r="C2212" t="s">
        <v>479</v>
      </c>
      <c r="D2212" t="str">
        <f>IFERROR(VLOOKUP(A2212,'Perpetual Stats(HEM)'!$A$3:$D$2773,3,FALSE),B2212)</f>
        <v>1RNSW</v>
      </c>
    </row>
    <row r="2213" spans="1:4">
      <c r="A2213">
        <v>2412</v>
      </c>
      <c r="B2213" t="s">
        <v>526</v>
      </c>
      <c r="C2213" t="s">
        <v>479</v>
      </c>
      <c r="D2213" t="str">
        <f>IFERROR(VLOOKUP(A2213,'Perpetual Stats(HEM)'!$A$3:$D$2773,3,FALSE),B2213)</f>
        <v>NSW</v>
      </c>
    </row>
    <row r="2214" spans="1:4">
      <c r="A2214">
        <v>2413</v>
      </c>
      <c r="B2214" t="s">
        <v>526</v>
      </c>
      <c r="C2214" t="s">
        <v>479</v>
      </c>
      <c r="D2214" t="str">
        <f>IFERROR(VLOOKUP(A2214,'Perpetual Stats(HEM)'!$A$3:$D$2773,3,FALSE),B2214)</f>
        <v>NSW</v>
      </c>
    </row>
    <row r="2215" spans="1:4">
      <c r="A2215">
        <v>2414</v>
      </c>
      <c r="B2215" t="s">
        <v>526</v>
      </c>
      <c r="C2215" t="s">
        <v>479</v>
      </c>
      <c r="D2215" t="str">
        <f>IFERROR(VLOOKUP(A2215,'Perpetual Stats(HEM)'!$A$3:$D$2773,3,FALSE),B2215)</f>
        <v>NSW</v>
      </c>
    </row>
    <row r="2216" spans="1:4">
      <c r="A2216">
        <v>2415</v>
      </c>
      <c r="B2216" t="s">
        <v>526</v>
      </c>
      <c r="C2216" t="s">
        <v>479</v>
      </c>
      <c r="D2216" t="str">
        <f>IFERROR(VLOOKUP(A2216,'Perpetual Stats(HEM)'!$A$3:$D$2773,3,FALSE),B2216)</f>
        <v>1RNSW</v>
      </c>
    </row>
    <row r="2217" spans="1:4">
      <c r="A2217">
        <v>2416</v>
      </c>
      <c r="B2217" t="s">
        <v>526</v>
      </c>
      <c r="C2217" t="s">
        <v>479</v>
      </c>
      <c r="D2217" t="str">
        <f>IFERROR(VLOOKUP(A2217,'Perpetual Stats(HEM)'!$A$3:$D$2773,3,FALSE),B2217)</f>
        <v>NSW</v>
      </c>
    </row>
    <row r="2218" spans="1:4">
      <c r="A2218">
        <v>2417</v>
      </c>
      <c r="B2218" t="s">
        <v>526</v>
      </c>
      <c r="C2218" t="s">
        <v>479</v>
      </c>
      <c r="D2218" t="str">
        <f>IFERROR(VLOOKUP(A2218,'Perpetual Stats(HEM)'!$A$3:$D$2773,3,FALSE),B2218)</f>
        <v>NSW</v>
      </c>
    </row>
    <row r="2219" spans="1:4">
      <c r="A2219">
        <v>2418</v>
      </c>
      <c r="B2219" t="s">
        <v>526</v>
      </c>
      <c r="C2219" t="s">
        <v>479</v>
      </c>
      <c r="D2219" t="str">
        <f>IFERROR(VLOOKUP(A2219,'Perpetual Stats(HEM)'!$A$3:$D$2773,3,FALSE),B2219)</f>
        <v>NSW</v>
      </c>
    </row>
    <row r="2220" spans="1:4">
      <c r="A2220">
        <v>2419</v>
      </c>
      <c r="B2220" t="s">
        <v>526</v>
      </c>
      <c r="C2220" t="s">
        <v>479</v>
      </c>
      <c r="D2220" t="str">
        <f>IFERROR(VLOOKUP(A2220,'Perpetual Stats(HEM)'!$A$3:$D$2773,3,FALSE),B2220)</f>
        <v>NSW</v>
      </c>
    </row>
    <row r="2221" spans="1:4">
      <c r="A2221">
        <v>2420</v>
      </c>
      <c r="B2221" t="s">
        <v>526</v>
      </c>
      <c r="C2221" t="s">
        <v>479</v>
      </c>
      <c r="D2221" t="str">
        <f>IFERROR(VLOOKUP(A2221,'Perpetual Stats(HEM)'!$A$3:$D$2773,3,FALSE),B2221)</f>
        <v>1RNSW</v>
      </c>
    </row>
    <row r="2222" spans="1:4">
      <c r="A2222">
        <v>2421</v>
      </c>
      <c r="B2222" t="s">
        <v>526</v>
      </c>
      <c r="C2222" t="s">
        <v>479</v>
      </c>
      <c r="D2222" t="str">
        <f>IFERROR(VLOOKUP(A2222,'Perpetual Stats(HEM)'!$A$3:$D$2773,3,FALSE),B2222)</f>
        <v>1RNSW</v>
      </c>
    </row>
    <row r="2223" spans="1:4">
      <c r="A2223">
        <v>2422</v>
      </c>
      <c r="B2223" t="s">
        <v>526</v>
      </c>
      <c r="C2223" t="s">
        <v>479</v>
      </c>
      <c r="D2223" t="str">
        <f>IFERROR(VLOOKUP(A2223,'Perpetual Stats(HEM)'!$A$3:$D$2773,3,FALSE),B2223)</f>
        <v>1RNSW</v>
      </c>
    </row>
    <row r="2224" spans="1:4">
      <c r="A2224">
        <v>2423</v>
      </c>
      <c r="B2224" t="s">
        <v>526</v>
      </c>
      <c r="C2224" t="s">
        <v>479</v>
      </c>
      <c r="D2224" t="str">
        <f>IFERROR(VLOOKUP(A2224,'Perpetual Stats(HEM)'!$A$3:$D$2773,3,FALSE),B2224)</f>
        <v>1RNSW</v>
      </c>
    </row>
    <row r="2225" spans="1:4">
      <c r="A2225">
        <v>2424</v>
      </c>
      <c r="B2225" t="s">
        <v>526</v>
      </c>
      <c r="C2225" t="s">
        <v>479</v>
      </c>
      <c r="D2225" t="str">
        <f>IFERROR(VLOOKUP(A2225,'Perpetual Stats(HEM)'!$A$3:$D$2773,3,FALSE),B2225)</f>
        <v>1RNSW</v>
      </c>
    </row>
    <row r="2226" spans="1:4">
      <c r="A2226">
        <v>2425</v>
      </c>
      <c r="B2226" t="s">
        <v>526</v>
      </c>
      <c r="C2226" t="s">
        <v>479</v>
      </c>
      <c r="D2226" t="str">
        <f>IFERROR(VLOOKUP(A2226,'Perpetual Stats(HEM)'!$A$3:$D$2773,3,FALSE),B2226)</f>
        <v>1RNSW</v>
      </c>
    </row>
    <row r="2227" spans="1:4">
      <c r="A2227">
        <v>2426</v>
      </c>
      <c r="B2227" t="s">
        <v>526</v>
      </c>
      <c r="C2227" t="s">
        <v>479</v>
      </c>
      <c r="D2227" t="str">
        <f>IFERROR(VLOOKUP(A2227,'Perpetual Stats(HEM)'!$A$3:$D$2773,3,FALSE),B2227)</f>
        <v>1RNSW</v>
      </c>
    </row>
    <row r="2228" spans="1:4">
      <c r="A2228">
        <v>2427</v>
      </c>
      <c r="B2228" t="s">
        <v>526</v>
      </c>
      <c r="C2228" t="s">
        <v>479</v>
      </c>
      <c r="D2228" t="str">
        <f>IFERROR(VLOOKUP(A2228,'Perpetual Stats(HEM)'!$A$3:$D$2773,3,FALSE),B2228)</f>
        <v>1RNSW</v>
      </c>
    </row>
    <row r="2229" spans="1:4">
      <c r="A2229">
        <v>2428</v>
      </c>
      <c r="B2229" t="s">
        <v>526</v>
      </c>
      <c r="C2229" t="s">
        <v>479</v>
      </c>
      <c r="D2229" t="str">
        <f>IFERROR(VLOOKUP(A2229,'Perpetual Stats(HEM)'!$A$3:$D$2773,3,FALSE),B2229)</f>
        <v>1RNSW</v>
      </c>
    </row>
    <row r="2230" spans="1:4">
      <c r="A2230">
        <v>2429</v>
      </c>
      <c r="B2230" t="s">
        <v>526</v>
      </c>
      <c r="C2230" t="s">
        <v>479</v>
      </c>
      <c r="D2230" t="str">
        <f>IFERROR(VLOOKUP(A2230,'Perpetual Stats(HEM)'!$A$3:$D$2773,3,FALSE),B2230)</f>
        <v>1RNSW</v>
      </c>
    </row>
    <row r="2231" spans="1:4">
      <c r="A2231">
        <v>2430</v>
      </c>
      <c r="B2231" t="s">
        <v>526</v>
      </c>
      <c r="C2231" t="s">
        <v>479</v>
      </c>
      <c r="D2231" t="str">
        <f>IFERROR(VLOOKUP(A2231,'Perpetual Stats(HEM)'!$A$3:$D$2773,3,FALSE),B2231)</f>
        <v>1RNSW</v>
      </c>
    </row>
    <row r="2232" spans="1:4">
      <c r="A2232">
        <v>2431</v>
      </c>
      <c r="B2232" t="s">
        <v>526</v>
      </c>
      <c r="C2232" t="s">
        <v>479</v>
      </c>
      <c r="D2232" t="str">
        <f>IFERROR(VLOOKUP(A2232,'Perpetual Stats(HEM)'!$A$3:$D$2773,3,FALSE),B2232)</f>
        <v>1RNSW</v>
      </c>
    </row>
    <row r="2233" spans="1:4">
      <c r="A2233">
        <v>2432</v>
      </c>
      <c r="B2233" t="s">
        <v>526</v>
      </c>
      <c r="C2233" t="s">
        <v>479</v>
      </c>
      <c r="D2233" t="str">
        <f>IFERROR(VLOOKUP(A2233,'Perpetual Stats(HEM)'!$A$3:$D$2773,3,FALSE),B2233)</f>
        <v>NSW</v>
      </c>
    </row>
    <row r="2234" spans="1:4">
      <c r="A2234">
        <v>2433</v>
      </c>
      <c r="B2234" t="s">
        <v>526</v>
      </c>
      <c r="C2234" t="s">
        <v>479</v>
      </c>
      <c r="D2234" t="str">
        <f>IFERROR(VLOOKUP(A2234,'Perpetual Stats(HEM)'!$A$3:$D$2773,3,FALSE),B2234)</f>
        <v>NSW</v>
      </c>
    </row>
    <row r="2235" spans="1:4">
      <c r="A2235">
        <v>2434</v>
      </c>
      <c r="B2235" t="s">
        <v>526</v>
      </c>
      <c r="C2235" t="s">
        <v>479</v>
      </c>
      <c r="D2235" t="str">
        <f>IFERROR(VLOOKUP(A2235,'Perpetual Stats(HEM)'!$A$3:$D$2773,3,FALSE),B2235)</f>
        <v>NSW</v>
      </c>
    </row>
    <row r="2236" spans="1:4">
      <c r="A2236">
        <v>2435</v>
      </c>
      <c r="B2236" t="s">
        <v>526</v>
      </c>
      <c r="C2236" t="s">
        <v>479</v>
      </c>
      <c r="D2236" t="str">
        <f>IFERROR(VLOOKUP(A2236,'Perpetual Stats(HEM)'!$A$3:$D$2773,3,FALSE),B2236)</f>
        <v>NSW</v>
      </c>
    </row>
    <row r="2237" spans="1:4">
      <c r="A2237">
        <v>2436</v>
      </c>
      <c r="B2237" t="s">
        <v>526</v>
      </c>
      <c r="C2237" t="s">
        <v>479</v>
      </c>
      <c r="D2237" t="str">
        <f>IFERROR(VLOOKUP(A2237,'Perpetual Stats(HEM)'!$A$3:$D$2773,3,FALSE),B2237)</f>
        <v>NSW</v>
      </c>
    </row>
    <row r="2238" spans="1:4">
      <c r="A2238">
        <v>2437</v>
      </c>
      <c r="B2238" t="s">
        <v>526</v>
      </c>
      <c r="C2238" t="s">
        <v>479</v>
      </c>
      <c r="D2238" t="str">
        <f>IFERROR(VLOOKUP(A2238,'Perpetual Stats(HEM)'!$A$3:$D$2773,3,FALSE),B2238)</f>
        <v>NSW</v>
      </c>
    </row>
    <row r="2239" spans="1:4">
      <c r="A2239">
        <v>2438</v>
      </c>
      <c r="B2239" t="s">
        <v>526</v>
      </c>
      <c r="C2239" t="s">
        <v>479</v>
      </c>
      <c r="D2239" t="str">
        <f>IFERROR(VLOOKUP(A2239,'Perpetual Stats(HEM)'!$A$3:$D$2773,3,FALSE),B2239)</f>
        <v>NSW</v>
      </c>
    </row>
    <row r="2240" spans="1:4">
      <c r="A2240">
        <v>2439</v>
      </c>
      <c r="B2240" t="s">
        <v>526</v>
      </c>
      <c r="C2240" t="s">
        <v>479</v>
      </c>
      <c r="D2240" t="str">
        <f>IFERROR(VLOOKUP(A2240,'Perpetual Stats(HEM)'!$A$3:$D$2773,3,FALSE),B2240)</f>
        <v>1RNSW</v>
      </c>
    </row>
    <row r="2241" spans="1:4">
      <c r="A2241">
        <v>2440</v>
      </c>
      <c r="B2241" t="s">
        <v>526</v>
      </c>
      <c r="C2241" t="s">
        <v>479</v>
      </c>
      <c r="D2241" t="str">
        <f>IFERROR(VLOOKUP(A2241,'Perpetual Stats(HEM)'!$A$3:$D$2773,3,FALSE),B2241)</f>
        <v>1RNSW</v>
      </c>
    </row>
    <row r="2242" spans="1:4">
      <c r="A2242">
        <v>2441</v>
      </c>
      <c r="B2242" t="s">
        <v>526</v>
      </c>
      <c r="C2242" t="s">
        <v>479</v>
      </c>
      <c r="D2242" t="str">
        <f>IFERROR(VLOOKUP(A2242,'Perpetual Stats(HEM)'!$A$3:$D$2773,3,FALSE),B2242)</f>
        <v>1RNSW</v>
      </c>
    </row>
    <row r="2243" spans="1:4">
      <c r="A2243">
        <v>2442</v>
      </c>
      <c r="B2243" t="s">
        <v>526</v>
      </c>
      <c r="C2243" t="s">
        <v>479</v>
      </c>
      <c r="D2243" t="str">
        <f>IFERROR(VLOOKUP(A2243,'Perpetual Stats(HEM)'!$A$3:$D$2773,3,FALSE),B2243)</f>
        <v>NSW</v>
      </c>
    </row>
    <row r="2244" spans="1:4">
      <c r="A2244">
        <v>2443</v>
      </c>
      <c r="B2244" t="s">
        <v>526</v>
      </c>
      <c r="C2244" t="s">
        <v>479</v>
      </c>
      <c r="D2244" t="str">
        <f>IFERROR(VLOOKUP(A2244,'Perpetual Stats(HEM)'!$A$3:$D$2773,3,FALSE),B2244)</f>
        <v>1RNSW</v>
      </c>
    </row>
    <row r="2245" spans="1:4">
      <c r="A2245">
        <v>2444</v>
      </c>
      <c r="B2245" t="s">
        <v>526</v>
      </c>
      <c r="C2245" t="s">
        <v>479</v>
      </c>
      <c r="D2245" t="str">
        <f>IFERROR(VLOOKUP(A2245,'Perpetual Stats(HEM)'!$A$3:$D$2773,3,FALSE),B2245)</f>
        <v>1RNSW</v>
      </c>
    </row>
    <row r="2246" spans="1:4">
      <c r="A2246">
        <v>2445</v>
      </c>
      <c r="B2246" t="s">
        <v>526</v>
      </c>
      <c r="C2246" t="s">
        <v>479</v>
      </c>
      <c r="D2246" t="str">
        <f>IFERROR(VLOOKUP(A2246,'Perpetual Stats(HEM)'!$A$3:$D$2773,3,FALSE),B2246)</f>
        <v>1RNSW</v>
      </c>
    </row>
    <row r="2247" spans="1:4">
      <c r="A2247">
        <v>2446</v>
      </c>
      <c r="B2247" t="s">
        <v>526</v>
      </c>
      <c r="C2247" t="s">
        <v>479</v>
      </c>
      <c r="D2247" t="str">
        <f>IFERROR(VLOOKUP(A2247,'Perpetual Stats(HEM)'!$A$3:$D$2773,3,FALSE),B2247)</f>
        <v>1RNSW</v>
      </c>
    </row>
    <row r="2248" spans="1:4">
      <c r="A2248">
        <v>2447</v>
      </c>
      <c r="B2248" t="s">
        <v>526</v>
      </c>
      <c r="C2248" t="s">
        <v>479</v>
      </c>
      <c r="D2248" t="str">
        <f>IFERROR(VLOOKUP(A2248,'Perpetual Stats(HEM)'!$A$3:$D$2773,3,FALSE),B2248)</f>
        <v>1RNSW</v>
      </c>
    </row>
    <row r="2249" spans="1:4">
      <c r="A2249">
        <v>2448</v>
      </c>
      <c r="B2249" t="s">
        <v>526</v>
      </c>
      <c r="C2249" t="s">
        <v>479</v>
      </c>
      <c r="D2249" t="str">
        <f>IFERROR(VLOOKUP(A2249,'Perpetual Stats(HEM)'!$A$3:$D$2773,3,FALSE),B2249)</f>
        <v>1RNSW</v>
      </c>
    </row>
    <row r="2250" spans="1:4">
      <c r="A2250">
        <v>2449</v>
      </c>
      <c r="B2250" t="s">
        <v>526</v>
      </c>
      <c r="C2250" t="s">
        <v>479</v>
      </c>
      <c r="D2250" t="str">
        <f>IFERROR(VLOOKUP(A2250,'Perpetual Stats(HEM)'!$A$3:$D$2773,3,FALSE),B2250)</f>
        <v>1RNSW</v>
      </c>
    </row>
    <row r="2251" spans="1:4">
      <c r="A2251">
        <v>2450</v>
      </c>
      <c r="B2251" t="s">
        <v>526</v>
      </c>
      <c r="C2251" t="s">
        <v>479</v>
      </c>
      <c r="D2251" t="str">
        <f>IFERROR(VLOOKUP(A2251,'Perpetual Stats(HEM)'!$A$3:$D$2773,3,FALSE),B2251)</f>
        <v>1RNSW</v>
      </c>
    </row>
    <row r="2252" spans="1:4">
      <c r="A2252">
        <v>2451</v>
      </c>
      <c r="B2252" t="s">
        <v>526</v>
      </c>
      <c r="C2252" t="s">
        <v>479</v>
      </c>
      <c r="D2252" t="str">
        <f>IFERROR(VLOOKUP(A2252,'Perpetual Stats(HEM)'!$A$3:$D$2773,3,FALSE),B2252)</f>
        <v>NSW</v>
      </c>
    </row>
    <row r="2253" spans="1:4">
      <c r="A2253">
        <v>2452</v>
      </c>
      <c r="B2253" t="s">
        <v>526</v>
      </c>
      <c r="C2253" t="s">
        <v>479</v>
      </c>
      <c r="D2253" t="str">
        <f>IFERROR(VLOOKUP(A2253,'Perpetual Stats(HEM)'!$A$3:$D$2773,3,FALSE),B2253)</f>
        <v>1RNSW</v>
      </c>
    </row>
    <row r="2254" spans="1:4">
      <c r="A2254">
        <v>2453</v>
      </c>
      <c r="B2254" t="s">
        <v>526</v>
      </c>
      <c r="C2254" t="s">
        <v>479</v>
      </c>
      <c r="D2254" t="str">
        <f>IFERROR(VLOOKUP(A2254,'Perpetual Stats(HEM)'!$A$3:$D$2773,3,FALSE),B2254)</f>
        <v>1RNSW</v>
      </c>
    </row>
    <row r="2255" spans="1:4">
      <c r="A2255">
        <v>2454</v>
      </c>
      <c r="B2255" t="s">
        <v>526</v>
      </c>
      <c r="C2255" t="s">
        <v>479</v>
      </c>
      <c r="D2255" t="str">
        <f>IFERROR(VLOOKUP(A2255,'Perpetual Stats(HEM)'!$A$3:$D$2773,3,FALSE),B2255)</f>
        <v>1RNSW</v>
      </c>
    </row>
    <row r="2256" spans="1:4">
      <c r="A2256">
        <v>2455</v>
      </c>
      <c r="B2256" t="s">
        <v>526</v>
      </c>
      <c r="C2256" t="s">
        <v>479</v>
      </c>
      <c r="D2256" t="str">
        <f>IFERROR(VLOOKUP(A2256,'Perpetual Stats(HEM)'!$A$3:$D$2773,3,FALSE),B2256)</f>
        <v>1RNSW</v>
      </c>
    </row>
    <row r="2257" spans="1:4">
      <c r="A2257">
        <v>2456</v>
      </c>
      <c r="B2257" t="s">
        <v>526</v>
      </c>
      <c r="C2257" t="s">
        <v>479</v>
      </c>
      <c r="D2257" t="str">
        <f>IFERROR(VLOOKUP(A2257,'Perpetual Stats(HEM)'!$A$3:$D$2773,3,FALSE),B2257)</f>
        <v>1RNSW</v>
      </c>
    </row>
    <row r="2258" spans="1:4">
      <c r="A2258">
        <v>2457</v>
      </c>
      <c r="B2258" t="s">
        <v>526</v>
      </c>
      <c r="C2258" t="s">
        <v>479</v>
      </c>
      <c r="D2258" t="str">
        <f>IFERROR(VLOOKUP(A2258,'Perpetual Stats(HEM)'!$A$3:$D$2773,3,FALSE),B2258)</f>
        <v>NSW</v>
      </c>
    </row>
    <row r="2259" spans="1:4">
      <c r="A2259">
        <v>2458</v>
      </c>
      <c r="B2259" t="s">
        <v>526</v>
      </c>
      <c r="C2259" t="s">
        <v>479</v>
      </c>
      <c r="D2259" t="str">
        <f>IFERROR(VLOOKUP(A2259,'Perpetual Stats(HEM)'!$A$3:$D$2773,3,FALSE),B2259)</f>
        <v>NSW</v>
      </c>
    </row>
    <row r="2260" spans="1:4">
      <c r="A2260">
        <v>2459</v>
      </c>
      <c r="B2260" t="s">
        <v>526</v>
      </c>
      <c r="C2260" t="s">
        <v>479</v>
      </c>
      <c r="D2260" t="str">
        <f>IFERROR(VLOOKUP(A2260,'Perpetual Stats(HEM)'!$A$3:$D$2773,3,FALSE),B2260)</f>
        <v>NSW</v>
      </c>
    </row>
    <row r="2261" spans="1:4">
      <c r="A2261">
        <v>2460</v>
      </c>
      <c r="B2261" t="s">
        <v>526</v>
      </c>
      <c r="C2261" t="s">
        <v>479</v>
      </c>
      <c r="D2261" t="str">
        <f>IFERROR(VLOOKUP(A2261,'Perpetual Stats(HEM)'!$A$3:$D$2773,3,FALSE),B2261)</f>
        <v>1RNSW</v>
      </c>
    </row>
    <row r="2262" spans="1:4">
      <c r="A2262">
        <v>2461</v>
      </c>
      <c r="B2262" t="s">
        <v>526</v>
      </c>
      <c r="C2262" t="s">
        <v>479</v>
      </c>
      <c r="D2262" t="str">
        <f>IFERROR(VLOOKUP(A2262,'Perpetual Stats(HEM)'!$A$3:$D$2773,3,FALSE),B2262)</f>
        <v>NSW</v>
      </c>
    </row>
    <row r="2263" spans="1:4">
      <c r="A2263">
        <v>2462</v>
      </c>
      <c r="B2263" t="s">
        <v>526</v>
      </c>
      <c r="C2263" t="s">
        <v>479</v>
      </c>
      <c r="D2263" t="str">
        <f>IFERROR(VLOOKUP(A2263,'Perpetual Stats(HEM)'!$A$3:$D$2773,3,FALSE),B2263)</f>
        <v>1RNSW</v>
      </c>
    </row>
    <row r="2264" spans="1:4">
      <c r="A2264">
        <v>2463</v>
      </c>
      <c r="B2264" t="s">
        <v>526</v>
      </c>
      <c r="C2264" t="s">
        <v>479</v>
      </c>
      <c r="D2264" t="str">
        <f>IFERROR(VLOOKUP(A2264,'Perpetual Stats(HEM)'!$A$3:$D$2773,3,FALSE),B2264)</f>
        <v>1RNSW</v>
      </c>
    </row>
    <row r="2265" spans="1:4">
      <c r="A2265">
        <v>2464</v>
      </c>
      <c r="B2265" t="s">
        <v>526</v>
      </c>
      <c r="C2265" t="s">
        <v>479</v>
      </c>
      <c r="D2265" t="str">
        <f>IFERROR(VLOOKUP(A2265,'Perpetual Stats(HEM)'!$A$3:$D$2773,3,FALSE),B2265)</f>
        <v>1RNSW</v>
      </c>
    </row>
    <row r="2266" spans="1:4">
      <c r="A2266">
        <v>2465</v>
      </c>
      <c r="B2266" t="s">
        <v>526</v>
      </c>
      <c r="C2266" t="s">
        <v>479</v>
      </c>
      <c r="D2266" t="str">
        <f>IFERROR(VLOOKUP(A2266,'Perpetual Stats(HEM)'!$A$3:$D$2773,3,FALSE),B2266)</f>
        <v>1RNSW</v>
      </c>
    </row>
    <row r="2267" spans="1:4">
      <c r="A2267">
        <v>2466</v>
      </c>
      <c r="B2267" t="s">
        <v>526</v>
      </c>
      <c r="C2267" t="s">
        <v>479</v>
      </c>
      <c r="D2267" t="str">
        <f>IFERROR(VLOOKUP(A2267,'Perpetual Stats(HEM)'!$A$3:$D$2773,3,FALSE),B2267)</f>
        <v>1RNSW</v>
      </c>
    </row>
    <row r="2268" spans="1:4">
      <c r="A2268">
        <v>2467</v>
      </c>
      <c r="B2268" t="s">
        <v>526</v>
      </c>
      <c r="C2268" t="s">
        <v>479</v>
      </c>
      <c r="D2268" t="str">
        <f>IFERROR(VLOOKUP(A2268,'Perpetual Stats(HEM)'!$A$3:$D$2773,3,FALSE),B2268)</f>
        <v>NSW</v>
      </c>
    </row>
    <row r="2269" spans="1:4">
      <c r="A2269">
        <v>2468</v>
      </c>
      <c r="B2269" t="s">
        <v>526</v>
      </c>
      <c r="C2269" t="s">
        <v>479</v>
      </c>
      <c r="D2269" t="str">
        <f>IFERROR(VLOOKUP(A2269,'Perpetual Stats(HEM)'!$A$3:$D$2773,3,FALSE),B2269)</f>
        <v>NSW</v>
      </c>
    </row>
    <row r="2270" spans="1:4">
      <c r="A2270">
        <v>2469</v>
      </c>
      <c r="B2270" t="s">
        <v>526</v>
      </c>
      <c r="C2270" t="s">
        <v>479</v>
      </c>
      <c r="D2270" t="str">
        <f>IFERROR(VLOOKUP(A2270,'Perpetual Stats(HEM)'!$A$3:$D$2773,3,FALSE),B2270)</f>
        <v>1RNSW</v>
      </c>
    </row>
    <row r="2271" spans="1:4">
      <c r="A2271">
        <v>2470</v>
      </c>
      <c r="B2271" t="s">
        <v>526</v>
      </c>
      <c r="C2271" t="s">
        <v>479</v>
      </c>
      <c r="D2271" t="str">
        <f>IFERROR(VLOOKUP(A2271,'Perpetual Stats(HEM)'!$A$3:$D$2773,3,FALSE),B2271)</f>
        <v>1RNSW</v>
      </c>
    </row>
    <row r="2272" spans="1:4">
      <c r="A2272">
        <v>2471</v>
      </c>
      <c r="B2272" t="s">
        <v>526</v>
      </c>
      <c r="C2272" t="s">
        <v>479</v>
      </c>
      <c r="D2272" t="str">
        <f>IFERROR(VLOOKUP(A2272,'Perpetual Stats(HEM)'!$A$3:$D$2773,3,FALSE),B2272)</f>
        <v>1RNSW</v>
      </c>
    </row>
    <row r="2273" spans="1:4">
      <c r="A2273">
        <v>2472</v>
      </c>
      <c r="B2273" t="s">
        <v>526</v>
      </c>
      <c r="C2273" t="s">
        <v>479</v>
      </c>
      <c r="D2273" t="str">
        <f>IFERROR(VLOOKUP(A2273,'Perpetual Stats(HEM)'!$A$3:$D$2773,3,FALSE),B2273)</f>
        <v>1RNSW</v>
      </c>
    </row>
    <row r="2274" spans="1:4">
      <c r="A2274">
        <v>2473</v>
      </c>
      <c r="B2274" t="s">
        <v>526</v>
      </c>
      <c r="C2274" t="s">
        <v>479</v>
      </c>
      <c r="D2274" t="str">
        <f>IFERROR(VLOOKUP(A2274,'Perpetual Stats(HEM)'!$A$3:$D$2773,3,FALSE),B2274)</f>
        <v>1RNSW</v>
      </c>
    </row>
    <row r="2275" spans="1:4">
      <c r="A2275">
        <v>2474</v>
      </c>
      <c r="B2275" t="s">
        <v>526</v>
      </c>
      <c r="C2275" t="s">
        <v>479</v>
      </c>
      <c r="D2275" t="str">
        <f>IFERROR(VLOOKUP(A2275,'Perpetual Stats(HEM)'!$A$3:$D$2773,3,FALSE),B2275)</f>
        <v>1RNSW</v>
      </c>
    </row>
    <row r="2276" spans="1:4">
      <c r="A2276">
        <v>2475</v>
      </c>
      <c r="B2276" t="s">
        <v>526</v>
      </c>
      <c r="C2276" t="s">
        <v>479</v>
      </c>
      <c r="D2276" t="str">
        <f>IFERROR(VLOOKUP(A2276,'Perpetual Stats(HEM)'!$A$3:$D$2773,3,FALSE),B2276)</f>
        <v>1RNSW</v>
      </c>
    </row>
    <row r="2277" spans="1:4">
      <c r="A2277">
        <v>2476</v>
      </c>
      <c r="B2277" t="s">
        <v>526</v>
      </c>
      <c r="C2277" t="s">
        <v>479</v>
      </c>
      <c r="D2277" t="str">
        <f>IFERROR(VLOOKUP(A2277,'Perpetual Stats(HEM)'!$A$3:$D$2773,3,FALSE),B2277)</f>
        <v>1RNSW</v>
      </c>
    </row>
    <row r="2278" spans="1:4">
      <c r="A2278">
        <v>2477</v>
      </c>
      <c r="B2278" t="s">
        <v>526</v>
      </c>
      <c r="C2278" t="s">
        <v>479</v>
      </c>
      <c r="D2278" t="str">
        <f>IFERROR(VLOOKUP(A2278,'Perpetual Stats(HEM)'!$A$3:$D$2773,3,FALSE),B2278)</f>
        <v>1RNSW</v>
      </c>
    </row>
    <row r="2279" spans="1:4">
      <c r="A2279">
        <v>2478</v>
      </c>
      <c r="B2279" t="s">
        <v>526</v>
      </c>
      <c r="C2279" t="s">
        <v>479</v>
      </c>
      <c r="D2279" t="str">
        <f>IFERROR(VLOOKUP(A2279,'Perpetual Stats(HEM)'!$A$3:$D$2773,3,FALSE),B2279)</f>
        <v>1RNSW</v>
      </c>
    </row>
    <row r="2280" spans="1:4">
      <c r="A2280">
        <v>2479</v>
      </c>
      <c r="B2280" t="s">
        <v>526</v>
      </c>
      <c r="C2280" t="s">
        <v>479</v>
      </c>
      <c r="D2280" t="str">
        <f>IFERROR(VLOOKUP(A2280,'Perpetual Stats(HEM)'!$A$3:$D$2773,3,FALSE),B2280)</f>
        <v>1RNSW</v>
      </c>
    </row>
    <row r="2281" spans="1:4">
      <c r="A2281">
        <v>2480</v>
      </c>
      <c r="B2281" t="s">
        <v>526</v>
      </c>
      <c r="C2281" t="s">
        <v>479</v>
      </c>
      <c r="D2281" t="str">
        <f>IFERROR(VLOOKUP(A2281,'Perpetual Stats(HEM)'!$A$3:$D$2773,3,FALSE),B2281)</f>
        <v>1RNSW</v>
      </c>
    </row>
    <row r="2282" spans="1:4">
      <c r="A2282">
        <v>2481</v>
      </c>
      <c r="B2282" t="s">
        <v>526</v>
      </c>
      <c r="C2282" t="s">
        <v>479</v>
      </c>
      <c r="D2282" t="str">
        <f>IFERROR(VLOOKUP(A2282,'Perpetual Stats(HEM)'!$A$3:$D$2773,3,FALSE),B2282)</f>
        <v>1RNSW</v>
      </c>
    </row>
    <row r="2283" spans="1:4">
      <c r="A2283">
        <v>2482</v>
      </c>
      <c r="B2283" t="s">
        <v>526</v>
      </c>
      <c r="C2283" t="s">
        <v>479</v>
      </c>
      <c r="D2283" t="str">
        <f>IFERROR(VLOOKUP(A2283,'Perpetual Stats(HEM)'!$A$3:$D$2773,3,FALSE),B2283)</f>
        <v>1RNSW</v>
      </c>
    </row>
    <row r="2284" spans="1:4">
      <c r="A2284">
        <v>2483</v>
      </c>
      <c r="B2284" t="s">
        <v>526</v>
      </c>
      <c r="C2284" t="s">
        <v>479</v>
      </c>
      <c r="D2284" t="str">
        <f>IFERROR(VLOOKUP(A2284,'Perpetual Stats(HEM)'!$A$3:$D$2773,3,FALSE),B2284)</f>
        <v>1RNSW</v>
      </c>
    </row>
    <row r="2285" spans="1:4">
      <c r="A2285">
        <v>2484</v>
      </c>
      <c r="B2285" t="s">
        <v>526</v>
      </c>
      <c r="C2285" t="s">
        <v>479</v>
      </c>
      <c r="D2285" t="str">
        <f>IFERROR(VLOOKUP(A2285,'Perpetual Stats(HEM)'!$A$3:$D$2773,3,FALSE),B2285)</f>
        <v>1RNSW</v>
      </c>
    </row>
    <row r="2286" spans="1:4">
      <c r="A2286">
        <v>2485</v>
      </c>
      <c r="B2286" t="s">
        <v>526</v>
      </c>
      <c r="C2286" t="s">
        <v>479</v>
      </c>
      <c r="D2286" t="str">
        <f>IFERROR(VLOOKUP(A2286,'Perpetual Stats(HEM)'!$A$3:$D$2773,3,FALSE),B2286)</f>
        <v>1RNSW</v>
      </c>
    </row>
    <row r="2287" spans="1:4">
      <c r="A2287">
        <v>2486</v>
      </c>
      <c r="B2287" t="s">
        <v>526</v>
      </c>
      <c r="C2287" t="s">
        <v>479</v>
      </c>
      <c r="D2287" t="str">
        <f>IFERROR(VLOOKUP(A2287,'Perpetual Stats(HEM)'!$A$3:$D$2773,3,FALSE),B2287)</f>
        <v>1RNSW</v>
      </c>
    </row>
    <row r="2288" spans="1:4">
      <c r="A2288">
        <v>2487</v>
      </c>
      <c r="B2288" t="s">
        <v>526</v>
      </c>
      <c r="C2288" t="s">
        <v>479</v>
      </c>
      <c r="D2288" t="str">
        <f>IFERROR(VLOOKUP(A2288,'Perpetual Stats(HEM)'!$A$3:$D$2773,3,FALSE),B2288)</f>
        <v>1RNSW</v>
      </c>
    </row>
    <row r="2289" spans="1:4">
      <c r="A2289">
        <v>2488</v>
      </c>
      <c r="B2289" t="s">
        <v>526</v>
      </c>
      <c r="C2289" t="s">
        <v>479</v>
      </c>
      <c r="D2289" t="str">
        <f>IFERROR(VLOOKUP(A2289,'Perpetual Stats(HEM)'!$A$3:$D$2773,3,FALSE),B2289)</f>
        <v>1RNSW</v>
      </c>
    </row>
    <row r="2290" spans="1:4">
      <c r="A2290">
        <v>2489</v>
      </c>
      <c r="B2290" t="s">
        <v>526</v>
      </c>
      <c r="C2290" t="s">
        <v>479</v>
      </c>
      <c r="D2290" t="str">
        <f>IFERROR(VLOOKUP(A2290,'Perpetual Stats(HEM)'!$A$3:$D$2773,3,FALSE),B2290)</f>
        <v>1RNSW</v>
      </c>
    </row>
    <row r="2291" spans="1:4">
      <c r="A2291">
        <v>2490</v>
      </c>
      <c r="B2291" t="s">
        <v>526</v>
      </c>
      <c r="C2291" t="s">
        <v>479</v>
      </c>
      <c r="D2291" t="str">
        <f>IFERROR(VLOOKUP(A2291,'Perpetual Stats(HEM)'!$A$3:$D$2773,3,FALSE),B2291)</f>
        <v>1RNSW</v>
      </c>
    </row>
    <row r="2292" spans="1:4">
      <c r="A2292">
        <v>2491</v>
      </c>
      <c r="B2292" t="s">
        <v>526</v>
      </c>
      <c r="C2292" t="s">
        <v>479</v>
      </c>
      <c r="D2292" t="str">
        <f>IFERROR(VLOOKUP(A2292,'Perpetual Stats(HEM)'!$A$3:$D$2773,3,FALSE),B2292)</f>
        <v>NSW</v>
      </c>
    </row>
    <row r="2293" spans="1:4">
      <c r="A2293">
        <v>2492</v>
      </c>
      <c r="B2293" t="s">
        <v>526</v>
      </c>
      <c r="C2293" t="s">
        <v>479</v>
      </c>
      <c r="D2293" t="str">
        <f>IFERROR(VLOOKUP(A2293,'Perpetual Stats(HEM)'!$A$3:$D$2773,3,FALSE),B2293)</f>
        <v>NSW</v>
      </c>
    </row>
    <row r="2294" spans="1:4">
      <c r="A2294">
        <v>2493</v>
      </c>
      <c r="B2294" t="s">
        <v>526</v>
      </c>
      <c r="C2294" t="s">
        <v>479</v>
      </c>
      <c r="D2294" t="str">
        <f>IFERROR(VLOOKUP(A2294,'Perpetual Stats(HEM)'!$A$3:$D$2773,3,FALSE),B2294)</f>
        <v>NSW</v>
      </c>
    </row>
    <row r="2295" spans="1:4">
      <c r="A2295">
        <v>2494</v>
      </c>
      <c r="B2295" t="s">
        <v>526</v>
      </c>
      <c r="C2295" t="s">
        <v>479</v>
      </c>
      <c r="D2295" t="str">
        <f>IFERROR(VLOOKUP(A2295,'Perpetual Stats(HEM)'!$A$3:$D$2773,3,FALSE),B2295)</f>
        <v>NSW</v>
      </c>
    </row>
    <row r="2296" spans="1:4">
      <c r="A2296">
        <v>2495</v>
      </c>
      <c r="B2296" t="s">
        <v>526</v>
      </c>
      <c r="C2296" t="s">
        <v>479</v>
      </c>
      <c r="D2296" t="str">
        <f>IFERROR(VLOOKUP(A2296,'Perpetual Stats(HEM)'!$A$3:$D$2773,3,FALSE),B2296)</f>
        <v>NSW</v>
      </c>
    </row>
    <row r="2297" spans="1:4">
      <c r="A2297">
        <v>2496</v>
      </c>
      <c r="B2297" t="s">
        <v>526</v>
      </c>
      <c r="C2297" t="s">
        <v>479</v>
      </c>
      <c r="D2297" t="str">
        <f>IFERROR(VLOOKUP(A2297,'Perpetual Stats(HEM)'!$A$3:$D$2773,3,FALSE),B2297)</f>
        <v>NSW</v>
      </c>
    </row>
    <row r="2298" spans="1:4">
      <c r="A2298">
        <v>2497</v>
      </c>
      <c r="B2298" t="s">
        <v>526</v>
      </c>
      <c r="C2298" t="s">
        <v>479</v>
      </c>
      <c r="D2298" t="str">
        <f>IFERROR(VLOOKUP(A2298,'Perpetual Stats(HEM)'!$A$3:$D$2773,3,FALSE),B2298)</f>
        <v>NSW</v>
      </c>
    </row>
    <row r="2299" spans="1:4">
      <c r="A2299">
        <v>2498</v>
      </c>
      <c r="B2299" t="s">
        <v>526</v>
      </c>
      <c r="C2299" t="s">
        <v>479</v>
      </c>
      <c r="D2299" t="str">
        <f>IFERROR(VLOOKUP(A2299,'Perpetual Stats(HEM)'!$A$3:$D$2773,3,FALSE),B2299)</f>
        <v>NSW</v>
      </c>
    </row>
    <row r="2300" spans="1:4">
      <c r="A2300">
        <v>2499</v>
      </c>
      <c r="B2300" t="s">
        <v>526</v>
      </c>
      <c r="C2300" t="s">
        <v>479</v>
      </c>
      <c r="D2300" t="str">
        <f>IFERROR(VLOOKUP(A2300,'Perpetual Stats(HEM)'!$A$3:$D$2773,3,FALSE),B2300)</f>
        <v>NSW</v>
      </c>
    </row>
    <row r="2301" spans="1:4">
      <c r="A2301">
        <v>2500</v>
      </c>
      <c r="B2301" t="s">
        <v>526</v>
      </c>
      <c r="C2301" t="s">
        <v>479</v>
      </c>
      <c r="D2301" t="str">
        <f>IFERROR(VLOOKUP(A2301,'Perpetual Stats(HEM)'!$A$3:$D$2773,3,FALSE),B2301)</f>
        <v>1RNSW</v>
      </c>
    </row>
    <row r="2302" spans="1:4">
      <c r="A2302">
        <v>2501</v>
      </c>
      <c r="B2302" t="s">
        <v>526</v>
      </c>
      <c r="C2302" t="s">
        <v>479</v>
      </c>
      <c r="D2302" t="str">
        <f>IFERROR(VLOOKUP(A2302,'Perpetual Stats(HEM)'!$A$3:$D$2773,3,FALSE),B2302)</f>
        <v>NSW</v>
      </c>
    </row>
    <row r="2303" spans="1:4">
      <c r="A2303">
        <v>2502</v>
      </c>
      <c r="B2303" t="s">
        <v>526</v>
      </c>
      <c r="C2303" t="s">
        <v>479</v>
      </c>
      <c r="D2303" t="str">
        <f>IFERROR(VLOOKUP(A2303,'Perpetual Stats(HEM)'!$A$3:$D$2773,3,FALSE),B2303)</f>
        <v>1RNSW</v>
      </c>
    </row>
    <row r="2304" spans="1:4">
      <c r="A2304">
        <v>2503</v>
      </c>
      <c r="B2304" t="s">
        <v>526</v>
      </c>
      <c r="C2304" t="s">
        <v>479</v>
      </c>
      <c r="D2304" t="str">
        <f>IFERROR(VLOOKUP(A2304,'Perpetual Stats(HEM)'!$A$3:$D$2773,3,FALSE),B2304)</f>
        <v>NSW</v>
      </c>
    </row>
    <row r="2305" spans="1:4">
      <c r="A2305">
        <v>2504</v>
      </c>
      <c r="B2305" t="s">
        <v>526</v>
      </c>
      <c r="C2305" t="s">
        <v>479</v>
      </c>
      <c r="D2305" t="str">
        <f>IFERROR(VLOOKUP(A2305,'Perpetual Stats(HEM)'!$A$3:$D$2773,3,FALSE),B2305)</f>
        <v>NSW</v>
      </c>
    </row>
    <row r="2306" spans="1:4">
      <c r="A2306">
        <v>2505</v>
      </c>
      <c r="B2306" t="s">
        <v>526</v>
      </c>
      <c r="C2306" t="s">
        <v>479</v>
      </c>
      <c r="D2306" t="str">
        <f>IFERROR(VLOOKUP(A2306,'Perpetual Stats(HEM)'!$A$3:$D$2773,3,FALSE),B2306)</f>
        <v>1RNSW</v>
      </c>
    </row>
    <row r="2307" spans="1:4">
      <c r="A2307">
        <v>2506</v>
      </c>
      <c r="B2307" t="s">
        <v>526</v>
      </c>
      <c r="C2307" t="s">
        <v>479</v>
      </c>
      <c r="D2307" t="str">
        <f>IFERROR(VLOOKUP(A2307,'Perpetual Stats(HEM)'!$A$3:$D$2773,3,FALSE),B2307)</f>
        <v>1RNSW</v>
      </c>
    </row>
    <row r="2308" spans="1:4">
      <c r="A2308">
        <v>2507</v>
      </c>
      <c r="B2308" t="s">
        <v>526</v>
      </c>
      <c r="C2308" t="s">
        <v>479</v>
      </c>
      <c r="D2308" t="str">
        <f>IFERROR(VLOOKUP(A2308,'Perpetual Stats(HEM)'!$A$3:$D$2773,3,FALSE),B2308)</f>
        <v>NSW</v>
      </c>
    </row>
    <row r="2309" spans="1:4">
      <c r="A2309">
        <v>2508</v>
      </c>
      <c r="B2309" t="s">
        <v>526</v>
      </c>
      <c r="C2309" t="s">
        <v>479</v>
      </c>
      <c r="D2309" t="str">
        <f>IFERROR(VLOOKUP(A2309,'Perpetual Stats(HEM)'!$A$3:$D$2773,3,FALSE),B2309)</f>
        <v>1RNSW</v>
      </c>
    </row>
    <row r="2310" spans="1:4">
      <c r="A2310">
        <v>2509</v>
      </c>
      <c r="B2310" t="s">
        <v>526</v>
      </c>
      <c r="C2310" t="s">
        <v>479</v>
      </c>
      <c r="D2310" t="str">
        <f>IFERROR(VLOOKUP(A2310,'Perpetual Stats(HEM)'!$A$3:$D$2773,3,FALSE),B2310)</f>
        <v>NSW</v>
      </c>
    </row>
    <row r="2311" spans="1:4">
      <c r="A2311">
        <v>2510</v>
      </c>
      <c r="B2311" t="s">
        <v>526</v>
      </c>
      <c r="C2311" t="s">
        <v>479</v>
      </c>
      <c r="D2311" t="str">
        <f>IFERROR(VLOOKUP(A2311,'Perpetual Stats(HEM)'!$A$3:$D$2773,3,FALSE),B2311)</f>
        <v>NSW</v>
      </c>
    </row>
    <row r="2312" spans="1:4">
      <c r="A2312">
        <v>2511</v>
      </c>
      <c r="B2312" t="s">
        <v>526</v>
      </c>
      <c r="C2312" t="s">
        <v>479</v>
      </c>
      <c r="D2312" t="str">
        <f>IFERROR(VLOOKUP(A2312,'Perpetual Stats(HEM)'!$A$3:$D$2773,3,FALSE),B2312)</f>
        <v>NSW</v>
      </c>
    </row>
    <row r="2313" spans="1:4">
      <c r="A2313">
        <v>2512</v>
      </c>
      <c r="B2313" t="s">
        <v>526</v>
      </c>
      <c r="C2313" t="s">
        <v>479</v>
      </c>
      <c r="D2313" t="str">
        <f>IFERROR(VLOOKUP(A2313,'Perpetual Stats(HEM)'!$A$3:$D$2773,3,FALSE),B2313)</f>
        <v>NSW</v>
      </c>
    </row>
    <row r="2314" spans="1:4">
      <c r="A2314">
        <v>2513</v>
      </c>
      <c r="B2314" t="s">
        <v>526</v>
      </c>
      <c r="C2314" t="s">
        <v>479</v>
      </c>
      <c r="D2314" t="str">
        <f>IFERROR(VLOOKUP(A2314,'Perpetual Stats(HEM)'!$A$3:$D$2773,3,FALSE),B2314)</f>
        <v>NSW</v>
      </c>
    </row>
    <row r="2315" spans="1:4">
      <c r="A2315">
        <v>2514</v>
      </c>
      <c r="B2315" t="s">
        <v>526</v>
      </c>
      <c r="C2315" t="s">
        <v>479</v>
      </c>
      <c r="D2315" t="str">
        <f>IFERROR(VLOOKUP(A2315,'Perpetual Stats(HEM)'!$A$3:$D$2773,3,FALSE),B2315)</f>
        <v>NSW</v>
      </c>
    </row>
    <row r="2316" spans="1:4">
      <c r="A2316">
        <v>2515</v>
      </c>
      <c r="B2316" t="s">
        <v>526</v>
      </c>
      <c r="C2316" t="s">
        <v>479</v>
      </c>
      <c r="D2316" t="str">
        <f>IFERROR(VLOOKUP(A2316,'Perpetual Stats(HEM)'!$A$3:$D$2773,3,FALSE),B2316)</f>
        <v>1RNSW</v>
      </c>
    </row>
    <row r="2317" spans="1:4">
      <c r="A2317">
        <v>2516</v>
      </c>
      <c r="B2317" t="s">
        <v>526</v>
      </c>
      <c r="C2317" t="s">
        <v>479</v>
      </c>
      <c r="D2317" t="str">
        <f>IFERROR(VLOOKUP(A2317,'Perpetual Stats(HEM)'!$A$3:$D$2773,3,FALSE),B2317)</f>
        <v>1RNSW</v>
      </c>
    </row>
    <row r="2318" spans="1:4">
      <c r="A2318">
        <v>2517</v>
      </c>
      <c r="B2318" t="s">
        <v>526</v>
      </c>
      <c r="C2318" t="s">
        <v>479</v>
      </c>
      <c r="D2318" t="str">
        <f>IFERROR(VLOOKUP(A2318,'Perpetual Stats(HEM)'!$A$3:$D$2773,3,FALSE),B2318)</f>
        <v>1RNSW</v>
      </c>
    </row>
    <row r="2319" spans="1:4">
      <c r="A2319">
        <v>2518</v>
      </c>
      <c r="B2319" t="s">
        <v>526</v>
      </c>
      <c r="C2319" t="s">
        <v>479</v>
      </c>
      <c r="D2319" t="str">
        <f>IFERROR(VLOOKUP(A2319,'Perpetual Stats(HEM)'!$A$3:$D$2773,3,FALSE),B2319)</f>
        <v>1RNSW</v>
      </c>
    </row>
    <row r="2320" spans="1:4">
      <c r="A2320">
        <v>2519</v>
      </c>
      <c r="B2320" t="s">
        <v>526</v>
      </c>
      <c r="C2320" t="s">
        <v>479</v>
      </c>
      <c r="D2320" t="str">
        <f>IFERROR(VLOOKUP(A2320,'Perpetual Stats(HEM)'!$A$3:$D$2773,3,FALSE),B2320)</f>
        <v>1RNSW</v>
      </c>
    </row>
    <row r="2321" spans="1:4">
      <c r="A2321">
        <v>2520</v>
      </c>
      <c r="B2321" t="s">
        <v>526</v>
      </c>
      <c r="C2321" t="s">
        <v>479</v>
      </c>
      <c r="D2321" t="str">
        <f>IFERROR(VLOOKUP(A2321,'Perpetual Stats(HEM)'!$A$3:$D$2773,3,FALSE),B2321)</f>
        <v>NSW</v>
      </c>
    </row>
    <row r="2322" spans="1:4">
      <c r="A2322">
        <v>2521</v>
      </c>
      <c r="B2322" t="s">
        <v>526</v>
      </c>
      <c r="C2322" t="s">
        <v>479</v>
      </c>
      <c r="D2322" t="str">
        <f>IFERROR(VLOOKUP(A2322,'Perpetual Stats(HEM)'!$A$3:$D$2773,3,FALSE),B2322)</f>
        <v>NSW</v>
      </c>
    </row>
    <row r="2323" spans="1:4">
      <c r="A2323">
        <v>2522</v>
      </c>
      <c r="B2323" t="s">
        <v>526</v>
      </c>
      <c r="C2323" t="s">
        <v>479</v>
      </c>
      <c r="D2323" t="str">
        <f>IFERROR(VLOOKUP(A2323,'Perpetual Stats(HEM)'!$A$3:$D$2773,3,FALSE),B2323)</f>
        <v>1RNSW</v>
      </c>
    </row>
    <row r="2324" spans="1:4">
      <c r="A2324">
        <v>2523</v>
      </c>
      <c r="B2324" t="s">
        <v>526</v>
      </c>
      <c r="C2324" t="s">
        <v>479</v>
      </c>
      <c r="D2324" t="str">
        <f>IFERROR(VLOOKUP(A2324,'Perpetual Stats(HEM)'!$A$3:$D$2773,3,FALSE),B2324)</f>
        <v>NSW</v>
      </c>
    </row>
    <row r="2325" spans="1:4">
      <c r="A2325">
        <v>2524</v>
      </c>
      <c r="B2325" t="s">
        <v>526</v>
      </c>
      <c r="C2325" t="s">
        <v>479</v>
      </c>
      <c r="D2325" t="str">
        <f>IFERROR(VLOOKUP(A2325,'Perpetual Stats(HEM)'!$A$3:$D$2773,3,FALSE),B2325)</f>
        <v>NSW</v>
      </c>
    </row>
    <row r="2326" spans="1:4">
      <c r="A2326">
        <v>2525</v>
      </c>
      <c r="B2326" t="s">
        <v>526</v>
      </c>
      <c r="C2326" t="s">
        <v>479</v>
      </c>
      <c r="D2326" t="str">
        <f>IFERROR(VLOOKUP(A2326,'Perpetual Stats(HEM)'!$A$3:$D$2773,3,FALSE),B2326)</f>
        <v>1RNSW</v>
      </c>
    </row>
    <row r="2327" spans="1:4">
      <c r="A2327">
        <v>2526</v>
      </c>
      <c r="B2327" t="s">
        <v>526</v>
      </c>
      <c r="C2327" t="s">
        <v>479</v>
      </c>
      <c r="D2327" t="str">
        <f>IFERROR(VLOOKUP(A2327,'Perpetual Stats(HEM)'!$A$3:$D$2773,3,FALSE),B2327)</f>
        <v>1RNSW</v>
      </c>
    </row>
    <row r="2328" spans="1:4">
      <c r="A2328">
        <v>2527</v>
      </c>
      <c r="B2328" t="s">
        <v>526</v>
      </c>
      <c r="C2328" t="s">
        <v>479</v>
      </c>
      <c r="D2328" t="str">
        <f>IFERROR(VLOOKUP(A2328,'Perpetual Stats(HEM)'!$A$3:$D$2773,3,FALSE),B2328)</f>
        <v>1RNSW</v>
      </c>
    </row>
    <row r="2329" spans="1:4">
      <c r="A2329">
        <v>2528</v>
      </c>
      <c r="B2329" t="s">
        <v>526</v>
      </c>
      <c r="C2329" t="s">
        <v>479</v>
      </c>
      <c r="D2329" t="str">
        <f>IFERROR(VLOOKUP(A2329,'Perpetual Stats(HEM)'!$A$3:$D$2773,3,FALSE),B2329)</f>
        <v>1RNSW</v>
      </c>
    </row>
    <row r="2330" spans="1:4">
      <c r="A2330">
        <v>2529</v>
      </c>
      <c r="B2330" t="s">
        <v>526</v>
      </c>
      <c r="C2330" t="s">
        <v>479</v>
      </c>
      <c r="D2330" t="str">
        <f>IFERROR(VLOOKUP(A2330,'Perpetual Stats(HEM)'!$A$3:$D$2773,3,FALSE),B2330)</f>
        <v>1RNSW</v>
      </c>
    </row>
    <row r="2331" spans="1:4">
      <c r="A2331">
        <v>2530</v>
      </c>
      <c r="B2331" t="s">
        <v>526</v>
      </c>
      <c r="C2331" t="s">
        <v>479</v>
      </c>
      <c r="D2331" t="str">
        <f>IFERROR(VLOOKUP(A2331,'Perpetual Stats(HEM)'!$A$3:$D$2773,3,FALSE),B2331)</f>
        <v>1RNSW</v>
      </c>
    </row>
    <row r="2332" spans="1:4">
      <c r="A2332">
        <v>2531</v>
      </c>
      <c r="B2332" t="s">
        <v>526</v>
      </c>
      <c r="C2332" t="s">
        <v>479</v>
      </c>
      <c r="D2332" t="str">
        <f>IFERROR(VLOOKUP(A2332,'Perpetual Stats(HEM)'!$A$3:$D$2773,3,FALSE),B2332)</f>
        <v>NSW</v>
      </c>
    </row>
    <row r="2333" spans="1:4">
      <c r="A2333">
        <v>2532</v>
      </c>
      <c r="B2333" t="s">
        <v>526</v>
      </c>
      <c r="C2333" t="s">
        <v>479</v>
      </c>
      <c r="D2333" t="str">
        <f>IFERROR(VLOOKUP(A2333,'Perpetual Stats(HEM)'!$A$3:$D$2773,3,FALSE),B2333)</f>
        <v>NSW</v>
      </c>
    </row>
    <row r="2334" spans="1:4">
      <c r="A2334">
        <v>2533</v>
      </c>
      <c r="B2334" t="s">
        <v>526</v>
      </c>
      <c r="C2334" t="s">
        <v>479</v>
      </c>
      <c r="D2334" t="str">
        <f>IFERROR(VLOOKUP(A2334,'Perpetual Stats(HEM)'!$A$3:$D$2773,3,FALSE),B2334)</f>
        <v>1RNSW</v>
      </c>
    </row>
    <row r="2335" spans="1:4">
      <c r="A2335">
        <v>2534</v>
      </c>
      <c r="B2335" t="s">
        <v>526</v>
      </c>
      <c r="C2335" t="s">
        <v>479</v>
      </c>
      <c r="D2335" t="str">
        <f>IFERROR(VLOOKUP(A2335,'Perpetual Stats(HEM)'!$A$3:$D$2773,3,FALSE),B2335)</f>
        <v>1RNSW</v>
      </c>
    </row>
    <row r="2336" spans="1:4">
      <c r="A2336">
        <v>2535</v>
      </c>
      <c r="B2336" t="s">
        <v>526</v>
      </c>
      <c r="C2336" t="s">
        <v>479</v>
      </c>
      <c r="D2336" t="str">
        <f>IFERROR(VLOOKUP(A2336,'Perpetual Stats(HEM)'!$A$3:$D$2773,3,FALSE),B2336)</f>
        <v>1RNSW</v>
      </c>
    </row>
    <row r="2337" spans="1:4">
      <c r="A2337">
        <v>2536</v>
      </c>
      <c r="B2337" t="s">
        <v>526</v>
      </c>
      <c r="C2337" t="s">
        <v>479</v>
      </c>
      <c r="D2337" t="str">
        <f>IFERROR(VLOOKUP(A2337,'Perpetual Stats(HEM)'!$A$3:$D$2773,3,FALSE),B2337)</f>
        <v>1RNSW</v>
      </c>
    </row>
    <row r="2338" spans="1:4">
      <c r="A2338">
        <v>2537</v>
      </c>
      <c r="B2338" t="s">
        <v>526</v>
      </c>
      <c r="C2338" t="s">
        <v>479</v>
      </c>
      <c r="D2338" t="str">
        <f>IFERROR(VLOOKUP(A2338,'Perpetual Stats(HEM)'!$A$3:$D$2773,3,FALSE),B2338)</f>
        <v>1RNSW</v>
      </c>
    </row>
    <row r="2339" spans="1:4">
      <c r="A2339">
        <v>2538</v>
      </c>
      <c r="B2339" t="s">
        <v>526</v>
      </c>
      <c r="C2339" t="s">
        <v>479</v>
      </c>
      <c r="D2339" t="str">
        <f>IFERROR(VLOOKUP(A2339,'Perpetual Stats(HEM)'!$A$3:$D$2773,3,FALSE),B2339)</f>
        <v>1RNSW</v>
      </c>
    </row>
    <row r="2340" spans="1:4">
      <c r="A2340">
        <v>2539</v>
      </c>
      <c r="B2340" t="s">
        <v>526</v>
      </c>
      <c r="C2340" t="s">
        <v>479</v>
      </c>
      <c r="D2340" t="str">
        <f>IFERROR(VLOOKUP(A2340,'Perpetual Stats(HEM)'!$A$3:$D$2773,3,FALSE),B2340)</f>
        <v>1RNSW</v>
      </c>
    </row>
    <row r="2341" spans="1:4">
      <c r="A2341">
        <v>2540</v>
      </c>
      <c r="B2341" t="s">
        <v>526</v>
      </c>
      <c r="C2341" t="s">
        <v>479</v>
      </c>
      <c r="D2341" t="str">
        <f>IFERROR(VLOOKUP(A2341,'Perpetual Stats(HEM)'!$A$3:$D$2773,3,FALSE),B2341)</f>
        <v>1RNSW</v>
      </c>
    </row>
    <row r="2342" spans="1:4">
      <c r="A2342">
        <v>2541</v>
      </c>
      <c r="B2342" t="s">
        <v>526</v>
      </c>
      <c r="C2342" t="s">
        <v>479</v>
      </c>
      <c r="D2342" t="str">
        <f>IFERROR(VLOOKUP(A2342,'Perpetual Stats(HEM)'!$A$3:$D$2773,3,FALSE),B2342)</f>
        <v>1RNSW</v>
      </c>
    </row>
    <row r="2343" spans="1:4">
      <c r="A2343">
        <v>2542</v>
      </c>
      <c r="B2343" t="s">
        <v>526</v>
      </c>
      <c r="C2343" t="s">
        <v>479</v>
      </c>
      <c r="D2343" t="str">
        <f>IFERROR(VLOOKUP(A2343,'Perpetual Stats(HEM)'!$A$3:$D$2773,3,FALSE),B2343)</f>
        <v>NSW</v>
      </c>
    </row>
    <row r="2344" spans="1:4">
      <c r="A2344">
        <v>2543</v>
      </c>
      <c r="B2344" t="s">
        <v>526</v>
      </c>
      <c r="C2344" t="s">
        <v>479</v>
      </c>
      <c r="D2344" t="str">
        <f>IFERROR(VLOOKUP(A2344,'Perpetual Stats(HEM)'!$A$3:$D$2773,3,FALSE),B2344)</f>
        <v>NSW</v>
      </c>
    </row>
    <row r="2345" spans="1:4">
      <c r="A2345">
        <v>2544</v>
      </c>
      <c r="B2345" t="s">
        <v>526</v>
      </c>
      <c r="C2345" t="s">
        <v>479</v>
      </c>
      <c r="D2345" t="str">
        <f>IFERROR(VLOOKUP(A2345,'Perpetual Stats(HEM)'!$A$3:$D$2773,3,FALSE),B2345)</f>
        <v>NSW</v>
      </c>
    </row>
    <row r="2346" spans="1:4">
      <c r="A2346">
        <v>2545</v>
      </c>
      <c r="B2346" t="s">
        <v>526</v>
      </c>
      <c r="C2346" t="s">
        <v>479</v>
      </c>
      <c r="D2346" t="str">
        <f>IFERROR(VLOOKUP(A2346,'Perpetual Stats(HEM)'!$A$3:$D$2773,3,FALSE),B2346)</f>
        <v>1RNSW</v>
      </c>
    </row>
    <row r="2347" spans="1:4">
      <c r="A2347">
        <v>2546</v>
      </c>
      <c r="B2347" t="s">
        <v>526</v>
      </c>
      <c r="C2347" t="s">
        <v>479</v>
      </c>
      <c r="D2347" t="str">
        <f>IFERROR(VLOOKUP(A2347,'Perpetual Stats(HEM)'!$A$3:$D$2773,3,FALSE),B2347)</f>
        <v>1RNSW</v>
      </c>
    </row>
    <row r="2348" spans="1:4">
      <c r="A2348">
        <v>2547</v>
      </c>
      <c r="B2348" t="s">
        <v>526</v>
      </c>
      <c r="C2348" t="s">
        <v>479</v>
      </c>
      <c r="D2348" t="str">
        <f>IFERROR(VLOOKUP(A2348,'Perpetual Stats(HEM)'!$A$3:$D$2773,3,FALSE),B2348)</f>
        <v>NSW</v>
      </c>
    </row>
    <row r="2349" spans="1:4">
      <c r="A2349">
        <v>2548</v>
      </c>
      <c r="B2349" t="s">
        <v>526</v>
      </c>
      <c r="C2349" t="s">
        <v>479</v>
      </c>
      <c r="D2349" t="str">
        <f>IFERROR(VLOOKUP(A2349,'Perpetual Stats(HEM)'!$A$3:$D$2773,3,FALSE),B2349)</f>
        <v>1RNSW</v>
      </c>
    </row>
    <row r="2350" spans="1:4">
      <c r="A2350">
        <v>2549</v>
      </c>
      <c r="B2350" t="s">
        <v>526</v>
      </c>
      <c r="C2350" t="s">
        <v>479</v>
      </c>
      <c r="D2350" t="str">
        <f>IFERROR(VLOOKUP(A2350,'Perpetual Stats(HEM)'!$A$3:$D$2773,3,FALSE),B2350)</f>
        <v>1RNSW</v>
      </c>
    </row>
    <row r="2351" spans="1:4">
      <c r="A2351">
        <v>2550</v>
      </c>
      <c r="B2351" t="s">
        <v>526</v>
      </c>
      <c r="C2351" t="s">
        <v>479</v>
      </c>
      <c r="D2351" t="str">
        <f>IFERROR(VLOOKUP(A2351,'Perpetual Stats(HEM)'!$A$3:$D$2773,3,FALSE),B2351)</f>
        <v>1RNSW</v>
      </c>
    </row>
    <row r="2352" spans="1:4">
      <c r="A2352">
        <v>2551</v>
      </c>
      <c r="B2352" t="s">
        <v>526</v>
      </c>
      <c r="C2352" t="s">
        <v>479</v>
      </c>
      <c r="D2352" t="str">
        <f>IFERROR(VLOOKUP(A2352,'Perpetual Stats(HEM)'!$A$3:$D$2773,3,FALSE),B2352)</f>
        <v>1RNSW</v>
      </c>
    </row>
    <row r="2353" spans="1:4">
      <c r="A2353">
        <v>2552</v>
      </c>
      <c r="B2353" t="s">
        <v>526</v>
      </c>
      <c r="C2353" t="s">
        <v>479</v>
      </c>
      <c r="D2353" t="str">
        <f>IFERROR(VLOOKUP(A2353,'Perpetual Stats(HEM)'!$A$3:$D$2773,3,FALSE),B2353)</f>
        <v>NSW</v>
      </c>
    </row>
    <row r="2354" spans="1:4">
      <c r="A2354">
        <v>2553</v>
      </c>
      <c r="B2354" t="s">
        <v>526</v>
      </c>
      <c r="C2354" t="s">
        <v>479</v>
      </c>
      <c r="D2354" t="str">
        <f>IFERROR(VLOOKUP(A2354,'Perpetual Stats(HEM)'!$A$3:$D$2773,3,FALSE),B2354)</f>
        <v>NSW</v>
      </c>
    </row>
    <row r="2355" spans="1:4">
      <c r="A2355">
        <v>2554</v>
      </c>
      <c r="B2355" t="s">
        <v>526</v>
      </c>
      <c r="C2355" t="s">
        <v>479</v>
      </c>
      <c r="D2355" t="str">
        <f>IFERROR(VLOOKUP(A2355,'Perpetual Stats(HEM)'!$A$3:$D$2773,3,FALSE),B2355)</f>
        <v>NSW</v>
      </c>
    </row>
    <row r="2356" spans="1:4">
      <c r="A2356">
        <v>2555</v>
      </c>
      <c r="B2356" t="s">
        <v>526</v>
      </c>
      <c r="C2356" t="s">
        <v>479</v>
      </c>
      <c r="D2356" t="str">
        <f>IFERROR(VLOOKUP(A2356,'Perpetual Stats(HEM)'!$A$3:$D$2773,3,FALSE),B2356)</f>
        <v>1GSYD</v>
      </c>
    </row>
    <row r="2357" spans="1:4">
      <c r="A2357">
        <v>2556</v>
      </c>
      <c r="B2357" t="s">
        <v>526</v>
      </c>
      <c r="C2357" t="s">
        <v>479</v>
      </c>
      <c r="D2357" t="str">
        <f>IFERROR(VLOOKUP(A2357,'Perpetual Stats(HEM)'!$A$3:$D$2773,3,FALSE),B2357)</f>
        <v>1GSYD</v>
      </c>
    </row>
    <row r="2358" spans="1:4">
      <c r="A2358">
        <v>2557</v>
      </c>
      <c r="B2358" t="s">
        <v>526</v>
      </c>
      <c r="C2358" t="s">
        <v>479</v>
      </c>
      <c r="D2358" t="str">
        <f>IFERROR(VLOOKUP(A2358,'Perpetual Stats(HEM)'!$A$3:$D$2773,3,FALSE),B2358)</f>
        <v>1GSYD</v>
      </c>
    </row>
    <row r="2359" spans="1:4">
      <c r="A2359">
        <v>2558</v>
      </c>
      <c r="B2359" t="s">
        <v>526</v>
      </c>
      <c r="C2359" t="s">
        <v>553</v>
      </c>
      <c r="D2359" t="str">
        <f>IFERROR(VLOOKUP(A2359,'Perpetual Stats(HEM)'!$A$3:$D$2773,3,FALSE),B2359)</f>
        <v>1GSYD</v>
      </c>
    </row>
    <row r="2360" spans="1:4">
      <c r="A2360">
        <v>2559</v>
      </c>
      <c r="B2360" t="s">
        <v>526</v>
      </c>
      <c r="C2360" t="s">
        <v>553</v>
      </c>
      <c r="D2360" t="str">
        <f>IFERROR(VLOOKUP(A2360,'Perpetual Stats(HEM)'!$A$3:$D$2773,3,FALSE),B2360)</f>
        <v>1GSYD</v>
      </c>
    </row>
    <row r="2361" spans="1:4">
      <c r="A2361">
        <v>2560</v>
      </c>
      <c r="B2361" t="s">
        <v>526</v>
      </c>
      <c r="C2361" t="s">
        <v>553</v>
      </c>
      <c r="D2361" t="str">
        <f>IFERROR(VLOOKUP(A2361,'Perpetual Stats(HEM)'!$A$3:$D$2773,3,FALSE),B2361)</f>
        <v>1GSYD</v>
      </c>
    </row>
    <row r="2362" spans="1:4">
      <c r="A2362">
        <v>2561</v>
      </c>
      <c r="B2362" t="s">
        <v>526</v>
      </c>
      <c r="C2362" t="s">
        <v>553</v>
      </c>
      <c r="D2362" t="str">
        <f>IFERROR(VLOOKUP(A2362,'Perpetual Stats(HEM)'!$A$3:$D$2773,3,FALSE),B2362)</f>
        <v>NSW</v>
      </c>
    </row>
    <row r="2363" spans="1:4">
      <c r="A2363">
        <v>2562</v>
      </c>
      <c r="B2363" t="s">
        <v>526</v>
      </c>
      <c r="C2363" t="s">
        <v>553</v>
      </c>
      <c r="D2363" t="str">
        <f>IFERROR(VLOOKUP(A2363,'Perpetual Stats(HEM)'!$A$3:$D$2773,3,FALSE),B2363)</f>
        <v>NSW</v>
      </c>
    </row>
    <row r="2364" spans="1:4">
      <c r="A2364">
        <v>2563</v>
      </c>
      <c r="B2364" t="s">
        <v>526</v>
      </c>
      <c r="C2364" t="s">
        <v>553</v>
      </c>
      <c r="D2364" t="str">
        <f>IFERROR(VLOOKUP(A2364,'Perpetual Stats(HEM)'!$A$3:$D$2773,3,FALSE),B2364)</f>
        <v>1GSYD</v>
      </c>
    </row>
    <row r="2365" spans="1:4">
      <c r="A2365">
        <v>2564</v>
      </c>
      <c r="B2365" t="s">
        <v>526</v>
      </c>
      <c r="C2365" t="s">
        <v>553</v>
      </c>
      <c r="D2365" t="str">
        <f>IFERROR(VLOOKUP(A2365,'Perpetual Stats(HEM)'!$A$3:$D$2773,3,FALSE),B2365)</f>
        <v>1GSYD</v>
      </c>
    </row>
    <row r="2366" spans="1:4">
      <c r="A2366">
        <v>2565</v>
      </c>
      <c r="B2366" t="s">
        <v>526</v>
      </c>
      <c r="C2366" t="s">
        <v>553</v>
      </c>
      <c r="D2366" t="str">
        <f>IFERROR(VLOOKUP(A2366,'Perpetual Stats(HEM)'!$A$3:$D$2773,3,FALSE),B2366)</f>
        <v>1GSYD</v>
      </c>
    </row>
    <row r="2367" spans="1:4">
      <c r="A2367">
        <v>2566</v>
      </c>
      <c r="B2367" t="s">
        <v>526</v>
      </c>
      <c r="C2367" t="s">
        <v>553</v>
      </c>
      <c r="D2367" t="str">
        <f>IFERROR(VLOOKUP(A2367,'Perpetual Stats(HEM)'!$A$3:$D$2773,3,FALSE),B2367)</f>
        <v>1GSYD</v>
      </c>
    </row>
    <row r="2368" spans="1:4">
      <c r="A2368">
        <v>2567</v>
      </c>
      <c r="B2368" t="s">
        <v>526</v>
      </c>
      <c r="C2368" t="s">
        <v>553</v>
      </c>
      <c r="D2368" t="str">
        <f>IFERROR(VLOOKUP(A2368,'Perpetual Stats(HEM)'!$A$3:$D$2773,3,FALSE),B2368)</f>
        <v>1GSYD</v>
      </c>
    </row>
    <row r="2369" spans="1:4">
      <c r="A2369">
        <v>2568</v>
      </c>
      <c r="B2369" t="s">
        <v>526</v>
      </c>
      <c r="C2369" t="s">
        <v>553</v>
      </c>
      <c r="D2369" t="str">
        <f>IFERROR(VLOOKUP(A2369,'Perpetual Stats(HEM)'!$A$3:$D$2773,3,FALSE),B2369)</f>
        <v>1GSYD</v>
      </c>
    </row>
    <row r="2370" spans="1:4">
      <c r="A2370">
        <v>2569</v>
      </c>
      <c r="B2370" t="s">
        <v>526</v>
      </c>
      <c r="C2370" t="s">
        <v>553</v>
      </c>
      <c r="D2370" t="str">
        <f>IFERROR(VLOOKUP(A2370,'Perpetual Stats(HEM)'!$A$3:$D$2773,3,FALSE),B2370)</f>
        <v>1GSYD</v>
      </c>
    </row>
    <row r="2371" spans="1:4">
      <c r="A2371">
        <v>2570</v>
      </c>
      <c r="B2371" t="s">
        <v>526</v>
      </c>
      <c r="C2371" t="s">
        <v>553</v>
      </c>
      <c r="D2371" t="str">
        <f>IFERROR(VLOOKUP(A2371,'Perpetual Stats(HEM)'!$A$3:$D$2773,3,FALSE),B2371)</f>
        <v>1GSYD</v>
      </c>
    </row>
    <row r="2372" spans="1:4">
      <c r="A2372">
        <v>2571</v>
      </c>
      <c r="B2372" t="s">
        <v>526</v>
      </c>
      <c r="C2372" t="s">
        <v>553</v>
      </c>
      <c r="D2372" t="str">
        <f>IFERROR(VLOOKUP(A2372,'Perpetual Stats(HEM)'!$A$3:$D$2773,3,FALSE),B2372)</f>
        <v>1GSYD</v>
      </c>
    </row>
    <row r="2373" spans="1:4">
      <c r="A2373">
        <v>2572</v>
      </c>
      <c r="B2373" t="s">
        <v>526</v>
      </c>
      <c r="C2373" t="s">
        <v>553</v>
      </c>
      <c r="D2373" t="str">
        <f>IFERROR(VLOOKUP(A2373,'Perpetual Stats(HEM)'!$A$3:$D$2773,3,FALSE),B2373)</f>
        <v>1GSYD</v>
      </c>
    </row>
    <row r="2374" spans="1:4">
      <c r="A2374">
        <v>2573</v>
      </c>
      <c r="B2374" t="s">
        <v>526</v>
      </c>
      <c r="C2374" t="s">
        <v>553</v>
      </c>
      <c r="D2374" t="str">
        <f>IFERROR(VLOOKUP(A2374,'Perpetual Stats(HEM)'!$A$3:$D$2773,3,FALSE),B2374)</f>
        <v>1GSYD</v>
      </c>
    </row>
    <row r="2375" spans="1:4">
      <c r="A2375">
        <v>2574</v>
      </c>
      <c r="B2375" t="s">
        <v>526</v>
      </c>
      <c r="C2375" t="s">
        <v>553</v>
      </c>
      <c r="D2375" t="str">
        <f>IFERROR(VLOOKUP(A2375,'Perpetual Stats(HEM)'!$A$3:$D$2773,3,FALSE),B2375)</f>
        <v>1GSYD</v>
      </c>
    </row>
    <row r="2376" spans="1:4">
      <c r="A2376">
        <v>2575</v>
      </c>
      <c r="B2376" t="s">
        <v>526</v>
      </c>
      <c r="C2376" t="s">
        <v>479</v>
      </c>
      <c r="D2376" t="str">
        <f>IFERROR(VLOOKUP(A2376,'Perpetual Stats(HEM)'!$A$3:$D$2773,3,FALSE),B2376)</f>
        <v>1RNSW</v>
      </c>
    </row>
    <row r="2377" spans="1:4">
      <c r="A2377">
        <v>2576</v>
      </c>
      <c r="B2377" t="s">
        <v>526</v>
      </c>
      <c r="C2377" t="s">
        <v>479</v>
      </c>
      <c r="D2377" t="str">
        <f>IFERROR(VLOOKUP(A2377,'Perpetual Stats(HEM)'!$A$3:$D$2773,3,FALSE),B2377)</f>
        <v>1RNSW</v>
      </c>
    </row>
    <row r="2378" spans="1:4">
      <c r="A2378">
        <v>2577</v>
      </c>
      <c r="B2378" t="s">
        <v>526</v>
      </c>
      <c r="C2378" t="s">
        <v>479</v>
      </c>
      <c r="D2378" t="str">
        <f>IFERROR(VLOOKUP(A2378,'Perpetual Stats(HEM)'!$A$3:$D$2773,3,FALSE),B2378)</f>
        <v>1RNSW</v>
      </c>
    </row>
    <row r="2379" spans="1:4">
      <c r="A2379">
        <v>2578</v>
      </c>
      <c r="B2379" t="s">
        <v>526</v>
      </c>
      <c r="C2379" t="s">
        <v>479</v>
      </c>
      <c r="D2379" t="str">
        <f>IFERROR(VLOOKUP(A2379,'Perpetual Stats(HEM)'!$A$3:$D$2773,3,FALSE),B2379)</f>
        <v>1RNSW</v>
      </c>
    </row>
    <row r="2380" spans="1:4">
      <c r="A2380">
        <v>2579</v>
      </c>
      <c r="B2380" t="s">
        <v>526</v>
      </c>
      <c r="C2380" t="s">
        <v>479</v>
      </c>
      <c r="D2380" t="str">
        <f>IFERROR(VLOOKUP(A2380,'Perpetual Stats(HEM)'!$A$3:$D$2773,3,FALSE),B2380)</f>
        <v>1RNSW</v>
      </c>
    </row>
    <row r="2381" spans="1:4">
      <c r="A2381">
        <v>2580</v>
      </c>
      <c r="B2381" t="s">
        <v>526</v>
      </c>
      <c r="C2381" t="s">
        <v>479</v>
      </c>
      <c r="D2381" t="str">
        <f>IFERROR(VLOOKUP(A2381,'Perpetual Stats(HEM)'!$A$3:$D$2773,3,FALSE),B2381)</f>
        <v>1RNSW</v>
      </c>
    </row>
    <row r="2382" spans="1:4">
      <c r="A2382">
        <v>2581</v>
      </c>
      <c r="B2382" t="s">
        <v>526</v>
      </c>
      <c r="C2382" t="s">
        <v>479</v>
      </c>
      <c r="D2382" t="str">
        <f>IFERROR(VLOOKUP(A2382,'Perpetual Stats(HEM)'!$A$3:$D$2773,3,FALSE),B2382)</f>
        <v>1RNSW</v>
      </c>
    </row>
    <row r="2383" spans="1:4">
      <c r="A2383">
        <v>2582</v>
      </c>
      <c r="B2383" t="s">
        <v>526</v>
      </c>
      <c r="C2383" t="s">
        <v>479</v>
      </c>
      <c r="D2383" t="str">
        <f>IFERROR(VLOOKUP(A2383,'Perpetual Stats(HEM)'!$A$3:$D$2773,3,FALSE),B2383)</f>
        <v>1RNSW</v>
      </c>
    </row>
    <row r="2384" spans="1:4">
      <c r="A2384">
        <v>2583</v>
      </c>
      <c r="B2384" t="s">
        <v>526</v>
      </c>
      <c r="C2384" t="s">
        <v>479</v>
      </c>
      <c r="D2384" t="str">
        <f>IFERROR(VLOOKUP(A2384,'Perpetual Stats(HEM)'!$A$3:$D$2773,3,FALSE),B2384)</f>
        <v>1RNSW</v>
      </c>
    </row>
    <row r="2385" spans="1:4">
      <c r="A2385">
        <v>2584</v>
      </c>
      <c r="B2385" t="s">
        <v>526</v>
      </c>
      <c r="C2385" t="s">
        <v>479</v>
      </c>
      <c r="D2385" t="str">
        <f>IFERROR(VLOOKUP(A2385,'Perpetual Stats(HEM)'!$A$3:$D$2773,3,FALSE),B2385)</f>
        <v>1RNSW</v>
      </c>
    </row>
    <row r="2386" spans="1:4">
      <c r="A2386">
        <v>2585</v>
      </c>
      <c r="B2386" t="s">
        <v>526</v>
      </c>
      <c r="C2386" t="s">
        <v>479</v>
      </c>
      <c r="D2386" t="str">
        <f>IFERROR(VLOOKUP(A2386,'Perpetual Stats(HEM)'!$A$3:$D$2773,3,FALSE),B2386)</f>
        <v>1RNSW</v>
      </c>
    </row>
    <row r="2387" spans="1:4">
      <c r="A2387">
        <v>2586</v>
      </c>
      <c r="B2387" t="s">
        <v>526</v>
      </c>
      <c r="C2387" t="s">
        <v>479</v>
      </c>
      <c r="D2387" t="str">
        <f>IFERROR(VLOOKUP(A2387,'Perpetual Stats(HEM)'!$A$3:$D$2773,3,FALSE),B2387)</f>
        <v>1RNSW</v>
      </c>
    </row>
    <row r="2388" spans="1:4">
      <c r="A2388">
        <v>2587</v>
      </c>
      <c r="B2388" t="s">
        <v>526</v>
      </c>
      <c r="C2388" t="s">
        <v>479</v>
      </c>
      <c r="D2388" t="str">
        <f>IFERROR(VLOOKUP(A2388,'Perpetual Stats(HEM)'!$A$3:$D$2773,3,FALSE),B2388)</f>
        <v>1RNSW</v>
      </c>
    </row>
    <row r="2389" spans="1:4">
      <c r="A2389">
        <v>2588</v>
      </c>
      <c r="B2389" t="s">
        <v>526</v>
      </c>
      <c r="C2389" t="s">
        <v>479</v>
      </c>
      <c r="D2389" t="str">
        <f>IFERROR(VLOOKUP(A2389,'Perpetual Stats(HEM)'!$A$3:$D$2773,3,FALSE),B2389)</f>
        <v>1RNSW</v>
      </c>
    </row>
    <row r="2390" spans="1:4">
      <c r="A2390">
        <v>2589</v>
      </c>
      <c r="B2390" t="s">
        <v>526</v>
      </c>
      <c r="C2390" t="s">
        <v>479</v>
      </c>
      <c r="D2390" t="str">
        <f>IFERROR(VLOOKUP(A2390,'Perpetual Stats(HEM)'!$A$3:$D$2773,3,FALSE),B2390)</f>
        <v>NSW</v>
      </c>
    </row>
    <row r="2391" spans="1:4">
      <c r="A2391">
        <v>2590</v>
      </c>
      <c r="B2391" t="s">
        <v>526</v>
      </c>
      <c r="C2391" t="s">
        <v>479</v>
      </c>
      <c r="D2391" t="str">
        <f>IFERROR(VLOOKUP(A2391,'Perpetual Stats(HEM)'!$A$3:$D$2773,3,FALSE),B2391)</f>
        <v>1RNSW</v>
      </c>
    </row>
    <row r="2392" spans="1:4">
      <c r="A2392">
        <v>2591</v>
      </c>
      <c r="B2392" t="s">
        <v>526</v>
      </c>
      <c r="C2392" t="s">
        <v>479</v>
      </c>
      <c r="D2392" t="str">
        <f>IFERROR(VLOOKUP(A2392,'Perpetual Stats(HEM)'!$A$3:$D$2773,3,FALSE),B2392)</f>
        <v>NSW</v>
      </c>
    </row>
    <row r="2393" spans="1:4">
      <c r="A2393">
        <v>2592</v>
      </c>
      <c r="B2393" t="s">
        <v>526</v>
      </c>
      <c r="C2393" t="s">
        <v>479</v>
      </c>
      <c r="D2393" t="str">
        <f>IFERROR(VLOOKUP(A2393,'Perpetual Stats(HEM)'!$A$3:$D$2773,3,FALSE),B2393)</f>
        <v>NSW</v>
      </c>
    </row>
    <row r="2394" spans="1:4">
      <c r="A2394">
        <v>2593</v>
      </c>
      <c r="B2394" t="s">
        <v>526</v>
      </c>
      <c r="C2394" t="s">
        <v>479</v>
      </c>
      <c r="D2394" t="str">
        <f>IFERROR(VLOOKUP(A2394,'Perpetual Stats(HEM)'!$A$3:$D$2773,3,FALSE),B2394)</f>
        <v>NSW</v>
      </c>
    </row>
    <row r="2395" spans="1:4">
      <c r="A2395">
        <v>2594</v>
      </c>
      <c r="B2395" t="s">
        <v>526</v>
      </c>
      <c r="C2395" t="s">
        <v>479</v>
      </c>
      <c r="D2395" t="str">
        <f>IFERROR(VLOOKUP(A2395,'Perpetual Stats(HEM)'!$A$3:$D$2773,3,FALSE),B2395)</f>
        <v>1RNSW</v>
      </c>
    </row>
    <row r="2396" spans="1:4">
      <c r="A2396">
        <v>2595</v>
      </c>
      <c r="B2396" t="s">
        <v>526</v>
      </c>
      <c r="C2396" t="s">
        <v>479</v>
      </c>
      <c r="D2396" t="str">
        <f>IFERROR(VLOOKUP(A2396,'Perpetual Stats(HEM)'!$A$3:$D$2773,3,FALSE),B2396)</f>
        <v>NSW</v>
      </c>
    </row>
    <row r="2397" spans="1:4">
      <c r="A2397">
        <v>2596</v>
      </c>
      <c r="B2397" t="s">
        <v>526</v>
      </c>
      <c r="C2397" t="s">
        <v>479</v>
      </c>
      <c r="D2397" t="str">
        <f>IFERROR(VLOOKUP(A2397,'Perpetual Stats(HEM)'!$A$3:$D$2773,3,FALSE),B2397)</f>
        <v>NSW</v>
      </c>
    </row>
    <row r="2398" spans="1:4">
      <c r="A2398">
        <v>2597</v>
      </c>
      <c r="B2398" t="s">
        <v>526</v>
      </c>
      <c r="C2398" t="s">
        <v>479</v>
      </c>
      <c r="D2398" t="str">
        <f>IFERROR(VLOOKUP(A2398,'Perpetual Stats(HEM)'!$A$3:$D$2773,3,FALSE),B2398)</f>
        <v>NSW</v>
      </c>
    </row>
    <row r="2399" spans="1:4">
      <c r="A2399">
        <v>2598</v>
      </c>
      <c r="B2399" t="s">
        <v>526</v>
      </c>
      <c r="C2399" t="s">
        <v>479</v>
      </c>
      <c r="D2399" t="str">
        <f>IFERROR(VLOOKUP(A2399,'Perpetual Stats(HEM)'!$A$3:$D$2773,3,FALSE),B2399)</f>
        <v>NSW</v>
      </c>
    </row>
    <row r="2400" spans="1:4">
      <c r="A2400">
        <v>2599</v>
      </c>
      <c r="B2400" t="s">
        <v>526</v>
      </c>
      <c r="C2400" t="s">
        <v>479</v>
      </c>
      <c r="D2400" t="str">
        <f>IFERROR(VLOOKUP(A2400,'Perpetual Stats(HEM)'!$A$3:$D$2773,3,FALSE),B2400)</f>
        <v>NSW</v>
      </c>
    </row>
    <row r="2401" spans="1:4">
      <c r="A2401">
        <v>2600</v>
      </c>
      <c r="B2401" t="s">
        <v>478</v>
      </c>
      <c r="C2401" t="s">
        <v>553</v>
      </c>
      <c r="D2401" t="str">
        <f>IFERROR(VLOOKUP(A2401,'Perpetual Stats(HEM)'!$A$3:$D$2773,3,FALSE),B2401)</f>
        <v>8ACTE</v>
      </c>
    </row>
    <row r="2402" spans="1:4">
      <c r="A2402">
        <v>2601</v>
      </c>
      <c r="B2402" t="s">
        <v>478</v>
      </c>
      <c r="C2402" t="s">
        <v>553</v>
      </c>
      <c r="D2402" t="str">
        <f>IFERROR(VLOOKUP(A2402,'Perpetual Stats(HEM)'!$A$3:$D$2773,3,FALSE),B2402)</f>
        <v>8ACTE</v>
      </c>
    </row>
    <row r="2403" spans="1:4">
      <c r="A2403">
        <v>2602</v>
      </c>
      <c r="B2403" t="s">
        <v>478</v>
      </c>
      <c r="C2403" t="s">
        <v>553</v>
      </c>
      <c r="D2403" t="str">
        <f>IFERROR(VLOOKUP(A2403,'Perpetual Stats(HEM)'!$A$3:$D$2773,3,FALSE),B2403)</f>
        <v>8ACTE</v>
      </c>
    </row>
    <row r="2404" spans="1:4">
      <c r="A2404">
        <v>2603</v>
      </c>
      <c r="B2404" t="s">
        <v>478</v>
      </c>
      <c r="C2404" t="s">
        <v>553</v>
      </c>
      <c r="D2404" t="str">
        <f>IFERROR(VLOOKUP(A2404,'Perpetual Stats(HEM)'!$A$3:$D$2773,3,FALSE),B2404)</f>
        <v>8ACTE</v>
      </c>
    </row>
    <row r="2405" spans="1:4">
      <c r="A2405">
        <v>2604</v>
      </c>
      <c r="B2405" t="s">
        <v>478</v>
      </c>
      <c r="C2405" t="s">
        <v>553</v>
      </c>
      <c r="D2405" t="str">
        <f>IFERROR(VLOOKUP(A2405,'Perpetual Stats(HEM)'!$A$3:$D$2773,3,FALSE),B2405)</f>
        <v>8ACTE</v>
      </c>
    </row>
    <row r="2406" spans="1:4">
      <c r="A2406">
        <v>2605</v>
      </c>
      <c r="B2406" t="s">
        <v>478</v>
      </c>
      <c r="C2406" t="s">
        <v>553</v>
      </c>
      <c r="D2406" t="str">
        <f>IFERROR(VLOOKUP(A2406,'Perpetual Stats(HEM)'!$A$3:$D$2773,3,FALSE),B2406)</f>
        <v>8ACTE</v>
      </c>
    </row>
    <row r="2407" spans="1:4">
      <c r="A2407">
        <v>2606</v>
      </c>
      <c r="B2407" t="s">
        <v>478</v>
      </c>
      <c r="C2407" t="s">
        <v>553</v>
      </c>
      <c r="D2407" t="str">
        <f>IFERROR(VLOOKUP(A2407,'Perpetual Stats(HEM)'!$A$3:$D$2773,3,FALSE),B2407)</f>
        <v>8ACTE</v>
      </c>
    </row>
    <row r="2408" spans="1:4">
      <c r="A2408">
        <v>2607</v>
      </c>
      <c r="B2408" t="s">
        <v>478</v>
      </c>
      <c r="C2408" t="s">
        <v>553</v>
      </c>
      <c r="D2408" t="str">
        <f>IFERROR(VLOOKUP(A2408,'Perpetual Stats(HEM)'!$A$3:$D$2773,3,FALSE),B2408)</f>
        <v>8ACTE</v>
      </c>
    </row>
    <row r="2409" spans="1:4">
      <c r="A2409">
        <v>2608</v>
      </c>
      <c r="B2409" t="s">
        <v>478</v>
      </c>
      <c r="C2409" t="s">
        <v>553</v>
      </c>
      <c r="D2409" t="str">
        <f>IFERROR(VLOOKUP(A2409,'Perpetual Stats(HEM)'!$A$3:$D$2773,3,FALSE),B2409)</f>
        <v>ACT</v>
      </c>
    </row>
    <row r="2410" spans="1:4">
      <c r="A2410">
        <v>2609</v>
      </c>
      <c r="B2410" t="s">
        <v>478</v>
      </c>
      <c r="C2410" t="s">
        <v>553</v>
      </c>
      <c r="D2410" t="str">
        <f>IFERROR(VLOOKUP(A2410,'Perpetual Stats(HEM)'!$A$3:$D$2773,3,FALSE),B2410)</f>
        <v>8ACTE</v>
      </c>
    </row>
    <row r="2411" spans="1:4">
      <c r="A2411">
        <v>2610</v>
      </c>
      <c r="B2411" t="s">
        <v>478</v>
      </c>
      <c r="C2411" t="s">
        <v>553</v>
      </c>
      <c r="D2411" t="str">
        <f>IFERROR(VLOOKUP(A2411,'Perpetual Stats(HEM)'!$A$3:$D$2773,3,FALSE),B2411)</f>
        <v>ACT</v>
      </c>
    </row>
    <row r="2412" spans="1:4">
      <c r="A2412">
        <v>2611</v>
      </c>
      <c r="B2412" t="s">
        <v>478</v>
      </c>
      <c r="C2412" t="s">
        <v>553</v>
      </c>
      <c r="D2412" t="str">
        <f>IFERROR(VLOOKUP(A2412,'Perpetual Stats(HEM)'!$A$3:$D$2773,3,FALSE),B2412)</f>
        <v>1RNSW</v>
      </c>
    </row>
    <row r="2413" spans="1:4">
      <c r="A2413">
        <v>2612</v>
      </c>
      <c r="B2413" t="s">
        <v>478</v>
      </c>
      <c r="C2413" t="s">
        <v>553</v>
      </c>
      <c r="D2413" t="str">
        <f>IFERROR(VLOOKUP(A2413,'Perpetual Stats(HEM)'!$A$3:$D$2773,3,FALSE),B2413)</f>
        <v>8ACTE</v>
      </c>
    </row>
    <row r="2414" spans="1:4">
      <c r="A2414">
        <v>2613</v>
      </c>
      <c r="B2414" t="s">
        <v>478</v>
      </c>
      <c r="C2414" t="s">
        <v>553</v>
      </c>
      <c r="D2414" t="str">
        <f>IFERROR(VLOOKUP(A2414,'Perpetual Stats(HEM)'!$A$3:$D$2773,3,FALSE),B2414)</f>
        <v>ACT</v>
      </c>
    </row>
    <row r="2415" spans="1:4">
      <c r="A2415">
        <v>2614</v>
      </c>
      <c r="B2415" t="s">
        <v>478</v>
      </c>
      <c r="C2415" t="s">
        <v>553</v>
      </c>
      <c r="D2415" t="str">
        <f>IFERROR(VLOOKUP(A2415,'Perpetual Stats(HEM)'!$A$3:$D$2773,3,FALSE),B2415)</f>
        <v>8ACTE</v>
      </c>
    </row>
    <row r="2416" spans="1:4">
      <c r="A2416">
        <v>2615</v>
      </c>
      <c r="B2416" t="s">
        <v>478</v>
      </c>
      <c r="C2416" t="s">
        <v>553</v>
      </c>
      <c r="D2416" t="str">
        <f>IFERROR(VLOOKUP(A2416,'Perpetual Stats(HEM)'!$A$3:$D$2773,3,FALSE),B2416)</f>
        <v>8ACTE</v>
      </c>
    </row>
    <row r="2417" spans="1:4">
      <c r="A2417">
        <v>2616</v>
      </c>
      <c r="B2417" t="s">
        <v>478</v>
      </c>
      <c r="C2417" t="s">
        <v>553</v>
      </c>
      <c r="D2417" t="str">
        <f>IFERROR(VLOOKUP(A2417,'Perpetual Stats(HEM)'!$A$3:$D$2773,3,FALSE),B2417)</f>
        <v>ACT</v>
      </c>
    </row>
    <row r="2418" spans="1:4">
      <c r="A2418">
        <v>2617</v>
      </c>
      <c r="B2418" t="s">
        <v>478</v>
      </c>
      <c r="C2418" t="s">
        <v>553</v>
      </c>
      <c r="D2418" t="str">
        <f>IFERROR(VLOOKUP(A2418,'Perpetual Stats(HEM)'!$A$3:$D$2773,3,FALSE),B2418)</f>
        <v>8ACTE</v>
      </c>
    </row>
    <row r="2419" spans="1:4">
      <c r="A2419">
        <v>2618</v>
      </c>
      <c r="B2419" t="s">
        <v>478</v>
      </c>
      <c r="C2419" t="s">
        <v>553</v>
      </c>
      <c r="D2419" t="str">
        <f>IFERROR(VLOOKUP(A2419,'Perpetual Stats(HEM)'!$A$3:$D$2773,3,FALSE),B2419)</f>
        <v>1RNSW</v>
      </c>
    </row>
    <row r="2420" spans="1:4">
      <c r="A2420">
        <v>2619</v>
      </c>
      <c r="B2420" t="s">
        <v>478</v>
      </c>
      <c r="C2420" t="s">
        <v>553</v>
      </c>
      <c r="D2420" t="str">
        <f>IFERROR(VLOOKUP(A2420,'Perpetual Stats(HEM)'!$A$3:$D$2773,3,FALSE),B2420)</f>
        <v>1RNSW</v>
      </c>
    </row>
    <row r="2421" spans="1:4">
      <c r="A2421">
        <v>2620</v>
      </c>
      <c r="B2421" t="s">
        <v>478</v>
      </c>
      <c r="C2421" t="s">
        <v>553</v>
      </c>
      <c r="D2421" t="str">
        <f>IFERROR(VLOOKUP(A2421,'Perpetual Stats(HEM)'!$A$3:$D$2773,3,FALSE),B2421)</f>
        <v>1RNSW</v>
      </c>
    </row>
    <row r="2422" spans="1:4">
      <c r="A2422">
        <v>2621</v>
      </c>
      <c r="B2422" t="s">
        <v>478</v>
      </c>
      <c r="C2422" t="s">
        <v>553</v>
      </c>
      <c r="D2422" t="str">
        <f>IFERROR(VLOOKUP(A2422,'Perpetual Stats(HEM)'!$A$3:$D$2773,3,FALSE),B2422)</f>
        <v>1RNSW</v>
      </c>
    </row>
    <row r="2423" spans="1:4">
      <c r="A2423">
        <v>2622</v>
      </c>
      <c r="B2423" t="s">
        <v>478</v>
      </c>
      <c r="C2423" t="s">
        <v>553</v>
      </c>
      <c r="D2423" t="str">
        <f>IFERROR(VLOOKUP(A2423,'Perpetual Stats(HEM)'!$A$3:$D$2773,3,FALSE),B2423)</f>
        <v>1RNSW</v>
      </c>
    </row>
    <row r="2424" spans="1:4">
      <c r="A2424">
        <v>2623</v>
      </c>
      <c r="B2424" t="s">
        <v>478</v>
      </c>
      <c r="C2424" t="s">
        <v>553</v>
      </c>
      <c r="D2424" t="str">
        <f>IFERROR(VLOOKUP(A2424,'Perpetual Stats(HEM)'!$A$3:$D$2773,3,FALSE),B2424)</f>
        <v>1RNSW</v>
      </c>
    </row>
    <row r="2425" spans="1:4">
      <c r="A2425">
        <v>2624</v>
      </c>
      <c r="B2425" t="s">
        <v>478</v>
      </c>
      <c r="C2425" t="s">
        <v>553</v>
      </c>
      <c r="D2425" t="str">
        <f>IFERROR(VLOOKUP(A2425,'Perpetual Stats(HEM)'!$A$3:$D$2773,3,FALSE),B2425)</f>
        <v>1RNSW</v>
      </c>
    </row>
    <row r="2426" spans="1:4">
      <c r="A2426">
        <v>2625</v>
      </c>
      <c r="B2426" t="s">
        <v>478</v>
      </c>
      <c r="C2426" t="s">
        <v>553</v>
      </c>
      <c r="D2426" t="str">
        <f>IFERROR(VLOOKUP(A2426,'Perpetual Stats(HEM)'!$A$3:$D$2773,3,FALSE),B2426)</f>
        <v>1RNSW</v>
      </c>
    </row>
    <row r="2427" spans="1:4">
      <c r="A2427">
        <v>2626</v>
      </c>
      <c r="B2427" t="s">
        <v>478</v>
      </c>
      <c r="C2427" t="s">
        <v>553</v>
      </c>
      <c r="D2427" t="str">
        <f>IFERROR(VLOOKUP(A2427,'Perpetual Stats(HEM)'!$A$3:$D$2773,3,FALSE),B2427)</f>
        <v>1RNSW</v>
      </c>
    </row>
    <row r="2428" spans="1:4">
      <c r="A2428">
        <v>2627</v>
      </c>
      <c r="B2428" t="s">
        <v>478</v>
      </c>
      <c r="C2428" t="s">
        <v>553</v>
      </c>
      <c r="D2428" t="str">
        <f>IFERROR(VLOOKUP(A2428,'Perpetual Stats(HEM)'!$A$3:$D$2773,3,FALSE),B2428)</f>
        <v>1RNSW</v>
      </c>
    </row>
    <row r="2429" spans="1:4">
      <c r="A2429">
        <v>2628</v>
      </c>
      <c r="B2429" t="s">
        <v>478</v>
      </c>
      <c r="C2429" t="s">
        <v>553</v>
      </c>
      <c r="D2429" t="str">
        <f>IFERROR(VLOOKUP(A2429,'Perpetual Stats(HEM)'!$A$3:$D$2773,3,FALSE),B2429)</f>
        <v>1RNSW</v>
      </c>
    </row>
    <row r="2430" spans="1:4">
      <c r="A2430">
        <v>2629</v>
      </c>
      <c r="B2430" t="s">
        <v>478</v>
      </c>
      <c r="C2430" t="s">
        <v>553</v>
      </c>
      <c r="D2430" t="str">
        <f>IFERROR(VLOOKUP(A2430,'Perpetual Stats(HEM)'!$A$3:$D$2773,3,FALSE),B2430)</f>
        <v>1RNSW</v>
      </c>
    </row>
    <row r="2431" spans="1:4">
      <c r="A2431">
        <v>2630</v>
      </c>
      <c r="B2431" t="s">
        <v>478</v>
      </c>
      <c r="C2431" t="s">
        <v>553</v>
      </c>
      <c r="D2431" t="str">
        <f>IFERROR(VLOOKUP(A2431,'Perpetual Stats(HEM)'!$A$3:$D$2773,3,FALSE),B2431)</f>
        <v>1RNSW</v>
      </c>
    </row>
    <row r="2432" spans="1:4">
      <c r="A2432">
        <v>2631</v>
      </c>
      <c r="B2432" t="s">
        <v>478</v>
      </c>
      <c r="C2432" t="s">
        <v>553</v>
      </c>
      <c r="D2432" t="str">
        <f>IFERROR(VLOOKUP(A2432,'Perpetual Stats(HEM)'!$A$3:$D$2773,3,FALSE),B2432)</f>
        <v>1RNSW</v>
      </c>
    </row>
    <row r="2433" spans="1:4">
      <c r="A2433">
        <v>2632</v>
      </c>
      <c r="B2433" t="s">
        <v>478</v>
      </c>
      <c r="C2433" t="s">
        <v>553</v>
      </c>
      <c r="D2433" t="str">
        <f>IFERROR(VLOOKUP(A2433,'Perpetual Stats(HEM)'!$A$3:$D$2773,3,FALSE),B2433)</f>
        <v>1RNSW</v>
      </c>
    </row>
    <row r="2434" spans="1:4">
      <c r="A2434">
        <v>2633</v>
      </c>
      <c r="B2434" t="s">
        <v>478</v>
      </c>
      <c r="C2434" t="s">
        <v>553</v>
      </c>
      <c r="D2434" t="str">
        <f>IFERROR(VLOOKUP(A2434,'Perpetual Stats(HEM)'!$A$3:$D$2773,3,FALSE),B2434)</f>
        <v>1RNSW</v>
      </c>
    </row>
    <row r="2435" spans="1:4">
      <c r="A2435">
        <v>2634</v>
      </c>
      <c r="B2435" t="s">
        <v>478</v>
      </c>
      <c r="C2435" t="s">
        <v>553</v>
      </c>
      <c r="D2435" t="str">
        <f>IFERROR(VLOOKUP(A2435,'Perpetual Stats(HEM)'!$A$3:$D$2773,3,FALSE),B2435)</f>
        <v>ACT</v>
      </c>
    </row>
    <row r="2436" spans="1:4">
      <c r="A2436">
        <v>2635</v>
      </c>
      <c r="B2436" t="s">
        <v>478</v>
      </c>
      <c r="C2436" t="s">
        <v>553</v>
      </c>
      <c r="D2436" t="str">
        <f>IFERROR(VLOOKUP(A2436,'Perpetual Stats(HEM)'!$A$3:$D$2773,3,FALSE),B2436)</f>
        <v>ACT</v>
      </c>
    </row>
    <row r="2437" spans="1:4">
      <c r="A2437">
        <v>2636</v>
      </c>
      <c r="B2437" t="s">
        <v>478</v>
      </c>
      <c r="C2437" t="s">
        <v>553</v>
      </c>
      <c r="D2437" t="str">
        <f>IFERROR(VLOOKUP(A2437,'Perpetual Stats(HEM)'!$A$3:$D$2773,3,FALSE),B2437)</f>
        <v>ACT</v>
      </c>
    </row>
    <row r="2438" spans="1:4">
      <c r="A2438">
        <v>2637</v>
      </c>
      <c r="B2438" t="s">
        <v>478</v>
      </c>
      <c r="C2438" t="s">
        <v>553</v>
      </c>
      <c r="D2438" t="str">
        <f>IFERROR(VLOOKUP(A2438,'Perpetual Stats(HEM)'!$A$3:$D$2773,3,FALSE),B2438)</f>
        <v>ACT</v>
      </c>
    </row>
    <row r="2439" spans="1:4">
      <c r="A2439">
        <v>2638</v>
      </c>
      <c r="B2439" t="s">
        <v>478</v>
      </c>
      <c r="C2439" t="s">
        <v>553</v>
      </c>
      <c r="D2439" t="str">
        <f>IFERROR(VLOOKUP(A2439,'Perpetual Stats(HEM)'!$A$3:$D$2773,3,FALSE),B2439)</f>
        <v>ACT</v>
      </c>
    </row>
    <row r="2440" spans="1:4">
      <c r="A2440">
        <v>2639</v>
      </c>
      <c r="B2440" t="s">
        <v>478</v>
      </c>
      <c r="C2440" t="s">
        <v>553</v>
      </c>
      <c r="D2440" t="str">
        <f>IFERROR(VLOOKUP(A2440,'Perpetual Stats(HEM)'!$A$3:$D$2773,3,FALSE),B2440)</f>
        <v>ACT</v>
      </c>
    </row>
    <row r="2441" spans="1:4">
      <c r="A2441">
        <v>2640</v>
      </c>
      <c r="B2441" t="s">
        <v>526</v>
      </c>
      <c r="C2441" t="s">
        <v>479</v>
      </c>
      <c r="D2441" t="str">
        <f>IFERROR(VLOOKUP(A2441,'Perpetual Stats(HEM)'!$A$3:$D$2773,3,FALSE),B2441)</f>
        <v>1RNSW</v>
      </c>
    </row>
    <row r="2442" spans="1:4">
      <c r="A2442">
        <v>2641</v>
      </c>
      <c r="B2442" t="s">
        <v>526</v>
      </c>
      <c r="C2442" t="s">
        <v>479</v>
      </c>
      <c r="D2442" t="str">
        <f>IFERROR(VLOOKUP(A2442,'Perpetual Stats(HEM)'!$A$3:$D$2773,3,FALSE),B2442)</f>
        <v>1RNSW</v>
      </c>
    </row>
    <row r="2443" spans="1:4">
      <c r="A2443">
        <v>2642</v>
      </c>
      <c r="B2443" t="s">
        <v>526</v>
      </c>
      <c r="C2443" t="s">
        <v>479</v>
      </c>
      <c r="D2443" t="str">
        <f>IFERROR(VLOOKUP(A2443,'Perpetual Stats(HEM)'!$A$3:$D$2773,3,FALSE),B2443)</f>
        <v>1RNSW</v>
      </c>
    </row>
    <row r="2444" spans="1:4">
      <c r="A2444">
        <v>2643</v>
      </c>
      <c r="B2444" t="s">
        <v>526</v>
      </c>
      <c r="C2444" t="s">
        <v>479</v>
      </c>
      <c r="D2444" t="str">
        <f>IFERROR(VLOOKUP(A2444,'Perpetual Stats(HEM)'!$A$3:$D$2773,3,FALSE),B2444)</f>
        <v>1RNSW</v>
      </c>
    </row>
    <row r="2445" spans="1:4">
      <c r="A2445">
        <v>2644</v>
      </c>
      <c r="B2445" t="s">
        <v>526</v>
      </c>
      <c r="C2445" t="s">
        <v>479</v>
      </c>
      <c r="D2445" t="str">
        <f>IFERROR(VLOOKUP(A2445,'Perpetual Stats(HEM)'!$A$3:$D$2773,3,FALSE),B2445)</f>
        <v>1RNSW</v>
      </c>
    </row>
    <row r="2446" spans="1:4">
      <c r="A2446">
        <v>2645</v>
      </c>
      <c r="B2446" t="s">
        <v>526</v>
      </c>
      <c r="C2446" t="s">
        <v>479</v>
      </c>
      <c r="D2446" t="str">
        <f>IFERROR(VLOOKUP(A2446,'Perpetual Stats(HEM)'!$A$3:$D$2773,3,FALSE),B2446)</f>
        <v>1RNSW</v>
      </c>
    </row>
    <row r="2447" spans="1:4">
      <c r="A2447">
        <v>2646</v>
      </c>
      <c r="B2447" t="s">
        <v>526</v>
      </c>
      <c r="C2447" t="s">
        <v>479</v>
      </c>
      <c r="D2447" t="str">
        <f>IFERROR(VLOOKUP(A2447,'Perpetual Stats(HEM)'!$A$3:$D$2773,3,FALSE),B2447)</f>
        <v>1RNSW</v>
      </c>
    </row>
    <row r="2448" spans="1:4">
      <c r="A2448">
        <v>2647</v>
      </c>
      <c r="B2448" t="s">
        <v>526</v>
      </c>
      <c r="C2448" t="s">
        <v>479</v>
      </c>
      <c r="D2448" t="str">
        <f>IFERROR(VLOOKUP(A2448,'Perpetual Stats(HEM)'!$A$3:$D$2773,3,FALSE),B2448)</f>
        <v>1RNSW</v>
      </c>
    </row>
    <row r="2449" spans="1:4">
      <c r="A2449">
        <v>2648</v>
      </c>
      <c r="B2449" t="s">
        <v>526</v>
      </c>
      <c r="C2449" t="s">
        <v>479</v>
      </c>
      <c r="D2449" t="str">
        <f>IFERROR(VLOOKUP(A2449,'Perpetual Stats(HEM)'!$A$3:$D$2773,3,FALSE),B2449)</f>
        <v>1RNSW</v>
      </c>
    </row>
    <row r="2450" spans="1:4">
      <c r="A2450">
        <v>2649</v>
      </c>
      <c r="B2450" t="s">
        <v>526</v>
      </c>
      <c r="C2450" t="s">
        <v>479</v>
      </c>
      <c r="D2450" t="str">
        <f>IFERROR(VLOOKUP(A2450,'Perpetual Stats(HEM)'!$A$3:$D$2773,3,FALSE),B2450)</f>
        <v>1RNSW</v>
      </c>
    </row>
    <row r="2451" spans="1:4">
      <c r="A2451">
        <v>2650</v>
      </c>
      <c r="B2451" t="s">
        <v>526</v>
      </c>
      <c r="C2451" t="s">
        <v>479</v>
      </c>
      <c r="D2451" t="str">
        <f>IFERROR(VLOOKUP(A2451,'Perpetual Stats(HEM)'!$A$3:$D$2773,3,FALSE),B2451)</f>
        <v>1RNSW</v>
      </c>
    </row>
    <row r="2452" spans="1:4">
      <c r="A2452">
        <v>2651</v>
      </c>
      <c r="B2452" t="s">
        <v>526</v>
      </c>
      <c r="C2452" t="s">
        <v>479</v>
      </c>
      <c r="D2452" t="str">
        <f>IFERROR(VLOOKUP(A2452,'Perpetual Stats(HEM)'!$A$3:$D$2773,3,FALSE),B2452)</f>
        <v>1RNSW</v>
      </c>
    </row>
    <row r="2453" spans="1:4">
      <c r="A2453">
        <v>2652</v>
      </c>
      <c r="B2453" t="s">
        <v>526</v>
      </c>
      <c r="C2453" t="s">
        <v>479</v>
      </c>
      <c r="D2453" t="str">
        <f>IFERROR(VLOOKUP(A2453,'Perpetual Stats(HEM)'!$A$3:$D$2773,3,FALSE),B2453)</f>
        <v>1RNSW</v>
      </c>
    </row>
    <row r="2454" spans="1:4">
      <c r="A2454">
        <v>2653</v>
      </c>
      <c r="B2454" t="s">
        <v>526</v>
      </c>
      <c r="C2454" t="s">
        <v>479</v>
      </c>
      <c r="D2454" t="str">
        <f>IFERROR(VLOOKUP(A2454,'Perpetual Stats(HEM)'!$A$3:$D$2773,3,FALSE),B2454)</f>
        <v>1RNSW</v>
      </c>
    </row>
    <row r="2455" spans="1:4">
      <c r="A2455">
        <v>2654</v>
      </c>
      <c r="B2455" t="s">
        <v>526</v>
      </c>
      <c r="C2455" t="s">
        <v>479</v>
      </c>
      <c r="D2455" t="str">
        <f>IFERROR(VLOOKUP(A2455,'Perpetual Stats(HEM)'!$A$3:$D$2773,3,FALSE),B2455)</f>
        <v>NSW</v>
      </c>
    </row>
    <row r="2456" spans="1:4">
      <c r="A2456">
        <v>2655</v>
      </c>
      <c r="B2456" t="s">
        <v>526</v>
      </c>
      <c r="C2456" t="s">
        <v>479</v>
      </c>
      <c r="D2456" t="str">
        <f>IFERROR(VLOOKUP(A2456,'Perpetual Stats(HEM)'!$A$3:$D$2773,3,FALSE),B2456)</f>
        <v>1RNSW</v>
      </c>
    </row>
    <row r="2457" spans="1:4">
      <c r="A2457">
        <v>2656</v>
      </c>
      <c r="B2457" t="s">
        <v>526</v>
      </c>
      <c r="C2457" t="s">
        <v>479</v>
      </c>
      <c r="D2457" t="str">
        <f>IFERROR(VLOOKUP(A2457,'Perpetual Stats(HEM)'!$A$3:$D$2773,3,FALSE),B2457)</f>
        <v>1RNSW</v>
      </c>
    </row>
    <row r="2458" spans="1:4">
      <c r="A2458">
        <v>2657</v>
      </c>
      <c r="B2458" t="s">
        <v>526</v>
      </c>
      <c r="C2458" t="s">
        <v>479</v>
      </c>
      <c r="D2458" t="str">
        <f>IFERROR(VLOOKUP(A2458,'Perpetual Stats(HEM)'!$A$3:$D$2773,3,FALSE),B2458)</f>
        <v>NSW</v>
      </c>
    </row>
    <row r="2459" spans="1:4">
      <c r="A2459">
        <v>2658</v>
      </c>
      <c r="B2459" t="s">
        <v>526</v>
      </c>
      <c r="C2459" t="s">
        <v>479</v>
      </c>
      <c r="D2459" t="str">
        <f>IFERROR(VLOOKUP(A2459,'Perpetual Stats(HEM)'!$A$3:$D$2773,3,FALSE),B2459)</f>
        <v>1RNSW</v>
      </c>
    </row>
    <row r="2460" spans="1:4">
      <c r="A2460">
        <v>2659</v>
      </c>
      <c r="B2460" t="s">
        <v>526</v>
      </c>
      <c r="C2460" t="s">
        <v>479</v>
      </c>
      <c r="D2460" t="str">
        <f>IFERROR(VLOOKUP(A2460,'Perpetual Stats(HEM)'!$A$3:$D$2773,3,FALSE),B2460)</f>
        <v>1RNSW</v>
      </c>
    </row>
    <row r="2461" spans="1:4">
      <c r="A2461">
        <v>2660</v>
      </c>
      <c r="B2461" t="s">
        <v>526</v>
      </c>
      <c r="C2461" t="s">
        <v>479</v>
      </c>
      <c r="D2461" t="str">
        <f>IFERROR(VLOOKUP(A2461,'Perpetual Stats(HEM)'!$A$3:$D$2773,3,FALSE),B2461)</f>
        <v>1RNSW</v>
      </c>
    </row>
    <row r="2462" spans="1:4">
      <c r="A2462">
        <v>2661</v>
      </c>
      <c r="B2462" t="s">
        <v>526</v>
      </c>
      <c r="C2462" t="s">
        <v>479</v>
      </c>
      <c r="D2462" t="str">
        <f>IFERROR(VLOOKUP(A2462,'Perpetual Stats(HEM)'!$A$3:$D$2773,3,FALSE),B2462)</f>
        <v>1RNSW</v>
      </c>
    </row>
    <row r="2463" spans="1:4">
      <c r="A2463">
        <v>2662</v>
      </c>
      <c r="B2463" t="s">
        <v>526</v>
      </c>
      <c r="C2463" t="s">
        <v>479</v>
      </c>
      <c r="D2463" t="str">
        <f>IFERROR(VLOOKUP(A2463,'Perpetual Stats(HEM)'!$A$3:$D$2773,3,FALSE),B2463)</f>
        <v>NSW</v>
      </c>
    </row>
    <row r="2464" spans="1:4">
      <c r="A2464">
        <v>2663</v>
      </c>
      <c r="B2464" t="s">
        <v>526</v>
      </c>
      <c r="C2464" t="s">
        <v>479</v>
      </c>
      <c r="D2464" t="str">
        <f>IFERROR(VLOOKUP(A2464,'Perpetual Stats(HEM)'!$A$3:$D$2773,3,FALSE),B2464)</f>
        <v>1RNSW</v>
      </c>
    </row>
    <row r="2465" spans="1:4">
      <c r="A2465">
        <v>2664</v>
      </c>
      <c r="B2465" t="s">
        <v>526</v>
      </c>
      <c r="C2465" t="s">
        <v>479</v>
      </c>
      <c r="D2465" t="str">
        <f>IFERROR(VLOOKUP(A2465,'Perpetual Stats(HEM)'!$A$3:$D$2773,3,FALSE),B2465)</f>
        <v>NSW</v>
      </c>
    </row>
    <row r="2466" spans="1:4">
      <c r="A2466">
        <v>2665</v>
      </c>
      <c r="B2466" t="s">
        <v>526</v>
      </c>
      <c r="C2466" t="s">
        <v>479</v>
      </c>
      <c r="D2466" t="str">
        <f>IFERROR(VLOOKUP(A2466,'Perpetual Stats(HEM)'!$A$3:$D$2773,3,FALSE),B2466)</f>
        <v>1RNSW</v>
      </c>
    </row>
    <row r="2467" spans="1:4">
      <c r="A2467">
        <v>2666</v>
      </c>
      <c r="B2467" t="s">
        <v>526</v>
      </c>
      <c r="C2467" t="s">
        <v>479</v>
      </c>
      <c r="D2467" t="str">
        <f>IFERROR(VLOOKUP(A2467,'Perpetual Stats(HEM)'!$A$3:$D$2773,3,FALSE),B2467)</f>
        <v>1RNSW</v>
      </c>
    </row>
    <row r="2468" spans="1:4">
      <c r="A2468">
        <v>2667</v>
      </c>
      <c r="B2468" t="s">
        <v>526</v>
      </c>
      <c r="C2468" t="s">
        <v>479</v>
      </c>
      <c r="D2468" t="str">
        <f>IFERROR(VLOOKUP(A2468,'Perpetual Stats(HEM)'!$A$3:$D$2773,3,FALSE),B2468)</f>
        <v>NSW</v>
      </c>
    </row>
    <row r="2469" spans="1:4">
      <c r="A2469">
        <v>2668</v>
      </c>
      <c r="B2469" t="s">
        <v>526</v>
      </c>
      <c r="C2469" t="s">
        <v>479</v>
      </c>
      <c r="D2469" t="str">
        <f>IFERROR(VLOOKUP(A2469,'Perpetual Stats(HEM)'!$A$3:$D$2773,3,FALSE),B2469)</f>
        <v>1RNSW</v>
      </c>
    </row>
    <row r="2470" spans="1:4">
      <c r="A2470">
        <v>2669</v>
      </c>
      <c r="B2470" t="s">
        <v>526</v>
      </c>
      <c r="C2470" t="s">
        <v>479</v>
      </c>
      <c r="D2470" t="str">
        <f>IFERROR(VLOOKUP(A2470,'Perpetual Stats(HEM)'!$A$3:$D$2773,3,FALSE),B2470)</f>
        <v>1RNSW</v>
      </c>
    </row>
    <row r="2471" spans="1:4">
      <c r="A2471">
        <v>2670</v>
      </c>
      <c r="B2471" t="s">
        <v>526</v>
      </c>
      <c r="C2471" t="s">
        <v>479</v>
      </c>
      <c r="D2471" t="str">
        <f>IFERROR(VLOOKUP(A2471,'Perpetual Stats(HEM)'!$A$3:$D$2773,3,FALSE),B2471)</f>
        <v>NSW</v>
      </c>
    </row>
    <row r="2472" spans="1:4">
      <c r="A2472">
        <v>2671</v>
      </c>
      <c r="B2472" t="s">
        <v>526</v>
      </c>
      <c r="C2472" t="s">
        <v>479</v>
      </c>
      <c r="D2472" t="str">
        <f>IFERROR(VLOOKUP(A2472,'Perpetual Stats(HEM)'!$A$3:$D$2773,3,FALSE),B2472)</f>
        <v>1RNSW</v>
      </c>
    </row>
    <row r="2473" spans="1:4">
      <c r="A2473">
        <v>2672</v>
      </c>
      <c r="B2473" t="s">
        <v>526</v>
      </c>
      <c r="C2473" t="s">
        <v>479</v>
      </c>
      <c r="D2473" t="str">
        <f>IFERROR(VLOOKUP(A2473,'Perpetual Stats(HEM)'!$A$3:$D$2773,3,FALSE),B2473)</f>
        <v>1RNSW</v>
      </c>
    </row>
    <row r="2474" spans="1:4">
      <c r="A2474">
        <v>2673</v>
      </c>
      <c r="B2474" t="s">
        <v>526</v>
      </c>
      <c r="C2474" t="s">
        <v>479</v>
      </c>
      <c r="D2474" t="str">
        <f>IFERROR(VLOOKUP(A2474,'Perpetual Stats(HEM)'!$A$3:$D$2773,3,FALSE),B2474)</f>
        <v>NSW</v>
      </c>
    </row>
    <row r="2475" spans="1:4">
      <c r="A2475">
        <v>2674</v>
      </c>
      <c r="B2475" t="s">
        <v>526</v>
      </c>
      <c r="C2475" t="s">
        <v>479</v>
      </c>
      <c r="D2475" t="str">
        <f>IFERROR(VLOOKUP(A2475,'Perpetual Stats(HEM)'!$A$3:$D$2773,3,FALSE),B2475)</f>
        <v>NSW</v>
      </c>
    </row>
    <row r="2476" spans="1:4">
      <c r="A2476">
        <v>2675</v>
      </c>
      <c r="B2476" t="s">
        <v>526</v>
      </c>
      <c r="C2476" t="s">
        <v>479</v>
      </c>
      <c r="D2476" t="str">
        <f>IFERROR(VLOOKUP(A2476,'Perpetual Stats(HEM)'!$A$3:$D$2773,3,FALSE),B2476)</f>
        <v>1RNSW</v>
      </c>
    </row>
    <row r="2477" spans="1:4">
      <c r="A2477">
        <v>2676</v>
      </c>
      <c r="B2477" t="s">
        <v>526</v>
      </c>
      <c r="C2477" t="s">
        <v>479</v>
      </c>
      <c r="D2477" t="str">
        <f>IFERROR(VLOOKUP(A2477,'Perpetual Stats(HEM)'!$A$3:$D$2773,3,FALSE),B2477)</f>
        <v>NSW</v>
      </c>
    </row>
    <row r="2478" spans="1:4">
      <c r="A2478">
        <v>2677</v>
      </c>
      <c r="B2478" t="s">
        <v>526</v>
      </c>
      <c r="C2478" t="s">
        <v>479</v>
      </c>
      <c r="D2478" t="str">
        <f>IFERROR(VLOOKUP(A2478,'Perpetual Stats(HEM)'!$A$3:$D$2773,3,FALSE),B2478)</f>
        <v>NSW</v>
      </c>
    </row>
    <row r="2479" spans="1:4">
      <c r="A2479">
        <v>2678</v>
      </c>
      <c r="B2479" t="s">
        <v>526</v>
      </c>
      <c r="C2479" t="s">
        <v>479</v>
      </c>
      <c r="D2479" t="str">
        <f>IFERROR(VLOOKUP(A2479,'Perpetual Stats(HEM)'!$A$3:$D$2773,3,FALSE),B2479)</f>
        <v>1RNSW</v>
      </c>
    </row>
    <row r="2480" spans="1:4">
      <c r="A2480">
        <v>2679</v>
      </c>
      <c r="B2480" t="s">
        <v>526</v>
      </c>
      <c r="C2480" t="s">
        <v>479</v>
      </c>
      <c r="D2480" t="str">
        <f>IFERROR(VLOOKUP(A2480,'Perpetual Stats(HEM)'!$A$3:$D$2773,3,FALSE),B2480)</f>
        <v>NSW</v>
      </c>
    </row>
    <row r="2481" spans="1:4">
      <c r="A2481">
        <v>2680</v>
      </c>
      <c r="B2481" t="s">
        <v>526</v>
      </c>
      <c r="C2481" t="s">
        <v>479</v>
      </c>
      <c r="D2481" t="str">
        <f>IFERROR(VLOOKUP(A2481,'Perpetual Stats(HEM)'!$A$3:$D$2773,3,FALSE),B2481)</f>
        <v>1RNSW</v>
      </c>
    </row>
    <row r="2482" spans="1:4">
      <c r="A2482">
        <v>2681</v>
      </c>
      <c r="B2482" t="s">
        <v>526</v>
      </c>
      <c r="C2482" t="s">
        <v>479</v>
      </c>
      <c r="D2482" t="str">
        <f>IFERROR(VLOOKUP(A2482,'Perpetual Stats(HEM)'!$A$3:$D$2773,3,FALSE),B2482)</f>
        <v>1RNSW</v>
      </c>
    </row>
    <row r="2483" spans="1:4">
      <c r="A2483">
        <v>2682</v>
      </c>
      <c r="B2483" t="s">
        <v>526</v>
      </c>
      <c r="C2483" t="s">
        <v>479</v>
      </c>
      <c r="D2483" t="str">
        <f>IFERROR(VLOOKUP(A2483,'Perpetual Stats(HEM)'!$A$3:$D$2773,3,FALSE),B2483)</f>
        <v>NSW</v>
      </c>
    </row>
    <row r="2484" spans="1:4">
      <c r="A2484">
        <v>2683</v>
      </c>
      <c r="B2484" t="s">
        <v>526</v>
      </c>
      <c r="C2484" t="s">
        <v>479</v>
      </c>
      <c r="D2484" t="str">
        <f>IFERROR(VLOOKUP(A2484,'Perpetual Stats(HEM)'!$A$3:$D$2773,3,FALSE),B2484)</f>
        <v>NSW</v>
      </c>
    </row>
    <row r="2485" spans="1:4">
      <c r="A2485">
        <v>2684</v>
      </c>
      <c r="B2485" t="s">
        <v>526</v>
      </c>
      <c r="C2485" t="s">
        <v>479</v>
      </c>
      <c r="D2485" t="str">
        <f>IFERROR(VLOOKUP(A2485,'Perpetual Stats(HEM)'!$A$3:$D$2773,3,FALSE),B2485)</f>
        <v>NSW</v>
      </c>
    </row>
    <row r="2486" spans="1:4">
      <c r="A2486">
        <v>2685</v>
      </c>
      <c r="B2486" t="s">
        <v>526</v>
      </c>
      <c r="C2486" t="s">
        <v>479</v>
      </c>
      <c r="D2486" t="str">
        <f>IFERROR(VLOOKUP(A2486,'Perpetual Stats(HEM)'!$A$3:$D$2773,3,FALSE),B2486)</f>
        <v>NSW</v>
      </c>
    </row>
    <row r="2487" spans="1:4">
      <c r="A2487">
        <v>2686</v>
      </c>
      <c r="B2487" t="s">
        <v>526</v>
      </c>
      <c r="C2487" t="s">
        <v>479</v>
      </c>
      <c r="D2487" t="str">
        <f>IFERROR(VLOOKUP(A2487,'Perpetual Stats(HEM)'!$A$3:$D$2773,3,FALSE),B2487)</f>
        <v>NSW</v>
      </c>
    </row>
    <row r="2488" spans="1:4">
      <c r="A2488">
        <v>2687</v>
      </c>
      <c r="B2488" t="s">
        <v>526</v>
      </c>
      <c r="C2488" t="s">
        <v>479</v>
      </c>
      <c r="D2488" t="str">
        <f>IFERROR(VLOOKUP(A2488,'Perpetual Stats(HEM)'!$A$3:$D$2773,3,FALSE),B2488)</f>
        <v>NSW</v>
      </c>
    </row>
    <row r="2489" spans="1:4">
      <c r="A2489">
        <v>2688</v>
      </c>
      <c r="B2489" t="s">
        <v>526</v>
      </c>
      <c r="C2489" t="s">
        <v>479</v>
      </c>
      <c r="D2489" t="str">
        <f>IFERROR(VLOOKUP(A2489,'Perpetual Stats(HEM)'!$A$3:$D$2773,3,FALSE),B2489)</f>
        <v>NSW</v>
      </c>
    </row>
    <row r="2490" spans="1:4">
      <c r="A2490">
        <v>2689</v>
      </c>
      <c r="B2490" t="s">
        <v>526</v>
      </c>
      <c r="C2490" t="s">
        <v>479</v>
      </c>
      <c r="D2490" t="str">
        <f>IFERROR(VLOOKUP(A2490,'Perpetual Stats(HEM)'!$A$3:$D$2773,3,FALSE),B2490)</f>
        <v>NSW</v>
      </c>
    </row>
    <row r="2491" spans="1:4">
      <c r="A2491">
        <v>2690</v>
      </c>
      <c r="B2491" t="s">
        <v>526</v>
      </c>
      <c r="C2491" t="s">
        <v>479</v>
      </c>
      <c r="D2491" t="str">
        <f>IFERROR(VLOOKUP(A2491,'Perpetual Stats(HEM)'!$A$3:$D$2773,3,FALSE),B2491)</f>
        <v>NSW</v>
      </c>
    </row>
    <row r="2492" spans="1:4">
      <c r="A2492">
        <v>2691</v>
      </c>
      <c r="B2492" t="s">
        <v>526</v>
      </c>
      <c r="C2492" t="s">
        <v>479</v>
      </c>
      <c r="D2492" t="str">
        <f>IFERROR(VLOOKUP(A2492,'Perpetual Stats(HEM)'!$A$3:$D$2773,3,FALSE),B2492)</f>
        <v>NSW</v>
      </c>
    </row>
    <row r="2493" spans="1:4">
      <c r="A2493">
        <v>2692</v>
      </c>
      <c r="B2493" t="s">
        <v>526</v>
      </c>
      <c r="C2493" t="s">
        <v>479</v>
      </c>
      <c r="D2493" t="str">
        <f>IFERROR(VLOOKUP(A2493,'Perpetual Stats(HEM)'!$A$3:$D$2773,3,FALSE),B2493)</f>
        <v>NSW</v>
      </c>
    </row>
    <row r="2494" spans="1:4">
      <c r="A2494">
        <v>2693</v>
      </c>
      <c r="B2494" t="s">
        <v>526</v>
      </c>
      <c r="C2494" t="s">
        <v>479</v>
      </c>
      <c r="D2494" t="str">
        <f>IFERROR(VLOOKUP(A2494,'Perpetual Stats(HEM)'!$A$3:$D$2773,3,FALSE),B2494)</f>
        <v>NSW</v>
      </c>
    </row>
    <row r="2495" spans="1:4">
      <c r="A2495">
        <v>2694</v>
      </c>
      <c r="B2495" t="s">
        <v>526</v>
      </c>
      <c r="C2495" t="s">
        <v>479</v>
      </c>
      <c r="D2495" t="str">
        <f>IFERROR(VLOOKUP(A2495,'Perpetual Stats(HEM)'!$A$3:$D$2773,3,FALSE),B2495)</f>
        <v>NSW</v>
      </c>
    </row>
    <row r="2496" spans="1:4">
      <c r="A2496">
        <v>2695</v>
      </c>
      <c r="B2496" t="s">
        <v>526</v>
      </c>
      <c r="C2496" t="s">
        <v>479</v>
      </c>
      <c r="D2496" t="str">
        <f>IFERROR(VLOOKUP(A2496,'Perpetual Stats(HEM)'!$A$3:$D$2773,3,FALSE),B2496)</f>
        <v>NSW</v>
      </c>
    </row>
    <row r="2497" spans="1:4">
      <c r="A2497">
        <v>2696</v>
      </c>
      <c r="B2497" t="s">
        <v>526</v>
      </c>
      <c r="C2497" t="s">
        <v>479</v>
      </c>
      <c r="D2497" t="str">
        <f>IFERROR(VLOOKUP(A2497,'Perpetual Stats(HEM)'!$A$3:$D$2773,3,FALSE),B2497)</f>
        <v>NSW</v>
      </c>
    </row>
    <row r="2498" spans="1:4">
      <c r="A2498">
        <v>2697</v>
      </c>
      <c r="B2498" t="s">
        <v>526</v>
      </c>
      <c r="C2498" t="s">
        <v>479</v>
      </c>
      <c r="D2498" t="str">
        <f>IFERROR(VLOOKUP(A2498,'Perpetual Stats(HEM)'!$A$3:$D$2773,3,FALSE),B2498)</f>
        <v>NSW</v>
      </c>
    </row>
    <row r="2499" spans="1:4">
      <c r="A2499">
        <v>2698</v>
      </c>
      <c r="B2499" t="s">
        <v>526</v>
      </c>
      <c r="C2499" t="s">
        <v>479</v>
      </c>
      <c r="D2499" t="str">
        <f>IFERROR(VLOOKUP(A2499,'Perpetual Stats(HEM)'!$A$3:$D$2773,3,FALSE),B2499)</f>
        <v>NSW</v>
      </c>
    </row>
    <row r="2500" spans="1:4">
      <c r="A2500">
        <v>2699</v>
      </c>
      <c r="B2500" t="s">
        <v>526</v>
      </c>
      <c r="C2500" t="s">
        <v>479</v>
      </c>
      <c r="D2500" t="str">
        <f>IFERROR(VLOOKUP(A2500,'Perpetual Stats(HEM)'!$A$3:$D$2773,3,FALSE),B2500)</f>
        <v>NSW</v>
      </c>
    </row>
    <row r="2501" spans="1:4">
      <c r="A2501">
        <v>2700</v>
      </c>
      <c r="B2501" t="s">
        <v>526</v>
      </c>
      <c r="C2501" t="s">
        <v>479</v>
      </c>
      <c r="D2501" t="str">
        <f>IFERROR(VLOOKUP(A2501,'Perpetual Stats(HEM)'!$A$3:$D$2773,3,FALSE),B2501)</f>
        <v>1RNSW</v>
      </c>
    </row>
    <row r="2502" spans="1:4">
      <c r="A2502">
        <v>2701</v>
      </c>
      <c r="B2502" t="s">
        <v>526</v>
      </c>
      <c r="C2502" t="s">
        <v>479</v>
      </c>
      <c r="D2502" t="str">
        <f>IFERROR(VLOOKUP(A2502,'Perpetual Stats(HEM)'!$A$3:$D$2773,3,FALSE),B2502)</f>
        <v>1RNSW</v>
      </c>
    </row>
    <row r="2503" spans="1:4">
      <c r="A2503">
        <v>2702</v>
      </c>
      <c r="B2503" t="s">
        <v>526</v>
      </c>
      <c r="C2503" t="s">
        <v>479</v>
      </c>
      <c r="D2503" t="str">
        <f>IFERROR(VLOOKUP(A2503,'Perpetual Stats(HEM)'!$A$3:$D$2773,3,FALSE),B2503)</f>
        <v>1RNSW</v>
      </c>
    </row>
    <row r="2504" spans="1:4">
      <c r="A2504">
        <v>2703</v>
      </c>
      <c r="B2504" t="s">
        <v>526</v>
      </c>
      <c r="C2504" t="s">
        <v>479</v>
      </c>
      <c r="D2504" t="str">
        <f>IFERROR(VLOOKUP(A2504,'Perpetual Stats(HEM)'!$A$3:$D$2773,3,FALSE),B2504)</f>
        <v>1RNSW</v>
      </c>
    </row>
    <row r="2505" spans="1:4">
      <c r="A2505">
        <v>2704</v>
      </c>
      <c r="B2505" t="s">
        <v>526</v>
      </c>
      <c r="C2505" t="s">
        <v>479</v>
      </c>
      <c r="D2505" t="str">
        <f>IFERROR(VLOOKUP(A2505,'Perpetual Stats(HEM)'!$A$3:$D$2773,3,FALSE),B2505)</f>
        <v>NSW</v>
      </c>
    </row>
    <row r="2506" spans="1:4">
      <c r="A2506">
        <v>2705</v>
      </c>
      <c r="B2506" t="s">
        <v>526</v>
      </c>
      <c r="C2506" t="s">
        <v>479</v>
      </c>
      <c r="D2506" t="str">
        <f>IFERROR(VLOOKUP(A2506,'Perpetual Stats(HEM)'!$A$3:$D$2773,3,FALSE),B2506)</f>
        <v>1RNSW</v>
      </c>
    </row>
    <row r="2507" spans="1:4">
      <c r="A2507">
        <v>2706</v>
      </c>
      <c r="B2507" t="s">
        <v>526</v>
      </c>
      <c r="C2507" t="s">
        <v>479</v>
      </c>
      <c r="D2507" t="str">
        <f>IFERROR(VLOOKUP(A2507,'Perpetual Stats(HEM)'!$A$3:$D$2773,3,FALSE),B2507)</f>
        <v>1RNSW</v>
      </c>
    </row>
    <row r="2508" spans="1:4">
      <c r="A2508">
        <v>2707</v>
      </c>
      <c r="B2508" t="s">
        <v>526</v>
      </c>
      <c r="C2508" t="s">
        <v>479</v>
      </c>
      <c r="D2508" t="str">
        <f>IFERROR(VLOOKUP(A2508,'Perpetual Stats(HEM)'!$A$3:$D$2773,3,FALSE),B2508)</f>
        <v>1RNSW</v>
      </c>
    </row>
    <row r="2509" spans="1:4">
      <c r="A2509">
        <v>2708</v>
      </c>
      <c r="B2509" t="s">
        <v>526</v>
      </c>
      <c r="C2509" t="s">
        <v>479</v>
      </c>
      <c r="D2509" t="str">
        <f>IFERROR(VLOOKUP(A2509,'Perpetual Stats(HEM)'!$A$3:$D$2773,3,FALSE),B2509)</f>
        <v>NSW</v>
      </c>
    </row>
    <row r="2510" spans="1:4">
      <c r="A2510">
        <v>2709</v>
      </c>
      <c r="B2510" t="s">
        <v>526</v>
      </c>
      <c r="C2510" t="s">
        <v>479</v>
      </c>
      <c r="D2510" t="str">
        <f>IFERROR(VLOOKUP(A2510,'Perpetual Stats(HEM)'!$A$3:$D$2773,3,FALSE),B2510)</f>
        <v>NSW</v>
      </c>
    </row>
    <row r="2511" spans="1:4">
      <c r="A2511">
        <v>2710</v>
      </c>
      <c r="B2511" t="s">
        <v>526</v>
      </c>
      <c r="C2511" t="s">
        <v>479</v>
      </c>
      <c r="D2511" t="str">
        <f>IFERROR(VLOOKUP(A2511,'Perpetual Stats(HEM)'!$A$3:$D$2773,3,FALSE),B2511)</f>
        <v>1RNSW</v>
      </c>
    </row>
    <row r="2512" spans="1:4">
      <c r="A2512">
        <v>2711</v>
      </c>
      <c r="B2512" t="s">
        <v>526</v>
      </c>
      <c r="C2512" t="s">
        <v>479</v>
      </c>
      <c r="D2512" t="str">
        <f>IFERROR(VLOOKUP(A2512,'Perpetual Stats(HEM)'!$A$3:$D$2773,3,FALSE),B2512)</f>
        <v>1RNSW</v>
      </c>
    </row>
    <row r="2513" spans="1:4">
      <c r="A2513">
        <v>2712</v>
      </c>
      <c r="B2513" t="s">
        <v>526</v>
      </c>
      <c r="C2513" t="s">
        <v>479</v>
      </c>
      <c r="D2513" t="str">
        <f>IFERROR(VLOOKUP(A2513,'Perpetual Stats(HEM)'!$A$3:$D$2773,3,FALSE),B2513)</f>
        <v>1RNSW</v>
      </c>
    </row>
    <row r="2514" spans="1:4">
      <c r="A2514">
        <v>2713</v>
      </c>
      <c r="B2514" t="s">
        <v>526</v>
      </c>
      <c r="C2514" t="s">
        <v>479</v>
      </c>
      <c r="D2514" t="str">
        <f>IFERROR(VLOOKUP(A2514,'Perpetual Stats(HEM)'!$A$3:$D$2773,3,FALSE),B2514)</f>
        <v>1RNSW</v>
      </c>
    </row>
    <row r="2515" spans="1:4">
      <c r="A2515">
        <v>2714</v>
      </c>
      <c r="B2515" t="s">
        <v>526</v>
      </c>
      <c r="C2515" t="s">
        <v>479</v>
      </c>
      <c r="D2515" t="str">
        <f>IFERROR(VLOOKUP(A2515,'Perpetual Stats(HEM)'!$A$3:$D$2773,3,FALSE),B2515)</f>
        <v>1RNSW</v>
      </c>
    </row>
    <row r="2516" spans="1:4">
      <c r="A2516">
        <v>2715</v>
      </c>
      <c r="B2516" t="s">
        <v>526</v>
      </c>
      <c r="C2516" t="s">
        <v>479</v>
      </c>
      <c r="D2516" t="str">
        <f>IFERROR(VLOOKUP(A2516,'Perpetual Stats(HEM)'!$A$3:$D$2773,3,FALSE),B2516)</f>
        <v>1RNSW</v>
      </c>
    </row>
    <row r="2517" spans="1:4">
      <c r="A2517">
        <v>2716</v>
      </c>
      <c r="B2517" t="s">
        <v>526</v>
      </c>
      <c r="C2517" t="s">
        <v>479</v>
      </c>
      <c r="D2517" t="str">
        <f>IFERROR(VLOOKUP(A2517,'Perpetual Stats(HEM)'!$A$3:$D$2773,3,FALSE),B2517)</f>
        <v>1RNSW</v>
      </c>
    </row>
    <row r="2518" spans="1:4">
      <c r="A2518">
        <v>2717</v>
      </c>
      <c r="B2518" t="s">
        <v>526</v>
      </c>
      <c r="C2518" t="s">
        <v>479</v>
      </c>
      <c r="D2518" t="str">
        <f>IFERROR(VLOOKUP(A2518,'Perpetual Stats(HEM)'!$A$3:$D$2773,3,FALSE),B2518)</f>
        <v>1RNSW</v>
      </c>
    </row>
    <row r="2519" spans="1:4">
      <c r="A2519">
        <v>2718</v>
      </c>
      <c r="B2519" t="s">
        <v>526</v>
      </c>
      <c r="C2519" t="s">
        <v>479</v>
      </c>
      <c r="D2519" t="str">
        <f>IFERROR(VLOOKUP(A2519,'Perpetual Stats(HEM)'!$A$3:$D$2773,3,FALSE),B2519)</f>
        <v>NSW</v>
      </c>
    </row>
    <row r="2520" spans="1:4">
      <c r="A2520">
        <v>2719</v>
      </c>
      <c r="B2520" t="s">
        <v>526</v>
      </c>
      <c r="C2520" t="s">
        <v>479</v>
      </c>
      <c r="D2520" t="str">
        <f>IFERROR(VLOOKUP(A2520,'Perpetual Stats(HEM)'!$A$3:$D$2773,3,FALSE),B2520)</f>
        <v>NSW</v>
      </c>
    </row>
    <row r="2521" spans="1:4">
      <c r="A2521">
        <v>2720</v>
      </c>
      <c r="B2521" t="s">
        <v>526</v>
      </c>
      <c r="C2521" t="s">
        <v>479</v>
      </c>
      <c r="D2521" t="str">
        <f>IFERROR(VLOOKUP(A2521,'Perpetual Stats(HEM)'!$A$3:$D$2773,3,FALSE),B2521)</f>
        <v>1RNSW</v>
      </c>
    </row>
    <row r="2522" spans="1:4">
      <c r="A2522">
        <v>2721</v>
      </c>
      <c r="B2522" t="s">
        <v>526</v>
      </c>
      <c r="C2522" t="s">
        <v>479</v>
      </c>
      <c r="D2522" t="str">
        <f>IFERROR(VLOOKUP(A2522,'Perpetual Stats(HEM)'!$A$3:$D$2773,3,FALSE),B2522)</f>
        <v>1RNSW</v>
      </c>
    </row>
    <row r="2523" spans="1:4">
      <c r="A2523">
        <v>2722</v>
      </c>
      <c r="B2523" t="s">
        <v>526</v>
      </c>
      <c r="C2523" t="s">
        <v>479</v>
      </c>
      <c r="D2523" t="str">
        <f>IFERROR(VLOOKUP(A2523,'Perpetual Stats(HEM)'!$A$3:$D$2773,3,FALSE),B2523)</f>
        <v>1RNSW</v>
      </c>
    </row>
    <row r="2524" spans="1:4">
      <c r="A2524">
        <v>2723</v>
      </c>
      <c r="B2524" t="s">
        <v>526</v>
      </c>
      <c r="C2524" t="s">
        <v>479</v>
      </c>
      <c r="D2524" t="str">
        <f>IFERROR(VLOOKUP(A2524,'Perpetual Stats(HEM)'!$A$3:$D$2773,3,FALSE),B2524)</f>
        <v>NSW</v>
      </c>
    </row>
    <row r="2525" spans="1:4">
      <c r="A2525">
        <v>2724</v>
      </c>
      <c r="B2525" t="s">
        <v>526</v>
      </c>
      <c r="C2525" t="s">
        <v>479</v>
      </c>
      <c r="D2525" t="str">
        <f>IFERROR(VLOOKUP(A2525,'Perpetual Stats(HEM)'!$A$3:$D$2773,3,FALSE),B2525)</f>
        <v>NSW</v>
      </c>
    </row>
    <row r="2526" spans="1:4">
      <c r="A2526">
        <v>2725</v>
      </c>
      <c r="B2526" t="s">
        <v>526</v>
      </c>
      <c r="C2526" t="s">
        <v>479</v>
      </c>
      <c r="D2526" t="str">
        <f>IFERROR(VLOOKUP(A2526,'Perpetual Stats(HEM)'!$A$3:$D$2773,3,FALSE),B2526)</f>
        <v>1RNSW</v>
      </c>
    </row>
    <row r="2527" spans="1:4">
      <c r="A2527">
        <v>2726</v>
      </c>
      <c r="B2527" t="s">
        <v>526</v>
      </c>
      <c r="C2527" t="s">
        <v>479</v>
      </c>
      <c r="D2527" t="str">
        <f>IFERROR(VLOOKUP(A2527,'Perpetual Stats(HEM)'!$A$3:$D$2773,3,FALSE),B2527)</f>
        <v>1RNSW</v>
      </c>
    </row>
    <row r="2528" spans="1:4">
      <c r="A2528">
        <v>2727</v>
      </c>
      <c r="B2528" t="s">
        <v>526</v>
      </c>
      <c r="C2528" t="s">
        <v>479</v>
      </c>
      <c r="D2528" t="str">
        <f>IFERROR(VLOOKUP(A2528,'Perpetual Stats(HEM)'!$A$3:$D$2773,3,FALSE),B2528)</f>
        <v>1RNSW</v>
      </c>
    </row>
    <row r="2529" spans="1:4">
      <c r="A2529">
        <v>2728</v>
      </c>
      <c r="B2529" t="s">
        <v>526</v>
      </c>
      <c r="C2529" t="s">
        <v>479</v>
      </c>
      <c r="D2529" t="str">
        <f>IFERROR(VLOOKUP(A2529,'Perpetual Stats(HEM)'!$A$3:$D$2773,3,FALSE),B2529)</f>
        <v>NSW</v>
      </c>
    </row>
    <row r="2530" spans="1:4">
      <c r="A2530">
        <v>2729</v>
      </c>
      <c r="B2530" t="s">
        <v>526</v>
      </c>
      <c r="C2530" t="s">
        <v>479</v>
      </c>
      <c r="D2530" t="str">
        <f>IFERROR(VLOOKUP(A2530,'Perpetual Stats(HEM)'!$A$3:$D$2773,3,FALSE),B2530)</f>
        <v>1RNSW</v>
      </c>
    </row>
    <row r="2531" spans="1:4">
      <c r="A2531">
        <v>2730</v>
      </c>
      <c r="B2531" t="s">
        <v>526</v>
      </c>
      <c r="C2531" t="s">
        <v>479</v>
      </c>
      <c r="D2531" t="str">
        <f>IFERROR(VLOOKUP(A2531,'Perpetual Stats(HEM)'!$A$3:$D$2773,3,FALSE),B2531)</f>
        <v>1RNSW</v>
      </c>
    </row>
    <row r="2532" spans="1:4">
      <c r="A2532">
        <v>2731</v>
      </c>
      <c r="B2532" t="s">
        <v>526</v>
      </c>
      <c r="C2532" t="s">
        <v>479</v>
      </c>
      <c r="D2532" t="str">
        <f>IFERROR(VLOOKUP(A2532,'Perpetual Stats(HEM)'!$A$3:$D$2773,3,FALSE),B2532)</f>
        <v>1RNSW</v>
      </c>
    </row>
    <row r="2533" spans="1:4">
      <c r="A2533">
        <v>2732</v>
      </c>
      <c r="B2533" t="s">
        <v>526</v>
      </c>
      <c r="C2533" t="s">
        <v>479</v>
      </c>
      <c r="D2533" t="str">
        <f>IFERROR(VLOOKUP(A2533,'Perpetual Stats(HEM)'!$A$3:$D$2773,3,FALSE),B2533)</f>
        <v>1RNSW</v>
      </c>
    </row>
    <row r="2534" spans="1:4">
      <c r="A2534">
        <v>2733</v>
      </c>
      <c r="B2534" t="s">
        <v>526</v>
      </c>
      <c r="C2534" t="s">
        <v>479</v>
      </c>
      <c r="D2534" t="str">
        <f>IFERROR(VLOOKUP(A2534,'Perpetual Stats(HEM)'!$A$3:$D$2773,3,FALSE),B2534)</f>
        <v>1RNSW</v>
      </c>
    </row>
    <row r="2535" spans="1:4">
      <c r="A2535">
        <v>2734</v>
      </c>
      <c r="B2535" t="s">
        <v>526</v>
      </c>
      <c r="C2535" t="s">
        <v>479</v>
      </c>
      <c r="D2535" t="str">
        <f>IFERROR(VLOOKUP(A2535,'Perpetual Stats(HEM)'!$A$3:$D$2773,3,FALSE),B2535)</f>
        <v>1RNSW</v>
      </c>
    </row>
    <row r="2536" spans="1:4">
      <c r="A2536">
        <v>2735</v>
      </c>
      <c r="B2536" t="s">
        <v>526</v>
      </c>
      <c r="C2536" t="s">
        <v>479</v>
      </c>
      <c r="D2536" t="str">
        <f>IFERROR(VLOOKUP(A2536,'Perpetual Stats(HEM)'!$A$3:$D$2773,3,FALSE),B2536)</f>
        <v>1RNSW</v>
      </c>
    </row>
    <row r="2537" spans="1:4">
      <c r="A2537">
        <v>2736</v>
      </c>
      <c r="B2537" t="s">
        <v>526</v>
      </c>
      <c r="C2537" t="s">
        <v>479</v>
      </c>
      <c r="D2537" t="str">
        <f>IFERROR(VLOOKUP(A2537,'Perpetual Stats(HEM)'!$A$3:$D$2773,3,FALSE),B2537)</f>
        <v>1RNSW</v>
      </c>
    </row>
    <row r="2538" spans="1:4">
      <c r="A2538">
        <v>2737</v>
      </c>
      <c r="B2538" t="s">
        <v>526</v>
      </c>
      <c r="C2538" t="s">
        <v>479</v>
      </c>
      <c r="D2538" t="str">
        <f>IFERROR(VLOOKUP(A2538,'Perpetual Stats(HEM)'!$A$3:$D$2773,3,FALSE),B2538)</f>
        <v>1RNSW</v>
      </c>
    </row>
    <row r="2539" spans="1:4">
      <c r="A2539">
        <v>2738</v>
      </c>
      <c r="B2539" t="s">
        <v>526</v>
      </c>
      <c r="C2539" t="s">
        <v>479</v>
      </c>
      <c r="D2539" t="str">
        <f>IFERROR(VLOOKUP(A2539,'Perpetual Stats(HEM)'!$A$3:$D$2773,3,FALSE),B2539)</f>
        <v>1RNSW</v>
      </c>
    </row>
    <row r="2540" spans="1:4">
      <c r="A2540">
        <v>2739</v>
      </c>
      <c r="B2540" t="s">
        <v>526</v>
      </c>
      <c r="C2540" t="s">
        <v>479</v>
      </c>
      <c r="D2540" t="str">
        <f>IFERROR(VLOOKUP(A2540,'Perpetual Stats(HEM)'!$A$3:$D$2773,3,FALSE),B2540)</f>
        <v>1RNSW</v>
      </c>
    </row>
    <row r="2541" spans="1:4">
      <c r="A2541">
        <v>2740</v>
      </c>
      <c r="B2541" t="s">
        <v>526</v>
      </c>
      <c r="C2541" t="s">
        <v>553</v>
      </c>
      <c r="D2541" t="str">
        <f>IFERROR(VLOOKUP(A2541,'Perpetual Stats(HEM)'!$A$3:$D$2773,3,FALSE),B2541)</f>
        <v>NSW</v>
      </c>
    </row>
    <row r="2542" spans="1:4">
      <c r="A2542">
        <v>2741</v>
      </c>
      <c r="B2542" t="s">
        <v>526</v>
      </c>
      <c r="C2542" t="s">
        <v>553</v>
      </c>
      <c r="D2542" t="str">
        <f>IFERROR(VLOOKUP(A2542,'Perpetual Stats(HEM)'!$A$3:$D$2773,3,FALSE),B2542)</f>
        <v>NSW</v>
      </c>
    </row>
    <row r="2543" spans="1:4">
      <c r="A2543">
        <v>2742</v>
      </c>
      <c r="B2543" t="s">
        <v>526</v>
      </c>
      <c r="C2543" t="s">
        <v>553</v>
      </c>
      <c r="D2543" t="str">
        <f>IFERROR(VLOOKUP(A2543,'Perpetual Stats(HEM)'!$A$3:$D$2773,3,FALSE),B2543)</f>
        <v>NSW</v>
      </c>
    </row>
    <row r="2544" spans="1:4">
      <c r="A2544">
        <v>2743</v>
      </c>
      <c r="B2544" t="s">
        <v>526</v>
      </c>
      <c r="C2544" t="s">
        <v>553</v>
      </c>
      <c r="D2544" t="str">
        <f>IFERROR(VLOOKUP(A2544,'Perpetual Stats(HEM)'!$A$3:$D$2773,3,FALSE),B2544)</f>
        <v>NSW</v>
      </c>
    </row>
    <row r="2545" spans="1:4">
      <c r="A2545">
        <v>2744</v>
      </c>
      <c r="B2545" t="s">
        <v>526</v>
      </c>
      <c r="C2545" t="s">
        <v>553</v>
      </c>
      <c r="D2545" t="str">
        <f>IFERROR(VLOOKUP(A2545,'Perpetual Stats(HEM)'!$A$3:$D$2773,3,FALSE),B2545)</f>
        <v>NSW</v>
      </c>
    </row>
    <row r="2546" spans="1:4">
      <c r="A2546">
        <v>2745</v>
      </c>
      <c r="B2546" t="s">
        <v>526</v>
      </c>
      <c r="C2546" t="s">
        <v>553</v>
      </c>
      <c r="D2546" t="str">
        <f>IFERROR(VLOOKUP(A2546,'Perpetual Stats(HEM)'!$A$3:$D$2773,3,FALSE),B2546)</f>
        <v>1GSYD</v>
      </c>
    </row>
    <row r="2547" spans="1:4">
      <c r="A2547">
        <v>2746</v>
      </c>
      <c r="B2547" t="s">
        <v>526</v>
      </c>
      <c r="C2547" t="s">
        <v>553</v>
      </c>
      <c r="D2547" t="str">
        <f>IFERROR(VLOOKUP(A2547,'Perpetual Stats(HEM)'!$A$3:$D$2773,3,FALSE),B2547)</f>
        <v>NSW</v>
      </c>
    </row>
    <row r="2548" spans="1:4">
      <c r="A2548">
        <v>2747</v>
      </c>
      <c r="B2548" t="s">
        <v>526</v>
      </c>
      <c r="C2548" t="s">
        <v>553</v>
      </c>
      <c r="D2548" t="str">
        <f>IFERROR(VLOOKUP(A2548,'Perpetual Stats(HEM)'!$A$3:$D$2773,3,FALSE),B2548)</f>
        <v>1GSYD</v>
      </c>
    </row>
    <row r="2549" spans="1:4">
      <c r="A2549">
        <v>2748</v>
      </c>
      <c r="B2549" t="s">
        <v>526</v>
      </c>
      <c r="C2549" t="s">
        <v>553</v>
      </c>
      <c r="D2549" t="str">
        <f>IFERROR(VLOOKUP(A2549,'Perpetual Stats(HEM)'!$A$3:$D$2773,3,FALSE),B2549)</f>
        <v>1GSYD</v>
      </c>
    </row>
    <row r="2550" spans="1:4">
      <c r="A2550">
        <v>2749</v>
      </c>
      <c r="B2550" t="s">
        <v>526</v>
      </c>
      <c r="C2550" t="s">
        <v>553</v>
      </c>
      <c r="D2550" t="str">
        <f>IFERROR(VLOOKUP(A2550,'Perpetual Stats(HEM)'!$A$3:$D$2773,3,FALSE),B2550)</f>
        <v>1GSYD</v>
      </c>
    </row>
    <row r="2551" spans="1:4">
      <c r="A2551">
        <v>2750</v>
      </c>
      <c r="B2551" t="s">
        <v>526</v>
      </c>
      <c r="C2551" t="s">
        <v>553</v>
      </c>
      <c r="D2551" t="str">
        <f>IFERROR(VLOOKUP(A2551,'Perpetual Stats(HEM)'!$A$3:$D$2773,3,FALSE),B2551)</f>
        <v>1GSYD</v>
      </c>
    </row>
    <row r="2552" spans="1:4">
      <c r="A2552">
        <v>2751</v>
      </c>
      <c r="B2552" t="s">
        <v>526</v>
      </c>
      <c r="C2552" t="s">
        <v>553</v>
      </c>
      <c r="D2552" t="str">
        <f>IFERROR(VLOOKUP(A2552,'Perpetual Stats(HEM)'!$A$3:$D$2773,3,FALSE),B2552)</f>
        <v>NSW</v>
      </c>
    </row>
    <row r="2553" spans="1:4">
      <c r="A2553">
        <v>2752</v>
      </c>
      <c r="B2553" t="s">
        <v>526</v>
      </c>
      <c r="C2553" t="s">
        <v>553</v>
      </c>
      <c r="D2553" t="str">
        <f>IFERROR(VLOOKUP(A2553,'Perpetual Stats(HEM)'!$A$3:$D$2773,3,FALSE),B2553)</f>
        <v>1GSYD</v>
      </c>
    </row>
    <row r="2554" spans="1:4">
      <c r="A2554">
        <v>2753</v>
      </c>
      <c r="B2554" t="s">
        <v>526</v>
      </c>
      <c r="C2554" t="s">
        <v>553</v>
      </c>
      <c r="D2554" t="str">
        <f>IFERROR(VLOOKUP(A2554,'Perpetual Stats(HEM)'!$A$3:$D$2773,3,FALSE),B2554)</f>
        <v>1GSYD</v>
      </c>
    </row>
    <row r="2555" spans="1:4">
      <c r="A2555">
        <v>2754</v>
      </c>
      <c r="B2555" t="s">
        <v>526</v>
      </c>
      <c r="C2555" t="s">
        <v>553</v>
      </c>
      <c r="D2555" t="str">
        <f>IFERROR(VLOOKUP(A2555,'Perpetual Stats(HEM)'!$A$3:$D$2773,3,FALSE),B2555)</f>
        <v>1GSYD</v>
      </c>
    </row>
    <row r="2556" spans="1:4">
      <c r="A2556">
        <v>2755</v>
      </c>
      <c r="B2556" t="s">
        <v>526</v>
      </c>
      <c r="C2556" t="s">
        <v>553</v>
      </c>
      <c r="D2556" t="str">
        <f>IFERROR(VLOOKUP(A2556,'Perpetual Stats(HEM)'!$A$3:$D$2773,3,FALSE),B2556)</f>
        <v>1GSYD</v>
      </c>
    </row>
    <row r="2557" spans="1:4">
      <c r="A2557">
        <v>2756</v>
      </c>
      <c r="B2557" t="s">
        <v>526</v>
      </c>
      <c r="C2557" t="s">
        <v>553</v>
      </c>
      <c r="D2557" t="str">
        <f>IFERROR(VLOOKUP(A2557,'Perpetual Stats(HEM)'!$A$3:$D$2773,3,FALSE),B2557)</f>
        <v>1GSYD</v>
      </c>
    </row>
    <row r="2558" spans="1:4">
      <c r="A2558">
        <v>2757</v>
      </c>
      <c r="B2558" t="s">
        <v>526</v>
      </c>
      <c r="C2558" t="s">
        <v>553</v>
      </c>
      <c r="D2558" t="str">
        <f>IFERROR(VLOOKUP(A2558,'Perpetual Stats(HEM)'!$A$3:$D$2773,3,FALSE),B2558)</f>
        <v>1GSYD</v>
      </c>
    </row>
    <row r="2559" spans="1:4">
      <c r="A2559">
        <v>2758</v>
      </c>
      <c r="B2559" t="s">
        <v>526</v>
      </c>
      <c r="C2559" t="s">
        <v>553</v>
      </c>
      <c r="D2559" t="str">
        <f>IFERROR(VLOOKUP(A2559,'Perpetual Stats(HEM)'!$A$3:$D$2773,3,FALSE),B2559)</f>
        <v>1GSYD</v>
      </c>
    </row>
    <row r="2560" spans="1:4">
      <c r="A2560">
        <v>2759</v>
      </c>
      <c r="B2560" t="s">
        <v>526</v>
      </c>
      <c r="C2560" t="s">
        <v>553</v>
      </c>
      <c r="D2560" t="str">
        <f>IFERROR(VLOOKUP(A2560,'Perpetual Stats(HEM)'!$A$3:$D$2773,3,FALSE),B2560)</f>
        <v>1GSYD</v>
      </c>
    </row>
    <row r="2561" spans="1:4">
      <c r="A2561">
        <v>2760</v>
      </c>
      <c r="B2561" t="s">
        <v>526</v>
      </c>
      <c r="C2561" t="s">
        <v>553</v>
      </c>
      <c r="D2561" t="str">
        <f>IFERROR(VLOOKUP(A2561,'Perpetual Stats(HEM)'!$A$3:$D$2773,3,FALSE),B2561)</f>
        <v>1GSYD</v>
      </c>
    </row>
    <row r="2562" spans="1:4">
      <c r="A2562">
        <v>2761</v>
      </c>
      <c r="B2562" t="s">
        <v>526</v>
      </c>
      <c r="C2562" t="s">
        <v>553</v>
      </c>
      <c r="D2562" t="str">
        <f>IFERROR(VLOOKUP(A2562,'Perpetual Stats(HEM)'!$A$3:$D$2773,3,FALSE),B2562)</f>
        <v>1GSYD</v>
      </c>
    </row>
    <row r="2563" spans="1:4">
      <c r="A2563">
        <v>2762</v>
      </c>
      <c r="B2563" t="s">
        <v>526</v>
      </c>
      <c r="C2563" t="s">
        <v>553</v>
      </c>
      <c r="D2563" t="str">
        <f>IFERROR(VLOOKUP(A2563,'Perpetual Stats(HEM)'!$A$3:$D$2773,3,FALSE),B2563)</f>
        <v>1GSYD</v>
      </c>
    </row>
    <row r="2564" spans="1:4">
      <c r="A2564">
        <v>2763</v>
      </c>
      <c r="B2564" t="s">
        <v>526</v>
      </c>
      <c r="C2564" t="s">
        <v>553</v>
      </c>
      <c r="D2564" t="str">
        <f>IFERROR(VLOOKUP(A2564,'Perpetual Stats(HEM)'!$A$3:$D$2773,3,FALSE),B2564)</f>
        <v>1GSYD</v>
      </c>
    </row>
    <row r="2565" spans="1:4">
      <c r="A2565">
        <v>2764</v>
      </c>
      <c r="B2565" t="s">
        <v>526</v>
      </c>
      <c r="C2565" t="s">
        <v>553</v>
      </c>
      <c r="D2565" t="str">
        <f>IFERROR(VLOOKUP(A2565,'Perpetual Stats(HEM)'!$A$3:$D$2773,3,FALSE),B2565)</f>
        <v>NSW</v>
      </c>
    </row>
    <row r="2566" spans="1:4">
      <c r="A2566">
        <v>2765</v>
      </c>
      <c r="B2566" t="s">
        <v>526</v>
      </c>
      <c r="C2566" t="s">
        <v>553</v>
      </c>
      <c r="D2566" t="str">
        <f>IFERROR(VLOOKUP(A2566,'Perpetual Stats(HEM)'!$A$3:$D$2773,3,FALSE),B2566)</f>
        <v>1GSYD</v>
      </c>
    </row>
    <row r="2567" spans="1:4">
      <c r="A2567">
        <v>2766</v>
      </c>
      <c r="B2567" t="s">
        <v>526</v>
      </c>
      <c r="C2567" t="s">
        <v>553</v>
      </c>
      <c r="D2567" t="str">
        <f>IFERROR(VLOOKUP(A2567,'Perpetual Stats(HEM)'!$A$3:$D$2773,3,FALSE),B2567)</f>
        <v>1GSYD</v>
      </c>
    </row>
    <row r="2568" spans="1:4">
      <c r="A2568">
        <v>2767</v>
      </c>
      <c r="B2568" t="s">
        <v>526</v>
      </c>
      <c r="C2568" t="s">
        <v>553</v>
      </c>
      <c r="D2568" t="str">
        <f>IFERROR(VLOOKUP(A2568,'Perpetual Stats(HEM)'!$A$3:$D$2773,3,FALSE),B2568)</f>
        <v>1GSYD</v>
      </c>
    </row>
    <row r="2569" spans="1:4">
      <c r="A2569">
        <v>2768</v>
      </c>
      <c r="B2569" t="s">
        <v>526</v>
      </c>
      <c r="C2569" t="s">
        <v>553</v>
      </c>
      <c r="D2569" t="str">
        <f>IFERROR(VLOOKUP(A2569,'Perpetual Stats(HEM)'!$A$3:$D$2773,3,FALSE),B2569)</f>
        <v>1GSYD</v>
      </c>
    </row>
    <row r="2570" spans="1:4">
      <c r="A2570">
        <v>2769</v>
      </c>
      <c r="B2570" t="s">
        <v>526</v>
      </c>
      <c r="C2570" t="s">
        <v>553</v>
      </c>
      <c r="D2570" t="str">
        <f>IFERROR(VLOOKUP(A2570,'Perpetual Stats(HEM)'!$A$3:$D$2773,3,FALSE),B2570)</f>
        <v>1GSYD</v>
      </c>
    </row>
    <row r="2571" spans="1:4">
      <c r="A2571">
        <v>2770</v>
      </c>
      <c r="B2571" t="s">
        <v>526</v>
      </c>
      <c r="C2571" t="s">
        <v>553</v>
      </c>
      <c r="D2571" t="str">
        <f>IFERROR(VLOOKUP(A2571,'Perpetual Stats(HEM)'!$A$3:$D$2773,3,FALSE),B2571)</f>
        <v>1GSYD</v>
      </c>
    </row>
    <row r="2572" spans="1:4">
      <c r="A2572">
        <v>2771</v>
      </c>
      <c r="B2572" t="s">
        <v>526</v>
      </c>
      <c r="C2572" t="s">
        <v>553</v>
      </c>
      <c r="D2572" t="str">
        <f>IFERROR(VLOOKUP(A2572,'Perpetual Stats(HEM)'!$A$3:$D$2773,3,FALSE),B2572)</f>
        <v>NSW</v>
      </c>
    </row>
    <row r="2573" spans="1:4">
      <c r="A2573">
        <v>2772</v>
      </c>
      <c r="B2573" t="s">
        <v>526</v>
      </c>
      <c r="C2573" t="s">
        <v>553</v>
      </c>
      <c r="D2573" t="str">
        <f>IFERROR(VLOOKUP(A2573,'Perpetual Stats(HEM)'!$A$3:$D$2773,3,FALSE),B2573)</f>
        <v>NSW</v>
      </c>
    </row>
    <row r="2574" spans="1:4">
      <c r="A2574">
        <v>2773</v>
      </c>
      <c r="B2574" t="s">
        <v>526</v>
      </c>
      <c r="C2574" t="s">
        <v>553</v>
      </c>
      <c r="D2574" t="str">
        <f>IFERROR(VLOOKUP(A2574,'Perpetual Stats(HEM)'!$A$3:$D$2773,3,FALSE),B2574)</f>
        <v>1GSYD</v>
      </c>
    </row>
    <row r="2575" spans="1:4">
      <c r="A2575">
        <v>2774</v>
      </c>
      <c r="B2575" t="s">
        <v>526</v>
      </c>
      <c r="C2575" t="s">
        <v>553</v>
      </c>
      <c r="D2575" t="str">
        <f>IFERROR(VLOOKUP(A2575,'Perpetual Stats(HEM)'!$A$3:$D$2773,3,FALSE),B2575)</f>
        <v>1GSYD</v>
      </c>
    </row>
    <row r="2576" spans="1:4">
      <c r="A2576">
        <v>2775</v>
      </c>
      <c r="B2576" t="s">
        <v>526</v>
      </c>
      <c r="C2576" t="s">
        <v>553</v>
      </c>
      <c r="D2576" t="str">
        <f>IFERROR(VLOOKUP(A2576,'Perpetual Stats(HEM)'!$A$3:$D$2773,3,FALSE),B2576)</f>
        <v>1GSYD</v>
      </c>
    </row>
    <row r="2577" spans="1:4">
      <c r="A2577">
        <v>2776</v>
      </c>
      <c r="B2577" t="s">
        <v>526</v>
      </c>
      <c r="C2577" t="s">
        <v>553</v>
      </c>
      <c r="D2577" t="str">
        <f>IFERROR(VLOOKUP(A2577,'Perpetual Stats(HEM)'!$A$3:$D$2773,3,FALSE),B2577)</f>
        <v>1GSYD</v>
      </c>
    </row>
    <row r="2578" spans="1:4">
      <c r="A2578">
        <v>2777</v>
      </c>
      <c r="B2578" t="s">
        <v>526</v>
      </c>
      <c r="C2578" t="s">
        <v>553</v>
      </c>
      <c r="D2578" t="str">
        <f>IFERROR(VLOOKUP(A2578,'Perpetual Stats(HEM)'!$A$3:$D$2773,3,FALSE),B2578)</f>
        <v>1GSYD</v>
      </c>
    </row>
    <row r="2579" spans="1:4">
      <c r="A2579">
        <v>2778</v>
      </c>
      <c r="B2579" t="s">
        <v>526</v>
      </c>
      <c r="C2579" t="s">
        <v>553</v>
      </c>
      <c r="D2579" t="str">
        <f>IFERROR(VLOOKUP(A2579,'Perpetual Stats(HEM)'!$A$3:$D$2773,3,FALSE),B2579)</f>
        <v>1GSYD</v>
      </c>
    </row>
    <row r="2580" spans="1:4">
      <c r="A2580">
        <v>2779</v>
      </c>
      <c r="B2580" t="s">
        <v>526</v>
      </c>
      <c r="C2580" t="s">
        <v>553</v>
      </c>
      <c r="D2580" t="str">
        <f>IFERROR(VLOOKUP(A2580,'Perpetual Stats(HEM)'!$A$3:$D$2773,3,FALSE),B2580)</f>
        <v>1GSYD</v>
      </c>
    </row>
    <row r="2581" spans="1:4">
      <c r="A2581">
        <v>2780</v>
      </c>
      <c r="B2581" t="s">
        <v>526</v>
      </c>
      <c r="C2581" t="s">
        <v>553</v>
      </c>
      <c r="D2581" t="str">
        <f>IFERROR(VLOOKUP(A2581,'Perpetual Stats(HEM)'!$A$3:$D$2773,3,FALSE),B2581)</f>
        <v>1GSYD</v>
      </c>
    </row>
    <row r="2582" spans="1:4">
      <c r="A2582">
        <v>2781</v>
      </c>
      <c r="B2582" t="s">
        <v>526</v>
      </c>
      <c r="C2582" t="s">
        <v>553</v>
      </c>
      <c r="D2582" t="str">
        <f>IFERROR(VLOOKUP(A2582,'Perpetual Stats(HEM)'!$A$3:$D$2773,3,FALSE),B2582)</f>
        <v>NSW</v>
      </c>
    </row>
    <row r="2583" spans="1:4">
      <c r="A2583">
        <v>2782</v>
      </c>
      <c r="B2583" t="s">
        <v>526</v>
      </c>
      <c r="C2583" t="s">
        <v>553</v>
      </c>
      <c r="D2583" t="str">
        <f>IFERROR(VLOOKUP(A2583,'Perpetual Stats(HEM)'!$A$3:$D$2773,3,FALSE),B2583)</f>
        <v>1GSYD</v>
      </c>
    </row>
    <row r="2584" spans="1:4">
      <c r="A2584">
        <v>2783</v>
      </c>
      <c r="B2584" t="s">
        <v>526</v>
      </c>
      <c r="C2584" t="s">
        <v>553</v>
      </c>
      <c r="D2584" t="str">
        <f>IFERROR(VLOOKUP(A2584,'Perpetual Stats(HEM)'!$A$3:$D$2773,3,FALSE),B2584)</f>
        <v>1GSYD</v>
      </c>
    </row>
    <row r="2585" spans="1:4">
      <c r="A2585">
        <v>2784</v>
      </c>
      <c r="B2585" t="s">
        <v>526</v>
      </c>
      <c r="C2585" t="s">
        <v>553</v>
      </c>
      <c r="D2585" t="str">
        <f>IFERROR(VLOOKUP(A2585,'Perpetual Stats(HEM)'!$A$3:$D$2773,3,FALSE),B2585)</f>
        <v>1GSYD</v>
      </c>
    </row>
    <row r="2586" spans="1:4">
      <c r="A2586">
        <v>2785</v>
      </c>
      <c r="B2586" t="s">
        <v>526</v>
      </c>
      <c r="C2586" t="s">
        <v>553</v>
      </c>
      <c r="D2586" t="str">
        <f>IFERROR(VLOOKUP(A2586,'Perpetual Stats(HEM)'!$A$3:$D$2773,3,FALSE),B2586)</f>
        <v>1GSYD</v>
      </c>
    </row>
    <row r="2587" spans="1:4">
      <c r="A2587">
        <v>2786</v>
      </c>
      <c r="B2587" t="s">
        <v>526</v>
      </c>
      <c r="C2587" t="s">
        <v>553</v>
      </c>
      <c r="D2587" t="str">
        <f>IFERROR(VLOOKUP(A2587,'Perpetual Stats(HEM)'!$A$3:$D$2773,3,FALSE),B2587)</f>
        <v>1GSYD</v>
      </c>
    </row>
    <row r="2588" spans="1:4">
      <c r="A2588">
        <v>2787</v>
      </c>
      <c r="B2588" t="s">
        <v>526</v>
      </c>
      <c r="C2588" t="s">
        <v>479</v>
      </c>
      <c r="D2588" t="str">
        <f>IFERROR(VLOOKUP(A2588,'Perpetual Stats(HEM)'!$A$3:$D$2773,3,FALSE),B2588)</f>
        <v>1GSYD</v>
      </c>
    </row>
    <row r="2589" spans="1:4">
      <c r="A2589">
        <v>2788</v>
      </c>
      <c r="B2589" t="s">
        <v>526</v>
      </c>
      <c r="C2589" t="s">
        <v>479</v>
      </c>
      <c r="D2589" t="str">
        <f>IFERROR(VLOOKUP(A2589,'Perpetual Stats(HEM)'!$A$3:$D$2773,3,FALSE),B2589)</f>
        <v>NSW</v>
      </c>
    </row>
    <row r="2590" spans="1:4">
      <c r="A2590">
        <v>2789</v>
      </c>
      <c r="B2590" t="s">
        <v>526</v>
      </c>
      <c r="C2590" t="s">
        <v>479</v>
      </c>
      <c r="D2590" t="str">
        <f>IFERROR(VLOOKUP(A2590,'Perpetual Stats(HEM)'!$A$3:$D$2773,3,FALSE),B2590)</f>
        <v>NSW</v>
      </c>
    </row>
    <row r="2591" spans="1:4">
      <c r="A2591">
        <v>2790</v>
      </c>
      <c r="B2591" t="s">
        <v>526</v>
      </c>
      <c r="C2591" t="s">
        <v>479</v>
      </c>
      <c r="D2591" t="str">
        <f>IFERROR(VLOOKUP(A2591,'Perpetual Stats(HEM)'!$A$3:$D$2773,3,FALSE),B2591)</f>
        <v>1GSYD</v>
      </c>
    </row>
    <row r="2592" spans="1:4">
      <c r="A2592">
        <v>2791</v>
      </c>
      <c r="B2592" t="s">
        <v>526</v>
      </c>
      <c r="C2592" t="s">
        <v>479</v>
      </c>
      <c r="D2592" t="str">
        <f>IFERROR(VLOOKUP(A2592,'Perpetual Stats(HEM)'!$A$3:$D$2773,3,FALSE),B2592)</f>
        <v>1RNSW</v>
      </c>
    </row>
    <row r="2593" spans="1:4">
      <c r="A2593">
        <v>2792</v>
      </c>
      <c r="B2593" t="s">
        <v>526</v>
      </c>
      <c r="C2593" t="s">
        <v>479</v>
      </c>
      <c r="D2593" t="str">
        <f>IFERROR(VLOOKUP(A2593,'Perpetual Stats(HEM)'!$A$3:$D$2773,3,FALSE),B2593)</f>
        <v>1RNSW</v>
      </c>
    </row>
    <row r="2594" spans="1:4">
      <c r="A2594">
        <v>2793</v>
      </c>
      <c r="B2594" t="s">
        <v>526</v>
      </c>
      <c r="C2594" t="s">
        <v>479</v>
      </c>
      <c r="D2594" t="str">
        <f>IFERROR(VLOOKUP(A2594,'Perpetual Stats(HEM)'!$A$3:$D$2773,3,FALSE),B2594)</f>
        <v>1RNSW</v>
      </c>
    </row>
    <row r="2595" spans="1:4">
      <c r="A2595">
        <v>2794</v>
      </c>
      <c r="B2595" t="s">
        <v>526</v>
      </c>
      <c r="C2595" t="s">
        <v>479</v>
      </c>
      <c r="D2595" t="str">
        <f>IFERROR(VLOOKUP(A2595,'Perpetual Stats(HEM)'!$A$3:$D$2773,3,FALSE),B2595)</f>
        <v>1RNSW</v>
      </c>
    </row>
    <row r="2596" spans="1:4">
      <c r="A2596">
        <v>2795</v>
      </c>
      <c r="B2596" t="s">
        <v>526</v>
      </c>
      <c r="C2596" t="s">
        <v>479</v>
      </c>
      <c r="D2596" t="str">
        <f>IFERROR(VLOOKUP(A2596,'Perpetual Stats(HEM)'!$A$3:$D$2773,3,FALSE),B2596)</f>
        <v>1RNSW</v>
      </c>
    </row>
    <row r="2597" spans="1:4">
      <c r="A2597">
        <v>2796</v>
      </c>
      <c r="B2597" t="s">
        <v>526</v>
      </c>
      <c r="C2597" t="s">
        <v>479</v>
      </c>
      <c r="D2597" t="str">
        <f>IFERROR(VLOOKUP(A2597,'Perpetual Stats(HEM)'!$A$3:$D$2773,3,FALSE),B2597)</f>
        <v>NSW</v>
      </c>
    </row>
    <row r="2598" spans="1:4">
      <c r="A2598">
        <v>2797</v>
      </c>
      <c r="B2598" t="s">
        <v>526</v>
      </c>
      <c r="C2598" t="s">
        <v>479</v>
      </c>
      <c r="D2598" t="str">
        <f>IFERROR(VLOOKUP(A2598,'Perpetual Stats(HEM)'!$A$3:$D$2773,3,FALSE),B2598)</f>
        <v>1RNSW</v>
      </c>
    </row>
    <row r="2599" spans="1:4">
      <c r="A2599">
        <v>2798</v>
      </c>
      <c r="B2599" t="s">
        <v>526</v>
      </c>
      <c r="C2599" t="s">
        <v>479</v>
      </c>
      <c r="D2599" t="str">
        <f>IFERROR(VLOOKUP(A2599,'Perpetual Stats(HEM)'!$A$3:$D$2773,3,FALSE),B2599)</f>
        <v>1RNSW</v>
      </c>
    </row>
    <row r="2600" spans="1:4">
      <c r="A2600">
        <v>2799</v>
      </c>
      <c r="B2600" t="s">
        <v>526</v>
      </c>
      <c r="C2600" t="s">
        <v>479</v>
      </c>
      <c r="D2600" t="str">
        <f>IFERROR(VLOOKUP(A2600,'Perpetual Stats(HEM)'!$A$3:$D$2773,3,FALSE),B2600)</f>
        <v>1RNSW</v>
      </c>
    </row>
    <row r="2601" spans="1:4">
      <c r="A2601">
        <v>2800</v>
      </c>
      <c r="B2601" t="s">
        <v>526</v>
      </c>
      <c r="C2601" t="s">
        <v>479</v>
      </c>
      <c r="D2601" t="str">
        <f>IFERROR(VLOOKUP(A2601,'Perpetual Stats(HEM)'!$A$3:$D$2773,3,FALSE),B2601)</f>
        <v>1RNSW</v>
      </c>
    </row>
    <row r="2602" spans="1:4">
      <c r="A2602">
        <v>2801</v>
      </c>
      <c r="B2602" t="s">
        <v>526</v>
      </c>
      <c r="C2602" t="s">
        <v>479</v>
      </c>
      <c r="D2602" t="str">
        <f>IFERROR(VLOOKUP(A2602,'Perpetual Stats(HEM)'!$A$3:$D$2773,3,FALSE),B2602)</f>
        <v>NSW</v>
      </c>
    </row>
    <row r="2603" spans="1:4">
      <c r="A2603">
        <v>2802</v>
      </c>
      <c r="B2603" t="s">
        <v>526</v>
      </c>
      <c r="C2603" t="s">
        <v>479</v>
      </c>
      <c r="D2603" t="str">
        <f>IFERROR(VLOOKUP(A2603,'Perpetual Stats(HEM)'!$A$3:$D$2773,3,FALSE),B2603)</f>
        <v>NSW</v>
      </c>
    </row>
    <row r="2604" spans="1:4">
      <c r="A2604">
        <v>2803</v>
      </c>
      <c r="B2604" t="s">
        <v>526</v>
      </c>
      <c r="C2604" t="s">
        <v>479</v>
      </c>
      <c r="D2604" t="str">
        <f>IFERROR(VLOOKUP(A2604,'Perpetual Stats(HEM)'!$A$3:$D$2773,3,FALSE),B2604)</f>
        <v>1RNSW</v>
      </c>
    </row>
    <row r="2605" spans="1:4">
      <c r="A2605">
        <v>2804</v>
      </c>
      <c r="B2605" t="s">
        <v>526</v>
      </c>
      <c r="C2605" t="s">
        <v>479</v>
      </c>
      <c r="D2605" t="str">
        <f>IFERROR(VLOOKUP(A2605,'Perpetual Stats(HEM)'!$A$3:$D$2773,3,FALSE),B2605)</f>
        <v>1RNSW</v>
      </c>
    </row>
    <row r="2606" spans="1:4">
      <c r="A2606">
        <v>2805</v>
      </c>
      <c r="B2606" t="s">
        <v>526</v>
      </c>
      <c r="C2606" t="s">
        <v>479</v>
      </c>
      <c r="D2606" t="str">
        <f>IFERROR(VLOOKUP(A2606,'Perpetual Stats(HEM)'!$A$3:$D$2773,3,FALSE),B2606)</f>
        <v>1RNSW</v>
      </c>
    </row>
    <row r="2607" spans="1:4">
      <c r="A2607">
        <v>2806</v>
      </c>
      <c r="B2607" t="s">
        <v>526</v>
      </c>
      <c r="C2607" t="s">
        <v>479</v>
      </c>
      <c r="D2607" t="str">
        <f>IFERROR(VLOOKUP(A2607,'Perpetual Stats(HEM)'!$A$3:$D$2773,3,FALSE),B2607)</f>
        <v>1RNSW</v>
      </c>
    </row>
    <row r="2608" spans="1:4">
      <c r="A2608">
        <v>2807</v>
      </c>
      <c r="B2608" t="s">
        <v>526</v>
      </c>
      <c r="C2608" t="s">
        <v>479</v>
      </c>
      <c r="D2608" t="str">
        <f>IFERROR(VLOOKUP(A2608,'Perpetual Stats(HEM)'!$A$3:$D$2773,3,FALSE),B2608)</f>
        <v>1RNSW</v>
      </c>
    </row>
    <row r="2609" spans="1:4">
      <c r="A2609">
        <v>2808</v>
      </c>
      <c r="B2609" t="s">
        <v>526</v>
      </c>
      <c r="C2609" t="s">
        <v>479</v>
      </c>
      <c r="D2609" t="str">
        <f>IFERROR(VLOOKUP(A2609,'Perpetual Stats(HEM)'!$A$3:$D$2773,3,FALSE),B2609)</f>
        <v>1RNSW</v>
      </c>
    </row>
    <row r="2610" spans="1:4">
      <c r="A2610">
        <v>2809</v>
      </c>
      <c r="B2610" t="s">
        <v>526</v>
      </c>
      <c r="C2610" t="s">
        <v>479</v>
      </c>
      <c r="D2610" t="str">
        <f>IFERROR(VLOOKUP(A2610,'Perpetual Stats(HEM)'!$A$3:$D$2773,3,FALSE),B2610)</f>
        <v>1RNSW</v>
      </c>
    </row>
    <row r="2611" spans="1:4">
      <c r="A2611">
        <v>2810</v>
      </c>
      <c r="B2611" t="s">
        <v>526</v>
      </c>
      <c r="C2611" t="s">
        <v>479</v>
      </c>
      <c r="D2611" t="str">
        <f>IFERROR(VLOOKUP(A2611,'Perpetual Stats(HEM)'!$A$3:$D$2773,3,FALSE),B2611)</f>
        <v>1RNSW</v>
      </c>
    </row>
    <row r="2612" spans="1:4">
      <c r="A2612">
        <v>2811</v>
      </c>
      <c r="B2612" t="s">
        <v>526</v>
      </c>
      <c r="C2612" t="s">
        <v>479</v>
      </c>
      <c r="D2612" t="str">
        <f>IFERROR(VLOOKUP(A2612,'Perpetual Stats(HEM)'!$A$3:$D$2773,3,FALSE),B2612)</f>
        <v>NSW</v>
      </c>
    </row>
    <row r="2613" spans="1:4">
      <c r="A2613">
        <v>2812</v>
      </c>
      <c r="B2613" t="s">
        <v>526</v>
      </c>
      <c r="C2613" t="s">
        <v>479</v>
      </c>
      <c r="D2613" t="str">
        <f>IFERROR(VLOOKUP(A2613,'Perpetual Stats(HEM)'!$A$3:$D$2773,3,FALSE),B2613)</f>
        <v>NSW</v>
      </c>
    </row>
    <row r="2614" spans="1:4">
      <c r="A2614">
        <v>2813</v>
      </c>
      <c r="B2614" t="s">
        <v>526</v>
      </c>
      <c r="C2614" t="s">
        <v>479</v>
      </c>
      <c r="D2614" t="str">
        <f>IFERROR(VLOOKUP(A2614,'Perpetual Stats(HEM)'!$A$3:$D$2773,3,FALSE),B2614)</f>
        <v>NSW</v>
      </c>
    </row>
    <row r="2615" spans="1:4">
      <c r="A2615">
        <v>2814</v>
      </c>
      <c r="B2615" t="s">
        <v>526</v>
      </c>
      <c r="C2615" t="s">
        <v>479</v>
      </c>
      <c r="D2615" t="str">
        <f>IFERROR(VLOOKUP(A2615,'Perpetual Stats(HEM)'!$A$3:$D$2773,3,FALSE),B2615)</f>
        <v>NSW</v>
      </c>
    </row>
    <row r="2616" spans="1:4">
      <c r="A2616">
        <v>2815</v>
      </c>
      <c r="B2616" t="s">
        <v>526</v>
      </c>
      <c r="C2616" t="s">
        <v>479</v>
      </c>
      <c r="D2616" t="str">
        <f>IFERROR(VLOOKUP(A2616,'Perpetual Stats(HEM)'!$A$3:$D$2773,3,FALSE),B2616)</f>
        <v>NSW</v>
      </c>
    </row>
    <row r="2617" spans="1:4">
      <c r="A2617">
        <v>2816</v>
      </c>
      <c r="B2617" t="s">
        <v>526</v>
      </c>
      <c r="C2617" t="s">
        <v>479</v>
      </c>
      <c r="D2617" t="str">
        <f>IFERROR(VLOOKUP(A2617,'Perpetual Stats(HEM)'!$A$3:$D$2773,3,FALSE),B2617)</f>
        <v>NSW</v>
      </c>
    </row>
    <row r="2618" spans="1:4">
      <c r="A2618">
        <v>2817</v>
      </c>
      <c r="B2618" t="s">
        <v>526</v>
      </c>
      <c r="C2618" t="s">
        <v>479</v>
      </c>
      <c r="D2618" t="str">
        <f>IFERROR(VLOOKUP(A2618,'Perpetual Stats(HEM)'!$A$3:$D$2773,3,FALSE),B2618)</f>
        <v>NSW</v>
      </c>
    </row>
    <row r="2619" spans="1:4">
      <c r="A2619">
        <v>2818</v>
      </c>
      <c r="B2619" t="s">
        <v>526</v>
      </c>
      <c r="C2619" t="s">
        <v>479</v>
      </c>
      <c r="D2619" t="str">
        <f>IFERROR(VLOOKUP(A2619,'Perpetual Stats(HEM)'!$A$3:$D$2773,3,FALSE),B2619)</f>
        <v>NSW</v>
      </c>
    </row>
    <row r="2620" spans="1:4">
      <c r="A2620">
        <v>2819</v>
      </c>
      <c r="B2620" t="s">
        <v>526</v>
      </c>
      <c r="C2620" t="s">
        <v>479</v>
      </c>
      <c r="D2620" t="str">
        <f>IFERROR(VLOOKUP(A2620,'Perpetual Stats(HEM)'!$A$3:$D$2773,3,FALSE),B2620)</f>
        <v>NSW</v>
      </c>
    </row>
    <row r="2621" spans="1:4">
      <c r="A2621">
        <v>2820</v>
      </c>
      <c r="B2621" t="s">
        <v>526</v>
      </c>
      <c r="C2621" t="s">
        <v>479</v>
      </c>
      <c r="D2621" t="str">
        <f>IFERROR(VLOOKUP(A2621,'Perpetual Stats(HEM)'!$A$3:$D$2773,3,FALSE),B2621)</f>
        <v>1RNSW</v>
      </c>
    </row>
    <row r="2622" spans="1:4">
      <c r="A2622">
        <v>2821</v>
      </c>
      <c r="B2622" t="s">
        <v>526</v>
      </c>
      <c r="C2622" t="s">
        <v>479</v>
      </c>
      <c r="D2622" t="str">
        <f>IFERROR(VLOOKUP(A2622,'Perpetual Stats(HEM)'!$A$3:$D$2773,3,FALSE),B2622)</f>
        <v>1RNSW</v>
      </c>
    </row>
    <row r="2623" spans="1:4">
      <c r="A2623">
        <v>2822</v>
      </c>
      <c r="B2623" t="s">
        <v>526</v>
      </c>
      <c r="C2623" t="s">
        <v>479</v>
      </c>
      <c r="D2623" t="str">
        <f>IFERROR(VLOOKUP(A2623,'Perpetual Stats(HEM)'!$A$3:$D$2773,3,FALSE),B2623)</f>
        <v>NSW</v>
      </c>
    </row>
    <row r="2624" spans="1:4">
      <c r="A2624">
        <v>2823</v>
      </c>
      <c r="B2624" t="s">
        <v>526</v>
      </c>
      <c r="C2624" t="s">
        <v>479</v>
      </c>
      <c r="D2624" t="str">
        <f>IFERROR(VLOOKUP(A2624,'Perpetual Stats(HEM)'!$A$3:$D$2773,3,FALSE),B2624)</f>
        <v>1RNSW</v>
      </c>
    </row>
    <row r="2625" spans="1:4">
      <c r="A2625">
        <v>2824</v>
      </c>
      <c r="B2625" t="s">
        <v>526</v>
      </c>
      <c r="C2625" t="s">
        <v>479</v>
      </c>
      <c r="D2625" t="str">
        <f>IFERROR(VLOOKUP(A2625,'Perpetual Stats(HEM)'!$A$3:$D$2773,3,FALSE),B2625)</f>
        <v>1RNSW</v>
      </c>
    </row>
    <row r="2626" spans="1:4">
      <c r="A2626">
        <v>2825</v>
      </c>
      <c r="B2626" t="s">
        <v>526</v>
      </c>
      <c r="C2626" t="s">
        <v>479</v>
      </c>
      <c r="D2626" t="str">
        <f>IFERROR(VLOOKUP(A2626,'Perpetual Stats(HEM)'!$A$3:$D$2773,3,FALSE),B2626)</f>
        <v>1RNSW</v>
      </c>
    </row>
    <row r="2627" spans="1:4">
      <c r="A2627">
        <v>2826</v>
      </c>
      <c r="B2627" t="s">
        <v>526</v>
      </c>
      <c r="C2627" t="s">
        <v>479</v>
      </c>
      <c r="D2627" t="str">
        <f>IFERROR(VLOOKUP(A2627,'Perpetual Stats(HEM)'!$A$3:$D$2773,3,FALSE),B2627)</f>
        <v>NSW</v>
      </c>
    </row>
    <row r="2628" spans="1:4">
      <c r="A2628">
        <v>2827</v>
      </c>
      <c r="B2628" t="s">
        <v>526</v>
      </c>
      <c r="C2628" t="s">
        <v>479</v>
      </c>
      <c r="D2628" t="str">
        <f>IFERROR(VLOOKUP(A2628,'Perpetual Stats(HEM)'!$A$3:$D$2773,3,FALSE),B2628)</f>
        <v>1RNSW</v>
      </c>
    </row>
    <row r="2629" spans="1:4">
      <c r="A2629">
        <v>2828</v>
      </c>
      <c r="B2629" t="s">
        <v>526</v>
      </c>
      <c r="C2629" t="s">
        <v>479</v>
      </c>
      <c r="D2629" t="str">
        <f>IFERROR(VLOOKUP(A2629,'Perpetual Stats(HEM)'!$A$3:$D$2773,3,FALSE),B2629)</f>
        <v>1RNSW</v>
      </c>
    </row>
    <row r="2630" spans="1:4">
      <c r="A2630">
        <v>2829</v>
      </c>
      <c r="B2630" t="s">
        <v>526</v>
      </c>
      <c r="C2630" t="s">
        <v>479</v>
      </c>
      <c r="D2630" t="str">
        <f>IFERROR(VLOOKUP(A2630,'Perpetual Stats(HEM)'!$A$3:$D$2773,3,FALSE),B2630)</f>
        <v>1RNSW</v>
      </c>
    </row>
    <row r="2631" spans="1:4">
      <c r="A2631">
        <v>2830</v>
      </c>
      <c r="B2631" t="s">
        <v>526</v>
      </c>
      <c r="C2631" t="s">
        <v>479</v>
      </c>
      <c r="D2631" t="str">
        <f>IFERROR(VLOOKUP(A2631,'Perpetual Stats(HEM)'!$A$3:$D$2773,3,FALSE),B2631)</f>
        <v>1RNSW</v>
      </c>
    </row>
    <row r="2632" spans="1:4">
      <c r="A2632">
        <v>2831</v>
      </c>
      <c r="B2632" t="s">
        <v>526</v>
      </c>
      <c r="C2632" t="s">
        <v>479</v>
      </c>
      <c r="D2632" t="str">
        <f>IFERROR(VLOOKUP(A2632,'Perpetual Stats(HEM)'!$A$3:$D$2773,3,FALSE),B2632)</f>
        <v>1RNSW</v>
      </c>
    </row>
    <row r="2633" spans="1:4">
      <c r="A2633">
        <v>2832</v>
      </c>
      <c r="B2633" t="s">
        <v>526</v>
      </c>
      <c r="C2633" t="s">
        <v>479</v>
      </c>
      <c r="D2633" t="str">
        <f>IFERROR(VLOOKUP(A2633,'Perpetual Stats(HEM)'!$A$3:$D$2773,3,FALSE),B2633)</f>
        <v>1RNSW</v>
      </c>
    </row>
    <row r="2634" spans="1:4">
      <c r="A2634">
        <v>2833</v>
      </c>
      <c r="B2634" t="s">
        <v>526</v>
      </c>
      <c r="C2634" t="s">
        <v>479</v>
      </c>
      <c r="D2634" t="str">
        <f>IFERROR(VLOOKUP(A2634,'Perpetual Stats(HEM)'!$A$3:$D$2773,3,FALSE),B2634)</f>
        <v>1RNSW</v>
      </c>
    </row>
    <row r="2635" spans="1:4">
      <c r="A2635">
        <v>2834</v>
      </c>
      <c r="B2635" t="s">
        <v>526</v>
      </c>
      <c r="C2635" t="s">
        <v>479</v>
      </c>
      <c r="D2635" t="str">
        <f>IFERROR(VLOOKUP(A2635,'Perpetual Stats(HEM)'!$A$3:$D$2773,3,FALSE),B2635)</f>
        <v>1RNSW</v>
      </c>
    </row>
    <row r="2636" spans="1:4">
      <c r="A2636">
        <v>2835</v>
      </c>
      <c r="B2636" t="s">
        <v>526</v>
      </c>
      <c r="C2636" t="s">
        <v>479</v>
      </c>
      <c r="D2636" t="str">
        <f>IFERROR(VLOOKUP(A2636,'Perpetual Stats(HEM)'!$A$3:$D$2773,3,FALSE),B2636)</f>
        <v>1RNSW</v>
      </c>
    </row>
    <row r="2637" spans="1:4">
      <c r="A2637">
        <v>2836</v>
      </c>
      <c r="B2637" t="s">
        <v>526</v>
      </c>
      <c r="C2637" t="s">
        <v>479</v>
      </c>
      <c r="D2637" t="str">
        <f>IFERROR(VLOOKUP(A2637,'Perpetual Stats(HEM)'!$A$3:$D$2773,3,FALSE),B2637)</f>
        <v>1RNSW</v>
      </c>
    </row>
    <row r="2638" spans="1:4">
      <c r="A2638">
        <v>2837</v>
      </c>
      <c r="B2638" t="s">
        <v>526</v>
      </c>
      <c r="C2638" t="s">
        <v>479</v>
      </c>
      <c r="D2638" t="str">
        <f>IFERROR(VLOOKUP(A2638,'Perpetual Stats(HEM)'!$A$3:$D$2773,3,FALSE),B2638)</f>
        <v>NSW</v>
      </c>
    </row>
    <row r="2639" spans="1:4">
      <c r="A2639">
        <v>2838</v>
      </c>
      <c r="B2639" t="s">
        <v>526</v>
      </c>
      <c r="C2639" t="s">
        <v>479</v>
      </c>
      <c r="D2639" t="str">
        <f>IFERROR(VLOOKUP(A2639,'Perpetual Stats(HEM)'!$A$3:$D$2773,3,FALSE),B2639)</f>
        <v>NSW</v>
      </c>
    </row>
    <row r="2640" spans="1:4">
      <c r="A2640">
        <v>2839</v>
      </c>
      <c r="B2640" t="s">
        <v>526</v>
      </c>
      <c r="C2640" t="s">
        <v>479</v>
      </c>
      <c r="D2640" t="str">
        <f>IFERROR(VLOOKUP(A2640,'Perpetual Stats(HEM)'!$A$3:$D$2773,3,FALSE),B2640)</f>
        <v>1RNSW</v>
      </c>
    </row>
    <row r="2641" spans="1:4">
      <c r="A2641">
        <v>2840</v>
      </c>
      <c r="B2641" t="s">
        <v>526</v>
      </c>
      <c r="C2641" t="s">
        <v>479</v>
      </c>
      <c r="D2641" t="str">
        <f>IFERROR(VLOOKUP(A2641,'Perpetual Stats(HEM)'!$A$3:$D$2773,3,FALSE),B2641)</f>
        <v>1RNSW</v>
      </c>
    </row>
    <row r="2642" spans="1:4">
      <c r="A2642">
        <v>2841</v>
      </c>
      <c r="B2642" t="s">
        <v>526</v>
      </c>
      <c r="C2642" t="s">
        <v>479</v>
      </c>
      <c r="D2642" t="str">
        <f>IFERROR(VLOOKUP(A2642,'Perpetual Stats(HEM)'!$A$3:$D$2773,3,FALSE),B2642)</f>
        <v>NSW</v>
      </c>
    </row>
    <row r="2643" spans="1:4">
      <c r="A2643">
        <v>2842</v>
      </c>
      <c r="B2643" t="s">
        <v>526</v>
      </c>
      <c r="C2643" t="s">
        <v>479</v>
      </c>
      <c r="D2643" t="str">
        <f>IFERROR(VLOOKUP(A2643,'Perpetual Stats(HEM)'!$A$3:$D$2773,3,FALSE),B2643)</f>
        <v>1RNSW</v>
      </c>
    </row>
    <row r="2644" spans="1:4">
      <c r="A2644">
        <v>2843</v>
      </c>
      <c r="B2644" t="s">
        <v>526</v>
      </c>
      <c r="C2644" t="s">
        <v>479</v>
      </c>
      <c r="D2644" t="str">
        <f>IFERROR(VLOOKUP(A2644,'Perpetual Stats(HEM)'!$A$3:$D$2773,3,FALSE),B2644)</f>
        <v>1RNSW</v>
      </c>
    </row>
    <row r="2645" spans="1:4">
      <c r="A2645">
        <v>2844</v>
      </c>
      <c r="B2645" t="s">
        <v>526</v>
      </c>
      <c r="C2645" t="s">
        <v>479</v>
      </c>
      <c r="D2645" t="str">
        <f>IFERROR(VLOOKUP(A2645,'Perpetual Stats(HEM)'!$A$3:$D$2773,3,FALSE),B2645)</f>
        <v>1RNSW</v>
      </c>
    </row>
    <row r="2646" spans="1:4">
      <c r="A2646">
        <v>2845</v>
      </c>
      <c r="B2646" t="s">
        <v>526</v>
      </c>
      <c r="C2646" t="s">
        <v>479</v>
      </c>
      <c r="D2646" t="str">
        <f>IFERROR(VLOOKUP(A2646,'Perpetual Stats(HEM)'!$A$3:$D$2773,3,FALSE),B2646)</f>
        <v>1RNSW</v>
      </c>
    </row>
    <row r="2647" spans="1:4">
      <c r="A2647">
        <v>2846</v>
      </c>
      <c r="B2647" t="s">
        <v>526</v>
      </c>
      <c r="C2647" t="s">
        <v>479</v>
      </c>
      <c r="D2647" t="str">
        <f>IFERROR(VLOOKUP(A2647,'Perpetual Stats(HEM)'!$A$3:$D$2773,3,FALSE),B2647)</f>
        <v>1RNSW</v>
      </c>
    </row>
    <row r="2648" spans="1:4">
      <c r="A2648">
        <v>2847</v>
      </c>
      <c r="B2648" t="s">
        <v>526</v>
      </c>
      <c r="C2648" t="s">
        <v>479</v>
      </c>
      <c r="D2648" t="str">
        <f>IFERROR(VLOOKUP(A2648,'Perpetual Stats(HEM)'!$A$3:$D$2773,3,FALSE),B2648)</f>
        <v>1RNSW</v>
      </c>
    </row>
    <row r="2649" spans="1:4">
      <c r="A2649">
        <v>2848</v>
      </c>
      <c r="B2649" t="s">
        <v>526</v>
      </c>
      <c r="C2649" t="s">
        <v>479</v>
      </c>
      <c r="D2649" t="str">
        <f>IFERROR(VLOOKUP(A2649,'Perpetual Stats(HEM)'!$A$3:$D$2773,3,FALSE),B2649)</f>
        <v>1RNSW</v>
      </c>
    </row>
    <row r="2650" spans="1:4">
      <c r="A2650">
        <v>2849</v>
      </c>
      <c r="B2650" t="s">
        <v>526</v>
      </c>
      <c r="C2650" t="s">
        <v>479</v>
      </c>
      <c r="D2650" t="str">
        <f>IFERROR(VLOOKUP(A2650,'Perpetual Stats(HEM)'!$A$3:$D$2773,3,FALSE),B2650)</f>
        <v>1RNSW</v>
      </c>
    </row>
    <row r="2651" spans="1:4">
      <c r="A2651">
        <v>2850</v>
      </c>
      <c r="B2651" t="s">
        <v>526</v>
      </c>
      <c r="C2651" t="s">
        <v>479</v>
      </c>
      <c r="D2651" t="str">
        <f>IFERROR(VLOOKUP(A2651,'Perpetual Stats(HEM)'!$A$3:$D$2773,3,FALSE),B2651)</f>
        <v>1RNSW</v>
      </c>
    </row>
    <row r="2652" spans="1:4">
      <c r="A2652">
        <v>2851</v>
      </c>
      <c r="B2652" t="s">
        <v>526</v>
      </c>
      <c r="C2652" t="s">
        <v>479</v>
      </c>
      <c r="D2652" t="str">
        <f>IFERROR(VLOOKUP(A2652,'Perpetual Stats(HEM)'!$A$3:$D$2773,3,FALSE),B2652)</f>
        <v>NSW</v>
      </c>
    </row>
    <row r="2653" spans="1:4">
      <c r="A2653">
        <v>2852</v>
      </c>
      <c r="B2653" t="s">
        <v>526</v>
      </c>
      <c r="C2653" t="s">
        <v>479</v>
      </c>
      <c r="D2653" t="str">
        <f>IFERROR(VLOOKUP(A2653,'Perpetual Stats(HEM)'!$A$3:$D$2773,3,FALSE),B2653)</f>
        <v>1RNSW</v>
      </c>
    </row>
    <row r="2654" spans="1:4">
      <c r="A2654">
        <v>2853</v>
      </c>
      <c r="B2654" t="s">
        <v>526</v>
      </c>
      <c r="C2654" t="s">
        <v>479</v>
      </c>
      <c r="D2654" t="str">
        <f>IFERROR(VLOOKUP(A2654,'Perpetual Stats(HEM)'!$A$3:$D$2773,3,FALSE),B2654)</f>
        <v>NSW</v>
      </c>
    </row>
    <row r="2655" spans="1:4">
      <c r="A2655">
        <v>2854</v>
      </c>
      <c r="B2655" t="s">
        <v>526</v>
      </c>
      <c r="C2655" t="s">
        <v>479</v>
      </c>
      <c r="D2655" t="str">
        <f>IFERROR(VLOOKUP(A2655,'Perpetual Stats(HEM)'!$A$3:$D$2773,3,FALSE),B2655)</f>
        <v>NSW</v>
      </c>
    </row>
    <row r="2656" spans="1:4">
      <c r="A2656">
        <v>2855</v>
      </c>
      <c r="B2656" t="s">
        <v>526</v>
      </c>
      <c r="C2656" t="s">
        <v>479</v>
      </c>
      <c r="D2656" t="str">
        <f>IFERROR(VLOOKUP(A2656,'Perpetual Stats(HEM)'!$A$3:$D$2773,3,FALSE),B2656)</f>
        <v>NSW</v>
      </c>
    </row>
    <row r="2657" spans="1:4">
      <c r="A2657">
        <v>2856</v>
      </c>
      <c r="B2657" t="s">
        <v>526</v>
      </c>
      <c r="C2657" t="s">
        <v>479</v>
      </c>
      <c r="D2657" t="str">
        <f>IFERROR(VLOOKUP(A2657,'Perpetual Stats(HEM)'!$A$3:$D$2773,3,FALSE),B2657)</f>
        <v>NSW</v>
      </c>
    </row>
    <row r="2658" spans="1:4">
      <c r="A2658">
        <v>2857</v>
      </c>
      <c r="B2658" t="s">
        <v>526</v>
      </c>
      <c r="C2658" t="s">
        <v>479</v>
      </c>
      <c r="D2658" t="str">
        <f>IFERROR(VLOOKUP(A2658,'Perpetual Stats(HEM)'!$A$3:$D$2773,3,FALSE),B2658)</f>
        <v>NSW</v>
      </c>
    </row>
    <row r="2659" spans="1:4">
      <c r="A2659">
        <v>2858</v>
      </c>
      <c r="B2659" t="s">
        <v>526</v>
      </c>
      <c r="C2659" t="s">
        <v>479</v>
      </c>
      <c r="D2659" t="str">
        <f>IFERROR(VLOOKUP(A2659,'Perpetual Stats(HEM)'!$A$3:$D$2773,3,FALSE),B2659)</f>
        <v>NSW</v>
      </c>
    </row>
    <row r="2660" spans="1:4">
      <c r="A2660">
        <v>2859</v>
      </c>
      <c r="B2660" t="s">
        <v>526</v>
      </c>
      <c r="C2660" t="s">
        <v>479</v>
      </c>
      <c r="D2660" t="str">
        <f>IFERROR(VLOOKUP(A2660,'Perpetual Stats(HEM)'!$A$3:$D$2773,3,FALSE),B2660)</f>
        <v>NSW</v>
      </c>
    </row>
    <row r="2661" spans="1:4">
      <c r="A2661">
        <v>2860</v>
      </c>
      <c r="B2661" t="s">
        <v>526</v>
      </c>
      <c r="C2661" t="s">
        <v>479</v>
      </c>
      <c r="D2661" t="str">
        <f>IFERROR(VLOOKUP(A2661,'Perpetual Stats(HEM)'!$A$3:$D$2773,3,FALSE),B2661)</f>
        <v>NSW</v>
      </c>
    </row>
    <row r="2662" spans="1:4">
      <c r="A2662">
        <v>2861</v>
      </c>
      <c r="B2662" t="s">
        <v>526</v>
      </c>
      <c r="C2662" t="s">
        <v>479</v>
      </c>
      <c r="D2662" t="str">
        <f>IFERROR(VLOOKUP(A2662,'Perpetual Stats(HEM)'!$A$3:$D$2773,3,FALSE),B2662)</f>
        <v>NSW</v>
      </c>
    </row>
    <row r="2663" spans="1:4">
      <c r="A2663">
        <v>2862</v>
      </c>
      <c r="B2663" t="s">
        <v>526</v>
      </c>
      <c r="C2663" t="s">
        <v>479</v>
      </c>
      <c r="D2663" t="str">
        <f>IFERROR(VLOOKUP(A2663,'Perpetual Stats(HEM)'!$A$3:$D$2773,3,FALSE),B2663)</f>
        <v>NSW</v>
      </c>
    </row>
    <row r="2664" spans="1:4">
      <c r="A2664">
        <v>2863</v>
      </c>
      <c r="B2664" t="s">
        <v>526</v>
      </c>
      <c r="C2664" t="s">
        <v>479</v>
      </c>
      <c r="D2664" t="str">
        <f>IFERROR(VLOOKUP(A2664,'Perpetual Stats(HEM)'!$A$3:$D$2773,3,FALSE),B2664)</f>
        <v>NSW</v>
      </c>
    </row>
    <row r="2665" spans="1:4">
      <c r="A2665">
        <v>2864</v>
      </c>
      <c r="B2665" t="s">
        <v>526</v>
      </c>
      <c r="C2665" t="s">
        <v>479</v>
      </c>
      <c r="D2665" t="str">
        <f>IFERROR(VLOOKUP(A2665,'Perpetual Stats(HEM)'!$A$3:$D$2773,3,FALSE),B2665)</f>
        <v>1RNSW</v>
      </c>
    </row>
    <row r="2666" spans="1:4">
      <c r="A2666">
        <v>2865</v>
      </c>
      <c r="B2666" t="s">
        <v>526</v>
      </c>
      <c r="C2666" t="s">
        <v>479</v>
      </c>
      <c r="D2666" t="str">
        <f>IFERROR(VLOOKUP(A2666,'Perpetual Stats(HEM)'!$A$3:$D$2773,3,FALSE),B2666)</f>
        <v>1RNSW</v>
      </c>
    </row>
    <row r="2667" spans="1:4">
      <c r="A2667">
        <v>2866</v>
      </c>
      <c r="B2667" t="s">
        <v>526</v>
      </c>
      <c r="C2667" t="s">
        <v>479</v>
      </c>
      <c r="D2667" t="str">
        <f>IFERROR(VLOOKUP(A2667,'Perpetual Stats(HEM)'!$A$3:$D$2773,3,FALSE),B2667)</f>
        <v>1RNSW</v>
      </c>
    </row>
    <row r="2668" spans="1:4">
      <c r="A2668">
        <v>2867</v>
      </c>
      <c r="B2668" t="s">
        <v>526</v>
      </c>
      <c r="C2668" t="s">
        <v>479</v>
      </c>
      <c r="D2668" t="str">
        <f>IFERROR(VLOOKUP(A2668,'Perpetual Stats(HEM)'!$A$3:$D$2773,3,FALSE),B2668)</f>
        <v>1RNSW</v>
      </c>
    </row>
    <row r="2669" spans="1:4">
      <c r="A2669">
        <v>2868</v>
      </c>
      <c r="B2669" t="s">
        <v>526</v>
      </c>
      <c r="C2669" t="s">
        <v>479</v>
      </c>
      <c r="D2669" t="str">
        <f>IFERROR(VLOOKUP(A2669,'Perpetual Stats(HEM)'!$A$3:$D$2773,3,FALSE),B2669)</f>
        <v>1RNSW</v>
      </c>
    </row>
    <row r="2670" spans="1:4">
      <c r="A2670">
        <v>2869</v>
      </c>
      <c r="B2670" t="s">
        <v>526</v>
      </c>
      <c r="C2670" t="s">
        <v>479</v>
      </c>
      <c r="D2670" t="str">
        <f>IFERROR(VLOOKUP(A2670,'Perpetual Stats(HEM)'!$A$3:$D$2773,3,FALSE),B2670)</f>
        <v>1RNSW</v>
      </c>
    </row>
    <row r="2671" spans="1:4">
      <c r="A2671">
        <v>2870</v>
      </c>
      <c r="B2671" t="s">
        <v>526</v>
      </c>
      <c r="C2671" t="s">
        <v>479</v>
      </c>
      <c r="D2671" t="str">
        <f>IFERROR(VLOOKUP(A2671,'Perpetual Stats(HEM)'!$A$3:$D$2773,3,FALSE),B2671)</f>
        <v>1RNSW</v>
      </c>
    </row>
    <row r="2672" spans="1:4">
      <c r="A2672">
        <v>2871</v>
      </c>
      <c r="B2672" t="s">
        <v>526</v>
      </c>
      <c r="C2672" t="s">
        <v>479</v>
      </c>
      <c r="D2672" t="str">
        <f>IFERROR(VLOOKUP(A2672,'Perpetual Stats(HEM)'!$A$3:$D$2773,3,FALSE),B2672)</f>
        <v>1RNSW</v>
      </c>
    </row>
    <row r="2673" spans="1:4">
      <c r="A2673">
        <v>2872</v>
      </c>
      <c r="B2673" t="s">
        <v>526</v>
      </c>
      <c r="C2673" t="s">
        <v>479</v>
      </c>
      <c r="D2673" t="str">
        <f>IFERROR(VLOOKUP(A2673,'Perpetual Stats(HEM)'!$A$3:$D$2773,3,FALSE),B2673)</f>
        <v>NSW</v>
      </c>
    </row>
    <row r="2674" spans="1:4">
      <c r="A2674">
        <v>2873</v>
      </c>
      <c r="B2674" t="s">
        <v>526</v>
      </c>
      <c r="C2674" t="s">
        <v>479</v>
      </c>
      <c r="D2674" t="str">
        <f>IFERROR(VLOOKUP(A2674,'Perpetual Stats(HEM)'!$A$3:$D$2773,3,FALSE),B2674)</f>
        <v>1RNSW</v>
      </c>
    </row>
    <row r="2675" spans="1:4">
      <c r="A2675">
        <v>2874</v>
      </c>
      <c r="B2675" t="s">
        <v>526</v>
      </c>
      <c r="C2675" t="s">
        <v>479</v>
      </c>
      <c r="D2675" t="str">
        <f>IFERROR(VLOOKUP(A2675,'Perpetual Stats(HEM)'!$A$3:$D$2773,3,FALSE),B2675)</f>
        <v>1RNSW</v>
      </c>
    </row>
    <row r="2676" spans="1:4">
      <c r="A2676">
        <v>2875</v>
      </c>
      <c r="B2676" t="s">
        <v>526</v>
      </c>
      <c r="C2676" t="s">
        <v>479</v>
      </c>
      <c r="D2676" t="str">
        <f>IFERROR(VLOOKUP(A2676,'Perpetual Stats(HEM)'!$A$3:$D$2773,3,FALSE),B2676)</f>
        <v>1RNSW</v>
      </c>
    </row>
    <row r="2677" spans="1:4">
      <c r="A2677">
        <v>2876</v>
      </c>
      <c r="B2677" t="s">
        <v>526</v>
      </c>
      <c r="C2677" t="s">
        <v>479</v>
      </c>
      <c r="D2677" t="str">
        <f>IFERROR(VLOOKUP(A2677,'Perpetual Stats(HEM)'!$A$3:$D$2773,3,FALSE),B2677)</f>
        <v>1RNSW</v>
      </c>
    </row>
    <row r="2678" spans="1:4">
      <c r="A2678">
        <v>2877</v>
      </c>
      <c r="B2678" t="s">
        <v>526</v>
      </c>
      <c r="C2678" t="s">
        <v>479</v>
      </c>
      <c r="D2678" t="str">
        <f>IFERROR(VLOOKUP(A2678,'Perpetual Stats(HEM)'!$A$3:$D$2773,3,FALSE),B2678)</f>
        <v>1RNSW</v>
      </c>
    </row>
    <row r="2679" spans="1:4">
      <c r="A2679">
        <v>2878</v>
      </c>
      <c r="B2679" t="s">
        <v>526</v>
      </c>
      <c r="C2679" t="s">
        <v>479</v>
      </c>
      <c r="D2679" t="str">
        <f>IFERROR(VLOOKUP(A2679,'Perpetual Stats(HEM)'!$A$3:$D$2773,3,FALSE),B2679)</f>
        <v>1RNSW</v>
      </c>
    </row>
    <row r="2680" spans="1:4">
      <c r="A2680">
        <v>2879</v>
      </c>
      <c r="B2680" t="s">
        <v>526</v>
      </c>
      <c r="C2680" t="s">
        <v>479</v>
      </c>
      <c r="D2680" t="str">
        <f>IFERROR(VLOOKUP(A2680,'Perpetual Stats(HEM)'!$A$3:$D$2773,3,FALSE),B2680)</f>
        <v>1RNSW</v>
      </c>
    </row>
    <row r="2681" spans="1:4">
      <c r="A2681">
        <v>2880</v>
      </c>
      <c r="B2681" t="s">
        <v>526</v>
      </c>
      <c r="C2681" t="s">
        <v>479</v>
      </c>
      <c r="D2681" t="str">
        <f>IFERROR(VLOOKUP(A2681,'Perpetual Stats(HEM)'!$A$3:$D$2773,3,FALSE),B2681)</f>
        <v>1RNSW</v>
      </c>
    </row>
    <row r="2682" spans="1:4">
      <c r="A2682">
        <v>2881</v>
      </c>
      <c r="B2682" t="s">
        <v>526</v>
      </c>
      <c r="C2682" t="s">
        <v>479</v>
      </c>
      <c r="D2682" t="str">
        <f>IFERROR(VLOOKUP(A2682,'Perpetual Stats(HEM)'!$A$3:$D$2773,3,FALSE),B2682)</f>
        <v>NSW</v>
      </c>
    </row>
    <row r="2683" spans="1:4">
      <c r="A2683">
        <v>2882</v>
      </c>
      <c r="B2683" t="s">
        <v>526</v>
      </c>
      <c r="C2683" t="s">
        <v>479</v>
      </c>
      <c r="D2683" t="str">
        <f>IFERROR(VLOOKUP(A2683,'Perpetual Stats(HEM)'!$A$3:$D$2773,3,FALSE),B2683)</f>
        <v>NSW</v>
      </c>
    </row>
    <row r="2684" spans="1:4">
      <c r="A2684">
        <v>2883</v>
      </c>
      <c r="B2684" t="s">
        <v>526</v>
      </c>
      <c r="C2684" t="s">
        <v>479</v>
      </c>
      <c r="D2684" t="str">
        <f>IFERROR(VLOOKUP(A2684,'Perpetual Stats(HEM)'!$A$3:$D$2773,3,FALSE),B2684)</f>
        <v>NSW</v>
      </c>
    </row>
    <row r="2685" spans="1:4">
      <c r="A2685">
        <v>2884</v>
      </c>
      <c r="B2685" t="s">
        <v>526</v>
      </c>
      <c r="C2685" t="s">
        <v>479</v>
      </c>
      <c r="D2685" t="str">
        <f>IFERROR(VLOOKUP(A2685,'Perpetual Stats(HEM)'!$A$3:$D$2773,3,FALSE),B2685)</f>
        <v>NSW</v>
      </c>
    </row>
    <row r="2686" spans="1:4">
      <c r="A2686">
        <v>2885</v>
      </c>
      <c r="B2686" t="s">
        <v>526</v>
      </c>
      <c r="C2686" t="s">
        <v>479</v>
      </c>
      <c r="D2686" t="str">
        <f>IFERROR(VLOOKUP(A2686,'Perpetual Stats(HEM)'!$A$3:$D$2773,3,FALSE),B2686)</f>
        <v>NSW</v>
      </c>
    </row>
    <row r="2687" spans="1:4">
      <c r="A2687">
        <v>2886</v>
      </c>
      <c r="B2687" t="s">
        <v>526</v>
      </c>
      <c r="C2687" t="s">
        <v>479</v>
      </c>
      <c r="D2687" t="str">
        <f>IFERROR(VLOOKUP(A2687,'Perpetual Stats(HEM)'!$A$3:$D$2773,3,FALSE),B2687)</f>
        <v>NSW</v>
      </c>
    </row>
    <row r="2688" spans="1:4">
      <c r="A2688">
        <v>2887</v>
      </c>
      <c r="B2688" t="s">
        <v>526</v>
      </c>
      <c r="C2688" t="s">
        <v>479</v>
      </c>
      <c r="D2688" t="str">
        <f>IFERROR(VLOOKUP(A2688,'Perpetual Stats(HEM)'!$A$3:$D$2773,3,FALSE),B2688)</f>
        <v>NSW</v>
      </c>
    </row>
    <row r="2689" spans="1:4">
      <c r="A2689">
        <v>2888</v>
      </c>
      <c r="B2689" t="s">
        <v>526</v>
      </c>
      <c r="C2689" t="s">
        <v>479</v>
      </c>
      <c r="D2689" t="str">
        <f>IFERROR(VLOOKUP(A2689,'Perpetual Stats(HEM)'!$A$3:$D$2773,3,FALSE),B2689)</f>
        <v>NSW</v>
      </c>
    </row>
    <row r="2690" spans="1:4">
      <c r="A2690">
        <v>2889</v>
      </c>
      <c r="B2690" t="s">
        <v>526</v>
      </c>
      <c r="C2690" t="s">
        <v>479</v>
      </c>
      <c r="D2690" t="str">
        <f>IFERROR(VLOOKUP(A2690,'Perpetual Stats(HEM)'!$A$3:$D$2773,3,FALSE),B2690)</f>
        <v>NSW</v>
      </c>
    </row>
    <row r="2691" spans="1:4">
      <c r="A2691">
        <v>2890</v>
      </c>
      <c r="B2691" t="s">
        <v>526</v>
      </c>
      <c r="C2691" t="s">
        <v>479</v>
      </c>
      <c r="D2691" t="str">
        <f>IFERROR(VLOOKUP(A2691,'Perpetual Stats(HEM)'!$A$3:$D$2773,3,FALSE),B2691)</f>
        <v>NSW</v>
      </c>
    </row>
    <row r="2692" spans="1:4">
      <c r="A2692">
        <v>2891</v>
      </c>
      <c r="B2692" t="s">
        <v>526</v>
      </c>
      <c r="C2692" t="s">
        <v>479</v>
      </c>
      <c r="D2692" t="str">
        <f>IFERROR(VLOOKUP(A2692,'Perpetual Stats(HEM)'!$A$3:$D$2773,3,FALSE),B2692)</f>
        <v>NSW</v>
      </c>
    </row>
    <row r="2693" spans="1:4">
      <c r="A2693">
        <v>2892</v>
      </c>
      <c r="B2693" t="s">
        <v>526</v>
      </c>
      <c r="C2693" t="s">
        <v>479</v>
      </c>
      <c r="D2693" t="str">
        <f>IFERROR(VLOOKUP(A2693,'Perpetual Stats(HEM)'!$A$3:$D$2773,3,FALSE),B2693)</f>
        <v>NSW</v>
      </c>
    </row>
    <row r="2694" spans="1:4">
      <c r="A2694">
        <v>2893</v>
      </c>
      <c r="B2694" t="s">
        <v>526</v>
      </c>
      <c r="C2694" t="s">
        <v>479</v>
      </c>
      <c r="D2694" t="str">
        <f>IFERROR(VLOOKUP(A2694,'Perpetual Stats(HEM)'!$A$3:$D$2773,3,FALSE),B2694)</f>
        <v>NSW</v>
      </c>
    </row>
    <row r="2695" spans="1:4">
      <c r="A2695">
        <v>2894</v>
      </c>
      <c r="B2695" t="s">
        <v>526</v>
      </c>
      <c r="C2695" t="s">
        <v>479</v>
      </c>
      <c r="D2695" t="str">
        <f>IFERROR(VLOOKUP(A2695,'Perpetual Stats(HEM)'!$A$3:$D$2773,3,FALSE),B2695)</f>
        <v>NSW</v>
      </c>
    </row>
    <row r="2696" spans="1:4">
      <c r="A2696">
        <v>2895</v>
      </c>
      <c r="B2696" t="s">
        <v>526</v>
      </c>
      <c r="C2696" t="s">
        <v>479</v>
      </c>
      <c r="D2696" t="str">
        <f>IFERROR(VLOOKUP(A2696,'Perpetual Stats(HEM)'!$A$3:$D$2773,3,FALSE),B2696)</f>
        <v>NSW</v>
      </c>
    </row>
    <row r="2697" spans="1:4">
      <c r="A2697">
        <v>2896</v>
      </c>
      <c r="B2697" t="s">
        <v>526</v>
      </c>
      <c r="C2697" t="s">
        <v>479</v>
      </c>
      <c r="D2697" t="str">
        <f>IFERROR(VLOOKUP(A2697,'Perpetual Stats(HEM)'!$A$3:$D$2773,3,FALSE),B2697)</f>
        <v>NSW</v>
      </c>
    </row>
    <row r="2698" spans="1:4">
      <c r="A2698">
        <v>2897</v>
      </c>
      <c r="B2698" t="s">
        <v>526</v>
      </c>
      <c r="C2698" t="s">
        <v>479</v>
      </c>
      <c r="D2698" t="str">
        <f>IFERROR(VLOOKUP(A2698,'Perpetual Stats(HEM)'!$A$3:$D$2773,3,FALSE),B2698)</f>
        <v>NSW</v>
      </c>
    </row>
    <row r="2699" spans="1:4">
      <c r="A2699">
        <v>2898</v>
      </c>
      <c r="B2699" t="s">
        <v>526</v>
      </c>
      <c r="C2699" t="s">
        <v>479</v>
      </c>
      <c r="D2699" t="str">
        <f>IFERROR(VLOOKUP(A2699,'Perpetual Stats(HEM)'!$A$3:$D$2773,3,FALSE),B2699)</f>
        <v>1RNSW</v>
      </c>
    </row>
    <row r="2700" spans="1:4">
      <c r="A2700">
        <v>2899</v>
      </c>
      <c r="B2700" t="s">
        <v>526</v>
      </c>
      <c r="C2700" t="s">
        <v>479</v>
      </c>
      <c r="D2700" t="str">
        <f>IFERROR(VLOOKUP(A2700,'Perpetual Stats(HEM)'!$A$3:$D$2773,3,FALSE),B2700)</f>
        <v>NSW</v>
      </c>
    </row>
    <row r="2701" spans="1:4">
      <c r="A2701">
        <v>2900</v>
      </c>
      <c r="B2701" t="s">
        <v>478</v>
      </c>
      <c r="C2701" t="s">
        <v>553</v>
      </c>
      <c r="D2701" t="str">
        <f>IFERROR(VLOOKUP(A2701,'Perpetual Stats(HEM)'!$A$3:$D$2773,3,FALSE),B2701)</f>
        <v>1RNSW</v>
      </c>
    </row>
    <row r="2702" spans="1:4">
      <c r="A2702">
        <v>2901</v>
      </c>
      <c r="B2702" t="s">
        <v>478</v>
      </c>
      <c r="C2702" t="s">
        <v>553</v>
      </c>
      <c r="D2702" t="str">
        <f>IFERROR(VLOOKUP(A2702,'Perpetual Stats(HEM)'!$A$3:$D$2773,3,FALSE),B2702)</f>
        <v>ACT</v>
      </c>
    </row>
    <row r="2703" spans="1:4">
      <c r="A2703">
        <v>2902</v>
      </c>
      <c r="B2703" t="s">
        <v>478</v>
      </c>
      <c r="C2703" t="s">
        <v>553</v>
      </c>
      <c r="D2703" t="str">
        <f>IFERROR(VLOOKUP(A2703,'Perpetual Stats(HEM)'!$A$3:$D$2773,3,FALSE),B2703)</f>
        <v>8ACTE</v>
      </c>
    </row>
    <row r="2704" spans="1:4">
      <c r="A2704">
        <v>2903</v>
      </c>
      <c r="B2704" t="s">
        <v>478</v>
      </c>
      <c r="C2704" t="s">
        <v>553</v>
      </c>
      <c r="D2704" t="str">
        <f>IFERROR(VLOOKUP(A2704,'Perpetual Stats(HEM)'!$A$3:$D$2773,3,FALSE),B2704)</f>
        <v>8ACTE</v>
      </c>
    </row>
    <row r="2705" spans="1:4">
      <c r="A2705">
        <v>2904</v>
      </c>
      <c r="B2705" t="s">
        <v>478</v>
      </c>
      <c r="C2705" t="s">
        <v>553</v>
      </c>
      <c r="D2705" t="str">
        <f>IFERROR(VLOOKUP(A2705,'Perpetual Stats(HEM)'!$A$3:$D$2773,3,FALSE),B2705)</f>
        <v>8ACTE</v>
      </c>
    </row>
    <row r="2706" spans="1:4">
      <c r="A2706">
        <v>2905</v>
      </c>
      <c r="B2706" t="s">
        <v>478</v>
      </c>
      <c r="C2706" t="s">
        <v>553</v>
      </c>
      <c r="D2706" t="str">
        <f>IFERROR(VLOOKUP(A2706,'Perpetual Stats(HEM)'!$A$3:$D$2773,3,FALSE),B2706)</f>
        <v>8ACTE</v>
      </c>
    </row>
    <row r="2707" spans="1:4">
      <c r="A2707">
        <v>2906</v>
      </c>
      <c r="B2707" t="s">
        <v>478</v>
      </c>
      <c r="C2707" t="s">
        <v>553</v>
      </c>
      <c r="D2707" t="str">
        <f>IFERROR(VLOOKUP(A2707,'Perpetual Stats(HEM)'!$A$3:$D$2773,3,FALSE),B2707)</f>
        <v>8ACTE</v>
      </c>
    </row>
    <row r="2708" spans="1:4">
      <c r="A2708">
        <v>2907</v>
      </c>
      <c r="B2708" t="s">
        <v>478</v>
      </c>
      <c r="C2708" t="s">
        <v>553</v>
      </c>
      <c r="D2708" t="str">
        <f>IFERROR(VLOOKUP(A2708,'Perpetual Stats(HEM)'!$A$3:$D$2773,3,FALSE),B2708)</f>
        <v>ACT</v>
      </c>
    </row>
    <row r="2709" spans="1:4">
      <c r="A2709">
        <v>2908</v>
      </c>
      <c r="B2709" t="s">
        <v>478</v>
      </c>
      <c r="C2709" t="s">
        <v>553</v>
      </c>
      <c r="D2709" t="str">
        <f>IFERROR(VLOOKUP(A2709,'Perpetual Stats(HEM)'!$A$3:$D$2773,3,FALSE),B2709)</f>
        <v>ACT</v>
      </c>
    </row>
    <row r="2710" spans="1:4">
      <c r="A2710">
        <v>2909</v>
      </c>
      <c r="B2710" t="s">
        <v>478</v>
      </c>
      <c r="C2710" t="s">
        <v>553</v>
      </c>
      <c r="D2710" t="str">
        <f>IFERROR(VLOOKUP(A2710,'Perpetual Stats(HEM)'!$A$3:$D$2773,3,FALSE),B2710)</f>
        <v>ACT</v>
      </c>
    </row>
    <row r="2711" spans="1:4">
      <c r="A2711">
        <v>2910</v>
      </c>
      <c r="B2711" t="s">
        <v>478</v>
      </c>
      <c r="C2711" t="s">
        <v>553</v>
      </c>
      <c r="D2711" t="str">
        <f>IFERROR(VLOOKUP(A2711,'Perpetual Stats(HEM)'!$A$3:$D$2773,3,FALSE),B2711)</f>
        <v>ACT</v>
      </c>
    </row>
    <row r="2712" spans="1:4">
      <c r="A2712">
        <v>2911</v>
      </c>
      <c r="B2712" t="s">
        <v>478</v>
      </c>
      <c r="C2712" t="s">
        <v>553</v>
      </c>
      <c r="D2712" t="str">
        <f>IFERROR(VLOOKUP(A2712,'Perpetual Stats(HEM)'!$A$3:$D$2773,3,FALSE),B2712)</f>
        <v>8ACTE</v>
      </c>
    </row>
    <row r="2713" spans="1:4">
      <c r="A2713">
        <v>2912</v>
      </c>
      <c r="B2713" t="s">
        <v>478</v>
      </c>
      <c r="C2713" t="s">
        <v>553</v>
      </c>
      <c r="D2713" t="str">
        <f>IFERROR(VLOOKUP(A2713,'Perpetual Stats(HEM)'!$A$3:$D$2773,3,FALSE),B2713)</f>
        <v>1RNSW</v>
      </c>
    </row>
    <row r="2714" spans="1:4">
      <c r="A2714">
        <v>2913</v>
      </c>
      <c r="B2714" t="s">
        <v>478</v>
      </c>
      <c r="C2714" t="s">
        <v>553</v>
      </c>
      <c r="D2714" t="str">
        <f>IFERROR(VLOOKUP(A2714,'Perpetual Stats(HEM)'!$A$3:$D$2773,3,FALSE),B2714)</f>
        <v>8ACTE</v>
      </c>
    </row>
    <row r="2715" spans="1:4">
      <c r="A2715">
        <v>2914</v>
      </c>
      <c r="B2715" t="s">
        <v>478</v>
      </c>
      <c r="C2715" t="s">
        <v>553</v>
      </c>
      <c r="D2715" t="str">
        <f>IFERROR(VLOOKUP(A2715,'Perpetual Stats(HEM)'!$A$3:$D$2773,3,FALSE),B2715)</f>
        <v>8ACTE</v>
      </c>
    </row>
    <row r="2716" spans="1:4">
      <c r="A2716">
        <v>2915</v>
      </c>
      <c r="B2716" t="s">
        <v>478</v>
      </c>
      <c r="C2716" t="s">
        <v>553</v>
      </c>
      <c r="D2716" t="str">
        <f>IFERROR(VLOOKUP(A2716,'Perpetual Stats(HEM)'!$A$3:$D$2773,3,FALSE),B2716)</f>
        <v>ACT</v>
      </c>
    </row>
    <row r="2717" spans="1:4">
      <c r="A2717">
        <v>2916</v>
      </c>
      <c r="B2717" t="s">
        <v>478</v>
      </c>
      <c r="C2717" t="s">
        <v>553</v>
      </c>
      <c r="D2717" t="str">
        <f>IFERROR(VLOOKUP(A2717,'Perpetual Stats(HEM)'!$A$3:$D$2773,3,FALSE),B2717)</f>
        <v>ACT</v>
      </c>
    </row>
    <row r="2718" spans="1:4">
      <c r="A2718">
        <v>2917</v>
      </c>
      <c r="B2718" t="s">
        <v>478</v>
      </c>
      <c r="C2718" t="s">
        <v>553</v>
      </c>
      <c r="D2718" t="str">
        <f>IFERROR(VLOOKUP(A2718,'Perpetual Stats(HEM)'!$A$3:$D$2773,3,FALSE),B2718)</f>
        <v>ACT</v>
      </c>
    </row>
    <row r="2719" spans="1:4">
      <c r="A2719">
        <v>2918</v>
      </c>
      <c r="B2719" t="s">
        <v>478</v>
      </c>
      <c r="C2719" t="s">
        <v>553</v>
      </c>
      <c r="D2719" t="str">
        <f>IFERROR(VLOOKUP(A2719,'Perpetual Stats(HEM)'!$A$3:$D$2773,3,FALSE),B2719)</f>
        <v>ACT</v>
      </c>
    </row>
    <row r="2720" spans="1:4">
      <c r="A2720">
        <v>2919</v>
      </c>
      <c r="B2720" t="s">
        <v>478</v>
      </c>
      <c r="C2720" t="s">
        <v>553</v>
      </c>
      <c r="D2720" t="str">
        <f>IFERROR(VLOOKUP(A2720,'Perpetual Stats(HEM)'!$A$3:$D$2773,3,FALSE),B2720)</f>
        <v>ACT</v>
      </c>
    </row>
    <row r="2721" spans="1:4">
      <c r="A2721">
        <v>2920</v>
      </c>
      <c r="B2721" t="s">
        <v>478</v>
      </c>
      <c r="C2721" t="s">
        <v>553</v>
      </c>
      <c r="D2721" t="str">
        <f>IFERROR(VLOOKUP(A2721,'Perpetual Stats(HEM)'!$A$3:$D$2773,3,FALSE),B2721)</f>
        <v>ACT</v>
      </c>
    </row>
    <row r="2722" spans="1:4">
      <c r="A2722">
        <v>2921</v>
      </c>
      <c r="B2722" t="s">
        <v>526</v>
      </c>
      <c r="C2722" t="s">
        <v>479</v>
      </c>
      <c r="D2722" t="str">
        <f>IFERROR(VLOOKUP(A2722,'Perpetual Stats(HEM)'!$A$3:$D$2773,3,FALSE),B2722)</f>
        <v>NSW</v>
      </c>
    </row>
    <row r="2723" spans="1:4">
      <c r="A2723">
        <v>2922</v>
      </c>
      <c r="B2723" t="s">
        <v>526</v>
      </c>
      <c r="C2723" t="s">
        <v>479</v>
      </c>
      <c r="D2723" t="str">
        <f>IFERROR(VLOOKUP(A2723,'Perpetual Stats(HEM)'!$A$3:$D$2773,3,FALSE),B2723)</f>
        <v>NSW</v>
      </c>
    </row>
    <row r="2724" spans="1:4">
      <c r="A2724">
        <v>2923</v>
      </c>
      <c r="B2724" t="s">
        <v>526</v>
      </c>
      <c r="C2724" t="s">
        <v>479</v>
      </c>
      <c r="D2724" t="str">
        <f>IFERROR(VLOOKUP(A2724,'Perpetual Stats(HEM)'!$A$3:$D$2773,3,FALSE),B2724)</f>
        <v>NSW</v>
      </c>
    </row>
    <row r="2725" spans="1:4">
      <c r="A2725">
        <v>2924</v>
      </c>
      <c r="B2725" t="s">
        <v>526</v>
      </c>
      <c r="C2725" t="s">
        <v>479</v>
      </c>
      <c r="D2725" t="str">
        <f>IFERROR(VLOOKUP(A2725,'Perpetual Stats(HEM)'!$A$3:$D$2773,3,FALSE),B2725)</f>
        <v>NSW</v>
      </c>
    </row>
    <row r="2726" spans="1:4">
      <c r="A2726">
        <v>2925</v>
      </c>
      <c r="B2726" t="s">
        <v>526</v>
      </c>
      <c r="C2726" t="s">
        <v>479</v>
      </c>
      <c r="D2726" t="str">
        <f>IFERROR(VLOOKUP(A2726,'Perpetual Stats(HEM)'!$A$3:$D$2773,3,FALSE),B2726)</f>
        <v>NSW</v>
      </c>
    </row>
    <row r="2727" spans="1:4">
      <c r="A2727">
        <v>2926</v>
      </c>
      <c r="B2727" t="s">
        <v>526</v>
      </c>
      <c r="C2727" t="s">
        <v>479</v>
      </c>
      <c r="D2727" t="str">
        <f>IFERROR(VLOOKUP(A2727,'Perpetual Stats(HEM)'!$A$3:$D$2773,3,FALSE),B2727)</f>
        <v>NSW</v>
      </c>
    </row>
    <row r="2728" spans="1:4">
      <c r="A2728">
        <v>2927</v>
      </c>
      <c r="B2728" t="s">
        <v>526</v>
      </c>
      <c r="C2728" t="s">
        <v>479</v>
      </c>
      <c r="D2728" t="str">
        <f>IFERROR(VLOOKUP(A2728,'Perpetual Stats(HEM)'!$A$3:$D$2773,3,FALSE),B2728)</f>
        <v>NSW</v>
      </c>
    </row>
    <row r="2729" spans="1:4">
      <c r="A2729">
        <v>2928</v>
      </c>
      <c r="B2729" t="s">
        <v>526</v>
      </c>
      <c r="C2729" t="s">
        <v>479</v>
      </c>
      <c r="D2729" t="str">
        <f>IFERROR(VLOOKUP(A2729,'Perpetual Stats(HEM)'!$A$3:$D$2773,3,FALSE),B2729)</f>
        <v>NSW</v>
      </c>
    </row>
    <row r="2730" spans="1:4">
      <c r="A2730">
        <v>2929</v>
      </c>
      <c r="B2730" t="s">
        <v>526</v>
      </c>
      <c r="C2730" t="s">
        <v>479</v>
      </c>
      <c r="D2730" t="str">
        <f>IFERROR(VLOOKUP(A2730,'Perpetual Stats(HEM)'!$A$3:$D$2773,3,FALSE),B2730)</f>
        <v>NSW</v>
      </c>
    </row>
    <row r="2731" spans="1:4">
      <c r="A2731">
        <v>2930</v>
      </c>
      <c r="B2731" t="s">
        <v>526</v>
      </c>
      <c r="C2731" t="s">
        <v>479</v>
      </c>
      <c r="D2731" t="str">
        <f>IFERROR(VLOOKUP(A2731,'Perpetual Stats(HEM)'!$A$3:$D$2773,3,FALSE),B2731)</f>
        <v>NSW</v>
      </c>
    </row>
    <row r="2732" spans="1:4">
      <c r="A2732">
        <v>2931</v>
      </c>
      <c r="B2732" t="s">
        <v>526</v>
      </c>
      <c r="C2732" t="s">
        <v>479</v>
      </c>
      <c r="D2732" t="str">
        <f>IFERROR(VLOOKUP(A2732,'Perpetual Stats(HEM)'!$A$3:$D$2773,3,FALSE),B2732)</f>
        <v>NSW</v>
      </c>
    </row>
    <row r="2733" spans="1:4">
      <c r="A2733">
        <v>2932</v>
      </c>
      <c r="B2733" t="s">
        <v>526</v>
      </c>
      <c r="C2733" t="s">
        <v>479</v>
      </c>
      <c r="D2733" t="str">
        <f>IFERROR(VLOOKUP(A2733,'Perpetual Stats(HEM)'!$A$3:$D$2773,3,FALSE),B2733)</f>
        <v>NSW</v>
      </c>
    </row>
    <row r="2734" spans="1:4">
      <c r="A2734">
        <v>2933</v>
      </c>
      <c r="B2734" t="s">
        <v>526</v>
      </c>
      <c r="C2734" t="s">
        <v>479</v>
      </c>
      <c r="D2734" t="str">
        <f>IFERROR(VLOOKUP(A2734,'Perpetual Stats(HEM)'!$A$3:$D$2773,3,FALSE),B2734)</f>
        <v>NSW</v>
      </c>
    </row>
    <row r="2735" spans="1:4">
      <c r="A2735">
        <v>2934</v>
      </c>
      <c r="B2735" t="s">
        <v>526</v>
      </c>
      <c r="C2735" t="s">
        <v>479</v>
      </c>
      <c r="D2735" t="str">
        <f>IFERROR(VLOOKUP(A2735,'Perpetual Stats(HEM)'!$A$3:$D$2773,3,FALSE),B2735)</f>
        <v>NSW</v>
      </c>
    </row>
    <row r="2736" spans="1:4">
      <c r="A2736">
        <v>2935</v>
      </c>
      <c r="B2736" t="s">
        <v>526</v>
      </c>
      <c r="C2736" t="s">
        <v>479</v>
      </c>
      <c r="D2736" t="str">
        <f>IFERROR(VLOOKUP(A2736,'Perpetual Stats(HEM)'!$A$3:$D$2773,3,FALSE),B2736)</f>
        <v>NSW</v>
      </c>
    </row>
    <row r="2737" spans="1:4">
      <c r="A2737">
        <v>2936</v>
      </c>
      <c r="B2737" t="s">
        <v>526</v>
      </c>
      <c r="C2737" t="s">
        <v>479</v>
      </c>
      <c r="D2737" t="str">
        <f>IFERROR(VLOOKUP(A2737,'Perpetual Stats(HEM)'!$A$3:$D$2773,3,FALSE),B2737)</f>
        <v>NSW</v>
      </c>
    </row>
    <row r="2738" spans="1:4">
      <c r="A2738">
        <v>2937</v>
      </c>
      <c r="B2738" t="s">
        <v>526</v>
      </c>
      <c r="C2738" t="s">
        <v>479</v>
      </c>
      <c r="D2738" t="str">
        <f>IFERROR(VLOOKUP(A2738,'Perpetual Stats(HEM)'!$A$3:$D$2773,3,FALSE),B2738)</f>
        <v>NSW</v>
      </c>
    </row>
    <row r="2739" spans="1:4">
      <c r="A2739">
        <v>2938</v>
      </c>
      <c r="B2739" t="s">
        <v>526</v>
      </c>
      <c r="C2739" t="s">
        <v>479</v>
      </c>
      <c r="D2739" t="str">
        <f>IFERROR(VLOOKUP(A2739,'Perpetual Stats(HEM)'!$A$3:$D$2773,3,FALSE),B2739)</f>
        <v>NSW</v>
      </c>
    </row>
    <row r="2740" spans="1:4">
      <c r="A2740">
        <v>2939</v>
      </c>
      <c r="B2740" t="s">
        <v>526</v>
      </c>
      <c r="C2740" t="s">
        <v>479</v>
      </c>
      <c r="D2740" t="str">
        <f>IFERROR(VLOOKUP(A2740,'Perpetual Stats(HEM)'!$A$3:$D$2773,3,FALSE),B2740)</f>
        <v>NSW</v>
      </c>
    </row>
    <row r="2741" spans="1:4">
      <c r="A2741">
        <v>2940</v>
      </c>
      <c r="B2741" t="s">
        <v>526</v>
      </c>
      <c r="C2741" t="s">
        <v>479</v>
      </c>
      <c r="D2741" t="str">
        <f>IFERROR(VLOOKUP(A2741,'Perpetual Stats(HEM)'!$A$3:$D$2773,3,FALSE),B2741)</f>
        <v>NSW</v>
      </c>
    </row>
    <row r="2742" spans="1:4">
      <c r="A2742">
        <v>2941</v>
      </c>
      <c r="B2742" t="s">
        <v>526</v>
      </c>
      <c r="C2742" t="s">
        <v>479</v>
      </c>
      <c r="D2742" t="str">
        <f>IFERROR(VLOOKUP(A2742,'Perpetual Stats(HEM)'!$A$3:$D$2773,3,FALSE),B2742)</f>
        <v>NSW</v>
      </c>
    </row>
    <row r="2743" spans="1:4">
      <c r="A2743">
        <v>2942</v>
      </c>
      <c r="B2743" t="s">
        <v>526</v>
      </c>
      <c r="C2743" t="s">
        <v>479</v>
      </c>
      <c r="D2743" t="str">
        <f>IFERROR(VLOOKUP(A2743,'Perpetual Stats(HEM)'!$A$3:$D$2773,3,FALSE),B2743)</f>
        <v>NSW</v>
      </c>
    </row>
    <row r="2744" spans="1:4">
      <c r="A2744">
        <v>2943</v>
      </c>
      <c r="B2744" t="s">
        <v>526</v>
      </c>
      <c r="C2744" t="s">
        <v>479</v>
      </c>
      <c r="D2744" t="str">
        <f>IFERROR(VLOOKUP(A2744,'Perpetual Stats(HEM)'!$A$3:$D$2773,3,FALSE),B2744)</f>
        <v>NSW</v>
      </c>
    </row>
    <row r="2745" spans="1:4">
      <c r="A2745">
        <v>2944</v>
      </c>
      <c r="B2745" t="s">
        <v>526</v>
      </c>
      <c r="C2745" t="s">
        <v>479</v>
      </c>
      <c r="D2745" t="str">
        <f>IFERROR(VLOOKUP(A2745,'Perpetual Stats(HEM)'!$A$3:$D$2773,3,FALSE),B2745)</f>
        <v>NSW</v>
      </c>
    </row>
    <row r="2746" spans="1:4">
      <c r="A2746">
        <v>2945</v>
      </c>
      <c r="B2746" t="s">
        <v>526</v>
      </c>
      <c r="C2746" t="s">
        <v>479</v>
      </c>
      <c r="D2746" t="str">
        <f>IFERROR(VLOOKUP(A2746,'Perpetual Stats(HEM)'!$A$3:$D$2773,3,FALSE),B2746)</f>
        <v>NSW</v>
      </c>
    </row>
    <row r="2747" spans="1:4">
      <c r="A2747">
        <v>2946</v>
      </c>
      <c r="B2747" t="s">
        <v>526</v>
      </c>
      <c r="C2747" t="s">
        <v>479</v>
      </c>
      <c r="D2747" t="str">
        <f>IFERROR(VLOOKUP(A2747,'Perpetual Stats(HEM)'!$A$3:$D$2773,3,FALSE),B2747)</f>
        <v>NSW</v>
      </c>
    </row>
    <row r="2748" spans="1:4">
      <c r="A2748">
        <v>2947</v>
      </c>
      <c r="B2748" t="s">
        <v>526</v>
      </c>
      <c r="C2748" t="s">
        <v>479</v>
      </c>
      <c r="D2748" t="str">
        <f>IFERROR(VLOOKUP(A2748,'Perpetual Stats(HEM)'!$A$3:$D$2773,3,FALSE),B2748)</f>
        <v>NSW</v>
      </c>
    </row>
    <row r="2749" spans="1:4">
      <c r="A2749">
        <v>2948</v>
      </c>
      <c r="B2749" t="s">
        <v>526</v>
      </c>
      <c r="C2749" t="s">
        <v>479</v>
      </c>
      <c r="D2749" t="str">
        <f>IFERROR(VLOOKUP(A2749,'Perpetual Stats(HEM)'!$A$3:$D$2773,3,FALSE),B2749)</f>
        <v>NSW</v>
      </c>
    </row>
    <row r="2750" spans="1:4">
      <c r="A2750">
        <v>2949</v>
      </c>
      <c r="B2750" t="s">
        <v>526</v>
      </c>
      <c r="C2750" t="s">
        <v>479</v>
      </c>
      <c r="D2750" t="str">
        <f>IFERROR(VLOOKUP(A2750,'Perpetual Stats(HEM)'!$A$3:$D$2773,3,FALSE),B2750)</f>
        <v>NSW</v>
      </c>
    </row>
    <row r="2751" spans="1:4">
      <c r="A2751">
        <v>2950</v>
      </c>
      <c r="B2751" t="s">
        <v>526</v>
      </c>
      <c r="C2751" t="s">
        <v>479</v>
      </c>
      <c r="D2751" t="str">
        <f>IFERROR(VLOOKUP(A2751,'Perpetual Stats(HEM)'!$A$3:$D$2773,3,FALSE),B2751)</f>
        <v>NSW</v>
      </c>
    </row>
    <row r="2752" spans="1:4">
      <c r="A2752">
        <v>2951</v>
      </c>
      <c r="B2752" t="s">
        <v>526</v>
      </c>
      <c r="C2752" t="s">
        <v>479</v>
      </c>
      <c r="D2752" t="str">
        <f>IFERROR(VLOOKUP(A2752,'Perpetual Stats(HEM)'!$A$3:$D$2773,3,FALSE),B2752)</f>
        <v>NSW</v>
      </c>
    </row>
    <row r="2753" spans="1:4">
      <c r="A2753">
        <v>2952</v>
      </c>
      <c r="B2753" t="s">
        <v>526</v>
      </c>
      <c r="C2753" t="s">
        <v>479</v>
      </c>
      <c r="D2753" t="str">
        <f>IFERROR(VLOOKUP(A2753,'Perpetual Stats(HEM)'!$A$3:$D$2773,3,FALSE),B2753)</f>
        <v>NSW</v>
      </c>
    </row>
    <row r="2754" spans="1:4">
      <c r="A2754">
        <v>2953</v>
      </c>
      <c r="B2754" t="s">
        <v>526</v>
      </c>
      <c r="C2754" t="s">
        <v>479</v>
      </c>
      <c r="D2754" t="str">
        <f>IFERROR(VLOOKUP(A2754,'Perpetual Stats(HEM)'!$A$3:$D$2773,3,FALSE),B2754)</f>
        <v>NSW</v>
      </c>
    </row>
    <row r="2755" spans="1:4">
      <c r="A2755">
        <v>2954</v>
      </c>
      <c r="B2755" t="s">
        <v>526</v>
      </c>
      <c r="C2755" t="s">
        <v>479</v>
      </c>
      <c r="D2755" t="str">
        <f>IFERROR(VLOOKUP(A2755,'Perpetual Stats(HEM)'!$A$3:$D$2773,3,FALSE),B2755)</f>
        <v>NSW</v>
      </c>
    </row>
    <row r="2756" spans="1:4">
      <c r="A2756">
        <v>2955</v>
      </c>
      <c r="B2756" t="s">
        <v>526</v>
      </c>
      <c r="C2756" t="s">
        <v>479</v>
      </c>
      <c r="D2756" t="str">
        <f>IFERROR(VLOOKUP(A2756,'Perpetual Stats(HEM)'!$A$3:$D$2773,3,FALSE),B2756)</f>
        <v>NSW</v>
      </c>
    </row>
    <row r="2757" spans="1:4">
      <c r="A2757">
        <v>2956</v>
      </c>
      <c r="B2757" t="s">
        <v>526</v>
      </c>
      <c r="C2757" t="s">
        <v>479</v>
      </c>
      <c r="D2757" t="str">
        <f>IFERROR(VLOOKUP(A2757,'Perpetual Stats(HEM)'!$A$3:$D$2773,3,FALSE),B2757)</f>
        <v>NSW</v>
      </c>
    </row>
    <row r="2758" spans="1:4">
      <c r="A2758">
        <v>2957</v>
      </c>
      <c r="B2758" t="s">
        <v>526</v>
      </c>
      <c r="C2758" t="s">
        <v>479</v>
      </c>
      <c r="D2758" t="str">
        <f>IFERROR(VLOOKUP(A2758,'Perpetual Stats(HEM)'!$A$3:$D$2773,3,FALSE),B2758)</f>
        <v>NSW</v>
      </c>
    </row>
    <row r="2759" spans="1:4">
      <c r="A2759">
        <v>2958</v>
      </c>
      <c r="B2759" t="s">
        <v>526</v>
      </c>
      <c r="C2759" t="s">
        <v>479</v>
      </c>
      <c r="D2759" t="str">
        <f>IFERROR(VLOOKUP(A2759,'Perpetual Stats(HEM)'!$A$3:$D$2773,3,FALSE),B2759)</f>
        <v>NSW</v>
      </c>
    </row>
    <row r="2760" spans="1:4">
      <c r="A2760">
        <v>2959</v>
      </c>
      <c r="B2760" t="s">
        <v>526</v>
      </c>
      <c r="C2760" t="s">
        <v>479</v>
      </c>
      <c r="D2760" t="str">
        <f>IFERROR(VLOOKUP(A2760,'Perpetual Stats(HEM)'!$A$3:$D$2773,3,FALSE),B2760)</f>
        <v>NSW</v>
      </c>
    </row>
    <row r="2761" spans="1:4">
      <c r="A2761">
        <v>2960</v>
      </c>
      <c r="B2761" t="s">
        <v>526</v>
      </c>
      <c r="C2761" t="s">
        <v>479</v>
      </c>
      <c r="D2761" t="str">
        <f>IFERROR(VLOOKUP(A2761,'Perpetual Stats(HEM)'!$A$3:$D$2773,3,FALSE),B2761)</f>
        <v>NSW</v>
      </c>
    </row>
    <row r="2762" spans="1:4">
      <c r="A2762">
        <v>2961</v>
      </c>
      <c r="B2762" t="s">
        <v>526</v>
      </c>
      <c r="C2762" t="s">
        <v>479</v>
      </c>
      <c r="D2762" t="str">
        <f>IFERROR(VLOOKUP(A2762,'Perpetual Stats(HEM)'!$A$3:$D$2773,3,FALSE),B2762)</f>
        <v>NSW</v>
      </c>
    </row>
    <row r="2763" spans="1:4">
      <c r="A2763">
        <v>2962</v>
      </c>
      <c r="B2763" t="s">
        <v>526</v>
      </c>
      <c r="C2763" t="s">
        <v>479</v>
      </c>
      <c r="D2763" t="str">
        <f>IFERROR(VLOOKUP(A2763,'Perpetual Stats(HEM)'!$A$3:$D$2773,3,FALSE),B2763)</f>
        <v>NSW</v>
      </c>
    </row>
    <row r="2764" spans="1:4">
      <c r="A2764">
        <v>2963</v>
      </c>
      <c r="B2764" t="s">
        <v>526</v>
      </c>
      <c r="C2764" t="s">
        <v>479</v>
      </c>
      <c r="D2764" t="str">
        <f>IFERROR(VLOOKUP(A2764,'Perpetual Stats(HEM)'!$A$3:$D$2773,3,FALSE),B2764)</f>
        <v>NSW</v>
      </c>
    </row>
    <row r="2765" spans="1:4">
      <c r="A2765">
        <v>2964</v>
      </c>
      <c r="B2765" t="s">
        <v>526</v>
      </c>
      <c r="C2765" t="s">
        <v>479</v>
      </c>
      <c r="D2765" t="str">
        <f>IFERROR(VLOOKUP(A2765,'Perpetual Stats(HEM)'!$A$3:$D$2773,3,FALSE),B2765)</f>
        <v>NSW</v>
      </c>
    </row>
    <row r="2766" spans="1:4">
      <c r="A2766">
        <v>2965</v>
      </c>
      <c r="B2766" t="s">
        <v>526</v>
      </c>
      <c r="C2766" t="s">
        <v>479</v>
      </c>
      <c r="D2766" t="str">
        <f>IFERROR(VLOOKUP(A2766,'Perpetual Stats(HEM)'!$A$3:$D$2773,3,FALSE),B2766)</f>
        <v>NSW</v>
      </c>
    </row>
    <row r="2767" spans="1:4">
      <c r="A2767">
        <v>2966</v>
      </c>
      <c r="B2767" t="s">
        <v>526</v>
      </c>
      <c r="C2767" t="s">
        <v>479</v>
      </c>
      <c r="D2767" t="str">
        <f>IFERROR(VLOOKUP(A2767,'Perpetual Stats(HEM)'!$A$3:$D$2773,3,FALSE),B2767)</f>
        <v>NSW</v>
      </c>
    </row>
    <row r="2768" spans="1:4">
      <c r="A2768">
        <v>2967</v>
      </c>
      <c r="B2768" t="s">
        <v>526</v>
      </c>
      <c r="C2768" t="s">
        <v>479</v>
      </c>
      <c r="D2768" t="str">
        <f>IFERROR(VLOOKUP(A2768,'Perpetual Stats(HEM)'!$A$3:$D$2773,3,FALSE),B2768)</f>
        <v>NSW</v>
      </c>
    </row>
    <row r="2769" spans="1:4">
      <c r="A2769">
        <v>2968</v>
      </c>
      <c r="B2769" t="s">
        <v>526</v>
      </c>
      <c r="C2769" t="s">
        <v>479</v>
      </c>
      <c r="D2769" t="str">
        <f>IFERROR(VLOOKUP(A2769,'Perpetual Stats(HEM)'!$A$3:$D$2773,3,FALSE),B2769)</f>
        <v>NSW</v>
      </c>
    </row>
    <row r="2770" spans="1:4">
      <c r="A2770">
        <v>2969</v>
      </c>
      <c r="B2770" t="s">
        <v>526</v>
      </c>
      <c r="C2770" t="s">
        <v>479</v>
      </c>
      <c r="D2770" t="str">
        <f>IFERROR(VLOOKUP(A2770,'Perpetual Stats(HEM)'!$A$3:$D$2773,3,FALSE),B2770)</f>
        <v>NSW</v>
      </c>
    </row>
    <row r="2771" spans="1:4">
      <c r="A2771">
        <v>2970</v>
      </c>
      <c r="B2771" t="s">
        <v>526</v>
      </c>
      <c r="C2771" t="s">
        <v>479</v>
      </c>
      <c r="D2771" t="str">
        <f>IFERROR(VLOOKUP(A2771,'Perpetual Stats(HEM)'!$A$3:$D$2773,3,FALSE),B2771)</f>
        <v>NSW</v>
      </c>
    </row>
    <row r="2772" spans="1:4">
      <c r="A2772">
        <v>2971</v>
      </c>
      <c r="B2772" t="s">
        <v>526</v>
      </c>
      <c r="C2772" t="s">
        <v>479</v>
      </c>
      <c r="D2772" t="str">
        <f>IFERROR(VLOOKUP(A2772,'Perpetual Stats(HEM)'!$A$3:$D$2773,3,FALSE),B2772)</f>
        <v>NSW</v>
      </c>
    </row>
    <row r="2773" spans="1:4">
      <c r="A2773">
        <v>2972</v>
      </c>
      <c r="B2773" t="s">
        <v>526</v>
      </c>
      <c r="C2773" t="s">
        <v>479</v>
      </c>
      <c r="D2773" t="str">
        <f>IFERROR(VLOOKUP(A2773,'Perpetual Stats(HEM)'!$A$3:$D$2773,3,FALSE),B2773)</f>
        <v>NSW</v>
      </c>
    </row>
    <row r="2774" spans="1:4">
      <c r="A2774">
        <v>2973</v>
      </c>
      <c r="B2774" t="s">
        <v>526</v>
      </c>
      <c r="C2774" t="s">
        <v>479</v>
      </c>
      <c r="D2774" t="str">
        <f>IFERROR(VLOOKUP(A2774,'Perpetual Stats(HEM)'!$A$3:$D$2773,3,FALSE),B2774)</f>
        <v>NSW</v>
      </c>
    </row>
    <row r="2775" spans="1:4">
      <c r="A2775">
        <v>2974</v>
      </c>
      <c r="B2775" t="s">
        <v>526</v>
      </c>
      <c r="C2775" t="s">
        <v>479</v>
      </c>
      <c r="D2775" t="str">
        <f>IFERROR(VLOOKUP(A2775,'Perpetual Stats(HEM)'!$A$3:$D$2773,3,FALSE),B2775)</f>
        <v>NSW</v>
      </c>
    </row>
    <row r="2776" spans="1:4">
      <c r="A2776">
        <v>2975</v>
      </c>
      <c r="B2776" t="s">
        <v>526</v>
      </c>
      <c r="C2776" t="s">
        <v>479</v>
      </c>
      <c r="D2776" t="str">
        <f>IFERROR(VLOOKUP(A2776,'Perpetual Stats(HEM)'!$A$3:$D$2773,3,FALSE),B2776)</f>
        <v>NSW</v>
      </c>
    </row>
    <row r="2777" spans="1:4">
      <c r="A2777">
        <v>2976</v>
      </c>
      <c r="B2777" t="s">
        <v>526</v>
      </c>
      <c r="C2777" t="s">
        <v>479</v>
      </c>
      <c r="D2777" t="str">
        <f>IFERROR(VLOOKUP(A2777,'Perpetual Stats(HEM)'!$A$3:$D$2773,3,FALSE),B2777)</f>
        <v>NSW</v>
      </c>
    </row>
    <row r="2778" spans="1:4">
      <c r="A2778">
        <v>2977</v>
      </c>
      <c r="B2778" t="s">
        <v>526</v>
      </c>
      <c r="C2778" t="s">
        <v>479</v>
      </c>
      <c r="D2778" t="str">
        <f>IFERROR(VLOOKUP(A2778,'Perpetual Stats(HEM)'!$A$3:$D$2773,3,FALSE),B2778)</f>
        <v>NSW</v>
      </c>
    </row>
    <row r="2779" spans="1:4">
      <c r="A2779">
        <v>2978</v>
      </c>
      <c r="B2779" t="s">
        <v>526</v>
      </c>
      <c r="C2779" t="s">
        <v>479</v>
      </c>
      <c r="D2779" t="str">
        <f>IFERROR(VLOOKUP(A2779,'Perpetual Stats(HEM)'!$A$3:$D$2773,3,FALSE),B2779)</f>
        <v>NSW</v>
      </c>
    </row>
    <row r="2780" spans="1:4">
      <c r="A2780">
        <v>2979</v>
      </c>
      <c r="B2780" t="s">
        <v>526</v>
      </c>
      <c r="C2780" t="s">
        <v>479</v>
      </c>
      <c r="D2780" t="str">
        <f>IFERROR(VLOOKUP(A2780,'Perpetual Stats(HEM)'!$A$3:$D$2773,3,FALSE),B2780)</f>
        <v>NSW</v>
      </c>
    </row>
    <row r="2781" spans="1:4">
      <c r="A2781">
        <v>2980</v>
      </c>
      <c r="B2781" t="s">
        <v>526</v>
      </c>
      <c r="C2781" t="s">
        <v>479</v>
      </c>
      <c r="D2781" t="str">
        <f>IFERROR(VLOOKUP(A2781,'Perpetual Stats(HEM)'!$A$3:$D$2773,3,FALSE),B2781)</f>
        <v>NSW</v>
      </c>
    </row>
    <row r="2782" spans="1:4">
      <c r="A2782">
        <v>2981</v>
      </c>
      <c r="B2782" t="s">
        <v>526</v>
      </c>
      <c r="C2782" t="s">
        <v>479</v>
      </c>
      <c r="D2782" t="str">
        <f>IFERROR(VLOOKUP(A2782,'Perpetual Stats(HEM)'!$A$3:$D$2773,3,FALSE),B2782)</f>
        <v>NSW</v>
      </c>
    </row>
    <row r="2783" spans="1:4">
      <c r="A2783">
        <v>2982</v>
      </c>
      <c r="B2783" t="s">
        <v>526</v>
      </c>
      <c r="C2783" t="s">
        <v>479</v>
      </c>
      <c r="D2783" t="str">
        <f>IFERROR(VLOOKUP(A2783,'Perpetual Stats(HEM)'!$A$3:$D$2773,3,FALSE),B2783)</f>
        <v>NSW</v>
      </c>
    </row>
    <row r="2784" spans="1:4">
      <c r="A2784">
        <v>2983</v>
      </c>
      <c r="B2784" t="s">
        <v>526</v>
      </c>
      <c r="C2784" t="s">
        <v>479</v>
      </c>
      <c r="D2784" t="str">
        <f>IFERROR(VLOOKUP(A2784,'Perpetual Stats(HEM)'!$A$3:$D$2773,3,FALSE),B2784)</f>
        <v>NSW</v>
      </c>
    </row>
    <row r="2785" spans="1:4">
      <c r="A2785">
        <v>2984</v>
      </c>
      <c r="B2785" t="s">
        <v>526</v>
      </c>
      <c r="C2785" t="s">
        <v>479</v>
      </c>
      <c r="D2785" t="str">
        <f>IFERROR(VLOOKUP(A2785,'Perpetual Stats(HEM)'!$A$3:$D$2773,3,FALSE),B2785)</f>
        <v>NSW</v>
      </c>
    </row>
    <row r="2786" spans="1:4">
      <c r="A2786">
        <v>2985</v>
      </c>
      <c r="B2786" t="s">
        <v>526</v>
      </c>
      <c r="C2786" t="s">
        <v>479</v>
      </c>
      <c r="D2786" t="str">
        <f>IFERROR(VLOOKUP(A2786,'Perpetual Stats(HEM)'!$A$3:$D$2773,3,FALSE),B2786)</f>
        <v>NSW</v>
      </c>
    </row>
    <row r="2787" spans="1:4">
      <c r="A2787">
        <v>2986</v>
      </c>
      <c r="B2787" t="s">
        <v>526</v>
      </c>
      <c r="C2787" t="s">
        <v>479</v>
      </c>
      <c r="D2787" t="str">
        <f>IFERROR(VLOOKUP(A2787,'Perpetual Stats(HEM)'!$A$3:$D$2773,3,FALSE),B2787)</f>
        <v>NSW</v>
      </c>
    </row>
    <row r="2788" spans="1:4">
      <c r="A2788">
        <v>2987</v>
      </c>
      <c r="B2788" t="s">
        <v>526</v>
      </c>
      <c r="C2788" t="s">
        <v>479</v>
      </c>
      <c r="D2788" t="str">
        <f>IFERROR(VLOOKUP(A2788,'Perpetual Stats(HEM)'!$A$3:$D$2773,3,FALSE),B2788)</f>
        <v>NSW</v>
      </c>
    </row>
    <row r="2789" spans="1:4">
      <c r="A2789">
        <v>2988</v>
      </c>
      <c r="B2789" t="s">
        <v>526</v>
      </c>
      <c r="C2789" t="s">
        <v>479</v>
      </c>
      <c r="D2789" t="str">
        <f>IFERROR(VLOOKUP(A2789,'Perpetual Stats(HEM)'!$A$3:$D$2773,3,FALSE),B2789)</f>
        <v>NSW</v>
      </c>
    </row>
    <row r="2790" spans="1:4">
      <c r="A2790">
        <v>2989</v>
      </c>
      <c r="B2790" t="s">
        <v>526</v>
      </c>
      <c r="C2790" t="s">
        <v>479</v>
      </c>
      <c r="D2790" t="str">
        <f>IFERROR(VLOOKUP(A2790,'Perpetual Stats(HEM)'!$A$3:$D$2773,3,FALSE),B2790)</f>
        <v>NSW</v>
      </c>
    </row>
    <row r="2791" spans="1:4">
      <c r="A2791">
        <v>2990</v>
      </c>
      <c r="B2791" t="s">
        <v>526</v>
      </c>
      <c r="C2791" t="s">
        <v>479</v>
      </c>
      <c r="D2791" t="str">
        <f>IFERROR(VLOOKUP(A2791,'Perpetual Stats(HEM)'!$A$3:$D$2773,3,FALSE),B2791)</f>
        <v>NSW</v>
      </c>
    </row>
    <row r="2792" spans="1:4">
      <c r="A2792">
        <v>2991</v>
      </c>
      <c r="B2792" t="s">
        <v>526</v>
      </c>
      <c r="C2792" t="s">
        <v>479</v>
      </c>
      <c r="D2792" t="str">
        <f>IFERROR(VLOOKUP(A2792,'Perpetual Stats(HEM)'!$A$3:$D$2773,3,FALSE),B2792)</f>
        <v>NSW</v>
      </c>
    </row>
    <row r="2793" spans="1:4">
      <c r="A2793">
        <v>2992</v>
      </c>
      <c r="B2793" t="s">
        <v>526</v>
      </c>
      <c r="C2793" t="s">
        <v>479</v>
      </c>
      <c r="D2793" t="str">
        <f>IFERROR(VLOOKUP(A2793,'Perpetual Stats(HEM)'!$A$3:$D$2773,3,FALSE),B2793)</f>
        <v>NSW</v>
      </c>
    </row>
    <row r="2794" spans="1:4">
      <c r="A2794">
        <v>2993</v>
      </c>
      <c r="B2794" t="s">
        <v>526</v>
      </c>
      <c r="C2794" t="s">
        <v>479</v>
      </c>
      <c r="D2794" t="str">
        <f>IFERROR(VLOOKUP(A2794,'Perpetual Stats(HEM)'!$A$3:$D$2773,3,FALSE),B2794)</f>
        <v>NSW</v>
      </c>
    </row>
    <row r="2795" spans="1:4">
      <c r="A2795">
        <v>2994</v>
      </c>
      <c r="B2795" t="s">
        <v>526</v>
      </c>
      <c r="C2795" t="s">
        <v>479</v>
      </c>
      <c r="D2795" t="str">
        <f>IFERROR(VLOOKUP(A2795,'Perpetual Stats(HEM)'!$A$3:$D$2773,3,FALSE),B2795)</f>
        <v>NSW</v>
      </c>
    </row>
    <row r="2796" spans="1:4">
      <c r="A2796">
        <v>2995</v>
      </c>
      <c r="B2796" t="s">
        <v>526</v>
      </c>
      <c r="C2796" t="s">
        <v>479</v>
      </c>
      <c r="D2796" t="str">
        <f>IFERROR(VLOOKUP(A2796,'Perpetual Stats(HEM)'!$A$3:$D$2773,3,FALSE),B2796)</f>
        <v>NSW</v>
      </c>
    </row>
    <row r="2797" spans="1:4">
      <c r="A2797">
        <v>2996</v>
      </c>
      <c r="B2797" t="s">
        <v>526</v>
      </c>
      <c r="C2797" t="s">
        <v>479</v>
      </c>
      <c r="D2797" t="str">
        <f>IFERROR(VLOOKUP(A2797,'Perpetual Stats(HEM)'!$A$3:$D$2773,3,FALSE),B2797)</f>
        <v>NSW</v>
      </c>
    </row>
    <row r="2798" spans="1:4">
      <c r="A2798">
        <v>2997</v>
      </c>
      <c r="B2798" t="s">
        <v>526</v>
      </c>
      <c r="C2798" t="s">
        <v>479</v>
      </c>
      <c r="D2798" t="str">
        <f>IFERROR(VLOOKUP(A2798,'Perpetual Stats(HEM)'!$A$3:$D$2773,3,FALSE),B2798)</f>
        <v>NSW</v>
      </c>
    </row>
    <row r="2799" spans="1:4">
      <c r="A2799">
        <v>2998</v>
      </c>
      <c r="B2799" t="s">
        <v>526</v>
      </c>
      <c r="C2799" t="s">
        <v>479</v>
      </c>
      <c r="D2799" t="str">
        <f>IFERROR(VLOOKUP(A2799,'Perpetual Stats(HEM)'!$A$3:$D$2773,3,FALSE),B2799)</f>
        <v>NSW</v>
      </c>
    </row>
    <row r="2800" spans="1:4">
      <c r="A2800">
        <v>2999</v>
      </c>
      <c r="B2800" t="s">
        <v>526</v>
      </c>
      <c r="C2800" t="s">
        <v>479</v>
      </c>
      <c r="D2800" t="str">
        <f>IFERROR(VLOOKUP(A2800,'Perpetual Stats(HEM)'!$A$3:$D$2773,3,FALSE),B2800)</f>
        <v>NSW</v>
      </c>
    </row>
    <row r="2801" spans="1:4">
      <c r="A2801">
        <v>3000</v>
      </c>
      <c r="B2801" t="s">
        <v>527</v>
      </c>
      <c r="C2801" t="s">
        <v>554</v>
      </c>
      <c r="D2801" t="str">
        <f>IFERROR(VLOOKUP(A2801,'Perpetual Stats(HEM)'!$A$3:$D$2773,3,FALSE),B2801)</f>
        <v>2GMEL</v>
      </c>
    </row>
    <row r="2802" spans="1:4">
      <c r="A2802">
        <v>3001</v>
      </c>
      <c r="B2802" t="s">
        <v>527</v>
      </c>
      <c r="C2802" t="s">
        <v>554</v>
      </c>
      <c r="D2802" t="str">
        <f>IFERROR(VLOOKUP(A2802,'Perpetual Stats(HEM)'!$A$3:$D$2773,3,FALSE),B2802)</f>
        <v>VIC</v>
      </c>
    </row>
    <row r="2803" spans="1:4">
      <c r="A2803">
        <v>3002</v>
      </c>
      <c r="B2803" t="s">
        <v>527</v>
      </c>
      <c r="C2803" t="s">
        <v>554</v>
      </c>
      <c r="D2803" t="str">
        <f>IFERROR(VLOOKUP(A2803,'Perpetual Stats(HEM)'!$A$3:$D$2773,3,FALSE),B2803)</f>
        <v>2GMEL</v>
      </c>
    </row>
    <row r="2804" spans="1:4">
      <c r="A2804">
        <v>3003</v>
      </c>
      <c r="B2804" t="s">
        <v>527</v>
      </c>
      <c r="C2804" t="s">
        <v>554</v>
      </c>
      <c r="D2804" t="str">
        <f>IFERROR(VLOOKUP(A2804,'Perpetual Stats(HEM)'!$A$3:$D$2773,3,FALSE),B2804)</f>
        <v>2GMEL</v>
      </c>
    </row>
    <row r="2805" spans="1:4">
      <c r="A2805">
        <v>3004</v>
      </c>
      <c r="B2805" t="s">
        <v>527</v>
      </c>
      <c r="C2805" t="s">
        <v>554</v>
      </c>
      <c r="D2805" t="str">
        <f>IFERROR(VLOOKUP(A2805,'Perpetual Stats(HEM)'!$A$3:$D$2773,3,FALSE),B2805)</f>
        <v>2GMEL</v>
      </c>
    </row>
    <row r="2806" spans="1:4">
      <c r="A2806">
        <v>3005</v>
      </c>
      <c r="B2806" t="s">
        <v>527</v>
      </c>
      <c r="C2806" t="s">
        <v>554</v>
      </c>
      <c r="D2806" t="str">
        <f>IFERROR(VLOOKUP(A2806,'Perpetual Stats(HEM)'!$A$3:$D$2773,3,FALSE),B2806)</f>
        <v>2GMEL</v>
      </c>
    </row>
    <row r="2807" spans="1:4">
      <c r="A2807">
        <v>3006</v>
      </c>
      <c r="B2807" t="s">
        <v>527</v>
      </c>
      <c r="C2807" t="s">
        <v>554</v>
      </c>
      <c r="D2807" t="str">
        <f>IFERROR(VLOOKUP(A2807,'Perpetual Stats(HEM)'!$A$3:$D$2773,3,FALSE),B2807)</f>
        <v>2GMEL</v>
      </c>
    </row>
    <row r="2808" spans="1:4">
      <c r="A2808">
        <v>3007</v>
      </c>
      <c r="B2808" t="s">
        <v>527</v>
      </c>
      <c r="C2808" t="s">
        <v>554</v>
      </c>
      <c r="D2808" t="str">
        <f>IFERROR(VLOOKUP(A2808,'Perpetual Stats(HEM)'!$A$3:$D$2773,3,FALSE),B2808)</f>
        <v>VIC</v>
      </c>
    </row>
    <row r="2809" spans="1:4">
      <c r="A2809">
        <v>3008</v>
      </c>
      <c r="B2809" t="s">
        <v>527</v>
      </c>
      <c r="C2809" t="s">
        <v>554</v>
      </c>
      <c r="D2809" t="str">
        <f>IFERROR(VLOOKUP(A2809,'Perpetual Stats(HEM)'!$A$3:$D$2773,3,FALSE),B2809)</f>
        <v>2GMEL</v>
      </c>
    </row>
    <row r="2810" spans="1:4">
      <c r="A2810">
        <v>3009</v>
      </c>
      <c r="B2810" t="s">
        <v>527</v>
      </c>
      <c r="C2810" t="s">
        <v>554</v>
      </c>
      <c r="D2810" t="str">
        <f>IFERROR(VLOOKUP(A2810,'Perpetual Stats(HEM)'!$A$3:$D$2773,3,FALSE),B2810)</f>
        <v>VIC</v>
      </c>
    </row>
    <row r="2811" spans="1:4">
      <c r="A2811">
        <v>3010</v>
      </c>
      <c r="B2811" t="s">
        <v>527</v>
      </c>
      <c r="C2811" t="s">
        <v>554</v>
      </c>
      <c r="D2811" t="str">
        <f>IFERROR(VLOOKUP(A2811,'Perpetual Stats(HEM)'!$A$3:$D$2773,3,FALSE),B2811)</f>
        <v>2GMEL</v>
      </c>
    </row>
    <row r="2812" spans="1:4">
      <c r="A2812">
        <v>3011</v>
      </c>
      <c r="B2812" t="s">
        <v>527</v>
      </c>
      <c r="C2812" t="s">
        <v>553</v>
      </c>
      <c r="D2812" t="str">
        <f>IFERROR(VLOOKUP(A2812,'Perpetual Stats(HEM)'!$A$3:$D$2773,3,FALSE),B2812)</f>
        <v>2GMEL</v>
      </c>
    </row>
    <row r="2813" spans="1:4">
      <c r="A2813">
        <v>3012</v>
      </c>
      <c r="B2813" t="s">
        <v>527</v>
      </c>
      <c r="C2813" t="s">
        <v>553</v>
      </c>
      <c r="D2813" t="str">
        <f>IFERROR(VLOOKUP(A2813,'Perpetual Stats(HEM)'!$A$3:$D$2773,3,FALSE),B2813)</f>
        <v>2GMEL</v>
      </c>
    </row>
    <row r="2814" spans="1:4">
      <c r="A2814">
        <v>3013</v>
      </c>
      <c r="B2814" t="s">
        <v>527</v>
      </c>
      <c r="C2814" t="s">
        <v>553</v>
      </c>
      <c r="D2814" t="str">
        <f>IFERROR(VLOOKUP(A2814,'Perpetual Stats(HEM)'!$A$3:$D$2773,3,FALSE),B2814)</f>
        <v>2GMEL</v>
      </c>
    </row>
    <row r="2815" spans="1:4">
      <c r="A2815">
        <v>3014</v>
      </c>
      <c r="B2815" t="s">
        <v>527</v>
      </c>
      <c r="C2815" t="s">
        <v>553</v>
      </c>
      <c r="D2815" t="str">
        <f>IFERROR(VLOOKUP(A2815,'Perpetual Stats(HEM)'!$A$3:$D$2773,3,FALSE),B2815)</f>
        <v>VIC</v>
      </c>
    </row>
    <row r="2816" spans="1:4">
      <c r="A2816">
        <v>3015</v>
      </c>
      <c r="B2816" t="s">
        <v>527</v>
      </c>
      <c r="C2816" t="s">
        <v>553</v>
      </c>
      <c r="D2816" t="str">
        <f>IFERROR(VLOOKUP(A2816,'Perpetual Stats(HEM)'!$A$3:$D$2773,3,FALSE),B2816)</f>
        <v>2GMEL</v>
      </c>
    </row>
    <row r="2817" spans="1:4">
      <c r="A2817">
        <v>3016</v>
      </c>
      <c r="B2817" t="s">
        <v>527</v>
      </c>
      <c r="C2817" t="s">
        <v>553</v>
      </c>
      <c r="D2817" t="str">
        <f>IFERROR(VLOOKUP(A2817,'Perpetual Stats(HEM)'!$A$3:$D$2773,3,FALSE),B2817)</f>
        <v>2GMEL</v>
      </c>
    </row>
    <row r="2818" spans="1:4">
      <c r="A2818">
        <v>3017</v>
      </c>
      <c r="B2818" t="s">
        <v>527</v>
      </c>
      <c r="C2818" t="s">
        <v>553</v>
      </c>
      <c r="D2818" t="str">
        <f>IFERROR(VLOOKUP(A2818,'Perpetual Stats(HEM)'!$A$3:$D$2773,3,FALSE),B2818)</f>
        <v>VIC</v>
      </c>
    </row>
    <row r="2819" spans="1:4">
      <c r="A2819">
        <v>3018</v>
      </c>
      <c r="B2819" t="s">
        <v>527</v>
      </c>
      <c r="C2819" t="s">
        <v>553</v>
      </c>
      <c r="D2819" t="str">
        <f>IFERROR(VLOOKUP(A2819,'Perpetual Stats(HEM)'!$A$3:$D$2773,3,FALSE),B2819)</f>
        <v>2GMEL</v>
      </c>
    </row>
    <row r="2820" spans="1:4">
      <c r="A2820">
        <v>3019</v>
      </c>
      <c r="B2820" t="s">
        <v>527</v>
      </c>
      <c r="C2820" t="s">
        <v>553</v>
      </c>
      <c r="D2820" t="str">
        <f>IFERROR(VLOOKUP(A2820,'Perpetual Stats(HEM)'!$A$3:$D$2773,3,FALSE),B2820)</f>
        <v>2GMEL</v>
      </c>
    </row>
    <row r="2821" spans="1:4">
      <c r="A2821">
        <v>3020</v>
      </c>
      <c r="B2821" t="s">
        <v>527</v>
      </c>
      <c r="C2821" t="s">
        <v>553</v>
      </c>
      <c r="D2821" t="str">
        <f>IFERROR(VLOOKUP(A2821,'Perpetual Stats(HEM)'!$A$3:$D$2773,3,FALSE),B2821)</f>
        <v>2GMEL</v>
      </c>
    </row>
    <row r="2822" spans="1:4">
      <c r="A2822">
        <v>3021</v>
      </c>
      <c r="B2822" t="s">
        <v>527</v>
      </c>
      <c r="C2822" t="s">
        <v>553</v>
      </c>
      <c r="D2822" t="str">
        <f>IFERROR(VLOOKUP(A2822,'Perpetual Stats(HEM)'!$A$3:$D$2773,3,FALSE),B2822)</f>
        <v>2GMEL</v>
      </c>
    </row>
    <row r="2823" spans="1:4">
      <c r="A2823">
        <v>3022</v>
      </c>
      <c r="B2823" t="s">
        <v>527</v>
      </c>
      <c r="C2823" t="s">
        <v>553</v>
      </c>
      <c r="D2823" t="str">
        <f>IFERROR(VLOOKUP(A2823,'Perpetual Stats(HEM)'!$A$3:$D$2773,3,FALSE),B2823)</f>
        <v>2GMEL</v>
      </c>
    </row>
    <row r="2824" spans="1:4">
      <c r="A2824">
        <v>3023</v>
      </c>
      <c r="B2824" t="s">
        <v>527</v>
      </c>
      <c r="C2824" t="s">
        <v>553</v>
      </c>
      <c r="D2824" t="str">
        <f>IFERROR(VLOOKUP(A2824,'Perpetual Stats(HEM)'!$A$3:$D$2773,3,FALSE),B2824)</f>
        <v>2GMEL</v>
      </c>
    </row>
    <row r="2825" spans="1:4">
      <c r="A2825">
        <v>3024</v>
      </c>
      <c r="B2825" t="s">
        <v>527</v>
      </c>
      <c r="C2825" t="s">
        <v>553</v>
      </c>
      <c r="D2825" t="str">
        <f>IFERROR(VLOOKUP(A2825,'Perpetual Stats(HEM)'!$A$3:$D$2773,3,FALSE),B2825)</f>
        <v>2GMEL</v>
      </c>
    </row>
    <row r="2826" spans="1:4">
      <c r="A2826">
        <v>3025</v>
      </c>
      <c r="B2826" t="s">
        <v>527</v>
      </c>
      <c r="C2826" t="s">
        <v>553</v>
      </c>
      <c r="D2826" t="str">
        <f>IFERROR(VLOOKUP(A2826,'Perpetual Stats(HEM)'!$A$3:$D$2773,3,FALSE),B2826)</f>
        <v>2GMEL</v>
      </c>
    </row>
    <row r="2827" spans="1:4">
      <c r="A2827">
        <v>3026</v>
      </c>
      <c r="B2827" t="s">
        <v>527</v>
      </c>
      <c r="C2827" t="s">
        <v>553</v>
      </c>
      <c r="D2827" t="str">
        <f>IFERROR(VLOOKUP(A2827,'Perpetual Stats(HEM)'!$A$3:$D$2773,3,FALSE),B2827)</f>
        <v>2GMEL</v>
      </c>
    </row>
    <row r="2828" spans="1:4">
      <c r="A2828">
        <v>3027</v>
      </c>
      <c r="B2828" t="s">
        <v>527</v>
      </c>
      <c r="C2828" t="s">
        <v>553</v>
      </c>
      <c r="D2828" t="str">
        <f>IFERROR(VLOOKUP(A2828,'Perpetual Stats(HEM)'!$A$3:$D$2773,3,FALSE),B2828)</f>
        <v>2GMEL</v>
      </c>
    </row>
    <row r="2829" spans="1:4">
      <c r="A2829">
        <v>3028</v>
      </c>
      <c r="B2829" t="s">
        <v>527</v>
      </c>
      <c r="C2829" t="s">
        <v>553</v>
      </c>
      <c r="D2829" t="str">
        <f>IFERROR(VLOOKUP(A2829,'Perpetual Stats(HEM)'!$A$3:$D$2773,3,FALSE),B2829)</f>
        <v>2GMEL</v>
      </c>
    </row>
    <row r="2830" spans="1:4">
      <c r="A2830">
        <v>3029</v>
      </c>
      <c r="B2830" t="s">
        <v>527</v>
      </c>
      <c r="C2830" t="s">
        <v>553</v>
      </c>
      <c r="D2830" t="str">
        <f>IFERROR(VLOOKUP(A2830,'Perpetual Stats(HEM)'!$A$3:$D$2773,3,FALSE),B2830)</f>
        <v>2GMEL</v>
      </c>
    </row>
    <row r="2831" spans="1:4">
      <c r="A2831">
        <v>3030</v>
      </c>
      <c r="B2831" t="s">
        <v>527</v>
      </c>
      <c r="C2831" t="s">
        <v>553</v>
      </c>
      <c r="D2831" t="str">
        <f>IFERROR(VLOOKUP(A2831,'Perpetual Stats(HEM)'!$A$3:$D$2773,3,FALSE),B2831)</f>
        <v>2GMEL</v>
      </c>
    </row>
    <row r="2832" spans="1:4">
      <c r="A2832">
        <v>3031</v>
      </c>
      <c r="B2832" t="s">
        <v>527</v>
      </c>
      <c r="C2832" t="s">
        <v>553</v>
      </c>
      <c r="D2832" t="str">
        <f>IFERROR(VLOOKUP(A2832,'Perpetual Stats(HEM)'!$A$3:$D$2773,3,FALSE),B2832)</f>
        <v>2GMEL</v>
      </c>
    </row>
    <row r="2833" spans="1:4">
      <c r="A2833">
        <v>3032</v>
      </c>
      <c r="B2833" t="s">
        <v>527</v>
      </c>
      <c r="C2833" t="s">
        <v>553</v>
      </c>
      <c r="D2833" t="str">
        <f>IFERROR(VLOOKUP(A2833,'Perpetual Stats(HEM)'!$A$3:$D$2773,3,FALSE),B2833)</f>
        <v>2GMEL</v>
      </c>
    </row>
    <row r="2834" spans="1:4">
      <c r="A2834">
        <v>3033</v>
      </c>
      <c r="B2834" t="s">
        <v>527</v>
      </c>
      <c r="C2834" t="s">
        <v>553</v>
      </c>
      <c r="D2834" t="str">
        <f>IFERROR(VLOOKUP(A2834,'Perpetual Stats(HEM)'!$A$3:$D$2773,3,FALSE),B2834)</f>
        <v>2GMEL</v>
      </c>
    </row>
    <row r="2835" spans="1:4">
      <c r="A2835">
        <v>3034</v>
      </c>
      <c r="B2835" t="s">
        <v>527</v>
      </c>
      <c r="C2835" t="s">
        <v>553</v>
      </c>
      <c r="D2835" t="str">
        <f>IFERROR(VLOOKUP(A2835,'Perpetual Stats(HEM)'!$A$3:$D$2773,3,FALSE),B2835)</f>
        <v>2GMEL</v>
      </c>
    </row>
    <row r="2836" spans="1:4">
      <c r="A2836">
        <v>3035</v>
      </c>
      <c r="B2836" t="s">
        <v>527</v>
      </c>
      <c r="C2836" t="s">
        <v>553</v>
      </c>
      <c r="D2836" t="str">
        <f>IFERROR(VLOOKUP(A2836,'Perpetual Stats(HEM)'!$A$3:$D$2773,3,FALSE),B2836)</f>
        <v>VIC</v>
      </c>
    </row>
    <row r="2837" spans="1:4">
      <c r="A2837">
        <v>3036</v>
      </c>
      <c r="B2837" t="s">
        <v>527</v>
      </c>
      <c r="C2837" t="s">
        <v>553</v>
      </c>
      <c r="D2837" t="str">
        <f>IFERROR(VLOOKUP(A2837,'Perpetual Stats(HEM)'!$A$3:$D$2773,3,FALSE),B2837)</f>
        <v>2GMEL</v>
      </c>
    </row>
    <row r="2838" spans="1:4">
      <c r="A2838">
        <v>3037</v>
      </c>
      <c r="B2838" t="s">
        <v>527</v>
      </c>
      <c r="C2838" t="s">
        <v>553</v>
      </c>
      <c r="D2838" t="str">
        <f>IFERROR(VLOOKUP(A2838,'Perpetual Stats(HEM)'!$A$3:$D$2773,3,FALSE),B2838)</f>
        <v>2GMEL</v>
      </c>
    </row>
    <row r="2839" spans="1:4">
      <c r="A2839">
        <v>3038</v>
      </c>
      <c r="B2839" t="s">
        <v>527</v>
      </c>
      <c r="C2839" t="s">
        <v>553</v>
      </c>
      <c r="D2839" t="str">
        <f>IFERROR(VLOOKUP(A2839,'Perpetual Stats(HEM)'!$A$3:$D$2773,3,FALSE),B2839)</f>
        <v>2GMEL</v>
      </c>
    </row>
    <row r="2840" spans="1:4">
      <c r="A2840">
        <v>3039</v>
      </c>
      <c r="B2840" t="s">
        <v>527</v>
      </c>
      <c r="C2840" t="s">
        <v>553</v>
      </c>
      <c r="D2840" t="str">
        <f>IFERROR(VLOOKUP(A2840,'Perpetual Stats(HEM)'!$A$3:$D$2773,3,FALSE),B2840)</f>
        <v>2GMEL</v>
      </c>
    </row>
    <row r="2841" spans="1:4">
      <c r="A2841">
        <v>3040</v>
      </c>
      <c r="B2841" t="s">
        <v>527</v>
      </c>
      <c r="C2841" t="s">
        <v>553</v>
      </c>
      <c r="D2841" t="str">
        <f>IFERROR(VLOOKUP(A2841,'Perpetual Stats(HEM)'!$A$3:$D$2773,3,FALSE),B2841)</f>
        <v>2GMEL</v>
      </c>
    </row>
    <row r="2842" spans="1:4">
      <c r="A2842">
        <v>3041</v>
      </c>
      <c r="B2842" t="s">
        <v>527</v>
      </c>
      <c r="C2842" t="s">
        <v>553</v>
      </c>
      <c r="D2842" t="str">
        <f>IFERROR(VLOOKUP(A2842,'Perpetual Stats(HEM)'!$A$3:$D$2773,3,FALSE),B2842)</f>
        <v>2GMEL</v>
      </c>
    </row>
    <row r="2843" spans="1:4">
      <c r="A2843">
        <v>3042</v>
      </c>
      <c r="B2843" t="s">
        <v>527</v>
      </c>
      <c r="C2843" t="s">
        <v>553</v>
      </c>
      <c r="D2843" t="str">
        <f>IFERROR(VLOOKUP(A2843,'Perpetual Stats(HEM)'!$A$3:$D$2773,3,FALSE),B2843)</f>
        <v>2GMEL</v>
      </c>
    </row>
    <row r="2844" spans="1:4">
      <c r="A2844">
        <v>3043</v>
      </c>
      <c r="B2844" t="s">
        <v>527</v>
      </c>
      <c r="C2844" t="s">
        <v>553</v>
      </c>
      <c r="D2844" t="str">
        <f>IFERROR(VLOOKUP(A2844,'Perpetual Stats(HEM)'!$A$3:$D$2773,3,FALSE),B2844)</f>
        <v>2GMEL</v>
      </c>
    </row>
    <row r="2845" spans="1:4">
      <c r="A2845">
        <v>3044</v>
      </c>
      <c r="B2845" t="s">
        <v>527</v>
      </c>
      <c r="C2845" t="s">
        <v>553</v>
      </c>
      <c r="D2845" t="str">
        <f>IFERROR(VLOOKUP(A2845,'Perpetual Stats(HEM)'!$A$3:$D$2773,3,FALSE),B2845)</f>
        <v>2GMEL</v>
      </c>
    </row>
    <row r="2846" spans="1:4">
      <c r="A2846">
        <v>3045</v>
      </c>
      <c r="B2846" t="s">
        <v>527</v>
      </c>
      <c r="C2846" t="s">
        <v>553</v>
      </c>
      <c r="D2846" t="str">
        <f>IFERROR(VLOOKUP(A2846,'Perpetual Stats(HEM)'!$A$3:$D$2773,3,FALSE),B2846)</f>
        <v>2GMEL</v>
      </c>
    </row>
    <row r="2847" spans="1:4">
      <c r="A2847">
        <v>3046</v>
      </c>
      <c r="B2847" t="s">
        <v>527</v>
      </c>
      <c r="C2847" t="s">
        <v>553</v>
      </c>
      <c r="D2847" t="str">
        <f>IFERROR(VLOOKUP(A2847,'Perpetual Stats(HEM)'!$A$3:$D$2773,3,FALSE),B2847)</f>
        <v>2GMEL</v>
      </c>
    </row>
    <row r="2848" spans="1:4">
      <c r="A2848">
        <v>3047</v>
      </c>
      <c r="B2848" t="s">
        <v>527</v>
      </c>
      <c r="C2848" t="s">
        <v>553</v>
      </c>
      <c r="D2848" t="str">
        <f>IFERROR(VLOOKUP(A2848,'Perpetual Stats(HEM)'!$A$3:$D$2773,3,FALSE),B2848)</f>
        <v>2GMEL</v>
      </c>
    </row>
    <row r="2849" spans="1:4">
      <c r="A2849">
        <v>3048</v>
      </c>
      <c r="B2849" t="s">
        <v>527</v>
      </c>
      <c r="C2849" t="s">
        <v>553</v>
      </c>
      <c r="D2849" t="str">
        <f>IFERROR(VLOOKUP(A2849,'Perpetual Stats(HEM)'!$A$3:$D$2773,3,FALSE),B2849)</f>
        <v>2GMEL</v>
      </c>
    </row>
    <row r="2850" spans="1:4">
      <c r="A2850">
        <v>3049</v>
      </c>
      <c r="B2850" t="s">
        <v>527</v>
      </c>
      <c r="C2850" t="s">
        <v>553</v>
      </c>
      <c r="D2850" t="str">
        <f>IFERROR(VLOOKUP(A2850,'Perpetual Stats(HEM)'!$A$3:$D$2773,3,FALSE),B2850)</f>
        <v>2GMEL</v>
      </c>
    </row>
    <row r="2851" spans="1:4">
      <c r="A2851">
        <v>3050</v>
      </c>
      <c r="B2851" t="s">
        <v>527</v>
      </c>
      <c r="C2851" t="s">
        <v>553</v>
      </c>
      <c r="D2851" t="str">
        <f>IFERROR(VLOOKUP(A2851,'Perpetual Stats(HEM)'!$A$3:$D$2773,3,FALSE),B2851)</f>
        <v>2GMEL</v>
      </c>
    </row>
    <row r="2852" spans="1:4">
      <c r="A2852">
        <v>3051</v>
      </c>
      <c r="B2852" t="s">
        <v>527</v>
      </c>
      <c r="C2852" t="s">
        <v>553</v>
      </c>
      <c r="D2852" t="str">
        <f>IFERROR(VLOOKUP(A2852,'Perpetual Stats(HEM)'!$A$3:$D$2773,3,FALSE),B2852)</f>
        <v>2GMEL</v>
      </c>
    </row>
    <row r="2853" spans="1:4">
      <c r="A2853">
        <v>3052</v>
      </c>
      <c r="B2853" t="s">
        <v>527</v>
      </c>
      <c r="C2853" t="s">
        <v>553</v>
      </c>
      <c r="D2853" t="str">
        <f>IFERROR(VLOOKUP(A2853,'Perpetual Stats(HEM)'!$A$3:$D$2773,3,FALSE),B2853)</f>
        <v>2GMEL</v>
      </c>
    </row>
    <row r="2854" spans="1:4">
      <c r="A2854">
        <v>3053</v>
      </c>
      <c r="B2854" t="s">
        <v>527</v>
      </c>
      <c r="C2854" t="s">
        <v>553</v>
      </c>
      <c r="D2854" t="str">
        <f>IFERROR(VLOOKUP(A2854,'Perpetual Stats(HEM)'!$A$3:$D$2773,3,FALSE),B2854)</f>
        <v>2GMEL</v>
      </c>
    </row>
    <row r="2855" spans="1:4">
      <c r="A2855">
        <v>3054</v>
      </c>
      <c r="B2855" t="s">
        <v>527</v>
      </c>
      <c r="C2855" t="s">
        <v>553</v>
      </c>
      <c r="D2855" t="str">
        <f>IFERROR(VLOOKUP(A2855,'Perpetual Stats(HEM)'!$A$3:$D$2773,3,FALSE),B2855)</f>
        <v>2GMEL</v>
      </c>
    </row>
    <row r="2856" spans="1:4">
      <c r="A2856">
        <v>3055</v>
      </c>
      <c r="B2856" t="s">
        <v>527</v>
      </c>
      <c r="C2856" t="s">
        <v>553</v>
      </c>
      <c r="D2856" t="str">
        <f>IFERROR(VLOOKUP(A2856,'Perpetual Stats(HEM)'!$A$3:$D$2773,3,FALSE),B2856)</f>
        <v>2GMEL</v>
      </c>
    </row>
    <row r="2857" spans="1:4">
      <c r="A2857">
        <v>3056</v>
      </c>
      <c r="B2857" t="s">
        <v>527</v>
      </c>
      <c r="C2857" t="s">
        <v>553</v>
      </c>
      <c r="D2857" t="str">
        <f>IFERROR(VLOOKUP(A2857,'Perpetual Stats(HEM)'!$A$3:$D$2773,3,FALSE),B2857)</f>
        <v>2GMEL</v>
      </c>
    </row>
    <row r="2858" spans="1:4">
      <c r="A2858">
        <v>3057</v>
      </c>
      <c r="B2858" t="s">
        <v>527</v>
      </c>
      <c r="C2858" t="s">
        <v>553</v>
      </c>
      <c r="D2858" t="str">
        <f>IFERROR(VLOOKUP(A2858,'Perpetual Stats(HEM)'!$A$3:$D$2773,3,FALSE),B2858)</f>
        <v>2GMEL</v>
      </c>
    </row>
    <row r="2859" spans="1:4">
      <c r="A2859">
        <v>3058</v>
      </c>
      <c r="B2859" t="s">
        <v>527</v>
      </c>
      <c r="C2859" t="s">
        <v>553</v>
      </c>
      <c r="D2859" t="str">
        <f>IFERROR(VLOOKUP(A2859,'Perpetual Stats(HEM)'!$A$3:$D$2773,3,FALSE),B2859)</f>
        <v>2GMEL</v>
      </c>
    </row>
    <row r="2860" spans="1:4">
      <c r="A2860">
        <v>3059</v>
      </c>
      <c r="B2860" t="s">
        <v>527</v>
      </c>
      <c r="C2860" t="s">
        <v>553</v>
      </c>
      <c r="D2860" t="str">
        <f>IFERROR(VLOOKUP(A2860,'Perpetual Stats(HEM)'!$A$3:$D$2773,3,FALSE),B2860)</f>
        <v>2GMEL</v>
      </c>
    </row>
    <row r="2861" spans="1:4">
      <c r="A2861">
        <v>3060</v>
      </c>
      <c r="B2861" t="s">
        <v>527</v>
      </c>
      <c r="C2861" t="s">
        <v>553</v>
      </c>
      <c r="D2861" t="str">
        <f>IFERROR(VLOOKUP(A2861,'Perpetual Stats(HEM)'!$A$3:$D$2773,3,FALSE),B2861)</f>
        <v>2GMEL</v>
      </c>
    </row>
    <row r="2862" spans="1:4">
      <c r="A2862">
        <v>3061</v>
      </c>
      <c r="B2862" t="s">
        <v>527</v>
      </c>
      <c r="C2862" t="s">
        <v>553</v>
      </c>
      <c r="D2862" t="str">
        <f>IFERROR(VLOOKUP(A2862,'Perpetual Stats(HEM)'!$A$3:$D$2773,3,FALSE),B2862)</f>
        <v>2GMEL</v>
      </c>
    </row>
    <row r="2863" spans="1:4">
      <c r="A2863">
        <v>3062</v>
      </c>
      <c r="B2863" t="s">
        <v>527</v>
      </c>
      <c r="C2863" t="s">
        <v>553</v>
      </c>
      <c r="D2863" t="str">
        <f>IFERROR(VLOOKUP(A2863,'Perpetual Stats(HEM)'!$A$3:$D$2773,3,FALSE),B2863)</f>
        <v>2GMEL</v>
      </c>
    </row>
    <row r="2864" spans="1:4">
      <c r="A2864">
        <v>3063</v>
      </c>
      <c r="B2864" t="s">
        <v>527</v>
      </c>
      <c r="C2864" t="s">
        <v>553</v>
      </c>
      <c r="D2864" t="str">
        <f>IFERROR(VLOOKUP(A2864,'Perpetual Stats(HEM)'!$A$3:$D$2773,3,FALSE),B2864)</f>
        <v>2GMEL</v>
      </c>
    </row>
    <row r="2865" spans="1:4">
      <c r="A2865">
        <v>3064</v>
      </c>
      <c r="B2865" t="s">
        <v>527</v>
      </c>
      <c r="C2865" t="s">
        <v>553</v>
      </c>
      <c r="D2865" t="str">
        <f>IFERROR(VLOOKUP(A2865,'Perpetual Stats(HEM)'!$A$3:$D$2773,3,FALSE),B2865)</f>
        <v>2GMEL</v>
      </c>
    </row>
    <row r="2866" spans="1:4">
      <c r="A2866">
        <v>3065</v>
      </c>
      <c r="B2866" t="s">
        <v>527</v>
      </c>
      <c r="C2866" t="s">
        <v>553</v>
      </c>
      <c r="D2866" t="str">
        <f>IFERROR(VLOOKUP(A2866,'Perpetual Stats(HEM)'!$A$3:$D$2773,3,FALSE),B2866)</f>
        <v>2GMEL</v>
      </c>
    </row>
    <row r="2867" spans="1:4">
      <c r="A2867">
        <v>3066</v>
      </c>
      <c r="B2867" t="s">
        <v>527</v>
      </c>
      <c r="C2867" t="s">
        <v>553</v>
      </c>
      <c r="D2867" t="str">
        <f>IFERROR(VLOOKUP(A2867,'Perpetual Stats(HEM)'!$A$3:$D$2773,3,FALSE),B2867)</f>
        <v>2GMEL</v>
      </c>
    </row>
    <row r="2868" spans="1:4">
      <c r="A2868">
        <v>3067</v>
      </c>
      <c r="B2868" t="s">
        <v>527</v>
      </c>
      <c r="C2868" t="s">
        <v>553</v>
      </c>
      <c r="D2868" t="str">
        <f>IFERROR(VLOOKUP(A2868,'Perpetual Stats(HEM)'!$A$3:$D$2773,3,FALSE),B2868)</f>
        <v>2GMEL</v>
      </c>
    </row>
    <row r="2869" spans="1:4">
      <c r="A2869">
        <v>3068</v>
      </c>
      <c r="B2869" t="s">
        <v>527</v>
      </c>
      <c r="C2869" t="s">
        <v>553</v>
      </c>
      <c r="D2869" t="str">
        <f>IFERROR(VLOOKUP(A2869,'Perpetual Stats(HEM)'!$A$3:$D$2773,3,FALSE),B2869)</f>
        <v>2GMEL</v>
      </c>
    </row>
    <row r="2870" spans="1:4">
      <c r="A2870">
        <v>3069</v>
      </c>
      <c r="B2870" t="s">
        <v>527</v>
      </c>
      <c r="C2870" t="s">
        <v>553</v>
      </c>
      <c r="D2870" t="str">
        <f>IFERROR(VLOOKUP(A2870,'Perpetual Stats(HEM)'!$A$3:$D$2773,3,FALSE),B2870)</f>
        <v>VIC</v>
      </c>
    </row>
    <row r="2871" spans="1:4">
      <c r="A2871">
        <v>3070</v>
      </c>
      <c r="B2871" t="s">
        <v>527</v>
      </c>
      <c r="C2871" t="s">
        <v>553</v>
      </c>
      <c r="D2871" t="str">
        <f>IFERROR(VLOOKUP(A2871,'Perpetual Stats(HEM)'!$A$3:$D$2773,3,FALSE),B2871)</f>
        <v>2GMEL</v>
      </c>
    </row>
    <row r="2872" spans="1:4">
      <c r="A2872">
        <v>3071</v>
      </c>
      <c r="B2872" t="s">
        <v>527</v>
      </c>
      <c r="C2872" t="s">
        <v>553</v>
      </c>
      <c r="D2872" t="str">
        <f>IFERROR(VLOOKUP(A2872,'Perpetual Stats(HEM)'!$A$3:$D$2773,3,FALSE),B2872)</f>
        <v>2GMEL</v>
      </c>
    </row>
    <row r="2873" spans="1:4">
      <c r="A2873">
        <v>3072</v>
      </c>
      <c r="B2873" t="s">
        <v>527</v>
      </c>
      <c r="C2873" t="s">
        <v>553</v>
      </c>
      <c r="D2873" t="str">
        <f>IFERROR(VLOOKUP(A2873,'Perpetual Stats(HEM)'!$A$3:$D$2773,3,FALSE),B2873)</f>
        <v>2GMEL</v>
      </c>
    </row>
    <row r="2874" spans="1:4">
      <c r="A2874">
        <v>3073</v>
      </c>
      <c r="B2874" t="s">
        <v>527</v>
      </c>
      <c r="C2874" t="s">
        <v>553</v>
      </c>
      <c r="D2874" t="str">
        <f>IFERROR(VLOOKUP(A2874,'Perpetual Stats(HEM)'!$A$3:$D$2773,3,FALSE),B2874)</f>
        <v>2GMEL</v>
      </c>
    </row>
    <row r="2875" spans="1:4">
      <c r="A2875">
        <v>3074</v>
      </c>
      <c r="B2875" t="s">
        <v>527</v>
      </c>
      <c r="C2875" t="s">
        <v>553</v>
      </c>
      <c r="D2875" t="str">
        <f>IFERROR(VLOOKUP(A2875,'Perpetual Stats(HEM)'!$A$3:$D$2773,3,FALSE),B2875)</f>
        <v>2GMEL</v>
      </c>
    </row>
    <row r="2876" spans="1:4">
      <c r="A2876">
        <v>3075</v>
      </c>
      <c r="B2876" t="s">
        <v>527</v>
      </c>
      <c r="C2876" t="s">
        <v>553</v>
      </c>
      <c r="D2876" t="str">
        <f>IFERROR(VLOOKUP(A2876,'Perpetual Stats(HEM)'!$A$3:$D$2773,3,FALSE),B2876)</f>
        <v>2GMEL</v>
      </c>
    </row>
    <row r="2877" spans="1:4">
      <c r="A2877">
        <v>3076</v>
      </c>
      <c r="B2877" t="s">
        <v>527</v>
      </c>
      <c r="C2877" t="s">
        <v>553</v>
      </c>
      <c r="D2877" t="str">
        <f>IFERROR(VLOOKUP(A2877,'Perpetual Stats(HEM)'!$A$3:$D$2773,3,FALSE),B2877)</f>
        <v>2GMEL</v>
      </c>
    </row>
    <row r="2878" spans="1:4">
      <c r="A2878">
        <v>3077</v>
      </c>
      <c r="B2878" t="s">
        <v>527</v>
      </c>
      <c r="C2878" t="s">
        <v>553</v>
      </c>
      <c r="D2878" t="str">
        <f>IFERROR(VLOOKUP(A2878,'Perpetual Stats(HEM)'!$A$3:$D$2773,3,FALSE),B2878)</f>
        <v>VIC</v>
      </c>
    </row>
    <row r="2879" spans="1:4">
      <c r="A2879">
        <v>3078</v>
      </c>
      <c r="B2879" t="s">
        <v>527</v>
      </c>
      <c r="C2879" t="s">
        <v>553</v>
      </c>
      <c r="D2879" t="str">
        <f>IFERROR(VLOOKUP(A2879,'Perpetual Stats(HEM)'!$A$3:$D$2773,3,FALSE),B2879)</f>
        <v>2GMEL</v>
      </c>
    </row>
    <row r="2880" spans="1:4">
      <c r="A2880">
        <v>3079</v>
      </c>
      <c r="B2880" t="s">
        <v>527</v>
      </c>
      <c r="C2880" t="s">
        <v>553</v>
      </c>
      <c r="D2880" t="str">
        <f>IFERROR(VLOOKUP(A2880,'Perpetual Stats(HEM)'!$A$3:$D$2773,3,FALSE),B2880)</f>
        <v>2GMEL</v>
      </c>
    </row>
    <row r="2881" spans="1:4">
      <c r="A2881">
        <v>3080</v>
      </c>
      <c r="B2881" t="s">
        <v>527</v>
      </c>
      <c r="C2881" t="s">
        <v>553</v>
      </c>
      <c r="D2881" t="str">
        <f>IFERROR(VLOOKUP(A2881,'Perpetual Stats(HEM)'!$A$3:$D$2773,3,FALSE),B2881)</f>
        <v>VIC</v>
      </c>
    </row>
    <row r="2882" spans="1:4">
      <c r="A2882">
        <v>3081</v>
      </c>
      <c r="B2882" t="s">
        <v>527</v>
      </c>
      <c r="C2882" t="s">
        <v>553</v>
      </c>
      <c r="D2882" t="str">
        <f>IFERROR(VLOOKUP(A2882,'Perpetual Stats(HEM)'!$A$3:$D$2773,3,FALSE),B2882)</f>
        <v>2GMEL</v>
      </c>
    </row>
    <row r="2883" spans="1:4">
      <c r="A2883">
        <v>3082</v>
      </c>
      <c r="B2883" t="s">
        <v>527</v>
      </c>
      <c r="C2883" t="s">
        <v>553</v>
      </c>
      <c r="D2883" t="str">
        <f>IFERROR(VLOOKUP(A2883,'Perpetual Stats(HEM)'!$A$3:$D$2773,3,FALSE),B2883)</f>
        <v>2GMEL</v>
      </c>
    </row>
    <row r="2884" spans="1:4">
      <c r="A2884">
        <v>3083</v>
      </c>
      <c r="B2884" t="s">
        <v>527</v>
      </c>
      <c r="C2884" t="s">
        <v>553</v>
      </c>
      <c r="D2884" t="str">
        <f>IFERROR(VLOOKUP(A2884,'Perpetual Stats(HEM)'!$A$3:$D$2773,3,FALSE),B2884)</f>
        <v>2GMEL</v>
      </c>
    </row>
    <row r="2885" spans="1:4">
      <c r="A2885">
        <v>3084</v>
      </c>
      <c r="B2885" t="s">
        <v>527</v>
      </c>
      <c r="C2885" t="s">
        <v>553</v>
      </c>
      <c r="D2885" t="str">
        <f>IFERROR(VLOOKUP(A2885,'Perpetual Stats(HEM)'!$A$3:$D$2773,3,FALSE),B2885)</f>
        <v>2GMEL</v>
      </c>
    </row>
    <row r="2886" spans="1:4">
      <c r="A2886">
        <v>3085</v>
      </c>
      <c r="B2886" t="s">
        <v>527</v>
      </c>
      <c r="C2886" t="s">
        <v>553</v>
      </c>
      <c r="D2886" t="str">
        <f>IFERROR(VLOOKUP(A2886,'Perpetual Stats(HEM)'!$A$3:$D$2773,3,FALSE),B2886)</f>
        <v>2GMEL</v>
      </c>
    </row>
    <row r="2887" spans="1:4">
      <c r="A2887">
        <v>3086</v>
      </c>
      <c r="B2887" t="s">
        <v>527</v>
      </c>
      <c r="C2887" t="s">
        <v>553</v>
      </c>
      <c r="D2887" t="str">
        <f>IFERROR(VLOOKUP(A2887,'Perpetual Stats(HEM)'!$A$3:$D$2773,3,FALSE),B2887)</f>
        <v>2GMEL</v>
      </c>
    </row>
    <row r="2888" spans="1:4">
      <c r="A2888">
        <v>3087</v>
      </c>
      <c r="B2888" t="s">
        <v>527</v>
      </c>
      <c r="C2888" t="s">
        <v>553</v>
      </c>
      <c r="D2888" t="str">
        <f>IFERROR(VLOOKUP(A2888,'Perpetual Stats(HEM)'!$A$3:$D$2773,3,FALSE),B2888)</f>
        <v>2GMEL</v>
      </c>
    </row>
    <row r="2889" spans="1:4">
      <c r="A2889">
        <v>3088</v>
      </c>
      <c r="B2889" t="s">
        <v>527</v>
      </c>
      <c r="C2889" t="s">
        <v>553</v>
      </c>
      <c r="D2889" t="str">
        <f>IFERROR(VLOOKUP(A2889,'Perpetual Stats(HEM)'!$A$3:$D$2773,3,FALSE),B2889)</f>
        <v>2GMEL</v>
      </c>
    </row>
    <row r="2890" spans="1:4">
      <c r="A2890">
        <v>3089</v>
      </c>
      <c r="B2890" t="s">
        <v>527</v>
      </c>
      <c r="C2890" t="s">
        <v>553</v>
      </c>
      <c r="D2890" t="str">
        <f>IFERROR(VLOOKUP(A2890,'Perpetual Stats(HEM)'!$A$3:$D$2773,3,FALSE),B2890)</f>
        <v>2GMEL</v>
      </c>
    </row>
    <row r="2891" spans="1:4">
      <c r="A2891">
        <v>3090</v>
      </c>
      <c r="B2891" t="s">
        <v>527</v>
      </c>
      <c r="C2891" t="s">
        <v>553</v>
      </c>
      <c r="D2891" t="str">
        <f>IFERROR(VLOOKUP(A2891,'Perpetual Stats(HEM)'!$A$3:$D$2773,3,FALSE),B2891)</f>
        <v>2GMEL</v>
      </c>
    </row>
    <row r="2892" spans="1:4">
      <c r="A2892">
        <v>3091</v>
      </c>
      <c r="B2892" t="s">
        <v>527</v>
      </c>
      <c r="C2892" t="s">
        <v>553</v>
      </c>
      <c r="D2892" t="str">
        <f>IFERROR(VLOOKUP(A2892,'Perpetual Stats(HEM)'!$A$3:$D$2773,3,FALSE),B2892)</f>
        <v>2GMEL</v>
      </c>
    </row>
    <row r="2893" spans="1:4">
      <c r="A2893">
        <v>3092</v>
      </c>
      <c r="B2893" t="s">
        <v>527</v>
      </c>
      <c r="C2893" t="s">
        <v>553</v>
      </c>
      <c r="D2893" t="str">
        <f>IFERROR(VLOOKUP(A2893,'Perpetual Stats(HEM)'!$A$3:$D$2773,3,FALSE),B2893)</f>
        <v>VIC</v>
      </c>
    </row>
    <row r="2894" spans="1:4">
      <c r="A2894">
        <v>3093</v>
      </c>
      <c r="B2894" t="s">
        <v>527</v>
      </c>
      <c r="C2894" t="s">
        <v>553</v>
      </c>
      <c r="D2894" t="str">
        <f>IFERROR(VLOOKUP(A2894,'Perpetual Stats(HEM)'!$A$3:$D$2773,3,FALSE),B2894)</f>
        <v>2GMEL</v>
      </c>
    </row>
    <row r="2895" spans="1:4">
      <c r="A2895">
        <v>3094</v>
      </c>
      <c r="B2895" t="s">
        <v>527</v>
      </c>
      <c r="C2895" t="s">
        <v>553</v>
      </c>
      <c r="D2895" t="str">
        <f>IFERROR(VLOOKUP(A2895,'Perpetual Stats(HEM)'!$A$3:$D$2773,3,FALSE),B2895)</f>
        <v>2GMEL</v>
      </c>
    </row>
    <row r="2896" spans="1:4">
      <c r="A2896">
        <v>3095</v>
      </c>
      <c r="B2896" t="s">
        <v>527</v>
      </c>
      <c r="C2896" t="s">
        <v>553</v>
      </c>
      <c r="D2896" t="str">
        <f>IFERROR(VLOOKUP(A2896,'Perpetual Stats(HEM)'!$A$3:$D$2773,3,FALSE),B2896)</f>
        <v>2GMEL</v>
      </c>
    </row>
    <row r="2897" spans="1:4">
      <c r="A2897">
        <v>3096</v>
      </c>
      <c r="B2897" t="s">
        <v>527</v>
      </c>
      <c r="C2897" t="s">
        <v>553</v>
      </c>
      <c r="D2897" t="str">
        <f>IFERROR(VLOOKUP(A2897,'Perpetual Stats(HEM)'!$A$3:$D$2773,3,FALSE),B2897)</f>
        <v>2GMEL</v>
      </c>
    </row>
    <row r="2898" spans="1:4">
      <c r="A2898">
        <v>3097</v>
      </c>
      <c r="B2898" t="s">
        <v>527</v>
      </c>
      <c r="C2898" t="s">
        <v>553</v>
      </c>
      <c r="D2898" t="str">
        <f>IFERROR(VLOOKUP(A2898,'Perpetual Stats(HEM)'!$A$3:$D$2773,3,FALSE),B2898)</f>
        <v>2GMEL</v>
      </c>
    </row>
    <row r="2899" spans="1:4">
      <c r="A2899">
        <v>3098</v>
      </c>
      <c r="B2899" t="s">
        <v>527</v>
      </c>
      <c r="C2899" t="s">
        <v>553</v>
      </c>
      <c r="D2899" t="str">
        <f>IFERROR(VLOOKUP(A2899,'Perpetual Stats(HEM)'!$A$3:$D$2773,3,FALSE),B2899)</f>
        <v>VIC</v>
      </c>
    </row>
    <row r="2900" spans="1:4">
      <c r="A2900">
        <v>3099</v>
      </c>
      <c r="B2900" t="s">
        <v>527</v>
      </c>
      <c r="C2900" t="s">
        <v>553</v>
      </c>
      <c r="D2900" t="str">
        <f>IFERROR(VLOOKUP(A2900,'Perpetual Stats(HEM)'!$A$3:$D$2773,3,FALSE),B2900)</f>
        <v>2GMEL</v>
      </c>
    </row>
    <row r="2901" spans="1:4">
      <c r="A2901">
        <v>3100</v>
      </c>
      <c r="B2901" t="s">
        <v>527</v>
      </c>
      <c r="C2901" t="s">
        <v>553</v>
      </c>
      <c r="D2901" t="str">
        <f>IFERROR(VLOOKUP(A2901,'Perpetual Stats(HEM)'!$A$3:$D$2773,3,FALSE),B2901)</f>
        <v>VIC</v>
      </c>
    </row>
    <row r="2902" spans="1:4">
      <c r="A2902">
        <v>3101</v>
      </c>
      <c r="B2902" t="s">
        <v>527</v>
      </c>
      <c r="C2902" t="s">
        <v>553</v>
      </c>
      <c r="D2902" t="str">
        <f>IFERROR(VLOOKUP(A2902,'Perpetual Stats(HEM)'!$A$3:$D$2773,3,FALSE),B2902)</f>
        <v>2GMEL</v>
      </c>
    </row>
    <row r="2903" spans="1:4">
      <c r="A2903">
        <v>3102</v>
      </c>
      <c r="B2903" t="s">
        <v>527</v>
      </c>
      <c r="C2903" t="s">
        <v>553</v>
      </c>
      <c r="D2903" t="str">
        <f>IFERROR(VLOOKUP(A2903,'Perpetual Stats(HEM)'!$A$3:$D$2773,3,FALSE),B2903)</f>
        <v>2GMEL</v>
      </c>
    </row>
    <row r="2904" spans="1:4">
      <c r="A2904">
        <v>3103</v>
      </c>
      <c r="B2904" t="s">
        <v>527</v>
      </c>
      <c r="C2904" t="s">
        <v>553</v>
      </c>
      <c r="D2904" t="str">
        <f>IFERROR(VLOOKUP(A2904,'Perpetual Stats(HEM)'!$A$3:$D$2773,3,FALSE),B2904)</f>
        <v>2GMEL</v>
      </c>
    </row>
    <row r="2905" spans="1:4">
      <c r="A2905">
        <v>3104</v>
      </c>
      <c r="B2905" t="s">
        <v>527</v>
      </c>
      <c r="C2905" t="s">
        <v>553</v>
      </c>
      <c r="D2905" t="str">
        <f>IFERROR(VLOOKUP(A2905,'Perpetual Stats(HEM)'!$A$3:$D$2773,3,FALSE),B2905)</f>
        <v>2GMEL</v>
      </c>
    </row>
    <row r="2906" spans="1:4">
      <c r="A2906">
        <v>3105</v>
      </c>
      <c r="B2906" t="s">
        <v>527</v>
      </c>
      <c r="C2906" t="s">
        <v>553</v>
      </c>
      <c r="D2906" t="str">
        <f>IFERROR(VLOOKUP(A2906,'Perpetual Stats(HEM)'!$A$3:$D$2773,3,FALSE),B2906)</f>
        <v>2GMEL</v>
      </c>
    </row>
    <row r="2907" spans="1:4">
      <c r="A2907">
        <v>3106</v>
      </c>
      <c r="B2907" t="s">
        <v>527</v>
      </c>
      <c r="C2907" t="s">
        <v>553</v>
      </c>
      <c r="D2907" t="str">
        <f>IFERROR(VLOOKUP(A2907,'Perpetual Stats(HEM)'!$A$3:$D$2773,3,FALSE),B2907)</f>
        <v>2GMEL</v>
      </c>
    </row>
    <row r="2908" spans="1:4">
      <c r="A2908">
        <v>3107</v>
      </c>
      <c r="B2908" t="s">
        <v>527</v>
      </c>
      <c r="C2908" t="s">
        <v>553</v>
      </c>
      <c r="D2908" t="str">
        <f>IFERROR(VLOOKUP(A2908,'Perpetual Stats(HEM)'!$A$3:$D$2773,3,FALSE),B2908)</f>
        <v>2GMEL</v>
      </c>
    </row>
    <row r="2909" spans="1:4">
      <c r="A2909">
        <v>3108</v>
      </c>
      <c r="B2909" t="s">
        <v>527</v>
      </c>
      <c r="C2909" t="s">
        <v>553</v>
      </c>
      <c r="D2909" t="str">
        <f>IFERROR(VLOOKUP(A2909,'Perpetual Stats(HEM)'!$A$3:$D$2773,3,FALSE),B2909)</f>
        <v>2GMEL</v>
      </c>
    </row>
    <row r="2910" spans="1:4">
      <c r="A2910">
        <v>3109</v>
      </c>
      <c r="B2910" t="s">
        <v>527</v>
      </c>
      <c r="C2910" t="s">
        <v>553</v>
      </c>
      <c r="D2910" t="str">
        <f>IFERROR(VLOOKUP(A2910,'Perpetual Stats(HEM)'!$A$3:$D$2773,3,FALSE),B2910)</f>
        <v>2GMEL</v>
      </c>
    </row>
    <row r="2911" spans="1:4">
      <c r="A2911">
        <v>3110</v>
      </c>
      <c r="B2911" t="s">
        <v>527</v>
      </c>
      <c r="C2911" t="s">
        <v>553</v>
      </c>
      <c r="D2911" t="str">
        <f>IFERROR(VLOOKUP(A2911,'Perpetual Stats(HEM)'!$A$3:$D$2773,3,FALSE),B2911)</f>
        <v>VIC</v>
      </c>
    </row>
    <row r="2912" spans="1:4">
      <c r="A2912">
        <v>3111</v>
      </c>
      <c r="B2912" t="s">
        <v>527</v>
      </c>
      <c r="C2912" t="s">
        <v>553</v>
      </c>
      <c r="D2912" t="str">
        <f>IFERROR(VLOOKUP(A2912,'Perpetual Stats(HEM)'!$A$3:$D$2773,3,FALSE),B2912)</f>
        <v>2GMEL</v>
      </c>
    </row>
    <row r="2913" spans="1:4">
      <c r="A2913">
        <v>3112</v>
      </c>
      <c r="B2913" t="s">
        <v>527</v>
      </c>
      <c r="C2913" t="s">
        <v>553</v>
      </c>
      <c r="D2913" t="str">
        <f>IFERROR(VLOOKUP(A2913,'Perpetual Stats(HEM)'!$A$3:$D$2773,3,FALSE),B2913)</f>
        <v>VIC</v>
      </c>
    </row>
    <row r="2914" spans="1:4">
      <c r="A2914">
        <v>3113</v>
      </c>
      <c r="B2914" t="s">
        <v>527</v>
      </c>
      <c r="C2914" t="s">
        <v>553</v>
      </c>
      <c r="D2914" t="str">
        <f>IFERROR(VLOOKUP(A2914,'Perpetual Stats(HEM)'!$A$3:$D$2773,3,FALSE),B2914)</f>
        <v>2GMEL</v>
      </c>
    </row>
    <row r="2915" spans="1:4">
      <c r="A2915">
        <v>3114</v>
      </c>
      <c r="B2915" t="s">
        <v>527</v>
      </c>
      <c r="C2915" t="s">
        <v>553</v>
      </c>
      <c r="D2915" t="str">
        <f>IFERROR(VLOOKUP(A2915,'Perpetual Stats(HEM)'!$A$3:$D$2773,3,FALSE),B2915)</f>
        <v>2GMEL</v>
      </c>
    </row>
    <row r="2916" spans="1:4">
      <c r="A2916">
        <v>3115</v>
      </c>
      <c r="B2916" t="s">
        <v>527</v>
      </c>
      <c r="C2916" t="s">
        <v>553</v>
      </c>
      <c r="D2916" t="str">
        <f>IFERROR(VLOOKUP(A2916,'Perpetual Stats(HEM)'!$A$3:$D$2773,3,FALSE),B2916)</f>
        <v>2GMEL</v>
      </c>
    </row>
    <row r="2917" spans="1:4">
      <c r="A2917">
        <v>3116</v>
      </c>
      <c r="B2917" t="s">
        <v>527</v>
      </c>
      <c r="C2917" t="s">
        <v>553</v>
      </c>
      <c r="D2917" t="str">
        <f>IFERROR(VLOOKUP(A2917,'Perpetual Stats(HEM)'!$A$3:$D$2773,3,FALSE),B2917)</f>
        <v>2GMEL</v>
      </c>
    </row>
    <row r="2918" spans="1:4">
      <c r="A2918">
        <v>3117</v>
      </c>
      <c r="B2918" t="s">
        <v>527</v>
      </c>
      <c r="C2918" t="s">
        <v>553</v>
      </c>
      <c r="D2918" t="str">
        <f>IFERROR(VLOOKUP(A2918,'Perpetual Stats(HEM)'!$A$3:$D$2773,3,FALSE),B2918)</f>
        <v>VIC</v>
      </c>
    </row>
    <row r="2919" spans="1:4">
      <c r="A2919">
        <v>3118</v>
      </c>
      <c r="B2919" t="s">
        <v>527</v>
      </c>
      <c r="C2919" t="s">
        <v>553</v>
      </c>
      <c r="D2919" t="str">
        <f>IFERROR(VLOOKUP(A2919,'Perpetual Stats(HEM)'!$A$3:$D$2773,3,FALSE),B2919)</f>
        <v>VIC</v>
      </c>
    </row>
    <row r="2920" spans="1:4">
      <c r="A2920">
        <v>3119</v>
      </c>
      <c r="B2920" t="s">
        <v>527</v>
      </c>
      <c r="C2920" t="s">
        <v>553</v>
      </c>
      <c r="D2920" t="str">
        <f>IFERROR(VLOOKUP(A2920,'Perpetual Stats(HEM)'!$A$3:$D$2773,3,FALSE),B2920)</f>
        <v>VIC</v>
      </c>
    </row>
    <row r="2921" spans="1:4">
      <c r="A2921">
        <v>3120</v>
      </c>
      <c r="B2921" t="s">
        <v>527</v>
      </c>
      <c r="C2921" t="s">
        <v>553</v>
      </c>
      <c r="D2921" t="str">
        <f>IFERROR(VLOOKUP(A2921,'Perpetual Stats(HEM)'!$A$3:$D$2773,3,FALSE),B2921)</f>
        <v>VIC</v>
      </c>
    </row>
    <row r="2922" spans="1:4">
      <c r="A2922">
        <v>3121</v>
      </c>
      <c r="B2922" t="s">
        <v>527</v>
      </c>
      <c r="C2922" t="s">
        <v>553</v>
      </c>
      <c r="D2922" t="str">
        <f>IFERROR(VLOOKUP(A2922,'Perpetual Stats(HEM)'!$A$3:$D$2773,3,FALSE),B2922)</f>
        <v>2GMEL</v>
      </c>
    </row>
    <row r="2923" spans="1:4">
      <c r="A2923">
        <v>3122</v>
      </c>
      <c r="B2923" t="s">
        <v>527</v>
      </c>
      <c r="C2923" t="s">
        <v>553</v>
      </c>
      <c r="D2923" t="str">
        <f>IFERROR(VLOOKUP(A2923,'Perpetual Stats(HEM)'!$A$3:$D$2773,3,FALSE),B2923)</f>
        <v>2GMEL</v>
      </c>
    </row>
    <row r="2924" spans="1:4">
      <c r="A2924">
        <v>3123</v>
      </c>
      <c r="B2924" t="s">
        <v>527</v>
      </c>
      <c r="C2924" t="s">
        <v>553</v>
      </c>
      <c r="D2924" t="str">
        <f>IFERROR(VLOOKUP(A2924,'Perpetual Stats(HEM)'!$A$3:$D$2773,3,FALSE),B2924)</f>
        <v>2GMEL</v>
      </c>
    </row>
    <row r="2925" spans="1:4">
      <c r="A2925">
        <v>3124</v>
      </c>
      <c r="B2925" t="s">
        <v>527</v>
      </c>
      <c r="C2925" t="s">
        <v>553</v>
      </c>
      <c r="D2925" t="str">
        <f>IFERROR(VLOOKUP(A2925,'Perpetual Stats(HEM)'!$A$3:$D$2773,3,FALSE),B2925)</f>
        <v>2GMEL</v>
      </c>
    </row>
    <row r="2926" spans="1:4">
      <c r="A2926">
        <v>3125</v>
      </c>
      <c r="B2926" t="s">
        <v>527</v>
      </c>
      <c r="C2926" t="s">
        <v>553</v>
      </c>
      <c r="D2926" t="str">
        <f>IFERROR(VLOOKUP(A2926,'Perpetual Stats(HEM)'!$A$3:$D$2773,3,FALSE),B2926)</f>
        <v>2GMEL</v>
      </c>
    </row>
    <row r="2927" spans="1:4">
      <c r="A2927">
        <v>3126</v>
      </c>
      <c r="B2927" t="s">
        <v>527</v>
      </c>
      <c r="C2927" t="s">
        <v>553</v>
      </c>
      <c r="D2927" t="str">
        <f>IFERROR(VLOOKUP(A2927,'Perpetual Stats(HEM)'!$A$3:$D$2773,3,FALSE),B2927)</f>
        <v>2GMEL</v>
      </c>
    </row>
    <row r="2928" spans="1:4">
      <c r="A2928">
        <v>3127</v>
      </c>
      <c r="B2928" t="s">
        <v>527</v>
      </c>
      <c r="C2928" t="s">
        <v>553</v>
      </c>
      <c r="D2928" t="str">
        <f>IFERROR(VLOOKUP(A2928,'Perpetual Stats(HEM)'!$A$3:$D$2773,3,FALSE),B2928)</f>
        <v>2GMEL</v>
      </c>
    </row>
    <row r="2929" spans="1:4">
      <c r="A2929">
        <v>3128</v>
      </c>
      <c r="B2929" t="s">
        <v>527</v>
      </c>
      <c r="C2929" t="s">
        <v>553</v>
      </c>
      <c r="D2929" t="str">
        <f>IFERROR(VLOOKUP(A2929,'Perpetual Stats(HEM)'!$A$3:$D$2773,3,FALSE),B2929)</f>
        <v>2GMEL</v>
      </c>
    </row>
    <row r="2930" spans="1:4">
      <c r="A2930">
        <v>3129</v>
      </c>
      <c r="B2930" t="s">
        <v>527</v>
      </c>
      <c r="C2930" t="s">
        <v>553</v>
      </c>
      <c r="D2930" t="str">
        <f>IFERROR(VLOOKUP(A2930,'Perpetual Stats(HEM)'!$A$3:$D$2773,3,FALSE),B2930)</f>
        <v>2GMEL</v>
      </c>
    </row>
    <row r="2931" spans="1:4">
      <c r="A2931">
        <v>3130</v>
      </c>
      <c r="B2931" t="s">
        <v>527</v>
      </c>
      <c r="C2931" t="s">
        <v>553</v>
      </c>
      <c r="D2931" t="str">
        <f>IFERROR(VLOOKUP(A2931,'Perpetual Stats(HEM)'!$A$3:$D$2773,3,FALSE),B2931)</f>
        <v>2GMEL</v>
      </c>
    </row>
    <row r="2932" spans="1:4">
      <c r="A2932">
        <v>3131</v>
      </c>
      <c r="B2932" t="s">
        <v>527</v>
      </c>
      <c r="C2932" t="s">
        <v>553</v>
      </c>
      <c r="D2932" t="str">
        <f>IFERROR(VLOOKUP(A2932,'Perpetual Stats(HEM)'!$A$3:$D$2773,3,FALSE),B2932)</f>
        <v>2GMEL</v>
      </c>
    </row>
    <row r="2933" spans="1:4">
      <c r="A2933">
        <v>3132</v>
      </c>
      <c r="B2933" t="s">
        <v>527</v>
      </c>
      <c r="C2933" t="s">
        <v>553</v>
      </c>
      <c r="D2933" t="str">
        <f>IFERROR(VLOOKUP(A2933,'Perpetual Stats(HEM)'!$A$3:$D$2773,3,FALSE),B2933)</f>
        <v>2GMEL</v>
      </c>
    </row>
    <row r="2934" spans="1:4">
      <c r="A2934">
        <v>3133</v>
      </c>
      <c r="B2934" t="s">
        <v>527</v>
      </c>
      <c r="C2934" t="s">
        <v>553</v>
      </c>
      <c r="D2934" t="str">
        <f>IFERROR(VLOOKUP(A2934,'Perpetual Stats(HEM)'!$A$3:$D$2773,3,FALSE),B2934)</f>
        <v>2GMEL</v>
      </c>
    </row>
    <row r="2935" spans="1:4">
      <c r="A2935">
        <v>3134</v>
      </c>
      <c r="B2935" t="s">
        <v>527</v>
      </c>
      <c r="C2935" t="s">
        <v>553</v>
      </c>
      <c r="D2935" t="str">
        <f>IFERROR(VLOOKUP(A2935,'Perpetual Stats(HEM)'!$A$3:$D$2773,3,FALSE),B2935)</f>
        <v>2GMEL</v>
      </c>
    </row>
    <row r="2936" spans="1:4">
      <c r="A2936">
        <v>3135</v>
      </c>
      <c r="B2936" t="s">
        <v>527</v>
      </c>
      <c r="C2936" t="s">
        <v>553</v>
      </c>
      <c r="D2936" t="str">
        <f>IFERROR(VLOOKUP(A2936,'Perpetual Stats(HEM)'!$A$3:$D$2773,3,FALSE),B2936)</f>
        <v>2GMEL</v>
      </c>
    </row>
    <row r="2937" spans="1:4">
      <c r="A2937">
        <v>3136</v>
      </c>
      <c r="B2937" t="s">
        <v>527</v>
      </c>
      <c r="C2937" t="s">
        <v>553</v>
      </c>
      <c r="D2937" t="str">
        <f>IFERROR(VLOOKUP(A2937,'Perpetual Stats(HEM)'!$A$3:$D$2773,3,FALSE),B2937)</f>
        <v>2GMEL</v>
      </c>
    </row>
    <row r="2938" spans="1:4">
      <c r="A2938">
        <v>3137</v>
      </c>
      <c r="B2938" t="s">
        <v>527</v>
      </c>
      <c r="C2938" t="s">
        <v>553</v>
      </c>
      <c r="D2938" t="str">
        <f>IFERROR(VLOOKUP(A2938,'Perpetual Stats(HEM)'!$A$3:$D$2773,3,FALSE),B2938)</f>
        <v>2GMEL</v>
      </c>
    </row>
    <row r="2939" spans="1:4">
      <c r="A2939">
        <v>3138</v>
      </c>
      <c r="B2939" t="s">
        <v>527</v>
      </c>
      <c r="C2939" t="s">
        <v>553</v>
      </c>
      <c r="D2939" t="str">
        <f>IFERROR(VLOOKUP(A2939,'Perpetual Stats(HEM)'!$A$3:$D$2773,3,FALSE),B2939)</f>
        <v>2GMEL</v>
      </c>
    </row>
    <row r="2940" spans="1:4">
      <c r="A2940">
        <v>3139</v>
      </c>
      <c r="B2940" t="s">
        <v>527</v>
      </c>
      <c r="C2940" t="s">
        <v>553</v>
      </c>
      <c r="D2940" t="str">
        <f>IFERROR(VLOOKUP(A2940,'Perpetual Stats(HEM)'!$A$3:$D$2773,3,FALSE),B2940)</f>
        <v>2GMEL</v>
      </c>
    </row>
    <row r="2941" spans="1:4">
      <c r="A2941">
        <v>3140</v>
      </c>
      <c r="B2941" t="s">
        <v>527</v>
      </c>
      <c r="C2941" t="s">
        <v>553</v>
      </c>
      <c r="D2941" t="str">
        <f>IFERROR(VLOOKUP(A2941,'Perpetual Stats(HEM)'!$A$3:$D$2773,3,FALSE),B2941)</f>
        <v>2GMEL</v>
      </c>
    </row>
    <row r="2942" spans="1:4">
      <c r="A2942">
        <v>3141</v>
      </c>
      <c r="B2942" t="s">
        <v>527</v>
      </c>
      <c r="C2942" t="s">
        <v>553</v>
      </c>
      <c r="D2942" t="str">
        <f>IFERROR(VLOOKUP(A2942,'Perpetual Stats(HEM)'!$A$3:$D$2773,3,FALSE),B2942)</f>
        <v>2GMEL</v>
      </c>
    </row>
    <row r="2943" spans="1:4">
      <c r="A2943">
        <v>3142</v>
      </c>
      <c r="B2943" t="s">
        <v>527</v>
      </c>
      <c r="C2943" t="s">
        <v>553</v>
      </c>
      <c r="D2943" t="str">
        <f>IFERROR(VLOOKUP(A2943,'Perpetual Stats(HEM)'!$A$3:$D$2773,3,FALSE),B2943)</f>
        <v>2GMEL</v>
      </c>
    </row>
    <row r="2944" spans="1:4">
      <c r="A2944">
        <v>3143</v>
      </c>
      <c r="B2944" t="s">
        <v>527</v>
      </c>
      <c r="C2944" t="s">
        <v>553</v>
      </c>
      <c r="D2944" t="str">
        <f>IFERROR(VLOOKUP(A2944,'Perpetual Stats(HEM)'!$A$3:$D$2773,3,FALSE),B2944)</f>
        <v>2GMEL</v>
      </c>
    </row>
    <row r="2945" spans="1:4">
      <c r="A2945">
        <v>3144</v>
      </c>
      <c r="B2945" t="s">
        <v>527</v>
      </c>
      <c r="C2945" t="s">
        <v>553</v>
      </c>
      <c r="D2945" t="str">
        <f>IFERROR(VLOOKUP(A2945,'Perpetual Stats(HEM)'!$A$3:$D$2773,3,FALSE),B2945)</f>
        <v>2GMEL</v>
      </c>
    </row>
    <row r="2946" spans="1:4">
      <c r="A2946">
        <v>3145</v>
      </c>
      <c r="B2946" t="s">
        <v>527</v>
      </c>
      <c r="C2946" t="s">
        <v>553</v>
      </c>
      <c r="D2946" t="str">
        <f>IFERROR(VLOOKUP(A2946,'Perpetual Stats(HEM)'!$A$3:$D$2773,3,FALSE),B2946)</f>
        <v>2GMEL</v>
      </c>
    </row>
    <row r="2947" spans="1:4">
      <c r="A2947">
        <v>3146</v>
      </c>
      <c r="B2947" t="s">
        <v>527</v>
      </c>
      <c r="C2947" t="s">
        <v>553</v>
      </c>
      <c r="D2947" t="str">
        <f>IFERROR(VLOOKUP(A2947,'Perpetual Stats(HEM)'!$A$3:$D$2773,3,FALSE),B2947)</f>
        <v>2GMEL</v>
      </c>
    </row>
    <row r="2948" spans="1:4">
      <c r="A2948">
        <v>3147</v>
      </c>
      <c r="B2948" t="s">
        <v>527</v>
      </c>
      <c r="C2948" t="s">
        <v>553</v>
      </c>
      <c r="D2948" t="str">
        <f>IFERROR(VLOOKUP(A2948,'Perpetual Stats(HEM)'!$A$3:$D$2773,3,FALSE),B2948)</f>
        <v>2GMEL</v>
      </c>
    </row>
    <row r="2949" spans="1:4">
      <c r="A2949">
        <v>3148</v>
      </c>
      <c r="B2949" t="s">
        <v>527</v>
      </c>
      <c r="C2949" t="s">
        <v>553</v>
      </c>
      <c r="D2949" t="str">
        <f>IFERROR(VLOOKUP(A2949,'Perpetual Stats(HEM)'!$A$3:$D$2773,3,FALSE),B2949)</f>
        <v>2GMEL</v>
      </c>
    </row>
    <row r="2950" spans="1:4">
      <c r="A2950">
        <v>3149</v>
      </c>
      <c r="B2950" t="s">
        <v>527</v>
      </c>
      <c r="C2950" t="s">
        <v>553</v>
      </c>
      <c r="D2950" t="str">
        <f>IFERROR(VLOOKUP(A2950,'Perpetual Stats(HEM)'!$A$3:$D$2773,3,FALSE),B2950)</f>
        <v>2GMEL</v>
      </c>
    </row>
    <row r="2951" spans="1:4">
      <c r="A2951">
        <v>3150</v>
      </c>
      <c r="B2951" t="s">
        <v>527</v>
      </c>
      <c r="C2951" t="s">
        <v>553</v>
      </c>
      <c r="D2951" t="str">
        <f>IFERROR(VLOOKUP(A2951,'Perpetual Stats(HEM)'!$A$3:$D$2773,3,FALSE),B2951)</f>
        <v>2GMEL</v>
      </c>
    </row>
    <row r="2952" spans="1:4">
      <c r="A2952">
        <v>3151</v>
      </c>
      <c r="B2952" t="s">
        <v>527</v>
      </c>
      <c r="C2952" t="s">
        <v>553</v>
      </c>
      <c r="D2952" t="str">
        <f>IFERROR(VLOOKUP(A2952,'Perpetual Stats(HEM)'!$A$3:$D$2773,3,FALSE),B2952)</f>
        <v>2GMEL</v>
      </c>
    </row>
    <row r="2953" spans="1:4">
      <c r="A2953">
        <v>3152</v>
      </c>
      <c r="B2953" t="s">
        <v>527</v>
      </c>
      <c r="C2953" t="s">
        <v>553</v>
      </c>
      <c r="D2953" t="str">
        <f>IFERROR(VLOOKUP(A2953,'Perpetual Stats(HEM)'!$A$3:$D$2773,3,FALSE),B2953)</f>
        <v>2GMEL</v>
      </c>
    </row>
    <row r="2954" spans="1:4">
      <c r="A2954">
        <v>3153</v>
      </c>
      <c r="B2954" t="s">
        <v>527</v>
      </c>
      <c r="C2954" t="s">
        <v>553</v>
      </c>
      <c r="D2954" t="str">
        <f>IFERROR(VLOOKUP(A2954,'Perpetual Stats(HEM)'!$A$3:$D$2773,3,FALSE),B2954)</f>
        <v>2GMEL</v>
      </c>
    </row>
    <row r="2955" spans="1:4">
      <c r="A2955">
        <v>3154</v>
      </c>
      <c r="B2955" t="s">
        <v>527</v>
      </c>
      <c r="C2955" t="s">
        <v>553</v>
      </c>
      <c r="D2955" t="str">
        <f>IFERROR(VLOOKUP(A2955,'Perpetual Stats(HEM)'!$A$3:$D$2773,3,FALSE),B2955)</f>
        <v>2GMEL</v>
      </c>
    </row>
    <row r="2956" spans="1:4">
      <c r="A2956">
        <v>3155</v>
      </c>
      <c r="B2956" t="s">
        <v>527</v>
      </c>
      <c r="C2956" t="s">
        <v>553</v>
      </c>
      <c r="D2956" t="str">
        <f>IFERROR(VLOOKUP(A2956,'Perpetual Stats(HEM)'!$A$3:$D$2773,3,FALSE),B2956)</f>
        <v>2GMEL</v>
      </c>
    </row>
    <row r="2957" spans="1:4">
      <c r="A2957">
        <v>3156</v>
      </c>
      <c r="B2957" t="s">
        <v>527</v>
      </c>
      <c r="C2957" t="s">
        <v>553</v>
      </c>
      <c r="D2957" t="str">
        <f>IFERROR(VLOOKUP(A2957,'Perpetual Stats(HEM)'!$A$3:$D$2773,3,FALSE),B2957)</f>
        <v>2GMEL</v>
      </c>
    </row>
    <row r="2958" spans="1:4">
      <c r="A2958">
        <v>3157</v>
      </c>
      <c r="B2958" t="s">
        <v>527</v>
      </c>
      <c r="C2958" t="s">
        <v>553</v>
      </c>
      <c r="D2958" t="str">
        <f>IFERROR(VLOOKUP(A2958,'Perpetual Stats(HEM)'!$A$3:$D$2773,3,FALSE),B2958)</f>
        <v>VIC</v>
      </c>
    </row>
    <row r="2959" spans="1:4">
      <c r="A2959">
        <v>3158</v>
      </c>
      <c r="B2959" t="s">
        <v>527</v>
      </c>
      <c r="C2959" t="s">
        <v>553</v>
      </c>
      <c r="D2959" t="str">
        <f>IFERROR(VLOOKUP(A2959,'Perpetual Stats(HEM)'!$A$3:$D$2773,3,FALSE),B2959)</f>
        <v>2GMEL</v>
      </c>
    </row>
    <row r="2960" spans="1:4">
      <c r="A2960">
        <v>3159</v>
      </c>
      <c r="B2960" t="s">
        <v>527</v>
      </c>
      <c r="C2960" t="s">
        <v>553</v>
      </c>
      <c r="D2960" t="str">
        <f>IFERROR(VLOOKUP(A2960,'Perpetual Stats(HEM)'!$A$3:$D$2773,3,FALSE),B2960)</f>
        <v>2GMEL</v>
      </c>
    </row>
    <row r="2961" spans="1:4">
      <c r="A2961">
        <v>3160</v>
      </c>
      <c r="B2961" t="s">
        <v>527</v>
      </c>
      <c r="C2961" t="s">
        <v>553</v>
      </c>
      <c r="D2961" t="str">
        <f>IFERROR(VLOOKUP(A2961,'Perpetual Stats(HEM)'!$A$3:$D$2773,3,FALSE),B2961)</f>
        <v>2GMEL</v>
      </c>
    </row>
    <row r="2962" spans="1:4">
      <c r="A2962">
        <v>3161</v>
      </c>
      <c r="B2962" t="s">
        <v>527</v>
      </c>
      <c r="C2962" t="s">
        <v>553</v>
      </c>
      <c r="D2962" t="str">
        <f>IFERROR(VLOOKUP(A2962,'Perpetual Stats(HEM)'!$A$3:$D$2773,3,FALSE),B2962)</f>
        <v>2GMEL</v>
      </c>
    </row>
    <row r="2963" spans="1:4">
      <c r="A2963">
        <v>3162</v>
      </c>
      <c r="B2963" t="s">
        <v>527</v>
      </c>
      <c r="C2963" t="s">
        <v>553</v>
      </c>
      <c r="D2963" t="str">
        <f>IFERROR(VLOOKUP(A2963,'Perpetual Stats(HEM)'!$A$3:$D$2773,3,FALSE),B2963)</f>
        <v>2GMEL</v>
      </c>
    </row>
    <row r="2964" spans="1:4">
      <c r="A2964">
        <v>3163</v>
      </c>
      <c r="B2964" t="s">
        <v>527</v>
      </c>
      <c r="C2964" t="s">
        <v>553</v>
      </c>
      <c r="D2964" t="str">
        <f>IFERROR(VLOOKUP(A2964,'Perpetual Stats(HEM)'!$A$3:$D$2773,3,FALSE),B2964)</f>
        <v>2GMEL</v>
      </c>
    </row>
    <row r="2965" spans="1:4">
      <c r="A2965">
        <v>3164</v>
      </c>
      <c r="B2965" t="s">
        <v>527</v>
      </c>
      <c r="C2965" t="s">
        <v>553</v>
      </c>
      <c r="D2965" t="str">
        <f>IFERROR(VLOOKUP(A2965,'Perpetual Stats(HEM)'!$A$3:$D$2773,3,FALSE),B2965)</f>
        <v>VIC</v>
      </c>
    </row>
    <row r="2966" spans="1:4">
      <c r="A2966">
        <v>3165</v>
      </c>
      <c r="B2966" t="s">
        <v>527</v>
      </c>
      <c r="C2966" t="s">
        <v>553</v>
      </c>
      <c r="D2966" t="str">
        <f>IFERROR(VLOOKUP(A2966,'Perpetual Stats(HEM)'!$A$3:$D$2773,3,FALSE),B2966)</f>
        <v>2GMEL</v>
      </c>
    </row>
    <row r="2967" spans="1:4">
      <c r="A2967">
        <v>3166</v>
      </c>
      <c r="B2967" t="s">
        <v>527</v>
      </c>
      <c r="C2967" t="s">
        <v>553</v>
      </c>
      <c r="D2967" t="str">
        <f>IFERROR(VLOOKUP(A2967,'Perpetual Stats(HEM)'!$A$3:$D$2773,3,FALSE),B2967)</f>
        <v>2GMEL</v>
      </c>
    </row>
    <row r="2968" spans="1:4">
      <c r="A2968">
        <v>3167</v>
      </c>
      <c r="B2968" t="s">
        <v>527</v>
      </c>
      <c r="C2968" t="s">
        <v>553</v>
      </c>
      <c r="D2968" t="str">
        <f>IFERROR(VLOOKUP(A2968,'Perpetual Stats(HEM)'!$A$3:$D$2773,3,FALSE),B2968)</f>
        <v>2GMEL</v>
      </c>
    </row>
    <row r="2969" spans="1:4">
      <c r="A2969">
        <v>3168</v>
      </c>
      <c r="B2969" t="s">
        <v>527</v>
      </c>
      <c r="C2969" t="s">
        <v>553</v>
      </c>
      <c r="D2969" t="str">
        <f>IFERROR(VLOOKUP(A2969,'Perpetual Stats(HEM)'!$A$3:$D$2773,3,FALSE),B2969)</f>
        <v>2GMEL</v>
      </c>
    </row>
    <row r="2970" spans="1:4">
      <c r="A2970">
        <v>3169</v>
      </c>
      <c r="B2970" t="s">
        <v>527</v>
      </c>
      <c r="C2970" t="s">
        <v>553</v>
      </c>
      <c r="D2970" t="str">
        <f>IFERROR(VLOOKUP(A2970,'Perpetual Stats(HEM)'!$A$3:$D$2773,3,FALSE),B2970)</f>
        <v>2GMEL</v>
      </c>
    </row>
    <row r="2971" spans="1:4">
      <c r="A2971">
        <v>3170</v>
      </c>
      <c r="B2971" t="s">
        <v>527</v>
      </c>
      <c r="C2971" t="s">
        <v>553</v>
      </c>
      <c r="D2971" t="str">
        <f>IFERROR(VLOOKUP(A2971,'Perpetual Stats(HEM)'!$A$3:$D$2773,3,FALSE),B2971)</f>
        <v>2GMEL</v>
      </c>
    </row>
    <row r="2972" spans="1:4">
      <c r="A2972">
        <v>3171</v>
      </c>
      <c r="B2972" t="s">
        <v>527</v>
      </c>
      <c r="C2972" t="s">
        <v>553</v>
      </c>
      <c r="D2972" t="str">
        <f>IFERROR(VLOOKUP(A2972,'Perpetual Stats(HEM)'!$A$3:$D$2773,3,FALSE),B2972)</f>
        <v>2GMEL</v>
      </c>
    </row>
    <row r="2973" spans="1:4">
      <c r="A2973">
        <v>3172</v>
      </c>
      <c r="B2973" t="s">
        <v>527</v>
      </c>
      <c r="C2973" t="s">
        <v>553</v>
      </c>
      <c r="D2973" t="str">
        <f>IFERROR(VLOOKUP(A2973,'Perpetual Stats(HEM)'!$A$3:$D$2773,3,FALSE),B2973)</f>
        <v>2GMEL</v>
      </c>
    </row>
    <row r="2974" spans="1:4">
      <c r="A2974">
        <v>3173</v>
      </c>
      <c r="B2974" t="s">
        <v>527</v>
      </c>
      <c r="C2974" t="s">
        <v>553</v>
      </c>
      <c r="D2974" t="str">
        <f>IFERROR(VLOOKUP(A2974,'Perpetual Stats(HEM)'!$A$3:$D$2773,3,FALSE),B2974)</f>
        <v>2GMEL</v>
      </c>
    </row>
    <row r="2975" spans="1:4">
      <c r="A2975">
        <v>3174</v>
      </c>
      <c r="B2975" t="s">
        <v>527</v>
      </c>
      <c r="C2975" t="s">
        <v>553</v>
      </c>
      <c r="D2975" t="str">
        <f>IFERROR(VLOOKUP(A2975,'Perpetual Stats(HEM)'!$A$3:$D$2773,3,FALSE),B2975)</f>
        <v>2GMEL</v>
      </c>
    </row>
    <row r="2976" spans="1:4">
      <c r="A2976">
        <v>3175</v>
      </c>
      <c r="B2976" t="s">
        <v>527</v>
      </c>
      <c r="C2976" t="s">
        <v>553</v>
      </c>
      <c r="D2976" t="str">
        <f>IFERROR(VLOOKUP(A2976,'Perpetual Stats(HEM)'!$A$3:$D$2773,3,FALSE),B2976)</f>
        <v>2GMEL</v>
      </c>
    </row>
    <row r="2977" spans="1:4">
      <c r="A2977">
        <v>3176</v>
      </c>
      <c r="B2977" t="s">
        <v>527</v>
      </c>
      <c r="C2977" t="s">
        <v>553</v>
      </c>
      <c r="D2977" t="str">
        <f>IFERROR(VLOOKUP(A2977,'Perpetual Stats(HEM)'!$A$3:$D$2773,3,FALSE),B2977)</f>
        <v>VIC</v>
      </c>
    </row>
    <row r="2978" spans="1:4">
      <c r="A2978">
        <v>3177</v>
      </c>
      <c r="B2978" t="s">
        <v>527</v>
      </c>
      <c r="C2978" t="s">
        <v>553</v>
      </c>
      <c r="D2978" t="str">
        <f>IFERROR(VLOOKUP(A2978,'Perpetual Stats(HEM)'!$A$3:$D$2773,3,FALSE),B2978)</f>
        <v>2GMEL</v>
      </c>
    </row>
    <row r="2979" spans="1:4">
      <c r="A2979">
        <v>3178</v>
      </c>
      <c r="B2979" t="s">
        <v>527</v>
      </c>
      <c r="C2979" t="s">
        <v>553</v>
      </c>
      <c r="D2979" t="str">
        <f>IFERROR(VLOOKUP(A2979,'Perpetual Stats(HEM)'!$A$3:$D$2773,3,FALSE),B2979)</f>
        <v>2GMEL</v>
      </c>
    </row>
    <row r="2980" spans="1:4">
      <c r="A2980">
        <v>3179</v>
      </c>
      <c r="B2980" t="s">
        <v>527</v>
      </c>
      <c r="C2980" t="s">
        <v>553</v>
      </c>
      <c r="D2980" t="str">
        <f>IFERROR(VLOOKUP(A2980,'Perpetual Stats(HEM)'!$A$3:$D$2773,3,FALSE),B2980)</f>
        <v>2GMEL</v>
      </c>
    </row>
    <row r="2981" spans="1:4">
      <c r="A2981">
        <v>3180</v>
      </c>
      <c r="B2981" t="s">
        <v>527</v>
      </c>
      <c r="C2981" t="s">
        <v>553</v>
      </c>
      <c r="D2981" t="str">
        <f>IFERROR(VLOOKUP(A2981,'Perpetual Stats(HEM)'!$A$3:$D$2773,3,FALSE),B2981)</f>
        <v>2GMEL</v>
      </c>
    </row>
    <row r="2982" spans="1:4">
      <c r="A2982">
        <v>3181</v>
      </c>
      <c r="B2982" t="s">
        <v>527</v>
      </c>
      <c r="C2982" t="s">
        <v>553</v>
      </c>
      <c r="D2982" t="str">
        <f>IFERROR(VLOOKUP(A2982,'Perpetual Stats(HEM)'!$A$3:$D$2773,3,FALSE),B2982)</f>
        <v>2GMEL</v>
      </c>
    </row>
    <row r="2983" spans="1:4">
      <c r="A2983">
        <v>3182</v>
      </c>
      <c r="B2983" t="s">
        <v>527</v>
      </c>
      <c r="C2983" t="s">
        <v>553</v>
      </c>
      <c r="D2983" t="str">
        <f>IFERROR(VLOOKUP(A2983,'Perpetual Stats(HEM)'!$A$3:$D$2773,3,FALSE),B2983)</f>
        <v>2GMEL</v>
      </c>
    </row>
    <row r="2984" spans="1:4">
      <c r="A2984">
        <v>3183</v>
      </c>
      <c r="B2984" t="s">
        <v>527</v>
      </c>
      <c r="C2984" t="s">
        <v>553</v>
      </c>
      <c r="D2984" t="str">
        <f>IFERROR(VLOOKUP(A2984,'Perpetual Stats(HEM)'!$A$3:$D$2773,3,FALSE),B2984)</f>
        <v>2GMEL</v>
      </c>
    </row>
    <row r="2985" spans="1:4">
      <c r="A2985">
        <v>3184</v>
      </c>
      <c r="B2985" t="s">
        <v>527</v>
      </c>
      <c r="C2985" t="s">
        <v>553</v>
      </c>
      <c r="D2985" t="str">
        <f>IFERROR(VLOOKUP(A2985,'Perpetual Stats(HEM)'!$A$3:$D$2773,3,FALSE),B2985)</f>
        <v>2GMEL</v>
      </c>
    </row>
    <row r="2986" spans="1:4">
      <c r="A2986">
        <v>3185</v>
      </c>
      <c r="B2986" t="s">
        <v>527</v>
      </c>
      <c r="C2986" t="s">
        <v>553</v>
      </c>
      <c r="D2986" t="str">
        <f>IFERROR(VLOOKUP(A2986,'Perpetual Stats(HEM)'!$A$3:$D$2773,3,FALSE),B2986)</f>
        <v>2GMEL</v>
      </c>
    </row>
    <row r="2987" spans="1:4">
      <c r="A2987">
        <v>3186</v>
      </c>
      <c r="B2987" t="s">
        <v>527</v>
      </c>
      <c r="C2987" t="s">
        <v>553</v>
      </c>
      <c r="D2987" t="str">
        <f>IFERROR(VLOOKUP(A2987,'Perpetual Stats(HEM)'!$A$3:$D$2773,3,FALSE),B2987)</f>
        <v>2GMEL</v>
      </c>
    </row>
    <row r="2988" spans="1:4">
      <c r="A2988">
        <v>3187</v>
      </c>
      <c r="B2988" t="s">
        <v>527</v>
      </c>
      <c r="C2988" t="s">
        <v>553</v>
      </c>
      <c r="D2988" t="str">
        <f>IFERROR(VLOOKUP(A2988,'Perpetual Stats(HEM)'!$A$3:$D$2773,3,FALSE),B2988)</f>
        <v>2GMEL</v>
      </c>
    </row>
    <row r="2989" spans="1:4">
      <c r="A2989">
        <v>3188</v>
      </c>
      <c r="B2989" t="s">
        <v>527</v>
      </c>
      <c r="C2989" t="s">
        <v>553</v>
      </c>
      <c r="D2989" t="str">
        <f>IFERROR(VLOOKUP(A2989,'Perpetual Stats(HEM)'!$A$3:$D$2773,3,FALSE),B2989)</f>
        <v>2GMEL</v>
      </c>
    </row>
    <row r="2990" spans="1:4">
      <c r="A2990">
        <v>3189</v>
      </c>
      <c r="B2990" t="s">
        <v>527</v>
      </c>
      <c r="C2990" t="s">
        <v>553</v>
      </c>
      <c r="D2990" t="str">
        <f>IFERROR(VLOOKUP(A2990,'Perpetual Stats(HEM)'!$A$3:$D$2773,3,FALSE),B2990)</f>
        <v>2GMEL</v>
      </c>
    </row>
    <row r="2991" spans="1:4">
      <c r="A2991">
        <v>3190</v>
      </c>
      <c r="B2991" t="s">
        <v>527</v>
      </c>
      <c r="C2991" t="s">
        <v>553</v>
      </c>
      <c r="D2991" t="str">
        <f>IFERROR(VLOOKUP(A2991,'Perpetual Stats(HEM)'!$A$3:$D$2773,3,FALSE),B2991)</f>
        <v>2GMEL</v>
      </c>
    </row>
    <row r="2992" spans="1:4">
      <c r="A2992">
        <v>3191</v>
      </c>
      <c r="B2992" t="s">
        <v>527</v>
      </c>
      <c r="C2992" t="s">
        <v>553</v>
      </c>
      <c r="D2992" t="str">
        <f>IFERROR(VLOOKUP(A2992,'Perpetual Stats(HEM)'!$A$3:$D$2773,3,FALSE),B2992)</f>
        <v>2GMEL</v>
      </c>
    </row>
    <row r="2993" spans="1:4">
      <c r="A2993">
        <v>3192</v>
      </c>
      <c r="B2993" t="s">
        <v>527</v>
      </c>
      <c r="C2993" t="s">
        <v>553</v>
      </c>
      <c r="D2993" t="str">
        <f>IFERROR(VLOOKUP(A2993,'Perpetual Stats(HEM)'!$A$3:$D$2773,3,FALSE),B2993)</f>
        <v>2GMEL</v>
      </c>
    </row>
    <row r="2994" spans="1:4">
      <c r="A2994">
        <v>3193</v>
      </c>
      <c r="B2994" t="s">
        <v>527</v>
      </c>
      <c r="C2994" t="s">
        <v>553</v>
      </c>
      <c r="D2994" t="str">
        <f>IFERROR(VLOOKUP(A2994,'Perpetual Stats(HEM)'!$A$3:$D$2773,3,FALSE),B2994)</f>
        <v>2GMEL</v>
      </c>
    </row>
    <row r="2995" spans="1:4">
      <c r="A2995">
        <v>3194</v>
      </c>
      <c r="B2995" t="s">
        <v>527</v>
      </c>
      <c r="C2995" t="s">
        <v>553</v>
      </c>
      <c r="D2995" t="str">
        <f>IFERROR(VLOOKUP(A2995,'Perpetual Stats(HEM)'!$A$3:$D$2773,3,FALSE),B2995)</f>
        <v>2GMEL</v>
      </c>
    </row>
    <row r="2996" spans="1:4">
      <c r="A2996">
        <v>3195</v>
      </c>
      <c r="B2996" t="s">
        <v>527</v>
      </c>
      <c r="C2996" t="s">
        <v>553</v>
      </c>
      <c r="D2996" t="str">
        <f>IFERROR(VLOOKUP(A2996,'Perpetual Stats(HEM)'!$A$3:$D$2773,3,FALSE),B2996)</f>
        <v>2GMEL</v>
      </c>
    </row>
    <row r="2997" spans="1:4">
      <c r="A2997">
        <v>3196</v>
      </c>
      <c r="B2997" t="s">
        <v>527</v>
      </c>
      <c r="C2997" t="s">
        <v>553</v>
      </c>
      <c r="D2997" t="str">
        <f>IFERROR(VLOOKUP(A2997,'Perpetual Stats(HEM)'!$A$3:$D$2773,3,FALSE),B2997)</f>
        <v>2GMEL</v>
      </c>
    </row>
    <row r="2998" spans="1:4">
      <c r="A2998">
        <v>3197</v>
      </c>
      <c r="B2998" t="s">
        <v>527</v>
      </c>
      <c r="C2998" t="s">
        <v>553</v>
      </c>
      <c r="D2998" t="str">
        <f>IFERROR(VLOOKUP(A2998,'Perpetual Stats(HEM)'!$A$3:$D$2773,3,FALSE),B2998)</f>
        <v>2GMEL</v>
      </c>
    </row>
    <row r="2999" spans="1:4">
      <c r="A2999">
        <v>3198</v>
      </c>
      <c r="B2999" t="s">
        <v>527</v>
      </c>
      <c r="C2999" t="s">
        <v>553</v>
      </c>
      <c r="D2999" t="str">
        <f>IFERROR(VLOOKUP(A2999,'Perpetual Stats(HEM)'!$A$3:$D$2773,3,FALSE),B2999)</f>
        <v>2GMEL</v>
      </c>
    </row>
    <row r="3000" spans="1:4">
      <c r="A3000">
        <v>3199</v>
      </c>
      <c r="B3000" t="s">
        <v>527</v>
      </c>
      <c r="C3000" t="s">
        <v>553</v>
      </c>
      <c r="D3000" t="str">
        <f>IFERROR(VLOOKUP(A3000,'Perpetual Stats(HEM)'!$A$3:$D$2773,3,FALSE),B3000)</f>
        <v>2GMEL</v>
      </c>
    </row>
    <row r="3001" spans="1:4">
      <c r="A3001">
        <v>3200</v>
      </c>
      <c r="B3001" t="s">
        <v>527</v>
      </c>
      <c r="C3001" t="s">
        <v>553</v>
      </c>
      <c r="D3001" t="str">
        <f>IFERROR(VLOOKUP(A3001,'Perpetual Stats(HEM)'!$A$3:$D$2773,3,FALSE),B3001)</f>
        <v>2GMEL</v>
      </c>
    </row>
    <row r="3002" spans="1:4">
      <c r="A3002">
        <v>3201</v>
      </c>
      <c r="B3002" t="s">
        <v>527</v>
      </c>
      <c r="C3002" t="s">
        <v>553</v>
      </c>
      <c r="D3002" t="str">
        <f>IFERROR(VLOOKUP(A3002,'Perpetual Stats(HEM)'!$A$3:$D$2773,3,FALSE),B3002)</f>
        <v>2GMEL</v>
      </c>
    </row>
    <row r="3003" spans="1:4">
      <c r="A3003">
        <v>3202</v>
      </c>
      <c r="B3003" t="s">
        <v>527</v>
      </c>
      <c r="C3003" t="s">
        <v>553</v>
      </c>
      <c r="D3003" t="str">
        <f>IFERROR(VLOOKUP(A3003,'Perpetual Stats(HEM)'!$A$3:$D$2773,3,FALSE),B3003)</f>
        <v>2GMEL</v>
      </c>
    </row>
    <row r="3004" spans="1:4">
      <c r="A3004">
        <v>3203</v>
      </c>
      <c r="B3004" t="s">
        <v>527</v>
      </c>
      <c r="C3004" t="s">
        <v>553</v>
      </c>
      <c r="D3004" t="str">
        <f>IFERROR(VLOOKUP(A3004,'Perpetual Stats(HEM)'!$A$3:$D$2773,3,FALSE),B3004)</f>
        <v>VIC</v>
      </c>
    </row>
    <row r="3005" spans="1:4">
      <c r="A3005">
        <v>3204</v>
      </c>
      <c r="B3005" t="s">
        <v>527</v>
      </c>
      <c r="C3005" t="s">
        <v>553</v>
      </c>
      <c r="D3005" t="str">
        <f>IFERROR(VLOOKUP(A3005,'Perpetual Stats(HEM)'!$A$3:$D$2773,3,FALSE),B3005)</f>
        <v>2GMEL</v>
      </c>
    </row>
    <row r="3006" spans="1:4">
      <c r="A3006">
        <v>3205</v>
      </c>
      <c r="B3006" t="s">
        <v>527</v>
      </c>
      <c r="C3006" t="s">
        <v>553</v>
      </c>
      <c r="D3006" t="str">
        <f>IFERROR(VLOOKUP(A3006,'Perpetual Stats(HEM)'!$A$3:$D$2773,3,FALSE),B3006)</f>
        <v>2GMEL</v>
      </c>
    </row>
    <row r="3007" spans="1:4">
      <c r="A3007">
        <v>3206</v>
      </c>
      <c r="B3007" t="s">
        <v>527</v>
      </c>
      <c r="C3007" t="s">
        <v>553</v>
      </c>
      <c r="D3007" t="str">
        <f>IFERROR(VLOOKUP(A3007,'Perpetual Stats(HEM)'!$A$3:$D$2773,3,FALSE),B3007)</f>
        <v>2GMEL</v>
      </c>
    </row>
    <row r="3008" spans="1:4">
      <c r="A3008">
        <v>3207</v>
      </c>
      <c r="B3008" t="s">
        <v>527</v>
      </c>
      <c r="C3008" t="s">
        <v>553</v>
      </c>
      <c r="D3008" t="str">
        <f>IFERROR(VLOOKUP(A3008,'Perpetual Stats(HEM)'!$A$3:$D$2773,3,FALSE),B3008)</f>
        <v>2GMEL</v>
      </c>
    </row>
    <row r="3009" spans="1:4">
      <c r="A3009">
        <v>3208</v>
      </c>
      <c r="B3009" t="s">
        <v>527</v>
      </c>
      <c r="C3009" t="s">
        <v>553</v>
      </c>
      <c r="D3009" t="str">
        <f>IFERROR(VLOOKUP(A3009,'Perpetual Stats(HEM)'!$A$3:$D$2773,3,FALSE),B3009)</f>
        <v>VIC</v>
      </c>
    </row>
    <row r="3010" spans="1:4">
      <c r="A3010">
        <v>3209</v>
      </c>
      <c r="B3010" t="s">
        <v>527</v>
      </c>
      <c r="C3010" t="s">
        <v>553</v>
      </c>
      <c r="D3010" t="str">
        <f>IFERROR(VLOOKUP(A3010,'Perpetual Stats(HEM)'!$A$3:$D$2773,3,FALSE),B3010)</f>
        <v>VIC</v>
      </c>
    </row>
    <row r="3011" spans="1:4">
      <c r="A3011">
        <v>3210</v>
      </c>
      <c r="B3011" t="s">
        <v>527</v>
      </c>
      <c r="C3011" t="s">
        <v>553</v>
      </c>
      <c r="D3011" t="str">
        <f>IFERROR(VLOOKUP(A3011,'Perpetual Stats(HEM)'!$A$3:$D$2773,3,FALSE),B3011)</f>
        <v>VIC</v>
      </c>
    </row>
    <row r="3012" spans="1:4">
      <c r="A3012">
        <v>3211</v>
      </c>
      <c r="B3012" t="s">
        <v>527</v>
      </c>
      <c r="C3012" t="s">
        <v>553</v>
      </c>
      <c r="D3012" t="str">
        <f>IFERROR(VLOOKUP(A3012,'Perpetual Stats(HEM)'!$A$3:$D$2773,3,FALSE),B3012)</f>
        <v>2GMEL</v>
      </c>
    </row>
    <row r="3013" spans="1:4">
      <c r="A3013">
        <v>3212</v>
      </c>
      <c r="B3013" t="s">
        <v>527</v>
      </c>
      <c r="C3013" t="s">
        <v>553</v>
      </c>
      <c r="D3013" t="str">
        <f>IFERROR(VLOOKUP(A3013,'Perpetual Stats(HEM)'!$A$3:$D$2773,3,FALSE),B3013)</f>
        <v>2RVIC</v>
      </c>
    </row>
    <row r="3014" spans="1:4">
      <c r="A3014">
        <v>3213</v>
      </c>
      <c r="B3014" t="s">
        <v>527</v>
      </c>
      <c r="C3014" t="s">
        <v>553</v>
      </c>
      <c r="D3014" t="str">
        <f>IFERROR(VLOOKUP(A3014,'Perpetual Stats(HEM)'!$A$3:$D$2773,3,FALSE),B3014)</f>
        <v>VIC</v>
      </c>
    </row>
    <row r="3015" spans="1:4">
      <c r="A3015">
        <v>3214</v>
      </c>
      <c r="B3015" t="s">
        <v>527</v>
      </c>
      <c r="C3015" t="s">
        <v>553</v>
      </c>
      <c r="D3015" t="str">
        <f>IFERROR(VLOOKUP(A3015,'Perpetual Stats(HEM)'!$A$3:$D$2773,3,FALSE),B3015)</f>
        <v>2RVIC</v>
      </c>
    </row>
    <row r="3016" spans="1:4">
      <c r="A3016">
        <v>3215</v>
      </c>
      <c r="B3016" t="s">
        <v>527</v>
      </c>
      <c r="C3016" t="s">
        <v>553</v>
      </c>
      <c r="D3016" t="str">
        <f>IFERROR(VLOOKUP(A3016,'Perpetual Stats(HEM)'!$A$3:$D$2773,3,FALSE),B3016)</f>
        <v>2RVIC</v>
      </c>
    </row>
    <row r="3017" spans="1:4">
      <c r="A3017">
        <v>3216</v>
      </c>
      <c r="B3017" t="s">
        <v>527</v>
      </c>
      <c r="C3017" t="s">
        <v>553</v>
      </c>
      <c r="D3017" t="str">
        <f>IFERROR(VLOOKUP(A3017,'Perpetual Stats(HEM)'!$A$3:$D$2773,3,FALSE),B3017)</f>
        <v>2RVIC</v>
      </c>
    </row>
    <row r="3018" spans="1:4">
      <c r="A3018">
        <v>3217</v>
      </c>
      <c r="B3018" t="s">
        <v>527</v>
      </c>
      <c r="C3018" t="s">
        <v>479</v>
      </c>
      <c r="D3018" t="str">
        <f>IFERROR(VLOOKUP(A3018,'Perpetual Stats(HEM)'!$A$3:$D$2773,3,FALSE),B3018)</f>
        <v>2RVIC</v>
      </c>
    </row>
    <row r="3019" spans="1:4">
      <c r="A3019">
        <v>3218</v>
      </c>
      <c r="B3019" t="s">
        <v>527</v>
      </c>
      <c r="C3019" t="s">
        <v>479</v>
      </c>
      <c r="D3019" t="str">
        <f>IFERROR(VLOOKUP(A3019,'Perpetual Stats(HEM)'!$A$3:$D$2773,3,FALSE),B3019)</f>
        <v>2RVIC</v>
      </c>
    </row>
    <row r="3020" spans="1:4">
      <c r="A3020">
        <v>3219</v>
      </c>
      <c r="B3020" t="s">
        <v>527</v>
      </c>
      <c r="C3020" t="s">
        <v>479</v>
      </c>
      <c r="D3020" t="str">
        <f>IFERROR(VLOOKUP(A3020,'Perpetual Stats(HEM)'!$A$3:$D$2773,3,FALSE),B3020)</f>
        <v>2RVIC</v>
      </c>
    </row>
    <row r="3021" spans="1:4">
      <c r="A3021">
        <v>3220</v>
      </c>
      <c r="B3021" t="s">
        <v>527</v>
      </c>
      <c r="C3021" t="s">
        <v>479</v>
      </c>
      <c r="D3021" t="str">
        <f>IFERROR(VLOOKUP(A3021,'Perpetual Stats(HEM)'!$A$3:$D$2773,3,FALSE),B3021)</f>
        <v>2RVIC</v>
      </c>
    </row>
    <row r="3022" spans="1:4">
      <c r="A3022">
        <v>3221</v>
      </c>
      <c r="B3022" t="s">
        <v>527</v>
      </c>
      <c r="C3022" t="s">
        <v>479</v>
      </c>
      <c r="D3022" t="str">
        <f>IFERROR(VLOOKUP(A3022,'Perpetual Stats(HEM)'!$A$3:$D$2773,3,FALSE),B3022)</f>
        <v>2RVIC</v>
      </c>
    </row>
    <row r="3023" spans="1:4">
      <c r="A3023">
        <v>3222</v>
      </c>
      <c r="B3023" t="s">
        <v>527</v>
      </c>
      <c r="C3023" t="s">
        <v>479</v>
      </c>
      <c r="D3023" t="str">
        <f>IFERROR(VLOOKUP(A3023,'Perpetual Stats(HEM)'!$A$3:$D$2773,3,FALSE),B3023)</f>
        <v>2RVIC</v>
      </c>
    </row>
    <row r="3024" spans="1:4">
      <c r="A3024">
        <v>3223</v>
      </c>
      <c r="B3024" t="s">
        <v>527</v>
      </c>
      <c r="C3024" t="s">
        <v>479</v>
      </c>
      <c r="D3024" t="str">
        <f>IFERROR(VLOOKUP(A3024,'Perpetual Stats(HEM)'!$A$3:$D$2773,3,FALSE),B3024)</f>
        <v>2RVIC</v>
      </c>
    </row>
    <row r="3025" spans="1:4">
      <c r="A3025">
        <v>3224</v>
      </c>
      <c r="B3025" t="s">
        <v>527</v>
      </c>
      <c r="C3025" t="s">
        <v>479</v>
      </c>
      <c r="D3025" t="str">
        <f>IFERROR(VLOOKUP(A3025,'Perpetual Stats(HEM)'!$A$3:$D$2773,3,FALSE),B3025)</f>
        <v>2RVIC</v>
      </c>
    </row>
    <row r="3026" spans="1:4">
      <c r="A3026">
        <v>3225</v>
      </c>
      <c r="B3026" t="s">
        <v>527</v>
      </c>
      <c r="C3026" t="s">
        <v>479</v>
      </c>
      <c r="D3026" t="str">
        <f>IFERROR(VLOOKUP(A3026,'Perpetual Stats(HEM)'!$A$3:$D$2773,3,FALSE),B3026)</f>
        <v>2RVIC</v>
      </c>
    </row>
    <row r="3027" spans="1:4">
      <c r="A3027">
        <v>3226</v>
      </c>
      <c r="B3027" t="s">
        <v>527</v>
      </c>
      <c r="C3027" t="s">
        <v>479</v>
      </c>
      <c r="D3027" t="str">
        <f>IFERROR(VLOOKUP(A3027,'Perpetual Stats(HEM)'!$A$3:$D$2773,3,FALSE),B3027)</f>
        <v>2RVIC</v>
      </c>
    </row>
    <row r="3028" spans="1:4">
      <c r="A3028">
        <v>3227</v>
      </c>
      <c r="B3028" t="s">
        <v>527</v>
      </c>
      <c r="C3028" t="s">
        <v>479</v>
      </c>
      <c r="D3028" t="str">
        <f>IFERROR(VLOOKUP(A3028,'Perpetual Stats(HEM)'!$A$3:$D$2773,3,FALSE),B3028)</f>
        <v>2RVIC</v>
      </c>
    </row>
    <row r="3029" spans="1:4">
      <c r="A3029">
        <v>3228</v>
      </c>
      <c r="B3029" t="s">
        <v>527</v>
      </c>
      <c r="C3029" t="s">
        <v>479</v>
      </c>
      <c r="D3029" t="str">
        <f>IFERROR(VLOOKUP(A3029,'Perpetual Stats(HEM)'!$A$3:$D$2773,3,FALSE),B3029)</f>
        <v>2RVIC</v>
      </c>
    </row>
    <row r="3030" spans="1:4">
      <c r="A3030">
        <v>3229</v>
      </c>
      <c r="B3030" t="s">
        <v>527</v>
      </c>
      <c r="C3030" t="s">
        <v>479</v>
      </c>
      <c r="D3030" t="str">
        <f>IFERROR(VLOOKUP(A3030,'Perpetual Stats(HEM)'!$A$3:$D$2773,3,FALSE),B3030)</f>
        <v>VIC</v>
      </c>
    </row>
    <row r="3031" spans="1:4">
      <c r="A3031">
        <v>3230</v>
      </c>
      <c r="B3031" t="s">
        <v>527</v>
      </c>
      <c r="C3031" t="s">
        <v>479</v>
      </c>
      <c r="D3031" t="str">
        <f>IFERROR(VLOOKUP(A3031,'Perpetual Stats(HEM)'!$A$3:$D$2773,3,FALSE),B3031)</f>
        <v>2RVIC</v>
      </c>
    </row>
    <row r="3032" spans="1:4">
      <c r="A3032">
        <v>3231</v>
      </c>
      <c r="B3032" t="s">
        <v>527</v>
      </c>
      <c r="C3032" t="s">
        <v>479</v>
      </c>
      <c r="D3032" t="str">
        <f>IFERROR(VLOOKUP(A3032,'Perpetual Stats(HEM)'!$A$3:$D$2773,3,FALSE),B3032)</f>
        <v>2RVIC</v>
      </c>
    </row>
    <row r="3033" spans="1:4">
      <c r="A3033">
        <v>3232</v>
      </c>
      <c r="B3033" t="s">
        <v>527</v>
      </c>
      <c r="C3033" t="s">
        <v>479</v>
      </c>
      <c r="D3033" t="str">
        <f>IFERROR(VLOOKUP(A3033,'Perpetual Stats(HEM)'!$A$3:$D$2773,3,FALSE),B3033)</f>
        <v>2RVIC</v>
      </c>
    </row>
    <row r="3034" spans="1:4">
      <c r="A3034">
        <v>3233</v>
      </c>
      <c r="B3034" t="s">
        <v>527</v>
      </c>
      <c r="C3034" t="s">
        <v>479</v>
      </c>
      <c r="D3034" t="str">
        <f>IFERROR(VLOOKUP(A3034,'Perpetual Stats(HEM)'!$A$3:$D$2773,3,FALSE),B3034)</f>
        <v>2RVIC</v>
      </c>
    </row>
    <row r="3035" spans="1:4">
      <c r="A3035">
        <v>3234</v>
      </c>
      <c r="B3035" t="s">
        <v>527</v>
      </c>
      <c r="C3035" t="s">
        <v>479</v>
      </c>
      <c r="D3035" t="str">
        <f>IFERROR(VLOOKUP(A3035,'Perpetual Stats(HEM)'!$A$3:$D$2773,3,FALSE),B3035)</f>
        <v>VIC</v>
      </c>
    </row>
    <row r="3036" spans="1:4">
      <c r="A3036">
        <v>3235</v>
      </c>
      <c r="B3036" t="s">
        <v>527</v>
      </c>
      <c r="C3036" t="s">
        <v>479</v>
      </c>
      <c r="D3036" t="str">
        <f>IFERROR(VLOOKUP(A3036,'Perpetual Stats(HEM)'!$A$3:$D$2773,3,FALSE),B3036)</f>
        <v>2RVIC</v>
      </c>
    </row>
    <row r="3037" spans="1:4">
      <c r="A3037">
        <v>3236</v>
      </c>
      <c r="B3037" t="s">
        <v>527</v>
      </c>
      <c r="C3037" t="s">
        <v>479</v>
      </c>
      <c r="D3037" t="str">
        <f>IFERROR(VLOOKUP(A3037,'Perpetual Stats(HEM)'!$A$3:$D$2773,3,FALSE),B3037)</f>
        <v>2RVIC</v>
      </c>
    </row>
    <row r="3038" spans="1:4">
      <c r="A3038">
        <v>3237</v>
      </c>
      <c r="B3038" t="s">
        <v>527</v>
      </c>
      <c r="C3038" t="s">
        <v>479</v>
      </c>
      <c r="D3038" t="str">
        <f>IFERROR(VLOOKUP(A3038,'Perpetual Stats(HEM)'!$A$3:$D$2773,3,FALSE),B3038)</f>
        <v>2RVIC</v>
      </c>
    </row>
    <row r="3039" spans="1:4">
      <c r="A3039">
        <v>3238</v>
      </c>
      <c r="B3039" t="s">
        <v>527</v>
      </c>
      <c r="C3039" t="s">
        <v>479</v>
      </c>
      <c r="D3039" t="str">
        <f>IFERROR(VLOOKUP(A3039,'Perpetual Stats(HEM)'!$A$3:$D$2773,3,FALSE),B3039)</f>
        <v>2RVIC</v>
      </c>
    </row>
    <row r="3040" spans="1:4">
      <c r="A3040">
        <v>3239</v>
      </c>
      <c r="B3040" t="s">
        <v>527</v>
      </c>
      <c r="C3040" t="s">
        <v>479</v>
      </c>
      <c r="D3040" t="str">
        <f>IFERROR(VLOOKUP(A3040,'Perpetual Stats(HEM)'!$A$3:$D$2773,3,FALSE),B3040)</f>
        <v>2RVIC</v>
      </c>
    </row>
    <row r="3041" spans="1:4">
      <c r="A3041">
        <v>3240</v>
      </c>
      <c r="B3041" t="s">
        <v>527</v>
      </c>
      <c r="C3041" t="s">
        <v>479</v>
      </c>
      <c r="D3041" t="str">
        <f>IFERROR(VLOOKUP(A3041,'Perpetual Stats(HEM)'!$A$3:$D$2773,3,FALSE),B3041)</f>
        <v>2RVIC</v>
      </c>
    </row>
    <row r="3042" spans="1:4">
      <c r="A3042">
        <v>3241</v>
      </c>
      <c r="B3042" t="s">
        <v>527</v>
      </c>
      <c r="C3042" t="s">
        <v>479</v>
      </c>
      <c r="D3042" t="str">
        <f>IFERROR(VLOOKUP(A3042,'Perpetual Stats(HEM)'!$A$3:$D$2773,3,FALSE),B3042)</f>
        <v>2RVIC</v>
      </c>
    </row>
    <row r="3043" spans="1:4">
      <c r="A3043">
        <v>3242</v>
      </c>
      <c r="B3043" t="s">
        <v>527</v>
      </c>
      <c r="C3043" t="s">
        <v>479</v>
      </c>
      <c r="D3043" t="str">
        <f>IFERROR(VLOOKUP(A3043,'Perpetual Stats(HEM)'!$A$3:$D$2773,3,FALSE),B3043)</f>
        <v>2RVIC</v>
      </c>
    </row>
    <row r="3044" spans="1:4">
      <c r="A3044">
        <v>3243</v>
      </c>
      <c r="B3044" t="s">
        <v>527</v>
      </c>
      <c r="C3044" t="s">
        <v>479</v>
      </c>
      <c r="D3044" t="str">
        <f>IFERROR(VLOOKUP(A3044,'Perpetual Stats(HEM)'!$A$3:$D$2773,3,FALSE),B3044)</f>
        <v>2RVIC</v>
      </c>
    </row>
    <row r="3045" spans="1:4">
      <c r="A3045">
        <v>3244</v>
      </c>
      <c r="B3045" t="s">
        <v>527</v>
      </c>
      <c r="C3045" t="s">
        <v>479</v>
      </c>
      <c r="D3045" t="str">
        <f>IFERROR(VLOOKUP(A3045,'Perpetual Stats(HEM)'!$A$3:$D$2773,3,FALSE),B3045)</f>
        <v>VIC</v>
      </c>
    </row>
    <row r="3046" spans="1:4">
      <c r="A3046">
        <v>3245</v>
      </c>
      <c r="B3046" t="s">
        <v>527</v>
      </c>
      <c r="C3046" t="s">
        <v>479</v>
      </c>
      <c r="D3046" t="str">
        <f>IFERROR(VLOOKUP(A3046,'Perpetual Stats(HEM)'!$A$3:$D$2773,3,FALSE),B3046)</f>
        <v>VIC</v>
      </c>
    </row>
    <row r="3047" spans="1:4">
      <c r="A3047">
        <v>3246</v>
      </c>
      <c r="B3047" t="s">
        <v>527</v>
      </c>
      <c r="C3047" t="s">
        <v>479</v>
      </c>
      <c r="D3047" t="str">
        <f>IFERROR(VLOOKUP(A3047,'Perpetual Stats(HEM)'!$A$3:$D$2773,3,FALSE),B3047)</f>
        <v>VIC</v>
      </c>
    </row>
    <row r="3048" spans="1:4">
      <c r="A3048">
        <v>3247</v>
      </c>
      <c r="B3048" t="s">
        <v>527</v>
      </c>
      <c r="C3048" t="s">
        <v>479</v>
      </c>
      <c r="D3048" t="str">
        <f>IFERROR(VLOOKUP(A3048,'Perpetual Stats(HEM)'!$A$3:$D$2773,3,FALSE),B3048)</f>
        <v>VIC</v>
      </c>
    </row>
    <row r="3049" spans="1:4">
      <c r="A3049">
        <v>3248</v>
      </c>
      <c r="B3049" t="s">
        <v>527</v>
      </c>
      <c r="C3049" t="s">
        <v>479</v>
      </c>
      <c r="D3049" t="str">
        <f>IFERROR(VLOOKUP(A3049,'Perpetual Stats(HEM)'!$A$3:$D$2773,3,FALSE),B3049)</f>
        <v>VIC</v>
      </c>
    </row>
    <row r="3050" spans="1:4">
      <c r="A3050">
        <v>3249</v>
      </c>
      <c r="B3050" t="s">
        <v>527</v>
      </c>
      <c r="C3050" t="s">
        <v>479</v>
      </c>
      <c r="D3050" t="str">
        <f>IFERROR(VLOOKUP(A3050,'Perpetual Stats(HEM)'!$A$3:$D$2773,3,FALSE),B3050)</f>
        <v>2RVIC</v>
      </c>
    </row>
    <row r="3051" spans="1:4">
      <c r="A3051">
        <v>3250</v>
      </c>
      <c r="B3051" t="s">
        <v>527</v>
      </c>
      <c r="C3051" t="s">
        <v>479</v>
      </c>
      <c r="D3051" t="str">
        <f>IFERROR(VLOOKUP(A3051,'Perpetual Stats(HEM)'!$A$3:$D$2773,3,FALSE),B3051)</f>
        <v>2RVIC</v>
      </c>
    </row>
    <row r="3052" spans="1:4">
      <c r="A3052">
        <v>3251</v>
      </c>
      <c r="B3052" t="s">
        <v>527</v>
      </c>
      <c r="C3052" t="s">
        <v>479</v>
      </c>
      <c r="D3052" t="str">
        <f>IFERROR(VLOOKUP(A3052,'Perpetual Stats(HEM)'!$A$3:$D$2773,3,FALSE),B3052)</f>
        <v>2RVIC</v>
      </c>
    </row>
    <row r="3053" spans="1:4">
      <c r="A3053">
        <v>3252</v>
      </c>
      <c r="B3053" t="s">
        <v>527</v>
      </c>
      <c r="C3053" t="s">
        <v>479</v>
      </c>
      <c r="D3053" t="str">
        <f>IFERROR(VLOOKUP(A3053,'Perpetual Stats(HEM)'!$A$3:$D$2773,3,FALSE),B3053)</f>
        <v>VIC</v>
      </c>
    </row>
    <row r="3054" spans="1:4">
      <c r="A3054">
        <v>3253</v>
      </c>
      <c r="B3054" t="s">
        <v>527</v>
      </c>
      <c r="C3054" t="s">
        <v>479</v>
      </c>
      <c r="D3054" t="str">
        <f>IFERROR(VLOOKUP(A3054,'Perpetual Stats(HEM)'!$A$3:$D$2773,3,FALSE),B3054)</f>
        <v>VIC</v>
      </c>
    </row>
    <row r="3055" spans="1:4">
      <c r="A3055">
        <v>3254</v>
      </c>
      <c r="B3055" t="s">
        <v>527</v>
      </c>
      <c r="C3055" t="s">
        <v>479</v>
      </c>
      <c r="D3055" t="str">
        <f>IFERROR(VLOOKUP(A3055,'Perpetual Stats(HEM)'!$A$3:$D$2773,3,FALSE),B3055)</f>
        <v>2RVIC</v>
      </c>
    </row>
    <row r="3056" spans="1:4">
      <c r="A3056">
        <v>3255</v>
      </c>
      <c r="B3056" t="s">
        <v>527</v>
      </c>
      <c r="C3056" t="s">
        <v>479</v>
      </c>
      <c r="D3056" t="str">
        <f>IFERROR(VLOOKUP(A3056,'Perpetual Stats(HEM)'!$A$3:$D$2773,3,FALSE),B3056)</f>
        <v>VIC</v>
      </c>
    </row>
    <row r="3057" spans="1:4">
      <c r="A3057">
        <v>3256</v>
      </c>
      <c r="B3057" t="s">
        <v>527</v>
      </c>
      <c r="C3057" t="s">
        <v>479</v>
      </c>
      <c r="D3057" t="str">
        <f>IFERROR(VLOOKUP(A3057,'Perpetual Stats(HEM)'!$A$3:$D$2773,3,FALSE),B3057)</f>
        <v>VIC</v>
      </c>
    </row>
    <row r="3058" spans="1:4">
      <c r="A3058">
        <v>3257</v>
      </c>
      <c r="B3058" t="s">
        <v>527</v>
      </c>
      <c r="C3058" t="s">
        <v>479</v>
      </c>
      <c r="D3058" t="str">
        <f>IFERROR(VLOOKUP(A3058,'Perpetual Stats(HEM)'!$A$3:$D$2773,3,FALSE),B3058)</f>
        <v>VIC</v>
      </c>
    </row>
    <row r="3059" spans="1:4">
      <c r="A3059">
        <v>3258</v>
      </c>
      <c r="B3059" t="s">
        <v>527</v>
      </c>
      <c r="C3059" t="s">
        <v>479</v>
      </c>
      <c r="D3059" t="str">
        <f>IFERROR(VLOOKUP(A3059,'Perpetual Stats(HEM)'!$A$3:$D$2773,3,FALSE),B3059)</f>
        <v>VIC</v>
      </c>
    </row>
    <row r="3060" spans="1:4">
      <c r="A3060">
        <v>3259</v>
      </c>
      <c r="B3060" t="s">
        <v>527</v>
      </c>
      <c r="C3060" t="s">
        <v>479</v>
      </c>
      <c r="D3060" t="str">
        <f>IFERROR(VLOOKUP(A3060,'Perpetual Stats(HEM)'!$A$3:$D$2773,3,FALSE),B3060)</f>
        <v>VIC</v>
      </c>
    </row>
    <row r="3061" spans="1:4">
      <c r="A3061">
        <v>3260</v>
      </c>
      <c r="B3061" t="s">
        <v>527</v>
      </c>
      <c r="C3061" t="s">
        <v>479</v>
      </c>
      <c r="D3061" t="str">
        <f>IFERROR(VLOOKUP(A3061,'Perpetual Stats(HEM)'!$A$3:$D$2773,3,FALSE),B3061)</f>
        <v>2RVIC</v>
      </c>
    </row>
    <row r="3062" spans="1:4">
      <c r="A3062">
        <v>3261</v>
      </c>
      <c r="B3062" t="s">
        <v>527</v>
      </c>
      <c r="C3062" t="s">
        <v>479</v>
      </c>
      <c r="D3062" t="str">
        <f>IFERROR(VLOOKUP(A3062,'Perpetual Stats(HEM)'!$A$3:$D$2773,3,FALSE),B3062)</f>
        <v>VIC</v>
      </c>
    </row>
    <row r="3063" spans="1:4">
      <c r="A3063">
        <v>3262</v>
      </c>
      <c r="B3063" t="s">
        <v>527</v>
      </c>
      <c r="C3063" t="s">
        <v>479</v>
      </c>
      <c r="D3063" t="str">
        <f>IFERROR(VLOOKUP(A3063,'Perpetual Stats(HEM)'!$A$3:$D$2773,3,FALSE),B3063)</f>
        <v>VIC</v>
      </c>
    </row>
    <row r="3064" spans="1:4">
      <c r="A3064">
        <v>3263</v>
      </c>
      <c r="B3064" t="s">
        <v>527</v>
      </c>
      <c r="C3064" t="s">
        <v>479</v>
      </c>
      <c r="D3064" t="str">
        <f>IFERROR(VLOOKUP(A3064,'Perpetual Stats(HEM)'!$A$3:$D$2773,3,FALSE),B3064)</f>
        <v>VIC</v>
      </c>
    </row>
    <row r="3065" spans="1:4">
      <c r="A3065">
        <v>3264</v>
      </c>
      <c r="B3065" t="s">
        <v>527</v>
      </c>
      <c r="C3065" t="s">
        <v>479</v>
      </c>
      <c r="D3065" t="str">
        <f>IFERROR(VLOOKUP(A3065,'Perpetual Stats(HEM)'!$A$3:$D$2773,3,FALSE),B3065)</f>
        <v>2RVIC</v>
      </c>
    </row>
    <row r="3066" spans="1:4">
      <c r="A3066">
        <v>3265</v>
      </c>
      <c r="B3066" t="s">
        <v>527</v>
      </c>
      <c r="C3066" t="s">
        <v>479</v>
      </c>
      <c r="D3066" t="str">
        <f>IFERROR(VLOOKUP(A3066,'Perpetual Stats(HEM)'!$A$3:$D$2773,3,FALSE),B3066)</f>
        <v>2RVIC</v>
      </c>
    </row>
    <row r="3067" spans="1:4">
      <c r="A3067">
        <v>3266</v>
      </c>
      <c r="B3067" t="s">
        <v>527</v>
      </c>
      <c r="C3067" t="s">
        <v>479</v>
      </c>
      <c r="D3067" t="str">
        <f>IFERROR(VLOOKUP(A3067,'Perpetual Stats(HEM)'!$A$3:$D$2773,3,FALSE),B3067)</f>
        <v>2RVIC</v>
      </c>
    </row>
    <row r="3068" spans="1:4">
      <c r="A3068">
        <v>3267</v>
      </c>
      <c r="B3068" t="s">
        <v>527</v>
      </c>
      <c r="C3068" t="s">
        <v>479</v>
      </c>
      <c r="D3068" t="str">
        <f>IFERROR(VLOOKUP(A3068,'Perpetual Stats(HEM)'!$A$3:$D$2773,3,FALSE),B3068)</f>
        <v>2RVIC</v>
      </c>
    </row>
    <row r="3069" spans="1:4">
      <c r="A3069">
        <v>3268</v>
      </c>
      <c r="B3069" t="s">
        <v>527</v>
      </c>
      <c r="C3069" t="s">
        <v>479</v>
      </c>
      <c r="D3069" t="str">
        <f>IFERROR(VLOOKUP(A3069,'Perpetual Stats(HEM)'!$A$3:$D$2773,3,FALSE),B3069)</f>
        <v>2RVIC</v>
      </c>
    </row>
    <row r="3070" spans="1:4">
      <c r="A3070">
        <v>3269</v>
      </c>
      <c r="B3070" t="s">
        <v>527</v>
      </c>
      <c r="C3070" t="s">
        <v>479</v>
      </c>
      <c r="D3070" t="str">
        <f>IFERROR(VLOOKUP(A3070,'Perpetual Stats(HEM)'!$A$3:$D$2773,3,FALSE),B3070)</f>
        <v>2RVIC</v>
      </c>
    </row>
    <row r="3071" spans="1:4">
      <c r="A3071">
        <v>3270</v>
      </c>
      <c r="B3071" t="s">
        <v>527</v>
      </c>
      <c r="C3071" t="s">
        <v>479</v>
      </c>
      <c r="D3071" t="str">
        <f>IFERROR(VLOOKUP(A3071,'Perpetual Stats(HEM)'!$A$3:$D$2773,3,FALSE),B3071)</f>
        <v>2RVIC</v>
      </c>
    </row>
    <row r="3072" spans="1:4">
      <c r="A3072">
        <v>3271</v>
      </c>
      <c r="B3072" t="s">
        <v>527</v>
      </c>
      <c r="C3072" t="s">
        <v>479</v>
      </c>
      <c r="D3072" t="str">
        <f>IFERROR(VLOOKUP(A3072,'Perpetual Stats(HEM)'!$A$3:$D$2773,3,FALSE),B3072)</f>
        <v>2RVIC</v>
      </c>
    </row>
    <row r="3073" spans="1:4">
      <c r="A3073">
        <v>3272</v>
      </c>
      <c r="B3073" t="s">
        <v>527</v>
      </c>
      <c r="C3073" t="s">
        <v>479</v>
      </c>
      <c r="D3073" t="str">
        <f>IFERROR(VLOOKUP(A3073,'Perpetual Stats(HEM)'!$A$3:$D$2773,3,FALSE),B3073)</f>
        <v>2RVIC</v>
      </c>
    </row>
    <row r="3074" spans="1:4">
      <c r="A3074">
        <v>3273</v>
      </c>
      <c r="B3074" t="s">
        <v>527</v>
      </c>
      <c r="C3074" t="s">
        <v>479</v>
      </c>
      <c r="D3074" t="str">
        <f>IFERROR(VLOOKUP(A3074,'Perpetual Stats(HEM)'!$A$3:$D$2773,3,FALSE),B3074)</f>
        <v>2RVIC</v>
      </c>
    </row>
    <row r="3075" spans="1:4">
      <c r="A3075">
        <v>3274</v>
      </c>
      <c r="B3075" t="s">
        <v>527</v>
      </c>
      <c r="C3075" t="s">
        <v>479</v>
      </c>
      <c r="D3075" t="str">
        <f>IFERROR(VLOOKUP(A3075,'Perpetual Stats(HEM)'!$A$3:$D$2773,3,FALSE),B3075)</f>
        <v>2RVIC</v>
      </c>
    </row>
    <row r="3076" spans="1:4">
      <c r="A3076">
        <v>3275</v>
      </c>
      <c r="B3076" t="s">
        <v>527</v>
      </c>
      <c r="C3076" t="s">
        <v>479</v>
      </c>
      <c r="D3076" t="str">
        <f>IFERROR(VLOOKUP(A3076,'Perpetual Stats(HEM)'!$A$3:$D$2773,3,FALSE),B3076)</f>
        <v>2RVIC</v>
      </c>
    </row>
    <row r="3077" spans="1:4">
      <c r="A3077">
        <v>3276</v>
      </c>
      <c r="B3077" t="s">
        <v>527</v>
      </c>
      <c r="C3077" t="s">
        <v>479</v>
      </c>
      <c r="D3077" t="str">
        <f>IFERROR(VLOOKUP(A3077,'Perpetual Stats(HEM)'!$A$3:$D$2773,3,FALSE),B3077)</f>
        <v>2RVIC</v>
      </c>
    </row>
    <row r="3078" spans="1:4">
      <c r="A3078">
        <v>3277</v>
      </c>
      <c r="B3078" t="s">
        <v>527</v>
      </c>
      <c r="C3078" t="s">
        <v>479</v>
      </c>
      <c r="D3078" t="str">
        <f>IFERROR(VLOOKUP(A3078,'Perpetual Stats(HEM)'!$A$3:$D$2773,3,FALSE),B3078)</f>
        <v>2RVIC</v>
      </c>
    </row>
    <row r="3079" spans="1:4">
      <c r="A3079">
        <v>3278</v>
      </c>
      <c r="B3079" t="s">
        <v>527</v>
      </c>
      <c r="C3079" t="s">
        <v>479</v>
      </c>
      <c r="D3079" t="str">
        <f>IFERROR(VLOOKUP(A3079,'Perpetual Stats(HEM)'!$A$3:$D$2773,3,FALSE),B3079)</f>
        <v>2RVIC</v>
      </c>
    </row>
    <row r="3080" spans="1:4">
      <c r="A3080">
        <v>3279</v>
      </c>
      <c r="B3080" t="s">
        <v>527</v>
      </c>
      <c r="C3080" t="s">
        <v>479</v>
      </c>
      <c r="D3080" t="str">
        <f>IFERROR(VLOOKUP(A3080,'Perpetual Stats(HEM)'!$A$3:$D$2773,3,FALSE),B3080)</f>
        <v>2RVIC</v>
      </c>
    </row>
    <row r="3081" spans="1:4">
      <c r="A3081">
        <v>3280</v>
      </c>
      <c r="B3081" t="s">
        <v>527</v>
      </c>
      <c r="C3081" t="s">
        <v>479</v>
      </c>
      <c r="D3081" t="str">
        <f>IFERROR(VLOOKUP(A3081,'Perpetual Stats(HEM)'!$A$3:$D$2773,3,FALSE),B3081)</f>
        <v>2RVIC</v>
      </c>
    </row>
    <row r="3082" spans="1:4">
      <c r="A3082">
        <v>3281</v>
      </c>
      <c r="B3082" t="s">
        <v>527</v>
      </c>
      <c r="C3082" t="s">
        <v>479</v>
      </c>
      <c r="D3082" t="str">
        <f>IFERROR(VLOOKUP(A3082,'Perpetual Stats(HEM)'!$A$3:$D$2773,3,FALSE),B3082)</f>
        <v>2RVIC</v>
      </c>
    </row>
    <row r="3083" spans="1:4">
      <c r="A3083">
        <v>3282</v>
      </c>
      <c r="B3083" t="s">
        <v>527</v>
      </c>
      <c r="C3083" t="s">
        <v>479</v>
      </c>
      <c r="D3083" t="str">
        <f>IFERROR(VLOOKUP(A3083,'Perpetual Stats(HEM)'!$A$3:$D$2773,3,FALSE),B3083)</f>
        <v>2RVIC</v>
      </c>
    </row>
    <row r="3084" spans="1:4">
      <c r="A3084">
        <v>3283</v>
      </c>
      <c r="B3084" t="s">
        <v>527</v>
      </c>
      <c r="C3084" t="s">
        <v>479</v>
      </c>
      <c r="D3084" t="str">
        <f>IFERROR(VLOOKUP(A3084,'Perpetual Stats(HEM)'!$A$3:$D$2773,3,FALSE),B3084)</f>
        <v>2RVIC</v>
      </c>
    </row>
    <row r="3085" spans="1:4">
      <c r="A3085">
        <v>3284</v>
      </c>
      <c r="B3085" t="s">
        <v>527</v>
      </c>
      <c r="C3085" t="s">
        <v>479</v>
      </c>
      <c r="D3085" t="str">
        <f>IFERROR(VLOOKUP(A3085,'Perpetual Stats(HEM)'!$A$3:$D$2773,3,FALSE),B3085)</f>
        <v>2RVIC</v>
      </c>
    </row>
    <row r="3086" spans="1:4">
      <c r="A3086">
        <v>3285</v>
      </c>
      <c r="B3086" t="s">
        <v>527</v>
      </c>
      <c r="C3086" t="s">
        <v>479</v>
      </c>
      <c r="D3086" t="str">
        <f>IFERROR(VLOOKUP(A3086,'Perpetual Stats(HEM)'!$A$3:$D$2773,3,FALSE),B3086)</f>
        <v>2RVIC</v>
      </c>
    </row>
    <row r="3087" spans="1:4">
      <c r="A3087">
        <v>3286</v>
      </c>
      <c r="B3087" t="s">
        <v>527</v>
      </c>
      <c r="C3087" t="s">
        <v>479</v>
      </c>
      <c r="D3087" t="str">
        <f>IFERROR(VLOOKUP(A3087,'Perpetual Stats(HEM)'!$A$3:$D$2773,3,FALSE),B3087)</f>
        <v>2RVIC</v>
      </c>
    </row>
    <row r="3088" spans="1:4">
      <c r="A3088">
        <v>3287</v>
      </c>
      <c r="B3088" t="s">
        <v>527</v>
      </c>
      <c r="C3088" t="s">
        <v>479</v>
      </c>
      <c r="D3088" t="str">
        <f>IFERROR(VLOOKUP(A3088,'Perpetual Stats(HEM)'!$A$3:$D$2773,3,FALSE),B3088)</f>
        <v>2RVIC</v>
      </c>
    </row>
    <row r="3089" spans="1:4">
      <c r="A3089">
        <v>3288</v>
      </c>
      <c r="B3089" t="s">
        <v>527</v>
      </c>
      <c r="C3089" t="s">
        <v>479</v>
      </c>
      <c r="D3089" t="str">
        <f>IFERROR(VLOOKUP(A3089,'Perpetual Stats(HEM)'!$A$3:$D$2773,3,FALSE),B3089)</f>
        <v>VIC</v>
      </c>
    </row>
    <row r="3090" spans="1:4">
      <c r="A3090">
        <v>3289</v>
      </c>
      <c r="B3090" t="s">
        <v>527</v>
      </c>
      <c r="C3090" t="s">
        <v>479</v>
      </c>
      <c r="D3090" t="str">
        <f>IFERROR(VLOOKUP(A3090,'Perpetual Stats(HEM)'!$A$3:$D$2773,3,FALSE),B3090)</f>
        <v>2RVIC</v>
      </c>
    </row>
    <row r="3091" spans="1:4">
      <c r="A3091">
        <v>3290</v>
      </c>
      <c r="B3091" t="s">
        <v>527</v>
      </c>
      <c r="C3091" t="s">
        <v>479</v>
      </c>
      <c r="D3091" t="str">
        <f>IFERROR(VLOOKUP(A3091,'Perpetual Stats(HEM)'!$A$3:$D$2773,3,FALSE),B3091)</f>
        <v>VIC</v>
      </c>
    </row>
    <row r="3092" spans="1:4">
      <c r="A3092">
        <v>3291</v>
      </c>
      <c r="B3092" t="s">
        <v>527</v>
      </c>
      <c r="C3092" t="s">
        <v>479</v>
      </c>
      <c r="D3092" t="str">
        <f>IFERROR(VLOOKUP(A3092,'Perpetual Stats(HEM)'!$A$3:$D$2773,3,FALSE),B3092)</f>
        <v>VIC</v>
      </c>
    </row>
    <row r="3093" spans="1:4">
      <c r="A3093">
        <v>3292</v>
      </c>
      <c r="B3093" t="s">
        <v>527</v>
      </c>
      <c r="C3093" t="s">
        <v>479</v>
      </c>
      <c r="D3093" t="str">
        <f>IFERROR(VLOOKUP(A3093,'Perpetual Stats(HEM)'!$A$3:$D$2773,3,FALSE),B3093)</f>
        <v>2RVIC</v>
      </c>
    </row>
    <row r="3094" spans="1:4">
      <c r="A3094">
        <v>3293</v>
      </c>
      <c r="B3094" t="s">
        <v>527</v>
      </c>
      <c r="C3094" t="s">
        <v>479</v>
      </c>
      <c r="D3094" t="str">
        <f>IFERROR(VLOOKUP(A3094,'Perpetual Stats(HEM)'!$A$3:$D$2773,3,FALSE),B3094)</f>
        <v>2RVIC</v>
      </c>
    </row>
    <row r="3095" spans="1:4">
      <c r="A3095">
        <v>3294</v>
      </c>
      <c r="B3095" t="s">
        <v>527</v>
      </c>
      <c r="C3095" t="s">
        <v>479</v>
      </c>
      <c r="D3095" t="str">
        <f>IFERROR(VLOOKUP(A3095,'Perpetual Stats(HEM)'!$A$3:$D$2773,3,FALSE),B3095)</f>
        <v>2RVIC</v>
      </c>
    </row>
    <row r="3096" spans="1:4">
      <c r="A3096">
        <v>3295</v>
      </c>
      <c r="B3096" t="s">
        <v>527</v>
      </c>
      <c r="C3096" t="s">
        <v>479</v>
      </c>
      <c r="D3096" t="str">
        <f>IFERROR(VLOOKUP(A3096,'Perpetual Stats(HEM)'!$A$3:$D$2773,3,FALSE),B3096)</f>
        <v>VIC</v>
      </c>
    </row>
    <row r="3097" spans="1:4">
      <c r="A3097">
        <v>3296</v>
      </c>
      <c r="B3097" t="s">
        <v>527</v>
      </c>
      <c r="C3097" t="s">
        <v>479</v>
      </c>
      <c r="D3097" t="str">
        <f>IFERROR(VLOOKUP(A3097,'Perpetual Stats(HEM)'!$A$3:$D$2773,3,FALSE),B3097)</f>
        <v>VIC</v>
      </c>
    </row>
    <row r="3098" spans="1:4">
      <c r="A3098">
        <v>3297</v>
      </c>
      <c r="B3098" t="s">
        <v>527</v>
      </c>
      <c r="C3098" t="s">
        <v>479</v>
      </c>
      <c r="D3098" t="str">
        <f>IFERROR(VLOOKUP(A3098,'Perpetual Stats(HEM)'!$A$3:$D$2773,3,FALSE),B3098)</f>
        <v>VIC</v>
      </c>
    </row>
    <row r="3099" spans="1:4">
      <c r="A3099">
        <v>3298</v>
      </c>
      <c r="B3099" t="s">
        <v>527</v>
      </c>
      <c r="C3099" t="s">
        <v>479</v>
      </c>
      <c r="D3099" t="str">
        <f>IFERROR(VLOOKUP(A3099,'Perpetual Stats(HEM)'!$A$3:$D$2773,3,FALSE),B3099)</f>
        <v>VIC</v>
      </c>
    </row>
    <row r="3100" spans="1:4">
      <c r="A3100">
        <v>3299</v>
      </c>
      <c r="B3100" t="s">
        <v>527</v>
      </c>
      <c r="C3100" t="s">
        <v>479</v>
      </c>
      <c r="D3100" t="str">
        <f>IFERROR(VLOOKUP(A3100,'Perpetual Stats(HEM)'!$A$3:$D$2773,3,FALSE),B3100)</f>
        <v>VIC</v>
      </c>
    </row>
    <row r="3101" spans="1:4">
      <c r="A3101">
        <v>3300</v>
      </c>
      <c r="B3101" t="s">
        <v>527</v>
      </c>
      <c r="C3101" t="s">
        <v>479</v>
      </c>
      <c r="D3101" t="str">
        <f>IFERROR(VLOOKUP(A3101,'Perpetual Stats(HEM)'!$A$3:$D$2773,3,FALSE),B3101)</f>
        <v>2RVIC</v>
      </c>
    </row>
    <row r="3102" spans="1:4">
      <c r="A3102">
        <v>3301</v>
      </c>
      <c r="B3102" t="s">
        <v>527</v>
      </c>
      <c r="C3102" t="s">
        <v>479</v>
      </c>
      <c r="D3102" t="str">
        <f>IFERROR(VLOOKUP(A3102,'Perpetual Stats(HEM)'!$A$3:$D$2773,3,FALSE),B3102)</f>
        <v>2RVIC</v>
      </c>
    </row>
    <row r="3103" spans="1:4">
      <c r="A3103">
        <v>3302</v>
      </c>
      <c r="B3103" t="s">
        <v>527</v>
      </c>
      <c r="C3103" t="s">
        <v>479</v>
      </c>
      <c r="D3103" t="str">
        <f>IFERROR(VLOOKUP(A3103,'Perpetual Stats(HEM)'!$A$3:$D$2773,3,FALSE),B3103)</f>
        <v>2RVIC</v>
      </c>
    </row>
    <row r="3104" spans="1:4">
      <c r="A3104">
        <v>3303</v>
      </c>
      <c r="B3104" t="s">
        <v>527</v>
      </c>
      <c r="C3104" t="s">
        <v>479</v>
      </c>
      <c r="D3104" t="str">
        <f>IFERROR(VLOOKUP(A3104,'Perpetual Stats(HEM)'!$A$3:$D$2773,3,FALSE),B3104)</f>
        <v>2RVIC</v>
      </c>
    </row>
    <row r="3105" spans="1:4">
      <c r="A3105">
        <v>3304</v>
      </c>
      <c r="B3105" t="s">
        <v>527</v>
      </c>
      <c r="C3105" t="s">
        <v>479</v>
      </c>
      <c r="D3105" t="str">
        <f>IFERROR(VLOOKUP(A3105,'Perpetual Stats(HEM)'!$A$3:$D$2773,3,FALSE),B3105)</f>
        <v>2RVIC</v>
      </c>
    </row>
    <row r="3106" spans="1:4">
      <c r="A3106">
        <v>3305</v>
      </c>
      <c r="B3106" t="s">
        <v>527</v>
      </c>
      <c r="C3106" t="s">
        <v>479</v>
      </c>
      <c r="D3106" t="str">
        <f>IFERROR(VLOOKUP(A3106,'Perpetual Stats(HEM)'!$A$3:$D$2773,3,FALSE),B3106)</f>
        <v>2RVIC</v>
      </c>
    </row>
    <row r="3107" spans="1:4">
      <c r="A3107">
        <v>3306</v>
      </c>
      <c r="B3107" t="s">
        <v>527</v>
      </c>
      <c r="C3107" t="s">
        <v>479</v>
      </c>
      <c r="D3107" t="str">
        <f>IFERROR(VLOOKUP(A3107,'Perpetual Stats(HEM)'!$A$3:$D$2773,3,FALSE),B3107)</f>
        <v>VIC</v>
      </c>
    </row>
    <row r="3108" spans="1:4">
      <c r="A3108">
        <v>3307</v>
      </c>
      <c r="B3108" t="s">
        <v>527</v>
      </c>
      <c r="C3108" t="s">
        <v>479</v>
      </c>
      <c r="D3108" t="str">
        <f>IFERROR(VLOOKUP(A3108,'Perpetual Stats(HEM)'!$A$3:$D$2773,3,FALSE),B3108)</f>
        <v>VIC</v>
      </c>
    </row>
    <row r="3109" spans="1:4">
      <c r="A3109">
        <v>3308</v>
      </c>
      <c r="B3109" t="s">
        <v>527</v>
      </c>
      <c r="C3109" t="s">
        <v>479</v>
      </c>
      <c r="D3109" t="str">
        <f>IFERROR(VLOOKUP(A3109,'Perpetual Stats(HEM)'!$A$3:$D$2773,3,FALSE),B3109)</f>
        <v>VIC</v>
      </c>
    </row>
    <row r="3110" spans="1:4">
      <c r="A3110">
        <v>3309</v>
      </c>
      <c r="B3110" t="s">
        <v>527</v>
      </c>
      <c r="C3110" t="s">
        <v>479</v>
      </c>
      <c r="D3110" t="str">
        <f>IFERROR(VLOOKUP(A3110,'Perpetual Stats(HEM)'!$A$3:$D$2773,3,FALSE),B3110)</f>
        <v>2RVIC</v>
      </c>
    </row>
    <row r="3111" spans="1:4">
      <c r="A3111">
        <v>3310</v>
      </c>
      <c r="B3111" t="s">
        <v>527</v>
      </c>
      <c r="C3111" t="s">
        <v>479</v>
      </c>
      <c r="D3111" t="str">
        <f>IFERROR(VLOOKUP(A3111,'Perpetual Stats(HEM)'!$A$3:$D$2773,3,FALSE),B3111)</f>
        <v>2RVIC</v>
      </c>
    </row>
    <row r="3112" spans="1:4">
      <c r="A3112">
        <v>3311</v>
      </c>
      <c r="B3112" t="s">
        <v>527</v>
      </c>
      <c r="C3112" t="s">
        <v>479</v>
      </c>
      <c r="D3112" t="str">
        <f>IFERROR(VLOOKUP(A3112,'Perpetual Stats(HEM)'!$A$3:$D$2773,3,FALSE),B3112)</f>
        <v>2RVIC</v>
      </c>
    </row>
    <row r="3113" spans="1:4">
      <c r="A3113">
        <v>3312</v>
      </c>
      <c r="B3113" t="s">
        <v>527</v>
      </c>
      <c r="C3113" t="s">
        <v>479</v>
      </c>
      <c r="D3113" t="str">
        <f>IFERROR(VLOOKUP(A3113,'Perpetual Stats(HEM)'!$A$3:$D$2773,3,FALSE),B3113)</f>
        <v>2RVIC</v>
      </c>
    </row>
    <row r="3114" spans="1:4">
      <c r="A3114">
        <v>3313</v>
      </c>
      <c r="B3114" t="s">
        <v>527</v>
      </c>
      <c r="C3114" t="s">
        <v>479</v>
      </c>
      <c r="D3114" t="str">
        <f>IFERROR(VLOOKUP(A3114,'Perpetual Stats(HEM)'!$A$3:$D$2773,3,FALSE),B3114)</f>
        <v>VIC</v>
      </c>
    </row>
    <row r="3115" spans="1:4">
      <c r="A3115">
        <v>3314</v>
      </c>
      <c r="B3115" t="s">
        <v>527</v>
      </c>
      <c r="C3115" t="s">
        <v>479</v>
      </c>
      <c r="D3115" t="str">
        <f>IFERROR(VLOOKUP(A3115,'Perpetual Stats(HEM)'!$A$3:$D$2773,3,FALSE),B3115)</f>
        <v>2RVIC</v>
      </c>
    </row>
    <row r="3116" spans="1:4">
      <c r="A3116">
        <v>3315</v>
      </c>
      <c r="B3116" t="s">
        <v>527</v>
      </c>
      <c r="C3116" t="s">
        <v>479</v>
      </c>
      <c r="D3116" t="str">
        <f>IFERROR(VLOOKUP(A3116,'Perpetual Stats(HEM)'!$A$3:$D$2773,3,FALSE),B3116)</f>
        <v>2RVIC</v>
      </c>
    </row>
    <row r="3117" spans="1:4">
      <c r="A3117">
        <v>3316</v>
      </c>
      <c r="B3117" t="s">
        <v>527</v>
      </c>
      <c r="C3117" t="s">
        <v>479</v>
      </c>
      <c r="D3117" t="str">
        <f>IFERROR(VLOOKUP(A3117,'Perpetual Stats(HEM)'!$A$3:$D$2773,3,FALSE),B3117)</f>
        <v>VIC</v>
      </c>
    </row>
    <row r="3118" spans="1:4">
      <c r="A3118">
        <v>3317</v>
      </c>
      <c r="B3118" t="s">
        <v>527</v>
      </c>
      <c r="C3118" t="s">
        <v>479</v>
      </c>
      <c r="D3118" t="str">
        <f>IFERROR(VLOOKUP(A3118,'Perpetual Stats(HEM)'!$A$3:$D$2773,3,FALSE),B3118)</f>
        <v>2RVIC</v>
      </c>
    </row>
    <row r="3119" spans="1:4">
      <c r="A3119">
        <v>3318</v>
      </c>
      <c r="B3119" t="s">
        <v>527</v>
      </c>
      <c r="C3119" t="s">
        <v>479</v>
      </c>
      <c r="D3119" t="str">
        <f>IFERROR(VLOOKUP(A3119,'Perpetual Stats(HEM)'!$A$3:$D$2773,3,FALSE),B3119)</f>
        <v>2RVIC</v>
      </c>
    </row>
    <row r="3120" spans="1:4">
      <c r="A3120">
        <v>3319</v>
      </c>
      <c r="B3120" t="s">
        <v>527</v>
      </c>
      <c r="C3120" t="s">
        <v>479</v>
      </c>
      <c r="D3120" t="str">
        <f>IFERROR(VLOOKUP(A3120,'Perpetual Stats(HEM)'!$A$3:$D$2773,3,FALSE),B3120)</f>
        <v>2RVIC</v>
      </c>
    </row>
    <row r="3121" spans="1:4">
      <c r="A3121">
        <v>3320</v>
      </c>
      <c r="B3121" t="s">
        <v>527</v>
      </c>
      <c r="C3121" t="s">
        <v>479</v>
      </c>
      <c r="D3121" t="str">
        <f>IFERROR(VLOOKUP(A3121,'Perpetual Stats(HEM)'!$A$3:$D$2773,3,FALSE),B3121)</f>
        <v>VIC</v>
      </c>
    </row>
    <row r="3122" spans="1:4">
      <c r="A3122">
        <v>3321</v>
      </c>
      <c r="B3122" t="s">
        <v>527</v>
      </c>
      <c r="C3122" t="s">
        <v>479</v>
      </c>
      <c r="D3122" t="str">
        <f>IFERROR(VLOOKUP(A3122,'Perpetual Stats(HEM)'!$A$3:$D$2773,3,FALSE),B3122)</f>
        <v>2RVIC</v>
      </c>
    </row>
    <row r="3123" spans="1:4">
      <c r="A3123">
        <v>3322</v>
      </c>
      <c r="B3123" t="s">
        <v>527</v>
      </c>
      <c r="C3123" t="s">
        <v>479</v>
      </c>
      <c r="D3123" t="str">
        <f>IFERROR(VLOOKUP(A3123,'Perpetual Stats(HEM)'!$A$3:$D$2773,3,FALSE),B3123)</f>
        <v>2RVIC</v>
      </c>
    </row>
    <row r="3124" spans="1:4">
      <c r="A3124">
        <v>3323</v>
      </c>
      <c r="B3124" t="s">
        <v>527</v>
      </c>
      <c r="C3124" t="s">
        <v>479</v>
      </c>
      <c r="D3124" t="str">
        <f>IFERROR(VLOOKUP(A3124,'Perpetual Stats(HEM)'!$A$3:$D$2773,3,FALSE),B3124)</f>
        <v>2RVIC</v>
      </c>
    </row>
    <row r="3125" spans="1:4">
      <c r="A3125">
        <v>3324</v>
      </c>
      <c r="B3125" t="s">
        <v>527</v>
      </c>
      <c r="C3125" t="s">
        <v>479</v>
      </c>
      <c r="D3125" t="str">
        <f>IFERROR(VLOOKUP(A3125,'Perpetual Stats(HEM)'!$A$3:$D$2773,3,FALSE),B3125)</f>
        <v>2RVIC</v>
      </c>
    </row>
    <row r="3126" spans="1:4">
      <c r="A3126">
        <v>3325</v>
      </c>
      <c r="B3126" t="s">
        <v>527</v>
      </c>
      <c r="C3126" t="s">
        <v>479</v>
      </c>
      <c r="D3126" t="str">
        <f>IFERROR(VLOOKUP(A3126,'Perpetual Stats(HEM)'!$A$3:$D$2773,3,FALSE),B3126)</f>
        <v>2RVIC</v>
      </c>
    </row>
    <row r="3127" spans="1:4">
      <c r="A3127">
        <v>3326</v>
      </c>
      <c r="B3127" t="s">
        <v>527</v>
      </c>
      <c r="C3127" t="s">
        <v>479</v>
      </c>
      <c r="D3127" t="str">
        <f>IFERROR(VLOOKUP(A3127,'Perpetual Stats(HEM)'!$A$3:$D$2773,3,FALSE),B3127)</f>
        <v>VIC</v>
      </c>
    </row>
    <row r="3128" spans="1:4">
      <c r="A3128">
        <v>3327</v>
      </c>
      <c r="B3128" t="s">
        <v>527</v>
      </c>
      <c r="C3128" t="s">
        <v>479</v>
      </c>
      <c r="D3128" t="str">
        <f>IFERROR(VLOOKUP(A3128,'Perpetual Stats(HEM)'!$A$3:$D$2773,3,FALSE),B3128)</f>
        <v>VIC</v>
      </c>
    </row>
    <row r="3129" spans="1:4">
      <c r="A3129">
        <v>3328</v>
      </c>
      <c r="B3129" t="s">
        <v>527</v>
      </c>
      <c r="C3129" t="s">
        <v>479</v>
      </c>
      <c r="D3129" t="str">
        <f>IFERROR(VLOOKUP(A3129,'Perpetual Stats(HEM)'!$A$3:$D$2773,3,FALSE),B3129)</f>
        <v>2RVIC</v>
      </c>
    </row>
    <row r="3130" spans="1:4">
      <c r="A3130">
        <v>3329</v>
      </c>
      <c r="B3130" t="s">
        <v>527</v>
      </c>
      <c r="C3130" t="s">
        <v>479</v>
      </c>
      <c r="D3130" t="str">
        <f>IFERROR(VLOOKUP(A3130,'Perpetual Stats(HEM)'!$A$3:$D$2773,3,FALSE),B3130)</f>
        <v>2RVIC</v>
      </c>
    </row>
    <row r="3131" spans="1:4">
      <c r="A3131">
        <v>3330</v>
      </c>
      <c r="B3131" t="s">
        <v>527</v>
      </c>
      <c r="C3131" t="s">
        <v>479</v>
      </c>
      <c r="D3131" t="str">
        <f>IFERROR(VLOOKUP(A3131,'Perpetual Stats(HEM)'!$A$3:$D$2773,3,FALSE),B3131)</f>
        <v>2RVIC</v>
      </c>
    </row>
    <row r="3132" spans="1:4">
      <c r="A3132">
        <v>3331</v>
      </c>
      <c r="B3132" t="s">
        <v>527</v>
      </c>
      <c r="C3132" t="s">
        <v>479</v>
      </c>
      <c r="D3132" t="str">
        <f>IFERROR(VLOOKUP(A3132,'Perpetual Stats(HEM)'!$A$3:$D$2773,3,FALSE),B3132)</f>
        <v>2RVIC</v>
      </c>
    </row>
    <row r="3133" spans="1:4">
      <c r="A3133">
        <v>3332</v>
      </c>
      <c r="B3133" t="s">
        <v>527</v>
      </c>
      <c r="C3133" t="s">
        <v>479</v>
      </c>
      <c r="D3133" t="str">
        <f>IFERROR(VLOOKUP(A3133,'Perpetual Stats(HEM)'!$A$3:$D$2773,3,FALSE),B3133)</f>
        <v>2RVIC</v>
      </c>
    </row>
    <row r="3134" spans="1:4">
      <c r="A3134">
        <v>3333</v>
      </c>
      <c r="B3134" t="s">
        <v>527</v>
      </c>
      <c r="C3134" t="s">
        <v>479</v>
      </c>
      <c r="D3134" t="str">
        <f>IFERROR(VLOOKUP(A3134,'Perpetual Stats(HEM)'!$A$3:$D$2773,3,FALSE),B3134)</f>
        <v>2RVIC</v>
      </c>
    </row>
    <row r="3135" spans="1:4">
      <c r="A3135">
        <v>3334</v>
      </c>
      <c r="B3135" t="s">
        <v>527</v>
      </c>
      <c r="C3135" t="s">
        <v>479</v>
      </c>
      <c r="D3135" t="str">
        <f>IFERROR(VLOOKUP(A3135,'Perpetual Stats(HEM)'!$A$3:$D$2773,3,FALSE),B3135)</f>
        <v>2RVIC</v>
      </c>
    </row>
    <row r="3136" spans="1:4">
      <c r="A3136">
        <v>3335</v>
      </c>
      <c r="B3136" t="s">
        <v>527</v>
      </c>
      <c r="C3136" t="s">
        <v>553</v>
      </c>
      <c r="D3136" t="str">
        <f>IFERROR(VLOOKUP(A3136,'Perpetual Stats(HEM)'!$A$3:$D$2773,3,FALSE),B3136)</f>
        <v>2GMEL</v>
      </c>
    </row>
    <row r="3137" spans="1:4">
      <c r="A3137">
        <v>3336</v>
      </c>
      <c r="B3137" t="s">
        <v>527</v>
      </c>
      <c r="C3137" t="s">
        <v>553</v>
      </c>
      <c r="D3137" t="str">
        <f>IFERROR(VLOOKUP(A3137,'Perpetual Stats(HEM)'!$A$3:$D$2773,3,FALSE),B3137)</f>
        <v>VIC</v>
      </c>
    </row>
    <row r="3138" spans="1:4">
      <c r="A3138">
        <v>3337</v>
      </c>
      <c r="B3138" t="s">
        <v>527</v>
      </c>
      <c r="C3138" t="s">
        <v>553</v>
      </c>
      <c r="D3138" t="str">
        <f>IFERROR(VLOOKUP(A3138,'Perpetual Stats(HEM)'!$A$3:$D$2773,3,FALSE),B3138)</f>
        <v>2GMEL</v>
      </c>
    </row>
    <row r="3139" spans="1:4">
      <c r="A3139">
        <v>3338</v>
      </c>
      <c r="B3139" t="s">
        <v>527</v>
      </c>
      <c r="C3139" t="s">
        <v>553</v>
      </c>
      <c r="D3139" t="str">
        <f>IFERROR(VLOOKUP(A3139,'Perpetual Stats(HEM)'!$A$3:$D$2773,3,FALSE),B3139)</f>
        <v>2GMEL</v>
      </c>
    </row>
    <row r="3140" spans="1:4">
      <c r="A3140">
        <v>3339</v>
      </c>
      <c r="B3140" t="s">
        <v>527</v>
      </c>
      <c r="C3140" t="s">
        <v>553</v>
      </c>
      <c r="D3140" t="str">
        <f>IFERROR(VLOOKUP(A3140,'Perpetual Stats(HEM)'!$A$3:$D$2773,3,FALSE),B3140)</f>
        <v>VIC</v>
      </c>
    </row>
    <row r="3141" spans="1:4">
      <c r="A3141">
        <v>3340</v>
      </c>
      <c r="B3141" t="s">
        <v>527</v>
      </c>
      <c r="C3141" t="s">
        <v>553</v>
      </c>
      <c r="D3141" t="str">
        <f>IFERROR(VLOOKUP(A3141,'Perpetual Stats(HEM)'!$A$3:$D$2773,3,FALSE),B3141)</f>
        <v>2GMEL</v>
      </c>
    </row>
    <row r="3142" spans="1:4">
      <c r="A3142">
        <v>3341</v>
      </c>
      <c r="B3142" t="s">
        <v>527</v>
      </c>
      <c r="C3142" t="s">
        <v>553</v>
      </c>
      <c r="D3142" t="str">
        <f>IFERROR(VLOOKUP(A3142,'Perpetual Stats(HEM)'!$A$3:$D$2773,3,FALSE),B3142)</f>
        <v>2GMEL</v>
      </c>
    </row>
    <row r="3143" spans="1:4">
      <c r="A3143">
        <v>3342</v>
      </c>
      <c r="B3143" t="s">
        <v>527</v>
      </c>
      <c r="C3143" t="s">
        <v>479</v>
      </c>
      <c r="D3143" t="str">
        <f>IFERROR(VLOOKUP(A3143,'Perpetual Stats(HEM)'!$A$3:$D$2773,3,FALSE),B3143)</f>
        <v>2RVIC</v>
      </c>
    </row>
    <row r="3144" spans="1:4">
      <c r="A3144">
        <v>3343</v>
      </c>
      <c r="B3144" t="s">
        <v>527</v>
      </c>
      <c r="C3144" t="s">
        <v>479</v>
      </c>
      <c r="D3144" t="str">
        <f>IFERROR(VLOOKUP(A3144,'Perpetual Stats(HEM)'!$A$3:$D$2773,3,FALSE),B3144)</f>
        <v>VIC</v>
      </c>
    </row>
    <row r="3145" spans="1:4">
      <c r="A3145">
        <v>3344</v>
      </c>
      <c r="B3145" t="s">
        <v>527</v>
      </c>
      <c r="C3145" t="s">
        <v>479</v>
      </c>
      <c r="D3145" t="str">
        <f>IFERROR(VLOOKUP(A3145,'Perpetual Stats(HEM)'!$A$3:$D$2773,3,FALSE),B3145)</f>
        <v>VIC</v>
      </c>
    </row>
    <row r="3146" spans="1:4">
      <c r="A3146">
        <v>3345</v>
      </c>
      <c r="B3146" t="s">
        <v>527</v>
      </c>
      <c r="C3146" t="s">
        <v>479</v>
      </c>
      <c r="D3146" t="str">
        <f>IFERROR(VLOOKUP(A3146,'Perpetual Stats(HEM)'!$A$3:$D$2773,3,FALSE),B3146)</f>
        <v>2RVIC</v>
      </c>
    </row>
    <row r="3147" spans="1:4">
      <c r="A3147">
        <v>3346</v>
      </c>
      <c r="B3147" t="s">
        <v>527</v>
      </c>
      <c r="C3147" t="s">
        <v>479</v>
      </c>
      <c r="D3147" t="str">
        <f>IFERROR(VLOOKUP(A3147,'Perpetual Stats(HEM)'!$A$3:$D$2773,3,FALSE),B3147)</f>
        <v>VIC</v>
      </c>
    </row>
    <row r="3148" spans="1:4">
      <c r="A3148">
        <v>3347</v>
      </c>
      <c r="B3148" t="s">
        <v>527</v>
      </c>
      <c r="C3148" t="s">
        <v>479</v>
      </c>
      <c r="D3148" t="str">
        <f>IFERROR(VLOOKUP(A3148,'Perpetual Stats(HEM)'!$A$3:$D$2773,3,FALSE),B3148)</f>
        <v>VIC</v>
      </c>
    </row>
    <row r="3149" spans="1:4">
      <c r="A3149">
        <v>3348</v>
      </c>
      <c r="B3149" t="s">
        <v>527</v>
      </c>
      <c r="C3149" t="s">
        <v>479</v>
      </c>
      <c r="D3149" t="str">
        <f>IFERROR(VLOOKUP(A3149,'Perpetual Stats(HEM)'!$A$3:$D$2773,3,FALSE),B3149)</f>
        <v>VIC</v>
      </c>
    </row>
    <row r="3150" spans="1:4">
      <c r="A3150">
        <v>3349</v>
      </c>
      <c r="B3150" t="s">
        <v>527</v>
      </c>
      <c r="C3150" t="s">
        <v>479</v>
      </c>
      <c r="D3150" t="str">
        <f>IFERROR(VLOOKUP(A3150,'Perpetual Stats(HEM)'!$A$3:$D$2773,3,FALSE),B3150)</f>
        <v>VIC</v>
      </c>
    </row>
    <row r="3151" spans="1:4">
      <c r="A3151">
        <v>3350</v>
      </c>
      <c r="B3151" t="s">
        <v>527</v>
      </c>
      <c r="C3151" t="s">
        <v>479</v>
      </c>
      <c r="D3151" t="str">
        <f>IFERROR(VLOOKUP(A3151,'Perpetual Stats(HEM)'!$A$3:$D$2773,3,FALSE),B3151)</f>
        <v>2RVIC</v>
      </c>
    </row>
    <row r="3152" spans="1:4">
      <c r="A3152">
        <v>3351</v>
      </c>
      <c r="B3152" t="s">
        <v>527</v>
      </c>
      <c r="C3152" t="s">
        <v>479</v>
      </c>
      <c r="D3152" t="str">
        <f>IFERROR(VLOOKUP(A3152,'Perpetual Stats(HEM)'!$A$3:$D$2773,3,FALSE),B3152)</f>
        <v>2RVIC</v>
      </c>
    </row>
    <row r="3153" spans="1:4">
      <c r="A3153">
        <v>3352</v>
      </c>
      <c r="B3153" t="s">
        <v>527</v>
      </c>
      <c r="C3153" t="s">
        <v>479</v>
      </c>
      <c r="D3153" t="str">
        <f>IFERROR(VLOOKUP(A3153,'Perpetual Stats(HEM)'!$A$3:$D$2773,3,FALSE),B3153)</f>
        <v>2RVIC</v>
      </c>
    </row>
    <row r="3154" spans="1:4">
      <c r="A3154">
        <v>3353</v>
      </c>
      <c r="B3154" t="s">
        <v>527</v>
      </c>
      <c r="C3154" t="s">
        <v>479</v>
      </c>
      <c r="D3154" t="str">
        <f>IFERROR(VLOOKUP(A3154,'Perpetual Stats(HEM)'!$A$3:$D$2773,3,FALSE),B3154)</f>
        <v>VIC</v>
      </c>
    </row>
    <row r="3155" spans="1:4">
      <c r="A3155">
        <v>3354</v>
      </c>
      <c r="B3155" t="s">
        <v>527</v>
      </c>
      <c r="C3155" t="s">
        <v>479</v>
      </c>
      <c r="D3155" t="str">
        <f>IFERROR(VLOOKUP(A3155,'Perpetual Stats(HEM)'!$A$3:$D$2773,3,FALSE),B3155)</f>
        <v>VIC</v>
      </c>
    </row>
    <row r="3156" spans="1:4">
      <c r="A3156">
        <v>3355</v>
      </c>
      <c r="B3156" t="s">
        <v>527</v>
      </c>
      <c r="C3156" t="s">
        <v>479</v>
      </c>
      <c r="D3156" t="str">
        <f>IFERROR(VLOOKUP(A3156,'Perpetual Stats(HEM)'!$A$3:$D$2773,3,FALSE),B3156)</f>
        <v>2RVIC</v>
      </c>
    </row>
    <row r="3157" spans="1:4">
      <c r="A3157">
        <v>3356</v>
      </c>
      <c r="B3157" t="s">
        <v>527</v>
      </c>
      <c r="C3157" t="s">
        <v>479</v>
      </c>
      <c r="D3157" t="str">
        <f>IFERROR(VLOOKUP(A3157,'Perpetual Stats(HEM)'!$A$3:$D$2773,3,FALSE),B3157)</f>
        <v>2RVIC</v>
      </c>
    </row>
    <row r="3158" spans="1:4">
      <c r="A3158">
        <v>3357</v>
      </c>
      <c r="B3158" t="s">
        <v>527</v>
      </c>
      <c r="C3158" t="s">
        <v>479</v>
      </c>
      <c r="D3158" t="str">
        <f>IFERROR(VLOOKUP(A3158,'Perpetual Stats(HEM)'!$A$3:$D$2773,3,FALSE),B3158)</f>
        <v>2RVIC</v>
      </c>
    </row>
    <row r="3159" spans="1:4">
      <c r="A3159">
        <v>3358</v>
      </c>
      <c r="B3159" t="s">
        <v>527</v>
      </c>
      <c r="C3159" t="s">
        <v>479</v>
      </c>
      <c r="D3159" t="str">
        <f>IFERROR(VLOOKUP(A3159,'Perpetual Stats(HEM)'!$A$3:$D$2773,3,FALSE),B3159)</f>
        <v>VIC</v>
      </c>
    </row>
    <row r="3160" spans="1:4">
      <c r="A3160">
        <v>3359</v>
      </c>
      <c r="B3160" t="s">
        <v>527</v>
      </c>
      <c r="C3160" t="s">
        <v>479</v>
      </c>
      <c r="D3160" t="str">
        <f>IFERROR(VLOOKUP(A3160,'Perpetual Stats(HEM)'!$A$3:$D$2773,3,FALSE),B3160)</f>
        <v>VIC</v>
      </c>
    </row>
    <row r="3161" spans="1:4">
      <c r="A3161">
        <v>3360</v>
      </c>
      <c r="B3161" t="s">
        <v>527</v>
      </c>
      <c r="C3161" t="s">
        <v>479</v>
      </c>
      <c r="D3161" t="str">
        <f>IFERROR(VLOOKUP(A3161,'Perpetual Stats(HEM)'!$A$3:$D$2773,3,FALSE),B3161)</f>
        <v>2RVIC</v>
      </c>
    </row>
    <row r="3162" spans="1:4">
      <c r="A3162">
        <v>3361</v>
      </c>
      <c r="B3162" t="s">
        <v>527</v>
      </c>
      <c r="C3162" t="s">
        <v>479</v>
      </c>
      <c r="D3162" t="str">
        <f>IFERROR(VLOOKUP(A3162,'Perpetual Stats(HEM)'!$A$3:$D$2773,3,FALSE),B3162)</f>
        <v>2RVIC</v>
      </c>
    </row>
    <row r="3163" spans="1:4">
      <c r="A3163">
        <v>3362</v>
      </c>
      <c r="B3163" t="s">
        <v>527</v>
      </c>
      <c r="C3163" t="s">
        <v>479</v>
      </c>
      <c r="D3163" t="str">
        <f>IFERROR(VLOOKUP(A3163,'Perpetual Stats(HEM)'!$A$3:$D$2773,3,FALSE),B3163)</f>
        <v>VIC</v>
      </c>
    </row>
    <row r="3164" spans="1:4">
      <c r="A3164">
        <v>3363</v>
      </c>
      <c r="B3164" t="s">
        <v>527</v>
      </c>
      <c r="C3164" t="s">
        <v>479</v>
      </c>
      <c r="D3164" t="str">
        <f>IFERROR(VLOOKUP(A3164,'Perpetual Stats(HEM)'!$A$3:$D$2773,3,FALSE),B3164)</f>
        <v>2RVIC</v>
      </c>
    </row>
    <row r="3165" spans="1:4">
      <c r="A3165">
        <v>3364</v>
      </c>
      <c r="B3165" t="s">
        <v>527</v>
      </c>
      <c r="C3165" t="s">
        <v>479</v>
      </c>
      <c r="D3165" t="str">
        <f>IFERROR(VLOOKUP(A3165,'Perpetual Stats(HEM)'!$A$3:$D$2773,3,FALSE),B3165)</f>
        <v>2RVIC</v>
      </c>
    </row>
    <row r="3166" spans="1:4">
      <c r="A3166">
        <v>3365</v>
      </c>
      <c r="B3166" t="s">
        <v>527</v>
      </c>
      <c r="C3166" t="s">
        <v>479</v>
      </c>
      <c r="D3166" t="str">
        <f>IFERROR(VLOOKUP(A3166,'Perpetual Stats(HEM)'!$A$3:$D$2773,3,FALSE),B3166)</f>
        <v>VIC</v>
      </c>
    </row>
    <row r="3167" spans="1:4">
      <c r="A3167">
        <v>3366</v>
      </c>
      <c r="B3167" t="s">
        <v>527</v>
      </c>
      <c r="C3167" t="s">
        <v>479</v>
      </c>
      <c r="D3167" t="str">
        <f>IFERROR(VLOOKUP(A3167,'Perpetual Stats(HEM)'!$A$3:$D$2773,3,FALSE),B3167)</f>
        <v>VIC</v>
      </c>
    </row>
    <row r="3168" spans="1:4">
      <c r="A3168">
        <v>3367</v>
      </c>
      <c r="B3168" t="s">
        <v>527</v>
      </c>
      <c r="C3168" t="s">
        <v>479</v>
      </c>
      <c r="D3168" t="str">
        <f>IFERROR(VLOOKUP(A3168,'Perpetual Stats(HEM)'!$A$3:$D$2773,3,FALSE),B3168)</f>
        <v>VIC</v>
      </c>
    </row>
    <row r="3169" spans="1:4">
      <c r="A3169">
        <v>3368</v>
      </c>
      <c r="B3169" t="s">
        <v>527</v>
      </c>
      <c r="C3169" t="s">
        <v>479</v>
      </c>
      <c r="D3169" t="str">
        <f>IFERROR(VLOOKUP(A3169,'Perpetual Stats(HEM)'!$A$3:$D$2773,3,FALSE),B3169)</f>
        <v>VIC</v>
      </c>
    </row>
    <row r="3170" spans="1:4">
      <c r="A3170">
        <v>3369</v>
      </c>
      <c r="B3170" t="s">
        <v>527</v>
      </c>
      <c r="C3170" t="s">
        <v>479</v>
      </c>
      <c r="D3170" t="str">
        <f>IFERROR(VLOOKUP(A3170,'Perpetual Stats(HEM)'!$A$3:$D$2773,3,FALSE),B3170)</f>
        <v>VIC</v>
      </c>
    </row>
    <row r="3171" spans="1:4">
      <c r="A3171">
        <v>3370</v>
      </c>
      <c r="B3171" t="s">
        <v>527</v>
      </c>
      <c r="C3171" t="s">
        <v>479</v>
      </c>
      <c r="D3171" t="str">
        <f>IFERROR(VLOOKUP(A3171,'Perpetual Stats(HEM)'!$A$3:$D$2773,3,FALSE),B3171)</f>
        <v>2RVIC</v>
      </c>
    </row>
    <row r="3172" spans="1:4">
      <c r="A3172">
        <v>3371</v>
      </c>
      <c r="B3172" t="s">
        <v>527</v>
      </c>
      <c r="C3172" t="s">
        <v>479</v>
      </c>
      <c r="D3172" t="str">
        <f>IFERROR(VLOOKUP(A3172,'Perpetual Stats(HEM)'!$A$3:$D$2773,3,FALSE),B3172)</f>
        <v>2RVIC</v>
      </c>
    </row>
    <row r="3173" spans="1:4">
      <c r="A3173">
        <v>3372</v>
      </c>
      <c r="B3173" t="s">
        <v>527</v>
      </c>
      <c r="C3173" t="s">
        <v>479</v>
      </c>
      <c r="D3173" t="str">
        <f>IFERROR(VLOOKUP(A3173,'Perpetual Stats(HEM)'!$A$3:$D$2773,3,FALSE),B3173)</f>
        <v>VIC</v>
      </c>
    </row>
    <row r="3174" spans="1:4">
      <c r="A3174">
        <v>3373</v>
      </c>
      <c r="B3174" t="s">
        <v>527</v>
      </c>
      <c r="C3174" t="s">
        <v>479</v>
      </c>
      <c r="D3174" t="str">
        <f>IFERROR(VLOOKUP(A3174,'Perpetual Stats(HEM)'!$A$3:$D$2773,3,FALSE),B3174)</f>
        <v>2RVIC</v>
      </c>
    </row>
    <row r="3175" spans="1:4">
      <c r="A3175">
        <v>3374</v>
      </c>
      <c r="B3175" t="s">
        <v>527</v>
      </c>
      <c r="C3175" t="s">
        <v>479</v>
      </c>
      <c r="D3175" t="str">
        <f>IFERROR(VLOOKUP(A3175,'Perpetual Stats(HEM)'!$A$3:$D$2773,3,FALSE),B3175)</f>
        <v>2RVIC</v>
      </c>
    </row>
    <row r="3176" spans="1:4">
      <c r="A3176">
        <v>3375</v>
      </c>
      <c r="B3176" t="s">
        <v>527</v>
      </c>
      <c r="C3176" t="s">
        <v>479</v>
      </c>
      <c r="D3176" t="str">
        <f>IFERROR(VLOOKUP(A3176,'Perpetual Stats(HEM)'!$A$3:$D$2773,3,FALSE),B3176)</f>
        <v>2RVIC</v>
      </c>
    </row>
    <row r="3177" spans="1:4">
      <c r="A3177">
        <v>3376</v>
      </c>
      <c r="B3177" t="s">
        <v>527</v>
      </c>
      <c r="C3177" t="s">
        <v>479</v>
      </c>
      <c r="D3177" t="str">
        <f>IFERROR(VLOOKUP(A3177,'Perpetual Stats(HEM)'!$A$3:$D$2773,3,FALSE),B3177)</f>
        <v>VIC</v>
      </c>
    </row>
    <row r="3178" spans="1:4">
      <c r="A3178">
        <v>3377</v>
      </c>
      <c r="B3178" t="s">
        <v>527</v>
      </c>
      <c r="C3178" t="s">
        <v>479</v>
      </c>
      <c r="D3178" t="str">
        <f>IFERROR(VLOOKUP(A3178,'Perpetual Stats(HEM)'!$A$3:$D$2773,3,FALSE),B3178)</f>
        <v>2RVIC</v>
      </c>
    </row>
    <row r="3179" spans="1:4">
      <c r="A3179">
        <v>3378</v>
      </c>
      <c r="B3179" t="s">
        <v>527</v>
      </c>
      <c r="C3179" t="s">
        <v>479</v>
      </c>
      <c r="D3179" t="str">
        <f>IFERROR(VLOOKUP(A3179,'Perpetual Stats(HEM)'!$A$3:$D$2773,3,FALSE),B3179)</f>
        <v>2RVIC</v>
      </c>
    </row>
    <row r="3180" spans="1:4">
      <c r="A3180">
        <v>3379</v>
      </c>
      <c r="B3180" t="s">
        <v>527</v>
      </c>
      <c r="C3180" t="s">
        <v>479</v>
      </c>
      <c r="D3180" t="str">
        <f>IFERROR(VLOOKUP(A3180,'Perpetual Stats(HEM)'!$A$3:$D$2773,3,FALSE),B3180)</f>
        <v>2RVIC</v>
      </c>
    </row>
    <row r="3181" spans="1:4">
      <c r="A3181">
        <v>3380</v>
      </c>
      <c r="B3181" t="s">
        <v>527</v>
      </c>
      <c r="C3181" t="s">
        <v>479</v>
      </c>
      <c r="D3181" t="str">
        <f>IFERROR(VLOOKUP(A3181,'Perpetual Stats(HEM)'!$A$3:$D$2773,3,FALSE),B3181)</f>
        <v>2RVIC</v>
      </c>
    </row>
    <row r="3182" spans="1:4">
      <c r="A3182">
        <v>3381</v>
      </c>
      <c r="B3182" t="s">
        <v>527</v>
      </c>
      <c r="C3182" t="s">
        <v>479</v>
      </c>
      <c r="D3182" t="str">
        <f>IFERROR(VLOOKUP(A3182,'Perpetual Stats(HEM)'!$A$3:$D$2773,3,FALSE),B3182)</f>
        <v>2RVIC</v>
      </c>
    </row>
    <row r="3183" spans="1:4">
      <c r="A3183">
        <v>3382</v>
      </c>
      <c r="B3183" t="s">
        <v>527</v>
      </c>
      <c r="C3183" t="s">
        <v>479</v>
      </c>
      <c r="D3183" t="str">
        <f>IFERROR(VLOOKUP(A3183,'Perpetual Stats(HEM)'!$A$3:$D$2773,3,FALSE),B3183)</f>
        <v>VIC</v>
      </c>
    </row>
    <row r="3184" spans="1:4">
      <c r="A3184">
        <v>3383</v>
      </c>
      <c r="B3184" t="s">
        <v>527</v>
      </c>
      <c r="C3184" t="s">
        <v>479</v>
      </c>
      <c r="D3184" t="str">
        <f>IFERROR(VLOOKUP(A3184,'Perpetual Stats(HEM)'!$A$3:$D$2773,3,FALSE),B3184)</f>
        <v>VIC</v>
      </c>
    </row>
    <row r="3185" spans="1:4">
      <c r="A3185">
        <v>3384</v>
      </c>
      <c r="B3185" t="s">
        <v>527</v>
      </c>
      <c r="C3185" t="s">
        <v>479</v>
      </c>
      <c r="D3185" t="str">
        <f>IFERROR(VLOOKUP(A3185,'Perpetual Stats(HEM)'!$A$3:$D$2773,3,FALSE),B3185)</f>
        <v>2RVIC</v>
      </c>
    </row>
    <row r="3186" spans="1:4">
      <c r="A3186">
        <v>3385</v>
      </c>
      <c r="B3186" t="s">
        <v>527</v>
      </c>
      <c r="C3186" t="s">
        <v>479</v>
      </c>
      <c r="D3186" t="str">
        <f>IFERROR(VLOOKUP(A3186,'Perpetual Stats(HEM)'!$A$3:$D$2773,3,FALSE),B3186)</f>
        <v>2RVIC</v>
      </c>
    </row>
    <row r="3187" spans="1:4">
      <c r="A3187">
        <v>3386</v>
      </c>
      <c r="B3187" t="s">
        <v>527</v>
      </c>
      <c r="C3187" t="s">
        <v>479</v>
      </c>
      <c r="D3187" t="str">
        <f>IFERROR(VLOOKUP(A3187,'Perpetual Stats(HEM)'!$A$3:$D$2773,3,FALSE),B3187)</f>
        <v>VIC</v>
      </c>
    </row>
    <row r="3188" spans="1:4">
      <c r="A3188">
        <v>3387</v>
      </c>
      <c r="B3188" t="s">
        <v>527</v>
      </c>
      <c r="C3188" t="s">
        <v>479</v>
      </c>
      <c r="D3188" t="str">
        <f>IFERROR(VLOOKUP(A3188,'Perpetual Stats(HEM)'!$A$3:$D$2773,3,FALSE),B3188)</f>
        <v>2RVIC</v>
      </c>
    </row>
    <row r="3189" spans="1:4">
      <c r="A3189">
        <v>3388</v>
      </c>
      <c r="B3189" t="s">
        <v>527</v>
      </c>
      <c r="C3189" t="s">
        <v>479</v>
      </c>
      <c r="D3189" t="str">
        <f>IFERROR(VLOOKUP(A3189,'Perpetual Stats(HEM)'!$A$3:$D$2773,3,FALSE),B3189)</f>
        <v>2RVIC</v>
      </c>
    </row>
    <row r="3190" spans="1:4">
      <c r="A3190">
        <v>3389</v>
      </c>
      <c r="B3190" t="s">
        <v>527</v>
      </c>
      <c r="C3190" t="s">
        <v>479</v>
      </c>
      <c r="D3190" t="str">
        <f>IFERROR(VLOOKUP(A3190,'Perpetual Stats(HEM)'!$A$3:$D$2773,3,FALSE),B3190)</f>
        <v>VIC</v>
      </c>
    </row>
    <row r="3191" spans="1:4">
      <c r="A3191">
        <v>3390</v>
      </c>
      <c r="B3191" t="s">
        <v>527</v>
      </c>
      <c r="C3191" t="s">
        <v>479</v>
      </c>
      <c r="D3191" t="str">
        <f>IFERROR(VLOOKUP(A3191,'Perpetual Stats(HEM)'!$A$3:$D$2773,3,FALSE),B3191)</f>
        <v>2RVIC</v>
      </c>
    </row>
    <row r="3192" spans="1:4">
      <c r="A3192">
        <v>3391</v>
      </c>
      <c r="B3192" t="s">
        <v>527</v>
      </c>
      <c r="C3192" t="s">
        <v>479</v>
      </c>
      <c r="D3192" t="str">
        <f>IFERROR(VLOOKUP(A3192,'Perpetual Stats(HEM)'!$A$3:$D$2773,3,FALSE),B3192)</f>
        <v>2RVIC</v>
      </c>
    </row>
    <row r="3193" spans="1:4">
      <c r="A3193">
        <v>3392</v>
      </c>
      <c r="B3193" t="s">
        <v>527</v>
      </c>
      <c r="C3193" t="s">
        <v>479</v>
      </c>
      <c r="D3193" t="str">
        <f>IFERROR(VLOOKUP(A3193,'Perpetual Stats(HEM)'!$A$3:$D$2773,3,FALSE),B3193)</f>
        <v>2RVIC</v>
      </c>
    </row>
    <row r="3194" spans="1:4">
      <c r="A3194">
        <v>3393</v>
      </c>
      <c r="B3194" t="s">
        <v>527</v>
      </c>
      <c r="C3194" t="s">
        <v>479</v>
      </c>
      <c r="D3194" t="str">
        <f>IFERROR(VLOOKUP(A3194,'Perpetual Stats(HEM)'!$A$3:$D$2773,3,FALSE),B3194)</f>
        <v>2RVIC</v>
      </c>
    </row>
    <row r="3195" spans="1:4">
      <c r="A3195">
        <v>3394</v>
      </c>
      <c r="B3195" t="s">
        <v>527</v>
      </c>
      <c r="C3195" t="s">
        <v>479</v>
      </c>
      <c r="D3195" t="str">
        <f>IFERROR(VLOOKUP(A3195,'Perpetual Stats(HEM)'!$A$3:$D$2773,3,FALSE),B3195)</f>
        <v>VIC</v>
      </c>
    </row>
    <row r="3196" spans="1:4">
      <c r="A3196">
        <v>3395</v>
      </c>
      <c r="B3196" t="s">
        <v>527</v>
      </c>
      <c r="C3196" t="s">
        <v>479</v>
      </c>
      <c r="D3196" t="str">
        <f>IFERROR(VLOOKUP(A3196,'Perpetual Stats(HEM)'!$A$3:$D$2773,3,FALSE),B3196)</f>
        <v>2RVIC</v>
      </c>
    </row>
    <row r="3197" spans="1:4">
      <c r="A3197">
        <v>3396</v>
      </c>
      <c r="B3197" t="s">
        <v>527</v>
      </c>
      <c r="C3197" t="s">
        <v>479</v>
      </c>
      <c r="D3197" t="str">
        <f>IFERROR(VLOOKUP(A3197,'Perpetual Stats(HEM)'!$A$3:$D$2773,3,FALSE),B3197)</f>
        <v>2RVIC</v>
      </c>
    </row>
    <row r="3198" spans="1:4">
      <c r="A3198">
        <v>3397</v>
      </c>
      <c r="B3198" t="s">
        <v>527</v>
      </c>
      <c r="C3198" t="s">
        <v>479</v>
      </c>
      <c r="D3198" t="str">
        <f>IFERROR(VLOOKUP(A3198,'Perpetual Stats(HEM)'!$A$3:$D$2773,3,FALSE),B3198)</f>
        <v>VIC</v>
      </c>
    </row>
    <row r="3199" spans="1:4">
      <c r="A3199">
        <v>3398</v>
      </c>
      <c r="B3199" t="s">
        <v>527</v>
      </c>
      <c r="C3199" t="s">
        <v>479</v>
      </c>
      <c r="D3199" t="str">
        <f>IFERROR(VLOOKUP(A3199,'Perpetual Stats(HEM)'!$A$3:$D$2773,3,FALSE),B3199)</f>
        <v>VIC</v>
      </c>
    </row>
    <row r="3200" spans="1:4">
      <c r="A3200">
        <v>3399</v>
      </c>
      <c r="B3200" t="s">
        <v>527</v>
      </c>
      <c r="C3200" t="s">
        <v>479</v>
      </c>
      <c r="D3200" t="str">
        <f>IFERROR(VLOOKUP(A3200,'Perpetual Stats(HEM)'!$A$3:$D$2773,3,FALSE),B3200)</f>
        <v>VIC</v>
      </c>
    </row>
    <row r="3201" spans="1:4">
      <c r="A3201">
        <v>3400</v>
      </c>
      <c r="B3201" t="s">
        <v>527</v>
      </c>
      <c r="C3201" t="s">
        <v>479</v>
      </c>
      <c r="D3201" t="str">
        <f>IFERROR(VLOOKUP(A3201,'Perpetual Stats(HEM)'!$A$3:$D$2773,3,FALSE),B3201)</f>
        <v>2RVIC</v>
      </c>
    </row>
    <row r="3202" spans="1:4">
      <c r="A3202">
        <v>3401</v>
      </c>
      <c r="B3202" t="s">
        <v>527</v>
      </c>
      <c r="C3202" t="s">
        <v>479</v>
      </c>
      <c r="D3202" t="str">
        <f>IFERROR(VLOOKUP(A3202,'Perpetual Stats(HEM)'!$A$3:$D$2773,3,FALSE),B3202)</f>
        <v>2RVIC</v>
      </c>
    </row>
    <row r="3203" spans="1:4">
      <c r="A3203">
        <v>3402</v>
      </c>
      <c r="B3203" t="s">
        <v>527</v>
      </c>
      <c r="C3203" t="s">
        <v>479</v>
      </c>
      <c r="D3203" t="str">
        <f>IFERROR(VLOOKUP(A3203,'Perpetual Stats(HEM)'!$A$3:$D$2773,3,FALSE),B3203)</f>
        <v>VIC</v>
      </c>
    </row>
    <row r="3204" spans="1:4">
      <c r="A3204">
        <v>3403</v>
      </c>
      <c r="B3204" t="s">
        <v>527</v>
      </c>
      <c r="C3204" t="s">
        <v>479</v>
      </c>
      <c r="D3204" t="str">
        <f>IFERROR(VLOOKUP(A3204,'Perpetual Stats(HEM)'!$A$3:$D$2773,3,FALSE),B3204)</f>
        <v>VIC</v>
      </c>
    </row>
    <row r="3205" spans="1:4">
      <c r="A3205">
        <v>3404</v>
      </c>
      <c r="B3205" t="s">
        <v>527</v>
      </c>
      <c r="C3205" t="s">
        <v>479</v>
      </c>
      <c r="D3205" t="str">
        <f>IFERROR(VLOOKUP(A3205,'Perpetual Stats(HEM)'!$A$3:$D$2773,3,FALSE),B3205)</f>
        <v>VIC</v>
      </c>
    </row>
    <row r="3206" spans="1:4">
      <c r="A3206">
        <v>3405</v>
      </c>
      <c r="B3206" t="s">
        <v>527</v>
      </c>
      <c r="C3206" t="s">
        <v>479</v>
      </c>
      <c r="D3206" t="str">
        <f>IFERROR(VLOOKUP(A3206,'Perpetual Stats(HEM)'!$A$3:$D$2773,3,FALSE),B3206)</f>
        <v>VIC</v>
      </c>
    </row>
    <row r="3207" spans="1:4">
      <c r="A3207">
        <v>3406</v>
      </c>
      <c r="B3207" t="s">
        <v>527</v>
      </c>
      <c r="C3207" t="s">
        <v>479</v>
      </c>
      <c r="D3207" t="str">
        <f>IFERROR(VLOOKUP(A3207,'Perpetual Stats(HEM)'!$A$3:$D$2773,3,FALSE),B3207)</f>
        <v>VIC</v>
      </c>
    </row>
    <row r="3208" spans="1:4">
      <c r="A3208">
        <v>3407</v>
      </c>
      <c r="B3208" t="s">
        <v>527</v>
      </c>
      <c r="C3208" t="s">
        <v>479</v>
      </c>
      <c r="D3208" t="str">
        <f>IFERROR(VLOOKUP(A3208,'Perpetual Stats(HEM)'!$A$3:$D$2773,3,FALSE),B3208)</f>
        <v>2RVIC</v>
      </c>
    </row>
    <row r="3209" spans="1:4">
      <c r="A3209">
        <v>3408</v>
      </c>
      <c r="B3209" t="s">
        <v>527</v>
      </c>
      <c r="C3209" t="s">
        <v>479</v>
      </c>
      <c r="D3209" t="str">
        <f>IFERROR(VLOOKUP(A3209,'Perpetual Stats(HEM)'!$A$3:$D$2773,3,FALSE),B3209)</f>
        <v>VIC</v>
      </c>
    </row>
    <row r="3210" spans="1:4">
      <c r="A3210">
        <v>3409</v>
      </c>
      <c r="B3210" t="s">
        <v>527</v>
      </c>
      <c r="C3210" t="s">
        <v>479</v>
      </c>
      <c r="D3210" t="str">
        <f>IFERROR(VLOOKUP(A3210,'Perpetual Stats(HEM)'!$A$3:$D$2773,3,FALSE),B3210)</f>
        <v>2RVIC</v>
      </c>
    </row>
    <row r="3211" spans="1:4">
      <c r="A3211">
        <v>3410</v>
      </c>
      <c r="B3211" t="s">
        <v>527</v>
      </c>
      <c r="C3211" t="s">
        <v>479</v>
      </c>
      <c r="D3211" t="str">
        <f>IFERROR(VLOOKUP(A3211,'Perpetual Stats(HEM)'!$A$3:$D$2773,3,FALSE),B3211)</f>
        <v>VIC</v>
      </c>
    </row>
    <row r="3212" spans="1:4">
      <c r="A3212">
        <v>3411</v>
      </c>
      <c r="B3212" t="s">
        <v>527</v>
      </c>
      <c r="C3212" t="s">
        <v>479</v>
      </c>
      <c r="D3212" t="str">
        <f>IFERROR(VLOOKUP(A3212,'Perpetual Stats(HEM)'!$A$3:$D$2773,3,FALSE),B3212)</f>
        <v>VIC</v>
      </c>
    </row>
    <row r="3213" spans="1:4">
      <c r="A3213">
        <v>3412</v>
      </c>
      <c r="B3213" t="s">
        <v>527</v>
      </c>
      <c r="C3213" t="s">
        <v>479</v>
      </c>
      <c r="D3213" t="str">
        <f>IFERROR(VLOOKUP(A3213,'Perpetual Stats(HEM)'!$A$3:$D$2773,3,FALSE),B3213)</f>
        <v>2RVIC</v>
      </c>
    </row>
    <row r="3214" spans="1:4">
      <c r="A3214">
        <v>3413</v>
      </c>
      <c r="B3214" t="s">
        <v>527</v>
      </c>
      <c r="C3214" t="s">
        <v>479</v>
      </c>
      <c r="D3214" t="str">
        <f>IFERROR(VLOOKUP(A3214,'Perpetual Stats(HEM)'!$A$3:$D$2773,3,FALSE),B3214)</f>
        <v>2RVIC</v>
      </c>
    </row>
    <row r="3215" spans="1:4">
      <c r="A3215">
        <v>3414</v>
      </c>
      <c r="B3215" t="s">
        <v>527</v>
      </c>
      <c r="C3215" t="s">
        <v>479</v>
      </c>
      <c r="D3215" t="str">
        <f>IFERROR(VLOOKUP(A3215,'Perpetual Stats(HEM)'!$A$3:$D$2773,3,FALSE),B3215)</f>
        <v>2RVIC</v>
      </c>
    </row>
    <row r="3216" spans="1:4">
      <c r="A3216">
        <v>3415</v>
      </c>
      <c r="B3216" t="s">
        <v>527</v>
      </c>
      <c r="C3216" t="s">
        <v>479</v>
      </c>
      <c r="D3216" t="str">
        <f>IFERROR(VLOOKUP(A3216,'Perpetual Stats(HEM)'!$A$3:$D$2773,3,FALSE),B3216)</f>
        <v>2RVIC</v>
      </c>
    </row>
    <row r="3217" spans="1:4">
      <c r="A3217">
        <v>3416</v>
      </c>
      <c r="B3217" t="s">
        <v>527</v>
      </c>
      <c r="C3217" t="s">
        <v>479</v>
      </c>
      <c r="D3217" t="str">
        <f>IFERROR(VLOOKUP(A3217,'Perpetual Stats(HEM)'!$A$3:$D$2773,3,FALSE),B3217)</f>
        <v>VIC</v>
      </c>
    </row>
    <row r="3218" spans="1:4">
      <c r="A3218">
        <v>3417</v>
      </c>
      <c r="B3218" t="s">
        <v>527</v>
      </c>
      <c r="C3218" t="s">
        <v>479</v>
      </c>
      <c r="D3218" t="str">
        <f>IFERROR(VLOOKUP(A3218,'Perpetual Stats(HEM)'!$A$3:$D$2773,3,FALSE),B3218)</f>
        <v>VIC</v>
      </c>
    </row>
    <row r="3219" spans="1:4">
      <c r="A3219">
        <v>3418</v>
      </c>
      <c r="B3219" t="s">
        <v>527</v>
      </c>
      <c r="C3219" t="s">
        <v>479</v>
      </c>
      <c r="D3219" t="str">
        <f>IFERROR(VLOOKUP(A3219,'Perpetual Stats(HEM)'!$A$3:$D$2773,3,FALSE),B3219)</f>
        <v>2RVIC</v>
      </c>
    </row>
    <row r="3220" spans="1:4">
      <c r="A3220">
        <v>3419</v>
      </c>
      <c r="B3220" t="s">
        <v>527</v>
      </c>
      <c r="C3220" t="s">
        <v>479</v>
      </c>
      <c r="D3220" t="str">
        <f>IFERROR(VLOOKUP(A3220,'Perpetual Stats(HEM)'!$A$3:$D$2773,3,FALSE),B3220)</f>
        <v>2RVIC</v>
      </c>
    </row>
    <row r="3221" spans="1:4">
      <c r="A3221">
        <v>3420</v>
      </c>
      <c r="B3221" t="s">
        <v>527</v>
      </c>
      <c r="C3221" t="s">
        <v>479</v>
      </c>
      <c r="D3221" t="str">
        <f>IFERROR(VLOOKUP(A3221,'Perpetual Stats(HEM)'!$A$3:$D$2773,3,FALSE),B3221)</f>
        <v>2RVIC</v>
      </c>
    </row>
    <row r="3222" spans="1:4">
      <c r="A3222">
        <v>3421</v>
      </c>
      <c r="B3222" t="s">
        <v>527</v>
      </c>
      <c r="C3222" t="s">
        <v>479</v>
      </c>
      <c r="D3222" t="str">
        <f>IFERROR(VLOOKUP(A3222,'Perpetual Stats(HEM)'!$A$3:$D$2773,3,FALSE),B3222)</f>
        <v>VIC</v>
      </c>
    </row>
    <row r="3223" spans="1:4">
      <c r="A3223">
        <v>3422</v>
      </c>
      <c r="B3223" t="s">
        <v>527</v>
      </c>
      <c r="C3223" t="s">
        <v>479</v>
      </c>
      <c r="D3223" t="str">
        <f>IFERROR(VLOOKUP(A3223,'Perpetual Stats(HEM)'!$A$3:$D$2773,3,FALSE),B3223)</f>
        <v>VIC</v>
      </c>
    </row>
    <row r="3224" spans="1:4">
      <c r="A3224">
        <v>3423</v>
      </c>
      <c r="B3224" t="s">
        <v>527</v>
      </c>
      <c r="C3224" t="s">
        <v>479</v>
      </c>
      <c r="D3224" t="str">
        <f>IFERROR(VLOOKUP(A3224,'Perpetual Stats(HEM)'!$A$3:$D$2773,3,FALSE),B3224)</f>
        <v>2RVIC</v>
      </c>
    </row>
    <row r="3225" spans="1:4">
      <c r="A3225">
        <v>3424</v>
      </c>
      <c r="B3225" t="s">
        <v>527</v>
      </c>
      <c r="C3225" t="s">
        <v>479</v>
      </c>
      <c r="D3225" t="str">
        <f>IFERROR(VLOOKUP(A3225,'Perpetual Stats(HEM)'!$A$3:$D$2773,3,FALSE),B3225)</f>
        <v>2RVIC</v>
      </c>
    </row>
    <row r="3226" spans="1:4">
      <c r="A3226">
        <v>3425</v>
      </c>
      <c r="B3226" t="s">
        <v>527</v>
      </c>
      <c r="C3226" t="s">
        <v>553</v>
      </c>
      <c r="D3226" t="str">
        <f>IFERROR(VLOOKUP(A3226,'Perpetual Stats(HEM)'!$A$3:$D$2773,3,FALSE),B3226)</f>
        <v>VIC</v>
      </c>
    </row>
    <row r="3227" spans="1:4">
      <c r="A3227">
        <v>3426</v>
      </c>
      <c r="B3227" t="s">
        <v>527</v>
      </c>
      <c r="C3227" t="s">
        <v>553</v>
      </c>
      <c r="D3227" t="str">
        <f>IFERROR(VLOOKUP(A3227,'Perpetual Stats(HEM)'!$A$3:$D$2773,3,FALSE),B3227)</f>
        <v>VIC</v>
      </c>
    </row>
    <row r="3228" spans="1:4">
      <c r="A3228">
        <v>3427</v>
      </c>
      <c r="B3228" t="s">
        <v>527</v>
      </c>
      <c r="C3228" t="s">
        <v>553</v>
      </c>
      <c r="D3228" t="str">
        <f>IFERROR(VLOOKUP(A3228,'Perpetual Stats(HEM)'!$A$3:$D$2773,3,FALSE),B3228)</f>
        <v>2GMEL</v>
      </c>
    </row>
    <row r="3229" spans="1:4">
      <c r="A3229">
        <v>3428</v>
      </c>
      <c r="B3229" t="s">
        <v>527</v>
      </c>
      <c r="C3229" t="s">
        <v>553</v>
      </c>
      <c r="D3229" t="str">
        <f>IFERROR(VLOOKUP(A3229,'Perpetual Stats(HEM)'!$A$3:$D$2773,3,FALSE),B3229)</f>
        <v>2GMEL</v>
      </c>
    </row>
    <row r="3230" spans="1:4">
      <c r="A3230">
        <v>3429</v>
      </c>
      <c r="B3230" t="s">
        <v>527</v>
      </c>
      <c r="C3230" t="s">
        <v>553</v>
      </c>
      <c r="D3230" t="str">
        <f>IFERROR(VLOOKUP(A3230,'Perpetual Stats(HEM)'!$A$3:$D$2773,3,FALSE),B3230)</f>
        <v>2GMEL</v>
      </c>
    </row>
    <row r="3231" spans="1:4">
      <c r="A3231">
        <v>3430</v>
      </c>
      <c r="B3231" t="s">
        <v>527</v>
      </c>
      <c r="C3231" t="s">
        <v>553</v>
      </c>
      <c r="D3231" t="str">
        <f>IFERROR(VLOOKUP(A3231,'Perpetual Stats(HEM)'!$A$3:$D$2773,3,FALSE),B3231)</f>
        <v>2GMEL</v>
      </c>
    </row>
    <row r="3232" spans="1:4">
      <c r="A3232">
        <v>3431</v>
      </c>
      <c r="B3232" t="s">
        <v>527</v>
      </c>
      <c r="C3232" t="s">
        <v>553</v>
      </c>
      <c r="D3232" t="str">
        <f>IFERROR(VLOOKUP(A3232,'Perpetual Stats(HEM)'!$A$3:$D$2773,3,FALSE),B3232)</f>
        <v>2GMEL</v>
      </c>
    </row>
    <row r="3233" spans="1:4">
      <c r="A3233">
        <v>3432</v>
      </c>
      <c r="B3233" t="s">
        <v>527</v>
      </c>
      <c r="C3233" t="s">
        <v>553</v>
      </c>
      <c r="D3233" t="str">
        <f>IFERROR(VLOOKUP(A3233,'Perpetual Stats(HEM)'!$A$3:$D$2773,3,FALSE),B3233)</f>
        <v>2GMEL</v>
      </c>
    </row>
    <row r="3234" spans="1:4">
      <c r="A3234">
        <v>3433</v>
      </c>
      <c r="B3234" t="s">
        <v>527</v>
      </c>
      <c r="C3234" t="s">
        <v>553</v>
      </c>
      <c r="D3234" t="str">
        <f>IFERROR(VLOOKUP(A3234,'Perpetual Stats(HEM)'!$A$3:$D$2773,3,FALSE),B3234)</f>
        <v>2GMEL</v>
      </c>
    </row>
    <row r="3235" spans="1:4">
      <c r="A3235">
        <v>3434</v>
      </c>
      <c r="B3235" t="s">
        <v>527</v>
      </c>
      <c r="C3235" t="s">
        <v>553</v>
      </c>
      <c r="D3235" t="str">
        <f>IFERROR(VLOOKUP(A3235,'Perpetual Stats(HEM)'!$A$3:$D$2773,3,FALSE),B3235)</f>
        <v>2GMEL</v>
      </c>
    </row>
    <row r="3236" spans="1:4">
      <c r="A3236">
        <v>3435</v>
      </c>
      <c r="B3236" t="s">
        <v>527</v>
      </c>
      <c r="C3236" t="s">
        <v>553</v>
      </c>
      <c r="D3236" t="str">
        <f>IFERROR(VLOOKUP(A3236,'Perpetual Stats(HEM)'!$A$3:$D$2773,3,FALSE),B3236)</f>
        <v>2GMEL</v>
      </c>
    </row>
    <row r="3237" spans="1:4">
      <c r="A3237">
        <v>3436</v>
      </c>
      <c r="B3237" t="s">
        <v>527</v>
      </c>
      <c r="C3237" t="s">
        <v>553</v>
      </c>
      <c r="D3237" t="str">
        <f>IFERROR(VLOOKUP(A3237,'Perpetual Stats(HEM)'!$A$3:$D$2773,3,FALSE),B3237)</f>
        <v>VIC</v>
      </c>
    </row>
    <row r="3238" spans="1:4">
      <c r="A3238">
        <v>3437</v>
      </c>
      <c r="B3238" t="s">
        <v>527</v>
      </c>
      <c r="C3238" t="s">
        <v>553</v>
      </c>
      <c r="D3238" t="str">
        <f>IFERROR(VLOOKUP(A3238,'Perpetual Stats(HEM)'!$A$3:$D$2773,3,FALSE),B3238)</f>
        <v>2GMEL</v>
      </c>
    </row>
    <row r="3239" spans="1:4">
      <c r="A3239">
        <v>3438</v>
      </c>
      <c r="B3239" t="s">
        <v>527</v>
      </c>
      <c r="C3239" t="s">
        <v>553</v>
      </c>
      <c r="D3239" t="str">
        <f>IFERROR(VLOOKUP(A3239,'Perpetual Stats(HEM)'!$A$3:$D$2773,3,FALSE),B3239)</f>
        <v>2GMEL</v>
      </c>
    </row>
    <row r="3240" spans="1:4">
      <c r="A3240">
        <v>3439</v>
      </c>
      <c r="B3240" t="s">
        <v>527</v>
      </c>
      <c r="C3240" t="s">
        <v>553</v>
      </c>
      <c r="D3240" t="str">
        <f>IFERROR(VLOOKUP(A3240,'Perpetual Stats(HEM)'!$A$3:$D$2773,3,FALSE),B3240)</f>
        <v>VIC</v>
      </c>
    </row>
    <row r="3241" spans="1:4">
      <c r="A3241">
        <v>3440</v>
      </c>
      <c r="B3241" t="s">
        <v>527</v>
      </c>
      <c r="C3241" t="s">
        <v>553</v>
      </c>
      <c r="D3241" t="str">
        <f>IFERROR(VLOOKUP(A3241,'Perpetual Stats(HEM)'!$A$3:$D$2773,3,FALSE),B3241)</f>
        <v>2GMEL</v>
      </c>
    </row>
    <row r="3242" spans="1:4">
      <c r="A3242">
        <v>3441</v>
      </c>
      <c r="B3242" t="s">
        <v>527</v>
      </c>
      <c r="C3242" t="s">
        <v>553</v>
      </c>
      <c r="D3242" t="str">
        <f>IFERROR(VLOOKUP(A3242,'Perpetual Stats(HEM)'!$A$3:$D$2773,3,FALSE),B3242)</f>
        <v>2GMEL</v>
      </c>
    </row>
    <row r="3243" spans="1:4">
      <c r="A3243">
        <v>3442</v>
      </c>
      <c r="B3243" t="s">
        <v>527</v>
      </c>
      <c r="C3243" t="s">
        <v>553</v>
      </c>
      <c r="D3243" t="str">
        <f>IFERROR(VLOOKUP(A3243,'Perpetual Stats(HEM)'!$A$3:$D$2773,3,FALSE),B3243)</f>
        <v>2GMEL</v>
      </c>
    </row>
    <row r="3244" spans="1:4">
      <c r="A3244">
        <v>3443</v>
      </c>
      <c r="B3244" t="s">
        <v>527</v>
      </c>
      <c r="C3244" t="s">
        <v>553</v>
      </c>
      <c r="D3244" t="str">
        <f>IFERROR(VLOOKUP(A3244,'Perpetual Stats(HEM)'!$A$3:$D$2773,3,FALSE),B3244)</f>
        <v>VIC</v>
      </c>
    </row>
    <row r="3245" spans="1:4">
      <c r="A3245">
        <v>3444</v>
      </c>
      <c r="B3245" t="s">
        <v>527</v>
      </c>
      <c r="C3245" t="s">
        <v>479</v>
      </c>
      <c r="D3245" t="str">
        <f>IFERROR(VLOOKUP(A3245,'Perpetual Stats(HEM)'!$A$3:$D$2773,3,FALSE),B3245)</f>
        <v>2RVIC</v>
      </c>
    </row>
    <row r="3246" spans="1:4">
      <c r="A3246">
        <v>3445</v>
      </c>
      <c r="B3246" t="s">
        <v>527</v>
      </c>
      <c r="C3246" t="s">
        <v>479</v>
      </c>
      <c r="D3246" t="str">
        <f>IFERROR(VLOOKUP(A3246,'Perpetual Stats(HEM)'!$A$3:$D$2773,3,FALSE),B3246)</f>
        <v>VIC</v>
      </c>
    </row>
    <row r="3247" spans="1:4">
      <c r="A3247">
        <v>3446</v>
      </c>
      <c r="B3247" t="s">
        <v>527</v>
      </c>
      <c r="C3247" t="s">
        <v>479</v>
      </c>
      <c r="D3247" t="str">
        <f>IFERROR(VLOOKUP(A3247,'Perpetual Stats(HEM)'!$A$3:$D$2773,3,FALSE),B3247)</f>
        <v>2RVIC</v>
      </c>
    </row>
    <row r="3248" spans="1:4">
      <c r="A3248">
        <v>3447</v>
      </c>
      <c r="B3248" t="s">
        <v>527</v>
      </c>
      <c r="C3248" t="s">
        <v>479</v>
      </c>
      <c r="D3248" t="str">
        <f>IFERROR(VLOOKUP(A3248,'Perpetual Stats(HEM)'!$A$3:$D$2773,3,FALSE),B3248)</f>
        <v>2RVIC</v>
      </c>
    </row>
    <row r="3249" spans="1:4">
      <c r="A3249">
        <v>3448</v>
      </c>
      <c r="B3249" t="s">
        <v>527</v>
      </c>
      <c r="C3249" t="s">
        <v>479</v>
      </c>
      <c r="D3249" t="str">
        <f>IFERROR(VLOOKUP(A3249,'Perpetual Stats(HEM)'!$A$3:$D$2773,3,FALSE),B3249)</f>
        <v>2RVIC</v>
      </c>
    </row>
    <row r="3250" spans="1:4">
      <c r="A3250">
        <v>3449</v>
      </c>
      <c r="B3250" t="s">
        <v>527</v>
      </c>
      <c r="C3250" t="s">
        <v>479</v>
      </c>
      <c r="D3250" t="str">
        <f>IFERROR(VLOOKUP(A3250,'Perpetual Stats(HEM)'!$A$3:$D$2773,3,FALSE),B3250)</f>
        <v>VIC</v>
      </c>
    </row>
    <row r="3251" spans="1:4">
      <c r="A3251">
        <v>3450</v>
      </c>
      <c r="B3251" t="s">
        <v>527</v>
      </c>
      <c r="C3251" t="s">
        <v>479</v>
      </c>
      <c r="D3251" t="str">
        <f>IFERROR(VLOOKUP(A3251,'Perpetual Stats(HEM)'!$A$3:$D$2773,3,FALSE),B3251)</f>
        <v>2RVIC</v>
      </c>
    </row>
    <row r="3252" spans="1:4">
      <c r="A3252">
        <v>3451</v>
      </c>
      <c r="B3252" t="s">
        <v>527</v>
      </c>
      <c r="C3252" t="s">
        <v>479</v>
      </c>
      <c r="D3252" t="str">
        <f>IFERROR(VLOOKUP(A3252,'Perpetual Stats(HEM)'!$A$3:$D$2773,3,FALSE),B3252)</f>
        <v>2RVIC</v>
      </c>
    </row>
    <row r="3253" spans="1:4">
      <c r="A3253">
        <v>3452</v>
      </c>
      <c r="B3253" t="s">
        <v>527</v>
      </c>
      <c r="C3253" t="s">
        <v>479</v>
      </c>
      <c r="D3253" t="str">
        <f>IFERROR(VLOOKUP(A3253,'Perpetual Stats(HEM)'!$A$3:$D$2773,3,FALSE),B3253)</f>
        <v>VIC</v>
      </c>
    </row>
    <row r="3254" spans="1:4">
      <c r="A3254">
        <v>3453</v>
      </c>
      <c r="B3254" t="s">
        <v>527</v>
      </c>
      <c r="C3254" t="s">
        <v>479</v>
      </c>
      <c r="D3254" t="str">
        <f>IFERROR(VLOOKUP(A3254,'Perpetual Stats(HEM)'!$A$3:$D$2773,3,FALSE),B3254)</f>
        <v>2RVIC</v>
      </c>
    </row>
    <row r="3255" spans="1:4">
      <c r="A3255">
        <v>3454</v>
      </c>
      <c r="B3255" t="s">
        <v>527</v>
      </c>
      <c r="C3255" t="s">
        <v>479</v>
      </c>
      <c r="D3255" t="str">
        <f>IFERROR(VLOOKUP(A3255,'Perpetual Stats(HEM)'!$A$3:$D$2773,3,FALSE),B3255)</f>
        <v>VIC</v>
      </c>
    </row>
    <row r="3256" spans="1:4">
      <c r="A3256">
        <v>3455</v>
      </c>
      <c r="B3256" t="s">
        <v>527</v>
      </c>
      <c r="C3256" t="s">
        <v>479</v>
      </c>
      <c r="D3256" t="str">
        <f>IFERROR(VLOOKUP(A3256,'Perpetual Stats(HEM)'!$A$3:$D$2773,3,FALSE),B3256)</f>
        <v>VIC</v>
      </c>
    </row>
    <row r="3257" spans="1:4">
      <c r="A3257">
        <v>3456</v>
      </c>
      <c r="B3257" t="s">
        <v>527</v>
      </c>
      <c r="C3257" t="s">
        <v>479</v>
      </c>
      <c r="D3257" t="str">
        <f>IFERROR(VLOOKUP(A3257,'Perpetual Stats(HEM)'!$A$3:$D$2773,3,FALSE),B3257)</f>
        <v>VIC</v>
      </c>
    </row>
    <row r="3258" spans="1:4">
      <c r="A3258">
        <v>3457</v>
      </c>
      <c r="B3258" t="s">
        <v>527</v>
      </c>
      <c r="C3258" t="s">
        <v>479</v>
      </c>
      <c r="D3258" t="str">
        <f>IFERROR(VLOOKUP(A3258,'Perpetual Stats(HEM)'!$A$3:$D$2773,3,FALSE),B3258)</f>
        <v>VIC</v>
      </c>
    </row>
    <row r="3259" spans="1:4">
      <c r="A3259">
        <v>3458</v>
      </c>
      <c r="B3259" t="s">
        <v>527</v>
      </c>
      <c r="C3259" t="s">
        <v>479</v>
      </c>
      <c r="D3259" t="str">
        <f>IFERROR(VLOOKUP(A3259,'Perpetual Stats(HEM)'!$A$3:$D$2773,3,FALSE),B3259)</f>
        <v>2RVIC</v>
      </c>
    </row>
    <row r="3260" spans="1:4">
      <c r="A3260">
        <v>3459</v>
      </c>
      <c r="B3260" t="s">
        <v>527</v>
      </c>
      <c r="C3260" t="s">
        <v>479</v>
      </c>
      <c r="D3260" t="str">
        <f>IFERROR(VLOOKUP(A3260,'Perpetual Stats(HEM)'!$A$3:$D$2773,3,FALSE),B3260)</f>
        <v>VIC</v>
      </c>
    </row>
    <row r="3261" spans="1:4">
      <c r="A3261">
        <v>3460</v>
      </c>
      <c r="B3261" t="s">
        <v>527</v>
      </c>
      <c r="C3261" t="s">
        <v>479</v>
      </c>
      <c r="D3261" t="str">
        <f>IFERROR(VLOOKUP(A3261,'Perpetual Stats(HEM)'!$A$3:$D$2773,3,FALSE),B3261)</f>
        <v>2RVIC</v>
      </c>
    </row>
    <row r="3262" spans="1:4">
      <c r="A3262">
        <v>3461</v>
      </c>
      <c r="B3262" t="s">
        <v>527</v>
      </c>
      <c r="C3262" t="s">
        <v>479</v>
      </c>
      <c r="D3262" t="str">
        <f>IFERROR(VLOOKUP(A3262,'Perpetual Stats(HEM)'!$A$3:$D$2773,3,FALSE),B3262)</f>
        <v>2RVIC</v>
      </c>
    </row>
    <row r="3263" spans="1:4">
      <c r="A3263">
        <v>3462</v>
      </c>
      <c r="B3263" t="s">
        <v>527</v>
      </c>
      <c r="C3263" t="s">
        <v>479</v>
      </c>
      <c r="D3263" t="str">
        <f>IFERROR(VLOOKUP(A3263,'Perpetual Stats(HEM)'!$A$3:$D$2773,3,FALSE),B3263)</f>
        <v>2RVIC</v>
      </c>
    </row>
    <row r="3264" spans="1:4">
      <c r="A3264">
        <v>3463</v>
      </c>
      <c r="B3264" t="s">
        <v>527</v>
      </c>
      <c r="C3264" t="s">
        <v>479</v>
      </c>
      <c r="D3264" t="str">
        <f>IFERROR(VLOOKUP(A3264,'Perpetual Stats(HEM)'!$A$3:$D$2773,3,FALSE),B3264)</f>
        <v>2RVIC</v>
      </c>
    </row>
    <row r="3265" spans="1:4">
      <c r="A3265">
        <v>3464</v>
      </c>
      <c r="B3265" t="s">
        <v>527</v>
      </c>
      <c r="C3265" t="s">
        <v>479</v>
      </c>
      <c r="D3265" t="str">
        <f>IFERROR(VLOOKUP(A3265,'Perpetual Stats(HEM)'!$A$3:$D$2773,3,FALSE),B3265)</f>
        <v>2RVIC</v>
      </c>
    </row>
    <row r="3266" spans="1:4">
      <c r="A3266">
        <v>3465</v>
      </c>
      <c r="B3266" t="s">
        <v>527</v>
      </c>
      <c r="C3266" t="s">
        <v>479</v>
      </c>
      <c r="D3266" t="str">
        <f>IFERROR(VLOOKUP(A3266,'Perpetual Stats(HEM)'!$A$3:$D$2773,3,FALSE),B3266)</f>
        <v>2RVIC</v>
      </c>
    </row>
    <row r="3267" spans="1:4">
      <c r="A3267">
        <v>3466</v>
      </c>
      <c r="B3267" t="s">
        <v>527</v>
      </c>
      <c r="C3267" t="s">
        <v>479</v>
      </c>
      <c r="D3267" t="str">
        <f>IFERROR(VLOOKUP(A3267,'Perpetual Stats(HEM)'!$A$3:$D$2773,3,FALSE),B3267)</f>
        <v>VIC</v>
      </c>
    </row>
    <row r="3268" spans="1:4">
      <c r="A3268">
        <v>3467</v>
      </c>
      <c r="B3268" t="s">
        <v>527</v>
      </c>
      <c r="C3268" t="s">
        <v>479</v>
      </c>
      <c r="D3268" t="str">
        <f>IFERROR(VLOOKUP(A3268,'Perpetual Stats(HEM)'!$A$3:$D$2773,3,FALSE),B3268)</f>
        <v>2RVIC</v>
      </c>
    </row>
    <row r="3269" spans="1:4">
      <c r="A3269">
        <v>3468</v>
      </c>
      <c r="B3269" t="s">
        <v>527</v>
      </c>
      <c r="C3269" t="s">
        <v>479</v>
      </c>
      <c r="D3269" t="str">
        <f>IFERROR(VLOOKUP(A3269,'Perpetual Stats(HEM)'!$A$3:$D$2773,3,FALSE),B3269)</f>
        <v>2RVIC</v>
      </c>
    </row>
    <row r="3270" spans="1:4">
      <c r="A3270">
        <v>3469</v>
      </c>
      <c r="B3270" t="s">
        <v>527</v>
      </c>
      <c r="C3270" t="s">
        <v>479</v>
      </c>
      <c r="D3270" t="str">
        <f>IFERROR(VLOOKUP(A3270,'Perpetual Stats(HEM)'!$A$3:$D$2773,3,FALSE),B3270)</f>
        <v>2RVIC</v>
      </c>
    </row>
    <row r="3271" spans="1:4">
      <c r="A3271">
        <v>3470</v>
      </c>
      <c r="B3271" t="s">
        <v>527</v>
      </c>
      <c r="C3271" t="s">
        <v>479</v>
      </c>
      <c r="D3271" t="str">
        <f>IFERROR(VLOOKUP(A3271,'Perpetual Stats(HEM)'!$A$3:$D$2773,3,FALSE),B3271)</f>
        <v>VIC</v>
      </c>
    </row>
    <row r="3272" spans="1:4">
      <c r="A3272">
        <v>3471</v>
      </c>
      <c r="B3272" t="s">
        <v>527</v>
      </c>
      <c r="C3272" t="s">
        <v>479</v>
      </c>
      <c r="D3272" t="str">
        <f>IFERROR(VLOOKUP(A3272,'Perpetual Stats(HEM)'!$A$3:$D$2773,3,FALSE),B3272)</f>
        <v>VIC</v>
      </c>
    </row>
    <row r="3273" spans="1:4">
      <c r="A3273">
        <v>3472</v>
      </c>
      <c r="B3273" t="s">
        <v>527</v>
      </c>
      <c r="C3273" t="s">
        <v>479</v>
      </c>
      <c r="D3273" t="str">
        <f>IFERROR(VLOOKUP(A3273,'Perpetual Stats(HEM)'!$A$3:$D$2773,3,FALSE),B3273)</f>
        <v>2RVIC</v>
      </c>
    </row>
    <row r="3274" spans="1:4">
      <c r="A3274">
        <v>3473</v>
      </c>
      <c r="B3274" t="s">
        <v>527</v>
      </c>
      <c r="C3274" t="s">
        <v>479</v>
      </c>
      <c r="D3274" t="str">
        <f>IFERROR(VLOOKUP(A3274,'Perpetual Stats(HEM)'!$A$3:$D$2773,3,FALSE),B3274)</f>
        <v>VIC</v>
      </c>
    </row>
    <row r="3275" spans="1:4">
      <c r="A3275">
        <v>3474</v>
      </c>
      <c r="B3275" t="s">
        <v>527</v>
      </c>
      <c r="C3275" t="s">
        <v>479</v>
      </c>
      <c r="D3275" t="str">
        <f>IFERROR(VLOOKUP(A3275,'Perpetual Stats(HEM)'!$A$3:$D$2773,3,FALSE),B3275)</f>
        <v>VIC</v>
      </c>
    </row>
    <row r="3276" spans="1:4">
      <c r="A3276">
        <v>3475</v>
      </c>
      <c r="B3276" t="s">
        <v>527</v>
      </c>
      <c r="C3276" t="s">
        <v>479</v>
      </c>
      <c r="D3276" t="str">
        <f>IFERROR(VLOOKUP(A3276,'Perpetual Stats(HEM)'!$A$3:$D$2773,3,FALSE),B3276)</f>
        <v>2RVIC</v>
      </c>
    </row>
    <row r="3277" spans="1:4">
      <c r="A3277">
        <v>3476</v>
      </c>
      <c r="B3277" t="s">
        <v>527</v>
      </c>
      <c r="C3277" t="s">
        <v>479</v>
      </c>
      <c r="D3277" t="str">
        <f>IFERROR(VLOOKUP(A3277,'Perpetual Stats(HEM)'!$A$3:$D$2773,3,FALSE),B3277)</f>
        <v>VIC</v>
      </c>
    </row>
    <row r="3278" spans="1:4">
      <c r="A3278">
        <v>3477</v>
      </c>
      <c r="B3278" t="s">
        <v>527</v>
      </c>
      <c r="C3278" t="s">
        <v>479</v>
      </c>
      <c r="D3278" t="str">
        <f>IFERROR(VLOOKUP(A3278,'Perpetual Stats(HEM)'!$A$3:$D$2773,3,FALSE),B3278)</f>
        <v>2RVIC</v>
      </c>
    </row>
    <row r="3279" spans="1:4">
      <c r="A3279">
        <v>3478</v>
      </c>
      <c r="B3279" t="s">
        <v>527</v>
      </c>
      <c r="C3279" t="s">
        <v>479</v>
      </c>
      <c r="D3279" t="str">
        <f>IFERROR(VLOOKUP(A3279,'Perpetual Stats(HEM)'!$A$3:$D$2773,3,FALSE),B3279)</f>
        <v>2RVIC</v>
      </c>
    </row>
    <row r="3280" spans="1:4">
      <c r="A3280">
        <v>3479</v>
      </c>
      <c r="B3280" t="s">
        <v>527</v>
      </c>
      <c r="C3280" t="s">
        <v>479</v>
      </c>
      <c r="D3280" t="str">
        <f>IFERROR(VLOOKUP(A3280,'Perpetual Stats(HEM)'!$A$3:$D$2773,3,FALSE),B3280)</f>
        <v>VIC</v>
      </c>
    </row>
    <row r="3281" spans="1:4">
      <c r="A3281">
        <v>3480</v>
      </c>
      <c r="B3281" t="s">
        <v>527</v>
      </c>
      <c r="C3281" t="s">
        <v>479</v>
      </c>
      <c r="D3281" t="str">
        <f>IFERROR(VLOOKUP(A3281,'Perpetual Stats(HEM)'!$A$3:$D$2773,3,FALSE),B3281)</f>
        <v>2RVIC</v>
      </c>
    </row>
    <row r="3282" spans="1:4">
      <c r="A3282">
        <v>3481</v>
      </c>
      <c r="B3282" t="s">
        <v>527</v>
      </c>
      <c r="C3282" t="s">
        <v>479</v>
      </c>
      <c r="D3282" t="str">
        <f>IFERROR(VLOOKUP(A3282,'Perpetual Stats(HEM)'!$A$3:$D$2773,3,FALSE),B3282)</f>
        <v>VIC</v>
      </c>
    </row>
    <row r="3283" spans="1:4">
      <c r="A3283">
        <v>3482</v>
      </c>
      <c r="B3283" t="s">
        <v>527</v>
      </c>
      <c r="C3283" t="s">
        <v>479</v>
      </c>
      <c r="D3283" t="str">
        <f>IFERROR(VLOOKUP(A3283,'Perpetual Stats(HEM)'!$A$3:$D$2773,3,FALSE),B3283)</f>
        <v>2RVIC</v>
      </c>
    </row>
    <row r="3284" spans="1:4">
      <c r="A3284">
        <v>3483</v>
      </c>
      <c r="B3284" t="s">
        <v>527</v>
      </c>
      <c r="C3284" t="s">
        <v>479</v>
      </c>
      <c r="D3284" t="str">
        <f>IFERROR(VLOOKUP(A3284,'Perpetual Stats(HEM)'!$A$3:$D$2773,3,FALSE),B3284)</f>
        <v>2RVIC</v>
      </c>
    </row>
    <row r="3285" spans="1:4">
      <c r="A3285">
        <v>3484</v>
      </c>
      <c r="B3285" t="s">
        <v>527</v>
      </c>
      <c r="C3285" t="s">
        <v>479</v>
      </c>
      <c r="D3285" t="str">
        <f>IFERROR(VLOOKUP(A3285,'Perpetual Stats(HEM)'!$A$3:$D$2773,3,FALSE),B3285)</f>
        <v>VIC</v>
      </c>
    </row>
    <row r="3286" spans="1:4">
      <c r="A3286">
        <v>3485</v>
      </c>
      <c r="B3286" t="s">
        <v>527</v>
      </c>
      <c r="C3286" t="s">
        <v>479</v>
      </c>
      <c r="D3286" t="str">
        <f>IFERROR(VLOOKUP(A3286,'Perpetual Stats(HEM)'!$A$3:$D$2773,3,FALSE),B3286)</f>
        <v>2RVIC</v>
      </c>
    </row>
    <row r="3287" spans="1:4">
      <c r="A3287">
        <v>3486</v>
      </c>
      <c r="B3287" t="s">
        <v>527</v>
      </c>
      <c r="C3287" t="s">
        <v>479</v>
      </c>
      <c r="D3287" t="str">
        <f>IFERROR(VLOOKUP(A3287,'Perpetual Stats(HEM)'!$A$3:$D$2773,3,FALSE),B3287)</f>
        <v>VIC</v>
      </c>
    </row>
    <row r="3288" spans="1:4">
      <c r="A3288">
        <v>3487</v>
      </c>
      <c r="B3288" t="s">
        <v>527</v>
      </c>
      <c r="C3288" t="s">
        <v>479</v>
      </c>
      <c r="D3288" t="str">
        <f>IFERROR(VLOOKUP(A3288,'Perpetual Stats(HEM)'!$A$3:$D$2773,3,FALSE),B3288)</f>
        <v>2RVIC</v>
      </c>
    </row>
    <row r="3289" spans="1:4">
      <c r="A3289">
        <v>3488</v>
      </c>
      <c r="B3289" t="s">
        <v>527</v>
      </c>
      <c r="C3289" t="s">
        <v>479</v>
      </c>
      <c r="D3289" t="str">
        <f>IFERROR(VLOOKUP(A3289,'Perpetual Stats(HEM)'!$A$3:$D$2773,3,FALSE),B3289)</f>
        <v>2RVIC</v>
      </c>
    </row>
    <row r="3290" spans="1:4">
      <c r="A3290">
        <v>3489</v>
      </c>
      <c r="B3290" t="s">
        <v>527</v>
      </c>
      <c r="C3290" t="s">
        <v>479</v>
      </c>
      <c r="D3290" t="str">
        <f>IFERROR(VLOOKUP(A3290,'Perpetual Stats(HEM)'!$A$3:$D$2773,3,FALSE),B3290)</f>
        <v>2RVIC</v>
      </c>
    </row>
    <row r="3291" spans="1:4">
      <c r="A3291">
        <v>3490</v>
      </c>
      <c r="B3291" t="s">
        <v>527</v>
      </c>
      <c r="C3291" t="s">
        <v>479</v>
      </c>
      <c r="D3291" t="str">
        <f>IFERROR(VLOOKUP(A3291,'Perpetual Stats(HEM)'!$A$3:$D$2773,3,FALSE),B3291)</f>
        <v>1RNSW</v>
      </c>
    </row>
    <row r="3292" spans="1:4">
      <c r="A3292">
        <v>3491</v>
      </c>
      <c r="B3292" t="s">
        <v>527</v>
      </c>
      <c r="C3292" t="s">
        <v>479</v>
      </c>
      <c r="D3292" t="str">
        <f>IFERROR(VLOOKUP(A3292,'Perpetual Stats(HEM)'!$A$3:$D$2773,3,FALSE),B3292)</f>
        <v>2RVIC</v>
      </c>
    </row>
    <row r="3293" spans="1:4">
      <c r="A3293">
        <v>3492</v>
      </c>
      <c r="B3293" t="s">
        <v>527</v>
      </c>
      <c r="C3293" t="s">
        <v>479</v>
      </c>
      <c r="D3293" t="str">
        <f>IFERROR(VLOOKUP(A3293,'Perpetual Stats(HEM)'!$A$3:$D$2773,3,FALSE),B3293)</f>
        <v>VIC</v>
      </c>
    </row>
    <row r="3294" spans="1:4">
      <c r="A3294">
        <v>3493</v>
      </c>
      <c r="B3294" t="s">
        <v>527</v>
      </c>
      <c r="C3294" t="s">
        <v>479</v>
      </c>
      <c r="D3294" t="str">
        <f>IFERROR(VLOOKUP(A3294,'Perpetual Stats(HEM)'!$A$3:$D$2773,3,FALSE),B3294)</f>
        <v>VIC</v>
      </c>
    </row>
    <row r="3295" spans="1:4">
      <c r="A3295">
        <v>3494</v>
      </c>
      <c r="B3295" t="s">
        <v>527</v>
      </c>
      <c r="C3295" t="s">
        <v>479</v>
      </c>
      <c r="D3295" t="str">
        <f>IFERROR(VLOOKUP(A3295,'Perpetual Stats(HEM)'!$A$3:$D$2773,3,FALSE),B3295)</f>
        <v>2RVIC</v>
      </c>
    </row>
    <row r="3296" spans="1:4">
      <c r="A3296">
        <v>3495</v>
      </c>
      <c r="B3296" t="s">
        <v>527</v>
      </c>
      <c r="C3296" t="s">
        <v>479</v>
      </c>
      <c r="D3296" t="str">
        <f>IFERROR(VLOOKUP(A3296,'Perpetual Stats(HEM)'!$A$3:$D$2773,3,FALSE),B3296)</f>
        <v>VIC</v>
      </c>
    </row>
    <row r="3297" spans="1:4">
      <c r="A3297">
        <v>3496</v>
      </c>
      <c r="B3297" t="s">
        <v>527</v>
      </c>
      <c r="C3297" t="s">
        <v>479</v>
      </c>
      <c r="D3297" t="str">
        <f>IFERROR(VLOOKUP(A3297,'Perpetual Stats(HEM)'!$A$3:$D$2773,3,FALSE),B3297)</f>
        <v>1RNSW</v>
      </c>
    </row>
    <row r="3298" spans="1:4">
      <c r="A3298">
        <v>3497</v>
      </c>
      <c r="B3298" t="s">
        <v>527</v>
      </c>
      <c r="C3298" t="s">
        <v>479</v>
      </c>
      <c r="D3298" t="str">
        <f>IFERROR(VLOOKUP(A3298,'Perpetual Stats(HEM)'!$A$3:$D$2773,3,FALSE),B3298)</f>
        <v>VIC</v>
      </c>
    </row>
    <row r="3299" spans="1:4">
      <c r="A3299">
        <v>3498</v>
      </c>
      <c r="B3299" t="s">
        <v>527</v>
      </c>
      <c r="C3299" t="s">
        <v>479</v>
      </c>
      <c r="D3299" t="str">
        <f>IFERROR(VLOOKUP(A3299,'Perpetual Stats(HEM)'!$A$3:$D$2773,3,FALSE),B3299)</f>
        <v>1RNSW</v>
      </c>
    </row>
    <row r="3300" spans="1:4">
      <c r="A3300">
        <v>3499</v>
      </c>
      <c r="B3300" t="s">
        <v>527</v>
      </c>
      <c r="C3300" t="s">
        <v>479</v>
      </c>
      <c r="D3300" t="str">
        <f>IFERROR(VLOOKUP(A3300,'Perpetual Stats(HEM)'!$A$3:$D$2773,3,FALSE),B3300)</f>
        <v>VIC</v>
      </c>
    </row>
    <row r="3301" spans="1:4">
      <c r="A3301">
        <v>3500</v>
      </c>
      <c r="B3301" t="s">
        <v>527</v>
      </c>
      <c r="C3301" t="s">
        <v>479</v>
      </c>
      <c r="D3301" t="str">
        <f>IFERROR(VLOOKUP(A3301,'Perpetual Stats(HEM)'!$A$3:$D$2773,3,FALSE),B3301)</f>
        <v>2RVIC</v>
      </c>
    </row>
    <row r="3302" spans="1:4">
      <c r="A3302">
        <v>3501</v>
      </c>
      <c r="B3302" t="s">
        <v>527</v>
      </c>
      <c r="C3302" t="s">
        <v>479</v>
      </c>
      <c r="D3302" t="str">
        <f>IFERROR(VLOOKUP(A3302,'Perpetual Stats(HEM)'!$A$3:$D$2773,3,FALSE),B3302)</f>
        <v>1RNSW</v>
      </c>
    </row>
    <row r="3303" spans="1:4">
      <c r="A3303">
        <v>3502</v>
      </c>
      <c r="B3303" t="s">
        <v>527</v>
      </c>
      <c r="C3303" t="s">
        <v>479</v>
      </c>
      <c r="D3303" t="str">
        <f>IFERROR(VLOOKUP(A3303,'Perpetual Stats(HEM)'!$A$3:$D$2773,3,FALSE),B3303)</f>
        <v>VIC</v>
      </c>
    </row>
    <row r="3304" spans="1:4">
      <c r="A3304">
        <v>3503</v>
      </c>
      <c r="B3304" t="s">
        <v>527</v>
      </c>
      <c r="C3304" t="s">
        <v>479</v>
      </c>
      <c r="D3304" t="str">
        <f>IFERROR(VLOOKUP(A3304,'Perpetual Stats(HEM)'!$A$3:$D$2773,3,FALSE),B3304)</f>
        <v>VIC</v>
      </c>
    </row>
    <row r="3305" spans="1:4">
      <c r="A3305">
        <v>3504</v>
      </c>
      <c r="B3305" t="s">
        <v>527</v>
      </c>
      <c r="C3305" t="s">
        <v>479</v>
      </c>
      <c r="D3305" t="str">
        <f>IFERROR(VLOOKUP(A3305,'Perpetual Stats(HEM)'!$A$3:$D$2773,3,FALSE),B3305)</f>
        <v>VIC</v>
      </c>
    </row>
    <row r="3306" spans="1:4">
      <c r="A3306">
        <v>3505</v>
      </c>
      <c r="B3306" t="s">
        <v>527</v>
      </c>
      <c r="C3306" t="s">
        <v>479</v>
      </c>
      <c r="D3306" t="str">
        <f>IFERROR(VLOOKUP(A3306,'Perpetual Stats(HEM)'!$A$3:$D$2773,3,FALSE),B3306)</f>
        <v>1RNSW</v>
      </c>
    </row>
    <row r="3307" spans="1:4">
      <c r="A3307">
        <v>3506</v>
      </c>
      <c r="B3307" t="s">
        <v>527</v>
      </c>
      <c r="C3307" t="s">
        <v>479</v>
      </c>
      <c r="D3307" t="str">
        <f>IFERROR(VLOOKUP(A3307,'Perpetual Stats(HEM)'!$A$3:$D$2773,3,FALSE),B3307)</f>
        <v>2RVIC</v>
      </c>
    </row>
    <row r="3308" spans="1:4">
      <c r="A3308">
        <v>3507</v>
      </c>
      <c r="B3308" t="s">
        <v>527</v>
      </c>
      <c r="C3308" t="s">
        <v>479</v>
      </c>
      <c r="D3308" t="str">
        <f>IFERROR(VLOOKUP(A3308,'Perpetual Stats(HEM)'!$A$3:$D$2773,3,FALSE),B3308)</f>
        <v>2RVIC</v>
      </c>
    </row>
    <row r="3309" spans="1:4">
      <c r="A3309">
        <v>3508</v>
      </c>
      <c r="B3309" t="s">
        <v>527</v>
      </c>
      <c r="C3309" t="s">
        <v>479</v>
      </c>
      <c r="D3309" t="str">
        <f>IFERROR(VLOOKUP(A3309,'Perpetual Stats(HEM)'!$A$3:$D$2773,3,FALSE),B3309)</f>
        <v>VIC</v>
      </c>
    </row>
    <row r="3310" spans="1:4">
      <c r="A3310">
        <v>3509</v>
      </c>
      <c r="B3310" t="s">
        <v>527</v>
      </c>
      <c r="C3310" t="s">
        <v>479</v>
      </c>
      <c r="D3310" t="str">
        <f>IFERROR(VLOOKUP(A3310,'Perpetual Stats(HEM)'!$A$3:$D$2773,3,FALSE),B3310)</f>
        <v>2RVIC</v>
      </c>
    </row>
    <row r="3311" spans="1:4">
      <c r="A3311">
        <v>3510</v>
      </c>
      <c r="B3311" t="s">
        <v>527</v>
      </c>
      <c r="C3311" t="s">
        <v>479</v>
      </c>
      <c r="D3311" t="str">
        <f>IFERROR(VLOOKUP(A3311,'Perpetual Stats(HEM)'!$A$3:$D$2773,3,FALSE),B3311)</f>
        <v>VIC</v>
      </c>
    </row>
    <row r="3312" spans="1:4">
      <c r="A3312">
        <v>3511</v>
      </c>
      <c r="B3312" t="s">
        <v>527</v>
      </c>
      <c r="C3312" t="s">
        <v>479</v>
      </c>
      <c r="D3312" t="str">
        <f>IFERROR(VLOOKUP(A3312,'Perpetual Stats(HEM)'!$A$3:$D$2773,3,FALSE),B3312)</f>
        <v>VIC</v>
      </c>
    </row>
    <row r="3313" spans="1:4">
      <c r="A3313">
        <v>3512</v>
      </c>
      <c r="B3313" t="s">
        <v>527</v>
      </c>
      <c r="C3313" t="s">
        <v>479</v>
      </c>
      <c r="D3313" t="str">
        <f>IFERROR(VLOOKUP(A3313,'Perpetual Stats(HEM)'!$A$3:$D$2773,3,FALSE),B3313)</f>
        <v>2RVIC</v>
      </c>
    </row>
    <row r="3314" spans="1:4">
      <c r="A3314">
        <v>3513</v>
      </c>
      <c r="B3314" t="s">
        <v>527</v>
      </c>
      <c r="C3314" t="s">
        <v>479</v>
      </c>
      <c r="D3314" t="str">
        <f>IFERROR(VLOOKUP(A3314,'Perpetual Stats(HEM)'!$A$3:$D$2773,3,FALSE),B3314)</f>
        <v>VIC</v>
      </c>
    </row>
    <row r="3315" spans="1:4">
      <c r="A3315">
        <v>3514</v>
      </c>
      <c r="B3315" t="s">
        <v>527</v>
      </c>
      <c r="C3315" t="s">
        <v>479</v>
      </c>
      <c r="D3315" t="str">
        <f>IFERROR(VLOOKUP(A3315,'Perpetual Stats(HEM)'!$A$3:$D$2773,3,FALSE),B3315)</f>
        <v>VIC</v>
      </c>
    </row>
    <row r="3316" spans="1:4">
      <c r="A3316">
        <v>3515</v>
      </c>
      <c r="B3316" t="s">
        <v>527</v>
      </c>
      <c r="C3316" t="s">
        <v>479</v>
      </c>
      <c r="D3316" t="str">
        <f>IFERROR(VLOOKUP(A3316,'Perpetual Stats(HEM)'!$A$3:$D$2773,3,FALSE),B3316)</f>
        <v>2RVIC</v>
      </c>
    </row>
    <row r="3317" spans="1:4">
      <c r="A3317">
        <v>3516</v>
      </c>
      <c r="B3317" t="s">
        <v>527</v>
      </c>
      <c r="C3317" t="s">
        <v>479</v>
      </c>
      <c r="D3317" t="str">
        <f>IFERROR(VLOOKUP(A3317,'Perpetual Stats(HEM)'!$A$3:$D$2773,3,FALSE),B3317)</f>
        <v>2RVIC</v>
      </c>
    </row>
    <row r="3318" spans="1:4">
      <c r="A3318">
        <v>3517</v>
      </c>
      <c r="B3318" t="s">
        <v>527</v>
      </c>
      <c r="C3318" t="s">
        <v>479</v>
      </c>
      <c r="D3318" t="str">
        <f>IFERROR(VLOOKUP(A3318,'Perpetual Stats(HEM)'!$A$3:$D$2773,3,FALSE),B3318)</f>
        <v>2RVIC</v>
      </c>
    </row>
    <row r="3319" spans="1:4">
      <c r="A3319">
        <v>3518</v>
      </c>
      <c r="B3319" t="s">
        <v>527</v>
      </c>
      <c r="C3319" t="s">
        <v>479</v>
      </c>
      <c r="D3319" t="str">
        <f>IFERROR(VLOOKUP(A3319,'Perpetual Stats(HEM)'!$A$3:$D$2773,3,FALSE),B3319)</f>
        <v>2RVIC</v>
      </c>
    </row>
    <row r="3320" spans="1:4">
      <c r="A3320">
        <v>3519</v>
      </c>
      <c r="B3320" t="s">
        <v>527</v>
      </c>
      <c r="C3320" t="s">
        <v>479</v>
      </c>
      <c r="D3320" t="str">
        <f>IFERROR(VLOOKUP(A3320,'Perpetual Stats(HEM)'!$A$3:$D$2773,3,FALSE),B3320)</f>
        <v>VIC</v>
      </c>
    </row>
    <row r="3321" spans="1:4">
      <c r="A3321">
        <v>3520</v>
      </c>
      <c r="B3321" t="s">
        <v>527</v>
      </c>
      <c r="C3321" t="s">
        <v>479</v>
      </c>
      <c r="D3321" t="str">
        <f>IFERROR(VLOOKUP(A3321,'Perpetual Stats(HEM)'!$A$3:$D$2773,3,FALSE),B3321)</f>
        <v>2RVIC</v>
      </c>
    </row>
    <row r="3322" spans="1:4">
      <c r="A3322">
        <v>3521</v>
      </c>
      <c r="B3322" t="s">
        <v>527</v>
      </c>
      <c r="C3322" t="s">
        <v>479</v>
      </c>
      <c r="D3322" t="str">
        <f>IFERROR(VLOOKUP(A3322,'Perpetual Stats(HEM)'!$A$3:$D$2773,3,FALSE),B3322)</f>
        <v>2RVIC</v>
      </c>
    </row>
    <row r="3323" spans="1:4">
      <c r="A3323">
        <v>3522</v>
      </c>
      <c r="B3323" t="s">
        <v>527</v>
      </c>
      <c r="C3323" t="s">
        <v>479</v>
      </c>
      <c r="D3323" t="str">
        <f>IFERROR(VLOOKUP(A3323,'Perpetual Stats(HEM)'!$A$3:$D$2773,3,FALSE),B3323)</f>
        <v>2RVIC</v>
      </c>
    </row>
    <row r="3324" spans="1:4">
      <c r="A3324">
        <v>3523</v>
      </c>
      <c r="B3324" t="s">
        <v>527</v>
      </c>
      <c r="C3324" t="s">
        <v>479</v>
      </c>
      <c r="D3324" t="str">
        <f>IFERROR(VLOOKUP(A3324,'Perpetual Stats(HEM)'!$A$3:$D$2773,3,FALSE),B3324)</f>
        <v>2RVIC</v>
      </c>
    </row>
    <row r="3325" spans="1:4">
      <c r="A3325">
        <v>3524</v>
      </c>
      <c r="B3325" t="s">
        <v>527</v>
      </c>
      <c r="C3325" t="s">
        <v>479</v>
      </c>
      <c r="D3325" t="str">
        <f>IFERROR(VLOOKUP(A3325,'Perpetual Stats(HEM)'!$A$3:$D$2773,3,FALSE),B3325)</f>
        <v>VIC</v>
      </c>
    </row>
    <row r="3326" spans="1:4">
      <c r="A3326">
        <v>3525</v>
      </c>
      <c r="B3326" t="s">
        <v>527</v>
      </c>
      <c r="C3326" t="s">
        <v>479</v>
      </c>
      <c r="D3326" t="str">
        <f>IFERROR(VLOOKUP(A3326,'Perpetual Stats(HEM)'!$A$3:$D$2773,3,FALSE),B3326)</f>
        <v>2RVIC</v>
      </c>
    </row>
    <row r="3327" spans="1:4">
      <c r="A3327">
        <v>3526</v>
      </c>
      <c r="B3327" t="s">
        <v>527</v>
      </c>
      <c r="C3327" t="s">
        <v>479</v>
      </c>
      <c r="D3327" t="str">
        <f>IFERROR(VLOOKUP(A3327,'Perpetual Stats(HEM)'!$A$3:$D$2773,3,FALSE),B3327)</f>
        <v>VIC</v>
      </c>
    </row>
    <row r="3328" spans="1:4">
      <c r="A3328">
        <v>3527</v>
      </c>
      <c r="B3328" t="s">
        <v>527</v>
      </c>
      <c r="C3328" t="s">
        <v>479</v>
      </c>
      <c r="D3328" t="str">
        <f>IFERROR(VLOOKUP(A3328,'Perpetual Stats(HEM)'!$A$3:$D$2773,3,FALSE),B3328)</f>
        <v>2RVIC</v>
      </c>
    </row>
    <row r="3329" spans="1:4">
      <c r="A3329">
        <v>3528</v>
      </c>
      <c r="B3329" t="s">
        <v>527</v>
      </c>
      <c r="C3329" t="s">
        <v>479</v>
      </c>
      <c r="D3329" t="str">
        <f>IFERROR(VLOOKUP(A3329,'Perpetual Stats(HEM)'!$A$3:$D$2773,3,FALSE),B3329)</f>
        <v>VIC</v>
      </c>
    </row>
    <row r="3330" spans="1:4">
      <c r="A3330">
        <v>3529</v>
      </c>
      <c r="B3330" t="s">
        <v>527</v>
      </c>
      <c r="C3330" t="s">
        <v>479</v>
      </c>
      <c r="D3330" t="str">
        <f>IFERROR(VLOOKUP(A3330,'Perpetual Stats(HEM)'!$A$3:$D$2773,3,FALSE),B3330)</f>
        <v>2RVIC</v>
      </c>
    </row>
    <row r="3331" spans="1:4">
      <c r="A3331">
        <v>3530</v>
      </c>
      <c r="B3331" t="s">
        <v>527</v>
      </c>
      <c r="C3331" t="s">
        <v>479</v>
      </c>
      <c r="D3331" t="str">
        <f>IFERROR(VLOOKUP(A3331,'Perpetual Stats(HEM)'!$A$3:$D$2773,3,FALSE),B3331)</f>
        <v>2RVIC</v>
      </c>
    </row>
    <row r="3332" spans="1:4">
      <c r="A3332">
        <v>3531</v>
      </c>
      <c r="B3332" t="s">
        <v>527</v>
      </c>
      <c r="C3332" t="s">
        <v>479</v>
      </c>
      <c r="D3332" t="str">
        <f>IFERROR(VLOOKUP(A3332,'Perpetual Stats(HEM)'!$A$3:$D$2773,3,FALSE),B3332)</f>
        <v>2RVIC</v>
      </c>
    </row>
    <row r="3333" spans="1:4">
      <c r="A3333">
        <v>3532</v>
      </c>
      <c r="B3333" t="s">
        <v>527</v>
      </c>
      <c r="C3333" t="s">
        <v>479</v>
      </c>
      <c r="D3333" t="str">
        <f>IFERROR(VLOOKUP(A3333,'Perpetual Stats(HEM)'!$A$3:$D$2773,3,FALSE),B3333)</f>
        <v>VIC</v>
      </c>
    </row>
    <row r="3334" spans="1:4">
      <c r="A3334">
        <v>3533</v>
      </c>
      <c r="B3334" t="s">
        <v>527</v>
      </c>
      <c r="C3334" t="s">
        <v>479</v>
      </c>
      <c r="D3334" t="str">
        <f>IFERROR(VLOOKUP(A3334,'Perpetual Stats(HEM)'!$A$3:$D$2773,3,FALSE),B3334)</f>
        <v>2RVIC</v>
      </c>
    </row>
    <row r="3335" spans="1:4">
      <c r="A3335">
        <v>3534</v>
      </c>
      <c r="B3335" t="s">
        <v>527</v>
      </c>
      <c r="C3335" t="s">
        <v>479</v>
      </c>
      <c r="D3335" t="str">
        <f>IFERROR(VLOOKUP(A3335,'Perpetual Stats(HEM)'!$A$3:$D$2773,3,FALSE),B3335)</f>
        <v>VIC</v>
      </c>
    </row>
    <row r="3336" spans="1:4">
      <c r="A3336">
        <v>3535</v>
      </c>
      <c r="B3336" t="s">
        <v>527</v>
      </c>
      <c r="C3336" t="s">
        <v>479</v>
      </c>
      <c r="D3336" t="str">
        <f>IFERROR(VLOOKUP(A3336,'Perpetual Stats(HEM)'!$A$3:$D$2773,3,FALSE),B3336)</f>
        <v>VIC</v>
      </c>
    </row>
    <row r="3337" spans="1:4">
      <c r="A3337">
        <v>3536</v>
      </c>
      <c r="B3337" t="s">
        <v>527</v>
      </c>
      <c r="C3337" t="s">
        <v>479</v>
      </c>
      <c r="D3337" t="str">
        <f>IFERROR(VLOOKUP(A3337,'Perpetual Stats(HEM)'!$A$3:$D$2773,3,FALSE),B3337)</f>
        <v>VIC</v>
      </c>
    </row>
    <row r="3338" spans="1:4">
      <c r="A3338">
        <v>3537</v>
      </c>
      <c r="B3338" t="s">
        <v>527</v>
      </c>
      <c r="C3338" t="s">
        <v>479</v>
      </c>
      <c r="D3338" t="str">
        <f>IFERROR(VLOOKUP(A3338,'Perpetual Stats(HEM)'!$A$3:$D$2773,3,FALSE),B3338)</f>
        <v>2RVIC</v>
      </c>
    </row>
    <row r="3339" spans="1:4">
      <c r="A3339">
        <v>3538</v>
      </c>
      <c r="B3339" t="s">
        <v>527</v>
      </c>
      <c r="C3339" t="s">
        <v>479</v>
      </c>
      <c r="D3339" t="str">
        <f>IFERROR(VLOOKUP(A3339,'Perpetual Stats(HEM)'!$A$3:$D$2773,3,FALSE),B3339)</f>
        <v>VIC</v>
      </c>
    </row>
    <row r="3340" spans="1:4">
      <c r="A3340">
        <v>3539</v>
      </c>
      <c r="B3340" t="s">
        <v>527</v>
      </c>
      <c r="C3340" t="s">
        <v>479</v>
      </c>
      <c r="D3340" t="str">
        <f>IFERROR(VLOOKUP(A3340,'Perpetual Stats(HEM)'!$A$3:$D$2773,3,FALSE),B3340)</f>
        <v>VIC</v>
      </c>
    </row>
    <row r="3341" spans="1:4">
      <c r="A3341">
        <v>3540</v>
      </c>
      <c r="B3341" t="s">
        <v>527</v>
      </c>
      <c r="C3341" t="s">
        <v>479</v>
      </c>
      <c r="D3341" t="str">
        <f>IFERROR(VLOOKUP(A3341,'Perpetual Stats(HEM)'!$A$3:$D$2773,3,FALSE),B3341)</f>
        <v>2RVIC</v>
      </c>
    </row>
    <row r="3342" spans="1:4">
      <c r="A3342">
        <v>3541</v>
      </c>
      <c r="B3342" t="s">
        <v>527</v>
      </c>
      <c r="C3342" t="s">
        <v>479</v>
      </c>
      <c r="D3342" t="str">
        <f>IFERROR(VLOOKUP(A3342,'Perpetual Stats(HEM)'!$A$3:$D$2773,3,FALSE),B3342)</f>
        <v>VIC</v>
      </c>
    </row>
    <row r="3343" spans="1:4">
      <c r="A3343">
        <v>3542</v>
      </c>
      <c r="B3343" t="s">
        <v>527</v>
      </c>
      <c r="C3343" t="s">
        <v>479</v>
      </c>
      <c r="D3343" t="str">
        <f>IFERROR(VLOOKUP(A3343,'Perpetual Stats(HEM)'!$A$3:$D$2773,3,FALSE),B3343)</f>
        <v>2RVIC</v>
      </c>
    </row>
    <row r="3344" spans="1:4">
      <c r="A3344">
        <v>3543</v>
      </c>
      <c r="B3344" t="s">
        <v>527</v>
      </c>
      <c r="C3344" t="s">
        <v>479</v>
      </c>
      <c r="D3344" t="str">
        <f>IFERROR(VLOOKUP(A3344,'Perpetual Stats(HEM)'!$A$3:$D$2773,3,FALSE),B3344)</f>
        <v>VIC</v>
      </c>
    </row>
    <row r="3345" spans="1:4">
      <c r="A3345">
        <v>3544</v>
      </c>
      <c r="B3345" t="s">
        <v>527</v>
      </c>
      <c r="C3345" t="s">
        <v>479</v>
      </c>
      <c r="D3345" t="str">
        <f>IFERROR(VLOOKUP(A3345,'Perpetual Stats(HEM)'!$A$3:$D$2773,3,FALSE),B3345)</f>
        <v>2RVIC</v>
      </c>
    </row>
    <row r="3346" spans="1:4">
      <c r="A3346">
        <v>3545</v>
      </c>
      <c r="B3346" t="s">
        <v>527</v>
      </c>
      <c r="C3346" t="s">
        <v>479</v>
      </c>
      <c r="D3346" t="str">
        <f>IFERROR(VLOOKUP(A3346,'Perpetual Stats(HEM)'!$A$3:$D$2773,3,FALSE),B3346)</f>
        <v>VIC</v>
      </c>
    </row>
    <row r="3347" spans="1:4">
      <c r="A3347">
        <v>3546</v>
      </c>
      <c r="B3347" t="s">
        <v>527</v>
      </c>
      <c r="C3347" t="s">
        <v>479</v>
      </c>
      <c r="D3347" t="str">
        <f>IFERROR(VLOOKUP(A3347,'Perpetual Stats(HEM)'!$A$3:$D$2773,3,FALSE),B3347)</f>
        <v>2RVIC</v>
      </c>
    </row>
    <row r="3348" spans="1:4">
      <c r="A3348">
        <v>3547</v>
      </c>
      <c r="B3348" t="s">
        <v>527</v>
      </c>
      <c r="C3348" t="s">
        <v>479</v>
      </c>
      <c r="D3348" t="str">
        <f>IFERROR(VLOOKUP(A3348,'Perpetual Stats(HEM)'!$A$3:$D$2773,3,FALSE),B3348)</f>
        <v>VIC</v>
      </c>
    </row>
    <row r="3349" spans="1:4">
      <c r="A3349">
        <v>3548</v>
      </c>
      <c r="B3349" t="s">
        <v>527</v>
      </c>
      <c r="C3349" t="s">
        <v>479</v>
      </c>
      <c r="D3349" t="str">
        <f>IFERROR(VLOOKUP(A3349,'Perpetual Stats(HEM)'!$A$3:$D$2773,3,FALSE),B3349)</f>
        <v>VIC</v>
      </c>
    </row>
    <row r="3350" spans="1:4">
      <c r="A3350">
        <v>3549</v>
      </c>
      <c r="B3350" t="s">
        <v>527</v>
      </c>
      <c r="C3350" t="s">
        <v>479</v>
      </c>
      <c r="D3350" t="str">
        <f>IFERROR(VLOOKUP(A3350,'Perpetual Stats(HEM)'!$A$3:$D$2773,3,FALSE),B3350)</f>
        <v>1RNSW</v>
      </c>
    </row>
    <row r="3351" spans="1:4">
      <c r="A3351">
        <v>3550</v>
      </c>
      <c r="B3351" t="s">
        <v>527</v>
      </c>
      <c r="C3351" t="s">
        <v>479</v>
      </c>
      <c r="D3351" t="str">
        <f>IFERROR(VLOOKUP(A3351,'Perpetual Stats(HEM)'!$A$3:$D$2773,3,FALSE),B3351)</f>
        <v>2RVIC</v>
      </c>
    </row>
    <row r="3352" spans="1:4">
      <c r="A3352">
        <v>3551</v>
      </c>
      <c r="B3352" t="s">
        <v>527</v>
      </c>
      <c r="C3352" t="s">
        <v>479</v>
      </c>
      <c r="D3352" t="str">
        <f>IFERROR(VLOOKUP(A3352,'Perpetual Stats(HEM)'!$A$3:$D$2773,3,FALSE),B3352)</f>
        <v>2RVIC</v>
      </c>
    </row>
    <row r="3353" spans="1:4">
      <c r="A3353">
        <v>3552</v>
      </c>
      <c r="B3353" t="s">
        <v>527</v>
      </c>
      <c r="C3353" t="s">
        <v>479</v>
      </c>
      <c r="D3353" t="str">
        <f>IFERROR(VLOOKUP(A3353,'Perpetual Stats(HEM)'!$A$3:$D$2773,3,FALSE),B3353)</f>
        <v>VIC</v>
      </c>
    </row>
    <row r="3354" spans="1:4">
      <c r="A3354">
        <v>3553</v>
      </c>
      <c r="B3354" t="s">
        <v>527</v>
      </c>
      <c r="C3354" t="s">
        <v>479</v>
      </c>
      <c r="D3354" t="str">
        <f>IFERROR(VLOOKUP(A3354,'Perpetual Stats(HEM)'!$A$3:$D$2773,3,FALSE),B3354)</f>
        <v>VIC</v>
      </c>
    </row>
    <row r="3355" spans="1:4">
      <c r="A3355">
        <v>3554</v>
      </c>
      <c r="B3355" t="s">
        <v>527</v>
      </c>
      <c r="C3355" t="s">
        <v>479</v>
      </c>
      <c r="D3355" t="str">
        <f>IFERROR(VLOOKUP(A3355,'Perpetual Stats(HEM)'!$A$3:$D$2773,3,FALSE),B3355)</f>
        <v>VIC</v>
      </c>
    </row>
    <row r="3356" spans="1:4">
      <c r="A3356">
        <v>3555</v>
      </c>
      <c r="B3356" t="s">
        <v>527</v>
      </c>
      <c r="C3356" t="s">
        <v>479</v>
      </c>
      <c r="D3356" t="str">
        <f>IFERROR(VLOOKUP(A3356,'Perpetual Stats(HEM)'!$A$3:$D$2773,3,FALSE),B3356)</f>
        <v>2RVIC</v>
      </c>
    </row>
    <row r="3357" spans="1:4">
      <c r="A3357">
        <v>3556</v>
      </c>
      <c r="B3357" t="s">
        <v>527</v>
      </c>
      <c r="C3357" t="s">
        <v>479</v>
      </c>
      <c r="D3357" t="str">
        <f>IFERROR(VLOOKUP(A3357,'Perpetual Stats(HEM)'!$A$3:$D$2773,3,FALSE),B3357)</f>
        <v>2RVIC</v>
      </c>
    </row>
    <row r="3358" spans="1:4">
      <c r="A3358">
        <v>3557</v>
      </c>
      <c r="B3358" t="s">
        <v>527</v>
      </c>
      <c r="C3358" t="s">
        <v>479</v>
      </c>
      <c r="D3358" t="str">
        <f>IFERROR(VLOOKUP(A3358,'Perpetual Stats(HEM)'!$A$3:$D$2773,3,FALSE),B3358)</f>
        <v>2RVIC</v>
      </c>
    </row>
    <row r="3359" spans="1:4">
      <c r="A3359">
        <v>3558</v>
      </c>
      <c r="B3359" t="s">
        <v>527</v>
      </c>
      <c r="C3359" t="s">
        <v>479</v>
      </c>
      <c r="D3359" t="str">
        <f>IFERROR(VLOOKUP(A3359,'Perpetual Stats(HEM)'!$A$3:$D$2773,3,FALSE),B3359)</f>
        <v>2RVIC</v>
      </c>
    </row>
    <row r="3360" spans="1:4">
      <c r="A3360">
        <v>3559</v>
      </c>
      <c r="B3360" t="s">
        <v>527</v>
      </c>
      <c r="C3360" t="s">
        <v>479</v>
      </c>
      <c r="D3360" t="str">
        <f>IFERROR(VLOOKUP(A3360,'Perpetual Stats(HEM)'!$A$3:$D$2773,3,FALSE),B3360)</f>
        <v>2RVIC</v>
      </c>
    </row>
    <row r="3361" spans="1:4">
      <c r="A3361">
        <v>3560</v>
      </c>
      <c r="B3361" t="s">
        <v>527</v>
      </c>
      <c r="C3361" t="s">
        <v>479</v>
      </c>
      <c r="D3361" t="str">
        <f>IFERROR(VLOOKUP(A3361,'Perpetual Stats(HEM)'!$A$3:$D$2773,3,FALSE),B3361)</f>
        <v>VIC</v>
      </c>
    </row>
    <row r="3362" spans="1:4">
      <c r="A3362">
        <v>3561</v>
      </c>
      <c r="B3362" t="s">
        <v>527</v>
      </c>
      <c r="C3362" t="s">
        <v>479</v>
      </c>
      <c r="D3362" t="str">
        <f>IFERROR(VLOOKUP(A3362,'Perpetual Stats(HEM)'!$A$3:$D$2773,3,FALSE),B3362)</f>
        <v>2RVIC</v>
      </c>
    </row>
    <row r="3363" spans="1:4">
      <c r="A3363">
        <v>3562</v>
      </c>
      <c r="B3363" t="s">
        <v>527</v>
      </c>
      <c r="C3363" t="s">
        <v>479</v>
      </c>
      <c r="D3363" t="str">
        <f>IFERROR(VLOOKUP(A3363,'Perpetual Stats(HEM)'!$A$3:$D$2773,3,FALSE),B3363)</f>
        <v>2RVIC</v>
      </c>
    </row>
    <row r="3364" spans="1:4">
      <c r="A3364">
        <v>3563</v>
      </c>
      <c r="B3364" t="s">
        <v>527</v>
      </c>
      <c r="C3364" t="s">
        <v>479</v>
      </c>
      <c r="D3364" t="str">
        <f>IFERROR(VLOOKUP(A3364,'Perpetual Stats(HEM)'!$A$3:$D$2773,3,FALSE),B3364)</f>
        <v>2RVIC</v>
      </c>
    </row>
    <row r="3365" spans="1:4">
      <c r="A3365">
        <v>3564</v>
      </c>
      <c r="B3365" t="s">
        <v>527</v>
      </c>
      <c r="C3365" t="s">
        <v>479</v>
      </c>
      <c r="D3365" t="str">
        <f>IFERROR(VLOOKUP(A3365,'Perpetual Stats(HEM)'!$A$3:$D$2773,3,FALSE),B3365)</f>
        <v>1RNSW</v>
      </c>
    </row>
    <row r="3366" spans="1:4">
      <c r="A3366">
        <v>3565</v>
      </c>
      <c r="B3366" t="s">
        <v>527</v>
      </c>
      <c r="C3366" t="s">
        <v>479</v>
      </c>
      <c r="D3366" t="str">
        <f>IFERROR(VLOOKUP(A3366,'Perpetual Stats(HEM)'!$A$3:$D$2773,3,FALSE),B3366)</f>
        <v>2RVIC</v>
      </c>
    </row>
    <row r="3367" spans="1:4">
      <c r="A3367">
        <v>3566</v>
      </c>
      <c r="B3367" t="s">
        <v>527</v>
      </c>
      <c r="C3367" t="s">
        <v>479</v>
      </c>
      <c r="D3367" t="str">
        <f>IFERROR(VLOOKUP(A3367,'Perpetual Stats(HEM)'!$A$3:$D$2773,3,FALSE),B3367)</f>
        <v>2RVIC</v>
      </c>
    </row>
    <row r="3368" spans="1:4">
      <c r="A3368">
        <v>3567</v>
      </c>
      <c r="B3368" t="s">
        <v>527</v>
      </c>
      <c r="C3368" t="s">
        <v>479</v>
      </c>
      <c r="D3368" t="str">
        <f>IFERROR(VLOOKUP(A3368,'Perpetual Stats(HEM)'!$A$3:$D$2773,3,FALSE),B3368)</f>
        <v>2RVIC</v>
      </c>
    </row>
    <row r="3369" spans="1:4">
      <c r="A3369">
        <v>3568</v>
      </c>
      <c r="B3369" t="s">
        <v>527</v>
      </c>
      <c r="C3369" t="s">
        <v>479</v>
      </c>
      <c r="D3369" t="str">
        <f>IFERROR(VLOOKUP(A3369,'Perpetual Stats(HEM)'!$A$3:$D$2773,3,FALSE),B3369)</f>
        <v>2RVIC</v>
      </c>
    </row>
    <row r="3370" spans="1:4">
      <c r="A3370">
        <v>3569</v>
      </c>
      <c r="B3370" t="s">
        <v>527</v>
      </c>
      <c r="C3370" t="s">
        <v>479</v>
      </c>
      <c r="D3370" t="str">
        <f>IFERROR(VLOOKUP(A3370,'Perpetual Stats(HEM)'!$A$3:$D$2773,3,FALSE),B3370)</f>
        <v>VIC</v>
      </c>
    </row>
    <row r="3371" spans="1:4">
      <c r="A3371">
        <v>3570</v>
      </c>
      <c r="B3371" t="s">
        <v>527</v>
      </c>
      <c r="C3371" t="s">
        <v>479</v>
      </c>
      <c r="D3371" t="str">
        <f>IFERROR(VLOOKUP(A3371,'Perpetual Stats(HEM)'!$A$3:$D$2773,3,FALSE),B3371)</f>
        <v>2RVIC</v>
      </c>
    </row>
    <row r="3372" spans="1:4">
      <c r="A3372">
        <v>3571</v>
      </c>
      <c r="B3372" t="s">
        <v>527</v>
      </c>
      <c r="C3372" t="s">
        <v>479</v>
      </c>
      <c r="D3372" t="str">
        <f>IFERROR(VLOOKUP(A3372,'Perpetual Stats(HEM)'!$A$3:$D$2773,3,FALSE),B3372)</f>
        <v>2RVIC</v>
      </c>
    </row>
    <row r="3373" spans="1:4">
      <c r="A3373">
        <v>3572</v>
      </c>
      <c r="B3373" t="s">
        <v>527</v>
      </c>
      <c r="C3373" t="s">
        <v>479</v>
      </c>
      <c r="D3373" t="str">
        <f>IFERROR(VLOOKUP(A3373,'Perpetual Stats(HEM)'!$A$3:$D$2773,3,FALSE),B3373)</f>
        <v>2RVIC</v>
      </c>
    </row>
    <row r="3374" spans="1:4">
      <c r="A3374">
        <v>3573</v>
      </c>
      <c r="B3374" t="s">
        <v>527</v>
      </c>
      <c r="C3374" t="s">
        <v>479</v>
      </c>
      <c r="D3374" t="str">
        <f>IFERROR(VLOOKUP(A3374,'Perpetual Stats(HEM)'!$A$3:$D$2773,3,FALSE),B3374)</f>
        <v>2RVIC</v>
      </c>
    </row>
    <row r="3375" spans="1:4">
      <c r="A3375">
        <v>3574</v>
      </c>
      <c r="B3375" t="s">
        <v>527</v>
      </c>
      <c r="C3375" t="s">
        <v>479</v>
      </c>
      <c r="D3375" t="str">
        <f>IFERROR(VLOOKUP(A3375,'Perpetual Stats(HEM)'!$A$3:$D$2773,3,FALSE),B3375)</f>
        <v>VIC</v>
      </c>
    </row>
    <row r="3376" spans="1:4">
      <c r="A3376">
        <v>3575</v>
      </c>
      <c r="B3376" t="s">
        <v>527</v>
      </c>
      <c r="C3376" t="s">
        <v>479</v>
      </c>
      <c r="D3376" t="str">
        <f>IFERROR(VLOOKUP(A3376,'Perpetual Stats(HEM)'!$A$3:$D$2773,3,FALSE),B3376)</f>
        <v>2RVIC</v>
      </c>
    </row>
    <row r="3377" spans="1:4">
      <c r="A3377">
        <v>3576</v>
      </c>
      <c r="B3377" t="s">
        <v>527</v>
      </c>
      <c r="C3377" t="s">
        <v>479</v>
      </c>
      <c r="D3377" t="str">
        <f>IFERROR(VLOOKUP(A3377,'Perpetual Stats(HEM)'!$A$3:$D$2773,3,FALSE),B3377)</f>
        <v>2RVIC</v>
      </c>
    </row>
    <row r="3378" spans="1:4">
      <c r="A3378">
        <v>3577</v>
      </c>
      <c r="B3378" t="s">
        <v>527</v>
      </c>
      <c r="C3378" t="s">
        <v>479</v>
      </c>
      <c r="D3378" t="str">
        <f>IFERROR(VLOOKUP(A3378,'Perpetual Stats(HEM)'!$A$3:$D$2773,3,FALSE),B3378)</f>
        <v>VIC</v>
      </c>
    </row>
    <row r="3379" spans="1:4">
      <c r="A3379">
        <v>3578</v>
      </c>
      <c r="B3379" t="s">
        <v>527</v>
      </c>
      <c r="C3379" t="s">
        <v>479</v>
      </c>
      <c r="D3379" t="str">
        <f>IFERROR(VLOOKUP(A3379,'Perpetual Stats(HEM)'!$A$3:$D$2773,3,FALSE),B3379)</f>
        <v>VIC</v>
      </c>
    </row>
    <row r="3380" spans="1:4">
      <c r="A3380">
        <v>3579</v>
      </c>
      <c r="B3380" t="s">
        <v>527</v>
      </c>
      <c r="C3380" t="s">
        <v>479</v>
      </c>
      <c r="D3380" t="str">
        <f>IFERROR(VLOOKUP(A3380,'Perpetual Stats(HEM)'!$A$3:$D$2773,3,FALSE),B3380)</f>
        <v>2RVIC</v>
      </c>
    </row>
    <row r="3381" spans="1:4">
      <c r="A3381">
        <v>3580</v>
      </c>
      <c r="B3381" t="s">
        <v>527</v>
      </c>
      <c r="C3381" t="s">
        <v>479</v>
      </c>
      <c r="D3381" t="str">
        <f>IFERROR(VLOOKUP(A3381,'Perpetual Stats(HEM)'!$A$3:$D$2773,3,FALSE),B3381)</f>
        <v>1RNSW</v>
      </c>
    </row>
    <row r="3382" spans="1:4">
      <c r="A3382">
        <v>3581</v>
      </c>
      <c r="B3382" t="s">
        <v>527</v>
      </c>
      <c r="C3382" t="s">
        <v>479</v>
      </c>
      <c r="D3382" t="str">
        <f>IFERROR(VLOOKUP(A3382,'Perpetual Stats(HEM)'!$A$3:$D$2773,3,FALSE),B3382)</f>
        <v>2RVIC</v>
      </c>
    </row>
    <row r="3383" spans="1:4">
      <c r="A3383">
        <v>3582</v>
      </c>
      <c r="B3383" t="s">
        <v>527</v>
      </c>
      <c r="C3383" t="s">
        <v>479</v>
      </c>
      <c r="D3383" t="str">
        <f>IFERROR(VLOOKUP(A3383,'Perpetual Stats(HEM)'!$A$3:$D$2773,3,FALSE),B3383)</f>
        <v>VIC</v>
      </c>
    </row>
    <row r="3384" spans="1:4">
      <c r="A3384">
        <v>3583</v>
      </c>
      <c r="B3384" t="s">
        <v>527</v>
      </c>
      <c r="C3384" t="s">
        <v>479</v>
      </c>
      <c r="D3384" t="str">
        <f>IFERROR(VLOOKUP(A3384,'Perpetual Stats(HEM)'!$A$3:$D$2773,3,FALSE),B3384)</f>
        <v>2RVIC</v>
      </c>
    </row>
    <row r="3385" spans="1:4">
      <c r="A3385">
        <v>3584</v>
      </c>
      <c r="B3385" t="s">
        <v>527</v>
      </c>
      <c r="C3385" t="s">
        <v>479</v>
      </c>
      <c r="D3385" t="str">
        <f>IFERROR(VLOOKUP(A3385,'Perpetual Stats(HEM)'!$A$3:$D$2773,3,FALSE),B3385)</f>
        <v>2RVIC</v>
      </c>
    </row>
    <row r="3386" spans="1:4">
      <c r="A3386">
        <v>3585</v>
      </c>
      <c r="B3386" t="s">
        <v>527</v>
      </c>
      <c r="C3386" t="s">
        <v>479</v>
      </c>
      <c r="D3386" t="str">
        <f>IFERROR(VLOOKUP(A3386,'Perpetual Stats(HEM)'!$A$3:$D$2773,3,FALSE),B3386)</f>
        <v>1RNSW</v>
      </c>
    </row>
    <row r="3387" spans="1:4">
      <c r="A3387">
        <v>3586</v>
      </c>
      <c r="B3387" t="s">
        <v>527</v>
      </c>
      <c r="C3387" t="s">
        <v>479</v>
      </c>
      <c r="D3387" t="str">
        <f>IFERROR(VLOOKUP(A3387,'Perpetual Stats(HEM)'!$A$3:$D$2773,3,FALSE),B3387)</f>
        <v>1RNSW</v>
      </c>
    </row>
    <row r="3388" spans="1:4">
      <c r="A3388">
        <v>3587</v>
      </c>
      <c r="B3388" t="s">
        <v>527</v>
      </c>
      <c r="C3388" t="s">
        <v>479</v>
      </c>
      <c r="D3388" t="str">
        <f>IFERROR(VLOOKUP(A3388,'Perpetual Stats(HEM)'!$A$3:$D$2773,3,FALSE),B3388)</f>
        <v>VIC</v>
      </c>
    </row>
    <row r="3389" spans="1:4">
      <c r="A3389">
        <v>3588</v>
      </c>
      <c r="B3389" t="s">
        <v>527</v>
      </c>
      <c r="C3389" t="s">
        <v>479</v>
      </c>
      <c r="D3389" t="str">
        <f>IFERROR(VLOOKUP(A3389,'Perpetual Stats(HEM)'!$A$3:$D$2773,3,FALSE),B3389)</f>
        <v>2RVIC</v>
      </c>
    </row>
    <row r="3390" spans="1:4">
      <c r="A3390">
        <v>3589</v>
      </c>
      <c r="B3390" t="s">
        <v>527</v>
      </c>
      <c r="C3390" t="s">
        <v>479</v>
      </c>
      <c r="D3390" t="str">
        <f>IFERROR(VLOOKUP(A3390,'Perpetual Stats(HEM)'!$A$3:$D$2773,3,FALSE),B3390)</f>
        <v>2RVIC</v>
      </c>
    </row>
    <row r="3391" spans="1:4">
      <c r="A3391">
        <v>3590</v>
      </c>
      <c r="B3391" t="s">
        <v>527</v>
      </c>
      <c r="C3391" t="s">
        <v>479</v>
      </c>
      <c r="D3391" t="str">
        <f>IFERROR(VLOOKUP(A3391,'Perpetual Stats(HEM)'!$A$3:$D$2773,3,FALSE),B3391)</f>
        <v>2RVIC</v>
      </c>
    </row>
    <row r="3392" spans="1:4">
      <c r="A3392">
        <v>3591</v>
      </c>
      <c r="B3392" t="s">
        <v>527</v>
      </c>
      <c r="C3392" t="s">
        <v>479</v>
      </c>
      <c r="D3392" t="str">
        <f>IFERROR(VLOOKUP(A3392,'Perpetual Stats(HEM)'!$A$3:$D$2773,3,FALSE),B3392)</f>
        <v>2RVIC</v>
      </c>
    </row>
    <row r="3393" spans="1:4">
      <c r="A3393">
        <v>3592</v>
      </c>
      <c r="B3393" t="s">
        <v>527</v>
      </c>
      <c r="C3393" t="s">
        <v>479</v>
      </c>
      <c r="D3393" t="str">
        <f>IFERROR(VLOOKUP(A3393,'Perpetual Stats(HEM)'!$A$3:$D$2773,3,FALSE),B3393)</f>
        <v>VIC</v>
      </c>
    </row>
    <row r="3394" spans="1:4">
      <c r="A3394">
        <v>3593</v>
      </c>
      <c r="B3394" t="s">
        <v>527</v>
      </c>
      <c r="C3394" t="s">
        <v>479</v>
      </c>
      <c r="D3394" t="str">
        <f>IFERROR(VLOOKUP(A3394,'Perpetual Stats(HEM)'!$A$3:$D$2773,3,FALSE),B3394)</f>
        <v>VIC</v>
      </c>
    </row>
    <row r="3395" spans="1:4">
      <c r="A3395">
        <v>3594</v>
      </c>
      <c r="B3395" t="s">
        <v>527</v>
      </c>
      <c r="C3395" t="s">
        <v>479</v>
      </c>
      <c r="D3395" t="str">
        <f>IFERROR(VLOOKUP(A3395,'Perpetual Stats(HEM)'!$A$3:$D$2773,3,FALSE),B3395)</f>
        <v>2RVIC</v>
      </c>
    </row>
    <row r="3396" spans="1:4">
      <c r="A3396">
        <v>3595</v>
      </c>
      <c r="B3396" t="s">
        <v>527</v>
      </c>
      <c r="C3396" t="s">
        <v>479</v>
      </c>
      <c r="D3396" t="str">
        <f>IFERROR(VLOOKUP(A3396,'Perpetual Stats(HEM)'!$A$3:$D$2773,3,FALSE),B3396)</f>
        <v>2RVIC</v>
      </c>
    </row>
    <row r="3397" spans="1:4">
      <c r="A3397">
        <v>3596</v>
      </c>
      <c r="B3397" t="s">
        <v>527</v>
      </c>
      <c r="C3397" t="s">
        <v>479</v>
      </c>
      <c r="D3397" t="str">
        <f>IFERROR(VLOOKUP(A3397,'Perpetual Stats(HEM)'!$A$3:$D$2773,3,FALSE),B3397)</f>
        <v>2RVIC</v>
      </c>
    </row>
    <row r="3398" spans="1:4">
      <c r="A3398">
        <v>3597</v>
      </c>
      <c r="B3398" t="s">
        <v>527</v>
      </c>
      <c r="C3398" t="s">
        <v>479</v>
      </c>
      <c r="D3398" t="str">
        <f>IFERROR(VLOOKUP(A3398,'Perpetual Stats(HEM)'!$A$3:$D$2773,3,FALSE),B3398)</f>
        <v>1RNSW</v>
      </c>
    </row>
    <row r="3399" spans="1:4">
      <c r="A3399">
        <v>3598</v>
      </c>
      <c r="B3399" t="s">
        <v>527</v>
      </c>
      <c r="C3399" t="s">
        <v>479</v>
      </c>
      <c r="D3399" t="str">
        <f>IFERROR(VLOOKUP(A3399,'Perpetual Stats(HEM)'!$A$3:$D$2773,3,FALSE),B3399)</f>
        <v>VIC</v>
      </c>
    </row>
    <row r="3400" spans="1:4">
      <c r="A3400">
        <v>3599</v>
      </c>
      <c r="B3400" t="s">
        <v>527</v>
      </c>
      <c r="C3400" t="s">
        <v>479</v>
      </c>
      <c r="D3400" t="str">
        <f>IFERROR(VLOOKUP(A3400,'Perpetual Stats(HEM)'!$A$3:$D$2773,3,FALSE),B3400)</f>
        <v>2RVIC</v>
      </c>
    </row>
    <row r="3401" spans="1:4">
      <c r="A3401">
        <v>3600</v>
      </c>
      <c r="B3401" t="s">
        <v>527</v>
      </c>
      <c r="C3401" t="s">
        <v>479</v>
      </c>
      <c r="D3401" t="str">
        <f>IFERROR(VLOOKUP(A3401,'Perpetual Stats(HEM)'!$A$3:$D$2773,3,FALSE),B3401)</f>
        <v>VIC</v>
      </c>
    </row>
    <row r="3402" spans="1:4">
      <c r="A3402">
        <v>3601</v>
      </c>
      <c r="B3402" t="s">
        <v>527</v>
      </c>
      <c r="C3402" t="s">
        <v>479</v>
      </c>
      <c r="D3402" t="str">
        <f>IFERROR(VLOOKUP(A3402,'Perpetual Stats(HEM)'!$A$3:$D$2773,3,FALSE),B3402)</f>
        <v>VIC</v>
      </c>
    </row>
    <row r="3403" spans="1:4">
      <c r="A3403">
        <v>3602</v>
      </c>
      <c r="B3403" t="s">
        <v>527</v>
      </c>
      <c r="C3403" t="s">
        <v>479</v>
      </c>
      <c r="D3403" t="str">
        <f>IFERROR(VLOOKUP(A3403,'Perpetual Stats(HEM)'!$A$3:$D$2773,3,FALSE),B3403)</f>
        <v>VIC</v>
      </c>
    </row>
    <row r="3404" spans="1:4">
      <c r="A3404">
        <v>3603</v>
      </c>
      <c r="B3404" t="s">
        <v>527</v>
      </c>
      <c r="C3404" t="s">
        <v>479</v>
      </c>
      <c r="D3404" t="str">
        <f>IFERROR(VLOOKUP(A3404,'Perpetual Stats(HEM)'!$A$3:$D$2773,3,FALSE),B3404)</f>
        <v>VIC</v>
      </c>
    </row>
    <row r="3405" spans="1:4">
      <c r="A3405">
        <v>3604</v>
      </c>
      <c r="B3405" t="s">
        <v>527</v>
      </c>
      <c r="C3405" t="s">
        <v>479</v>
      </c>
      <c r="D3405" t="str">
        <f>IFERROR(VLOOKUP(A3405,'Perpetual Stats(HEM)'!$A$3:$D$2773,3,FALSE),B3405)</f>
        <v>VIC</v>
      </c>
    </row>
    <row r="3406" spans="1:4">
      <c r="A3406">
        <v>3605</v>
      </c>
      <c r="B3406" t="s">
        <v>527</v>
      </c>
      <c r="C3406" t="s">
        <v>479</v>
      </c>
      <c r="D3406" t="str">
        <f>IFERROR(VLOOKUP(A3406,'Perpetual Stats(HEM)'!$A$3:$D$2773,3,FALSE),B3406)</f>
        <v>VIC</v>
      </c>
    </row>
    <row r="3407" spans="1:4">
      <c r="A3407">
        <v>3606</v>
      </c>
      <c r="B3407" t="s">
        <v>527</v>
      </c>
      <c r="C3407" t="s">
        <v>479</v>
      </c>
      <c r="D3407" t="str">
        <f>IFERROR(VLOOKUP(A3407,'Perpetual Stats(HEM)'!$A$3:$D$2773,3,FALSE),B3407)</f>
        <v>VIC</v>
      </c>
    </row>
    <row r="3408" spans="1:4">
      <c r="A3408">
        <v>3607</v>
      </c>
      <c r="B3408" t="s">
        <v>527</v>
      </c>
      <c r="C3408" t="s">
        <v>479</v>
      </c>
      <c r="D3408" t="str">
        <f>IFERROR(VLOOKUP(A3408,'Perpetual Stats(HEM)'!$A$3:$D$2773,3,FALSE),B3408)</f>
        <v>2RVIC</v>
      </c>
    </row>
    <row r="3409" spans="1:4">
      <c r="A3409">
        <v>3608</v>
      </c>
      <c r="B3409" t="s">
        <v>527</v>
      </c>
      <c r="C3409" t="s">
        <v>479</v>
      </c>
      <c r="D3409" t="str">
        <f>IFERROR(VLOOKUP(A3409,'Perpetual Stats(HEM)'!$A$3:$D$2773,3,FALSE),B3409)</f>
        <v>2RVIC</v>
      </c>
    </row>
    <row r="3410" spans="1:4">
      <c r="A3410">
        <v>3609</v>
      </c>
      <c r="B3410" t="s">
        <v>527</v>
      </c>
      <c r="C3410" t="s">
        <v>479</v>
      </c>
      <c r="D3410" t="str">
        <f>IFERROR(VLOOKUP(A3410,'Perpetual Stats(HEM)'!$A$3:$D$2773,3,FALSE),B3410)</f>
        <v>VIC</v>
      </c>
    </row>
    <row r="3411" spans="1:4">
      <c r="A3411">
        <v>3610</v>
      </c>
      <c r="B3411" t="s">
        <v>527</v>
      </c>
      <c r="C3411" t="s">
        <v>479</v>
      </c>
      <c r="D3411" t="str">
        <f>IFERROR(VLOOKUP(A3411,'Perpetual Stats(HEM)'!$A$3:$D$2773,3,FALSE),B3411)</f>
        <v>2RVIC</v>
      </c>
    </row>
    <row r="3412" spans="1:4">
      <c r="A3412">
        <v>3611</v>
      </c>
      <c r="B3412" t="s">
        <v>527</v>
      </c>
      <c r="C3412" t="s">
        <v>479</v>
      </c>
      <c r="D3412" t="str">
        <f>IFERROR(VLOOKUP(A3412,'Perpetual Stats(HEM)'!$A$3:$D$2773,3,FALSE),B3412)</f>
        <v>VIC</v>
      </c>
    </row>
    <row r="3413" spans="1:4">
      <c r="A3413">
        <v>3612</v>
      </c>
      <c r="B3413" t="s">
        <v>527</v>
      </c>
      <c r="C3413" t="s">
        <v>479</v>
      </c>
      <c r="D3413" t="str">
        <f>IFERROR(VLOOKUP(A3413,'Perpetual Stats(HEM)'!$A$3:$D$2773,3,FALSE),B3413)</f>
        <v>2RVIC</v>
      </c>
    </row>
    <row r="3414" spans="1:4">
      <c r="A3414">
        <v>3613</v>
      </c>
      <c r="B3414" t="s">
        <v>527</v>
      </c>
      <c r="C3414" t="s">
        <v>479</v>
      </c>
      <c r="D3414" t="str">
        <f>IFERROR(VLOOKUP(A3414,'Perpetual Stats(HEM)'!$A$3:$D$2773,3,FALSE),B3414)</f>
        <v>VIC</v>
      </c>
    </row>
    <row r="3415" spans="1:4">
      <c r="A3415">
        <v>3614</v>
      </c>
      <c r="B3415" t="s">
        <v>527</v>
      </c>
      <c r="C3415" t="s">
        <v>479</v>
      </c>
      <c r="D3415" t="str">
        <f>IFERROR(VLOOKUP(A3415,'Perpetual Stats(HEM)'!$A$3:$D$2773,3,FALSE),B3415)</f>
        <v>2RVIC</v>
      </c>
    </row>
    <row r="3416" spans="1:4">
      <c r="A3416">
        <v>3615</v>
      </c>
      <c r="B3416" t="s">
        <v>527</v>
      </c>
      <c r="C3416" t="s">
        <v>479</v>
      </c>
      <c r="D3416" t="str">
        <f>IFERROR(VLOOKUP(A3416,'Perpetual Stats(HEM)'!$A$3:$D$2773,3,FALSE),B3416)</f>
        <v>VIC</v>
      </c>
    </row>
    <row r="3417" spans="1:4">
      <c r="A3417">
        <v>3616</v>
      </c>
      <c r="B3417" t="s">
        <v>527</v>
      </c>
      <c r="C3417" t="s">
        <v>479</v>
      </c>
      <c r="D3417" t="str">
        <f>IFERROR(VLOOKUP(A3417,'Perpetual Stats(HEM)'!$A$3:$D$2773,3,FALSE),B3417)</f>
        <v>2RVIC</v>
      </c>
    </row>
    <row r="3418" spans="1:4">
      <c r="A3418">
        <v>3617</v>
      </c>
      <c r="B3418" t="s">
        <v>527</v>
      </c>
      <c r="C3418" t="s">
        <v>479</v>
      </c>
      <c r="D3418" t="str">
        <f>IFERROR(VLOOKUP(A3418,'Perpetual Stats(HEM)'!$A$3:$D$2773,3,FALSE),B3418)</f>
        <v>2RVIC</v>
      </c>
    </row>
    <row r="3419" spans="1:4">
      <c r="A3419">
        <v>3618</v>
      </c>
      <c r="B3419" t="s">
        <v>527</v>
      </c>
      <c r="C3419" t="s">
        <v>479</v>
      </c>
      <c r="D3419" t="str">
        <f>IFERROR(VLOOKUP(A3419,'Perpetual Stats(HEM)'!$A$3:$D$2773,3,FALSE),B3419)</f>
        <v>2RVIC</v>
      </c>
    </row>
    <row r="3420" spans="1:4">
      <c r="A3420">
        <v>3619</v>
      </c>
      <c r="B3420" t="s">
        <v>527</v>
      </c>
      <c r="C3420" t="s">
        <v>479</v>
      </c>
      <c r="D3420" t="str">
        <f>IFERROR(VLOOKUP(A3420,'Perpetual Stats(HEM)'!$A$3:$D$2773,3,FALSE),B3420)</f>
        <v>VIC</v>
      </c>
    </row>
    <row r="3421" spans="1:4">
      <c r="A3421">
        <v>3620</v>
      </c>
      <c r="B3421" t="s">
        <v>527</v>
      </c>
      <c r="C3421" t="s">
        <v>479</v>
      </c>
      <c r="D3421" t="str">
        <f>IFERROR(VLOOKUP(A3421,'Perpetual Stats(HEM)'!$A$3:$D$2773,3,FALSE),B3421)</f>
        <v>2RVIC</v>
      </c>
    </row>
    <row r="3422" spans="1:4">
      <c r="A3422">
        <v>3621</v>
      </c>
      <c r="B3422" t="s">
        <v>527</v>
      </c>
      <c r="C3422" t="s">
        <v>479</v>
      </c>
      <c r="D3422" t="str">
        <f>IFERROR(VLOOKUP(A3422,'Perpetual Stats(HEM)'!$A$3:$D$2773,3,FALSE),B3422)</f>
        <v>2RVIC</v>
      </c>
    </row>
    <row r="3423" spans="1:4">
      <c r="A3423">
        <v>3622</v>
      </c>
      <c r="B3423" t="s">
        <v>527</v>
      </c>
      <c r="C3423" t="s">
        <v>479</v>
      </c>
      <c r="D3423" t="str">
        <f>IFERROR(VLOOKUP(A3423,'Perpetual Stats(HEM)'!$A$3:$D$2773,3,FALSE),B3423)</f>
        <v>2RVIC</v>
      </c>
    </row>
    <row r="3424" spans="1:4">
      <c r="A3424">
        <v>3623</v>
      </c>
      <c r="B3424" t="s">
        <v>527</v>
      </c>
      <c r="C3424" t="s">
        <v>479</v>
      </c>
      <c r="D3424" t="str">
        <f>IFERROR(VLOOKUP(A3424,'Perpetual Stats(HEM)'!$A$3:$D$2773,3,FALSE),B3424)</f>
        <v>2RVIC</v>
      </c>
    </row>
    <row r="3425" spans="1:4">
      <c r="A3425">
        <v>3624</v>
      </c>
      <c r="B3425" t="s">
        <v>527</v>
      </c>
      <c r="C3425" t="s">
        <v>479</v>
      </c>
      <c r="D3425" t="str">
        <f>IFERROR(VLOOKUP(A3425,'Perpetual Stats(HEM)'!$A$3:$D$2773,3,FALSE),B3425)</f>
        <v>2RVIC</v>
      </c>
    </row>
    <row r="3426" spans="1:4">
      <c r="A3426">
        <v>3625</v>
      </c>
      <c r="B3426" t="s">
        <v>527</v>
      </c>
      <c r="C3426" t="s">
        <v>479</v>
      </c>
      <c r="D3426" t="str">
        <f>IFERROR(VLOOKUP(A3426,'Perpetual Stats(HEM)'!$A$3:$D$2773,3,FALSE),B3426)</f>
        <v>VIC</v>
      </c>
    </row>
    <row r="3427" spans="1:4">
      <c r="A3427">
        <v>3626</v>
      </c>
      <c r="B3427" t="s">
        <v>527</v>
      </c>
      <c r="C3427" t="s">
        <v>479</v>
      </c>
      <c r="D3427" t="str">
        <f>IFERROR(VLOOKUP(A3427,'Perpetual Stats(HEM)'!$A$3:$D$2773,3,FALSE),B3427)</f>
        <v>VIC</v>
      </c>
    </row>
    <row r="3428" spans="1:4">
      <c r="A3428">
        <v>3627</v>
      </c>
      <c r="B3428" t="s">
        <v>527</v>
      </c>
      <c r="C3428" t="s">
        <v>479</v>
      </c>
      <c r="D3428" t="str">
        <f>IFERROR(VLOOKUP(A3428,'Perpetual Stats(HEM)'!$A$3:$D$2773,3,FALSE),B3428)</f>
        <v>VIC</v>
      </c>
    </row>
    <row r="3429" spans="1:4">
      <c r="A3429">
        <v>3628</v>
      </c>
      <c r="B3429" t="s">
        <v>527</v>
      </c>
      <c r="C3429" t="s">
        <v>479</v>
      </c>
      <c r="D3429" t="str">
        <f>IFERROR(VLOOKUP(A3429,'Perpetual Stats(HEM)'!$A$3:$D$2773,3,FALSE),B3429)</f>
        <v>VIC</v>
      </c>
    </row>
    <row r="3430" spans="1:4">
      <c r="A3430">
        <v>3629</v>
      </c>
      <c r="B3430" t="s">
        <v>527</v>
      </c>
      <c r="C3430" t="s">
        <v>479</v>
      </c>
      <c r="D3430" t="str">
        <f>IFERROR(VLOOKUP(A3430,'Perpetual Stats(HEM)'!$A$3:$D$2773,3,FALSE),B3430)</f>
        <v>2RVIC</v>
      </c>
    </row>
    <row r="3431" spans="1:4">
      <c r="A3431">
        <v>3630</v>
      </c>
      <c r="B3431" t="s">
        <v>527</v>
      </c>
      <c r="C3431" t="s">
        <v>479</v>
      </c>
      <c r="D3431" t="str">
        <f>IFERROR(VLOOKUP(A3431,'Perpetual Stats(HEM)'!$A$3:$D$2773,3,FALSE),B3431)</f>
        <v>2RVIC</v>
      </c>
    </row>
    <row r="3432" spans="1:4">
      <c r="A3432">
        <v>3631</v>
      </c>
      <c r="B3432" t="s">
        <v>527</v>
      </c>
      <c r="C3432" t="s">
        <v>479</v>
      </c>
      <c r="D3432" t="str">
        <f>IFERROR(VLOOKUP(A3432,'Perpetual Stats(HEM)'!$A$3:$D$2773,3,FALSE),B3432)</f>
        <v>2RVIC</v>
      </c>
    </row>
    <row r="3433" spans="1:4">
      <c r="A3433">
        <v>3632</v>
      </c>
      <c r="B3433" t="s">
        <v>527</v>
      </c>
      <c r="C3433" t="s">
        <v>479</v>
      </c>
      <c r="D3433" t="str">
        <f>IFERROR(VLOOKUP(A3433,'Perpetual Stats(HEM)'!$A$3:$D$2773,3,FALSE),B3433)</f>
        <v>VIC</v>
      </c>
    </row>
    <row r="3434" spans="1:4">
      <c r="A3434">
        <v>3633</v>
      </c>
      <c r="B3434" t="s">
        <v>527</v>
      </c>
      <c r="C3434" t="s">
        <v>479</v>
      </c>
      <c r="D3434" t="str">
        <f>IFERROR(VLOOKUP(A3434,'Perpetual Stats(HEM)'!$A$3:$D$2773,3,FALSE),B3434)</f>
        <v>2RVIC</v>
      </c>
    </row>
    <row r="3435" spans="1:4">
      <c r="A3435">
        <v>3634</v>
      </c>
      <c r="B3435" t="s">
        <v>527</v>
      </c>
      <c r="C3435" t="s">
        <v>479</v>
      </c>
      <c r="D3435" t="str">
        <f>IFERROR(VLOOKUP(A3435,'Perpetual Stats(HEM)'!$A$3:$D$2773,3,FALSE),B3435)</f>
        <v>2RVIC</v>
      </c>
    </row>
    <row r="3436" spans="1:4">
      <c r="A3436">
        <v>3635</v>
      </c>
      <c r="B3436" t="s">
        <v>527</v>
      </c>
      <c r="C3436" t="s">
        <v>479</v>
      </c>
      <c r="D3436" t="str">
        <f>IFERROR(VLOOKUP(A3436,'Perpetual Stats(HEM)'!$A$3:$D$2773,3,FALSE),B3436)</f>
        <v>2RVIC</v>
      </c>
    </row>
    <row r="3437" spans="1:4">
      <c r="A3437">
        <v>3636</v>
      </c>
      <c r="B3437" t="s">
        <v>527</v>
      </c>
      <c r="C3437" t="s">
        <v>479</v>
      </c>
      <c r="D3437" t="str">
        <f>IFERROR(VLOOKUP(A3437,'Perpetual Stats(HEM)'!$A$3:$D$2773,3,FALSE),B3437)</f>
        <v>2RVIC</v>
      </c>
    </row>
    <row r="3438" spans="1:4">
      <c r="A3438">
        <v>3637</v>
      </c>
      <c r="B3438" t="s">
        <v>527</v>
      </c>
      <c r="C3438" t="s">
        <v>479</v>
      </c>
      <c r="D3438" t="str">
        <f>IFERROR(VLOOKUP(A3438,'Perpetual Stats(HEM)'!$A$3:$D$2773,3,FALSE),B3438)</f>
        <v>2RVIC</v>
      </c>
    </row>
    <row r="3439" spans="1:4">
      <c r="A3439">
        <v>3638</v>
      </c>
      <c r="B3439" t="s">
        <v>527</v>
      </c>
      <c r="C3439" t="s">
        <v>479</v>
      </c>
      <c r="D3439" t="str">
        <f>IFERROR(VLOOKUP(A3439,'Perpetual Stats(HEM)'!$A$3:$D$2773,3,FALSE),B3439)</f>
        <v>2RVIC</v>
      </c>
    </row>
    <row r="3440" spans="1:4">
      <c r="A3440">
        <v>3639</v>
      </c>
      <c r="B3440" t="s">
        <v>527</v>
      </c>
      <c r="C3440" t="s">
        <v>479</v>
      </c>
      <c r="D3440" t="str">
        <f>IFERROR(VLOOKUP(A3440,'Perpetual Stats(HEM)'!$A$3:$D$2773,3,FALSE),B3440)</f>
        <v>1RNSW</v>
      </c>
    </row>
    <row r="3441" spans="1:4">
      <c r="A3441">
        <v>3640</v>
      </c>
      <c r="B3441" t="s">
        <v>527</v>
      </c>
      <c r="C3441" t="s">
        <v>479</v>
      </c>
      <c r="D3441" t="str">
        <f>IFERROR(VLOOKUP(A3441,'Perpetual Stats(HEM)'!$A$3:$D$2773,3,FALSE),B3441)</f>
        <v>2RVIC</v>
      </c>
    </row>
    <row r="3442" spans="1:4">
      <c r="A3442">
        <v>3641</v>
      </c>
      <c r="B3442" t="s">
        <v>527</v>
      </c>
      <c r="C3442" t="s">
        <v>479</v>
      </c>
      <c r="D3442" t="str">
        <f>IFERROR(VLOOKUP(A3442,'Perpetual Stats(HEM)'!$A$3:$D$2773,3,FALSE),B3442)</f>
        <v>2RVIC</v>
      </c>
    </row>
    <row r="3443" spans="1:4">
      <c r="A3443">
        <v>3642</v>
      </c>
      <c r="B3443" t="s">
        <v>527</v>
      </c>
      <c r="C3443" t="s">
        <v>479</v>
      </c>
      <c r="D3443" t="str">
        <f>IFERROR(VLOOKUP(A3443,'Perpetual Stats(HEM)'!$A$3:$D$2773,3,FALSE),B3443)</f>
        <v>VIC</v>
      </c>
    </row>
    <row r="3444" spans="1:4">
      <c r="A3444">
        <v>3643</v>
      </c>
      <c r="B3444" t="s">
        <v>527</v>
      </c>
      <c r="C3444" t="s">
        <v>479</v>
      </c>
      <c r="D3444" t="str">
        <f>IFERROR(VLOOKUP(A3444,'Perpetual Stats(HEM)'!$A$3:$D$2773,3,FALSE),B3444)</f>
        <v>VIC</v>
      </c>
    </row>
    <row r="3445" spans="1:4">
      <c r="A3445">
        <v>3644</v>
      </c>
      <c r="B3445" t="s">
        <v>527</v>
      </c>
      <c r="C3445" t="s">
        <v>479</v>
      </c>
      <c r="D3445" t="str">
        <f>IFERROR(VLOOKUP(A3445,'Perpetual Stats(HEM)'!$A$3:$D$2773,3,FALSE),B3445)</f>
        <v>1RNSW</v>
      </c>
    </row>
    <row r="3446" spans="1:4">
      <c r="A3446">
        <v>3645</v>
      </c>
      <c r="B3446" t="s">
        <v>527</v>
      </c>
      <c r="C3446" t="s">
        <v>479</v>
      </c>
      <c r="D3446" t="str">
        <f>IFERROR(VLOOKUP(A3446,'Perpetual Stats(HEM)'!$A$3:$D$2773,3,FALSE),B3446)</f>
        <v>VIC</v>
      </c>
    </row>
    <row r="3447" spans="1:4">
      <c r="A3447">
        <v>3646</v>
      </c>
      <c r="B3447" t="s">
        <v>527</v>
      </c>
      <c r="C3447" t="s">
        <v>479</v>
      </c>
      <c r="D3447" t="str">
        <f>IFERROR(VLOOKUP(A3447,'Perpetual Stats(HEM)'!$A$3:$D$2773,3,FALSE),B3447)</f>
        <v>2RVIC</v>
      </c>
    </row>
    <row r="3448" spans="1:4">
      <c r="A3448">
        <v>3647</v>
      </c>
      <c r="B3448" t="s">
        <v>527</v>
      </c>
      <c r="C3448" t="s">
        <v>479</v>
      </c>
      <c r="D3448" t="str">
        <f>IFERROR(VLOOKUP(A3448,'Perpetual Stats(HEM)'!$A$3:$D$2773,3,FALSE),B3448)</f>
        <v>2RVIC</v>
      </c>
    </row>
    <row r="3449" spans="1:4">
      <c r="A3449">
        <v>3648</v>
      </c>
      <c r="B3449" t="s">
        <v>527</v>
      </c>
      <c r="C3449" t="s">
        <v>479</v>
      </c>
      <c r="D3449" t="str">
        <f>IFERROR(VLOOKUP(A3449,'Perpetual Stats(HEM)'!$A$3:$D$2773,3,FALSE),B3449)</f>
        <v>VIC</v>
      </c>
    </row>
    <row r="3450" spans="1:4">
      <c r="A3450">
        <v>3649</v>
      </c>
      <c r="B3450" t="s">
        <v>527</v>
      </c>
      <c r="C3450" t="s">
        <v>479</v>
      </c>
      <c r="D3450" t="str">
        <f>IFERROR(VLOOKUP(A3450,'Perpetual Stats(HEM)'!$A$3:$D$2773,3,FALSE),B3450)</f>
        <v>2RVIC</v>
      </c>
    </row>
    <row r="3451" spans="1:4">
      <c r="A3451">
        <v>3650</v>
      </c>
      <c r="B3451" t="s">
        <v>527</v>
      </c>
      <c r="C3451" t="s">
        <v>479</v>
      </c>
      <c r="D3451" t="str">
        <f>IFERROR(VLOOKUP(A3451,'Perpetual Stats(HEM)'!$A$3:$D$2773,3,FALSE),B3451)</f>
        <v>VIC</v>
      </c>
    </row>
    <row r="3452" spans="1:4">
      <c r="A3452">
        <v>3651</v>
      </c>
      <c r="B3452" t="s">
        <v>527</v>
      </c>
      <c r="C3452" t="s">
        <v>479</v>
      </c>
      <c r="D3452" t="str">
        <f>IFERROR(VLOOKUP(A3452,'Perpetual Stats(HEM)'!$A$3:$D$2773,3,FALSE),B3452)</f>
        <v>VIC</v>
      </c>
    </row>
    <row r="3453" spans="1:4">
      <c r="A3453">
        <v>3652</v>
      </c>
      <c r="B3453" t="s">
        <v>527</v>
      </c>
      <c r="C3453" t="s">
        <v>479</v>
      </c>
      <c r="D3453" t="str">
        <f>IFERROR(VLOOKUP(A3453,'Perpetual Stats(HEM)'!$A$3:$D$2773,3,FALSE),B3453)</f>
        <v>VIC</v>
      </c>
    </row>
    <row r="3454" spans="1:4">
      <c r="A3454">
        <v>3653</v>
      </c>
      <c r="B3454" t="s">
        <v>527</v>
      </c>
      <c r="C3454" t="s">
        <v>479</v>
      </c>
      <c r="D3454" t="str">
        <f>IFERROR(VLOOKUP(A3454,'Perpetual Stats(HEM)'!$A$3:$D$2773,3,FALSE),B3454)</f>
        <v>VIC</v>
      </c>
    </row>
    <row r="3455" spans="1:4">
      <c r="A3455">
        <v>3654</v>
      </c>
      <c r="B3455" t="s">
        <v>527</v>
      </c>
      <c r="C3455" t="s">
        <v>479</v>
      </c>
      <c r="D3455" t="str">
        <f>IFERROR(VLOOKUP(A3455,'Perpetual Stats(HEM)'!$A$3:$D$2773,3,FALSE),B3455)</f>
        <v>VIC</v>
      </c>
    </row>
    <row r="3456" spans="1:4">
      <c r="A3456">
        <v>3655</v>
      </c>
      <c r="B3456" t="s">
        <v>527</v>
      </c>
      <c r="C3456" t="s">
        <v>479</v>
      </c>
      <c r="D3456" t="str">
        <f>IFERROR(VLOOKUP(A3456,'Perpetual Stats(HEM)'!$A$3:$D$2773,3,FALSE),B3456)</f>
        <v>VIC</v>
      </c>
    </row>
    <row r="3457" spans="1:4">
      <c r="A3457">
        <v>3656</v>
      </c>
      <c r="B3457" t="s">
        <v>527</v>
      </c>
      <c r="C3457" t="s">
        <v>479</v>
      </c>
      <c r="D3457" t="str">
        <f>IFERROR(VLOOKUP(A3457,'Perpetual Stats(HEM)'!$A$3:$D$2773,3,FALSE),B3457)</f>
        <v>VIC</v>
      </c>
    </row>
    <row r="3458" spans="1:4">
      <c r="A3458">
        <v>3657</v>
      </c>
      <c r="B3458" t="s">
        <v>527</v>
      </c>
      <c r="C3458" t="s">
        <v>479</v>
      </c>
      <c r="D3458" t="str">
        <f>IFERROR(VLOOKUP(A3458,'Perpetual Stats(HEM)'!$A$3:$D$2773,3,FALSE),B3458)</f>
        <v>VIC</v>
      </c>
    </row>
    <row r="3459" spans="1:4">
      <c r="A3459">
        <v>3658</v>
      </c>
      <c r="B3459" t="s">
        <v>527</v>
      </c>
      <c r="C3459" t="s">
        <v>479</v>
      </c>
      <c r="D3459" t="str">
        <f>IFERROR(VLOOKUP(A3459,'Perpetual Stats(HEM)'!$A$3:$D$2773,3,FALSE),B3459)</f>
        <v>2GMEL</v>
      </c>
    </row>
    <row r="3460" spans="1:4">
      <c r="A3460">
        <v>3659</v>
      </c>
      <c r="B3460" t="s">
        <v>527</v>
      </c>
      <c r="C3460" t="s">
        <v>479</v>
      </c>
      <c r="D3460" t="str">
        <f>IFERROR(VLOOKUP(A3460,'Perpetual Stats(HEM)'!$A$3:$D$2773,3,FALSE),B3460)</f>
        <v>2RVIC</v>
      </c>
    </row>
    <row r="3461" spans="1:4">
      <c r="A3461">
        <v>3660</v>
      </c>
      <c r="B3461" t="s">
        <v>527</v>
      </c>
      <c r="C3461" t="s">
        <v>479</v>
      </c>
      <c r="D3461" t="str">
        <f>IFERROR(VLOOKUP(A3461,'Perpetual Stats(HEM)'!$A$3:$D$2773,3,FALSE),B3461)</f>
        <v>2RVIC</v>
      </c>
    </row>
    <row r="3462" spans="1:4">
      <c r="A3462">
        <v>3661</v>
      </c>
      <c r="B3462" t="s">
        <v>527</v>
      </c>
      <c r="C3462" t="s">
        <v>479</v>
      </c>
      <c r="D3462" t="str">
        <f>IFERROR(VLOOKUP(A3462,'Perpetual Stats(HEM)'!$A$3:$D$2773,3,FALSE),B3462)</f>
        <v>VIC</v>
      </c>
    </row>
    <row r="3463" spans="1:4">
      <c r="A3463">
        <v>3662</v>
      </c>
      <c r="B3463" t="s">
        <v>527</v>
      </c>
      <c r="C3463" t="s">
        <v>479</v>
      </c>
      <c r="D3463" t="str">
        <f>IFERROR(VLOOKUP(A3463,'Perpetual Stats(HEM)'!$A$3:$D$2773,3,FALSE),B3463)</f>
        <v>2RVIC</v>
      </c>
    </row>
    <row r="3464" spans="1:4">
      <c r="A3464">
        <v>3663</v>
      </c>
      <c r="B3464" t="s">
        <v>527</v>
      </c>
      <c r="C3464" t="s">
        <v>479</v>
      </c>
      <c r="D3464" t="str">
        <f>IFERROR(VLOOKUP(A3464,'Perpetual Stats(HEM)'!$A$3:$D$2773,3,FALSE),B3464)</f>
        <v>2RVIC</v>
      </c>
    </row>
    <row r="3465" spans="1:4">
      <c r="A3465">
        <v>3664</v>
      </c>
      <c r="B3465" t="s">
        <v>527</v>
      </c>
      <c r="C3465" t="s">
        <v>479</v>
      </c>
      <c r="D3465" t="str">
        <f>IFERROR(VLOOKUP(A3465,'Perpetual Stats(HEM)'!$A$3:$D$2773,3,FALSE),B3465)</f>
        <v>2RVIC</v>
      </c>
    </row>
    <row r="3466" spans="1:4">
      <c r="A3466">
        <v>3665</v>
      </c>
      <c r="B3466" t="s">
        <v>527</v>
      </c>
      <c r="C3466" t="s">
        <v>479</v>
      </c>
      <c r="D3466" t="str">
        <f>IFERROR(VLOOKUP(A3466,'Perpetual Stats(HEM)'!$A$3:$D$2773,3,FALSE),B3466)</f>
        <v>2RVIC</v>
      </c>
    </row>
    <row r="3467" spans="1:4">
      <c r="A3467">
        <v>3666</v>
      </c>
      <c r="B3467" t="s">
        <v>527</v>
      </c>
      <c r="C3467" t="s">
        <v>479</v>
      </c>
      <c r="D3467" t="str">
        <f>IFERROR(VLOOKUP(A3467,'Perpetual Stats(HEM)'!$A$3:$D$2773,3,FALSE),B3467)</f>
        <v>2RVIC</v>
      </c>
    </row>
    <row r="3468" spans="1:4">
      <c r="A3468">
        <v>3667</v>
      </c>
      <c r="B3468" t="s">
        <v>527</v>
      </c>
      <c r="C3468" t="s">
        <v>479</v>
      </c>
      <c r="D3468" t="str">
        <f>IFERROR(VLOOKUP(A3468,'Perpetual Stats(HEM)'!$A$3:$D$2773,3,FALSE),B3468)</f>
        <v>VIC</v>
      </c>
    </row>
    <row r="3469" spans="1:4">
      <c r="A3469">
        <v>3668</v>
      </c>
      <c r="B3469" t="s">
        <v>527</v>
      </c>
      <c r="C3469" t="s">
        <v>479</v>
      </c>
      <c r="D3469" t="str">
        <f>IFERROR(VLOOKUP(A3469,'Perpetual Stats(HEM)'!$A$3:$D$2773,3,FALSE),B3469)</f>
        <v>VIC</v>
      </c>
    </row>
    <row r="3470" spans="1:4">
      <c r="A3470">
        <v>3669</v>
      </c>
      <c r="B3470" t="s">
        <v>527</v>
      </c>
      <c r="C3470" t="s">
        <v>479</v>
      </c>
      <c r="D3470" t="str">
        <f>IFERROR(VLOOKUP(A3470,'Perpetual Stats(HEM)'!$A$3:$D$2773,3,FALSE),B3470)</f>
        <v>2RVIC</v>
      </c>
    </row>
    <row r="3471" spans="1:4">
      <c r="A3471">
        <v>3670</v>
      </c>
      <c r="B3471" t="s">
        <v>527</v>
      </c>
      <c r="C3471" t="s">
        <v>479</v>
      </c>
      <c r="D3471" t="str">
        <f>IFERROR(VLOOKUP(A3471,'Perpetual Stats(HEM)'!$A$3:$D$2773,3,FALSE),B3471)</f>
        <v>2RVIC</v>
      </c>
    </row>
    <row r="3472" spans="1:4">
      <c r="A3472">
        <v>3671</v>
      </c>
      <c r="B3472" t="s">
        <v>527</v>
      </c>
      <c r="C3472" t="s">
        <v>479</v>
      </c>
      <c r="D3472" t="str">
        <f>IFERROR(VLOOKUP(A3472,'Perpetual Stats(HEM)'!$A$3:$D$2773,3,FALSE),B3472)</f>
        <v>VIC</v>
      </c>
    </row>
    <row r="3473" spans="1:4">
      <c r="A3473">
        <v>3672</v>
      </c>
      <c r="B3473" t="s">
        <v>527</v>
      </c>
      <c r="C3473" t="s">
        <v>479</v>
      </c>
      <c r="D3473" t="str">
        <f>IFERROR(VLOOKUP(A3473,'Perpetual Stats(HEM)'!$A$3:$D$2773,3,FALSE),B3473)</f>
        <v>2RVIC</v>
      </c>
    </row>
    <row r="3474" spans="1:4">
      <c r="A3474">
        <v>3673</v>
      </c>
      <c r="B3474" t="s">
        <v>527</v>
      </c>
      <c r="C3474" t="s">
        <v>479</v>
      </c>
      <c r="D3474" t="str">
        <f>IFERROR(VLOOKUP(A3474,'Perpetual Stats(HEM)'!$A$3:$D$2773,3,FALSE),B3474)</f>
        <v>2RVIC</v>
      </c>
    </row>
    <row r="3475" spans="1:4">
      <c r="A3475">
        <v>3674</v>
      </c>
      <c r="B3475" t="s">
        <v>527</v>
      </c>
      <c r="C3475" t="s">
        <v>479</v>
      </c>
      <c r="D3475" t="str">
        <f>IFERROR(VLOOKUP(A3475,'Perpetual Stats(HEM)'!$A$3:$D$2773,3,FALSE),B3475)</f>
        <v>VIC</v>
      </c>
    </row>
    <row r="3476" spans="1:4">
      <c r="A3476">
        <v>3675</v>
      </c>
      <c r="B3476" t="s">
        <v>527</v>
      </c>
      <c r="C3476" t="s">
        <v>479</v>
      </c>
      <c r="D3476" t="str">
        <f>IFERROR(VLOOKUP(A3476,'Perpetual Stats(HEM)'!$A$3:$D$2773,3,FALSE),B3476)</f>
        <v>2RVIC</v>
      </c>
    </row>
    <row r="3477" spans="1:4">
      <c r="A3477">
        <v>3676</v>
      </c>
      <c r="B3477" t="s">
        <v>527</v>
      </c>
      <c r="C3477" t="s">
        <v>479</v>
      </c>
      <c r="D3477" t="str">
        <f>IFERROR(VLOOKUP(A3477,'Perpetual Stats(HEM)'!$A$3:$D$2773,3,FALSE),B3477)</f>
        <v>VIC</v>
      </c>
    </row>
    <row r="3478" spans="1:4">
      <c r="A3478">
        <v>3677</v>
      </c>
      <c r="B3478" t="s">
        <v>527</v>
      </c>
      <c r="C3478" t="s">
        <v>479</v>
      </c>
      <c r="D3478" t="str">
        <f>IFERROR(VLOOKUP(A3478,'Perpetual Stats(HEM)'!$A$3:$D$2773,3,FALSE),B3478)</f>
        <v>2RVIC</v>
      </c>
    </row>
    <row r="3479" spans="1:4">
      <c r="A3479">
        <v>3678</v>
      </c>
      <c r="B3479" t="s">
        <v>527</v>
      </c>
      <c r="C3479" t="s">
        <v>479</v>
      </c>
      <c r="D3479" t="str">
        <f>IFERROR(VLOOKUP(A3479,'Perpetual Stats(HEM)'!$A$3:$D$2773,3,FALSE),B3479)</f>
        <v>2RVIC</v>
      </c>
    </row>
    <row r="3480" spans="1:4">
      <c r="A3480">
        <v>3679</v>
      </c>
      <c r="B3480" t="s">
        <v>527</v>
      </c>
      <c r="C3480" t="s">
        <v>479</v>
      </c>
      <c r="D3480" t="str">
        <f>IFERROR(VLOOKUP(A3480,'Perpetual Stats(HEM)'!$A$3:$D$2773,3,FALSE),B3480)</f>
        <v>VIC</v>
      </c>
    </row>
    <row r="3481" spans="1:4">
      <c r="A3481">
        <v>3680</v>
      </c>
      <c r="B3481" t="s">
        <v>527</v>
      </c>
      <c r="C3481" t="s">
        <v>479</v>
      </c>
      <c r="D3481" t="str">
        <f>IFERROR(VLOOKUP(A3481,'Perpetual Stats(HEM)'!$A$3:$D$2773,3,FALSE),B3481)</f>
        <v>VIC</v>
      </c>
    </row>
    <row r="3482" spans="1:4">
      <c r="A3482">
        <v>3681</v>
      </c>
      <c r="B3482" t="s">
        <v>527</v>
      </c>
      <c r="C3482" t="s">
        <v>479</v>
      </c>
      <c r="D3482" t="str">
        <f>IFERROR(VLOOKUP(A3482,'Perpetual Stats(HEM)'!$A$3:$D$2773,3,FALSE),B3482)</f>
        <v>VIC</v>
      </c>
    </row>
    <row r="3483" spans="1:4">
      <c r="A3483">
        <v>3682</v>
      </c>
      <c r="B3483" t="s">
        <v>527</v>
      </c>
      <c r="C3483" t="s">
        <v>479</v>
      </c>
      <c r="D3483" t="str">
        <f>IFERROR(VLOOKUP(A3483,'Perpetual Stats(HEM)'!$A$3:$D$2773,3,FALSE),B3483)</f>
        <v>2RVIC</v>
      </c>
    </row>
    <row r="3484" spans="1:4">
      <c r="A3484">
        <v>3683</v>
      </c>
      <c r="B3484" t="s">
        <v>527</v>
      </c>
      <c r="C3484" t="s">
        <v>479</v>
      </c>
      <c r="D3484" t="str">
        <f>IFERROR(VLOOKUP(A3484,'Perpetual Stats(HEM)'!$A$3:$D$2773,3,FALSE),B3484)</f>
        <v>2RVIC</v>
      </c>
    </row>
    <row r="3485" spans="1:4">
      <c r="A3485">
        <v>3684</v>
      </c>
      <c r="B3485" t="s">
        <v>527</v>
      </c>
      <c r="C3485" t="s">
        <v>479</v>
      </c>
      <c r="D3485" t="str">
        <f>IFERROR(VLOOKUP(A3485,'Perpetual Stats(HEM)'!$A$3:$D$2773,3,FALSE),B3485)</f>
        <v>VIC</v>
      </c>
    </row>
    <row r="3486" spans="1:4">
      <c r="A3486">
        <v>3685</v>
      </c>
      <c r="B3486" t="s">
        <v>527</v>
      </c>
      <c r="C3486" t="s">
        <v>479</v>
      </c>
      <c r="D3486" t="str">
        <f>IFERROR(VLOOKUP(A3486,'Perpetual Stats(HEM)'!$A$3:$D$2773,3,FALSE),B3486)</f>
        <v>2RVIC</v>
      </c>
    </row>
    <row r="3487" spans="1:4">
      <c r="A3487">
        <v>3686</v>
      </c>
      <c r="B3487" t="s">
        <v>527</v>
      </c>
      <c r="C3487" t="s">
        <v>479</v>
      </c>
      <c r="D3487" t="str">
        <f>IFERROR(VLOOKUP(A3487,'Perpetual Stats(HEM)'!$A$3:$D$2773,3,FALSE),B3487)</f>
        <v>VIC</v>
      </c>
    </row>
    <row r="3488" spans="1:4">
      <c r="A3488">
        <v>3687</v>
      </c>
      <c r="B3488" t="s">
        <v>527</v>
      </c>
      <c r="C3488" t="s">
        <v>479</v>
      </c>
      <c r="D3488" t="str">
        <f>IFERROR(VLOOKUP(A3488,'Perpetual Stats(HEM)'!$A$3:$D$2773,3,FALSE),B3488)</f>
        <v>1RNSW</v>
      </c>
    </row>
    <row r="3489" spans="1:4">
      <c r="A3489">
        <v>3688</v>
      </c>
      <c r="B3489" t="s">
        <v>527</v>
      </c>
      <c r="C3489" t="s">
        <v>479</v>
      </c>
      <c r="D3489" t="str">
        <f>IFERROR(VLOOKUP(A3489,'Perpetual Stats(HEM)'!$A$3:$D$2773,3,FALSE),B3489)</f>
        <v>2RVIC</v>
      </c>
    </row>
    <row r="3490" spans="1:4">
      <c r="A3490">
        <v>3689</v>
      </c>
      <c r="B3490" t="s">
        <v>527</v>
      </c>
      <c r="C3490" t="s">
        <v>479</v>
      </c>
      <c r="D3490" t="str">
        <f>IFERROR(VLOOKUP(A3490,'Perpetual Stats(HEM)'!$A$3:$D$2773,3,FALSE),B3490)</f>
        <v>VIC</v>
      </c>
    </row>
    <row r="3491" spans="1:4">
      <c r="A3491">
        <v>3690</v>
      </c>
      <c r="B3491" t="s">
        <v>527</v>
      </c>
      <c r="C3491" t="s">
        <v>479</v>
      </c>
      <c r="D3491" t="str">
        <f>IFERROR(VLOOKUP(A3491,'Perpetual Stats(HEM)'!$A$3:$D$2773,3,FALSE),B3491)</f>
        <v>2RVIC</v>
      </c>
    </row>
    <row r="3492" spans="1:4">
      <c r="A3492">
        <v>3691</v>
      </c>
      <c r="B3492" t="s">
        <v>527</v>
      </c>
      <c r="C3492" t="s">
        <v>479</v>
      </c>
      <c r="D3492" t="str">
        <f>IFERROR(VLOOKUP(A3492,'Perpetual Stats(HEM)'!$A$3:$D$2773,3,FALSE),B3492)</f>
        <v>1RNSW</v>
      </c>
    </row>
    <row r="3493" spans="1:4">
      <c r="A3493">
        <v>3692</v>
      </c>
      <c r="B3493" t="s">
        <v>527</v>
      </c>
      <c r="C3493" t="s">
        <v>479</v>
      </c>
      <c r="D3493" t="str">
        <f>IFERROR(VLOOKUP(A3493,'Perpetual Stats(HEM)'!$A$3:$D$2773,3,FALSE),B3493)</f>
        <v>VIC</v>
      </c>
    </row>
    <row r="3494" spans="1:4">
      <c r="A3494">
        <v>3693</v>
      </c>
      <c r="B3494" t="s">
        <v>527</v>
      </c>
      <c r="C3494" t="s">
        <v>479</v>
      </c>
      <c r="D3494" t="str">
        <f>IFERROR(VLOOKUP(A3494,'Perpetual Stats(HEM)'!$A$3:$D$2773,3,FALSE),B3494)</f>
        <v>VIC</v>
      </c>
    </row>
    <row r="3495" spans="1:4">
      <c r="A3495">
        <v>3694</v>
      </c>
      <c r="B3495" t="s">
        <v>527</v>
      </c>
      <c r="C3495" t="s">
        <v>479</v>
      </c>
      <c r="D3495" t="str">
        <f>IFERROR(VLOOKUP(A3495,'Perpetual Stats(HEM)'!$A$3:$D$2773,3,FALSE),B3495)</f>
        <v>2RVIC</v>
      </c>
    </row>
    <row r="3496" spans="1:4">
      <c r="A3496">
        <v>3695</v>
      </c>
      <c r="B3496" t="s">
        <v>527</v>
      </c>
      <c r="C3496" t="s">
        <v>479</v>
      </c>
      <c r="D3496" t="str">
        <f>IFERROR(VLOOKUP(A3496,'Perpetual Stats(HEM)'!$A$3:$D$2773,3,FALSE),B3496)</f>
        <v>2RVIC</v>
      </c>
    </row>
    <row r="3497" spans="1:4">
      <c r="A3497">
        <v>3696</v>
      </c>
      <c r="B3497" t="s">
        <v>527</v>
      </c>
      <c r="C3497" t="s">
        <v>479</v>
      </c>
      <c r="D3497" t="str">
        <f>IFERROR(VLOOKUP(A3497,'Perpetual Stats(HEM)'!$A$3:$D$2773,3,FALSE),B3497)</f>
        <v>VIC</v>
      </c>
    </row>
    <row r="3498" spans="1:4">
      <c r="A3498">
        <v>3697</v>
      </c>
      <c r="B3498" t="s">
        <v>527</v>
      </c>
      <c r="C3498" t="s">
        <v>479</v>
      </c>
      <c r="D3498" t="str">
        <f>IFERROR(VLOOKUP(A3498,'Perpetual Stats(HEM)'!$A$3:$D$2773,3,FALSE),B3498)</f>
        <v>2RVIC</v>
      </c>
    </row>
    <row r="3499" spans="1:4">
      <c r="A3499">
        <v>3698</v>
      </c>
      <c r="B3499" t="s">
        <v>527</v>
      </c>
      <c r="C3499" t="s">
        <v>479</v>
      </c>
      <c r="D3499" t="str">
        <f>IFERROR(VLOOKUP(A3499,'Perpetual Stats(HEM)'!$A$3:$D$2773,3,FALSE),B3499)</f>
        <v>2RVIC</v>
      </c>
    </row>
    <row r="3500" spans="1:4">
      <c r="A3500">
        <v>3699</v>
      </c>
      <c r="B3500" t="s">
        <v>527</v>
      </c>
      <c r="C3500" t="s">
        <v>479</v>
      </c>
      <c r="D3500" t="str">
        <f>IFERROR(VLOOKUP(A3500,'Perpetual Stats(HEM)'!$A$3:$D$2773,3,FALSE),B3500)</f>
        <v>2RVIC</v>
      </c>
    </row>
    <row r="3501" spans="1:4">
      <c r="A3501">
        <v>3700</v>
      </c>
      <c r="B3501" t="s">
        <v>527</v>
      </c>
      <c r="C3501" t="s">
        <v>479</v>
      </c>
      <c r="D3501" t="str">
        <f>IFERROR(VLOOKUP(A3501,'Perpetual Stats(HEM)'!$A$3:$D$2773,3,FALSE),B3501)</f>
        <v>2RVIC</v>
      </c>
    </row>
    <row r="3502" spans="1:4">
      <c r="A3502">
        <v>3701</v>
      </c>
      <c r="B3502" t="s">
        <v>527</v>
      </c>
      <c r="C3502" t="s">
        <v>479</v>
      </c>
      <c r="D3502" t="str">
        <f>IFERROR(VLOOKUP(A3502,'Perpetual Stats(HEM)'!$A$3:$D$2773,3,FALSE),B3502)</f>
        <v>2RVIC</v>
      </c>
    </row>
    <row r="3503" spans="1:4">
      <c r="A3503">
        <v>3702</v>
      </c>
      <c r="B3503" t="s">
        <v>527</v>
      </c>
      <c r="C3503" t="s">
        <v>479</v>
      </c>
      <c r="D3503" t="str">
        <f>IFERROR(VLOOKUP(A3503,'Perpetual Stats(HEM)'!$A$3:$D$2773,3,FALSE),B3503)</f>
        <v>VIC</v>
      </c>
    </row>
    <row r="3504" spans="1:4">
      <c r="A3504">
        <v>3703</v>
      </c>
      <c r="B3504" t="s">
        <v>527</v>
      </c>
      <c r="C3504" t="s">
        <v>479</v>
      </c>
      <c r="D3504" t="str">
        <f>IFERROR(VLOOKUP(A3504,'Perpetual Stats(HEM)'!$A$3:$D$2773,3,FALSE),B3504)</f>
        <v>VIC</v>
      </c>
    </row>
    <row r="3505" spans="1:4">
      <c r="A3505">
        <v>3704</v>
      </c>
      <c r="B3505" t="s">
        <v>527</v>
      </c>
      <c r="C3505" t="s">
        <v>479</v>
      </c>
      <c r="D3505" t="str">
        <f>IFERROR(VLOOKUP(A3505,'Perpetual Stats(HEM)'!$A$3:$D$2773,3,FALSE),B3505)</f>
        <v>2RVIC</v>
      </c>
    </row>
    <row r="3506" spans="1:4">
      <c r="A3506">
        <v>3705</v>
      </c>
      <c r="B3506" t="s">
        <v>527</v>
      </c>
      <c r="C3506" t="s">
        <v>479</v>
      </c>
      <c r="D3506" t="str">
        <f>IFERROR(VLOOKUP(A3506,'Perpetual Stats(HEM)'!$A$3:$D$2773,3,FALSE),B3506)</f>
        <v>2RVIC</v>
      </c>
    </row>
    <row r="3507" spans="1:4">
      <c r="A3507">
        <v>3706</v>
      </c>
      <c r="B3507" t="s">
        <v>527</v>
      </c>
      <c r="C3507" t="s">
        <v>479</v>
      </c>
      <c r="D3507" t="str">
        <f>IFERROR(VLOOKUP(A3507,'Perpetual Stats(HEM)'!$A$3:$D$2773,3,FALSE),B3507)</f>
        <v>VIC</v>
      </c>
    </row>
    <row r="3508" spans="1:4">
      <c r="A3508">
        <v>3707</v>
      </c>
      <c r="B3508" t="s">
        <v>527</v>
      </c>
      <c r="C3508" t="s">
        <v>479</v>
      </c>
      <c r="D3508" t="str">
        <f>IFERROR(VLOOKUP(A3508,'Perpetual Stats(HEM)'!$A$3:$D$2773,3,FALSE),B3508)</f>
        <v>1RNSW</v>
      </c>
    </row>
    <row r="3509" spans="1:4">
      <c r="A3509">
        <v>3708</v>
      </c>
      <c r="B3509" t="s">
        <v>527</v>
      </c>
      <c r="C3509" t="s">
        <v>479</v>
      </c>
      <c r="D3509" t="str">
        <f>IFERROR(VLOOKUP(A3509,'Perpetual Stats(HEM)'!$A$3:$D$2773,3,FALSE),B3509)</f>
        <v>2RVIC</v>
      </c>
    </row>
    <row r="3510" spans="1:4">
      <c r="A3510">
        <v>3709</v>
      </c>
      <c r="B3510" t="s">
        <v>527</v>
      </c>
      <c r="C3510" t="s">
        <v>479</v>
      </c>
      <c r="D3510" t="str">
        <f>IFERROR(VLOOKUP(A3510,'Perpetual Stats(HEM)'!$A$3:$D$2773,3,FALSE),B3510)</f>
        <v>1RNSW</v>
      </c>
    </row>
    <row r="3511" spans="1:4">
      <c r="A3511">
        <v>3710</v>
      </c>
      <c r="B3511" t="s">
        <v>527</v>
      </c>
      <c r="C3511" t="s">
        <v>479</v>
      </c>
      <c r="D3511" t="str">
        <f>IFERROR(VLOOKUP(A3511,'Perpetual Stats(HEM)'!$A$3:$D$2773,3,FALSE),B3511)</f>
        <v>VIC</v>
      </c>
    </row>
    <row r="3512" spans="1:4">
      <c r="A3512">
        <v>3711</v>
      </c>
      <c r="B3512" t="s">
        <v>527</v>
      </c>
      <c r="C3512" t="s">
        <v>479</v>
      </c>
      <c r="D3512" t="str">
        <f>IFERROR(VLOOKUP(A3512,'Perpetual Stats(HEM)'!$A$3:$D$2773,3,FALSE),B3512)</f>
        <v>2RVIC</v>
      </c>
    </row>
    <row r="3513" spans="1:4">
      <c r="A3513">
        <v>3712</v>
      </c>
      <c r="B3513" t="s">
        <v>527</v>
      </c>
      <c r="C3513" t="s">
        <v>479</v>
      </c>
      <c r="D3513" t="str">
        <f>IFERROR(VLOOKUP(A3513,'Perpetual Stats(HEM)'!$A$3:$D$2773,3,FALSE),B3513)</f>
        <v>2RVIC</v>
      </c>
    </row>
    <row r="3514" spans="1:4">
      <c r="A3514">
        <v>3713</v>
      </c>
      <c r="B3514" t="s">
        <v>527</v>
      </c>
      <c r="C3514" t="s">
        <v>479</v>
      </c>
      <c r="D3514" t="str">
        <f>IFERROR(VLOOKUP(A3514,'Perpetual Stats(HEM)'!$A$3:$D$2773,3,FALSE),B3514)</f>
        <v>2RVIC</v>
      </c>
    </row>
    <row r="3515" spans="1:4">
      <c r="A3515">
        <v>3714</v>
      </c>
      <c r="B3515" t="s">
        <v>527</v>
      </c>
      <c r="C3515" t="s">
        <v>479</v>
      </c>
      <c r="D3515" t="str">
        <f>IFERROR(VLOOKUP(A3515,'Perpetual Stats(HEM)'!$A$3:$D$2773,3,FALSE),B3515)</f>
        <v>2RVIC</v>
      </c>
    </row>
    <row r="3516" spans="1:4">
      <c r="A3516">
        <v>3715</v>
      </c>
      <c r="B3516" t="s">
        <v>527</v>
      </c>
      <c r="C3516" t="s">
        <v>479</v>
      </c>
      <c r="D3516" t="str">
        <f>IFERROR(VLOOKUP(A3516,'Perpetual Stats(HEM)'!$A$3:$D$2773,3,FALSE),B3516)</f>
        <v>2RVIC</v>
      </c>
    </row>
    <row r="3517" spans="1:4">
      <c r="A3517">
        <v>3716</v>
      </c>
      <c r="B3517" t="s">
        <v>527</v>
      </c>
      <c r="C3517" t="s">
        <v>479</v>
      </c>
      <c r="D3517" t="str">
        <f>IFERROR(VLOOKUP(A3517,'Perpetual Stats(HEM)'!$A$3:$D$2773,3,FALSE),B3517)</f>
        <v>VIC</v>
      </c>
    </row>
    <row r="3518" spans="1:4">
      <c r="A3518">
        <v>3717</v>
      </c>
      <c r="B3518" t="s">
        <v>527</v>
      </c>
      <c r="C3518" t="s">
        <v>479</v>
      </c>
      <c r="D3518" t="str">
        <f>IFERROR(VLOOKUP(A3518,'Perpetual Stats(HEM)'!$A$3:$D$2773,3,FALSE),B3518)</f>
        <v>2GMEL</v>
      </c>
    </row>
    <row r="3519" spans="1:4">
      <c r="A3519">
        <v>3718</v>
      </c>
      <c r="B3519" t="s">
        <v>527</v>
      </c>
      <c r="C3519" t="s">
        <v>479</v>
      </c>
      <c r="D3519" t="str">
        <f>IFERROR(VLOOKUP(A3519,'Perpetual Stats(HEM)'!$A$3:$D$2773,3,FALSE),B3519)</f>
        <v>2RVIC</v>
      </c>
    </row>
    <row r="3520" spans="1:4">
      <c r="A3520">
        <v>3719</v>
      </c>
      <c r="B3520" t="s">
        <v>527</v>
      </c>
      <c r="C3520" t="s">
        <v>479</v>
      </c>
      <c r="D3520" t="str">
        <f>IFERROR(VLOOKUP(A3520,'Perpetual Stats(HEM)'!$A$3:$D$2773,3,FALSE),B3520)</f>
        <v>2RVIC</v>
      </c>
    </row>
    <row r="3521" spans="1:4">
      <c r="A3521">
        <v>3720</v>
      </c>
      <c r="B3521" t="s">
        <v>527</v>
      </c>
      <c r="C3521" t="s">
        <v>479</v>
      </c>
      <c r="D3521" t="str">
        <f>IFERROR(VLOOKUP(A3521,'Perpetual Stats(HEM)'!$A$3:$D$2773,3,FALSE),B3521)</f>
        <v>2RVIC</v>
      </c>
    </row>
    <row r="3522" spans="1:4">
      <c r="A3522">
        <v>3721</v>
      </c>
      <c r="B3522" t="s">
        <v>527</v>
      </c>
      <c r="C3522" t="s">
        <v>479</v>
      </c>
      <c r="D3522" t="str">
        <f>IFERROR(VLOOKUP(A3522,'Perpetual Stats(HEM)'!$A$3:$D$2773,3,FALSE),B3522)</f>
        <v>VIC</v>
      </c>
    </row>
    <row r="3523" spans="1:4">
      <c r="A3523">
        <v>3722</v>
      </c>
      <c r="B3523" t="s">
        <v>527</v>
      </c>
      <c r="C3523" t="s">
        <v>479</v>
      </c>
      <c r="D3523" t="str">
        <f>IFERROR(VLOOKUP(A3523,'Perpetual Stats(HEM)'!$A$3:$D$2773,3,FALSE),B3523)</f>
        <v>2RVIC</v>
      </c>
    </row>
    <row r="3524" spans="1:4">
      <c r="A3524">
        <v>3723</v>
      </c>
      <c r="B3524" t="s">
        <v>527</v>
      </c>
      <c r="C3524" t="s">
        <v>479</v>
      </c>
      <c r="D3524" t="str">
        <f>IFERROR(VLOOKUP(A3524,'Perpetual Stats(HEM)'!$A$3:$D$2773,3,FALSE),B3524)</f>
        <v>2RVIC</v>
      </c>
    </row>
    <row r="3525" spans="1:4">
      <c r="A3525">
        <v>3724</v>
      </c>
      <c r="B3525" t="s">
        <v>527</v>
      </c>
      <c r="C3525" t="s">
        <v>479</v>
      </c>
      <c r="D3525" t="str">
        <f>IFERROR(VLOOKUP(A3525,'Perpetual Stats(HEM)'!$A$3:$D$2773,3,FALSE),B3525)</f>
        <v>VIC</v>
      </c>
    </row>
    <row r="3526" spans="1:4">
      <c r="A3526">
        <v>3725</v>
      </c>
      <c r="B3526" t="s">
        <v>527</v>
      </c>
      <c r="C3526" t="s">
        <v>479</v>
      </c>
      <c r="D3526" t="str">
        <f>IFERROR(VLOOKUP(A3526,'Perpetual Stats(HEM)'!$A$3:$D$2773,3,FALSE),B3526)</f>
        <v>2RVIC</v>
      </c>
    </row>
    <row r="3527" spans="1:4">
      <c r="A3527">
        <v>3726</v>
      </c>
      <c r="B3527" t="s">
        <v>527</v>
      </c>
      <c r="C3527" t="s">
        <v>479</v>
      </c>
      <c r="D3527" t="str">
        <f>IFERROR(VLOOKUP(A3527,'Perpetual Stats(HEM)'!$A$3:$D$2773,3,FALSE),B3527)</f>
        <v>2RVIC</v>
      </c>
    </row>
    <row r="3528" spans="1:4">
      <c r="A3528">
        <v>3727</v>
      </c>
      <c r="B3528" t="s">
        <v>527</v>
      </c>
      <c r="C3528" t="s">
        <v>479</v>
      </c>
      <c r="D3528" t="str">
        <f>IFERROR(VLOOKUP(A3528,'Perpetual Stats(HEM)'!$A$3:$D$2773,3,FALSE),B3528)</f>
        <v>2RVIC</v>
      </c>
    </row>
    <row r="3529" spans="1:4">
      <c r="A3529">
        <v>3728</v>
      </c>
      <c r="B3529" t="s">
        <v>527</v>
      </c>
      <c r="C3529" t="s">
        <v>479</v>
      </c>
      <c r="D3529" t="str">
        <f>IFERROR(VLOOKUP(A3529,'Perpetual Stats(HEM)'!$A$3:$D$2773,3,FALSE),B3529)</f>
        <v>2RVIC</v>
      </c>
    </row>
    <row r="3530" spans="1:4">
      <c r="A3530">
        <v>3729</v>
      </c>
      <c r="B3530" t="s">
        <v>527</v>
      </c>
      <c r="C3530" t="s">
        <v>479</v>
      </c>
      <c r="D3530" t="str">
        <f>IFERROR(VLOOKUP(A3530,'Perpetual Stats(HEM)'!$A$3:$D$2773,3,FALSE),B3530)</f>
        <v>VIC</v>
      </c>
    </row>
    <row r="3531" spans="1:4">
      <c r="A3531">
        <v>3730</v>
      </c>
      <c r="B3531" t="s">
        <v>527</v>
      </c>
      <c r="C3531" t="s">
        <v>479</v>
      </c>
      <c r="D3531" t="str">
        <f>IFERROR(VLOOKUP(A3531,'Perpetual Stats(HEM)'!$A$3:$D$2773,3,FALSE),B3531)</f>
        <v>2RVIC</v>
      </c>
    </row>
    <row r="3532" spans="1:4">
      <c r="A3532">
        <v>3731</v>
      </c>
      <c r="B3532" t="s">
        <v>527</v>
      </c>
      <c r="C3532" t="s">
        <v>479</v>
      </c>
      <c r="D3532" t="str">
        <f>IFERROR(VLOOKUP(A3532,'Perpetual Stats(HEM)'!$A$3:$D$2773,3,FALSE),B3532)</f>
        <v>VIC</v>
      </c>
    </row>
    <row r="3533" spans="1:4">
      <c r="A3533">
        <v>3732</v>
      </c>
      <c r="B3533" t="s">
        <v>527</v>
      </c>
      <c r="C3533" t="s">
        <v>479</v>
      </c>
      <c r="D3533" t="str">
        <f>IFERROR(VLOOKUP(A3533,'Perpetual Stats(HEM)'!$A$3:$D$2773,3,FALSE),B3533)</f>
        <v>2RVIC</v>
      </c>
    </row>
    <row r="3534" spans="1:4">
      <c r="A3534">
        <v>3733</v>
      </c>
      <c r="B3534" t="s">
        <v>527</v>
      </c>
      <c r="C3534" t="s">
        <v>479</v>
      </c>
      <c r="D3534" t="str">
        <f>IFERROR(VLOOKUP(A3534,'Perpetual Stats(HEM)'!$A$3:$D$2773,3,FALSE),B3534)</f>
        <v>2RVIC</v>
      </c>
    </row>
    <row r="3535" spans="1:4">
      <c r="A3535">
        <v>3734</v>
      </c>
      <c r="B3535" t="s">
        <v>527</v>
      </c>
      <c r="C3535" t="s">
        <v>479</v>
      </c>
      <c r="D3535" t="str">
        <f>IFERROR(VLOOKUP(A3535,'Perpetual Stats(HEM)'!$A$3:$D$2773,3,FALSE),B3535)</f>
        <v>VIC</v>
      </c>
    </row>
    <row r="3536" spans="1:4">
      <c r="A3536">
        <v>3735</v>
      </c>
      <c r="B3536" t="s">
        <v>527</v>
      </c>
      <c r="C3536" t="s">
        <v>479</v>
      </c>
      <c r="D3536" t="str">
        <f>IFERROR(VLOOKUP(A3536,'Perpetual Stats(HEM)'!$A$3:$D$2773,3,FALSE),B3536)</f>
        <v>2RVIC</v>
      </c>
    </row>
    <row r="3537" spans="1:4">
      <c r="A3537">
        <v>3736</v>
      </c>
      <c r="B3537" t="s">
        <v>527</v>
      </c>
      <c r="C3537" t="s">
        <v>479</v>
      </c>
      <c r="D3537" t="str">
        <f>IFERROR(VLOOKUP(A3537,'Perpetual Stats(HEM)'!$A$3:$D$2773,3,FALSE),B3537)</f>
        <v>VIC</v>
      </c>
    </row>
    <row r="3538" spans="1:4">
      <c r="A3538">
        <v>3737</v>
      </c>
      <c r="B3538" t="s">
        <v>527</v>
      </c>
      <c r="C3538" t="s">
        <v>479</v>
      </c>
      <c r="D3538" t="str">
        <f>IFERROR(VLOOKUP(A3538,'Perpetual Stats(HEM)'!$A$3:$D$2773,3,FALSE),B3538)</f>
        <v>2RVIC</v>
      </c>
    </row>
    <row r="3539" spans="1:4">
      <c r="A3539">
        <v>3738</v>
      </c>
      <c r="B3539" t="s">
        <v>527</v>
      </c>
      <c r="C3539" t="s">
        <v>479</v>
      </c>
      <c r="D3539" t="str">
        <f>IFERROR(VLOOKUP(A3539,'Perpetual Stats(HEM)'!$A$3:$D$2773,3,FALSE),B3539)</f>
        <v>2RVIC</v>
      </c>
    </row>
    <row r="3540" spans="1:4">
      <c r="A3540">
        <v>3739</v>
      </c>
      <c r="B3540" t="s">
        <v>527</v>
      </c>
      <c r="C3540" t="s">
        <v>479</v>
      </c>
      <c r="D3540" t="str">
        <f>IFERROR(VLOOKUP(A3540,'Perpetual Stats(HEM)'!$A$3:$D$2773,3,FALSE),B3540)</f>
        <v>2RVIC</v>
      </c>
    </row>
    <row r="3541" spans="1:4">
      <c r="A3541">
        <v>3740</v>
      </c>
      <c r="B3541" t="s">
        <v>527</v>
      </c>
      <c r="C3541" t="s">
        <v>479</v>
      </c>
      <c r="D3541" t="str">
        <f>IFERROR(VLOOKUP(A3541,'Perpetual Stats(HEM)'!$A$3:$D$2773,3,FALSE),B3541)</f>
        <v>2RVIC</v>
      </c>
    </row>
    <row r="3542" spans="1:4">
      <c r="A3542">
        <v>3741</v>
      </c>
      <c r="B3542" t="s">
        <v>527</v>
      </c>
      <c r="C3542" t="s">
        <v>479</v>
      </c>
      <c r="D3542" t="str">
        <f>IFERROR(VLOOKUP(A3542,'Perpetual Stats(HEM)'!$A$3:$D$2773,3,FALSE),B3542)</f>
        <v>2RVIC</v>
      </c>
    </row>
    <row r="3543" spans="1:4">
      <c r="A3543">
        <v>3742</v>
      </c>
      <c r="B3543" t="s">
        <v>527</v>
      </c>
      <c r="C3543" t="s">
        <v>479</v>
      </c>
      <c r="D3543" t="str">
        <f>IFERROR(VLOOKUP(A3543,'Perpetual Stats(HEM)'!$A$3:$D$2773,3,FALSE),B3543)</f>
        <v>VIC</v>
      </c>
    </row>
    <row r="3544" spans="1:4">
      <c r="A3544">
        <v>3743</v>
      </c>
      <c r="B3544" t="s">
        <v>527</v>
      </c>
      <c r="C3544" t="s">
        <v>479</v>
      </c>
      <c r="D3544" t="str">
        <f>IFERROR(VLOOKUP(A3544,'Perpetual Stats(HEM)'!$A$3:$D$2773,3,FALSE),B3544)</f>
        <v>VIC</v>
      </c>
    </row>
    <row r="3545" spans="1:4">
      <c r="A3545">
        <v>3744</v>
      </c>
      <c r="B3545" t="s">
        <v>527</v>
      </c>
      <c r="C3545" t="s">
        <v>479</v>
      </c>
      <c r="D3545" t="str">
        <f>IFERROR(VLOOKUP(A3545,'Perpetual Stats(HEM)'!$A$3:$D$2773,3,FALSE),B3545)</f>
        <v>2RVIC</v>
      </c>
    </row>
    <row r="3546" spans="1:4">
      <c r="A3546">
        <v>3745</v>
      </c>
      <c r="B3546" t="s">
        <v>527</v>
      </c>
      <c r="C3546" t="s">
        <v>479</v>
      </c>
      <c r="D3546" t="str">
        <f>IFERROR(VLOOKUP(A3546,'Perpetual Stats(HEM)'!$A$3:$D$2773,3,FALSE),B3546)</f>
        <v>VIC</v>
      </c>
    </row>
    <row r="3547" spans="1:4">
      <c r="A3547">
        <v>3746</v>
      </c>
      <c r="B3547" t="s">
        <v>527</v>
      </c>
      <c r="C3547" t="s">
        <v>479</v>
      </c>
      <c r="D3547" t="str">
        <f>IFERROR(VLOOKUP(A3547,'Perpetual Stats(HEM)'!$A$3:$D$2773,3,FALSE),B3547)</f>
        <v>2RVIC</v>
      </c>
    </row>
    <row r="3548" spans="1:4">
      <c r="A3548">
        <v>3747</v>
      </c>
      <c r="B3548" t="s">
        <v>527</v>
      </c>
      <c r="C3548" t="s">
        <v>479</v>
      </c>
      <c r="D3548" t="str">
        <f>IFERROR(VLOOKUP(A3548,'Perpetual Stats(HEM)'!$A$3:$D$2773,3,FALSE),B3548)</f>
        <v>2RVIC</v>
      </c>
    </row>
    <row r="3549" spans="1:4">
      <c r="A3549">
        <v>3748</v>
      </c>
      <c r="B3549" t="s">
        <v>527</v>
      </c>
      <c r="C3549" t="s">
        <v>479</v>
      </c>
      <c r="D3549" t="str">
        <f>IFERROR(VLOOKUP(A3549,'Perpetual Stats(HEM)'!$A$3:$D$2773,3,FALSE),B3549)</f>
        <v>VIC</v>
      </c>
    </row>
    <row r="3550" spans="1:4">
      <c r="A3550">
        <v>3749</v>
      </c>
      <c r="B3550" t="s">
        <v>527</v>
      </c>
      <c r="C3550" t="s">
        <v>479</v>
      </c>
      <c r="D3550" t="str">
        <f>IFERROR(VLOOKUP(A3550,'Perpetual Stats(HEM)'!$A$3:$D$2773,3,FALSE),B3550)</f>
        <v>2RVIC</v>
      </c>
    </row>
    <row r="3551" spans="1:4">
      <c r="A3551">
        <v>3750</v>
      </c>
      <c r="B3551" t="s">
        <v>527</v>
      </c>
      <c r="C3551" t="s">
        <v>553</v>
      </c>
      <c r="D3551" t="str">
        <f>IFERROR(VLOOKUP(A3551,'Perpetual Stats(HEM)'!$A$3:$D$2773,3,FALSE),B3551)</f>
        <v>2GMEL</v>
      </c>
    </row>
    <row r="3552" spans="1:4">
      <c r="A3552">
        <v>3751</v>
      </c>
      <c r="B3552" t="s">
        <v>527</v>
      </c>
      <c r="C3552" t="s">
        <v>553</v>
      </c>
      <c r="D3552" t="str">
        <f>IFERROR(VLOOKUP(A3552,'Perpetual Stats(HEM)'!$A$3:$D$2773,3,FALSE),B3552)</f>
        <v>2GMEL</v>
      </c>
    </row>
    <row r="3553" spans="1:4">
      <c r="A3553">
        <v>3752</v>
      </c>
      <c r="B3553" t="s">
        <v>527</v>
      </c>
      <c r="C3553" t="s">
        <v>553</v>
      </c>
      <c r="D3553" t="str">
        <f>IFERROR(VLOOKUP(A3553,'Perpetual Stats(HEM)'!$A$3:$D$2773,3,FALSE),B3553)</f>
        <v>2GMEL</v>
      </c>
    </row>
    <row r="3554" spans="1:4">
      <c r="A3554">
        <v>3753</v>
      </c>
      <c r="B3554" t="s">
        <v>527</v>
      </c>
      <c r="C3554" t="s">
        <v>553</v>
      </c>
      <c r="D3554" t="str">
        <f>IFERROR(VLOOKUP(A3554,'Perpetual Stats(HEM)'!$A$3:$D$2773,3,FALSE),B3554)</f>
        <v>2GMEL</v>
      </c>
    </row>
    <row r="3555" spans="1:4">
      <c r="A3555">
        <v>3754</v>
      </c>
      <c r="B3555" t="s">
        <v>527</v>
      </c>
      <c r="C3555" t="s">
        <v>553</v>
      </c>
      <c r="D3555" t="str">
        <f>IFERROR(VLOOKUP(A3555,'Perpetual Stats(HEM)'!$A$3:$D$2773,3,FALSE),B3555)</f>
        <v>2GMEL</v>
      </c>
    </row>
    <row r="3556" spans="1:4">
      <c r="A3556">
        <v>3755</v>
      </c>
      <c r="B3556" t="s">
        <v>527</v>
      </c>
      <c r="C3556" t="s">
        <v>553</v>
      </c>
      <c r="D3556" t="str">
        <f>IFERROR(VLOOKUP(A3556,'Perpetual Stats(HEM)'!$A$3:$D$2773,3,FALSE),B3556)</f>
        <v>2GMEL</v>
      </c>
    </row>
    <row r="3557" spans="1:4">
      <c r="A3557">
        <v>3756</v>
      </c>
      <c r="B3557" t="s">
        <v>527</v>
      </c>
      <c r="C3557" t="s">
        <v>553</v>
      </c>
      <c r="D3557" t="str">
        <f>IFERROR(VLOOKUP(A3557,'Perpetual Stats(HEM)'!$A$3:$D$2773,3,FALSE),B3557)</f>
        <v>2GMEL</v>
      </c>
    </row>
    <row r="3558" spans="1:4">
      <c r="A3558">
        <v>3757</v>
      </c>
      <c r="B3558" t="s">
        <v>527</v>
      </c>
      <c r="C3558" t="s">
        <v>553</v>
      </c>
      <c r="D3558" t="str">
        <f>IFERROR(VLOOKUP(A3558,'Perpetual Stats(HEM)'!$A$3:$D$2773,3,FALSE),B3558)</f>
        <v>2GMEL</v>
      </c>
    </row>
    <row r="3559" spans="1:4">
      <c r="A3559">
        <v>3758</v>
      </c>
      <c r="B3559" t="s">
        <v>527</v>
      </c>
      <c r="C3559" t="s">
        <v>553</v>
      </c>
      <c r="D3559" t="str">
        <f>IFERROR(VLOOKUP(A3559,'Perpetual Stats(HEM)'!$A$3:$D$2773,3,FALSE),B3559)</f>
        <v>2GMEL</v>
      </c>
    </row>
    <row r="3560" spans="1:4">
      <c r="A3560">
        <v>3759</v>
      </c>
      <c r="B3560" t="s">
        <v>527</v>
      </c>
      <c r="C3560" t="s">
        <v>553</v>
      </c>
      <c r="D3560" t="str">
        <f>IFERROR(VLOOKUP(A3560,'Perpetual Stats(HEM)'!$A$3:$D$2773,3,FALSE),B3560)</f>
        <v>2GMEL</v>
      </c>
    </row>
    <row r="3561" spans="1:4">
      <c r="A3561">
        <v>3760</v>
      </c>
      <c r="B3561" t="s">
        <v>527</v>
      </c>
      <c r="C3561" t="s">
        <v>553</v>
      </c>
      <c r="D3561" t="str">
        <f>IFERROR(VLOOKUP(A3561,'Perpetual Stats(HEM)'!$A$3:$D$2773,3,FALSE),B3561)</f>
        <v>2GMEL</v>
      </c>
    </row>
    <row r="3562" spans="1:4">
      <c r="A3562">
        <v>3761</v>
      </c>
      <c r="B3562" t="s">
        <v>527</v>
      </c>
      <c r="C3562" t="s">
        <v>553</v>
      </c>
      <c r="D3562" t="str">
        <f>IFERROR(VLOOKUP(A3562,'Perpetual Stats(HEM)'!$A$3:$D$2773,3,FALSE),B3562)</f>
        <v>2GMEL</v>
      </c>
    </row>
    <row r="3563" spans="1:4">
      <c r="A3563">
        <v>3762</v>
      </c>
      <c r="B3563" t="s">
        <v>527</v>
      </c>
      <c r="C3563" t="s">
        <v>553</v>
      </c>
      <c r="D3563" t="str">
        <f>IFERROR(VLOOKUP(A3563,'Perpetual Stats(HEM)'!$A$3:$D$2773,3,FALSE),B3563)</f>
        <v>2GMEL</v>
      </c>
    </row>
    <row r="3564" spans="1:4">
      <c r="A3564">
        <v>3763</v>
      </c>
      <c r="B3564" t="s">
        <v>527</v>
      </c>
      <c r="C3564" t="s">
        <v>553</v>
      </c>
      <c r="D3564" t="str">
        <f>IFERROR(VLOOKUP(A3564,'Perpetual Stats(HEM)'!$A$3:$D$2773,3,FALSE),B3564)</f>
        <v>2GMEL</v>
      </c>
    </row>
    <row r="3565" spans="1:4">
      <c r="A3565">
        <v>3764</v>
      </c>
      <c r="B3565" t="s">
        <v>527</v>
      </c>
      <c r="C3565" t="s">
        <v>553</v>
      </c>
      <c r="D3565" t="str">
        <f>IFERROR(VLOOKUP(A3565,'Perpetual Stats(HEM)'!$A$3:$D$2773,3,FALSE),B3565)</f>
        <v>2GMEL</v>
      </c>
    </row>
    <row r="3566" spans="1:4">
      <c r="A3566">
        <v>3765</v>
      </c>
      <c r="B3566" t="s">
        <v>527</v>
      </c>
      <c r="C3566" t="s">
        <v>553</v>
      </c>
      <c r="D3566" t="str">
        <f>IFERROR(VLOOKUP(A3566,'Perpetual Stats(HEM)'!$A$3:$D$2773,3,FALSE),B3566)</f>
        <v>2GMEL</v>
      </c>
    </row>
    <row r="3567" spans="1:4">
      <c r="A3567">
        <v>3766</v>
      </c>
      <c r="B3567" t="s">
        <v>527</v>
      </c>
      <c r="C3567" t="s">
        <v>553</v>
      </c>
      <c r="D3567" t="str">
        <f>IFERROR(VLOOKUP(A3567,'Perpetual Stats(HEM)'!$A$3:$D$2773,3,FALSE),B3567)</f>
        <v>2GMEL</v>
      </c>
    </row>
    <row r="3568" spans="1:4">
      <c r="A3568">
        <v>3767</v>
      </c>
      <c r="B3568" t="s">
        <v>527</v>
      </c>
      <c r="C3568" t="s">
        <v>553</v>
      </c>
      <c r="D3568" t="str">
        <f>IFERROR(VLOOKUP(A3568,'Perpetual Stats(HEM)'!$A$3:$D$2773,3,FALSE),B3568)</f>
        <v>2GMEL</v>
      </c>
    </row>
    <row r="3569" spans="1:4">
      <c r="A3569">
        <v>3768</v>
      </c>
      <c r="B3569" t="s">
        <v>527</v>
      </c>
      <c r="C3569" t="s">
        <v>553</v>
      </c>
      <c r="D3569" t="str">
        <f>IFERROR(VLOOKUP(A3569,'Perpetual Stats(HEM)'!$A$3:$D$2773,3,FALSE),B3569)</f>
        <v>VIC</v>
      </c>
    </row>
    <row r="3570" spans="1:4">
      <c r="A3570">
        <v>3769</v>
      </c>
      <c r="B3570" t="s">
        <v>527</v>
      </c>
      <c r="C3570" t="s">
        <v>553</v>
      </c>
      <c r="D3570" t="str">
        <f>IFERROR(VLOOKUP(A3570,'Perpetual Stats(HEM)'!$A$3:$D$2773,3,FALSE),B3570)</f>
        <v>VIC</v>
      </c>
    </row>
    <row r="3571" spans="1:4">
      <c r="A3571">
        <v>3770</v>
      </c>
      <c r="B3571" t="s">
        <v>527</v>
      </c>
      <c r="C3571" t="s">
        <v>553</v>
      </c>
      <c r="D3571" t="str">
        <f>IFERROR(VLOOKUP(A3571,'Perpetual Stats(HEM)'!$A$3:$D$2773,3,FALSE),B3571)</f>
        <v>2GMEL</v>
      </c>
    </row>
    <row r="3572" spans="1:4">
      <c r="A3572">
        <v>3771</v>
      </c>
      <c r="B3572" t="s">
        <v>527</v>
      </c>
      <c r="C3572" t="s">
        <v>553</v>
      </c>
      <c r="D3572" t="str">
        <f>IFERROR(VLOOKUP(A3572,'Perpetual Stats(HEM)'!$A$3:$D$2773,3,FALSE),B3572)</f>
        <v>VIC</v>
      </c>
    </row>
    <row r="3573" spans="1:4">
      <c r="A3573">
        <v>3772</v>
      </c>
      <c r="B3573" t="s">
        <v>527</v>
      </c>
      <c r="C3573" t="s">
        <v>553</v>
      </c>
      <c r="D3573" t="str">
        <f>IFERROR(VLOOKUP(A3573,'Perpetual Stats(HEM)'!$A$3:$D$2773,3,FALSE),B3573)</f>
        <v>VIC</v>
      </c>
    </row>
    <row r="3574" spans="1:4">
      <c r="A3574">
        <v>3773</v>
      </c>
      <c r="B3574" t="s">
        <v>527</v>
      </c>
      <c r="C3574" t="s">
        <v>553</v>
      </c>
      <c r="D3574" t="str">
        <f>IFERROR(VLOOKUP(A3574,'Perpetual Stats(HEM)'!$A$3:$D$2773,3,FALSE),B3574)</f>
        <v>VIC</v>
      </c>
    </row>
    <row r="3575" spans="1:4">
      <c r="A3575">
        <v>3774</v>
      </c>
      <c r="B3575" t="s">
        <v>527</v>
      </c>
      <c r="C3575" t="s">
        <v>553</v>
      </c>
      <c r="D3575" t="str">
        <f>IFERROR(VLOOKUP(A3575,'Perpetual Stats(HEM)'!$A$3:$D$2773,3,FALSE),B3575)</f>
        <v>VIC</v>
      </c>
    </row>
    <row r="3576" spans="1:4">
      <c r="A3576">
        <v>3775</v>
      </c>
      <c r="B3576" t="s">
        <v>527</v>
      </c>
      <c r="C3576" t="s">
        <v>553</v>
      </c>
      <c r="D3576" t="str">
        <f>IFERROR(VLOOKUP(A3576,'Perpetual Stats(HEM)'!$A$3:$D$2773,3,FALSE),B3576)</f>
        <v>2GMEL</v>
      </c>
    </row>
    <row r="3577" spans="1:4">
      <c r="A3577">
        <v>3776</v>
      </c>
      <c r="B3577" t="s">
        <v>527</v>
      </c>
      <c r="C3577" t="s">
        <v>553</v>
      </c>
      <c r="D3577" t="str">
        <f>IFERROR(VLOOKUP(A3577,'Perpetual Stats(HEM)'!$A$3:$D$2773,3,FALSE),B3577)</f>
        <v>VIC</v>
      </c>
    </row>
    <row r="3578" spans="1:4">
      <c r="A3578">
        <v>3777</v>
      </c>
      <c r="B3578" t="s">
        <v>527</v>
      </c>
      <c r="C3578" t="s">
        <v>553</v>
      </c>
      <c r="D3578" t="str">
        <f>IFERROR(VLOOKUP(A3578,'Perpetual Stats(HEM)'!$A$3:$D$2773,3,FALSE),B3578)</f>
        <v>2GMEL</v>
      </c>
    </row>
    <row r="3579" spans="1:4">
      <c r="A3579">
        <v>3778</v>
      </c>
      <c r="B3579" t="s">
        <v>527</v>
      </c>
      <c r="C3579" t="s">
        <v>553</v>
      </c>
      <c r="D3579" t="str">
        <f>IFERROR(VLOOKUP(A3579,'Perpetual Stats(HEM)'!$A$3:$D$2773,3,FALSE),B3579)</f>
        <v>2RVIC</v>
      </c>
    </row>
    <row r="3580" spans="1:4">
      <c r="A3580">
        <v>3779</v>
      </c>
      <c r="B3580" t="s">
        <v>527</v>
      </c>
      <c r="C3580" t="s">
        <v>553</v>
      </c>
      <c r="D3580" t="str">
        <f>IFERROR(VLOOKUP(A3580,'Perpetual Stats(HEM)'!$A$3:$D$2773,3,FALSE),B3580)</f>
        <v>2RVIC</v>
      </c>
    </row>
    <row r="3581" spans="1:4">
      <c r="A3581">
        <v>3780</v>
      </c>
      <c r="B3581" t="s">
        <v>527</v>
      </c>
      <c r="C3581" t="s">
        <v>553</v>
      </c>
      <c r="D3581" t="str">
        <f>IFERROR(VLOOKUP(A3581,'Perpetual Stats(HEM)'!$A$3:$D$2773,3,FALSE),B3581)</f>
        <v>VIC</v>
      </c>
    </row>
    <row r="3582" spans="1:4">
      <c r="A3582">
        <v>3781</v>
      </c>
      <c r="B3582" t="s">
        <v>527</v>
      </c>
      <c r="C3582" t="s">
        <v>553</v>
      </c>
      <c r="D3582" t="str">
        <f>IFERROR(VLOOKUP(A3582,'Perpetual Stats(HEM)'!$A$3:$D$2773,3,FALSE),B3582)</f>
        <v>2GMEL</v>
      </c>
    </row>
    <row r="3583" spans="1:4">
      <c r="A3583">
        <v>3782</v>
      </c>
      <c r="B3583" t="s">
        <v>527</v>
      </c>
      <c r="C3583" t="s">
        <v>553</v>
      </c>
      <c r="D3583" t="str">
        <f>IFERROR(VLOOKUP(A3583,'Perpetual Stats(HEM)'!$A$3:$D$2773,3,FALSE),B3583)</f>
        <v>2GMEL</v>
      </c>
    </row>
    <row r="3584" spans="1:4">
      <c r="A3584">
        <v>3783</v>
      </c>
      <c r="B3584" t="s">
        <v>527</v>
      </c>
      <c r="C3584" t="s">
        <v>553</v>
      </c>
      <c r="D3584" t="str">
        <f>IFERROR(VLOOKUP(A3584,'Perpetual Stats(HEM)'!$A$3:$D$2773,3,FALSE),B3584)</f>
        <v>2GMEL</v>
      </c>
    </row>
    <row r="3585" spans="1:4">
      <c r="A3585">
        <v>3784</v>
      </c>
      <c r="B3585" t="s">
        <v>527</v>
      </c>
      <c r="C3585" t="s">
        <v>553</v>
      </c>
      <c r="D3585" t="str">
        <f>IFERROR(VLOOKUP(A3585,'Perpetual Stats(HEM)'!$A$3:$D$2773,3,FALSE),B3585)</f>
        <v>VIC</v>
      </c>
    </row>
    <row r="3586" spans="1:4">
      <c r="A3586">
        <v>3785</v>
      </c>
      <c r="B3586" t="s">
        <v>527</v>
      </c>
      <c r="C3586" t="s">
        <v>553</v>
      </c>
      <c r="D3586" t="str">
        <f>IFERROR(VLOOKUP(A3586,'Perpetual Stats(HEM)'!$A$3:$D$2773,3,FALSE),B3586)</f>
        <v>2GMEL</v>
      </c>
    </row>
    <row r="3587" spans="1:4">
      <c r="A3587">
        <v>3786</v>
      </c>
      <c r="B3587" t="s">
        <v>527</v>
      </c>
      <c r="C3587" t="s">
        <v>553</v>
      </c>
      <c r="D3587" t="str">
        <f>IFERROR(VLOOKUP(A3587,'Perpetual Stats(HEM)'!$A$3:$D$2773,3,FALSE),B3587)</f>
        <v>2GMEL</v>
      </c>
    </row>
    <row r="3588" spans="1:4">
      <c r="A3588">
        <v>3787</v>
      </c>
      <c r="B3588" t="s">
        <v>527</v>
      </c>
      <c r="C3588" t="s">
        <v>553</v>
      </c>
      <c r="D3588" t="str">
        <f>IFERROR(VLOOKUP(A3588,'Perpetual Stats(HEM)'!$A$3:$D$2773,3,FALSE),B3588)</f>
        <v>2GMEL</v>
      </c>
    </row>
    <row r="3589" spans="1:4">
      <c r="A3589">
        <v>3788</v>
      </c>
      <c r="B3589" t="s">
        <v>527</v>
      </c>
      <c r="C3589" t="s">
        <v>553</v>
      </c>
      <c r="D3589" t="str">
        <f>IFERROR(VLOOKUP(A3589,'Perpetual Stats(HEM)'!$A$3:$D$2773,3,FALSE),B3589)</f>
        <v>2GMEL</v>
      </c>
    </row>
    <row r="3590" spans="1:4">
      <c r="A3590">
        <v>3789</v>
      </c>
      <c r="B3590" t="s">
        <v>527</v>
      </c>
      <c r="C3590" t="s">
        <v>553</v>
      </c>
      <c r="D3590" t="str">
        <f>IFERROR(VLOOKUP(A3590,'Perpetual Stats(HEM)'!$A$3:$D$2773,3,FALSE),B3590)</f>
        <v>2GMEL</v>
      </c>
    </row>
    <row r="3591" spans="1:4">
      <c r="A3591">
        <v>3790</v>
      </c>
      <c r="B3591" t="s">
        <v>527</v>
      </c>
      <c r="C3591" t="s">
        <v>553</v>
      </c>
      <c r="D3591" t="str">
        <f>IFERROR(VLOOKUP(A3591,'Perpetual Stats(HEM)'!$A$3:$D$2773,3,FALSE),B3591)</f>
        <v>VIC</v>
      </c>
    </row>
    <row r="3592" spans="1:4">
      <c r="A3592">
        <v>3791</v>
      </c>
      <c r="B3592" t="s">
        <v>527</v>
      </c>
      <c r="C3592" t="s">
        <v>553</v>
      </c>
      <c r="D3592" t="str">
        <f>IFERROR(VLOOKUP(A3592,'Perpetual Stats(HEM)'!$A$3:$D$2773,3,FALSE),B3592)</f>
        <v>2GMEL</v>
      </c>
    </row>
    <row r="3593" spans="1:4">
      <c r="A3593">
        <v>3792</v>
      </c>
      <c r="B3593" t="s">
        <v>527</v>
      </c>
      <c r="C3593" t="s">
        <v>553</v>
      </c>
      <c r="D3593" t="str">
        <f>IFERROR(VLOOKUP(A3593,'Perpetual Stats(HEM)'!$A$3:$D$2773,3,FALSE),B3593)</f>
        <v>2GMEL</v>
      </c>
    </row>
    <row r="3594" spans="1:4">
      <c r="A3594">
        <v>3793</v>
      </c>
      <c r="B3594" t="s">
        <v>527</v>
      </c>
      <c r="C3594" t="s">
        <v>553</v>
      </c>
      <c r="D3594" t="str">
        <f>IFERROR(VLOOKUP(A3594,'Perpetual Stats(HEM)'!$A$3:$D$2773,3,FALSE),B3594)</f>
        <v>2GMEL</v>
      </c>
    </row>
    <row r="3595" spans="1:4">
      <c r="A3595">
        <v>3794</v>
      </c>
      <c r="B3595" t="s">
        <v>527</v>
      </c>
      <c r="C3595" t="s">
        <v>553</v>
      </c>
      <c r="D3595" t="str">
        <f>IFERROR(VLOOKUP(A3595,'Perpetual Stats(HEM)'!$A$3:$D$2773,3,FALSE),B3595)</f>
        <v>VIC</v>
      </c>
    </row>
    <row r="3596" spans="1:4">
      <c r="A3596">
        <v>3795</v>
      </c>
      <c r="B3596" t="s">
        <v>527</v>
      </c>
      <c r="C3596" t="s">
        <v>553</v>
      </c>
      <c r="D3596" t="str">
        <f>IFERROR(VLOOKUP(A3596,'Perpetual Stats(HEM)'!$A$3:$D$2773,3,FALSE),B3596)</f>
        <v>2GMEL</v>
      </c>
    </row>
    <row r="3597" spans="1:4">
      <c r="A3597">
        <v>3796</v>
      </c>
      <c r="B3597" t="s">
        <v>527</v>
      </c>
      <c r="C3597" t="s">
        <v>553</v>
      </c>
      <c r="D3597" t="str">
        <f>IFERROR(VLOOKUP(A3597,'Perpetual Stats(HEM)'!$A$3:$D$2773,3,FALSE),B3597)</f>
        <v>2GMEL</v>
      </c>
    </row>
    <row r="3598" spans="1:4">
      <c r="A3598">
        <v>3797</v>
      </c>
      <c r="B3598" t="s">
        <v>527</v>
      </c>
      <c r="C3598" t="s">
        <v>553</v>
      </c>
      <c r="D3598" t="str">
        <f>IFERROR(VLOOKUP(A3598,'Perpetual Stats(HEM)'!$A$3:$D$2773,3,FALSE),B3598)</f>
        <v>2GMEL</v>
      </c>
    </row>
    <row r="3599" spans="1:4">
      <c r="A3599">
        <v>3798</v>
      </c>
      <c r="B3599" t="s">
        <v>527</v>
      </c>
      <c r="C3599" t="s">
        <v>553</v>
      </c>
      <c r="D3599" t="str">
        <f>IFERROR(VLOOKUP(A3599,'Perpetual Stats(HEM)'!$A$3:$D$2773,3,FALSE),B3599)</f>
        <v>VIC</v>
      </c>
    </row>
    <row r="3600" spans="1:4">
      <c r="A3600">
        <v>3799</v>
      </c>
      <c r="B3600" t="s">
        <v>527</v>
      </c>
      <c r="C3600" t="s">
        <v>553</v>
      </c>
      <c r="D3600" t="str">
        <f>IFERROR(VLOOKUP(A3600,'Perpetual Stats(HEM)'!$A$3:$D$2773,3,FALSE),B3600)</f>
        <v>2GMEL</v>
      </c>
    </row>
    <row r="3601" spans="1:4">
      <c r="A3601">
        <v>3800</v>
      </c>
      <c r="B3601" t="s">
        <v>527</v>
      </c>
      <c r="C3601" t="s">
        <v>553</v>
      </c>
      <c r="D3601" t="str">
        <f>IFERROR(VLOOKUP(A3601,'Perpetual Stats(HEM)'!$A$3:$D$2773,3,FALSE),B3601)</f>
        <v>2GMEL</v>
      </c>
    </row>
    <row r="3602" spans="1:4">
      <c r="A3602">
        <v>3801</v>
      </c>
      <c r="B3602" t="s">
        <v>527</v>
      </c>
      <c r="C3602" t="s">
        <v>553</v>
      </c>
      <c r="D3602" t="str">
        <f>IFERROR(VLOOKUP(A3602,'Perpetual Stats(HEM)'!$A$3:$D$2773,3,FALSE),B3602)</f>
        <v>VIC</v>
      </c>
    </row>
    <row r="3603" spans="1:4">
      <c r="A3603">
        <v>3802</v>
      </c>
      <c r="B3603" t="s">
        <v>527</v>
      </c>
      <c r="C3603" t="s">
        <v>553</v>
      </c>
      <c r="D3603" t="str">
        <f>IFERROR(VLOOKUP(A3603,'Perpetual Stats(HEM)'!$A$3:$D$2773,3,FALSE),B3603)</f>
        <v>2GMEL</v>
      </c>
    </row>
    <row r="3604" spans="1:4">
      <c r="A3604">
        <v>3803</v>
      </c>
      <c r="B3604" t="s">
        <v>527</v>
      </c>
      <c r="C3604" t="s">
        <v>553</v>
      </c>
      <c r="D3604" t="str">
        <f>IFERROR(VLOOKUP(A3604,'Perpetual Stats(HEM)'!$A$3:$D$2773,3,FALSE),B3604)</f>
        <v>2GMEL</v>
      </c>
    </row>
    <row r="3605" spans="1:4">
      <c r="A3605">
        <v>3804</v>
      </c>
      <c r="B3605" t="s">
        <v>527</v>
      </c>
      <c r="C3605" t="s">
        <v>553</v>
      </c>
      <c r="D3605" t="str">
        <f>IFERROR(VLOOKUP(A3605,'Perpetual Stats(HEM)'!$A$3:$D$2773,3,FALSE),B3605)</f>
        <v>2GMEL</v>
      </c>
    </row>
    <row r="3606" spans="1:4">
      <c r="A3606">
        <v>3805</v>
      </c>
      <c r="B3606" t="s">
        <v>527</v>
      </c>
      <c r="C3606" t="s">
        <v>553</v>
      </c>
      <c r="D3606" t="str">
        <f>IFERROR(VLOOKUP(A3606,'Perpetual Stats(HEM)'!$A$3:$D$2773,3,FALSE),B3606)</f>
        <v>2GMEL</v>
      </c>
    </row>
    <row r="3607" spans="1:4">
      <c r="A3607">
        <v>3806</v>
      </c>
      <c r="B3607" t="s">
        <v>527</v>
      </c>
      <c r="C3607" t="s">
        <v>553</v>
      </c>
      <c r="D3607" t="str">
        <f>IFERROR(VLOOKUP(A3607,'Perpetual Stats(HEM)'!$A$3:$D$2773,3,FALSE),B3607)</f>
        <v>2GMEL</v>
      </c>
    </row>
    <row r="3608" spans="1:4">
      <c r="A3608">
        <v>3807</v>
      </c>
      <c r="B3608" t="s">
        <v>527</v>
      </c>
      <c r="C3608" t="s">
        <v>553</v>
      </c>
      <c r="D3608" t="str">
        <f>IFERROR(VLOOKUP(A3608,'Perpetual Stats(HEM)'!$A$3:$D$2773,3,FALSE),B3608)</f>
        <v>2GMEL</v>
      </c>
    </row>
    <row r="3609" spans="1:4">
      <c r="A3609">
        <v>3808</v>
      </c>
      <c r="B3609" t="s">
        <v>527</v>
      </c>
      <c r="C3609" t="s">
        <v>553</v>
      </c>
      <c r="D3609" t="str">
        <f>IFERROR(VLOOKUP(A3609,'Perpetual Stats(HEM)'!$A$3:$D$2773,3,FALSE),B3609)</f>
        <v>2GMEL</v>
      </c>
    </row>
    <row r="3610" spans="1:4">
      <c r="A3610">
        <v>3809</v>
      </c>
      <c r="B3610" t="s">
        <v>527</v>
      </c>
      <c r="C3610" t="s">
        <v>553</v>
      </c>
      <c r="D3610" t="str">
        <f>IFERROR(VLOOKUP(A3610,'Perpetual Stats(HEM)'!$A$3:$D$2773,3,FALSE),B3610)</f>
        <v>2GMEL</v>
      </c>
    </row>
    <row r="3611" spans="1:4">
      <c r="A3611">
        <v>3810</v>
      </c>
      <c r="B3611" t="s">
        <v>527</v>
      </c>
      <c r="C3611" t="s">
        <v>553</v>
      </c>
      <c r="D3611" t="str">
        <f>IFERROR(VLOOKUP(A3611,'Perpetual Stats(HEM)'!$A$3:$D$2773,3,FALSE),B3611)</f>
        <v>2GMEL</v>
      </c>
    </row>
    <row r="3612" spans="1:4">
      <c r="A3612">
        <v>3811</v>
      </c>
      <c r="B3612" t="s">
        <v>527</v>
      </c>
      <c r="C3612" t="s">
        <v>553</v>
      </c>
      <c r="D3612" t="str">
        <f>IFERROR(VLOOKUP(A3612,'Perpetual Stats(HEM)'!$A$3:$D$2773,3,FALSE),B3612)</f>
        <v>VIC</v>
      </c>
    </row>
    <row r="3613" spans="1:4">
      <c r="A3613">
        <v>3812</v>
      </c>
      <c r="B3613" t="s">
        <v>527</v>
      </c>
      <c r="C3613" t="s">
        <v>479</v>
      </c>
      <c r="D3613" t="str">
        <f>IFERROR(VLOOKUP(A3613,'Perpetual Stats(HEM)'!$A$3:$D$2773,3,FALSE),B3613)</f>
        <v>2GMEL</v>
      </c>
    </row>
    <row r="3614" spans="1:4">
      <c r="A3614">
        <v>3813</v>
      </c>
      <c r="B3614" t="s">
        <v>527</v>
      </c>
      <c r="C3614" t="s">
        <v>479</v>
      </c>
      <c r="D3614" t="str">
        <f>IFERROR(VLOOKUP(A3614,'Perpetual Stats(HEM)'!$A$3:$D$2773,3,FALSE),B3614)</f>
        <v>2GMEL</v>
      </c>
    </row>
    <row r="3615" spans="1:4">
      <c r="A3615">
        <v>3814</v>
      </c>
      <c r="B3615" t="s">
        <v>527</v>
      </c>
      <c r="C3615" t="s">
        <v>479</v>
      </c>
      <c r="D3615" t="str">
        <f>IFERROR(VLOOKUP(A3615,'Perpetual Stats(HEM)'!$A$3:$D$2773,3,FALSE),B3615)</f>
        <v>2GMEL</v>
      </c>
    </row>
    <row r="3616" spans="1:4">
      <c r="A3616">
        <v>3815</v>
      </c>
      <c r="B3616" t="s">
        <v>527</v>
      </c>
      <c r="C3616" t="s">
        <v>479</v>
      </c>
      <c r="D3616" t="str">
        <f>IFERROR(VLOOKUP(A3616,'Perpetual Stats(HEM)'!$A$3:$D$2773,3,FALSE),B3616)</f>
        <v>2GMEL</v>
      </c>
    </row>
    <row r="3617" spans="1:4">
      <c r="A3617">
        <v>3816</v>
      </c>
      <c r="B3617" t="s">
        <v>527</v>
      </c>
      <c r="C3617" t="s">
        <v>479</v>
      </c>
      <c r="D3617" t="str">
        <f>IFERROR(VLOOKUP(A3617,'Perpetual Stats(HEM)'!$A$3:$D$2773,3,FALSE),B3617)</f>
        <v>2GMEL</v>
      </c>
    </row>
    <row r="3618" spans="1:4">
      <c r="A3618">
        <v>3817</v>
      </c>
      <c r="B3618" t="s">
        <v>527</v>
      </c>
      <c r="C3618" t="s">
        <v>479</v>
      </c>
      <c r="D3618" t="str">
        <f>IFERROR(VLOOKUP(A3618,'Perpetual Stats(HEM)'!$A$3:$D$2773,3,FALSE),B3618)</f>
        <v>VIC</v>
      </c>
    </row>
    <row r="3619" spans="1:4">
      <c r="A3619">
        <v>3818</v>
      </c>
      <c r="B3619" t="s">
        <v>527</v>
      </c>
      <c r="C3619" t="s">
        <v>479</v>
      </c>
      <c r="D3619" t="str">
        <f>IFERROR(VLOOKUP(A3619,'Perpetual Stats(HEM)'!$A$3:$D$2773,3,FALSE),B3619)</f>
        <v>2RVIC</v>
      </c>
    </row>
    <row r="3620" spans="1:4">
      <c r="A3620">
        <v>3819</v>
      </c>
      <c r="B3620" t="s">
        <v>527</v>
      </c>
      <c r="C3620" t="s">
        <v>479</v>
      </c>
      <c r="D3620" t="str">
        <f>IFERROR(VLOOKUP(A3620,'Perpetual Stats(HEM)'!$A$3:$D$2773,3,FALSE),B3620)</f>
        <v>VIC</v>
      </c>
    </row>
    <row r="3621" spans="1:4">
      <c r="A3621">
        <v>3820</v>
      </c>
      <c r="B3621" t="s">
        <v>527</v>
      </c>
      <c r="C3621" t="s">
        <v>479</v>
      </c>
      <c r="D3621" t="str">
        <f>IFERROR(VLOOKUP(A3621,'Perpetual Stats(HEM)'!$A$3:$D$2773,3,FALSE),B3621)</f>
        <v>2RVIC</v>
      </c>
    </row>
    <row r="3622" spans="1:4">
      <c r="A3622">
        <v>3821</v>
      </c>
      <c r="B3622" t="s">
        <v>527</v>
      </c>
      <c r="C3622" t="s">
        <v>479</v>
      </c>
      <c r="D3622" t="str">
        <f>IFERROR(VLOOKUP(A3622,'Perpetual Stats(HEM)'!$A$3:$D$2773,3,FALSE),B3622)</f>
        <v>2RVIC</v>
      </c>
    </row>
    <row r="3623" spans="1:4">
      <c r="A3623">
        <v>3822</v>
      </c>
      <c r="B3623" t="s">
        <v>527</v>
      </c>
      <c r="C3623" t="s">
        <v>479</v>
      </c>
      <c r="D3623" t="str">
        <f>IFERROR(VLOOKUP(A3623,'Perpetual Stats(HEM)'!$A$3:$D$2773,3,FALSE),B3623)</f>
        <v>2RVIC</v>
      </c>
    </row>
    <row r="3624" spans="1:4">
      <c r="A3624">
        <v>3823</v>
      </c>
      <c r="B3624" t="s">
        <v>527</v>
      </c>
      <c r="C3624" t="s">
        <v>479</v>
      </c>
      <c r="D3624" t="str">
        <f>IFERROR(VLOOKUP(A3624,'Perpetual Stats(HEM)'!$A$3:$D$2773,3,FALSE),B3624)</f>
        <v>2RVIC</v>
      </c>
    </row>
    <row r="3625" spans="1:4">
      <c r="A3625">
        <v>3824</v>
      </c>
      <c r="B3625" t="s">
        <v>527</v>
      </c>
      <c r="C3625" t="s">
        <v>479</v>
      </c>
      <c r="D3625" t="str">
        <f>IFERROR(VLOOKUP(A3625,'Perpetual Stats(HEM)'!$A$3:$D$2773,3,FALSE),B3625)</f>
        <v>2RVIC</v>
      </c>
    </row>
    <row r="3626" spans="1:4">
      <c r="A3626">
        <v>3825</v>
      </c>
      <c r="B3626" t="s">
        <v>527</v>
      </c>
      <c r="C3626" t="s">
        <v>479</v>
      </c>
      <c r="D3626" t="str">
        <f>IFERROR(VLOOKUP(A3626,'Perpetual Stats(HEM)'!$A$3:$D$2773,3,FALSE),B3626)</f>
        <v>2RVIC</v>
      </c>
    </row>
    <row r="3627" spans="1:4">
      <c r="A3627">
        <v>3826</v>
      </c>
      <c r="B3627" t="s">
        <v>527</v>
      </c>
      <c r="C3627" t="s">
        <v>479</v>
      </c>
      <c r="D3627" t="str">
        <f>IFERROR(VLOOKUP(A3627,'Perpetual Stats(HEM)'!$A$3:$D$2773,3,FALSE),B3627)</f>
        <v>VIC</v>
      </c>
    </row>
    <row r="3628" spans="1:4">
      <c r="A3628">
        <v>3827</v>
      </c>
      <c r="B3628" t="s">
        <v>527</v>
      </c>
      <c r="C3628" t="s">
        <v>479</v>
      </c>
      <c r="D3628" t="str">
        <f>IFERROR(VLOOKUP(A3628,'Perpetual Stats(HEM)'!$A$3:$D$2773,3,FALSE),B3628)</f>
        <v>VIC</v>
      </c>
    </row>
    <row r="3629" spans="1:4">
      <c r="A3629">
        <v>3828</v>
      </c>
      <c r="B3629" t="s">
        <v>527</v>
      </c>
      <c r="C3629" t="s">
        <v>479</v>
      </c>
      <c r="D3629" t="str">
        <f>IFERROR(VLOOKUP(A3629,'Perpetual Stats(HEM)'!$A$3:$D$2773,3,FALSE),B3629)</f>
        <v>VIC</v>
      </c>
    </row>
    <row r="3630" spans="1:4">
      <c r="A3630">
        <v>3829</v>
      </c>
      <c r="B3630" t="s">
        <v>527</v>
      </c>
      <c r="C3630" t="s">
        <v>479</v>
      </c>
      <c r="D3630" t="str">
        <f>IFERROR(VLOOKUP(A3630,'Perpetual Stats(HEM)'!$A$3:$D$2773,3,FALSE),B3630)</f>
        <v>VIC</v>
      </c>
    </row>
    <row r="3631" spans="1:4">
      <c r="A3631">
        <v>3830</v>
      </c>
      <c r="B3631" t="s">
        <v>527</v>
      </c>
      <c r="C3631" t="s">
        <v>479</v>
      </c>
      <c r="D3631" t="str">
        <f>IFERROR(VLOOKUP(A3631,'Perpetual Stats(HEM)'!$A$3:$D$2773,3,FALSE),B3631)</f>
        <v>VIC</v>
      </c>
    </row>
    <row r="3632" spans="1:4">
      <c r="A3632">
        <v>3831</v>
      </c>
      <c r="B3632" t="s">
        <v>527</v>
      </c>
      <c r="C3632" t="s">
        <v>479</v>
      </c>
      <c r="D3632" t="str">
        <f>IFERROR(VLOOKUP(A3632,'Perpetual Stats(HEM)'!$A$3:$D$2773,3,FALSE),B3632)</f>
        <v>2RVIC</v>
      </c>
    </row>
    <row r="3633" spans="1:4">
      <c r="A3633">
        <v>3832</v>
      </c>
      <c r="B3633" t="s">
        <v>527</v>
      </c>
      <c r="C3633" t="s">
        <v>479</v>
      </c>
      <c r="D3633" t="str">
        <f>IFERROR(VLOOKUP(A3633,'Perpetual Stats(HEM)'!$A$3:$D$2773,3,FALSE),B3633)</f>
        <v>2RVIC</v>
      </c>
    </row>
    <row r="3634" spans="1:4">
      <c r="A3634">
        <v>3833</v>
      </c>
      <c r="B3634" t="s">
        <v>527</v>
      </c>
      <c r="C3634" t="s">
        <v>479</v>
      </c>
      <c r="D3634" t="str">
        <f>IFERROR(VLOOKUP(A3634,'Perpetual Stats(HEM)'!$A$3:$D$2773,3,FALSE),B3634)</f>
        <v>2GMEL</v>
      </c>
    </row>
    <row r="3635" spans="1:4">
      <c r="A3635">
        <v>3834</v>
      </c>
      <c r="B3635" t="s">
        <v>527</v>
      </c>
      <c r="C3635" t="s">
        <v>479</v>
      </c>
      <c r="D3635" t="str">
        <f>IFERROR(VLOOKUP(A3635,'Perpetual Stats(HEM)'!$A$3:$D$2773,3,FALSE),B3635)</f>
        <v>VIC</v>
      </c>
    </row>
    <row r="3636" spans="1:4">
      <c r="A3636">
        <v>3835</v>
      </c>
      <c r="B3636" t="s">
        <v>527</v>
      </c>
      <c r="C3636" t="s">
        <v>479</v>
      </c>
      <c r="D3636" t="str">
        <f>IFERROR(VLOOKUP(A3636,'Perpetual Stats(HEM)'!$A$3:$D$2773,3,FALSE),B3636)</f>
        <v>2RVIC</v>
      </c>
    </row>
    <row r="3637" spans="1:4">
      <c r="A3637">
        <v>3836</v>
      </c>
      <c r="B3637" t="s">
        <v>527</v>
      </c>
      <c r="C3637" t="s">
        <v>479</v>
      </c>
      <c r="D3637" t="str">
        <f>IFERROR(VLOOKUP(A3637,'Perpetual Stats(HEM)'!$A$3:$D$2773,3,FALSE),B3637)</f>
        <v>VIC</v>
      </c>
    </row>
    <row r="3638" spans="1:4">
      <c r="A3638">
        <v>3837</v>
      </c>
      <c r="B3638" t="s">
        <v>527</v>
      </c>
      <c r="C3638" t="s">
        <v>479</v>
      </c>
      <c r="D3638" t="str">
        <f>IFERROR(VLOOKUP(A3638,'Perpetual Stats(HEM)'!$A$3:$D$2773,3,FALSE),B3638)</f>
        <v>VIC</v>
      </c>
    </row>
    <row r="3639" spans="1:4">
      <c r="A3639">
        <v>3838</v>
      </c>
      <c r="B3639" t="s">
        <v>527</v>
      </c>
      <c r="C3639" t="s">
        <v>479</v>
      </c>
      <c r="D3639" t="str">
        <f>IFERROR(VLOOKUP(A3639,'Perpetual Stats(HEM)'!$A$3:$D$2773,3,FALSE),B3639)</f>
        <v>VIC</v>
      </c>
    </row>
    <row r="3640" spans="1:4">
      <c r="A3640">
        <v>3839</v>
      </c>
      <c r="B3640" t="s">
        <v>527</v>
      </c>
      <c r="C3640" t="s">
        <v>479</v>
      </c>
      <c r="D3640" t="str">
        <f>IFERROR(VLOOKUP(A3640,'Perpetual Stats(HEM)'!$A$3:$D$2773,3,FALSE),B3640)</f>
        <v>VIC</v>
      </c>
    </row>
    <row r="3641" spans="1:4">
      <c r="A3641">
        <v>3840</v>
      </c>
      <c r="B3641" t="s">
        <v>527</v>
      </c>
      <c r="C3641" t="s">
        <v>479</v>
      </c>
      <c r="D3641" t="str">
        <f>IFERROR(VLOOKUP(A3641,'Perpetual Stats(HEM)'!$A$3:$D$2773,3,FALSE),B3641)</f>
        <v>2RVIC</v>
      </c>
    </row>
    <row r="3642" spans="1:4">
      <c r="A3642">
        <v>3841</v>
      </c>
      <c r="B3642" t="s">
        <v>527</v>
      </c>
      <c r="C3642" t="s">
        <v>479</v>
      </c>
      <c r="D3642" t="str">
        <f>IFERROR(VLOOKUP(A3642,'Perpetual Stats(HEM)'!$A$3:$D$2773,3,FALSE),B3642)</f>
        <v>VIC</v>
      </c>
    </row>
    <row r="3643" spans="1:4">
      <c r="A3643">
        <v>3842</v>
      </c>
      <c r="B3643" t="s">
        <v>527</v>
      </c>
      <c r="C3643" t="s">
        <v>479</v>
      </c>
      <c r="D3643" t="str">
        <f>IFERROR(VLOOKUP(A3643,'Perpetual Stats(HEM)'!$A$3:$D$2773,3,FALSE),B3643)</f>
        <v>2RVIC</v>
      </c>
    </row>
    <row r="3644" spans="1:4">
      <c r="A3644">
        <v>3843</v>
      </c>
      <c r="B3644" t="s">
        <v>527</v>
      </c>
      <c r="C3644" t="s">
        <v>479</v>
      </c>
      <c r="D3644" t="str">
        <f>IFERROR(VLOOKUP(A3644,'Perpetual Stats(HEM)'!$A$3:$D$2773,3,FALSE),B3644)</f>
        <v>VIC</v>
      </c>
    </row>
    <row r="3645" spans="1:4">
      <c r="A3645">
        <v>3844</v>
      </c>
      <c r="B3645" t="s">
        <v>527</v>
      </c>
      <c r="C3645" t="s">
        <v>479</v>
      </c>
      <c r="D3645" t="str">
        <f>IFERROR(VLOOKUP(A3645,'Perpetual Stats(HEM)'!$A$3:$D$2773,3,FALSE),B3645)</f>
        <v>2RVIC</v>
      </c>
    </row>
    <row r="3646" spans="1:4">
      <c r="A3646">
        <v>3845</v>
      </c>
      <c r="B3646" t="s">
        <v>527</v>
      </c>
      <c r="C3646" t="s">
        <v>479</v>
      </c>
      <c r="D3646" t="str">
        <f>IFERROR(VLOOKUP(A3646,'Perpetual Stats(HEM)'!$A$3:$D$2773,3,FALSE),B3646)</f>
        <v>VIC</v>
      </c>
    </row>
    <row r="3647" spans="1:4">
      <c r="A3647">
        <v>3846</v>
      </c>
      <c r="B3647" t="s">
        <v>527</v>
      </c>
      <c r="C3647" t="s">
        <v>479</v>
      </c>
      <c r="D3647" t="str">
        <f>IFERROR(VLOOKUP(A3647,'Perpetual Stats(HEM)'!$A$3:$D$2773,3,FALSE),B3647)</f>
        <v>VIC</v>
      </c>
    </row>
    <row r="3648" spans="1:4">
      <c r="A3648">
        <v>3847</v>
      </c>
      <c r="B3648" t="s">
        <v>527</v>
      </c>
      <c r="C3648" t="s">
        <v>479</v>
      </c>
      <c r="D3648" t="str">
        <f>IFERROR(VLOOKUP(A3648,'Perpetual Stats(HEM)'!$A$3:$D$2773,3,FALSE),B3648)</f>
        <v>2RVIC</v>
      </c>
    </row>
    <row r="3649" spans="1:4">
      <c r="A3649">
        <v>3848</v>
      </c>
      <c r="B3649" t="s">
        <v>527</v>
      </c>
      <c r="C3649" t="s">
        <v>479</v>
      </c>
      <c r="D3649" t="str">
        <f>IFERROR(VLOOKUP(A3649,'Perpetual Stats(HEM)'!$A$3:$D$2773,3,FALSE),B3649)</f>
        <v>VIC</v>
      </c>
    </row>
    <row r="3650" spans="1:4">
      <c r="A3650">
        <v>3849</v>
      </c>
      <c r="B3650" t="s">
        <v>527</v>
      </c>
      <c r="C3650" t="s">
        <v>479</v>
      </c>
      <c r="D3650" t="str">
        <f>IFERROR(VLOOKUP(A3650,'Perpetual Stats(HEM)'!$A$3:$D$2773,3,FALSE),B3650)</f>
        <v>VIC</v>
      </c>
    </row>
    <row r="3651" spans="1:4">
      <c r="A3651">
        <v>3850</v>
      </c>
      <c r="B3651" t="s">
        <v>527</v>
      </c>
      <c r="C3651" t="s">
        <v>479</v>
      </c>
      <c r="D3651" t="str">
        <f>IFERROR(VLOOKUP(A3651,'Perpetual Stats(HEM)'!$A$3:$D$2773,3,FALSE),B3651)</f>
        <v>2RVIC</v>
      </c>
    </row>
    <row r="3652" spans="1:4">
      <c r="A3652">
        <v>3851</v>
      </c>
      <c r="B3652" t="s">
        <v>527</v>
      </c>
      <c r="C3652" t="s">
        <v>479</v>
      </c>
      <c r="D3652" t="str">
        <f>IFERROR(VLOOKUP(A3652,'Perpetual Stats(HEM)'!$A$3:$D$2773,3,FALSE),B3652)</f>
        <v>2RVIC</v>
      </c>
    </row>
    <row r="3653" spans="1:4">
      <c r="A3653">
        <v>3852</v>
      </c>
      <c r="B3653" t="s">
        <v>527</v>
      </c>
      <c r="C3653" t="s">
        <v>479</v>
      </c>
      <c r="D3653" t="str">
        <f>IFERROR(VLOOKUP(A3653,'Perpetual Stats(HEM)'!$A$3:$D$2773,3,FALSE),B3653)</f>
        <v>2RVIC</v>
      </c>
    </row>
    <row r="3654" spans="1:4">
      <c r="A3654">
        <v>3853</v>
      </c>
      <c r="B3654" t="s">
        <v>527</v>
      </c>
      <c r="C3654" t="s">
        <v>479</v>
      </c>
      <c r="D3654" t="str">
        <f>IFERROR(VLOOKUP(A3654,'Perpetual Stats(HEM)'!$A$3:$D$2773,3,FALSE),B3654)</f>
        <v>VIC</v>
      </c>
    </row>
    <row r="3655" spans="1:4">
      <c r="A3655">
        <v>3854</v>
      </c>
      <c r="B3655" t="s">
        <v>527</v>
      </c>
      <c r="C3655" t="s">
        <v>479</v>
      </c>
      <c r="D3655" t="str">
        <f>IFERROR(VLOOKUP(A3655,'Perpetual Stats(HEM)'!$A$3:$D$2773,3,FALSE),B3655)</f>
        <v>2RVIC</v>
      </c>
    </row>
    <row r="3656" spans="1:4">
      <c r="A3656">
        <v>3855</v>
      </c>
      <c r="B3656" t="s">
        <v>527</v>
      </c>
      <c r="C3656" t="s">
        <v>479</v>
      </c>
      <c r="D3656" t="str">
        <f>IFERROR(VLOOKUP(A3656,'Perpetual Stats(HEM)'!$A$3:$D$2773,3,FALSE),B3656)</f>
        <v>VIC</v>
      </c>
    </row>
    <row r="3657" spans="1:4">
      <c r="A3657">
        <v>3856</v>
      </c>
      <c r="B3657" t="s">
        <v>527</v>
      </c>
      <c r="C3657" t="s">
        <v>479</v>
      </c>
      <c r="D3657" t="str">
        <f>IFERROR(VLOOKUP(A3657,'Perpetual Stats(HEM)'!$A$3:$D$2773,3,FALSE),B3657)</f>
        <v>2RVIC</v>
      </c>
    </row>
    <row r="3658" spans="1:4">
      <c r="A3658">
        <v>3857</v>
      </c>
      <c r="B3658" t="s">
        <v>527</v>
      </c>
      <c r="C3658" t="s">
        <v>479</v>
      </c>
      <c r="D3658" t="str">
        <f>IFERROR(VLOOKUP(A3658,'Perpetual Stats(HEM)'!$A$3:$D$2773,3,FALSE),B3658)</f>
        <v>2RVIC</v>
      </c>
    </row>
    <row r="3659" spans="1:4">
      <c r="A3659">
        <v>3858</v>
      </c>
      <c r="B3659" t="s">
        <v>527</v>
      </c>
      <c r="C3659" t="s">
        <v>479</v>
      </c>
      <c r="D3659" t="str">
        <f>IFERROR(VLOOKUP(A3659,'Perpetual Stats(HEM)'!$A$3:$D$2773,3,FALSE),B3659)</f>
        <v>2RVIC</v>
      </c>
    </row>
    <row r="3660" spans="1:4">
      <c r="A3660">
        <v>3859</v>
      </c>
      <c r="B3660" t="s">
        <v>527</v>
      </c>
      <c r="C3660" t="s">
        <v>479</v>
      </c>
      <c r="D3660" t="str">
        <f>IFERROR(VLOOKUP(A3660,'Perpetual Stats(HEM)'!$A$3:$D$2773,3,FALSE),B3660)</f>
        <v>2RVIC</v>
      </c>
    </row>
    <row r="3661" spans="1:4">
      <c r="A3661">
        <v>3860</v>
      </c>
      <c r="B3661" t="s">
        <v>527</v>
      </c>
      <c r="C3661" t="s">
        <v>479</v>
      </c>
      <c r="D3661" t="str">
        <f>IFERROR(VLOOKUP(A3661,'Perpetual Stats(HEM)'!$A$3:$D$2773,3,FALSE),B3661)</f>
        <v>2RVIC</v>
      </c>
    </row>
    <row r="3662" spans="1:4">
      <c r="A3662">
        <v>3861</v>
      </c>
      <c r="B3662" t="s">
        <v>527</v>
      </c>
      <c r="C3662" t="s">
        <v>479</v>
      </c>
      <c r="D3662" t="str">
        <f>IFERROR(VLOOKUP(A3662,'Perpetual Stats(HEM)'!$A$3:$D$2773,3,FALSE),B3662)</f>
        <v>VIC</v>
      </c>
    </row>
    <row r="3663" spans="1:4">
      <c r="A3663">
        <v>3862</v>
      </c>
      <c r="B3663" t="s">
        <v>527</v>
      </c>
      <c r="C3663" t="s">
        <v>479</v>
      </c>
      <c r="D3663" t="str">
        <f>IFERROR(VLOOKUP(A3663,'Perpetual Stats(HEM)'!$A$3:$D$2773,3,FALSE),B3663)</f>
        <v>2RVIC</v>
      </c>
    </row>
    <row r="3664" spans="1:4">
      <c r="A3664">
        <v>3863</v>
      </c>
      <c r="B3664" t="s">
        <v>527</v>
      </c>
      <c r="C3664" t="s">
        <v>479</v>
      </c>
      <c r="D3664" t="str">
        <f>IFERROR(VLOOKUP(A3664,'Perpetual Stats(HEM)'!$A$3:$D$2773,3,FALSE),B3664)</f>
        <v>VIC</v>
      </c>
    </row>
    <row r="3665" spans="1:4">
      <c r="A3665">
        <v>3864</v>
      </c>
      <c r="B3665" t="s">
        <v>527</v>
      </c>
      <c r="C3665" t="s">
        <v>479</v>
      </c>
      <c r="D3665" t="str">
        <f>IFERROR(VLOOKUP(A3665,'Perpetual Stats(HEM)'!$A$3:$D$2773,3,FALSE),B3665)</f>
        <v>2RVIC</v>
      </c>
    </row>
    <row r="3666" spans="1:4">
      <c r="A3666">
        <v>3865</v>
      </c>
      <c r="B3666" t="s">
        <v>527</v>
      </c>
      <c r="C3666" t="s">
        <v>479</v>
      </c>
      <c r="D3666" t="str">
        <f>IFERROR(VLOOKUP(A3666,'Perpetual Stats(HEM)'!$A$3:$D$2773,3,FALSE),B3666)</f>
        <v>2RVIC</v>
      </c>
    </row>
    <row r="3667" spans="1:4">
      <c r="A3667">
        <v>3866</v>
      </c>
      <c r="B3667" t="s">
        <v>527</v>
      </c>
      <c r="C3667" t="s">
        <v>479</v>
      </c>
      <c r="D3667" t="str">
        <f>IFERROR(VLOOKUP(A3667,'Perpetual Stats(HEM)'!$A$3:$D$2773,3,FALSE),B3667)</f>
        <v>VIC</v>
      </c>
    </row>
    <row r="3668" spans="1:4">
      <c r="A3668">
        <v>3867</v>
      </c>
      <c r="B3668" t="s">
        <v>527</v>
      </c>
      <c r="C3668" t="s">
        <v>479</v>
      </c>
      <c r="D3668" t="str">
        <f>IFERROR(VLOOKUP(A3668,'Perpetual Stats(HEM)'!$A$3:$D$2773,3,FALSE),B3668)</f>
        <v>VIC</v>
      </c>
    </row>
    <row r="3669" spans="1:4">
      <c r="A3669">
        <v>3868</v>
      </c>
      <c r="B3669" t="s">
        <v>527</v>
      </c>
      <c r="C3669" t="s">
        <v>479</v>
      </c>
      <c r="D3669" t="str">
        <f>IFERROR(VLOOKUP(A3669,'Perpetual Stats(HEM)'!$A$3:$D$2773,3,FALSE),B3669)</f>
        <v>VIC</v>
      </c>
    </row>
    <row r="3670" spans="1:4">
      <c r="A3670">
        <v>3869</v>
      </c>
      <c r="B3670" t="s">
        <v>527</v>
      </c>
      <c r="C3670" t="s">
        <v>479</v>
      </c>
      <c r="D3670" t="str">
        <f>IFERROR(VLOOKUP(A3670,'Perpetual Stats(HEM)'!$A$3:$D$2773,3,FALSE),B3670)</f>
        <v>2RVIC</v>
      </c>
    </row>
    <row r="3671" spans="1:4">
      <c r="A3671">
        <v>3870</v>
      </c>
      <c r="B3671" t="s">
        <v>527</v>
      </c>
      <c r="C3671" t="s">
        <v>479</v>
      </c>
      <c r="D3671" t="str">
        <f>IFERROR(VLOOKUP(A3671,'Perpetual Stats(HEM)'!$A$3:$D$2773,3,FALSE),B3671)</f>
        <v>2RVIC</v>
      </c>
    </row>
    <row r="3672" spans="1:4">
      <c r="A3672">
        <v>3871</v>
      </c>
      <c r="B3672" t="s">
        <v>527</v>
      </c>
      <c r="C3672" t="s">
        <v>479</v>
      </c>
      <c r="D3672" t="str">
        <f>IFERROR(VLOOKUP(A3672,'Perpetual Stats(HEM)'!$A$3:$D$2773,3,FALSE),B3672)</f>
        <v>2RVIC</v>
      </c>
    </row>
    <row r="3673" spans="1:4">
      <c r="A3673">
        <v>3872</v>
      </c>
      <c r="B3673" t="s">
        <v>527</v>
      </c>
      <c r="C3673" t="s">
        <v>479</v>
      </c>
      <c r="D3673" t="str">
        <f>IFERROR(VLOOKUP(A3673,'Perpetual Stats(HEM)'!$A$3:$D$2773,3,FALSE),B3673)</f>
        <v>VIC</v>
      </c>
    </row>
    <row r="3674" spans="1:4">
      <c r="A3674">
        <v>3873</v>
      </c>
      <c r="B3674" t="s">
        <v>527</v>
      </c>
      <c r="C3674" t="s">
        <v>479</v>
      </c>
      <c r="D3674" t="str">
        <f>IFERROR(VLOOKUP(A3674,'Perpetual Stats(HEM)'!$A$3:$D$2773,3,FALSE),B3674)</f>
        <v>2RVIC</v>
      </c>
    </row>
    <row r="3675" spans="1:4">
      <c r="A3675">
        <v>3874</v>
      </c>
      <c r="B3675" t="s">
        <v>527</v>
      </c>
      <c r="C3675" t="s">
        <v>479</v>
      </c>
      <c r="D3675" t="str">
        <f>IFERROR(VLOOKUP(A3675,'Perpetual Stats(HEM)'!$A$3:$D$2773,3,FALSE),B3675)</f>
        <v>2RVIC</v>
      </c>
    </row>
    <row r="3676" spans="1:4">
      <c r="A3676">
        <v>3875</v>
      </c>
      <c r="B3676" t="s">
        <v>527</v>
      </c>
      <c r="C3676" t="s">
        <v>479</v>
      </c>
      <c r="D3676" t="str">
        <f>IFERROR(VLOOKUP(A3676,'Perpetual Stats(HEM)'!$A$3:$D$2773,3,FALSE),B3676)</f>
        <v>2RVIC</v>
      </c>
    </row>
    <row r="3677" spans="1:4">
      <c r="A3677">
        <v>3876</v>
      </c>
      <c r="B3677" t="s">
        <v>527</v>
      </c>
      <c r="C3677" t="s">
        <v>479</v>
      </c>
      <c r="D3677" t="str">
        <f>IFERROR(VLOOKUP(A3677,'Perpetual Stats(HEM)'!$A$3:$D$2773,3,FALSE),B3677)</f>
        <v>VIC</v>
      </c>
    </row>
    <row r="3678" spans="1:4">
      <c r="A3678">
        <v>3877</v>
      </c>
      <c r="B3678" t="s">
        <v>527</v>
      </c>
      <c r="C3678" t="s">
        <v>479</v>
      </c>
      <c r="D3678" t="str">
        <f>IFERROR(VLOOKUP(A3678,'Perpetual Stats(HEM)'!$A$3:$D$2773,3,FALSE),B3678)</f>
        <v>VIC</v>
      </c>
    </row>
    <row r="3679" spans="1:4">
      <c r="A3679">
        <v>3878</v>
      </c>
      <c r="B3679" t="s">
        <v>527</v>
      </c>
      <c r="C3679" t="s">
        <v>479</v>
      </c>
      <c r="D3679" t="str">
        <f>IFERROR(VLOOKUP(A3679,'Perpetual Stats(HEM)'!$A$3:$D$2773,3,FALSE),B3679)</f>
        <v>2RVIC</v>
      </c>
    </row>
    <row r="3680" spans="1:4">
      <c r="A3680">
        <v>3879</v>
      </c>
      <c r="B3680" t="s">
        <v>527</v>
      </c>
      <c r="C3680" t="s">
        <v>479</v>
      </c>
      <c r="D3680" t="str">
        <f>IFERROR(VLOOKUP(A3680,'Perpetual Stats(HEM)'!$A$3:$D$2773,3,FALSE),B3680)</f>
        <v>VIC</v>
      </c>
    </row>
    <row r="3681" spans="1:4">
      <c r="A3681">
        <v>3880</v>
      </c>
      <c r="B3681" t="s">
        <v>527</v>
      </c>
      <c r="C3681" t="s">
        <v>479</v>
      </c>
      <c r="D3681" t="str">
        <f>IFERROR(VLOOKUP(A3681,'Perpetual Stats(HEM)'!$A$3:$D$2773,3,FALSE),B3681)</f>
        <v>2RVIC</v>
      </c>
    </row>
    <row r="3682" spans="1:4">
      <c r="A3682">
        <v>3881</v>
      </c>
      <c r="B3682" t="s">
        <v>527</v>
      </c>
      <c r="C3682" t="s">
        <v>479</v>
      </c>
      <c r="D3682" t="str">
        <f>IFERROR(VLOOKUP(A3682,'Perpetual Stats(HEM)'!$A$3:$D$2773,3,FALSE),B3682)</f>
        <v>VIC</v>
      </c>
    </row>
    <row r="3683" spans="1:4">
      <c r="A3683">
        <v>3882</v>
      </c>
      <c r="B3683" t="s">
        <v>527</v>
      </c>
      <c r="C3683" t="s">
        <v>479</v>
      </c>
      <c r="D3683" t="str">
        <f>IFERROR(VLOOKUP(A3683,'Perpetual Stats(HEM)'!$A$3:$D$2773,3,FALSE),B3683)</f>
        <v>2RVIC</v>
      </c>
    </row>
    <row r="3684" spans="1:4">
      <c r="A3684">
        <v>3883</v>
      </c>
      <c r="B3684" t="s">
        <v>527</v>
      </c>
      <c r="C3684" t="s">
        <v>479</v>
      </c>
      <c r="D3684" t="str">
        <f>IFERROR(VLOOKUP(A3684,'Perpetual Stats(HEM)'!$A$3:$D$2773,3,FALSE),B3684)</f>
        <v>VIC</v>
      </c>
    </row>
    <row r="3685" spans="1:4">
      <c r="A3685">
        <v>3884</v>
      </c>
      <c r="B3685" t="s">
        <v>527</v>
      </c>
      <c r="C3685" t="s">
        <v>479</v>
      </c>
      <c r="D3685" t="str">
        <f>IFERROR(VLOOKUP(A3685,'Perpetual Stats(HEM)'!$A$3:$D$2773,3,FALSE),B3685)</f>
        <v>VIC</v>
      </c>
    </row>
    <row r="3686" spans="1:4">
      <c r="A3686">
        <v>3885</v>
      </c>
      <c r="B3686" t="s">
        <v>527</v>
      </c>
      <c r="C3686" t="s">
        <v>479</v>
      </c>
      <c r="D3686" t="str">
        <f>IFERROR(VLOOKUP(A3686,'Perpetual Stats(HEM)'!$A$3:$D$2773,3,FALSE),B3686)</f>
        <v>2RVIC</v>
      </c>
    </row>
    <row r="3687" spans="1:4">
      <c r="A3687">
        <v>3886</v>
      </c>
      <c r="B3687" t="s">
        <v>527</v>
      </c>
      <c r="C3687" t="s">
        <v>479</v>
      </c>
      <c r="D3687" t="str">
        <f>IFERROR(VLOOKUP(A3687,'Perpetual Stats(HEM)'!$A$3:$D$2773,3,FALSE),B3687)</f>
        <v>2RVIC</v>
      </c>
    </row>
    <row r="3688" spans="1:4">
      <c r="A3688">
        <v>3887</v>
      </c>
      <c r="B3688" t="s">
        <v>527</v>
      </c>
      <c r="C3688" t="s">
        <v>479</v>
      </c>
      <c r="D3688" t="str">
        <f>IFERROR(VLOOKUP(A3688,'Perpetual Stats(HEM)'!$A$3:$D$2773,3,FALSE),B3688)</f>
        <v>2RVIC</v>
      </c>
    </row>
    <row r="3689" spans="1:4">
      <c r="A3689">
        <v>3888</v>
      </c>
      <c r="B3689" t="s">
        <v>527</v>
      </c>
      <c r="C3689" t="s">
        <v>479</v>
      </c>
      <c r="D3689" t="str">
        <f>IFERROR(VLOOKUP(A3689,'Perpetual Stats(HEM)'!$A$3:$D$2773,3,FALSE),B3689)</f>
        <v>2RVIC</v>
      </c>
    </row>
    <row r="3690" spans="1:4">
      <c r="A3690">
        <v>3889</v>
      </c>
      <c r="B3690" t="s">
        <v>527</v>
      </c>
      <c r="C3690" t="s">
        <v>479</v>
      </c>
      <c r="D3690" t="str">
        <f>IFERROR(VLOOKUP(A3690,'Perpetual Stats(HEM)'!$A$3:$D$2773,3,FALSE),B3690)</f>
        <v>2RVIC</v>
      </c>
    </row>
    <row r="3691" spans="1:4">
      <c r="A3691">
        <v>3890</v>
      </c>
      <c r="B3691" t="s">
        <v>527</v>
      </c>
      <c r="C3691" t="s">
        <v>479</v>
      </c>
      <c r="D3691" t="str">
        <f>IFERROR(VLOOKUP(A3691,'Perpetual Stats(HEM)'!$A$3:$D$2773,3,FALSE),B3691)</f>
        <v>2RVIC</v>
      </c>
    </row>
    <row r="3692" spans="1:4">
      <c r="A3692">
        <v>3891</v>
      </c>
      <c r="B3692" t="s">
        <v>527</v>
      </c>
      <c r="C3692" t="s">
        <v>479</v>
      </c>
      <c r="D3692" t="str">
        <f>IFERROR(VLOOKUP(A3692,'Perpetual Stats(HEM)'!$A$3:$D$2773,3,FALSE),B3692)</f>
        <v>2RVIC</v>
      </c>
    </row>
    <row r="3693" spans="1:4">
      <c r="A3693">
        <v>3892</v>
      </c>
      <c r="B3693" t="s">
        <v>527</v>
      </c>
      <c r="C3693" t="s">
        <v>479</v>
      </c>
      <c r="D3693" t="str">
        <f>IFERROR(VLOOKUP(A3693,'Perpetual Stats(HEM)'!$A$3:$D$2773,3,FALSE),B3693)</f>
        <v>2RVIC</v>
      </c>
    </row>
    <row r="3694" spans="1:4">
      <c r="A3694">
        <v>3893</v>
      </c>
      <c r="B3694" t="s">
        <v>527</v>
      </c>
      <c r="C3694" t="s">
        <v>479</v>
      </c>
      <c r="D3694" t="str">
        <f>IFERROR(VLOOKUP(A3694,'Perpetual Stats(HEM)'!$A$3:$D$2773,3,FALSE),B3694)</f>
        <v>2RVIC</v>
      </c>
    </row>
    <row r="3695" spans="1:4">
      <c r="A3695">
        <v>3894</v>
      </c>
      <c r="B3695" t="s">
        <v>527</v>
      </c>
      <c r="C3695" t="s">
        <v>479</v>
      </c>
      <c r="D3695" t="str">
        <f>IFERROR(VLOOKUP(A3695,'Perpetual Stats(HEM)'!$A$3:$D$2773,3,FALSE),B3695)</f>
        <v>VIC</v>
      </c>
    </row>
    <row r="3696" spans="1:4">
      <c r="A3696">
        <v>3895</v>
      </c>
      <c r="B3696" t="s">
        <v>527</v>
      </c>
      <c r="C3696" t="s">
        <v>479</v>
      </c>
      <c r="D3696" t="str">
        <f>IFERROR(VLOOKUP(A3696,'Perpetual Stats(HEM)'!$A$3:$D$2773,3,FALSE),B3696)</f>
        <v>2RVIC</v>
      </c>
    </row>
    <row r="3697" spans="1:4">
      <c r="A3697">
        <v>3896</v>
      </c>
      <c r="B3697" t="s">
        <v>527</v>
      </c>
      <c r="C3697" t="s">
        <v>479</v>
      </c>
      <c r="D3697" t="str">
        <f>IFERROR(VLOOKUP(A3697,'Perpetual Stats(HEM)'!$A$3:$D$2773,3,FALSE),B3697)</f>
        <v>2RVIC</v>
      </c>
    </row>
    <row r="3698" spans="1:4">
      <c r="A3698">
        <v>3897</v>
      </c>
      <c r="B3698" t="s">
        <v>527</v>
      </c>
      <c r="C3698" t="s">
        <v>479</v>
      </c>
      <c r="D3698" t="str">
        <f>IFERROR(VLOOKUP(A3698,'Perpetual Stats(HEM)'!$A$3:$D$2773,3,FALSE),B3698)</f>
        <v>VIC</v>
      </c>
    </row>
    <row r="3699" spans="1:4">
      <c r="A3699">
        <v>3898</v>
      </c>
      <c r="B3699" t="s">
        <v>527</v>
      </c>
      <c r="C3699" t="s">
        <v>479</v>
      </c>
      <c r="D3699" t="str">
        <f>IFERROR(VLOOKUP(A3699,'Perpetual Stats(HEM)'!$A$3:$D$2773,3,FALSE),B3699)</f>
        <v>2RVIC</v>
      </c>
    </row>
    <row r="3700" spans="1:4">
      <c r="A3700">
        <v>3899</v>
      </c>
      <c r="B3700" t="s">
        <v>527</v>
      </c>
      <c r="C3700" t="s">
        <v>479</v>
      </c>
      <c r="D3700" t="str">
        <f>IFERROR(VLOOKUP(A3700,'Perpetual Stats(HEM)'!$A$3:$D$2773,3,FALSE),B3700)</f>
        <v>VIC</v>
      </c>
    </row>
    <row r="3701" spans="1:4">
      <c r="A3701">
        <v>3900</v>
      </c>
      <c r="B3701" t="s">
        <v>527</v>
      </c>
      <c r="C3701" t="s">
        <v>479</v>
      </c>
      <c r="D3701" t="str">
        <f>IFERROR(VLOOKUP(A3701,'Perpetual Stats(HEM)'!$A$3:$D$2773,3,FALSE),B3701)</f>
        <v>2RVIC</v>
      </c>
    </row>
    <row r="3702" spans="1:4">
      <c r="A3702">
        <v>3901</v>
      </c>
      <c r="B3702" t="s">
        <v>527</v>
      </c>
      <c r="C3702" t="s">
        <v>479</v>
      </c>
      <c r="D3702" t="str">
        <f>IFERROR(VLOOKUP(A3702,'Perpetual Stats(HEM)'!$A$3:$D$2773,3,FALSE),B3702)</f>
        <v>VIC</v>
      </c>
    </row>
    <row r="3703" spans="1:4">
      <c r="A3703">
        <v>3902</v>
      </c>
      <c r="B3703" t="s">
        <v>527</v>
      </c>
      <c r="C3703" t="s">
        <v>479</v>
      </c>
      <c r="D3703" t="str">
        <f>IFERROR(VLOOKUP(A3703,'Perpetual Stats(HEM)'!$A$3:$D$2773,3,FALSE),B3703)</f>
        <v>2RVIC</v>
      </c>
    </row>
    <row r="3704" spans="1:4">
      <c r="A3704">
        <v>3903</v>
      </c>
      <c r="B3704" t="s">
        <v>527</v>
      </c>
      <c r="C3704" t="s">
        <v>479</v>
      </c>
      <c r="D3704" t="str">
        <f>IFERROR(VLOOKUP(A3704,'Perpetual Stats(HEM)'!$A$3:$D$2773,3,FALSE),B3704)</f>
        <v>2RVIC</v>
      </c>
    </row>
    <row r="3705" spans="1:4">
      <c r="A3705">
        <v>3904</v>
      </c>
      <c r="B3705" t="s">
        <v>527</v>
      </c>
      <c r="C3705" t="s">
        <v>479</v>
      </c>
      <c r="D3705" t="str">
        <f>IFERROR(VLOOKUP(A3705,'Perpetual Stats(HEM)'!$A$3:$D$2773,3,FALSE),B3705)</f>
        <v>2RVIC</v>
      </c>
    </row>
    <row r="3706" spans="1:4">
      <c r="A3706">
        <v>3905</v>
      </c>
      <c r="B3706" t="s">
        <v>527</v>
      </c>
      <c r="C3706" t="s">
        <v>479</v>
      </c>
      <c r="D3706" t="str">
        <f>IFERROR(VLOOKUP(A3706,'Perpetual Stats(HEM)'!$A$3:$D$2773,3,FALSE),B3706)</f>
        <v>VIC</v>
      </c>
    </row>
    <row r="3707" spans="1:4">
      <c r="A3707">
        <v>3906</v>
      </c>
      <c r="B3707" t="s">
        <v>527</v>
      </c>
      <c r="C3707" t="s">
        <v>479</v>
      </c>
      <c r="D3707" t="str">
        <f>IFERROR(VLOOKUP(A3707,'Perpetual Stats(HEM)'!$A$3:$D$2773,3,FALSE),B3707)</f>
        <v>VIC</v>
      </c>
    </row>
    <row r="3708" spans="1:4">
      <c r="A3708">
        <v>3907</v>
      </c>
      <c r="B3708" t="s">
        <v>527</v>
      </c>
      <c r="C3708" t="s">
        <v>479</v>
      </c>
      <c r="D3708" t="str">
        <f>IFERROR(VLOOKUP(A3708,'Perpetual Stats(HEM)'!$A$3:$D$2773,3,FALSE),B3708)</f>
        <v>VIC</v>
      </c>
    </row>
    <row r="3709" spans="1:4">
      <c r="A3709">
        <v>3908</v>
      </c>
      <c r="B3709" t="s">
        <v>527</v>
      </c>
      <c r="C3709" t="s">
        <v>479</v>
      </c>
      <c r="D3709" t="str">
        <f>IFERROR(VLOOKUP(A3709,'Perpetual Stats(HEM)'!$A$3:$D$2773,3,FALSE),B3709)</f>
        <v>VIC</v>
      </c>
    </row>
    <row r="3710" spans="1:4">
      <c r="A3710">
        <v>3909</v>
      </c>
      <c r="B3710" t="s">
        <v>527</v>
      </c>
      <c r="C3710" t="s">
        <v>479</v>
      </c>
      <c r="D3710" t="str">
        <f>IFERROR(VLOOKUP(A3710,'Perpetual Stats(HEM)'!$A$3:$D$2773,3,FALSE),B3710)</f>
        <v>2RVIC</v>
      </c>
    </row>
    <row r="3711" spans="1:4">
      <c r="A3711">
        <v>3910</v>
      </c>
      <c r="B3711" t="s">
        <v>527</v>
      </c>
      <c r="C3711" t="s">
        <v>553</v>
      </c>
      <c r="D3711" t="str">
        <f>IFERROR(VLOOKUP(A3711,'Perpetual Stats(HEM)'!$A$3:$D$2773,3,FALSE),B3711)</f>
        <v>2GMEL</v>
      </c>
    </row>
    <row r="3712" spans="1:4">
      <c r="A3712">
        <v>3911</v>
      </c>
      <c r="B3712" t="s">
        <v>527</v>
      </c>
      <c r="C3712" t="s">
        <v>553</v>
      </c>
      <c r="D3712" t="str">
        <f>IFERROR(VLOOKUP(A3712,'Perpetual Stats(HEM)'!$A$3:$D$2773,3,FALSE),B3712)</f>
        <v>2GMEL</v>
      </c>
    </row>
    <row r="3713" spans="1:4">
      <c r="A3713">
        <v>3912</v>
      </c>
      <c r="B3713" t="s">
        <v>527</v>
      </c>
      <c r="C3713" t="s">
        <v>553</v>
      </c>
      <c r="D3713" t="str">
        <f>IFERROR(VLOOKUP(A3713,'Perpetual Stats(HEM)'!$A$3:$D$2773,3,FALSE),B3713)</f>
        <v>2GMEL</v>
      </c>
    </row>
    <row r="3714" spans="1:4">
      <c r="A3714">
        <v>3913</v>
      </c>
      <c r="B3714" t="s">
        <v>527</v>
      </c>
      <c r="C3714" t="s">
        <v>553</v>
      </c>
      <c r="D3714" t="str">
        <f>IFERROR(VLOOKUP(A3714,'Perpetual Stats(HEM)'!$A$3:$D$2773,3,FALSE),B3714)</f>
        <v>2GMEL</v>
      </c>
    </row>
    <row r="3715" spans="1:4">
      <c r="A3715">
        <v>3914</v>
      </c>
      <c r="B3715" t="s">
        <v>527</v>
      </c>
      <c r="C3715" t="s">
        <v>553</v>
      </c>
      <c r="D3715" t="str">
        <f>IFERROR(VLOOKUP(A3715,'Perpetual Stats(HEM)'!$A$3:$D$2773,3,FALSE),B3715)</f>
        <v>VIC</v>
      </c>
    </row>
    <row r="3716" spans="1:4">
      <c r="A3716">
        <v>3915</v>
      </c>
      <c r="B3716" t="s">
        <v>527</v>
      </c>
      <c r="C3716" t="s">
        <v>553</v>
      </c>
      <c r="D3716" t="str">
        <f>IFERROR(VLOOKUP(A3716,'Perpetual Stats(HEM)'!$A$3:$D$2773,3,FALSE),B3716)</f>
        <v>2GMEL</v>
      </c>
    </row>
    <row r="3717" spans="1:4">
      <c r="A3717">
        <v>3916</v>
      </c>
      <c r="B3717" t="s">
        <v>527</v>
      </c>
      <c r="C3717" t="s">
        <v>553</v>
      </c>
      <c r="D3717" t="str">
        <f>IFERROR(VLOOKUP(A3717,'Perpetual Stats(HEM)'!$A$3:$D$2773,3,FALSE),B3717)</f>
        <v>2GMEL</v>
      </c>
    </row>
    <row r="3718" spans="1:4">
      <c r="A3718">
        <v>3917</v>
      </c>
      <c r="B3718" t="s">
        <v>527</v>
      </c>
      <c r="C3718" t="s">
        <v>553</v>
      </c>
      <c r="D3718" t="str">
        <f>IFERROR(VLOOKUP(A3718,'Perpetual Stats(HEM)'!$A$3:$D$2773,3,FALSE),B3718)</f>
        <v>VIC</v>
      </c>
    </row>
    <row r="3719" spans="1:4">
      <c r="A3719">
        <v>3918</v>
      </c>
      <c r="B3719" t="s">
        <v>527</v>
      </c>
      <c r="C3719" t="s">
        <v>553</v>
      </c>
      <c r="D3719" t="str">
        <f>IFERROR(VLOOKUP(A3719,'Perpetual Stats(HEM)'!$A$3:$D$2773,3,FALSE),B3719)</f>
        <v>2GMEL</v>
      </c>
    </row>
    <row r="3720" spans="1:4">
      <c r="A3720">
        <v>3919</v>
      </c>
      <c r="B3720" t="s">
        <v>527</v>
      </c>
      <c r="C3720" t="s">
        <v>553</v>
      </c>
      <c r="D3720" t="str">
        <f>IFERROR(VLOOKUP(A3720,'Perpetual Stats(HEM)'!$A$3:$D$2773,3,FALSE),B3720)</f>
        <v>2GMEL</v>
      </c>
    </row>
    <row r="3721" spans="1:4">
      <c r="A3721">
        <v>3920</v>
      </c>
      <c r="B3721" t="s">
        <v>527</v>
      </c>
      <c r="C3721" t="s">
        <v>553</v>
      </c>
      <c r="D3721" t="str">
        <f>IFERROR(VLOOKUP(A3721,'Perpetual Stats(HEM)'!$A$3:$D$2773,3,FALSE),B3721)</f>
        <v>2GMEL</v>
      </c>
    </row>
    <row r="3722" spans="1:4">
      <c r="A3722">
        <v>3921</v>
      </c>
      <c r="B3722" t="s">
        <v>527</v>
      </c>
      <c r="C3722" t="s">
        <v>479</v>
      </c>
      <c r="D3722" t="str">
        <f>IFERROR(VLOOKUP(A3722,'Perpetual Stats(HEM)'!$A$3:$D$2773,3,FALSE),B3722)</f>
        <v>2RVIC</v>
      </c>
    </row>
    <row r="3723" spans="1:4">
      <c r="A3723">
        <v>3922</v>
      </c>
      <c r="B3723" t="s">
        <v>527</v>
      </c>
      <c r="C3723" t="s">
        <v>479</v>
      </c>
      <c r="D3723" t="str">
        <f>IFERROR(VLOOKUP(A3723,'Perpetual Stats(HEM)'!$A$3:$D$2773,3,FALSE),B3723)</f>
        <v>2RVIC</v>
      </c>
    </row>
    <row r="3724" spans="1:4">
      <c r="A3724">
        <v>3923</v>
      </c>
      <c r="B3724" t="s">
        <v>527</v>
      </c>
      <c r="C3724" t="s">
        <v>479</v>
      </c>
      <c r="D3724" t="str">
        <f>IFERROR(VLOOKUP(A3724,'Perpetual Stats(HEM)'!$A$3:$D$2773,3,FALSE),B3724)</f>
        <v>2RVIC</v>
      </c>
    </row>
    <row r="3725" spans="1:4">
      <c r="A3725">
        <v>3924</v>
      </c>
      <c r="B3725" t="s">
        <v>527</v>
      </c>
      <c r="C3725" t="s">
        <v>479</v>
      </c>
      <c r="D3725" t="str">
        <f>IFERROR(VLOOKUP(A3725,'Perpetual Stats(HEM)'!$A$3:$D$2773,3,FALSE),B3725)</f>
        <v>VIC</v>
      </c>
    </row>
    <row r="3726" spans="1:4">
      <c r="A3726">
        <v>3925</v>
      </c>
      <c r="B3726" t="s">
        <v>527</v>
      </c>
      <c r="C3726" t="s">
        <v>479</v>
      </c>
      <c r="D3726" t="str">
        <f>IFERROR(VLOOKUP(A3726,'Perpetual Stats(HEM)'!$A$3:$D$2773,3,FALSE),B3726)</f>
        <v>2RVIC</v>
      </c>
    </row>
    <row r="3727" spans="1:4">
      <c r="A3727">
        <v>3926</v>
      </c>
      <c r="B3727" t="s">
        <v>527</v>
      </c>
      <c r="C3727" t="s">
        <v>553</v>
      </c>
      <c r="D3727" t="str">
        <f>IFERROR(VLOOKUP(A3727,'Perpetual Stats(HEM)'!$A$3:$D$2773,3,FALSE),B3727)</f>
        <v>2GMEL</v>
      </c>
    </row>
    <row r="3728" spans="1:4">
      <c r="A3728">
        <v>3927</v>
      </c>
      <c r="B3728" t="s">
        <v>527</v>
      </c>
      <c r="C3728" t="s">
        <v>553</v>
      </c>
      <c r="D3728" t="str">
        <f>IFERROR(VLOOKUP(A3728,'Perpetual Stats(HEM)'!$A$3:$D$2773,3,FALSE),B3728)</f>
        <v>2GMEL</v>
      </c>
    </row>
    <row r="3729" spans="1:4">
      <c r="A3729">
        <v>3928</v>
      </c>
      <c r="B3729" t="s">
        <v>527</v>
      </c>
      <c r="C3729" t="s">
        <v>553</v>
      </c>
      <c r="D3729" t="str">
        <f>IFERROR(VLOOKUP(A3729,'Perpetual Stats(HEM)'!$A$3:$D$2773,3,FALSE),B3729)</f>
        <v>2GMEL</v>
      </c>
    </row>
    <row r="3730" spans="1:4">
      <c r="A3730">
        <v>3929</v>
      </c>
      <c r="B3730" t="s">
        <v>527</v>
      </c>
      <c r="C3730" t="s">
        <v>553</v>
      </c>
      <c r="D3730" t="str">
        <f>IFERROR(VLOOKUP(A3730,'Perpetual Stats(HEM)'!$A$3:$D$2773,3,FALSE),B3730)</f>
        <v>2GMEL</v>
      </c>
    </row>
    <row r="3731" spans="1:4">
      <c r="A3731">
        <v>3930</v>
      </c>
      <c r="B3731" t="s">
        <v>527</v>
      </c>
      <c r="C3731" t="s">
        <v>553</v>
      </c>
      <c r="D3731" t="str">
        <f>IFERROR(VLOOKUP(A3731,'Perpetual Stats(HEM)'!$A$3:$D$2773,3,FALSE),B3731)</f>
        <v>2GMEL</v>
      </c>
    </row>
    <row r="3732" spans="1:4">
      <c r="A3732">
        <v>3931</v>
      </c>
      <c r="B3732" t="s">
        <v>527</v>
      </c>
      <c r="C3732" t="s">
        <v>553</v>
      </c>
      <c r="D3732" t="str">
        <f>IFERROR(VLOOKUP(A3732,'Perpetual Stats(HEM)'!$A$3:$D$2773,3,FALSE),B3732)</f>
        <v>2GMEL</v>
      </c>
    </row>
    <row r="3733" spans="1:4">
      <c r="A3733">
        <v>3932</v>
      </c>
      <c r="B3733" t="s">
        <v>527</v>
      </c>
      <c r="C3733" t="s">
        <v>553</v>
      </c>
      <c r="D3733" t="str">
        <f>IFERROR(VLOOKUP(A3733,'Perpetual Stats(HEM)'!$A$3:$D$2773,3,FALSE),B3733)</f>
        <v>VIC</v>
      </c>
    </row>
    <row r="3734" spans="1:4">
      <c r="A3734">
        <v>3933</v>
      </c>
      <c r="B3734" t="s">
        <v>527</v>
      </c>
      <c r="C3734" t="s">
        <v>553</v>
      </c>
      <c r="D3734" t="str">
        <f>IFERROR(VLOOKUP(A3734,'Perpetual Stats(HEM)'!$A$3:$D$2773,3,FALSE),B3734)</f>
        <v>2GMEL</v>
      </c>
    </row>
    <row r="3735" spans="1:4">
      <c r="A3735">
        <v>3934</v>
      </c>
      <c r="B3735" t="s">
        <v>527</v>
      </c>
      <c r="C3735" t="s">
        <v>553</v>
      </c>
      <c r="D3735" t="str">
        <f>IFERROR(VLOOKUP(A3735,'Perpetual Stats(HEM)'!$A$3:$D$2773,3,FALSE),B3735)</f>
        <v>2GMEL</v>
      </c>
    </row>
    <row r="3736" spans="1:4">
      <c r="A3736">
        <v>3935</v>
      </c>
      <c r="B3736" t="s">
        <v>527</v>
      </c>
      <c r="C3736" t="s">
        <v>553</v>
      </c>
      <c r="D3736" t="str">
        <f>IFERROR(VLOOKUP(A3736,'Perpetual Stats(HEM)'!$A$3:$D$2773,3,FALSE),B3736)</f>
        <v>VIC</v>
      </c>
    </row>
    <row r="3737" spans="1:4">
      <c r="A3737">
        <v>3936</v>
      </c>
      <c r="B3737" t="s">
        <v>527</v>
      </c>
      <c r="C3737" t="s">
        <v>553</v>
      </c>
      <c r="D3737" t="str">
        <f>IFERROR(VLOOKUP(A3737,'Perpetual Stats(HEM)'!$A$3:$D$2773,3,FALSE),B3737)</f>
        <v>2GMEL</v>
      </c>
    </row>
    <row r="3738" spans="1:4">
      <c r="A3738">
        <v>3937</v>
      </c>
      <c r="B3738" t="s">
        <v>527</v>
      </c>
      <c r="C3738" t="s">
        <v>553</v>
      </c>
      <c r="D3738" t="str">
        <f>IFERROR(VLOOKUP(A3738,'Perpetual Stats(HEM)'!$A$3:$D$2773,3,FALSE),B3738)</f>
        <v>2GMEL</v>
      </c>
    </row>
    <row r="3739" spans="1:4">
      <c r="A3739">
        <v>3938</v>
      </c>
      <c r="B3739" t="s">
        <v>527</v>
      </c>
      <c r="C3739" t="s">
        <v>553</v>
      </c>
      <c r="D3739" t="str">
        <f>IFERROR(VLOOKUP(A3739,'Perpetual Stats(HEM)'!$A$3:$D$2773,3,FALSE),B3739)</f>
        <v>2GMEL</v>
      </c>
    </row>
    <row r="3740" spans="1:4">
      <c r="A3740">
        <v>3939</v>
      </c>
      <c r="B3740" t="s">
        <v>527</v>
      </c>
      <c r="C3740" t="s">
        <v>553</v>
      </c>
      <c r="D3740" t="str">
        <f>IFERROR(VLOOKUP(A3740,'Perpetual Stats(HEM)'!$A$3:$D$2773,3,FALSE),B3740)</f>
        <v>2GMEL</v>
      </c>
    </row>
    <row r="3741" spans="1:4">
      <c r="A3741">
        <v>3940</v>
      </c>
      <c r="B3741" t="s">
        <v>527</v>
      </c>
      <c r="C3741" t="s">
        <v>553</v>
      </c>
      <c r="D3741" t="str">
        <f>IFERROR(VLOOKUP(A3741,'Perpetual Stats(HEM)'!$A$3:$D$2773,3,FALSE),B3741)</f>
        <v>2GMEL</v>
      </c>
    </row>
    <row r="3742" spans="1:4">
      <c r="A3742">
        <v>3941</v>
      </c>
      <c r="B3742" t="s">
        <v>527</v>
      </c>
      <c r="C3742" t="s">
        <v>553</v>
      </c>
      <c r="D3742" t="str">
        <f>IFERROR(VLOOKUP(A3742,'Perpetual Stats(HEM)'!$A$3:$D$2773,3,FALSE),B3742)</f>
        <v>2GMEL</v>
      </c>
    </row>
    <row r="3743" spans="1:4">
      <c r="A3743">
        <v>3942</v>
      </c>
      <c r="B3743" t="s">
        <v>527</v>
      </c>
      <c r="C3743" t="s">
        <v>553</v>
      </c>
      <c r="D3743" t="str">
        <f>IFERROR(VLOOKUP(A3743,'Perpetual Stats(HEM)'!$A$3:$D$2773,3,FALSE),B3743)</f>
        <v>2GMEL</v>
      </c>
    </row>
    <row r="3744" spans="1:4">
      <c r="A3744">
        <v>3943</v>
      </c>
      <c r="B3744" t="s">
        <v>527</v>
      </c>
      <c r="C3744" t="s">
        <v>553</v>
      </c>
      <c r="D3744" t="str">
        <f>IFERROR(VLOOKUP(A3744,'Perpetual Stats(HEM)'!$A$3:$D$2773,3,FALSE),B3744)</f>
        <v>2GMEL</v>
      </c>
    </row>
    <row r="3745" spans="1:4">
      <c r="A3745">
        <v>3944</v>
      </c>
      <c r="B3745" t="s">
        <v>527</v>
      </c>
      <c r="C3745" t="s">
        <v>553</v>
      </c>
      <c r="D3745" t="str">
        <f>IFERROR(VLOOKUP(A3745,'Perpetual Stats(HEM)'!$A$3:$D$2773,3,FALSE),B3745)</f>
        <v>2GMEL</v>
      </c>
    </row>
    <row r="3746" spans="1:4">
      <c r="A3746">
        <v>3945</v>
      </c>
      <c r="B3746" t="s">
        <v>527</v>
      </c>
      <c r="C3746" t="s">
        <v>479</v>
      </c>
      <c r="D3746" t="str">
        <f>IFERROR(VLOOKUP(A3746,'Perpetual Stats(HEM)'!$A$3:$D$2773,3,FALSE),B3746)</f>
        <v>2RVIC</v>
      </c>
    </row>
    <row r="3747" spans="1:4">
      <c r="A3747">
        <v>3946</v>
      </c>
      <c r="B3747" t="s">
        <v>527</v>
      </c>
      <c r="C3747" t="s">
        <v>479</v>
      </c>
      <c r="D3747" t="str">
        <f>IFERROR(VLOOKUP(A3747,'Perpetual Stats(HEM)'!$A$3:$D$2773,3,FALSE),B3747)</f>
        <v>2RVIC</v>
      </c>
    </row>
    <row r="3748" spans="1:4">
      <c r="A3748">
        <v>3947</v>
      </c>
      <c r="B3748" t="s">
        <v>527</v>
      </c>
      <c r="C3748" t="s">
        <v>479</v>
      </c>
      <c r="D3748" t="str">
        <f>IFERROR(VLOOKUP(A3748,'Perpetual Stats(HEM)'!$A$3:$D$2773,3,FALSE),B3748)</f>
        <v>VIC</v>
      </c>
    </row>
    <row r="3749" spans="1:4">
      <c r="A3749">
        <v>3948</v>
      </c>
      <c r="B3749" t="s">
        <v>527</v>
      </c>
      <c r="C3749" t="s">
        <v>479</v>
      </c>
      <c r="D3749" t="str">
        <f>IFERROR(VLOOKUP(A3749,'Perpetual Stats(HEM)'!$A$3:$D$2773,3,FALSE),B3749)</f>
        <v>VIC</v>
      </c>
    </row>
    <row r="3750" spans="1:4">
      <c r="A3750">
        <v>3949</v>
      </c>
      <c r="B3750" t="s">
        <v>527</v>
      </c>
      <c r="C3750" t="s">
        <v>479</v>
      </c>
      <c r="D3750" t="str">
        <f>IFERROR(VLOOKUP(A3750,'Perpetual Stats(HEM)'!$A$3:$D$2773,3,FALSE),B3750)</f>
        <v>VIC</v>
      </c>
    </row>
    <row r="3751" spans="1:4">
      <c r="A3751">
        <v>3950</v>
      </c>
      <c r="B3751" t="s">
        <v>527</v>
      </c>
      <c r="C3751" t="s">
        <v>479</v>
      </c>
      <c r="D3751" t="str">
        <f>IFERROR(VLOOKUP(A3751,'Perpetual Stats(HEM)'!$A$3:$D$2773,3,FALSE),B3751)</f>
        <v>2RVIC</v>
      </c>
    </row>
    <row r="3752" spans="1:4">
      <c r="A3752">
        <v>3951</v>
      </c>
      <c r="B3752" t="s">
        <v>527</v>
      </c>
      <c r="C3752" t="s">
        <v>479</v>
      </c>
      <c r="D3752" t="str">
        <f>IFERROR(VLOOKUP(A3752,'Perpetual Stats(HEM)'!$A$3:$D$2773,3,FALSE),B3752)</f>
        <v>2RVIC</v>
      </c>
    </row>
    <row r="3753" spans="1:4">
      <c r="A3753">
        <v>3952</v>
      </c>
      <c r="B3753" t="s">
        <v>527</v>
      </c>
      <c r="C3753" t="s">
        <v>479</v>
      </c>
      <c r="D3753" t="str">
        <f>IFERROR(VLOOKUP(A3753,'Perpetual Stats(HEM)'!$A$3:$D$2773,3,FALSE),B3753)</f>
        <v>VIC</v>
      </c>
    </row>
    <row r="3754" spans="1:4">
      <c r="A3754">
        <v>3953</v>
      </c>
      <c r="B3754" t="s">
        <v>527</v>
      </c>
      <c r="C3754" t="s">
        <v>479</v>
      </c>
      <c r="D3754" t="str">
        <f>IFERROR(VLOOKUP(A3754,'Perpetual Stats(HEM)'!$A$3:$D$2773,3,FALSE),B3754)</f>
        <v>2RVIC</v>
      </c>
    </row>
    <row r="3755" spans="1:4">
      <c r="A3755">
        <v>3954</v>
      </c>
      <c r="B3755" t="s">
        <v>527</v>
      </c>
      <c r="C3755" t="s">
        <v>479</v>
      </c>
      <c r="D3755" t="str">
        <f>IFERROR(VLOOKUP(A3755,'Perpetual Stats(HEM)'!$A$3:$D$2773,3,FALSE),B3755)</f>
        <v>2RVIC</v>
      </c>
    </row>
    <row r="3756" spans="1:4">
      <c r="A3756">
        <v>3955</v>
      </c>
      <c r="B3756" t="s">
        <v>527</v>
      </c>
      <c r="C3756" t="s">
        <v>479</v>
      </c>
      <c r="D3756" t="str">
        <f>IFERROR(VLOOKUP(A3756,'Perpetual Stats(HEM)'!$A$3:$D$2773,3,FALSE),B3756)</f>
        <v>VIC</v>
      </c>
    </row>
    <row r="3757" spans="1:4">
      <c r="A3757">
        <v>3956</v>
      </c>
      <c r="B3757" t="s">
        <v>527</v>
      </c>
      <c r="C3757" t="s">
        <v>479</v>
      </c>
      <c r="D3757" t="str">
        <f>IFERROR(VLOOKUP(A3757,'Perpetual Stats(HEM)'!$A$3:$D$2773,3,FALSE),B3757)</f>
        <v>2RVIC</v>
      </c>
    </row>
    <row r="3758" spans="1:4">
      <c r="A3758">
        <v>3957</v>
      </c>
      <c r="B3758" t="s">
        <v>527</v>
      </c>
      <c r="C3758" t="s">
        <v>479</v>
      </c>
      <c r="D3758" t="str">
        <f>IFERROR(VLOOKUP(A3758,'Perpetual Stats(HEM)'!$A$3:$D$2773,3,FALSE),B3758)</f>
        <v>2RVIC</v>
      </c>
    </row>
    <row r="3759" spans="1:4">
      <c r="A3759">
        <v>3958</v>
      </c>
      <c r="B3759" t="s">
        <v>527</v>
      </c>
      <c r="C3759" t="s">
        <v>479</v>
      </c>
      <c r="D3759" t="str">
        <f>IFERROR(VLOOKUP(A3759,'Perpetual Stats(HEM)'!$A$3:$D$2773,3,FALSE),B3759)</f>
        <v>2RVIC</v>
      </c>
    </row>
    <row r="3760" spans="1:4">
      <c r="A3760">
        <v>3959</v>
      </c>
      <c r="B3760" t="s">
        <v>527</v>
      </c>
      <c r="C3760" t="s">
        <v>479</v>
      </c>
      <c r="D3760" t="str">
        <f>IFERROR(VLOOKUP(A3760,'Perpetual Stats(HEM)'!$A$3:$D$2773,3,FALSE),B3760)</f>
        <v>2RVIC</v>
      </c>
    </row>
    <row r="3761" spans="1:4">
      <c r="A3761">
        <v>3960</v>
      </c>
      <c r="B3761" t="s">
        <v>527</v>
      </c>
      <c r="C3761" t="s">
        <v>479</v>
      </c>
      <c r="D3761" t="str">
        <f>IFERROR(VLOOKUP(A3761,'Perpetual Stats(HEM)'!$A$3:$D$2773,3,FALSE),B3761)</f>
        <v>2RVIC</v>
      </c>
    </row>
    <row r="3762" spans="1:4">
      <c r="A3762">
        <v>3961</v>
      </c>
      <c r="B3762" t="s">
        <v>527</v>
      </c>
      <c r="C3762" t="s">
        <v>479</v>
      </c>
      <c r="D3762" t="str">
        <f>IFERROR(VLOOKUP(A3762,'Perpetual Stats(HEM)'!$A$3:$D$2773,3,FALSE),B3762)</f>
        <v>VIC</v>
      </c>
    </row>
    <row r="3763" spans="1:4">
      <c r="A3763">
        <v>3962</v>
      </c>
      <c r="B3763" t="s">
        <v>527</v>
      </c>
      <c r="C3763" t="s">
        <v>479</v>
      </c>
      <c r="D3763" t="str">
        <f>IFERROR(VLOOKUP(A3763,'Perpetual Stats(HEM)'!$A$3:$D$2773,3,FALSE),B3763)</f>
        <v>2RVIC</v>
      </c>
    </row>
    <row r="3764" spans="1:4">
      <c r="A3764">
        <v>3963</v>
      </c>
      <c r="B3764" t="s">
        <v>527</v>
      </c>
      <c r="C3764" t="s">
        <v>479</v>
      </c>
      <c r="D3764" t="str">
        <f>IFERROR(VLOOKUP(A3764,'Perpetual Stats(HEM)'!$A$3:$D$2773,3,FALSE),B3764)</f>
        <v>VIC</v>
      </c>
    </row>
    <row r="3765" spans="1:4">
      <c r="A3765">
        <v>3964</v>
      </c>
      <c r="B3765" t="s">
        <v>527</v>
      </c>
      <c r="C3765" t="s">
        <v>479</v>
      </c>
      <c r="D3765" t="str">
        <f>IFERROR(VLOOKUP(A3765,'Perpetual Stats(HEM)'!$A$3:$D$2773,3,FALSE),B3765)</f>
        <v>2RVIC</v>
      </c>
    </row>
    <row r="3766" spans="1:4">
      <c r="A3766">
        <v>3965</v>
      </c>
      <c r="B3766" t="s">
        <v>527</v>
      </c>
      <c r="C3766" t="s">
        <v>479</v>
      </c>
      <c r="D3766" t="str">
        <f>IFERROR(VLOOKUP(A3766,'Perpetual Stats(HEM)'!$A$3:$D$2773,3,FALSE),B3766)</f>
        <v>2RVIC</v>
      </c>
    </row>
    <row r="3767" spans="1:4">
      <c r="A3767">
        <v>3966</v>
      </c>
      <c r="B3767" t="s">
        <v>527</v>
      </c>
      <c r="C3767" t="s">
        <v>479</v>
      </c>
      <c r="D3767" t="str">
        <f>IFERROR(VLOOKUP(A3767,'Perpetual Stats(HEM)'!$A$3:$D$2773,3,FALSE),B3767)</f>
        <v>2RVIC</v>
      </c>
    </row>
    <row r="3768" spans="1:4">
      <c r="A3768">
        <v>3967</v>
      </c>
      <c r="B3768" t="s">
        <v>527</v>
      </c>
      <c r="C3768" t="s">
        <v>479</v>
      </c>
      <c r="D3768" t="str">
        <f>IFERROR(VLOOKUP(A3768,'Perpetual Stats(HEM)'!$A$3:$D$2773,3,FALSE),B3768)</f>
        <v>2RVIC</v>
      </c>
    </row>
    <row r="3769" spans="1:4">
      <c r="A3769">
        <v>3968</v>
      </c>
      <c r="B3769" t="s">
        <v>527</v>
      </c>
      <c r="C3769" t="s">
        <v>479</v>
      </c>
      <c r="D3769" t="str">
        <f>IFERROR(VLOOKUP(A3769,'Perpetual Stats(HEM)'!$A$3:$D$2773,3,FALSE),B3769)</f>
        <v>VIC</v>
      </c>
    </row>
    <row r="3770" spans="1:4">
      <c r="A3770">
        <v>3969</v>
      </c>
      <c r="B3770" t="s">
        <v>527</v>
      </c>
      <c r="C3770" t="s">
        <v>479</v>
      </c>
      <c r="D3770" t="str">
        <f>IFERROR(VLOOKUP(A3770,'Perpetual Stats(HEM)'!$A$3:$D$2773,3,FALSE),B3770)</f>
        <v>VIC</v>
      </c>
    </row>
    <row r="3771" spans="1:4">
      <c r="A3771">
        <v>3970</v>
      </c>
      <c r="B3771" t="s">
        <v>527</v>
      </c>
      <c r="C3771" t="s">
        <v>479</v>
      </c>
      <c r="D3771" t="str">
        <f>IFERROR(VLOOKUP(A3771,'Perpetual Stats(HEM)'!$A$3:$D$2773,3,FALSE),B3771)</f>
        <v>VIC</v>
      </c>
    </row>
    <row r="3772" spans="1:4">
      <c r="A3772">
        <v>3971</v>
      </c>
      <c r="B3772" t="s">
        <v>527</v>
      </c>
      <c r="C3772" t="s">
        <v>479</v>
      </c>
      <c r="D3772" t="str">
        <f>IFERROR(VLOOKUP(A3772,'Perpetual Stats(HEM)'!$A$3:$D$2773,3,FALSE),B3772)</f>
        <v>2RVIC</v>
      </c>
    </row>
    <row r="3773" spans="1:4">
      <c r="A3773">
        <v>3972</v>
      </c>
      <c r="B3773" t="s">
        <v>527</v>
      </c>
      <c r="C3773" t="s">
        <v>553</v>
      </c>
      <c r="D3773" t="str">
        <f>IFERROR(VLOOKUP(A3773,'Perpetual Stats(HEM)'!$A$3:$D$2773,3,FALSE),B3773)</f>
        <v>VIC</v>
      </c>
    </row>
    <row r="3774" spans="1:4">
      <c r="A3774">
        <v>3973</v>
      </c>
      <c r="B3774" t="s">
        <v>527</v>
      </c>
      <c r="C3774" t="s">
        <v>553</v>
      </c>
      <c r="D3774" t="str">
        <f>IFERROR(VLOOKUP(A3774,'Perpetual Stats(HEM)'!$A$3:$D$2773,3,FALSE),B3774)</f>
        <v>VIC</v>
      </c>
    </row>
    <row r="3775" spans="1:4">
      <c r="A3775">
        <v>3974</v>
      </c>
      <c r="B3775" t="s">
        <v>527</v>
      </c>
      <c r="C3775" t="s">
        <v>553</v>
      </c>
      <c r="D3775" t="str">
        <f>IFERROR(VLOOKUP(A3775,'Perpetual Stats(HEM)'!$A$3:$D$2773,3,FALSE),B3775)</f>
        <v>VIC</v>
      </c>
    </row>
    <row r="3776" spans="1:4">
      <c r="A3776">
        <v>3975</v>
      </c>
      <c r="B3776" t="s">
        <v>527</v>
      </c>
      <c r="C3776" t="s">
        <v>553</v>
      </c>
      <c r="D3776" t="str">
        <f>IFERROR(VLOOKUP(A3776,'Perpetual Stats(HEM)'!$A$3:$D$2773,3,FALSE),B3776)</f>
        <v>2GMEL</v>
      </c>
    </row>
    <row r="3777" spans="1:4">
      <c r="A3777">
        <v>3976</v>
      </c>
      <c r="B3777" t="s">
        <v>527</v>
      </c>
      <c r="C3777" t="s">
        <v>553</v>
      </c>
      <c r="D3777" t="str">
        <f>IFERROR(VLOOKUP(A3777,'Perpetual Stats(HEM)'!$A$3:$D$2773,3,FALSE),B3777)</f>
        <v>2GMEL</v>
      </c>
    </row>
    <row r="3778" spans="1:4">
      <c r="A3778">
        <v>3977</v>
      </c>
      <c r="B3778" t="s">
        <v>527</v>
      </c>
      <c r="C3778" t="s">
        <v>553</v>
      </c>
      <c r="D3778" t="str">
        <f>IFERROR(VLOOKUP(A3778,'Perpetual Stats(HEM)'!$A$3:$D$2773,3,FALSE),B3778)</f>
        <v>2GMEL</v>
      </c>
    </row>
    <row r="3779" spans="1:4">
      <c r="A3779">
        <v>3978</v>
      </c>
      <c r="B3779" t="s">
        <v>527</v>
      </c>
      <c r="C3779" t="s">
        <v>553</v>
      </c>
      <c r="D3779" t="str">
        <f>IFERROR(VLOOKUP(A3779,'Perpetual Stats(HEM)'!$A$3:$D$2773,3,FALSE),B3779)</f>
        <v>2GMEL</v>
      </c>
    </row>
    <row r="3780" spans="1:4">
      <c r="A3780">
        <v>3979</v>
      </c>
      <c r="B3780" t="s">
        <v>527</v>
      </c>
      <c r="C3780" t="s">
        <v>479</v>
      </c>
      <c r="D3780" t="str">
        <f>IFERROR(VLOOKUP(A3780,'Perpetual Stats(HEM)'!$A$3:$D$2773,3,FALSE),B3780)</f>
        <v>2RVIC</v>
      </c>
    </row>
    <row r="3781" spans="1:4">
      <c r="A3781">
        <v>3980</v>
      </c>
      <c r="B3781" t="s">
        <v>527</v>
      </c>
      <c r="C3781" t="s">
        <v>553</v>
      </c>
      <c r="D3781" t="str">
        <f>IFERROR(VLOOKUP(A3781,'Perpetual Stats(HEM)'!$A$3:$D$2773,3,FALSE),B3781)</f>
        <v>2GMEL</v>
      </c>
    </row>
    <row r="3782" spans="1:4">
      <c r="A3782">
        <v>3981</v>
      </c>
      <c r="B3782" t="s">
        <v>527</v>
      </c>
      <c r="C3782" t="s">
        <v>553</v>
      </c>
      <c r="D3782" t="str">
        <f>IFERROR(VLOOKUP(A3782,'Perpetual Stats(HEM)'!$A$3:$D$2773,3,FALSE),B3782)</f>
        <v>2GMEL</v>
      </c>
    </row>
    <row r="3783" spans="1:4">
      <c r="A3783">
        <v>3982</v>
      </c>
      <c r="B3783" t="s">
        <v>527</v>
      </c>
      <c r="C3783" t="s">
        <v>553</v>
      </c>
      <c r="D3783" t="str">
        <f>IFERROR(VLOOKUP(A3783,'Perpetual Stats(HEM)'!$A$3:$D$2773,3,FALSE),B3783)</f>
        <v>VIC</v>
      </c>
    </row>
    <row r="3784" spans="1:4">
      <c r="A3784">
        <v>3983</v>
      </c>
      <c r="B3784" t="s">
        <v>527</v>
      </c>
      <c r="C3784" t="s">
        <v>553</v>
      </c>
      <c r="D3784" t="str">
        <f>IFERROR(VLOOKUP(A3784,'Perpetual Stats(HEM)'!$A$3:$D$2773,3,FALSE),B3784)</f>
        <v>VIC</v>
      </c>
    </row>
    <row r="3785" spans="1:4">
      <c r="A3785">
        <v>3984</v>
      </c>
      <c r="B3785" t="s">
        <v>527</v>
      </c>
      <c r="C3785" t="s">
        <v>479</v>
      </c>
      <c r="D3785" t="str">
        <f>IFERROR(VLOOKUP(A3785,'Perpetual Stats(HEM)'!$A$3:$D$2773,3,FALSE),B3785)</f>
        <v>2GMEL</v>
      </c>
    </row>
    <row r="3786" spans="1:4">
      <c r="A3786">
        <v>3985</v>
      </c>
      <c r="B3786" t="s">
        <v>527</v>
      </c>
      <c r="C3786" t="s">
        <v>479</v>
      </c>
      <c r="D3786" t="str">
        <f>IFERROR(VLOOKUP(A3786,'Perpetual Stats(HEM)'!$A$3:$D$2773,3,FALSE),B3786)</f>
        <v>VIC</v>
      </c>
    </row>
    <row r="3787" spans="1:4">
      <c r="A3787">
        <v>3986</v>
      </c>
      <c r="B3787" t="s">
        <v>527</v>
      </c>
      <c r="C3787" t="s">
        <v>479</v>
      </c>
      <c r="D3787" t="str">
        <f>IFERROR(VLOOKUP(A3787,'Perpetual Stats(HEM)'!$A$3:$D$2773,3,FALSE),B3787)</f>
        <v>VIC</v>
      </c>
    </row>
    <row r="3788" spans="1:4">
      <c r="A3788">
        <v>3987</v>
      </c>
      <c r="B3788" t="s">
        <v>527</v>
      </c>
      <c r="C3788" t="s">
        <v>479</v>
      </c>
      <c r="D3788" t="str">
        <f>IFERROR(VLOOKUP(A3788,'Perpetual Stats(HEM)'!$A$3:$D$2773,3,FALSE),B3788)</f>
        <v>2GMEL</v>
      </c>
    </row>
    <row r="3789" spans="1:4">
      <c r="A3789">
        <v>3988</v>
      </c>
      <c r="B3789" t="s">
        <v>527</v>
      </c>
      <c r="C3789" t="s">
        <v>479</v>
      </c>
      <c r="D3789" t="str">
        <f>IFERROR(VLOOKUP(A3789,'Perpetual Stats(HEM)'!$A$3:$D$2773,3,FALSE),B3789)</f>
        <v>2RVIC</v>
      </c>
    </row>
    <row r="3790" spans="1:4">
      <c r="A3790">
        <v>3989</v>
      </c>
      <c r="B3790" t="s">
        <v>527</v>
      </c>
      <c r="C3790" t="s">
        <v>479</v>
      </c>
      <c r="D3790" t="str">
        <f>IFERROR(VLOOKUP(A3790,'Perpetual Stats(HEM)'!$A$3:$D$2773,3,FALSE),B3790)</f>
        <v>VIC</v>
      </c>
    </row>
    <row r="3791" spans="1:4">
      <c r="A3791">
        <v>3990</v>
      </c>
      <c r="B3791" t="s">
        <v>527</v>
      </c>
      <c r="C3791" t="s">
        <v>479</v>
      </c>
      <c r="D3791" t="str">
        <f>IFERROR(VLOOKUP(A3791,'Perpetual Stats(HEM)'!$A$3:$D$2773,3,FALSE),B3791)</f>
        <v>2RVIC</v>
      </c>
    </row>
    <row r="3792" spans="1:4">
      <c r="A3792">
        <v>3991</v>
      </c>
      <c r="B3792" t="s">
        <v>527</v>
      </c>
      <c r="C3792" t="s">
        <v>479</v>
      </c>
      <c r="D3792" t="str">
        <f>IFERROR(VLOOKUP(A3792,'Perpetual Stats(HEM)'!$A$3:$D$2773,3,FALSE),B3792)</f>
        <v>2RVIC</v>
      </c>
    </row>
    <row r="3793" spans="1:4">
      <c r="A3793">
        <v>3992</v>
      </c>
      <c r="B3793" t="s">
        <v>527</v>
      </c>
      <c r="C3793" t="s">
        <v>479</v>
      </c>
      <c r="D3793" t="str">
        <f>IFERROR(VLOOKUP(A3793,'Perpetual Stats(HEM)'!$A$3:$D$2773,3,FALSE),B3793)</f>
        <v>2RVIC</v>
      </c>
    </row>
    <row r="3794" spans="1:4">
      <c r="A3794">
        <v>3993</v>
      </c>
      <c r="B3794" t="s">
        <v>527</v>
      </c>
      <c r="C3794" t="s">
        <v>479</v>
      </c>
      <c r="D3794" t="str">
        <f>IFERROR(VLOOKUP(A3794,'Perpetual Stats(HEM)'!$A$3:$D$2773,3,FALSE),B3794)</f>
        <v>VIC</v>
      </c>
    </row>
    <row r="3795" spans="1:4">
      <c r="A3795">
        <v>3994</v>
      </c>
      <c r="B3795" t="s">
        <v>527</v>
      </c>
      <c r="C3795" t="s">
        <v>479</v>
      </c>
      <c r="D3795" t="str">
        <f>IFERROR(VLOOKUP(A3795,'Perpetual Stats(HEM)'!$A$3:$D$2773,3,FALSE),B3795)</f>
        <v>VIC</v>
      </c>
    </row>
    <row r="3796" spans="1:4">
      <c r="A3796">
        <v>3995</v>
      </c>
      <c r="B3796" t="s">
        <v>527</v>
      </c>
      <c r="C3796" t="s">
        <v>479</v>
      </c>
      <c r="D3796" t="str">
        <f>IFERROR(VLOOKUP(A3796,'Perpetual Stats(HEM)'!$A$3:$D$2773,3,FALSE),B3796)</f>
        <v>2RVIC</v>
      </c>
    </row>
    <row r="3797" spans="1:4">
      <c r="A3797">
        <v>3996</v>
      </c>
      <c r="B3797" t="s">
        <v>527</v>
      </c>
      <c r="C3797" t="s">
        <v>479</v>
      </c>
      <c r="D3797" t="str">
        <f>IFERROR(VLOOKUP(A3797,'Perpetual Stats(HEM)'!$A$3:$D$2773,3,FALSE),B3797)</f>
        <v>2RVIC</v>
      </c>
    </row>
    <row r="3798" spans="1:4">
      <c r="A3798">
        <v>3997</v>
      </c>
      <c r="B3798" t="s">
        <v>527</v>
      </c>
      <c r="C3798" t="s">
        <v>479</v>
      </c>
      <c r="D3798" t="str">
        <f>IFERROR(VLOOKUP(A3798,'Perpetual Stats(HEM)'!$A$3:$D$2773,3,FALSE),B3798)</f>
        <v>VIC</v>
      </c>
    </row>
    <row r="3799" spans="1:4">
      <c r="A3799">
        <v>3998</v>
      </c>
      <c r="B3799" t="s">
        <v>527</v>
      </c>
      <c r="C3799" t="s">
        <v>479</v>
      </c>
      <c r="D3799" t="str">
        <f>IFERROR(VLOOKUP(A3799,'Perpetual Stats(HEM)'!$A$3:$D$2773,3,FALSE),B3799)</f>
        <v>VIC</v>
      </c>
    </row>
    <row r="3800" spans="1:4">
      <c r="A3800">
        <v>3999</v>
      </c>
      <c r="B3800" t="s">
        <v>527</v>
      </c>
      <c r="C3800" t="s">
        <v>479</v>
      </c>
      <c r="D3800" t="str">
        <f>IFERROR(VLOOKUP(A3800,'Perpetual Stats(HEM)'!$A$3:$D$2773,3,FALSE),B3800)</f>
        <v>VIC</v>
      </c>
    </row>
    <row r="3801" spans="1:4">
      <c r="A3801">
        <v>4000</v>
      </c>
      <c r="B3801" t="s">
        <v>528</v>
      </c>
      <c r="C3801" t="s">
        <v>554</v>
      </c>
      <c r="D3801" t="str">
        <f>IFERROR(VLOOKUP(A3801,'Perpetual Stats(HEM)'!$A$3:$D$2773,3,FALSE),B3801)</f>
        <v>3GBRI</v>
      </c>
    </row>
    <row r="3802" spans="1:4">
      <c r="A3802">
        <v>4001</v>
      </c>
      <c r="B3802" t="s">
        <v>528</v>
      </c>
      <c r="C3802" t="s">
        <v>554</v>
      </c>
      <c r="D3802" t="str">
        <f>IFERROR(VLOOKUP(A3802,'Perpetual Stats(HEM)'!$A$3:$D$2773,3,FALSE),B3802)</f>
        <v>QLD</v>
      </c>
    </row>
    <row r="3803" spans="1:4">
      <c r="A3803">
        <v>4002</v>
      </c>
      <c r="B3803" t="s">
        <v>528</v>
      </c>
      <c r="C3803" t="s">
        <v>554</v>
      </c>
      <c r="D3803" t="str">
        <f>IFERROR(VLOOKUP(A3803,'Perpetual Stats(HEM)'!$A$3:$D$2773,3,FALSE),B3803)</f>
        <v>QLD</v>
      </c>
    </row>
    <row r="3804" spans="1:4">
      <c r="A3804">
        <v>4003</v>
      </c>
      <c r="B3804" t="s">
        <v>528</v>
      </c>
      <c r="C3804" t="s">
        <v>554</v>
      </c>
      <c r="D3804" t="str">
        <f>IFERROR(VLOOKUP(A3804,'Perpetual Stats(HEM)'!$A$3:$D$2773,3,FALSE),B3804)</f>
        <v>QLD</v>
      </c>
    </row>
    <row r="3805" spans="1:4">
      <c r="A3805">
        <v>4004</v>
      </c>
      <c r="B3805" t="s">
        <v>528</v>
      </c>
      <c r="C3805" t="s">
        <v>554</v>
      </c>
      <c r="D3805" t="str">
        <f>IFERROR(VLOOKUP(A3805,'Perpetual Stats(HEM)'!$A$3:$D$2773,3,FALSE),B3805)</f>
        <v>QLD</v>
      </c>
    </row>
    <row r="3806" spans="1:4">
      <c r="A3806">
        <v>4005</v>
      </c>
      <c r="B3806" t="s">
        <v>528</v>
      </c>
      <c r="C3806" t="s">
        <v>553</v>
      </c>
      <c r="D3806" t="str">
        <f>IFERROR(VLOOKUP(A3806,'Perpetual Stats(HEM)'!$A$3:$D$2773,3,FALSE),B3806)</f>
        <v>3GBRI</v>
      </c>
    </row>
    <row r="3807" spans="1:4">
      <c r="A3807">
        <v>4006</v>
      </c>
      <c r="B3807" t="s">
        <v>528</v>
      </c>
      <c r="C3807" t="s">
        <v>553</v>
      </c>
      <c r="D3807" t="str">
        <f>IFERROR(VLOOKUP(A3807,'Perpetual Stats(HEM)'!$A$3:$D$2773,3,FALSE),B3807)</f>
        <v>3GBRI</v>
      </c>
    </row>
    <row r="3808" spans="1:4">
      <c r="A3808">
        <v>4007</v>
      </c>
      <c r="B3808" t="s">
        <v>528</v>
      </c>
      <c r="C3808" t="s">
        <v>553</v>
      </c>
      <c r="D3808" t="str">
        <f>IFERROR(VLOOKUP(A3808,'Perpetual Stats(HEM)'!$A$3:$D$2773,3,FALSE),B3808)</f>
        <v>3GBRI</v>
      </c>
    </row>
    <row r="3809" spans="1:4">
      <c r="A3809">
        <v>4008</v>
      </c>
      <c r="B3809" t="s">
        <v>528</v>
      </c>
      <c r="C3809" t="s">
        <v>553</v>
      </c>
      <c r="D3809" t="str">
        <f>IFERROR(VLOOKUP(A3809,'Perpetual Stats(HEM)'!$A$3:$D$2773,3,FALSE),B3809)</f>
        <v>3GBRI</v>
      </c>
    </row>
    <row r="3810" spans="1:4">
      <c r="A3810">
        <v>4009</v>
      </c>
      <c r="B3810" t="s">
        <v>528</v>
      </c>
      <c r="C3810" t="s">
        <v>553</v>
      </c>
      <c r="D3810" t="str">
        <f>IFERROR(VLOOKUP(A3810,'Perpetual Stats(HEM)'!$A$3:$D$2773,3,FALSE),B3810)</f>
        <v>3GBRI</v>
      </c>
    </row>
    <row r="3811" spans="1:4">
      <c r="A3811">
        <v>4010</v>
      </c>
      <c r="B3811" t="s">
        <v>528</v>
      </c>
      <c r="C3811" t="s">
        <v>553</v>
      </c>
      <c r="D3811" t="str">
        <f>IFERROR(VLOOKUP(A3811,'Perpetual Stats(HEM)'!$A$3:$D$2773,3,FALSE),B3811)</f>
        <v>3GBRI</v>
      </c>
    </row>
    <row r="3812" spans="1:4">
      <c r="A3812">
        <v>4011</v>
      </c>
      <c r="B3812" t="s">
        <v>528</v>
      </c>
      <c r="C3812" t="s">
        <v>553</v>
      </c>
      <c r="D3812" t="str">
        <f>IFERROR(VLOOKUP(A3812,'Perpetual Stats(HEM)'!$A$3:$D$2773,3,FALSE),B3812)</f>
        <v>3GBRI</v>
      </c>
    </row>
    <row r="3813" spans="1:4">
      <c r="A3813">
        <v>4012</v>
      </c>
      <c r="B3813" t="s">
        <v>528</v>
      </c>
      <c r="C3813" t="s">
        <v>553</v>
      </c>
      <c r="D3813" t="str">
        <f>IFERROR(VLOOKUP(A3813,'Perpetual Stats(HEM)'!$A$3:$D$2773,3,FALSE),B3813)</f>
        <v>3GBRI</v>
      </c>
    </row>
    <row r="3814" spans="1:4">
      <c r="A3814">
        <v>4013</v>
      </c>
      <c r="B3814" t="s">
        <v>528</v>
      </c>
      <c r="C3814" t="s">
        <v>553</v>
      </c>
      <c r="D3814" t="str">
        <f>IFERROR(VLOOKUP(A3814,'Perpetual Stats(HEM)'!$A$3:$D$2773,3,FALSE),B3814)</f>
        <v>3GBRI</v>
      </c>
    </row>
    <row r="3815" spans="1:4">
      <c r="A3815">
        <v>4014</v>
      </c>
      <c r="B3815" t="s">
        <v>528</v>
      </c>
      <c r="C3815" t="s">
        <v>553</v>
      </c>
      <c r="D3815" t="str">
        <f>IFERROR(VLOOKUP(A3815,'Perpetual Stats(HEM)'!$A$3:$D$2773,3,FALSE),B3815)</f>
        <v>3GBRI</v>
      </c>
    </row>
    <row r="3816" spans="1:4">
      <c r="A3816">
        <v>4015</v>
      </c>
      <c r="B3816" t="s">
        <v>528</v>
      </c>
      <c r="C3816" t="s">
        <v>553</v>
      </c>
      <c r="D3816" t="str">
        <f>IFERROR(VLOOKUP(A3816,'Perpetual Stats(HEM)'!$A$3:$D$2773,3,FALSE),B3816)</f>
        <v>QLD</v>
      </c>
    </row>
    <row r="3817" spans="1:4">
      <c r="A3817">
        <v>4016</v>
      </c>
      <c r="B3817" t="s">
        <v>528</v>
      </c>
      <c r="C3817" t="s">
        <v>553</v>
      </c>
      <c r="D3817" t="str">
        <f>IFERROR(VLOOKUP(A3817,'Perpetual Stats(HEM)'!$A$3:$D$2773,3,FALSE),B3817)</f>
        <v>QLD</v>
      </c>
    </row>
    <row r="3818" spans="1:4">
      <c r="A3818">
        <v>4017</v>
      </c>
      <c r="B3818" t="s">
        <v>528</v>
      </c>
      <c r="C3818" t="s">
        <v>553</v>
      </c>
      <c r="D3818" t="str">
        <f>IFERROR(VLOOKUP(A3818,'Perpetual Stats(HEM)'!$A$3:$D$2773,3,FALSE),B3818)</f>
        <v>3GBRI</v>
      </c>
    </row>
    <row r="3819" spans="1:4">
      <c r="A3819">
        <v>4018</v>
      </c>
      <c r="B3819" t="s">
        <v>528</v>
      </c>
      <c r="C3819" t="s">
        <v>553</v>
      </c>
      <c r="D3819" t="str">
        <f>IFERROR(VLOOKUP(A3819,'Perpetual Stats(HEM)'!$A$3:$D$2773,3,FALSE),B3819)</f>
        <v>3GBRI</v>
      </c>
    </row>
    <row r="3820" spans="1:4">
      <c r="A3820">
        <v>4019</v>
      </c>
      <c r="B3820" t="s">
        <v>528</v>
      </c>
      <c r="C3820" t="s">
        <v>553</v>
      </c>
      <c r="D3820" t="str">
        <f>IFERROR(VLOOKUP(A3820,'Perpetual Stats(HEM)'!$A$3:$D$2773,3,FALSE),B3820)</f>
        <v>3GBRI</v>
      </c>
    </row>
    <row r="3821" spans="1:4">
      <c r="A3821">
        <v>4020</v>
      </c>
      <c r="B3821" t="s">
        <v>528</v>
      </c>
      <c r="C3821" t="s">
        <v>553</v>
      </c>
      <c r="D3821" t="str">
        <f>IFERROR(VLOOKUP(A3821,'Perpetual Stats(HEM)'!$A$3:$D$2773,3,FALSE),B3821)</f>
        <v>3GBRI</v>
      </c>
    </row>
    <row r="3822" spans="1:4">
      <c r="A3822">
        <v>4021</v>
      </c>
      <c r="B3822" t="s">
        <v>528</v>
      </c>
      <c r="C3822" t="s">
        <v>553</v>
      </c>
      <c r="D3822" t="str">
        <f>IFERROR(VLOOKUP(A3822,'Perpetual Stats(HEM)'!$A$3:$D$2773,3,FALSE),B3822)</f>
        <v>3GBRI</v>
      </c>
    </row>
    <row r="3823" spans="1:4">
      <c r="A3823">
        <v>4022</v>
      </c>
      <c r="B3823" t="s">
        <v>528</v>
      </c>
      <c r="C3823" t="s">
        <v>553</v>
      </c>
      <c r="D3823" t="str">
        <f>IFERROR(VLOOKUP(A3823,'Perpetual Stats(HEM)'!$A$3:$D$2773,3,FALSE),B3823)</f>
        <v>3GBRI</v>
      </c>
    </row>
    <row r="3824" spans="1:4">
      <c r="A3824">
        <v>4023</v>
      </c>
      <c r="B3824" t="s">
        <v>528</v>
      </c>
      <c r="C3824" t="s">
        <v>553</v>
      </c>
      <c r="D3824" t="str">
        <f>IFERROR(VLOOKUP(A3824,'Perpetual Stats(HEM)'!$A$3:$D$2773,3,FALSE),B3824)</f>
        <v>QLD</v>
      </c>
    </row>
    <row r="3825" spans="1:4">
      <c r="A3825">
        <v>4024</v>
      </c>
      <c r="B3825" t="s">
        <v>528</v>
      </c>
      <c r="C3825" t="s">
        <v>553</v>
      </c>
      <c r="D3825" t="str">
        <f>IFERROR(VLOOKUP(A3825,'Perpetual Stats(HEM)'!$A$3:$D$2773,3,FALSE),B3825)</f>
        <v>QLD</v>
      </c>
    </row>
    <row r="3826" spans="1:4">
      <c r="A3826">
        <v>4025</v>
      </c>
      <c r="B3826" t="s">
        <v>528</v>
      </c>
      <c r="C3826" t="s">
        <v>553</v>
      </c>
      <c r="D3826" t="str">
        <f>IFERROR(VLOOKUP(A3826,'Perpetual Stats(HEM)'!$A$3:$D$2773,3,FALSE),B3826)</f>
        <v>3GBRI</v>
      </c>
    </row>
    <row r="3827" spans="1:4">
      <c r="A3827">
        <v>4026</v>
      </c>
      <c r="B3827" t="s">
        <v>528</v>
      </c>
      <c r="C3827" t="s">
        <v>553</v>
      </c>
      <c r="D3827" t="str">
        <f>IFERROR(VLOOKUP(A3827,'Perpetual Stats(HEM)'!$A$3:$D$2773,3,FALSE),B3827)</f>
        <v>QLD</v>
      </c>
    </row>
    <row r="3828" spans="1:4">
      <c r="A3828">
        <v>4027</v>
      </c>
      <c r="B3828" t="s">
        <v>528</v>
      </c>
      <c r="C3828" t="s">
        <v>553</v>
      </c>
      <c r="D3828" t="str">
        <f>IFERROR(VLOOKUP(A3828,'Perpetual Stats(HEM)'!$A$3:$D$2773,3,FALSE),B3828)</f>
        <v>QLD</v>
      </c>
    </row>
    <row r="3829" spans="1:4">
      <c r="A3829">
        <v>4028</v>
      </c>
      <c r="B3829" t="s">
        <v>528</v>
      </c>
      <c r="C3829" t="s">
        <v>553</v>
      </c>
      <c r="D3829" t="str">
        <f>IFERROR(VLOOKUP(A3829,'Perpetual Stats(HEM)'!$A$3:$D$2773,3,FALSE),B3829)</f>
        <v>QLD</v>
      </c>
    </row>
    <row r="3830" spans="1:4">
      <c r="A3830">
        <v>4029</v>
      </c>
      <c r="B3830" t="s">
        <v>528</v>
      </c>
      <c r="C3830" t="s">
        <v>553</v>
      </c>
      <c r="D3830" t="str">
        <f>IFERROR(VLOOKUP(A3830,'Perpetual Stats(HEM)'!$A$3:$D$2773,3,FALSE),B3830)</f>
        <v>3GBRI</v>
      </c>
    </row>
    <row r="3831" spans="1:4">
      <c r="A3831">
        <v>4030</v>
      </c>
      <c r="B3831" t="s">
        <v>528</v>
      </c>
      <c r="C3831" t="s">
        <v>553</v>
      </c>
      <c r="D3831" t="str">
        <f>IFERROR(VLOOKUP(A3831,'Perpetual Stats(HEM)'!$A$3:$D$2773,3,FALSE),B3831)</f>
        <v>3GBRI</v>
      </c>
    </row>
    <row r="3832" spans="1:4">
      <c r="A3832">
        <v>4031</v>
      </c>
      <c r="B3832" t="s">
        <v>528</v>
      </c>
      <c r="C3832" t="s">
        <v>553</v>
      </c>
      <c r="D3832" t="str">
        <f>IFERROR(VLOOKUP(A3832,'Perpetual Stats(HEM)'!$A$3:$D$2773,3,FALSE),B3832)</f>
        <v>3GBRI</v>
      </c>
    </row>
    <row r="3833" spans="1:4">
      <c r="A3833">
        <v>4032</v>
      </c>
      <c r="B3833" t="s">
        <v>528</v>
      </c>
      <c r="C3833" t="s">
        <v>553</v>
      </c>
      <c r="D3833" t="str">
        <f>IFERROR(VLOOKUP(A3833,'Perpetual Stats(HEM)'!$A$3:$D$2773,3,FALSE),B3833)</f>
        <v>3GBRI</v>
      </c>
    </row>
    <row r="3834" spans="1:4">
      <c r="A3834">
        <v>4033</v>
      </c>
      <c r="B3834" t="s">
        <v>528</v>
      </c>
      <c r="C3834" t="s">
        <v>553</v>
      </c>
      <c r="D3834" t="str">
        <f>IFERROR(VLOOKUP(A3834,'Perpetual Stats(HEM)'!$A$3:$D$2773,3,FALSE),B3834)</f>
        <v>QLD</v>
      </c>
    </row>
    <row r="3835" spans="1:4">
      <c r="A3835">
        <v>4034</v>
      </c>
      <c r="B3835" t="s">
        <v>528</v>
      </c>
      <c r="C3835" t="s">
        <v>553</v>
      </c>
      <c r="D3835" t="str">
        <f>IFERROR(VLOOKUP(A3835,'Perpetual Stats(HEM)'!$A$3:$D$2773,3,FALSE),B3835)</f>
        <v>3GBRI</v>
      </c>
    </row>
    <row r="3836" spans="1:4">
      <c r="A3836">
        <v>4035</v>
      </c>
      <c r="B3836" t="s">
        <v>528</v>
      </c>
      <c r="C3836" t="s">
        <v>553</v>
      </c>
      <c r="D3836" t="str">
        <f>IFERROR(VLOOKUP(A3836,'Perpetual Stats(HEM)'!$A$3:$D$2773,3,FALSE),B3836)</f>
        <v>3GBRI</v>
      </c>
    </row>
    <row r="3837" spans="1:4">
      <c r="A3837">
        <v>4036</v>
      </c>
      <c r="B3837" t="s">
        <v>528</v>
      </c>
      <c r="C3837" t="s">
        <v>553</v>
      </c>
      <c r="D3837" t="str">
        <f>IFERROR(VLOOKUP(A3837,'Perpetual Stats(HEM)'!$A$3:$D$2773,3,FALSE),B3837)</f>
        <v>3GBRI</v>
      </c>
    </row>
    <row r="3838" spans="1:4">
      <c r="A3838">
        <v>4037</v>
      </c>
      <c r="B3838" t="s">
        <v>528</v>
      </c>
      <c r="C3838" t="s">
        <v>553</v>
      </c>
      <c r="D3838" t="str">
        <f>IFERROR(VLOOKUP(A3838,'Perpetual Stats(HEM)'!$A$3:$D$2773,3,FALSE),B3838)</f>
        <v>3GBRI</v>
      </c>
    </row>
    <row r="3839" spans="1:4">
      <c r="A3839">
        <v>4038</v>
      </c>
      <c r="B3839" t="s">
        <v>528</v>
      </c>
      <c r="C3839" t="s">
        <v>553</v>
      </c>
      <c r="D3839" t="str">
        <f>IFERROR(VLOOKUP(A3839,'Perpetual Stats(HEM)'!$A$3:$D$2773,3,FALSE),B3839)</f>
        <v>QLD</v>
      </c>
    </row>
    <row r="3840" spans="1:4">
      <c r="A3840">
        <v>4039</v>
      </c>
      <c r="B3840" t="s">
        <v>528</v>
      </c>
      <c r="C3840" t="s">
        <v>553</v>
      </c>
      <c r="D3840" t="str">
        <f>IFERROR(VLOOKUP(A3840,'Perpetual Stats(HEM)'!$A$3:$D$2773,3,FALSE),B3840)</f>
        <v>QLD</v>
      </c>
    </row>
    <row r="3841" spans="1:4">
      <c r="A3841">
        <v>4040</v>
      </c>
      <c r="B3841" t="s">
        <v>528</v>
      </c>
      <c r="C3841" t="s">
        <v>553</v>
      </c>
      <c r="D3841" t="str">
        <f>IFERROR(VLOOKUP(A3841,'Perpetual Stats(HEM)'!$A$3:$D$2773,3,FALSE),B3841)</f>
        <v>QLD</v>
      </c>
    </row>
    <row r="3842" spans="1:4">
      <c r="A3842">
        <v>4041</v>
      </c>
      <c r="B3842" t="s">
        <v>528</v>
      </c>
      <c r="C3842" t="s">
        <v>553</v>
      </c>
      <c r="D3842" t="str">
        <f>IFERROR(VLOOKUP(A3842,'Perpetual Stats(HEM)'!$A$3:$D$2773,3,FALSE),B3842)</f>
        <v>QLD</v>
      </c>
    </row>
    <row r="3843" spans="1:4">
      <c r="A3843">
        <v>4042</v>
      </c>
      <c r="B3843" t="s">
        <v>528</v>
      </c>
      <c r="C3843" t="s">
        <v>553</v>
      </c>
      <c r="D3843" t="str">
        <f>IFERROR(VLOOKUP(A3843,'Perpetual Stats(HEM)'!$A$3:$D$2773,3,FALSE),B3843)</f>
        <v>QLD</v>
      </c>
    </row>
    <row r="3844" spans="1:4">
      <c r="A3844">
        <v>4043</v>
      </c>
      <c r="B3844" t="s">
        <v>528</v>
      </c>
      <c r="C3844" t="s">
        <v>553</v>
      </c>
      <c r="D3844" t="str">
        <f>IFERROR(VLOOKUP(A3844,'Perpetual Stats(HEM)'!$A$3:$D$2773,3,FALSE),B3844)</f>
        <v>QLD</v>
      </c>
    </row>
    <row r="3845" spans="1:4">
      <c r="A3845">
        <v>4044</v>
      </c>
      <c r="B3845" t="s">
        <v>528</v>
      </c>
      <c r="C3845" t="s">
        <v>553</v>
      </c>
      <c r="D3845" t="str">
        <f>IFERROR(VLOOKUP(A3845,'Perpetual Stats(HEM)'!$A$3:$D$2773,3,FALSE),B3845)</f>
        <v>QLD</v>
      </c>
    </row>
    <row r="3846" spans="1:4">
      <c r="A3846">
        <v>4045</v>
      </c>
      <c r="B3846" t="s">
        <v>528</v>
      </c>
      <c r="C3846" t="s">
        <v>553</v>
      </c>
      <c r="D3846" t="str">
        <f>IFERROR(VLOOKUP(A3846,'Perpetual Stats(HEM)'!$A$3:$D$2773,3,FALSE),B3846)</f>
        <v>QLD</v>
      </c>
    </row>
    <row r="3847" spans="1:4">
      <c r="A3847">
        <v>4046</v>
      </c>
      <c r="B3847" t="s">
        <v>528</v>
      </c>
      <c r="C3847" t="s">
        <v>553</v>
      </c>
      <c r="D3847" t="str">
        <f>IFERROR(VLOOKUP(A3847,'Perpetual Stats(HEM)'!$A$3:$D$2773,3,FALSE),B3847)</f>
        <v>QLD</v>
      </c>
    </row>
    <row r="3848" spans="1:4">
      <c r="A3848">
        <v>4047</v>
      </c>
      <c r="B3848" t="s">
        <v>528</v>
      </c>
      <c r="C3848" t="s">
        <v>553</v>
      </c>
      <c r="D3848" t="str">
        <f>IFERROR(VLOOKUP(A3848,'Perpetual Stats(HEM)'!$A$3:$D$2773,3,FALSE),B3848)</f>
        <v>QLD</v>
      </c>
    </row>
    <row r="3849" spans="1:4">
      <c r="A3849">
        <v>4048</v>
      </c>
      <c r="B3849" t="s">
        <v>528</v>
      </c>
      <c r="C3849" t="s">
        <v>553</v>
      </c>
      <c r="D3849" t="str">
        <f>IFERROR(VLOOKUP(A3849,'Perpetual Stats(HEM)'!$A$3:$D$2773,3,FALSE),B3849)</f>
        <v>QLD</v>
      </c>
    </row>
    <row r="3850" spans="1:4">
      <c r="A3850">
        <v>4049</v>
      </c>
      <c r="B3850" t="s">
        <v>528</v>
      </c>
      <c r="C3850" t="s">
        <v>553</v>
      </c>
      <c r="D3850" t="str">
        <f>IFERROR(VLOOKUP(A3850,'Perpetual Stats(HEM)'!$A$3:$D$2773,3,FALSE),B3850)</f>
        <v>QLD</v>
      </c>
    </row>
    <row r="3851" spans="1:4">
      <c r="A3851">
        <v>4050</v>
      </c>
      <c r="B3851" t="s">
        <v>528</v>
      </c>
      <c r="C3851" t="s">
        <v>553</v>
      </c>
      <c r="D3851" t="str">
        <f>IFERROR(VLOOKUP(A3851,'Perpetual Stats(HEM)'!$A$3:$D$2773,3,FALSE),B3851)</f>
        <v>QLD</v>
      </c>
    </row>
    <row r="3852" spans="1:4">
      <c r="A3852">
        <v>4051</v>
      </c>
      <c r="B3852" t="s">
        <v>528</v>
      </c>
      <c r="C3852" t="s">
        <v>553</v>
      </c>
      <c r="D3852" t="str">
        <f>IFERROR(VLOOKUP(A3852,'Perpetual Stats(HEM)'!$A$3:$D$2773,3,FALSE),B3852)</f>
        <v>3GBRI</v>
      </c>
    </row>
    <row r="3853" spans="1:4">
      <c r="A3853">
        <v>4052</v>
      </c>
      <c r="B3853" t="s">
        <v>528</v>
      </c>
      <c r="C3853" t="s">
        <v>553</v>
      </c>
      <c r="D3853" t="str">
        <f>IFERROR(VLOOKUP(A3853,'Perpetual Stats(HEM)'!$A$3:$D$2773,3,FALSE),B3853)</f>
        <v>QLD</v>
      </c>
    </row>
    <row r="3854" spans="1:4">
      <c r="A3854">
        <v>4053</v>
      </c>
      <c r="B3854" t="s">
        <v>528</v>
      </c>
      <c r="C3854" t="s">
        <v>553</v>
      </c>
      <c r="D3854" t="str">
        <f>IFERROR(VLOOKUP(A3854,'Perpetual Stats(HEM)'!$A$3:$D$2773,3,FALSE),B3854)</f>
        <v>3GBRI</v>
      </c>
    </row>
    <row r="3855" spans="1:4">
      <c r="A3855">
        <v>4054</v>
      </c>
      <c r="B3855" t="s">
        <v>528</v>
      </c>
      <c r="C3855" t="s">
        <v>553</v>
      </c>
      <c r="D3855" t="str">
        <f>IFERROR(VLOOKUP(A3855,'Perpetual Stats(HEM)'!$A$3:$D$2773,3,FALSE),B3855)</f>
        <v>3GBRI</v>
      </c>
    </row>
    <row r="3856" spans="1:4">
      <c r="A3856">
        <v>4055</v>
      </c>
      <c r="B3856" t="s">
        <v>528</v>
      </c>
      <c r="C3856" t="s">
        <v>553</v>
      </c>
      <c r="D3856" t="str">
        <f>IFERROR(VLOOKUP(A3856,'Perpetual Stats(HEM)'!$A$3:$D$2773,3,FALSE),B3856)</f>
        <v>3GBRI</v>
      </c>
    </row>
    <row r="3857" spans="1:4">
      <c r="A3857">
        <v>4056</v>
      </c>
      <c r="B3857" t="s">
        <v>528</v>
      </c>
      <c r="C3857" t="s">
        <v>553</v>
      </c>
      <c r="D3857" t="str">
        <f>IFERROR(VLOOKUP(A3857,'Perpetual Stats(HEM)'!$A$3:$D$2773,3,FALSE),B3857)</f>
        <v>QLD</v>
      </c>
    </row>
    <row r="3858" spans="1:4">
      <c r="A3858">
        <v>4057</v>
      </c>
      <c r="B3858" t="s">
        <v>528</v>
      </c>
      <c r="C3858" t="s">
        <v>553</v>
      </c>
      <c r="D3858" t="str">
        <f>IFERROR(VLOOKUP(A3858,'Perpetual Stats(HEM)'!$A$3:$D$2773,3,FALSE),B3858)</f>
        <v>QLD</v>
      </c>
    </row>
    <row r="3859" spans="1:4">
      <c r="A3859">
        <v>4058</v>
      </c>
      <c r="B3859" t="s">
        <v>528</v>
      </c>
      <c r="C3859" t="s">
        <v>553</v>
      </c>
      <c r="D3859" t="str">
        <f>IFERROR(VLOOKUP(A3859,'Perpetual Stats(HEM)'!$A$3:$D$2773,3,FALSE),B3859)</f>
        <v>QLD</v>
      </c>
    </row>
    <row r="3860" spans="1:4">
      <c r="A3860">
        <v>4059</v>
      </c>
      <c r="B3860" t="s">
        <v>528</v>
      </c>
      <c r="C3860" t="s">
        <v>553</v>
      </c>
      <c r="D3860" t="str">
        <f>IFERROR(VLOOKUP(A3860,'Perpetual Stats(HEM)'!$A$3:$D$2773,3,FALSE),B3860)</f>
        <v>3GBRI</v>
      </c>
    </row>
    <row r="3861" spans="1:4">
      <c r="A3861">
        <v>4060</v>
      </c>
      <c r="B3861" t="s">
        <v>528</v>
      </c>
      <c r="C3861" t="s">
        <v>553</v>
      </c>
      <c r="D3861" t="str">
        <f>IFERROR(VLOOKUP(A3861,'Perpetual Stats(HEM)'!$A$3:$D$2773,3,FALSE),B3861)</f>
        <v>3GBRI</v>
      </c>
    </row>
    <row r="3862" spans="1:4">
      <c r="A3862">
        <v>4061</v>
      </c>
      <c r="B3862" t="s">
        <v>528</v>
      </c>
      <c r="C3862" t="s">
        <v>553</v>
      </c>
      <c r="D3862" t="str">
        <f>IFERROR(VLOOKUP(A3862,'Perpetual Stats(HEM)'!$A$3:$D$2773,3,FALSE),B3862)</f>
        <v>3GBRI</v>
      </c>
    </row>
    <row r="3863" spans="1:4">
      <c r="A3863">
        <v>4062</v>
      </c>
      <c r="B3863" t="s">
        <v>528</v>
      </c>
      <c r="C3863" t="s">
        <v>553</v>
      </c>
      <c r="D3863" t="str">
        <f>IFERROR(VLOOKUP(A3863,'Perpetual Stats(HEM)'!$A$3:$D$2773,3,FALSE),B3863)</f>
        <v>QLD</v>
      </c>
    </row>
    <row r="3864" spans="1:4">
      <c r="A3864">
        <v>4063</v>
      </c>
      <c r="B3864" t="s">
        <v>528</v>
      </c>
      <c r="C3864" t="s">
        <v>553</v>
      </c>
      <c r="D3864" t="str">
        <f>IFERROR(VLOOKUP(A3864,'Perpetual Stats(HEM)'!$A$3:$D$2773,3,FALSE),B3864)</f>
        <v>QLD</v>
      </c>
    </row>
    <row r="3865" spans="1:4">
      <c r="A3865">
        <v>4064</v>
      </c>
      <c r="B3865" t="s">
        <v>528</v>
      </c>
      <c r="C3865" t="s">
        <v>553</v>
      </c>
      <c r="D3865" t="str">
        <f>IFERROR(VLOOKUP(A3865,'Perpetual Stats(HEM)'!$A$3:$D$2773,3,FALSE),B3865)</f>
        <v>3GBRI</v>
      </c>
    </row>
    <row r="3866" spans="1:4">
      <c r="A3866">
        <v>4065</v>
      </c>
      <c r="B3866" t="s">
        <v>528</v>
      </c>
      <c r="C3866" t="s">
        <v>553</v>
      </c>
      <c r="D3866" t="str">
        <f>IFERROR(VLOOKUP(A3866,'Perpetual Stats(HEM)'!$A$3:$D$2773,3,FALSE),B3866)</f>
        <v>3GBRI</v>
      </c>
    </row>
    <row r="3867" spans="1:4">
      <c r="A3867">
        <v>4066</v>
      </c>
      <c r="B3867" t="s">
        <v>528</v>
      </c>
      <c r="C3867" t="s">
        <v>553</v>
      </c>
      <c r="D3867" t="str">
        <f>IFERROR(VLOOKUP(A3867,'Perpetual Stats(HEM)'!$A$3:$D$2773,3,FALSE),B3867)</f>
        <v>3GBRI</v>
      </c>
    </row>
    <row r="3868" spans="1:4">
      <c r="A3868">
        <v>4067</v>
      </c>
      <c r="B3868" t="s">
        <v>528</v>
      </c>
      <c r="C3868" t="s">
        <v>553</v>
      </c>
      <c r="D3868" t="str">
        <f>IFERROR(VLOOKUP(A3868,'Perpetual Stats(HEM)'!$A$3:$D$2773,3,FALSE),B3868)</f>
        <v>3GBRI</v>
      </c>
    </row>
    <row r="3869" spans="1:4">
      <c r="A3869">
        <v>4068</v>
      </c>
      <c r="B3869" t="s">
        <v>528</v>
      </c>
      <c r="C3869" t="s">
        <v>553</v>
      </c>
      <c r="D3869" t="str">
        <f>IFERROR(VLOOKUP(A3869,'Perpetual Stats(HEM)'!$A$3:$D$2773,3,FALSE),B3869)</f>
        <v>3GBRI</v>
      </c>
    </row>
    <row r="3870" spans="1:4">
      <c r="A3870">
        <v>4069</v>
      </c>
      <c r="B3870" t="s">
        <v>528</v>
      </c>
      <c r="C3870" t="s">
        <v>553</v>
      </c>
      <c r="D3870" t="str">
        <f>IFERROR(VLOOKUP(A3870,'Perpetual Stats(HEM)'!$A$3:$D$2773,3,FALSE),B3870)</f>
        <v>3GBRI</v>
      </c>
    </row>
    <row r="3871" spans="1:4">
      <c r="A3871">
        <v>4070</v>
      </c>
      <c r="B3871" t="s">
        <v>528</v>
      </c>
      <c r="C3871" t="s">
        <v>553</v>
      </c>
      <c r="D3871" t="str">
        <f>IFERROR(VLOOKUP(A3871,'Perpetual Stats(HEM)'!$A$3:$D$2773,3,FALSE),B3871)</f>
        <v>3GBRI</v>
      </c>
    </row>
    <row r="3872" spans="1:4">
      <c r="A3872">
        <v>4071</v>
      </c>
      <c r="B3872" t="s">
        <v>528</v>
      </c>
      <c r="C3872" t="s">
        <v>553</v>
      </c>
      <c r="D3872" t="str">
        <f>IFERROR(VLOOKUP(A3872,'Perpetual Stats(HEM)'!$A$3:$D$2773,3,FALSE),B3872)</f>
        <v>QLD</v>
      </c>
    </row>
    <row r="3873" spans="1:4">
      <c r="A3873">
        <v>4072</v>
      </c>
      <c r="B3873" t="s">
        <v>528</v>
      </c>
      <c r="C3873" t="s">
        <v>553</v>
      </c>
      <c r="D3873" t="str">
        <f>IFERROR(VLOOKUP(A3873,'Perpetual Stats(HEM)'!$A$3:$D$2773,3,FALSE),B3873)</f>
        <v>3GBRI</v>
      </c>
    </row>
    <row r="3874" spans="1:4">
      <c r="A3874">
        <v>4073</v>
      </c>
      <c r="B3874" t="s">
        <v>528</v>
      </c>
      <c r="C3874" t="s">
        <v>553</v>
      </c>
      <c r="D3874" t="str">
        <f>IFERROR(VLOOKUP(A3874,'Perpetual Stats(HEM)'!$A$3:$D$2773,3,FALSE),B3874)</f>
        <v>3GBRI</v>
      </c>
    </row>
    <row r="3875" spans="1:4">
      <c r="A3875">
        <v>4074</v>
      </c>
      <c r="B3875" t="s">
        <v>528</v>
      </c>
      <c r="C3875" t="s">
        <v>553</v>
      </c>
      <c r="D3875" t="str">
        <f>IFERROR(VLOOKUP(A3875,'Perpetual Stats(HEM)'!$A$3:$D$2773,3,FALSE),B3875)</f>
        <v>3GBRI</v>
      </c>
    </row>
    <row r="3876" spans="1:4">
      <c r="A3876">
        <v>4075</v>
      </c>
      <c r="B3876" t="s">
        <v>528</v>
      </c>
      <c r="C3876" t="s">
        <v>553</v>
      </c>
      <c r="D3876" t="str">
        <f>IFERROR(VLOOKUP(A3876,'Perpetual Stats(HEM)'!$A$3:$D$2773,3,FALSE),B3876)</f>
        <v>3GBRI</v>
      </c>
    </row>
    <row r="3877" spans="1:4">
      <c r="A3877">
        <v>4076</v>
      </c>
      <c r="B3877" t="s">
        <v>528</v>
      </c>
      <c r="C3877" t="s">
        <v>553</v>
      </c>
      <c r="D3877" t="str">
        <f>IFERROR(VLOOKUP(A3877,'Perpetual Stats(HEM)'!$A$3:$D$2773,3,FALSE),B3877)</f>
        <v>3GBRI</v>
      </c>
    </row>
    <row r="3878" spans="1:4">
      <c r="A3878">
        <v>4077</v>
      </c>
      <c r="B3878" t="s">
        <v>528</v>
      </c>
      <c r="C3878" t="s">
        <v>553</v>
      </c>
      <c r="D3878" t="str">
        <f>IFERROR(VLOOKUP(A3878,'Perpetual Stats(HEM)'!$A$3:$D$2773,3,FALSE),B3878)</f>
        <v>3GBRI</v>
      </c>
    </row>
    <row r="3879" spans="1:4">
      <c r="A3879">
        <v>4078</v>
      </c>
      <c r="B3879" t="s">
        <v>528</v>
      </c>
      <c r="C3879" t="s">
        <v>553</v>
      </c>
      <c r="D3879" t="str">
        <f>IFERROR(VLOOKUP(A3879,'Perpetual Stats(HEM)'!$A$3:$D$2773,3,FALSE),B3879)</f>
        <v>3GBRI</v>
      </c>
    </row>
    <row r="3880" spans="1:4">
      <c r="A3880">
        <v>4079</v>
      </c>
      <c r="B3880" t="s">
        <v>528</v>
      </c>
      <c r="C3880" t="s">
        <v>553</v>
      </c>
      <c r="D3880" t="str">
        <f>IFERROR(VLOOKUP(A3880,'Perpetual Stats(HEM)'!$A$3:$D$2773,3,FALSE),B3880)</f>
        <v>QLD</v>
      </c>
    </row>
    <row r="3881" spans="1:4">
      <c r="A3881">
        <v>4080</v>
      </c>
      <c r="B3881" t="s">
        <v>528</v>
      </c>
      <c r="C3881" t="s">
        <v>553</v>
      </c>
      <c r="D3881" t="str">
        <f>IFERROR(VLOOKUP(A3881,'Perpetual Stats(HEM)'!$A$3:$D$2773,3,FALSE),B3881)</f>
        <v>QLD</v>
      </c>
    </row>
    <row r="3882" spans="1:4">
      <c r="A3882">
        <v>4081</v>
      </c>
      <c r="B3882" t="s">
        <v>528</v>
      </c>
      <c r="C3882" t="s">
        <v>553</v>
      </c>
      <c r="D3882" t="str">
        <f>IFERROR(VLOOKUP(A3882,'Perpetual Stats(HEM)'!$A$3:$D$2773,3,FALSE),B3882)</f>
        <v>QLD</v>
      </c>
    </row>
    <row r="3883" spans="1:4">
      <c r="A3883">
        <v>4082</v>
      </c>
      <c r="B3883" t="s">
        <v>528</v>
      </c>
      <c r="C3883" t="s">
        <v>553</v>
      </c>
      <c r="D3883" t="str">
        <f>IFERROR(VLOOKUP(A3883,'Perpetual Stats(HEM)'!$A$3:$D$2773,3,FALSE),B3883)</f>
        <v>QLD</v>
      </c>
    </row>
    <row r="3884" spans="1:4">
      <c r="A3884">
        <v>4083</v>
      </c>
      <c r="B3884" t="s">
        <v>528</v>
      </c>
      <c r="C3884" t="s">
        <v>553</v>
      </c>
      <c r="D3884" t="str">
        <f>IFERROR(VLOOKUP(A3884,'Perpetual Stats(HEM)'!$A$3:$D$2773,3,FALSE),B3884)</f>
        <v>QLD</v>
      </c>
    </row>
    <row r="3885" spans="1:4">
      <c r="A3885">
        <v>4084</v>
      </c>
      <c r="B3885" t="s">
        <v>528</v>
      </c>
      <c r="C3885" t="s">
        <v>553</v>
      </c>
      <c r="D3885" t="str">
        <f>IFERROR(VLOOKUP(A3885,'Perpetual Stats(HEM)'!$A$3:$D$2773,3,FALSE),B3885)</f>
        <v>QLD</v>
      </c>
    </row>
    <row r="3886" spans="1:4">
      <c r="A3886">
        <v>4085</v>
      </c>
      <c r="B3886" t="s">
        <v>528</v>
      </c>
      <c r="C3886" t="s">
        <v>553</v>
      </c>
      <c r="D3886" t="str">
        <f>IFERROR(VLOOKUP(A3886,'Perpetual Stats(HEM)'!$A$3:$D$2773,3,FALSE),B3886)</f>
        <v>QLD</v>
      </c>
    </row>
    <row r="3887" spans="1:4">
      <c r="A3887">
        <v>4086</v>
      </c>
      <c r="B3887" t="s">
        <v>528</v>
      </c>
      <c r="C3887" t="s">
        <v>553</v>
      </c>
      <c r="D3887" t="str">
        <f>IFERROR(VLOOKUP(A3887,'Perpetual Stats(HEM)'!$A$3:$D$2773,3,FALSE),B3887)</f>
        <v>QLD</v>
      </c>
    </row>
    <row r="3888" spans="1:4">
      <c r="A3888">
        <v>4087</v>
      </c>
      <c r="B3888" t="s">
        <v>528</v>
      </c>
      <c r="C3888" t="s">
        <v>553</v>
      </c>
      <c r="D3888" t="str">
        <f>IFERROR(VLOOKUP(A3888,'Perpetual Stats(HEM)'!$A$3:$D$2773,3,FALSE),B3888)</f>
        <v>QLD</v>
      </c>
    </row>
    <row r="3889" spans="1:4">
      <c r="A3889">
        <v>4088</v>
      </c>
      <c r="B3889" t="s">
        <v>528</v>
      </c>
      <c r="C3889" t="s">
        <v>553</v>
      </c>
      <c r="D3889" t="str">
        <f>IFERROR(VLOOKUP(A3889,'Perpetual Stats(HEM)'!$A$3:$D$2773,3,FALSE),B3889)</f>
        <v>QLD</v>
      </c>
    </row>
    <row r="3890" spans="1:4">
      <c r="A3890">
        <v>4089</v>
      </c>
      <c r="B3890" t="s">
        <v>528</v>
      </c>
      <c r="C3890" t="s">
        <v>553</v>
      </c>
      <c r="D3890" t="str">
        <f>IFERROR(VLOOKUP(A3890,'Perpetual Stats(HEM)'!$A$3:$D$2773,3,FALSE),B3890)</f>
        <v>QLD</v>
      </c>
    </row>
    <row r="3891" spans="1:4">
      <c r="A3891">
        <v>4090</v>
      </c>
      <c r="B3891" t="s">
        <v>528</v>
      </c>
      <c r="C3891" t="s">
        <v>553</v>
      </c>
      <c r="D3891" t="str">
        <f>IFERROR(VLOOKUP(A3891,'Perpetual Stats(HEM)'!$A$3:$D$2773,3,FALSE),B3891)</f>
        <v>QLD</v>
      </c>
    </row>
    <row r="3892" spans="1:4">
      <c r="A3892">
        <v>4091</v>
      </c>
      <c r="B3892" t="s">
        <v>528</v>
      </c>
      <c r="C3892" t="s">
        <v>553</v>
      </c>
      <c r="D3892" t="str">
        <f>IFERROR(VLOOKUP(A3892,'Perpetual Stats(HEM)'!$A$3:$D$2773,3,FALSE),B3892)</f>
        <v>QLD</v>
      </c>
    </row>
    <row r="3893" spans="1:4">
      <c r="A3893">
        <v>4092</v>
      </c>
      <c r="B3893" t="s">
        <v>528</v>
      </c>
      <c r="C3893" t="s">
        <v>553</v>
      </c>
      <c r="D3893" t="str">
        <f>IFERROR(VLOOKUP(A3893,'Perpetual Stats(HEM)'!$A$3:$D$2773,3,FALSE),B3893)</f>
        <v>QLD</v>
      </c>
    </row>
    <row r="3894" spans="1:4">
      <c r="A3894">
        <v>4093</v>
      </c>
      <c r="B3894" t="s">
        <v>528</v>
      </c>
      <c r="C3894" t="s">
        <v>553</v>
      </c>
      <c r="D3894" t="str">
        <f>IFERROR(VLOOKUP(A3894,'Perpetual Stats(HEM)'!$A$3:$D$2773,3,FALSE),B3894)</f>
        <v>QLD</v>
      </c>
    </row>
    <row r="3895" spans="1:4">
      <c r="A3895">
        <v>4094</v>
      </c>
      <c r="B3895" t="s">
        <v>528</v>
      </c>
      <c r="C3895" t="s">
        <v>553</v>
      </c>
      <c r="D3895" t="str">
        <f>IFERROR(VLOOKUP(A3895,'Perpetual Stats(HEM)'!$A$3:$D$2773,3,FALSE),B3895)</f>
        <v>QLD</v>
      </c>
    </row>
    <row r="3896" spans="1:4">
      <c r="A3896">
        <v>4095</v>
      </c>
      <c r="B3896" t="s">
        <v>528</v>
      </c>
      <c r="C3896" t="s">
        <v>553</v>
      </c>
      <c r="D3896" t="str">
        <f>IFERROR(VLOOKUP(A3896,'Perpetual Stats(HEM)'!$A$3:$D$2773,3,FALSE),B3896)</f>
        <v>QLD</v>
      </c>
    </row>
    <row r="3897" spans="1:4">
      <c r="A3897">
        <v>4096</v>
      </c>
      <c r="B3897" t="s">
        <v>528</v>
      </c>
      <c r="C3897" t="s">
        <v>553</v>
      </c>
      <c r="D3897" t="str">
        <f>IFERROR(VLOOKUP(A3897,'Perpetual Stats(HEM)'!$A$3:$D$2773,3,FALSE),B3897)</f>
        <v>QLD</v>
      </c>
    </row>
    <row r="3898" spans="1:4">
      <c r="A3898">
        <v>4097</v>
      </c>
      <c r="B3898" t="s">
        <v>528</v>
      </c>
      <c r="C3898" t="s">
        <v>553</v>
      </c>
      <c r="D3898" t="str">
        <f>IFERROR(VLOOKUP(A3898,'Perpetual Stats(HEM)'!$A$3:$D$2773,3,FALSE),B3898)</f>
        <v>QLD</v>
      </c>
    </row>
    <row r="3899" spans="1:4">
      <c r="A3899">
        <v>4098</v>
      </c>
      <c r="B3899" t="s">
        <v>528</v>
      </c>
      <c r="C3899" t="s">
        <v>553</v>
      </c>
      <c r="D3899" t="str">
        <f>IFERROR(VLOOKUP(A3899,'Perpetual Stats(HEM)'!$A$3:$D$2773,3,FALSE),B3899)</f>
        <v>QLD</v>
      </c>
    </row>
    <row r="3900" spans="1:4">
      <c r="A3900">
        <v>4099</v>
      </c>
      <c r="B3900" t="s">
        <v>528</v>
      </c>
      <c r="C3900" t="s">
        <v>553</v>
      </c>
      <c r="D3900" t="str">
        <f>IFERROR(VLOOKUP(A3900,'Perpetual Stats(HEM)'!$A$3:$D$2773,3,FALSE),B3900)</f>
        <v>QLD</v>
      </c>
    </row>
    <row r="3901" spans="1:4">
      <c r="A3901">
        <v>4100</v>
      </c>
      <c r="B3901" t="s">
        <v>528</v>
      </c>
      <c r="C3901" t="s">
        <v>553</v>
      </c>
      <c r="D3901" t="str">
        <f>IFERROR(VLOOKUP(A3901,'Perpetual Stats(HEM)'!$A$3:$D$2773,3,FALSE),B3901)</f>
        <v>QLD</v>
      </c>
    </row>
    <row r="3902" spans="1:4">
      <c r="A3902">
        <v>4101</v>
      </c>
      <c r="B3902" t="s">
        <v>528</v>
      </c>
      <c r="C3902" t="s">
        <v>553</v>
      </c>
      <c r="D3902" t="str">
        <f>IFERROR(VLOOKUP(A3902,'Perpetual Stats(HEM)'!$A$3:$D$2773,3,FALSE),B3902)</f>
        <v>3GBRI</v>
      </c>
    </row>
    <row r="3903" spans="1:4">
      <c r="A3903">
        <v>4102</v>
      </c>
      <c r="B3903" t="s">
        <v>528</v>
      </c>
      <c r="C3903" t="s">
        <v>553</v>
      </c>
      <c r="D3903" t="str">
        <f>IFERROR(VLOOKUP(A3903,'Perpetual Stats(HEM)'!$A$3:$D$2773,3,FALSE),B3903)</f>
        <v>3GBRI</v>
      </c>
    </row>
    <row r="3904" spans="1:4">
      <c r="A3904">
        <v>4103</v>
      </c>
      <c r="B3904" t="s">
        <v>528</v>
      </c>
      <c r="C3904" t="s">
        <v>553</v>
      </c>
      <c r="D3904" t="str">
        <f>IFERROR(VLOOKUP(A3904,'Perpetual Stats(HEM)'!$A$3:$D$2773,3,FALSE),B3904)</f>
        <v>3GBRI</v>
      </c>
    </row>
    <row r="3905" spans="1:4">
      <c r="A3905">
        <v>4104</v>
      </c>
      <c r="B3905" t="s">
        <v>528</v>
      </c>
      <c r="C3905" t="s">
        <v>553</v>
      </c>
      <c r="D3905" t="str">
        <f>IFERROR(VLOOKUP(A3905,'Perpetual Stats(HEM)'!$A$3:$D$2773,3,FALSE),B3905)</f>
        <v>3GBRI</v>
      </c>
    </row>
    <row r="3906" spans="1:4">
      <c r="A3906">
        <v>4105</v>
      </c>
      <c r="B3906" t="s">
        <v>528</v>
      </c>
      <c r="C3906" t="s">
        <v>553</v>
      </c>
      <c r="D3906" t="str">
        <f>IFERROR(VLOOKUP(A3906,'Perpetual Stats(HEM)'!$A$3:$D$2773,3,FALSE),B3906)</f>
        <v>3GBRI</v>
      </c>
    </row>
    <row r="3907" spans="1:4">
      <c r="A3907">
        <v>4106</v>
      </c>
      <c r="B3907" t="s">
        <v>528</v>
      </c>
      <c r="C3907" t="s">
        <v>553</v>
      </c>
      <c r="D3907" t="str">
        <f>IFERROR(VLOOKUP(A3907,'Perpetual Stats(HEM)'!$A$3:$D$2773,3,FALSE),B3907)</f>
        <v>3GBRI</v>
      </c>
    </row>
    <row r="3908" spans="1:4">
      <c r="A3908">
        <v>4107</v>
      </c>
      <c r="B3908" t="s">
        <v>528</v>
      </c>
      <c r="C3908" t="s">
        <v>553</v>
      </c>
      <c r="D3908" t="str">
        <f>IFERROR(VLOOKUP(A3908,'Perpetual Stats(HEM)'!$A$3:$D$2773,3,FALSE),B3908)</f>
        <v>3GBRI</v>
      </c>
    </row>
    <row r="3909" spans="1:4">
      <c r="A3909">
        <v>4108</v>
      </c>
      <c r="B3909" t="s">
        <v>528</v>
      </c>
      <c r="C3909" t="s">
        <v>553</v>
      </c>
      <c r="D3909" t="str">
        <f>IFERROR(VLOOKUP(A3909,'Perpetual Stats(HEM)'!$A$3:$D$2773,3,FALSE),B3909)</f>
        <v>3GBRI</v>
      </c>
    </row>
    <row r="3910" spans="1:4">
      <c r="A3910">
        <v>4109</v>
      </c>
      <c r="B3910" t="s">
        <v>528</v>
      </c>
      <c r="C3910" t="s">
        <v>553</v>
      </c>
      <c r="D3910" t="str">
        <f>IFERROR(VLOOKUP(A3910,'Perpetual Stats(HEM)'!$A$3:$D$2773,3,FALSE),B3910)</f>
        <v>3GBRI</v>
      </c>
    </row>
    <row r="3911" spans="1:4">
      <c r="A3911">
        <v>4110</v>
      </c>
      <c r="B3911" t="s">
        <v>528</v>
      </c>
      <c r="C3911" t="s">
        <v>553</v>
      </c>
      <c r="D3911" t="str">
        <f>IFERROR(VLOOKUP(A3911,'Perpetual Stats(HEM)'!$A$3:$D$2773,3,FALSE),B3911)</f>
        <v>3GBRI</v>
      </c>
    </row>
    <row r="3912" spans="1:4">
      <c r="A3912">
        <v>4111</v>
      </c>
      <c r="B3912" t="s">
        <v>528</v>
      </c>
      <c r="C3912" t="s">
        <v>553</v>
      </c>
      <c r="D3912" t="str">
        <f>IFERROR(VLOOKUP(A3912,'Perpetual Stats(HEM)'!$A$3:$D$2773,3,FALSE),B3912)</f>
        <v>3GBRI</v>
      </c>
    </row>
    <row r="3913" spans="1:4">
      <c r="A3913">
        <v>4112</v>
      </c>
      <c r="B3913" t="s">
        <v>528</v>
      </c>
      <c r="C3913" t="s">
        <v>553</v>
      </c>
      <c r="D3913" t="str">
        <f>IFERROR(VLOOKUP(A3913,'Perpetual Stats(HEM)'!$A$3:$D$2773,3,FALSE),B3913)</f>
        <v>3GBRI</v>
      </c>
    </row>
    <row r="3914" spans="1:4">
      <c r="A3914">
        <v>4113</v>
      </c>
      <c r="B3914" t="s">
        <v>528</v>
      </c>
      <c r="C3914" t="s">
        <v>553</v>
      </c>
      <c r="D3914" t="str">
        <f>IFERROR(VLOOKUP(A3914,'Perpetual Stats(HEM)'!$A$3:$D$2773,3,FALSE),B3914)</f>
        <v>3GBRI</v>
      </c>
    </row>
    <row r="3915" spans="1:4">
      <c r="A3915">
        <v>4114</v>
      </c>
      <c r="B3915" t="s">
        <v>528</v>
      </c>
      <c r="C3915" t="s">
        <v>553</v>
      </c>
      <c r="D3915" t="str">
        <f>IFERROR(VLOOKUP(A3915,'Perpetual Stats(HEM)'!$A$3:$D$2773,3,FALSE),B3915)</f>
        <v>3GBRI</v>
      </c>
    </row>
    <row r="3916" spans="1:4">
      <c r="A3916">
        <v>4115</v>
      </c>
      <c r="B3916" t="s">
        <v>528</v>
      </c>
      <c r="C3916" t="s">
        <v>553</v>
      </c>
      <c r="D3916" t="str">
        <f>IFERROR(VLOOKUP(A3916,'Perpetual Stats(HEM)'!$A$3:$D$2773,3,FALSE),B3916)</f>
        <v>3GBRI</v>
      </c>
    </row>
    <row r="3917" spans="1:4">
      <c r="A3917">
        <v>4116</v>
      </c>
      <c r="B3917" t="s">
        <v>528</v>
      </c>
      <c r="C3917" t="s">
        <v>553</v>
      </c>
      <c r="D3917" t="str">
        <f>IFERROR(VLOOKUP(A3917,'Perpetual Stats(HEM)'!$A$3:$D$2773,3,FALSE),B3917)</f>
        <v>3GBRI</v>
      </c>
    </row>
    <row r="3918" spans="1:4">
      <c r="A3918">
        <v>4117</v>
      </c>
      <c r="B3918" t="s">
        <v>528</v>
      </c>
      <c r="C3918" t="s">
        <v>553</v>
      </c>
      <c r="D3918" t="str">
        <f>IFERROR(VLOOKUP(A3918,'Perpetual Stats(HEM)'!$A$3:$D$2773,3,FALSE),B3918)</f>
        <v>3GBRI</v>
      </c>
    </row>
    <row r="3919" spans="1:4">
      <c r="A3919">
        <v>4118</v>
      </c>
      <c r="B3919" t="s">
        <v>528</v>
      </c>
      <c r="C3919" t="s">
        <v>553</v>
      </c>
      <c r="D3919" t="str">
        <f>IFERROR(VLOOKUP(A3919,'Perpetual Stats(HEM)'!$A$3:$D$2773,3,FALSE),B3919)</f>
        <v>3GBRI</v>
      </c>
    </row>
    <row r="3920" spans="1:4">
      <c r="A3920">
        <v>4119</v>
      </c>
      <c r="B3920" t="s">
        <v>528</v>
      </c>
      <c r="C3920" t="s">
        <v>553</v>
      </c>
      <c r="D3920" t="str">
        <f>IFERROR(VLOOKUP(A3920,'Perpetual Stats(HEM)'!$A$3:$D$2773,3,FALSE),B3920)</f>
        <v>3GBRI</v>
      </c>
    </row>
    <row r="3921" spans="1:4">
      <c r="A3921">
        <v>4120</v>
      </c>
      <c r="B3921" t="s">
        <v>528</v>
      </c>
      <c r="C3921" t="s">
        <v>553</v>
      </c>
      <c r="D3921" t="str">
        <f>IFERROR(VLOOKUP(A3921,'Perpetual Stats(HEM)'!$A$3:$D$2773,3,FALSE),B3921)</f>
        <v>3GBRI</v>
      </c>
    </row>
    <row r="3922" spans="1:4">
      <c r="A3922">
        <v>4121</v>
      </c>
      <c r="B3922" t="s">
        <v>528</v>
      </c>
      <c r="C3922" t="s">
        <v>553</v>
      </c>
      <c r="D3922" t="str">
        <f>IFERROR(VLOOKUP(A3922,'Perpetual Stats(HEM)'!$A$3:$D$2773,3,FALSE),B3922)</f>
        <v>3GBRI</v>
      </c>
    </row>
    <row r="3923" spans="1:4">
      <c r="A3923">
        <v>4122</v>
      </c>
      <c r="B3923" t="s">
        <v>528</v>
      </c>
      <c r="C3923" t="s">
        <v>553</v>
      </c>
      <c r="D3923" t="str">
        <f>IFERROR(VLOOKUP(A3923,'Perpetual Stats(HEM)'!$A$3:$D$2773,3,FALSE),B3923)</f>
        <v>3GBRI</v>
      </c>
    </row>
    <row r="3924" spans="1:4">
      <c r="A3924">
        <v>4123</v>
      </c>
      <c r="B3924" t="s">
        <v>528</v>
      </c>
      <c r="C3924" t="s">
        <v>553</v>
      </c>
      <c r="D3924" t="str">
        <f>IFERROR(VLOOKUP(A3924,'Perpetual Stats(HEM)'!$A$3:$D$2773,3,FALSE),B3924)</f>
        <v>3GBRI</v>
      </c>
    </row>
    <row r="3925" spans="1:4">
      <c r="A3925">
        <v>4124</v>
      </c>
      <c r="B3925" t="s">
        <v>528</v>
      </c>
      <c r="C3925" t="s">
        <v>553</v>
      </c>
      <c r="D3925" t="str">
        <f>IFERROR(VLOOKUP(A3925,'Perpetual Stats(HEM)'!$A$3:$D$2773,3,FALSE),B3925)</f>
        <v>3GBRI</v>
      </c>
    </row>
    <row r="3926" spans="1:4">
      <c r="A3926">
        <v>4125</v>
      </c>
      <c r="B3926" t="s">
        <v>528</v>
      </c>
      <c r="C3926" t="s">
        <v>553</v>
      </c>
      <c r="D3926" t="str">
        <f>IFERROR(VLOOKUP(A3926,'Perpetual Stats(HEM)'!$A$3:$D$2773,3,FALSE),B3926)</f>
        <v>3GBRI</v>
      </c>
    </row>
    <row r="3927" spans="1:4">
      <c r="A3927">
        <v>4126</v>
      </c>
      <c r="B3927" t="s">
        <v>528</v>
      </c>
      <c r="C3927" t="s">
        <v>553</v>
      </c>
      <c r="D3927" t="str">
        <f>IFERROR(VLOOKUP(A3927,'Perpetual Stats(HEM)'!$A$3:$D$2773,3,FALSE),B3927)</f>
        <v>QLD</v>
      </c>
    </row>
    <row r="3928" spans="1:4">
      <c r="A3928">
        <v>4127</v>
      </c>
      <c r="B3928" t="s">
        <v>528</v>
      </c>
      <c r="C3928" t="s">
        <v>553</v>
      </c>
      <c r="D3928" t="str">
        <f>IFERROR(VLOOKUP(A3928,'Perpetual Stats(HEM)'!$A$3:$D$2773,3,FALSE),B3928)</f>
        <v>3GBRI</v>
      </c>
    </row>
    <row r="3929" spans="1:4">
      <c r="A3929">
        <v>4128</v>
      </c>
      <c r="B3929" t="s">
        <v>528</v>
      </c>
      <c r="C3929" t="s">
        <v>553</v>
      </c>
      <c r="D3929" t="str">
        <f>IFERROR(VLOOKUP(A3929,'Perpetual Stats(HEM)'!$A$3:$D$2773,3,FALSE),B3929)</f>
        <v>3GBRI</v>
      </c>
    </row>
    <row r="3930" spans="1:4">
      <c r="A3930">
        <v>4129</v>
      </c>
      <c r="B3930" t="s">
        <v>528</v>
      </c>
      <c r="C3930" t="s">
        <v>553</v>
      </c>
      <c r="D3930" t="str">
        <f>IFERROR(VLOOKUP(A3930,'Perpetual Stats(HEM)'!$A$3:$D$2773,3,FALSE),B3930)</f>
        <v>3GBRI</v>
      </c>
    </row>
    <row r="3931" spans="1:4">
      <c r="A3931">
        <v>4130</v>
      </c>
      <c r="B3931" t="s">
        <v>528</v>
      </c>
      <c r="C3931" t="s">
        <v>553</v>
      </c>
      <c r="D3931" t="str">
        <f>IFERROR(VLOOKUP(A3931,'Perpetual Stats(HEM)'!$A$3:$D$2773,3,FALSE),B3931)</f>
        <v>3GBRI</v>
      </c>
    </row>
    <row r="3932" spans="1:4">
      <c r="A3932">
        <v>4131</v>
      </c>
      <c r="B3932" t="s">
        <v>528</v>
      </c>
      <c r="C3932" t="s">
        <v>553</v>
      </c>
      <c r="D3932" t="str">
        <f>IFERROR(VLOOKUP(A3932,'Perpetual Stats(HEM)'!$A$3:$D$2773,3,FALSE),B3932)</f>
        <v>3GBRI</v>
      </c>
    </row>
    <row r="3933" spans="1:4">
      <c r="A3933">
        <v>4132</v>
      </c>
      <c r="B3933" t="s">
        <v>528</v>
      </c>
      <c r="C3933" t="s">
        <v>553</v>
      </c>
      <c r="D3933" t="str">
        <f>IFERROR(VLOOKUP(A3933,'Perpetual Stats(HEM)'!$A$3:$D$2773,3,FALSE),B3933)</f>
        <v>3GBRI</v>
      </c>
    </row>
    <row r="3934" spans="1:4">
      <c r="A3934">
        <v>4133</v>
      </c>
      <c r="B3934" t="s">
        <v>528</v>
      </c>
      <c r="C3934" t="s">
        <v>553</v>
      </c>
      <c r="D3934" t="str">
        <f>IFERROR(VLOOKUP(A3934,'Perpetual Stats(HEM)'!$A$3:$D$2773,3,FALSE),B3934)</f>
        <v>3GBRI</v>
      </c>
    </row>
    <row r="3935" spans="1:4">
      <c r="A3935">
        <v>4134</v>
      </c>
      <c r="B3935" t="s">
        <v>528</v>
      </c>
      <c r="C3935" t="s">
        <v>553</v>
      </c>
      <c r="D3935" t="str">
        <f>IFERROR(VLOOKUP(A3935,'Perpetual Stats(HEM)'!$A$3:$D$2773,3,FALSE),B3935)</f>
        <v>QLD</v>
      </c>
    </row>
    <row r="3936" spans="1:4">
      <c r="A3936">
        <v>4135</v>
      </c>
      <c r="B3936" t="s">
        <v>528</v>
      </c>
      <c r="C3936" t="s">
        <v>553</v>
      </c>
      <c r="D3936" t="str">
        <f>IFERROR(VLOOKUP(A3936,'Perpetual Stats(HEM)'!$A$3:$D$2773,3,FALSE),B3936)</f>
        <v>QLD</v>
      </c>
    </row>
    <row r="3937" spans="1:4">
      <c r="A3937">
        <v>4136</v>
      </c>
      <c r="B3937" t="s">
        <v>528</v>
      </c>
      <c r="C3937" t="s">
        <v>553</v>
      </c>
      <c r="D3937" t="str">
        <f>IFERROR(VLOOKUP(A3937,'Perpetual Stats(HEM)'!$A$3:$D$2773,3,FALSE),B3937)</f>
        <v>QLD</v>
      </c>
    </row>
    <row r="3938" spans="1:4">
      <c r="A3938">
        <v>4137</v>
      </c>
      <c r="B3938" t="s">
        <v>528</v>
      </c>
      <c r="C3938" t="s">
        <v>553</v>
      </c>
      <c r="D3938" t="str">
        <f>IFERROR(VLOOKUP(A3938,'Perpetual Stats(HEM)'!$A$3:$D$2773,3,FALSE),B3938)</f>
        <v>QLD</v>
      </c>
    </row>
    <row r="3939" spans="1:4">
      <c r="A3939">
        <v>4138</v>
      </c>
      <c r="B3939" t="s">
        <v>528</v>
      </c>
      <c r="C3939" t="s">
        <v>553</v>
      </c>
      <c r="D3939" t="str">
        <f>IFERROR(VLOOKUP(A3939,'Perpetual Stats(HEM)'!$A$3:$D$2773,3,FALSE),B3939)</f>
        <v>QLD</v>
      </c>
    </row>
    <row r="3940" spans="1:4">
      <c r="A3940">
        <v>4139</v>
      </c>
      <c r="B3940" t="s">
        <v>528</v>
      </c>
      <c r="C3940" t="s">
        <v>553</v>
      </c>
      <c r="D3940" t="str">
        <f>IFERROR(VLOOKUP(A3940,'Perpetual Stats(HEM)'!$A$3:$D$2773,3,FALSE),B3940)</f>
        <v>QLD</v>
      </c>
    </row>
    <row r="3941" spans="1:4">
      <c r="A3941">
        <v>4140</v>
      </c>
      <c r="B3941" t="s">
        <v>528</v>
      </c>
      <c r="C3941" t="s">
        <v>553</v>
      </c>
      <c r="D3941" t="str">
        <f>IFERROR(VLOOKUP(A3941,'Perpetual Stats(HEM)'!$A$3:$D$2773,3,FALSE),B3941)</f>
        <v>QLD</v>
      </c>
    </row>
    <row r="3942" spans="1:4">
      <c r="A3942">
        <v>4141</v>
      </c>
      <c r="B3942" t="s">
        <v>528</v>
      </c>
      <c r="C3942" t="s">
        <v>553</v>
      </c>
      <c r="D3942" t="str">
        <f>IFERROR(VLOOKUP(A3942,'Perpetual Stats(HEM)'!$A$3:$D$2773,3,FALSE),B3942)</f>
        <v>QLD</v>
      </c>
    </row>
    <row r="3943" spans="1:4">
      <c r="A3943">
        <v>4142</v>
      </c>
      <c r="B3943" t="s">
        <v>528</v>
      </c>
      <c r="C3943" t="s">
        <v>553</v>
      </c>
      <c r="D3943" t="str">
        <f>IFERROR(VLOOKUP(A3943,'Perpetual Stats(HEM)'!$A$3:$D$2773,3,FALSE),B3943)</f>
        <v>QLD</v>
      </c>
    </row>
    <row r="3944" spans="1:4">
      <c r="A3944">
        <v>4143</v>
      </c>
      <c r="B3944" t="s">
        <v>528</v>
      </c>
      <c r="C3944" t="s">
        <v>553</v>
      </c>
      <c r="D3944" t="str">
        <f>IFERROR(VLOOKUP(A3944,'Perpetual Stats(HEM)'!$A$3:$D$2773,3,FALSE),B3944)</f>
        <v>QLD</v>
      </c>
    </row>
    <row r="3945" spans="1:4">
      <c r="A3945">
        <v>4144</v>
      </c>
      <c r="B3945" t="s">
        <v>528</v>
      </c>
      <c r="C3945" t="s">
        <v>553</v>
      </c>
      <c r="D3945" t="str">
        <f>IFERROR(VLOOKUP(A3945,'Perpetual Stats(HEM)'!$A$3:$D$2773,3,FALSE),B3945)</f>
        <v>QLD</v>
      </c>
    </row>
    <row r="3946" spans="1:4">
      <c r="A3946">
        <v>4145</v>
      </c>
      <c r="B3946" t="s">
        <v>528</v>
      </c>
      <c r="C3946" t="s">
        <v>553</v>
      </c>
      <c r="D3946" t="str">
        <f>IFERROR(VLOOKUP(A3946,'Perpetual Stats(HEM)'!$A$3:$D$2773,3,FALSE),B3946)</f>
        <v>QLD</v>
      </c>
    </row>
    <row r="3947" spans="1:4">
      <c r="A3947">
        <v>4146</v>
      </c>
      <c r="B3947" t="s">
        <v>528</v>
      </c>
      <c r="C3947" t="s">
        <v>553</v>
      </c>
      <c r="D3947" t="str">
        <f>IFERROR(VLOOKUP(A3947,'Perpetual Stats(HEM)'!$A$3:$D$2773,3,FALSE),B3947)</f>
        <v>QLD</v>
      </c>
    </row>
    <row r="3948" spans="1:4">
      <c r="A3948">
        <v>4147</v>
      </c>
      <c r="B3948" t="s">
        <v>528</v>
      </c>
      <c r="C3948" t="s">
        <v>553</v>
      </c>
      <c r="D3948" t="str">
        <f>IFERROR(VLOOKUP(A3948,'Perpetual Stats(HEM)'!$A$3:$D$2773,3,FALSE),B3948)</f>
        <v>QLD</v>
      </c>
    </row>
    <row r="3949" spans="1:4">
      <c r="A3949">
        <v>4148</v>
      </c>
      <c r="B3949" t="s">
        <v>528</v>
      </c>
      <c r="C3949" t="s">
        <v>553</v>
      </c>
      <c r="D3949" t="str">
        <f>IFERROR(VLOOKUP(A3949,'Perpetual Stats(HEM)'!$A$3:$D$2773,3,FALSE),B3949)</f>
        <v>QLD</v>
      </c>
    </row>
    <row r="3950" spans="1:4">
      <c r="A3950">
        <v>4149</v>
      </c>
      <c r="B3950" t="s">
        <v>528</v>
      </c>
      <c r="C3950" t="s">
        <v>553</v>
      </c>
      <c r="D3950" t="str">
        <f>IFERROR(VLOOKUP(A3950,'Perpetual Stats(HEM)'!$A$3:$D$2773,3,FALSE),B3950)</f>
        <v>QLD</v>
      </c>
    </row>
    <row r="3951" spans="1:4">
      <c r="A3951">
        <v>4150</v>
      </c>
      <c r="B3951" t="s">
        <v>528</v>
      </c>
      <c r="C3951" t="s">
        <v>553</v>
      </c>
      <c r="D3951" t="str">
        <f>IFERROR(VLOOKUP(A3951,'Perpetual Stats(HEM)'!$A$3:$D$2773,3,FALSE),B3951)</f>
        <v>QLD</v>
      </c>
    </row>
    <row r="3952" spans="1:4">
      <c r="A3952">
        <v>4151</v>
      </c>
      <c r="B3952" t="s">
        <v>528</v>
      </c>
      <c r="C3952" t="s">
        <v>553</v>
      </c>
      <c r="D3952" t="str">
        <f>IFERROR(VLOOKUP(A3952,'Perpetual Stats(HEM)'!$A$3:$D$2773,3,FALSE),B3952)</f>
        <v>3GBRI</v>
      </c>
    </row>
    <row r="3953" spans="1:4">
      <c r="A3953">
        <v>4152</v>
      </c>
      <c r="B3953" t="s">
        <v>528</v>
      </c>
      <c r="C3953" t="s">
        <v>553</v>
      </c>
      <c r="D3953" t="str">
        <f>IFERROR(VLOOKUP(A3953,'Perpetual Stats(HEM)'!$A$3:$D$2773,3,FALSE),B3953)</f>
        <v>3GBRI</v>
      </c>
    </row>
    <row r="3954" spans="1:4">
      <c r="A3954">
        <v>4153</v>
      </c>
      <c r="B3954" t="s">
        <v>528</v>
      </c>
      <c r="C3954" t="s">
        <v>553</v>
      </c>
      <c r="D3954" t="str">
        <f>IFERROR(VLOOKUP(A3954,'Perpetual Stats(HEM)'!$A$3:$D$2773,3,FALSE),B3954)</f>
        <v>3GBRI</v>
      </c>
    </row>
    <row r="3955" spans="1:4">
      <c r="A3955">
        <v>4154</v>
      </c>
      <c r="B3955" t="s">
        <v>528</v>
      </c>
      <c r="C3955" t="s">
        <v>553</v>
      </c>
      <c r="D3955" t="str">
        <f>IFERROR(VLOOKUP(A3955,'Perpetual Stats(HEM)'!$A$3:$D$2773,3,FALSE),B3955)</f>
        <v>3GBRI</v>
      </c>
    </row>
    <row r="3956" spans="1:4">
      <c r="A3956">
        <v>4155</v>
      </c>
      <c r="B3956" t="s">
        <v>528</v>
      </c>
      <c r="C3956" t="s">
        <v>553</v>
      </c>
      <c r="D3956" t="str">
        <f>IFERROR(VLOOKUP(A3956,'Perpetual Stats(HEM)'!$A$3:$D$2773,3,FALSE),B3956)</f>
        <v>3GBRI</v>
      </c>
    </row>
    <row r="3957" spans="1:4">
      <c r="A3957">
        <v>4156</v>
      </c>
      <c r="B3957" t="s">
        <v>528</v>
      </c>
      <c r="C3957" t="s">
        <v>553</v>
      </c>
      <c r="D3957" t="str">
        <f>IFERROR(VLOOKUP(A3957,'Perpetual Stats(HEM)'!$A$3:$D$2773,3,FALSE),B3957)</f>
        <v>3GBRI</v>
      </c>
    </row>
    <row r="3958" spans="1:4">
      <c r="A3958">
        <v>4157</v>
      </c>
      <c r="B3958" t="s">
        <v>528</v>
      </c>
      <c r="C3958" t="s">
        <v>553</v>
      </c>
      <c r="D3958" t="str">
        <f>IFERROR(VLOOKUP(A3958,'Perpetual Stats(HEM)'!$A$3:$D$2773,3,FALSE),B3958)</f>
        <v>3GBRI</v>
      </c>
    </row>
    <row r="3959" spans="1:4">
      <c r="A3959">
        <v>4158</v>
      </c>
      <c r="B3959" t="s">
        <v>528</v>
      </c>
      <c r="C3959" t="s">
        <v>553</v>
      </c>
      <c r="D3959" t="str">
        <f>IFERROR(VLOOKUP(A3959,'Perpetual Stats(HEM)'!$A$3:$D$2773,3,FALSE),B3959)</f>
        <v>3GBRI</v>
      </c>
    </row>
    <row r="3960" spans="1:4">
      <c r="A3960">
        <v>4159</v>
      </c>
      <c r="B3960" t="s">
        <v>528</v>
      </c>
      <c r="C3960" t="s">
        <v>553</v>
      </c>
      <c r="D3960" t="str">
        <f>IFERROR(VLOOKUP(A3960,'Perpetual Stats(HEM)'!$A$3:$D$2773,3,FALSE),B3960)</f>
        <v>3GBRI</v>
      </c>
    </row>
    <row r="3961" spans="1:4">
      <c r="A3961">
        <v>4160</v>
      </c>
      <c r="B3961" t="s">
        <v>528</v>
      </c>
      <c r="C3961" t="s">
        <v>553</v>
      </c>
      <c r="D3961" t="str">
        <f>IFERROR(VLOOKUP(A3961,'Perpetual Stats(HEM)'!$A$3:$D$2773,3,FALSE),B3961)</f>
        <v>3GBRI</v>
      </c>
    </row>
    <row r="3962" spans="1:4">
      <c r="A3962">
        <v>4161</v>
      </c>
      <c r="B3962" t="s">
        <v>528</v>
      </c>
      <c r="C3962" t="s">
        <v>553</v>
      </c>
      <c r="D3962" t="str">
        <f>IFERROR(VLOOKUP(A3962,'Perpetual Stats(HEM)'!$A$3:$D$2773,3,FALSE),B3962)</f>
        <v>3GBRI</v>
      </c>
    </row>
    <row r="3963" spans="1:4">
      <c r="A3963">
        <v>4162</v>
      </c>
      <c r="B3963" t="s">
        <v>528</v>
      </c>
      <c r="C3963" t="s">
        <v>553</v>
      </c>
      <c r="D3963" t="str">
        <f>IFERROR(VLOOKUP(A3963,'Perpetual Stats(HEM)'!$A$3:$D$2773,3,FALSE),B3963)</f>
        <v>QLD</v>
      </c>
    </row>
    <row r="3964" spans="1:4">
      <c r="A3964">
        <v>4163</v>
      </c>
      <c r="B3964" t="s">
        <v>528</v>
      </c>
      <c r="C3964" t="s">
        <v>553</v>
      </c>
      <c r="D3964" t="str">
        <f>IFERROR(VLOOKUP(A3964,'Perpetual Stats(HEM)'!$A$3:$D$2773,3,FALSE),B3964)</f>
        <v>3GBRI</v>
      </c>
    </row>
    <row r="3965" spans="1:4">
      <c r="A3965">
        <v>4164</v>
      </c>
      <c r="B3965" t="s">
        <v>528</v>
      </c>
      <c r="C3965" t="s">
        <v>553</v>
      </c>
      <c r="D3965" t="str">
        <f>IFERROR(VLOOKUP(A3965,'Perpetual Stats(HEM)'!$A$3:$D$2773,3,FALSE),B3965)</f>
        <v>3GBRI</v>
      </c>
    </row>
    <row r="3966" spans="1:4">
      <c r="A3966">
        <v>4165</v>
      </c>
      <c r="B3966" t="s">
        <v>528</v>
      </c>
      <c r="C3966" t="s">
        <v>553</v>
      </c>
      <c r="D3966" t="str">
        <f>IFERROR(VLOOKUP(A3966,'Perpetual Stats(HEM)'!$A$3:$D$2773,3,FALSE),B3966)</f>
        <v>3GBRI</v>
      </c>
    </row>
    <row r="3967" spans="1:4">
      <c r="A3967">
        <v>4166</v>
      </c>
      <c r="B3967" t="s">
        <v>528</v>
      </c>
      <c r="C3967" t="s">
        <v>553</v>
      </c>
      <c r="D3967" t="str">
        <f>IFERROR(VLOOKUP(A3967,'Perpetual Stats(HEM)'!$A$3:$D$2773,3,FALSE),B3967)</f>
        <v>QLD</v>
      </c>
    </row>
    <row r="3968" spans="1:4">
      <c r="A3968">
        <v>4167</v>
      </c>
      <c r="B3968" t="s">
        <v>528</v>
      </c>
      <c r="C3968" t="s">
        <v>553</v>
      </c>
      <c r="D3968" t="str">
        <f>IFERROR(VLOOKUP(A3968,'Perpetual Stats(HEM)'!$A$3:$D$2773,3,FALSE),B3968)</f>
        <v>QLD</v>
      </c>
    </row>
    <row r="3969" spans="1:4">
      <c r="A3969">
        <v>4168</v>
      </c>
      <c r="B3969" t="s">
        <v>528</v>
      </c>
      <c r="C3969" t="s">
        <v>553</v>
      </c>
      <c r="D3969" t="str">
        <f>IFERROR(VLOOKUP(A3969,'Perpetual Stats(HEM)'!$A$3:$D$2773,3,FALSE),B3969)</f>
        <v>QLD</v>
      </c>
    </row>
    <row r="3970" spans="1:4">
      <c r="A3970">
        <v>4169</v>
      </c>
      <c r="B3970" t="s">
        <v>528</v>
      </c>
      <c r="C3970" t="s">
        <v>553</v>
      </c>
      <c r="D3970" t="str">
        <f>IFERROR(VLOOKUP(A3970,'Perpetual Stats(HEM)'!$A$3:$D$2773,3,FALSE),B3970)</f>
        <v>3GBRI</v>
      </c>
    </row>
    <row r="3971" spans="1:4">
      <c r="A3971">
        <v>4170</v>
      </c>
      <c r="B3971" t="s">
        <v>528</v>
      </c>
      <c r="C3971" t="s">
        <v>553</v>
      </c>
      <c r="D3971" t="str">
        <f>IFERROR(VLOOKUP(A3971,'Perpetual Stats(HEM)'!$A$3:$D$2773,3,FALSE),B3971)</f>
        <v>3GBRI</v>
      </c>
    </row>
    <row r="3972" spans="1:4">
      <c r="A3972">
        <v>4171</v>
      </c>
      <c r="B3972" t="s">
        <v>528</v>
      </c>
      <c r="C3972" t="s">
        <v>553</v>
      </c>
      <c r="D3972" t="str">
        <f>IFERROR(VLOOKUP(A3972,'Perpetual Stats(HEM)'!$A$3:$D$2773,3,FALSE),B3972)</f>
        <v>3GBRI</v>
      </c>
    </row>
    <row r="3973" spans="1:4">
      <c r="A3973">
        <v>4172</v>
      </c>
      <c r="B3973" t="s">
        <v>528</v>
      </c>
      <c r="C3973" t="s">
        <v>553</v>
      </c>
      <c r="D3973" t="str">
        <f>IFERROR(VLOOKUP(A3973,'Perpetual Stats(HEM)'!$A$3:$D$2773,3,FALSE),B3973)</f>
        <v>3GBRI</v>
      </c>
    </row>
    <row r="3974" spans="1:4">
      <c r="A3974">
        <v>4173</v>
      </c>
      <c r="B3974" t="s">
        <v>528</v>
      </c>
      <c r="C3974" t="s">
        <v>553</v>
      </c>
      <c r="D3974" t="str">
        <f>IFERROR(VLOOKUP(A3974,'Perpetual Stats(HEM)'!$A$3:$D$2773,3,FALSE),B3974)</f>
        <v>3GBRI</v>
      </c>
    </row>
    <row r="3975" spans="1:4">
      <c r="A3975">
        <v>4174</v>
      </c>
      <c r="B3975" t="s">
        <v>528</v>
      </c>
      <c r="C3975" t="s">
        <v>553</v>
      </c>
      <c r="D3975" t="str">
        <f>IFERROR(VLOOKUP(A3975,'Perpetual Stats(HEM)'!$A$3:$D$2773,3,FALSE),B3975)</f>
        <v>3GBRI</v>
      </c>
    </row>
    <row r="3976" spans="1:4">
      <c r="A3976">
        <v>4175</v>
      </c>
      <c r="B3976" t="s">
        <v>528</v>
      </c>
      <c r="C3976" t="s">
        <v>553</v>
      </c>
      <c r="D3976" t="str">
        <f>IFERROR(VLOOKUP(A3976,'Perpetual Stats(HEM)'!$A$3:$D$2773,3,FALSE),B3976)</f>
        <v>QLD</v>
      </c>
    </row>
    <row r="3977" spans="1:4">
      <c r="A3977">
        <v>4176</v>
      </c>
      <c r="B3977" t="s">
        <v>528</v>
      </c>
      <c r="C3977" t="s">
        <v>553</v>
      </c>
      <c r="D3977" t="str">
        <f>IFERROR(VLOOKUP(A3977,'Perpetual Stats(HEM)'!$A$3:$D$2773,3,FALSE),B3977)</f>
        <v>QLD</v>
      </c>
    </row>
    <row r="3978" spans="1:4">
      <c r="A3978">
        <v>4177</v>
      </c>
      <c r="B3978" t="s">
        <v>528</v>
      </c>
      <c r="C3978" t="s">
        <v>553</v>
      </c>
      <c r="D3978" t="str">
        <f>IFERROR(VLOOKUP(A3978,'Perpetual Stats(HEM)'!$A$3:$D$2773,3,FALSE),B3978)</f>
        <v>QLD</v>
      </c>
    </row>
    <row r="3979" spans="1:4">
      <c r="A3979">
        <v>4178</v>
      </c>
      <c r="B3979" t="s">
        <v>528</v>
      </c>
      <c r="C3979" t="s">
        <v>553</v>
      </c>
      <c r="D3979" t="str">
        <f>IFERROR(VLOOKUP(A3979,'Perpetual Stats(HEM)'!$A$3:$D$2773,3,FALSE),B3979)</f>
        <v>3GBRI</v>
      </c>
    </row>
    <row r="3980" spans="1:4">
      <c r="A3980">
        <v>4179</v>
      </c>
      <c r="B3980" t="s">
        <v>528</v>
      </c>
      <c r="C3980" t="s">
        <v>553</v>
      </c>
      <c r="D3980" t="str">
        <f>IFERROR(VLOOKUP(A3980,'Perpetual Stats(HEM)'!$A$3:$D$2773,3,FALSE),B3980)</f>
        <v>3GBRI</v>
      </c>
    </row>
    <row r="3981" spans="1:4">
      <c r="A3981">
        <v>4180</v>
      </c>
      <c r="B3981" t="s">
        <v>528</v>
      </c>
      <c r="C3981" t="s">
        <v>553</v>
      </c>
      <c r="D3981" t="str">
        <f>IFERROR(VLOOKUP(A3981,'Perpetual Stats(HEM)'!$A$3:$D$2773,3,FALSE),B3981)</f>
        <v>QLD</v>
      </c>
    </row>
    <row r="3982" spans="1:4">
      <c r="A3982">
        <v>4181</v>
      </c>
      <c r="B3982" t="s">
        <v>528</v>
      </c>
      <c r="C3982" t="s">
        <v>553</v>
      </c>
      <c r="D3982" t="str">
        <f>IFERROR(VLOOKUP(A3982,'Perpetual Stats(HEM)'!$A$3:$D$2773,3,FALSE),B3982)</f>
        <v>QLD</v>
      </c>
    </row>
    <row r="3983" spans="1:4">
      <c r="A3983">
        <v>4182</v>
      </c>
      <c r="B3983" t="s">
        <v>528</v>
      </c>
      <c r="C3983" t="s">
        <v>553</v>
      </c>
      <c r="D3983" t="str">
        <f>IFERROR(VLOOKUP(A3983,'Perpetual Stats(HEM)'!$A$3:$D$2773,3,FALSE),B3983)</f>
        <v>QLD</v>
      </c>
    </row>
    <row r="3984" spans="1:4">
      <c r="A3984">
        <v>4183</v>
      </c>
      <c r="B3984" t="s">
        <v>528</v>
      </c>
      <c r="C3984" t="s">
        <v>553</v>
      </c>
      <c r="D3984" t="str">
        <f>IFERROR(VLOOKUP(A3984,'Perpetual Stats(HEM)'!$A$3:$D$2773,3,FALSE),B3984)</f>
        <v>3GBRI</v>
      </c>
    </row>
    <row r="3985" spans="1:4">
      <c r="A3985">
        <v>4184</v>
      </c>
      <c r="B3985" t="s">
        <v>528</v>
      </c>
      <c r="C3985" t="s">
        <v>553</v>
      </c>
      <c r="D3985" t="str">
        <f>IFERROR(VLOOKUP(A3985,'Perpetual Stats(HEM)'!$A$3:$D$2773,3,FALSE),B3985)</f>
        <v>3GBRI</v>
      </c>
    </row>
    <row r="3986" spans="1:4">
      <c r="A3986">
        <v>4185</v>
      </c>
      <c r="B3986" t="s">
        <v>528</v>
      </c>
      <c r="C3986" t="s">
        <v>553</v>
      </c>
      <c r="D3986" t="str">
        <f>IFERROR(VLOOKUP(A3986,'Perpetual Stats(HEM)'!$A$3:$D$2773,3,FALSE),B3986)</f>
        <v>QLD</v>
      </c>
    </row>
    <row r="3987" spans="1:4">
      <c r="A3987">
        <v>4186</v>
      </c>
      <c r="B3987" t="s">
        <v>528</v>
      </c>
      <c r="C3987" t="s">
        <v>553</v>
      </c>
      <c r="D3987" t="str">
        <f>IFERROR(VLOOKUP(A3987,'Perpetual Stats(HEM)'!$A$3:$D$2773,3,FALSE),B3987)</f>
        <v>QLD</v>
      </c>
    </row>
    <row r="3988" spans="1:4">
      <c r="A3988">
        <v>4187</v>
      </c>
      <c r="B3988" t="s">
        <v>528</v>
      </c>
      <c r="C3988" t="s">
        <v>553</v>
      </c>
      <c r="D3988" t="str">
        <f>IFERROR(VLOOKUP(A3988,'Perpetual Stats(HEM)'!$A$3:$D$2773,3,FALSE),B3988)</f>
        <v>QLD</v>
      </c>
    </row>
    <row r="3989" spans="1:4">
      <c r="A3989">
        <v>4188</v>
      </c>
      <c r="B3989" t="s">
        <v>528</v>
      </c>
      <c r="C3989" t="s">
        <v>553</v>
      </c>
      <c r="D3989" t="str">
        <f>IFERROR(VLOOKUP(A3989,'Perpetual Stats(HEM)'!$A$3:$D$2773,3,FALSE),B3989)</f>
        <v>QLD</v>
      </c>
    </row>
    <row r="3990" spans="1:4">
      <c r="A3990">
        <v>4189</v>
      </c>
      <c r="B3990" t="s">
        <v>528</v>
      </c>
      <c r="C3990" t="s">
        <v>553</v>
      </c>
      <c r="D3990" t="str">
        <f>IFERROR(VLOOKUP(A3990,'Perpetual Stats(HEM)'!$A$3:$D$2773,3,FALSE),B3990)</f>
        <v>QLD</v>
      </c>
    </row>
    <row r="3991" spans="1:4">
      <c r="A3991">
        <v>4190</v>
      </c>
      <c r="B3991" t="s">
        <v>528</v>
      </c>
      <c r="C3991" t="s">
        <v>553</v>
      </c>
      <c r="D3991" t="str">
        <f>IFERROR(VLOOKUP(A3991,'Perpetual Stats(HEM)'!$A$3:$D$2773,3,FALSE),B3991)</f>
        <v>QLD</v>
      </c>
    </row>
    <row r="3992" spans="1:4">
      <c r="A3992">
        <v>4191</v>
      </c>
      <c r="B3992" t="s">
        <v>528</v>
      </c>
      <c r="C3992" t="s">
        <v>553</v>
      </c>
      <c r="D3992" t="str">
        <f>IFERROR(VLOOKUP(A3992,'Perpetual Stats(HEM)'!$A$3:$D$2773,3,FALSE),B3992)</f>
        <v>QLD</v>
      </c>
    </row>
    <row r="3993" spans="1:4">
      <c r="A3993">
        <v>4192</v>
      </c>
      <c r="B3993" t="s">
        <v>528</v>
      </c>
      <c r="C3993" t="s">
        <v>553</v>
      </c>
      <c r="D3993" t="str">
        <f>IFERROR(VLOOKUP(A3993,'Perpetual Stats(HEM)'!$A$3:$D$2773,3,FALSE),B3993)</f>
        <v>QLD</v>
      </c>
    </row>
    <row r="3994" spans="1:4">
      <c r="A3994">
        <v>4193</v>
      </c>
      <c r="B3994" t="s">
        <v>528</v>
      </c>
      <c r="C3994" t="s">
        <v>553</v>
      </c>
      <c r="D3994" t="str">
        <f>IFERROR(VLOOKUP(A3994,'Perpetual Stats(HEM)'!$A$3:$D$2773,3,FALSE),B3994)</f>
        <v>QLD</v>
      </c>
    </row>
    <row r="3995" spans="1:4">
      <c r="A3995">
        <v>4194</v>
      </c>
      <c r="B3995" t="s">
        <v>528</v>
      </c>
      <c r="C3995" t="s">
        <v>553</v>
      </c>
      <c r="D3995" t="str">
        <f>IFERROR(VLOOKUP(A3995,'Perpetual Stats(HEM)'!$A$3:$D$2773,3,FALSE),B3995)</f>
        <v>QLD</v>
      </c>
    </row>
    <row r="3996" spans="1:4">
      <c r="A3996">
        <v>4195</v>
      </c>
      <c r="B3996" t="s">
        <v>528</v>
      </c>
      <c r="C3996" t="s">
        <v>553</v>
      </c>
      <c r="D3996" t="str">
        <f>IFERROR(VLOOKUP(A3996,'Perpetual Stats(HEM)'!$A$3:$D$2773,3,FALSE),B3996)</f>
        <v>QLD</v>
      </c>
    </row>
    <row r="3997" spans="1:4">
      <c r="A3997">
        <v>4196</v>
      </c>
      <c r="B3997" t="s">
        <v>528</v>
      </c>
      <c r="C3997" t="s">
        <v>553</v>
      </c>
      <c r="D3997" t="str">
        <f>IFERROR(VLOOKUP(A3997,'Perpetual Stats(HEM)'!$A$3:$D$2773,3,FALSE),B3997)</f>
        <v>QLD</v>
      </c>
    </row>
    <row r="3998" spans="1:4">
      <c r="A3998">
        <v>4197</v>
      </c>
      <c r="B3998" t="s">
        <v>528</v>
      </c>
      <c r="C3998" t="s">
        <v>553</v>
      </c>
      <c r="D3998" t="str">
        <f>IFERROR(VLOOKUP(A3998,'Perpetual Stats(HEM)'!$A$3:$D$2773,3,FALSE),B3998)</f>
        <v>QLD</v>
      </c>
    </row>
    <row r="3999" spans="1:4">
      <c r="A3999">
        <v>4198</v>
      </c>
      <c r="B3999" t="s">
        <v>528</v>
      </c>
      <c r="C3999" t="s">
        <v>553</v>
      </c>
      <c r="D3999" t="str">
        <f>IFERROR(VLOOKUP(A3999,'Perpetual Stats(HEM)'!$A$3:$D$2773,3,FALSE),B3999)</f>
        <v>QLD</v>
      </c>
    </row>
    <row r="4000" spans="1:4">
      <c r="A4000">
        <v>4199</v>
      </c>
      <c r="B4000" t="s">
        <v>528</v>
      </c>
      <c r="C4000" t="s">
        <v>553</v>
      </c>
      <c r="D4000" t="str">
        <f>IFERROR(VLOOKUP(A4000,'Perpetual Stats(HEM)'!$A$3:$D$2773,3,FALSE),B4000)</f>
        <v>QLD</v>
      </c>
    </row>
    <row r="4001" spans="1:4">
      <c r="A4001">
        <v>4200</v>
      </c>
      <c r="B4001" t="s">
        <v>528</v>
      </c>
      <c r="C4001" t="s">
        <v>553</v>
      </c>
      <c r="D4001" t="str">
        <f>IFERROR(VLOOKUP(A4001,'Perpetual Stats(HEM)'!$A$3:$D$2773,3,FALSE),B4001)</f>
        <v>QLD</v>
      </c>
    </row>
    <row r="4002" spans="1:4">
      <c r="A4002">
        <v>4201</v>
      </c>
      <c r="B4002" t="s">
        <v>528</v>
      </c>
      <c r="C4002" t="s">
        <v>553</v>
      </c>
      <c r="D4002" t="str">
        <f>IFERROR(VLOOKUP(A4002,'Perpetual Stats(HEM)'!$A$3:$D$2773,3,FALSE),B4002)</f>
        <v>QLD</v>
      </c>
    </row>
    <row r="4003" spans="1:4">
      <c r="A4003">
        <v>4202</v>
      </c>
      <c r="B4003" t="s">
        <v>528</v>
      </c>
      <c r="C4003" t="s">
        <v>553</v>
      </c>
      <c r="D4003" t="str">
        <f>IFERROR(VLOOKUP(A4003,'Perpetual Stats(HEM)'!$A$3:$D$2773,3,FALSE),B4003)</f>
        <v>QLD</v>
      </c>
    </row>
    <row r="4004" spans="1:4">
      <c r="A4004">
        <v>4203</v>
      </c>
      <c r="B4004" t="s">
        <v>528</v>
      </c>
      <c r="C4004" t="s">
        <v>553</v>
      </c>
      <c r="D4004" t="str">
        <f>IFERROR(VLOOKUP(A4004,'Perpetual Stats(HEM)'!$A$3:$D$2773,3,FALSE),B4004)</f>
        <v>QLD</v>
      </c>
    </row>
    <row r="4005" spans="1:4">
      <c r="A4005">
        <v>4204</v>
      </c>
      <c r="B4005" t="s">
        <v>528</v>
      </c>
      <c r="C4005" t="s">
        <v>553</v>
      </c>
      <c r="D4005" t="str">
        <f>IFERROR(VLOOKUP(A4005,'Perpetual Stats(HEM)'!$A$3:$D$2773,3,FALSE),B4005)</f>
        <v>QLD</v>
      </c>
    </row>
    <row r="4006" spans="1:4">
      <c r="A4006">
        <v>4205</v>
      </c>
      <c r="B4006" t="s">
        <v>528</v>
      </c>
      <c r="C4006" t="s">
        <v>553</v>
      </c>
      <c r="D4006" t="str">
        <f>IFERROR(VLOOKUP(A4006,'Perpetual Stats(HEM)'!$A$3:$D$2773,3,FALSE),B4006)</f>
        <v>3GBRI</v>
      </c>
    </row>
    <row r="4007" spans="1:4">
      <c r="A4007">
        <v>4206</v>
      </c>
      <c r="B4007" t="s">
        <v>528</v>
      </c>
      <c r="C4007" t="s">
        <v>553</v>
      </c>
      <c r="D4007" t="str">
        <f>IFERROR(VLOOKUP(A4007,'Perpetual Stats(HEM)'!$A$3:$D$2773,3,FALSE),B4007)</f>
        <v>QLD</v>
      </c>
    </row>
    <row r="4008" spans="1:4">
      <c r="A4008">
        <v>4207</v>
      </c>
      <c r="B4008" t="s">
        <v>528</v>
      </c>
      <c r="C4008" t="s">
        <v>553</v>
      </c>
      <c r="D4008" t="str">
        <f>IFERROR(VLOOKUP(A4008,'Perpetual Stats(HEM)'!$A$3:$D$2773,3,FALSE),B4008)</f>
        <v>3GBRI</v>
      </c>
    </row>
    <row r="4009" spans="1:4">
      <c r="A4009">
        <v>4208</v>
      </c>
      <c r="B4009" t="s">
        <v>528</v>
      </c>
      <c r="C4009" t="s">
        <v>553</v>
      </c>
      <c r="D4009" t="str">
        <f>IFERROR(VLOOKUP(A4009,'Perpetual Stats(HEM)'!$A$3:$D$2773,3,FALSE),B4009)</f>
        <v>3RQLD</v>
      </c>
    </row>
    <row r="4010" spans="1:4">
      <c r="A4010">
        <v>4209</v>
      </c>
      <c r="B4010" t="s">
        <v>528</v>
      </c>
      <c r="C4010" t="s">
        <v>553</v>
      </c>
      <c r="D4010" t="str">
        <f>IFERROR(VLOOKUP(A4010,'Perpetual Stats(HEM)'!$A$3:$D$2773,3,FALSE),B4010)</f>
        <v>3RQLD</v>
      </c>
    </row>
    <row r="4011" spans="1:4">
      <c r="A4011">
        <v>4210</v>
      </c>
      <c r="B4011" t="s">
        <v>528</v>
      </c>
      <c r="C4011" t="s">
        <v>479</v>
      </c>
      <c r="D4011" t="str">
        <f>IFERROR(VLOOKUP(A4011,'Perpetual Stats(HEM)'!$A$3:$D$2773,3,FALSE),B4011)</f>
        <v>3RQLD</v>
      </c>
    </row>
    <row r="4012" spans="1:4">
      <c r="A4012">
        <v>4211</v>
      </c>
      <c r="B4012" t="s">
        <v>528</v>
      </c>
      <c r="C4012" t="s">
        <v>479</v>
      </c>
      <c r="D4012" t="str">
        <f>IFERROR(VLOOKUP(A4012,'Perpetual Stats(HEM)'!$A$3:$D$2773,3,FALSE),B4012)</f>
        <v>3RQLD</v>
      </c>
    </row>
    <row r="4013" spans="1:4">
      <c r="A4013">
        <v>4212</v>
      </c>
      <c r="B4013" t="s">
        <v>528</v>
      </c>
      <c r="C4013" t="s">
        <v>479</v>
      </c>
      <c r="D4013" t="str">
        <f>IFERROR(VLOOKUP(A4013,'Perpetual Stats(HEM)'!$A$3:$D$2773,3,FALSE),B4013)</f>
        <v>3RQLD</v>
      </c>
    </row>
    <row r="4014" spans="1:4">
      <c r="A4014">
        <v>4213</v>
      </c>
      <c r="B4014" t="s">
        <v>528</v>
      </c>
      <c r="C4014" t="s">
        <v>479</v>
      </c>
      <c r="D4014" t="str">
        <f>IFERROR(VLOOKUP(A4014,'Perpetual Stats(HEM)'!$A$3:$D$2773,3,FALSE),B4014)</f>
        <v>3RQLD</v>
      </c>
    </row>
    <row r="4015" spans="1:4">
      <c r="A4015">
        <v>4214</v>
      </c>
      <c r="B4015" t="s">
        <v>528</v>
      </c>
      <c r="C4015" t="s">
        <v>479</v>
      </c>
      <c r="D4015" t="str">
        <f>IFERROR(VLOOKUP(A4015,'Perpetual Stats(HEM)'!$A$3:$D$2773,3,FALSE),B4015)</f>
        <v>3RQLD</v>
      </c>
    </row>
    <row r="4016" spans="1:4">
      <c r="A4016">
        <v>4215</v>
      </c>
      <c r="B4016" t="s">
        <v>528</v>
      </c>
      <c r="C4016" t="s">
        <v>479</v>
      </c>
      <c r="D4016" t="str">
        <f>IFERROR(VLOOKUP(A4016,'Perpetual Stats(HEM)'!$A$3:$D$2773,3,FALSE),B4016)</f>
        <v>3RQLD</v>
      </c>
    </row>
    <row r="4017" spans="1:4">
      <c r="A4017">
        <v>4216</v>
      </c>
      <c r="B4017" t="s">
        <v>528</v>
      </c>
      <c r="C4017" t="s">
        <v>479</v>
      </c>
      <c r="D4017" t="str">
        <f>IFERROR(VLOOKUP(A4017,'Perpetual Stats(HEM)'!$A$3:$D$2773,3,FALSE),B4017)</f>
        <v>3RQLD</v>
      </c>
    </row>
    <row r="4018" spans="1:4">
      <c r="A4018">
        <v>4217</v>
      </c>
      <c r="B4018" t="s">
        <v>528</v>
      </c>
      <c r="C4018" t="s">
        <v>479</v>
      </c>
      <c r="D4018" t="str">
        <f>IFERROR(VLOOKUP(A4018,'Perpetual Stats(HEM)'!$A$3:$D$2773,3,FALSE),B4018)</f>
        <v>3RQLD</v>
      </c>
    </row>
    <row r="4019" spans="1:4">
      <c r="A4019">
        <v>4218</v>
      </c>
      <c r="B4019" t="s">
        <v>528</v>
      </c>
      <c r="C4019" t="s">
        <v>479</v>
      </c>
      <c r="D4019" t="str">
        <f>IFERROR(VLOOKUP(A4019,'Perpetual Stats(HEM)'!$A$3:$D$2773,3,FALSE),B4019)</f>
        <v>3RQLD</v>
      </c>
    </row>
    <row r="4020" spans="1:4">
      <c r="A4020">
        <v>4219</v>
      </c>
      <c r="B4020" t="s">
        <v>528</v>
      </c>
      <c r="C4020" t="s">
        <v>479</v>
      </c>
      <c r="D4020" t="str">
        <f>IFERROR(VLOOKUP(A4020,'Perpetual Stats(HEM)'!$A$3:$D$2773,3,FALSE),B4020)</f>
        <v>3RQLD</v>
      </c>
    </row>
    <row r="4021" spans="1:4">
      <c r="A4021">
        <v>4220</v>
      </c>
      <c r="B4021" t="s">
        <v>528</v>
      </c>
      <c r="C4021" t="s">
        <v>479</v>
      </c>
      <c r="D4021" t="str">
        <f>IFERROR(VLOOKUP(A4021,'Perpetual Stats(HEM)'!$A$3:$D$2773,3,FALSE),B4021)</f>
        <v>3RQLD</v>
      </c>
    </row>
    <row r="4022" spans="1:4">
      <c r="A4022">
        <v>4221</v>
      </c>
      <c r="B4022" t="s">
        <v>528</v>
      </c>
      <c r="C4022" t="s">
        <v>479</v>
      </c>
      <c r="D4022" t="str">
        <f>IFERROR(VLOOKUP(A4022,'Perpetual Stats(HEM)'!$A$3:$D$2773,3,FALSE),B4022)</f>
        <v>3RQLD</v>
      </c>
    </row>
    <row r="4023" spans="1:4">
      <c r="A4023">
        <v>4222</v>
      </c>
      <c r="B4023" t="s">
        <v>528</v>
      </c>
      <c r="C4023" t="s">
        <v>479</v>
      </c>
      <c r="D4023" t="str">
        <f>IFERROR(VLOOKUP(A4023,'Perpetual Stats(HEM)'!$A$3:$D$2773,3,FALSE),B4023)</f>
        <v>QLD</v>
      </c>
    </row>
    <row r="4024" spans="1:4">
      <c r="A4024">
        <v>4223</v>
      </c>
      <c r="B4024" t="s">
        <v>528</v>
      </c>
      <c r="C4024" t="s">
        <v>479</v>
      </c>
      <c r="D4024" t="str">
        <f>IFERROR(VLOOKUP(A4024,'Perpetual Stats(HEM)'!$A$3:$D$2773,3,FALSE),B4024)</f>
        <v>1RNSW</v>
      </c>
    </row>
    <row r="4025" spans="1:4">
      <c r="A4025">
        <v>4224</v>
      </c>
      <c r="B4025" t="s">
        <v>528</v>
      </c>
      <c r="C4025" t="s">
        <v>479</v>
      </c>
      <c r="D4025" t="str">
        <f>IFERROR(VLOOKUP(A4025,'Perpetual Stats(HEM)'!$A$3:$D$2773,3,FALSE),B4025)</f>
        <v>3RQLD</v>
      </c>
    </row>
    <row r="4026" spans="1:4">
      <c r="A4026">
        <v>4225</v>
      </c>
      <c r="B4026" t="s">
        <v>528</v>
      </c>
      <c r="C4026" t="s">
        <v>479</v>
      </c>
      <c r="D4026" t="str">
        <f>IFERROR(VLOOKUP(A4026,'Perpetual Stats(HEM)'!$A$3:$D$2773,3,FALSE),B4026)</f>
        <v>1RNSW</v>
      </c>
    </row>
    <row r="4027" spans="1:4">
      <c r="A4027">
        <v>4226</v>
      </c>
      <c r="B4027" t="s">
        <v>528</v>
      </c>
      <c r="C4027" t="s">
        <v>479</v>
      </c>
      <c r="D4027" t="str">
        <f>IFERROR(VLOOKUP(A4027,'Perpetual Stats(HEM)'!$A$3:$D$2773,3,FALSE),B4027)</f>
        <v>3RQLD</v>
      </c>
    </row>
    <row r="4028" spans="1:4">
      <c r="A4028">
        <v>4227</v>
      </c>
      <c r="B4028" t="s">
        <v>528</v>
      </c>
      <c r="C4028" t="s">
        <v>479</v>
      </c>
      <c r="D4028" t="str">
        <f>IFERROR(VLOOKUP(A4028,'Perpetual Stats(HEM)'!$A$3:$D$2773,3,FALSE),B4028)</f>
        <v>3RQLD</v>
      </c>
    </row>
    <row r="4029" spans="1:4">
      <c r="A4029">
        <v>4228</v>
      </c>
      <c r="B4029" t="s">
        <v>528</v>
      </c>
      <c r="C4029" t="s">
        <v>479</v>
      </c>
      <c r="D4029" t="str">
        <f>IFERROR(VLOOKUP(A4029,'Perpetual Stats(HEM)'!$A$3:$D$2773,3,FALSE),B4029)</f>
        <v>3RQLD</v>
      </c>
    </row>
    <row r="4030" spans="1:4">
      <c r="A4030">
        <v>4229</v>
      </c>
      <c r="B4030" t="s">
        <v>528</v>
      </c>
      <c r="C4030" t="s">
        <v>479</v>
      </c>
      <c r="D4030" t="str">
        <f>IFERROR(VLOOKUP(A4030,'Perpetual Stats(HEM)'!$A$3:$D$2773,3,FALSE),B4030)</f>
        <v>3RQLD</v>
      </c>
    </row>
    <row r="4031" spans="1:4">
      <c r="A4031">
        <v>4230</v>
      </c>
      <c r="B4031" t="s">
        <v>528</v>
      </c>
      <c r="C4031" t="s">
        <v>479</v>
      </c>
      <c r="D4031" t="str">
        <f>IFERROR(VLOOKUP(A4031,'Perpetual Stats(HEM)'!$A$3:$D$2773,3,FALSE),B4031)</f>
        <v>3RQLD</v>
      </c>
    </row>
    <row r="4032" spans="1:4">
      <c r="A4032">
        <v>4231</v>
      </c>
      <c r="B4032" t="s">
        <v>528</v>
      </c>
      <c r="C4032" t="s">
        <v>479</v>
      </c>
      <c r="D4032" t="str">
        <f>IFERROR(VLOOKUP(A4032,'Perpetual Stats(HEM)'!$A$3:$D$2773,3,FALSE),B4032)</f>
        <v>QLD</v>
      </c>
    </row>
    <row r="4033" spans="1:4">
      <c r="A4033">
        <v>4232</v>
      </c>
      <c r="B4033" t="s">
        <v>528</v>
      </c>
      <c r="C4033" t="s">
        <v>479</v>
      </c>
      <c r="D4033" t="str">
        <f>IFERROR(VLOOKUP(A4033,'Perpetual Stats(HEM)'!$A$3:$D$2773,3,FALSE),B4033)</f>
        <v>QLD</v>
      </c>
    </row>
    <row r="4034" spans="1:4">
      <c r="A4034">
        <v>4233</v>
      </c>
      <c r="B4034" t="s">
        <v>528</v>
      </c>
      <c r="C4034" t="s">
        <v>479</v>
      </c>
      <c r="D4034" t="str">
        <f>IFERROR(VLOOKUP(A4034,'Perpetual Stats(HEM)'!$A$3:$D$2773,3,FALSE),B4034)</f>
        <v>QLD</v>
      </c>
    </row>
    <row r="4035" spans="1:4">
      <c r="A4035">
        <v>4234</v>
      </c>
      <c r="B4035" t="s">
        <v>528</v>
      </c>
      <c r="C4035" t="s">
        <v>479</v>
      </c>
      <c r="D4035" t="str">
        <f>IFERROR(VLOOKUP(A4035,'Perpetual Stats(HEM)'!$A$3:$D$2773,3,FALSE),B4035)</f>
        <v>QLD</v>
      </c>
    </row>
    <row r="4036" spans="1:4">
      <c r="A4036">
        <v>4235</v>
      </c>
      <c r="B4036" t="s">
        <v>528</v>
      </c>
      <c r="C4036" t="s">
        <v>479</v>
      </c>
      <c r="D4036" t="str">
        <f>IFERROR(VLOOKUP(A4036,'Perpetual Stats(HEM)'!$A$3:$D$2773,3,FALSE),B4036)</f>
        <v>QLD</v>
      </c>
    </row>
    <row r="4037" spans="1:4">
      <c r="A4037">
        <v>4236</v>
      </c>
      <c r="B4037" t="s">
        <v>528</v>
      </c>
      <c r="C4037" t="s">
        <v>479</v>
      </c>
      <c r="D4037" t="str">
        <f>IFERROR(VLOOKUP(A4037,'Perpetual Stats(HEM)'!$A$3:$D$2773,3,FALSE),B4037)</f>
        <v>QLD</v>
      </c>
    </row>
    <row r="4038" spans="1:4">
      <c r="A4038">
        <v>4237</v>
      </c>
      <c r="B4038" t="s">
        <v>528</v>
      </c>
      <c r="C4038" t="s">
        <v>479</v>
      </c>
      <c r="D4038" t="str">
        <f>IFERROR(VLOOKUP(A4038,'Perpetual Stats(HEM)'!$A$3:$D$2773,3,FALSE),B4038)</f>
        <v>QLD</v>
      </c>
    </row>
    <row r="4039" spans="1:4">
      <c r="A4039">
        <v>4238</v>
      </c>
      <c r="B4039" t="s">
        <v>528</v>
      </c>
      <c r="C4039" t="s">
        <v>479</v>
      </c>
      <c r="D4039" t="str">
        <f>IFERROR(VLOOKUP(A4039,'Perpetual Stats(HEM)'!$A$3:$D$2773,3,FALSE),B4039)</f>
        <v>QLD</v>
      </c>
    </row>
    <row r="4040" spans="1:4">
      <c r="A4040">
        <v>4239</v>
      </c>
      <c r="B4040" t="s">
        <v>528</v>
      </c>
      <c r="C4040" t="s">
        <v>479</v>
      </c>
      <c r="D4040" t="str">
        <f>IFERROR(VLOOKUP(A4040,'Perpetual Stats(HEM)'!$A$3:$D$2773,3,FALSE),B4040)</f>
        <v>QLD</v>
      </c>
    </row>
    <row r="4041" spans="1:4">
      <c r="A4041">
        <v>4240</v>
      </c>
      <c r="B4041" t="s">
        <v>528</v>
      </c>
      <c r="C4041" t="s">
        <v>479</v>
      </c>
      <c r="D4041" t="str">
        <f>IFERROR(VLOOKUP(A4041,'Perpetual Stats(HEM)'!$A$3:$D$2773,3,FALSE),B4041)</f>
        <v>QLD</v>
      </c>
    </row>
    <row r="4042" spans="1:4">
      <c r="A4042">
        <v>4241</v>
      </c>
      <c r="B4042" t="s">
        <v>528</v>
      </c>
      <c r="C4042" t="s">
        <v>479</v>
      </c>
      <c r="D4042" t="str">
        <f>IFERROR(VLOOKUP(A4042,'Perpetual Stats(HEM)'!$A$3:$D$2773,3,FALSE),B4042)</f>
        <v>QLD</v>
      </c>
    </row>
    <row r="4043" spans="1:4">
      <c r="A4043">
        <v>4242</v>
      </c>
      <c r="B4043" t="s">
        <v>528</v>
      </c>
      <c r="C4043" t="s">
        <v>479</v>
      </c>
      <c r="D4043" t="str">
        <f>IFERROR(VLOOKUP(A4043,'Perpetual Stats(HEM)'!$A$3:$D$2773,3,FALSE),B4043)</f>
        <v>QLD</v>
      </c>
    </row>
    <row r="4044" spans="1:4">
      <c r="A4044">
        <v>4243</v>
      </c>
      <c r="B4044" t="s">
        <v>528</v>
      </c>
      <c r="C4044" t="s">
        <v>479</v>
      </c>
      <c r="D4044" t="str">
        <f>IFERROR(VLOOKUP(A4044,'Perpetual Stats(HEM)'!$A$3:$D$2773,3,FALSE),B4044)</f>
        <v>QLD</v>
      </c>
    </row>
    <row r="4045" spans="1:4">
      <c r="A4045">
        <v>4244</v>
      </c>
      <c r="B4045" t="s">
        <v>528</v>
      </c>
      <c r="C4045" t="s">
        <v>479</v>
      </c>
      <c r="D4045" t="str">
        <f>IFERROR(VLOOKUP(A4045,'Perpetual Stats(HEM)'!$A$3:$D$2773,3,FALSE),B4045)</f>
        <v>QLD</v>
      </c>
    </row>
    <row r="4046" spans="1:4">
      <c r="A4046">
        <v>4245</v>
      </c>
      <c r="B4046" t="s">
        <v>528</v>
      </c>
      <c r="C4046" t="s">
        <v>479</v>
      </c>
      <c r="D4046" t="str">
        <f>IFERROR(VLOOKUP(A4046,'Perpetual Stats(HEM)'!$A$3:$D$2773,3,FALSE),B4046)</f>
        <v>QLD</v>
      </c>
    </row>
    <row r="4047" spans="1:4">
      <c r="A4047">
        <v>4246</v>
      </c>
      <c r="B4047" t="s">
        <v>528</v>
      </c>
      <c r="C4047" t="s">
        <v>479</v>
      </c>
      <c r="D4047" t="str">
        <f>IFERROR(VLOOKUP(A4047,'Perpetual Stats(HEM)'!$A$3:$D$2773,3,FALSE),B4047)</f>
        <v>QLD</v>
      </c>
    </row>
    <row r="4048" spans="1:4">
      <c r="A4048">
        <v>4247</v>
      </c>
      <c r="B4048" t="s">
        <v>528</v>
      </c>
      <c r="C4048" t="s">
        <v>479</v>
      </c>
      <c r="D4048" t="str">
        <f>IFERROR(VLOOKUP(A4048,'Perpetual Stats(HEM)'!$A$3:$D$2773,3,FALSE),B4048)</f>
        <v>QLD</v>
      </c>
    </row>
    <row r="4049" spans="1:4">
      <c r="A4049">
        <v>4248</v>
      </c>
      <c r="B4049" t="s">
        <v>528</v>
      </c>
      <c r="C4049" t="s">
        <v>479</v>
      </c>
      <c r="D4049" t="str">
        <f>IFERROR(VLOOKUP(A4049,'Perpetual Stats(HEM)'!$A$3:$D$2773,3,FALSE),B4049)</f>
        <v>QLD</v>
      </c>
    </row>
    <row r="4050" spans="1:4">
      <c r="A4050">
        <v>4249</v>
      </c>
      <c r="B4050" t="s">
        <v>528</v>
      </c>
      <c r="C4050" t="s">
        <v>479</v>
      </c>
      <c r="D4050" t="str">
        <f>IFERROR(VLOOKUP(A4050,'Perpetual Stats(HEM)'!$A$3:$D$2773,3,FALSE),B4050)</f>
        <v>QLD</v>
      </c>
    </row>
    <row r="4051" spans="1:4">
      <c r="A4051">
        <v>4250</v>
      </c>
      <c r="B4051" t="s">
        <v>528</v>
      </c>
      <c r="C4051" t="s">
        <v>479</v>
      </c>
      <c r="D4051" t="str">
        <f>IFERROR(VLOOKUP(A4051,'Perpetual Stats(HEM)'!$A$3:$D$2773,3,FALSE),B4051)</f>
        <v>QLD</v>
      </c>
    </row>
    <row r="4052" spans="1:4">
      <c r="A4052">
        <v>4251</v>
      </c>
      <c r="B4052" t="s">
        <v>528</v>
      </c>
      <c r="C4052" t="s">
        <v>479</v>
      </c>
      <c r="D4052" t="str">
        <f>IFERROR(VLOOKUP(A4052,'Perpetual Stats(HEM)'!$A$3:$D$2773,3,FALSE),B4052)</f>
        <v>QLD</v>
      </c>
    </row>
    <row r="4053" spans="1:4">
      <c r="A4053">
        <v>4252</v>
      </c>
      <c r="B4053" t="s">
        <v>528</v>
      </c>
      <c r="C4053" t="s">
        <v>479</v>
      </c>
      <c r="D4053" t="str">
        <f>IFERROR(VLOOKUP(A4053,'Perpetual Stats(HEM)'!$A$3:$D$2773,3,FALSE),B4053)</f>
        <v>QLD</v>
      </c>
    </row>
    <row r="4054" spans="1:4">
      <c r="A4054">
        <v>4253</v>
      </c>
      <c r="B4054" t="s">
        <v>528</v>
      </c>
      <c r="C4054" t="s">
        <v>479</v>
      </c>
      <c r="D4054" t="str">
        <f>IFERROR(VLOOKUP(A4054,'Perpetual Stats(HEM)'!$A$3:$D$2773,3,FALSE),B4054)</f>
        <v>QLD</v>
      </c>
    </row>
    <row r="4055" spans="1:4">
      <c r="A4055">
        <v>4254</v>
      </c>
      <c r="B4055" t="s">
        <v>528</v>
      </c>
      <c r="C4055" t="s">
        <v>479</v>
      </c>
      <c r="D4055" t="str">
        <f>IFERROR(VLOOKUP(A4055,'Perpetual Stats(HEM)'!$A$3:$D$2773,3,FALSE),B4055)</f>
        <v>QLD</v>
      </c>
    </row>
    <row r="4056" spans="1:4">
      <c r="A4056">
        <v>4255</v>
      </c>
      <c r="B4056" t="s">
        <v>528</v>
      </c>
      <c r="C4056" t="s">
        <v>479</v>
      </c>
      <c r="D4056" t="str">
        <f>IFERROR(VLOOKUP(A4056,'Perpetual Stats(HEM)'!$A$3:$D$2773,3,FALSE),B4056)</f>
        <v>QLD</v>
      </c>
    </row>
    <row r="4057" spans="1:4">
      <c r="A4057">
        <v>4256</v>
      </c>
      <c r="B4057" t="s">
        <v>528</v>
      </c>
      <c r="C4057" t="s">
        <v>479</v>
      </c>
      <c r="D4057" t="str">
        <f>IFERROR(VLOOKUP(A4057,'Perpetual Stats(HEM)'!$A$3:$D$2773,3,FALSE),B4057)</f>
        <v>QLD</v>
      </c>
    </row>
    <row r="4058" spans="1:4">
      <c r="A4058">
        <v>4257</v>
      </c>
      <c r="B4058" t="s">
        <v>528</v>
      </c>
      <c r="C4058" t="s">
        <v>479</v>
      </c>
      <c r="D4058" t="str">
        <f>IFERROR(VLOOKUP(A4058,'Perpetual Stats(HEM)'!$A$3:$D$2773,3,FALSE),B4058)</f>
        <v>QLD</v>
      </c>
    </row>
    <row r="4059" spans="1:4">
      <c r="A4059">
        <v>4258</v>
      </c>
      <c r="B4059" t="s">
        <v>528</v>
      </c>
      <c r="C4059" t="s">
        <v>479</v>
      </c>
      <c r="D4059" t="str">
        <f>IFERROR(VLOOKUP(A4059,'Perpetual Stats(HEM)'!$A$3:$D$2773,3,FALSE),B4059)</f>
        <v>QLD</v>
      </c>
    </row>
    <row r="4060" spans="1:4">
      <c r="A4060">
        <v>4259</v>
      </c>
      <c r="B4060" t="s">
        <v>528</v>
      </c>
      <c r="C4060" t="s">
        <v>479</v>
      </c>
      <c r="D4060" t="str">
        <f>IFERROR(VLOOKUP(A4060,'Perpetual Stats(HEM)'!$A$3:$D$2773,3,FALSE),B4060)</f>
        <v>QLD</v>
      </c>
    </row>
    <row r="4061" spans="1:4">
      <c r="A4061">
        <v>4260</v>
      </c>
      <c r="B4061" t="s">
        <v>528</v>
      </c>
      <c r="C4061" t="s">
        <v>479</v>
      </c>
      <c r="D4061" t="str">
        <f>IFERROR(VLOOKUP(A4061,'Perpetual Stats(HEM)'!$A$3:$D$2773,3,FALSE),B4061)</f>
        <v>QLD</v>
      </c>
    </row>
    <row r="4062" spans="1:4">
      <c r="A4062">
        <v>4261</v>
      </c>
      <c r="B4062" t="s">
        <v>528</v>
      </c>
      <c r="C4062" t="s">
        <v>479</v>
      </c>
      <c r="D4062" t="str">
        <f>IFERROR(VLOOKUP(A4062,'Perpetual Stats(HEM)'!$A$3:$D$2773,3,FALSE),B4062)</f>
        <v>QLD</v>
      </c>
    </row>
    <row r="4063" spans="1:4">
      <c r="A4063">
        <v>4262</v>
      </c>
      <c r="B4063" t="s">
        <v>528</v>
      </c>
      <c r="C4063" t="s">
        <v>479</v>
      </c>
      <c r="D4063" t="str">
        <f>IFERROR(VLOOKUP(A4063,'Perpetual Stats(HEM)'!$A$3:$D$2773,3,FALSE),B4063)</f>
        <v>QLD</v>
      </c>
    </row>
    <row r="4064" spans="1:4">
      <c r="A4064">
        <v>4263</v>
      </c>
      <c r="B4064" t="s">
        <v>528</v>
      </c>
      <c r="C4064" t="s">
        <v>479</v>
      </c>
      <c r="D4064" t="str">
        <f>IFERROR(VLOOKUP(A4064,'Perpetual Stats(HEM)'!$A$3:$D$2773,3,FALSE),B4064)</f>
        <v>QLD</v>
      </c>
    </row>
    <row r="4065" spans="1:4">
      <c r="A4065">
        <v>4264</v>
      </c>
      <c r="B4065" t="s">
        <v>528</v>
      </c>
      <c r="C4065" t="s">
        <v>479</v>
      </c>
      <c r="D4065" t="str">
        <f>IFERROR(VLOOKUP(A4065,'Perpetual Stats(HEM)'!$A$3:$D$2773,3,FALSE),B4065)</f>
        <v>QLD</v>
      </c>
    </row>
    <row r="4066" spans="1:4">
      <c r="A4066">
        <v>4265</v>
      </c>
      <c r="B4066" t="s">
        <v>528</v>
      </c>
      <c r="C4066" t="s">
        <v>479</v>
      </c>
      <c r="D4066" t="str">
        <f>IFERROR(VLOOKUP(A4066,'Perpetual Stats(HEM)'!$A$3:$D$2773,3,FALSE),B4066)</f>
        <v>QLD</v>
      </c>
    </row>
    <row r="4067" spans="1:4">
      <c r="A4067">
        <v>4266</v>
      </c>
      <c r="B4067" t="s">
        <v>528</v>
      </c>
      <c r="C4067" t="s">
        <v>479</v>
      </c>
      <c r="D4067" t="str">
        <f>IFERROR(VLOOKUP(A4067,'Perpetual Stats(HEM)'!$A$3:$D$2773,3,FALSE),B4067)</f>
        <v>QLD</v>
      </c>
    </row>
    <row r="4068" spans="1:4">
      <c r="A4068">
        <v>4267</v>
      </c>
      <c r="B4068" t="s">
        <v>528</v>
      </c>
      <c r="C4068" t="s">
        <v>479</v>
      </c>
      <c r="D4068" t="str">
        <f>IFERROR(VLOOKUP(A4068,'Perpetual Stats(HEM)'!$A$3:$D$2773,3,FALSE),B4068)</f>
        <v>QLD</v>
      </c>
    </row>
    <row r="4069" spans="1:4">
      <c r="A4069">
        <v>4268</v>
      </c>
      <c r="B4069" t="s">
        <v>528</v>
      </c>
      <c r="C4069" t="s">
        <v>479</v>
      </c>
      <c r="D4069" t="str">
        <f>IFERROR(VLOOKUP(A4069,'Perpetual Stats(HEM)'!$A$3:$D$2773,3,FALSE),B4069)</f>
        <v>QLD</v>
      </c>
    </row>
    <row r="4070" spans="1:4">
      <c r="A4070">
        <v>4269</v>
      </c>
      <c r="B4070" t="s">
        <v>528</v>
      </c>
      <c r="C4070" t="s">
        <v>479</v>
      </c>
      <c r="D4070" t="str">
        <f>IFERROR(VLOOKUP(A4070,'Perpetual Stats(HEM)'!$A$3:$D$2773,3,FALSE),B4070)</f>
        <v>QLD</v>
      </c>
    </row>
    <row r="4071" spans="1:4">
      <c r="A4071">
        <v>4270</v>
      </c>
      <c r="B4071" t="s">
        <v>528</v>
      </c>
      <c r="C4071" t="s">
        <v>479</v>
      </c>
      <c r="D4071" t="str">
        <f>IFERROR(VLOOKUP(A4071,'Perpetual Stats(HEM)'!$A$3:$D$2773,3,FALSE),B4071)</f>
        <v>3GBRI</v>
      </c>
    </row>
    <row r="4072" spans="1:4">
      <c r="A4072">
        <v>4271</v>
      </c>
      <c r="B4072" t="s">
        <v>528</v>
      </c>
      <c r="C4072" t="s">
        <v>479</v>
      </c>
      <c r="D4072" t="str">
        <f>IFERROR(VLOOKUP(A4072,'Perpetual Stats(HEM)'!$A$3:$D$2773,3,FALSE),B4072)</f>
        <v>3RQLD</v>
      </c>
    </row>
    <row r="4073" spans="1:4">
      <c r="A4073">
        <v>4272</v>
      </c>
      <c r="B4073" t="s">
        <v>528</v>
      </c>
      <c r="C4073" t="s">
        <v>479</v>
      </c>
      <c r="D4073" t="str">
        <f>IFERROR(VLOOKUP(A4073,'Perpetual Stats(HEM)'!$A$3:$D$2773,3,FALSE),B4073)</f>
        <v>3RQLD</v>
      </c>
    </row>
    <row r="4074" spans="1:4">
      <c r="A4074">
        <v>4273</v>
      </c>
      <c r="B4074" t="s">
        <v>528</v>
      </c>
      <c r="C4074" t="s">
        <v>479</v>
      </c>
      <c r="D4074" t="str">
        <f>IFERROR(VLOOKUP(A4074,'Perpetual Stats(HEM)'!$A$3:$D$2773,3,FALSE),B4074)</f>
        <v>QLD</v>
      </c>
    </row>
    <row r="4075" spans="1:4">
      <c r="A4075">
        <v>4274</v>
      </c>
      <c r="B4075" t="s">
        <v>528</v>
      </c>
      <c r="C4075" t="s">
        <v>479</v>
      </c>
      <c r="D4075" t="str">
        <f>IFERROR(VLOOKUP(A4075,'Perpetual Stats(HEM)'!$A$3:$D$2773,3,FALSE),B4075)</f>
        <v>QLD</v>
      </c>
    </row>
    <row r="4076" spans="1:4">
      <c r="A4076">
        <v>4275</v>
      </c>
      <c r="B4076" t="s">
        <v>528</v>
      </c>
      <c r="C4076" t="s">
        <v>479</v>
      </c>
      <c r="D4076" t="str">
        <f>IFERROR(VLOOKUP(A4076,'Perpetual Stats(HEM)'!$A$3:$D$2773,3,FALSE),B4076)</f>
        <v>3GBRI</v>
      </c>
    </row>
    <row r="4077" spans="1:4">
      <c r="A4077">
        <v>4276</v>
      </c>
      <c r="B4077" t="s">
        <v>528</v>
      </c>
      <c r="C4077" t="s">
        <v>479</v>
      </c>
      <c r="D4077" t="str">
        <f>IFERROR(VLOOKUP(A4077,'Perpetual Stats(HEM)'!$A$3:$D$2773,3,FALSE),B4077)</f>
        <v>QLD</v>
      </c>
    </row>
    <row r="4078" spans="1:4">
      <c r="A4078">
        <v>4277</v>
      </c>
      <c r="B4078" t="s">
        <v>528</v>
      </c>
      <c r="C4078" t="s">
        <v>479</v>
      </c>
      <c r="D4078" t="str">
        <f>IFERROR(VLOOKUP(A4078,'Perpetual Stats(HEM)'!$A$3:$D$2773,3,FALSE),B4078)</f>
        <v>QLD</v>
      </c>
    </row>
    <row r="4079" spans="1:4">
      <c r="A4079">
        <v>4278</v>
      </c>
      <c r="B4079" t="s">
        <v>528</v>
      </c>
      <c r="C4079" t="s">
        <v>479</v>
      </c>
      <c r="D4079" t="str">
        <f>IFERROR(VLOOKUP(A4079,'Perpetual Stats(HEM)'!$A$3:$D$2773,3,FALSE),B4079)</f>
        <v>QLD</v>
      </c>
    </row>
    <row r="4080" spans="1:4">
      <c r="A4080">
        <v>4279</v>
      </c>
      <c r="B4080" t="s">
        <v>528</v>
      </c>
      <c r="C4080" t="s">
        <v>479</v>
      </c>
      <c r="D4080" t="str">
        <f>IFERROR(VLOOKUP(A4080,'Perpetual Stats(HEM)'!$A$3:$D$2773,3,FALSE),B4080)</f>
        <v>QLD</v>
      </c>
    </row>
    <row r="4081" spans="1:4">
      <c r="A4081">
        <v>4280</v>
      </c>
      <c r="B4081" t="s">
        <v>528</v>
      </c>
      <c r="C4081" t="s">
        <v>479</v>
      </c>
      <c r="D4081" t="str">
        <f>IFERROR(VLOOKUP(A4081,'Perpetual Stats(HEM)'!$A$3:$D$2773,3,FALSE),B4081)</f>
        <v>3GBRI</v>
      </c>
    </row>
    <row r="4082" spans="1:4">
      <c r="A4082">
        <v>4281</v>
      </c>
      <c r="B4082" t="s">
        <v>528</v>
      </c>
      <c r="C4082" t="s">
        <v>479</v>
      </c>
      <c r="D4082" t="str">
        <f>IFERROR(VLOOKUP(A4082,'Perpetual Stats(HEM)'!$A$3:$D$2773,3,FALSE),B4082)</f>
        <v>QLD</v>
      </c>
    </row>
    <row r="4083" spans="1:4">
      <c r="A4083">
        <v>4282</v>
      </c>
      <c r="B4083" t="s">
        <v>528</v>
      </c>
      <c r="C4083" t="s">
        <v>479</v>
      </c>
      <c r="D4083" t="str">
        <f>IFERROR(VLOOKUP(A4083,'Perpetual Stats(HEM)'!$A$3:$D$2773,3,FALSE),B4083)</f>
        <v>QLD</v>
      </c>
    </row>
    <row r="4084" spans="1:4">
      <c r="A4084">
        <v>4283</v>
      </c>
      <c r="B4084" t="s">
        <v>528</v>
      </c>
      <c r="C4084" t="s">
        <v>479</v>
      </c>
      <c r="D4084" t="str">
        <f>IFERROR(VLOOKUP(A4084,'Perpetual Stats(HEM)'!$A$3:$D$2773,3,FALSE),B4084)</f>
        <v>QLD</v>
      </c>
    </row>
    <row r="4085" spans="1:4">
      <c r="A4085">
        <v>4284</v>
      </c>
      <c r="B4085" t="s">
        <v>528</v>
      </c>
      <c r="C4085" t="s">
        <v>479</v>
      </c>
      <c r="D4085" t="str">
        <f>IFERROR(VLOOKUP(A4085,'Perpetual Stats(HEM)'!$A$3:$D$2773,3,FALSE),B4085)</f>
        <v>QLD</v>
      </c>
    </row>
    <row r="4086" spans="1:4">
      <c r="A4086">
        <v>4285</v>
      </c>
      <c r="B4086" t="s">
        <v>528</v>
      </c>
      <c r="C4086" t="s">
        <v>479</v>
      </c>
      <c r="D4086" t="str">
        <f>IFERROR(VLOOKUP(A4086,'Perpetual Stats(HEM)'!$A$3:$D$2773,3,FALSE),B4086)</f>
        <v>3GBRI</v>
      </c>
    </row>
    <row r="4087" spans="1:4">
      <c r="A4087">
        <v>4286</v>
      </c>
      <c r="B4087" t="s">
        <v>528</v>
      </c>
      <c r="C4087" t="s">
        <v>479</v>
      </c>
      <c r="D4087" t="str">
        <f>IFERROR(VLOOKUP(A4087,'Perpetual Stats(HEM)'!$A$3:$D$2773,3,FALSE),B4087)</f>
        <v>QLD</v>
      </c>
    </row>
    <row r="4088" spans="1:4">
      <c r="A4088">
        <v>4287</v>
      </c>
      <c r="B4088" t="s">
        <v>528</v>
      </c>
      <c r="C4088" t="s">
        <v>479</v>
      </c>
      <c r="D4088" t="str">
        <f>IFERROR(VLOOKUP(A4088,'Perpetual Stats(HEM)'!$A$3:$D$2773,3,FALSE),B4088)</f>
        <v>1RNSW</v>
      </c>
    </row>
    <row r="4089" spans="1:4">
      <c r="A4089">
        <v>4288</v>
      </c>
      <c r="B4089" t="s">
        <v>528</v>
      </c>
      <c r="C4089" t="s">
        <v>479</v>
      </c>
      <c r="D4089" t="str">
        <f>IFERROR(VLOOKUP(A4089,'Perpetual Stats(HEM)'!$A$3:$D$2773,3,FALSE),B4089)</f>
        <v>QLD</v>
      </c>
    </row>
    <row r="4090" spans="1:4">
      <c r="A4090">
        <v>4289</v>
      </c>
      <c r="B4090" t="s">
        <v>528</v>
      </c>
      <c r="C4090" t="s">
        <v>479</v>
      </c>
      <c r="D4090" t="str">
        <f>IFERROR(VLOOKUP(A4090,'Perpetual Stats(HEM)'!$A$3:$D$2773,3,FALSE),B4090)</f>
        <v>QLD</v>
      </c>
    </row>
    <row r="4091" spans="1:4">
      <c r="A4091">
        <v>4290</v>
      </c>
      <c r="B4091" t="s">
        <v>528</v>
      </c>
      <c r="C4091" t="s">
        <v>479</v>
      </c>
      <c r="D4091" t="str">
        <f>IFERROR(VLOOKUP(A4091,'Perpetual Stats(HEM)'!$A$3:$D$2773,3,FALSE),B4091)</f>
        <v>QLD</v>
      </c>
    </row>
    <row r="4092" spans="1:4">
      <c r="A4092">
        <v>4291</v>
      </c>
      <c r="B4092" t="s">
        <v>528</v>
      </c>
      <c r="C4092" t="s">
        <v>479</v>
      </c>
      <c r="D4092" t="str">
        <f>IFERROR(VLOOKUP(A4092,'Perpetual Stats(HEM)'!$A$3:$D$2773,3,FALSE),B4092)</f>
        <v>QLD</v>
      </c>
    </row>
    <row r="4093" spans="1:4">
      <c r="A4093">
        <v>4292</v>
      </c>
      <c r="B4093" t="s">
        <v>528</v>
      </c>
      <c r="C4093" t="s">
        <v>479</v>
      </c>
      <c r="D4093" t="str">
        <f>IFERROR(VLOOKUP(A4093,'Perpetual Stats(HEM)'!$A$3:$D$2773,3,FALSE),B4093)</f>
        <v>QLD</v>
      </c>
    </row>
    <row r="4094" spans="1:4">
      <c r="A4094">
        <v>4293</v>
      </c>
      <c r="B4094" t="s">
        <v>528</v>
      </c>
      <c r="C4094" t="s">
        <v>479</v>
      </c>
      <c r="D4094" t="str">
        <f>IFERROR(VLOOKUP(A4094,'Perpetual Stats(HEM)'!$A$3:$D$2773,3,FALSE),B4094)</f>
        <v>QLD</v>
      </c>
    </row>
    <row r="4095" spans="1:4">
      <c r="A4095">
        <v>4294</v>
      </c>
      <c r="B4095" t="s">
        <v>528</v>
      </c>
      <c r="C4095" t="s">
        <v>479</v>
      </c>
      <c r="D4095" t="str">
        <f>IFERROR(VLOOKUP(A4095,'Perpetual Stats(HEM)'!$A$3:$D$2773,3,FALSE),B4095)</f>
        <v>QLD</v>
      </c>
    </row>
    <row r="4096" spans="1:4">
      <c r="A4096">
        <v>4295</v>
      </c>
      <c r="B4096" t="s">
        <v>528</v>
      </c>
      <c r="C4096" t="s">
        <v>479</v>
      </c>
      <c r="D4096" t="str">
        <f>IFERROR(VLOOKUP(A4096,'Perpetual Stats(HEM)'!$A$3:$D$2773,3,FALSE),B4096)</f>
        <v>QLD</v>
      </c>
    </row>
    <row r="4097" spans="1:4">
      <c r="A4097">
        <v>4296</v>
      </c>
      <c r="B4097" t="s">
        <v>528</v>
      </c>
      <c r="C4097" t="s">
        <v>479</v>
      </c>
      <c r="D4097" t="str">
        <f>IFERROR(VLOOKUP(A4097,'Perpetual Stats(HEM)'!$A$3:$D$2773,3,FALSE),B4097)</f>
        <v>QLD</v>
      </c>
    </row>
    <row r="4098" spans="1:4">
      <c r="A4098">
        <v>4297</v>
      </c>
      <c r="B4098" t="s">
        <v>528</v>
      </c>
      <c r="C4098" t="s">
        <v>479</v>
      </c>
      <c r="D4098" t="str">
        <f>IFERROR(VLOOKUP(A4098,'Perpetual Stats(HEM)'!$A$3:$D$2773,3,FALSE),B4098)</f>
        <v>QLD</v>
      </c>
    </row>
    <row r="4099" spans="1:4">
      <c r="A4099">
        <v>4298</v>
      </c>
      <c r="B4099" t="s">
        <v>528</v>
      </c>
      <c r="C4099" t="s">
        <v>479</v>
      </c>
      <c r="D4099" t="str">
        <f>IFERROR(VLOOKUP(A4099,'Perpetual Stats(HEM)'!$A$3:$D$2773,3,FALSE),B4099)</f>
        <v>QLD</v>
      </c>
    </row>
    <row r="4100" spans="1:4">
      <c r="A4100">
        <v>4299</v>
      </c>
      <c r="B4100" t="s">
        <v>528</v>
      </c>
      <c r="C4100" t="s">
        <v>479</v>
      </c>
      <c r="D4100" t="str">
        <f>IFERROR(VLOOKUP(A4100,'Perpetual Stats(HEM)'!$A$3:$D$2773,3,FALSE),B4100)</f>
        <v>QLD</v>
      </c>
    </row>
    <row r="4101" spans="1:4">
      <c r="A4101">
        <v>4300</v>
      </c>
      <c r="B4101" t="s">
        <v>528</v>
      </c>
      <c r="C4101" t="s">
        <v>553</v>
      </c>
      <c r="D4101" t="str">
        <f>IFERROR(VLOOKUP(A4101,'Perpetual Stats(HEM)'!$A$3:$D$2773,3,FALSE),B4101)</f>
        <v>3GBRI</v>
      </c>
    </row>
    <row r="4102" spans="1:4">
      <c r="A4102">
        <v>4301</v>
      </c>
      <c r="B4102" t="s">
        <v>528</v>
      </c>
      <c r="C4102" t="s">
        <v>553</v>
      </c>
      <c r="D4102" t="str">
        <f>IFERROR(VLOOKUP(A4102,'Perpetual Stats(HEM)'!$A$3:$D$2773,3,FALSE),B4102)</f>
        <v>3GBRI</v>
      </c>
    </row>
    <row r="4103" spans="1:4">
      <c r="A4103">
        <v>4302</v>
      </c>
      <c r="B4103" t="s">
        <v>528</v>
      </c>
      <c r="C4103" t="s">
        <v>553</v>
      </c>
      <c r="D4103" t="str">
        <f>IFERROR(VLOOKUP(A4103,'Perpetual Stats(HEM)'!$A$3:$D$2773,3,FALSE),B4103)</f>
        <v>QLD</v>
      </c>
    </row>
    <row r="4104" spans="1:4">
      <c r="A4104">
        <v>4303</v>
      </c>
      <c r="B4104" t="s">
        <v>528</v>
      </c>
      <c r="C4104" t="s">
        <v>553</v>
      </c>
      <c r="D4104" t="str">
        <f>IFERROR(VLOOKUP(A4104,'Perpetual Stats(HEM)'!$A$3:$D$2773,3,FALSE),B4104)</f>
        <v>3GBRI</v>
      </c>
    </row>
    <row r="4105" spans="1:4">
      <c r="A4105">
        <v>4304</v>
      </c>
      <c r="B4105" t="s">
        <v>528</v>
      </c>
      <c r="C4105" t="s">
        <v>553</v>
      </c>
      <c r="D4105" t="str">
        <f>IFERROR(VLOOKUP(A4105,'Perpetual Stats(HEM)'!$A$3:$D$2773,3,FALSE),B4105)</f>
        <v>3GBRI</v>
      </c>
    </row>
    <row r="4106" spans="1:4">
      <c r="A4106">
        <v>4305</v>
      </c>
      <c r="B4106" t="s">
        <v>528</v>
      </c>
      <c r="C4106" t="s">
        <v>553</v>
      </c>
      <c r="D4106" t="str">
        <f>IFERROR(VLOOKUP(A4106,'Perpetual Stats(HEM)'!$A$3:$D$2773,3,FALSE),B4106)</f>
        <v>3GBRI</v>
      </c>
    </row>
    <row r="4107" spans="1:4">
      <c r="A4107">
        <v>4306</v>
      </c>
      <c r="B4107" t="s">
        <v>528</v>
      </c>
      <c r="C4107" t="s">
        <v>553</v>
      </c>
      <c r="D4107" t="str">
        <f>IFERROR(VLOOKUP(A4107,'Perpetual Stats(HEM)'!$A$3:$D$2773,3,FALSE),B4107)</f>
        <v>3GBRI</v>
      </c>
    </row>
    <row r="4108" spans="1:4">
      <c r="A4108">
        <v>4307</v>
      </c>
      <c r="B4108" t="s">
        <v>528</v>
      </c>
      <c r="C4108" t="s">
        <v>479</v>
      </c>
      <c r="D4108" t="str">
        <f>IFERROR(VLOOKUP(A4108,'Perpetual Stats(HEM)'!$A$3:$D$2773,3,FALSE),B4108)</f>
        <v>3GBRI</v>
      </c>
    </row>
    <row r="4109" spans="1:4">
      <c r="A4109">
        <v>4308</v>
      </c>
      <c r="B4109" t="s">
        <v>528</v>
      </c>
      <c r="C4109" t="s">
        <v>479</v>
      </c>
      <c r="D4109" t="str">
        <f>IFERROR(VLOOKUP(A4109,'Perpetual Stats(HEM)'!$A$3:$D$2773,3,FALSE),B4109)</f>
        <v>QLD</v>
      </c>
    </row>
    <row r="4110" spans="1:4">
      <c r="A4110">
        <v>4309</v>
      </c>
      <c r="B4110" t="s">
        <v>528</v>
      </c>
      <c r="C4110" t="s">
        <v>479</v>
      </c>
      <c r="D4110" t="str">
        <f>IFERROR(VLOOKUP(A4110,'Perpetual Stats(HEM)'!$A$3:$D$2773,3,FALSE),B4110)</f>
        <v>3GBRI</v>
      </c>
    </row>
    <row r="4111" spans="1:4">
      <c r="A4111">
        <v>4310</v>
      </c>
      <c r="B4111" t="s">
        <v>528</v>
      </c>
      <c r="C4111" t="s">
        <v>479</v>
      </c>
      <c r="D4111" t="str">
        <f>IFERROR(VLOOKUP(A4111,'Perpetual Stats(HEM)'!$A$3:$D$2773,3,FALSE),B4111)</f>
        <v>3GBRI</v>
      </c>
    </row>
    <row r="4112" spans="1:4">
      <c r="A4112">
        <v>4311</v>
      </c>
      <c r="B4112" t="s">
        <v>528</v>
      </c>
      <c r="C4112" t="s">
        <v>479</v>
      </c>
      <c r="D4112" t="str">
        <f>IFERROR(VLOOKUP(A4112,'Perpetual Stats(HEM)'!$A$3:$D$2773,3,FALSE),B4112)</f>
        <v>3GBRI</v>
      </c>
    </row>
    <row r="4113" spans="1:4">
      <c r="A4113">
        <v>4312</v>
      </c>
      <c r="B4113" t="s">
        <v>528</v>
      </c>
      <c r="C4113" t="s">
        <v>479</v>
      </c>
      <c r="D4113" t="str">
        <f>IFERROR(VLOOKUP(A4113,'Perpetual Stats(HEM)'!$A$3:$D$2773,3,FALSE),B4113)</f>
        <v>3GBRI</v>
      </c>
    </row>
    <row r="4114" spans="1:4">
      <c r="A4114">
        <v>4313</v>
      </c>
      <c r="B4114" t="s">
        <v>528</v>
      </c>
      <c r="C4114" t="s">
        <v>479</v>
      </c>
      <c r="D4114" t="str">
        <f>IFERROR(VLOOKUP(A4114,'Perpetual Stats(HEM)'!$A$3:$D$2773,3,FALSE),B4114)</f>
        <v>3GBRI</v>
      </c>
    </row>
    <row r="4115" spans="1:4">
      <c r="A4115">
        <v>4314</v>
      </c>
      <c r="B4115" t="s">
        <v>528</v>
      </c>
      <c r="C4115" t="s">
        <v>479</v>
      </c>
      <c r="D4115" t="str">
        <f>IFERROR(VLOOKUP(A4115,'Perpetual Stats(HEM)'!$A$3:$D$2773,3,FALSE),B4115)</f>
        <v>QLD</v>
      </c>
    </row>
    <row r="4116" spans="1:4">
      <c r="A4116">
        <v>4315</v>
      </c>
      <c r="B4116" t="s">
        <v>528</v>
      </c>
      <c r="C4116" t="s">
        <v>479</v>
      </c>
      <c r="D4116" t="str">
        <f>IFERROR(VLOOKUP(A4116,'Perpetual Stats(HEM)'!$A$3:$D$2773,3,FALSE),B4116)</f>
        <v>QLD</v>
      </c>
    </row>
    <row r="4117" spans="1:4">
      <c r="A4117">
        <v>4316</v>
      </c>
      <c r="B4117" t="s">
        <v>528</v>
      </c>
      <c r="C4117" t="s">
        <v>479</v>
      </c>
      <c r="D4117" t="str">
        <f>IFERROR(VLOOKUP(A4117,'Perpetual Stats(HEM)'!$A$3:$D$2773,3,FALSE),B4117)</f>
        <v>QLD</v>
      </c>
    </row>
    <row r="4118" spans="1:4">
      <c r="A4118">
        <v>4317</v>
      </c>
      <c r="B4118" t="s">
        <v>528</v>
      </c>
      <c r="C4118" t="s">
        <v>479</v>
      </c>
      <c r="D4118" t="str">
        <f>IFERROR(VLOOKUP(A4118,'Perpetual Stats(HEM)'!$A$3:$D$2773,3,FALSE),B4118)</f>
        <v>QLD</v>
      </c>
    </row>
    <row r="4119" spans="1:4">
      <c r="A4119">
        <v>4318</v>
      </c>
      <c r="B4119" t="s">
        <v>528</v>
      </c>
      <c r="C4119" t="s">
        <v>479</v>
      </c>
      <c r="D4119" t="str">
        <f>IFERROR(VLOOKUP(A4119,'Perpetual Stats(HEM)'!$A$3:$D$2773,3,FALSE),B4119)</f>
        <v>QLD</v>
      </c>
    </row>
    <row r="4120" spans="1:4">
      <c r="A4120">
        <v>4319</v>
      </c>
      <c r="B4120" t="s">
        <v>528</v>
      </c>
      <c r="C4120" t="s">
        <v>479</v>
      </c>
      <c r="D4120" t="str">
        <f>IFERROR(VLOOKUP(A4120,'Perpetual Stats(HEM)'!$A$3:$D$2773,3,FALSE),B4120)</f>
        <v>QLD</v>
      </c>
    </row>
    <row r="4121" spans="1:4">
      <c r="A4121">
        <v>4320</v>
      </c>
      <c r="B4121" t="s">
        <v>528</v>
      </c>
      <c r="C4121" t="s">
        <v>479</v>
      </c>
      <c r="D4121" t="str">
        <f>IFERROR(VLOOKUP(A4121,'Perpetual Stats(HEM)'!$A$3:$D$2773,3,FALSE),B4121)</f>
        <v>QLD</v>
      </c>
    </row>
    <row r="4122" spans="1:4">
      <c r="A4122">
        <v>4321</v>
      </c>
      <c r="B4122" t="s">
        <v>528</v>
      </c>
      <c r="C4122" t="s">
        <v>479</v>
      </c>
      <c r="D4122" t="str">
        <f>IFERROR(VLOOKUP(A4122,'Perpetual Stats(HEM)'!$A$3:$D$2773,3,FALSE),B4122)</f>
        <v>QLD</v>
      </c>
    </row>
    <row r="4123" spans="1:4">
      <c r="A4123">
        <v>4322</v>
      </c>
      <c r="B4123" t="s">
        <v>528</v>
      </c>
      <c r="C4123" t="s">
        <v>479</v>
      </c>
      <c r="D4123" t="str">
        <f>IFERROR(VLOOKUP(A4123,'Perpetual Stats(HEM)'!$A$3:$D$2773,3,FALSE),B4123)</f>
        <v>QLD</v>
      </c>
    </row>
    <row r="4124" spans="1:4">
      <c r="A4124">
        <v>4323</v>
      </c>
      <c r="B4124" t="s">
        <v>528</v>
      </c>
      <c r="C4124" t="s">
        <v>479</v>
      </c>
      <c r="D4124" t="str">
        <f>IFERROR(VLOOKUP(A4124,'Perpetual Stats(HEM)'!$A$3:$D$2773,3,FALSE),B4124)</f>
        <v>QLD</v>
      </c>
    </row>
    <row r="4125" spans="1:4">
      <c r="A4125">
        <v>4324</v>
      </c>
      <c r="B4125" t="s">
        <v>528</v>
      </c>
      <c r="C4125" t="s">
        <v>479</v>
      </c>
      <c r="D4125" t="str">
        <f>IFERROR(VLOOKUP(A4125,'Perpetual Stats(HEM)'!$A$3:$D$2773,3,FALSE),B4125)</f>
        <v>QLD</v>
      </c>
    </row>
    <row r="4126" spans="1:4">
      <c r="A4126">
        <v>4325</v>
      </c>
      <c r="B4126" t="s">
        <v>528</v>
      </c>
      <c r="C4126" t="s">
        <v>479</v>
      </c>
      <c r="D4126" t="str">
        <f>IFERROR(VLOOKUP(A4126,'Perpetual Stats(HEM)'!$A$3:$D$2773,3,FALSE),B4126)</f>
        <v>QLD</v>
      </c>
    </row>
    <row r="4127" spans="1:4">
      <c r="A4127">
        <v>4326</v>
      </c>
      <c r="B4127" t="s">
        <v>528</v>
      </c>
      <c r="C4127" t="s">
        <v>479</v>
      </c>
      <c r="D4127" t="str">
        <f>IFERROR(VLOOKUP(A4127,'Perpetual Stats(HEM)'!$A$3:$D$2773,3,FALSE),B4127)</f>
        <v>QLD</v>
      </c>
    </row>
    <row r="4128" spans="1:4">
      <c r="A4128">
        <v>4327</v>
      </c>
      <c r="B4128" t="s">
        <v>528</v>
      </c>
      <c r="C4128" t="s">
        <v>479</v>
      </c>
      <c r="D4128" t="str">
        <f>IFERROR(VLOOKUP(A4128,'Perpetual Stats(HEM)'!$A$3:$D$2773,3,FALSE),B4128)</f>
        <v>QLD</v>
      </c>
    </row>
    <row r="4129" spans="1:4">
      <c r="A4129">
        <v>4328</v>
      </c>
      <c r="B4129" t="s">
        <v>528</v>
      </c>
      <c r="C4129" t="s">
        <v>479</v>
      </c>
      <c r="D4129" t="str">
        <f>IFERROR(VLOOKUP(A4129,'Perpetual Stats(HEM)'!$A$3:$D$2773,3,FALSE),B4129)</f>
        <v>QLD</v>
      </c>
    </row>
    <row r="4130" spans="1:4">
      <c r="A4130">
        <v>4329</v>
      </c>
      <c r="B4130" t="s">
        <v>528</v>
      </c>
      <c r="C4130" t="s">
        <v>479</v>
      </c>
      <c r="D4130" t="str">
        <f>IFERROR(VLOOKUP(A4130,'Perpetual Stats(HEM)'!$A$3:$D$2773,3,FALSE),B4130)</f>
        <v>QLD</v>
      </c>
    </row>
    <row r="4131" spans="1:4">
      <c r="A4131">
        <v>4330</v>
      </c>
      <c r="B4131" t="s">
        <v>528</v>
      </c>
      <c r="C4131" t="s">
        <v>479</v>
      </c>
      <c r="D4131" t="str">
        <f>IFERROR(VLOOKUP(A4131,'Perpetual Stats(HEM)'!$A$3:$D$2773,3,FALSE),B4131)</f>
        <v>QLD</v>
      </c>
    </row>
    <row r="4132" spans="1:4">
      <c r="A4132">
        <v>4331</v>
      </c>
      <c r="B4132" t="s">
        <v>528</v>
      </c>
      <c r="C4132" t="s">
        <v>479</v>
      </c>
      <c r="D4132" t="str">
        <f>IFERROR(VLOOKUP(A4132,'Perpetual Stats(HEM)'!$A$3:$D$2773,3,FALSE),B4132)</f>
        <v>QLD</v>
      </c>
    </row>
    <row r="4133" spans="1:4">
      <c r="A4133">
        <v>4332</v>
      </c>
      <c r="B4133" t="s">
        <v>528</v>
      </c>
      <c r="C4133" t="s">
        <v>479</v>
      </c>
      <c r="D4133" t="str">
        <f>IFERROR(VLOOKUP(A4133,'Perpetual Stats(HEM)'!$A$3:$D$2773,3,FALSE),B4133)</f>
        <v>QLD</v>
      </c>
    </row>
    <row r="4134" spans="1:4">
      <c r="A4134">
        <v>4333</v>
      </c>
      <c r="B4134" t="s">
        <v>528</v>
      </c>
      <c r="C4134" t="s">
        <v>479</v>
      </c>
      <c r="D4134" t="str">
        <f>IFERROR(VLOOKUP(A4134,'Perpetual Stats(HEM)'!$A$3:$D$2773,3,FALSE),B4134)</f>
        <v>QLD</v>
      </c>
    </row>
    <row r="4135" spans="1:4">
      <c r="A4135">
        <v>4334</v>
      </c>
      <c r="B4135" t="s">
        <v>528</v>
      </c>
      <c r="C4135" t="s">
        <v>479</v>
      </c>
      <c r="D4135" t="str">
        <f>IFERROR(VLOOKUP(A4135,'Perpetual Stats(HEM)'!$A$3:$D$2773,3,FALSE),B4135)</f>
        <v>QLD</v>
      </c>
    </row>
    <row r="4136" spans="1:4">
      <c r="A4136">
        <v>4335</v>
      </c>
      <c r="B4136" t="s">
        <v>528</v>
      </c>
      <c r="C4136" t="s">
        <v>479</v>
      </c>
      <c r="D4136" t="str">
        <f>IFERROR(VLOOKUP(A4136,'Perpetual Stats(HEM)'!$A$3:$D$2773,3,FALSE),B4136)</f>
        <v>QLD</v>
      </c>
    </row>
    <row r="4137" spans="1:4">
      <c r="A4137">
        <v>4336</v>
      </c>
      <c r="B4137" t="s">
        <v>528</v>
      </c>
      <c r="C4137" t="s">
        <v>479</v>
      </c>
      <c r="D4137" t="str">
        <f>IFERROR(VLOOKUP(A4137,'Perpetual Stats(HEM)'!$A$3:$D$2773,3,FALSE),B4137)</f>
        <v>QLD</v>
      </c>
    </row>
    <row r="4138" spans="1:4">
      <c r="A4138">
        <v>4337</v>
      </c>
      <c r="B4138" t="s">
        <v>528</v>
      </c>
      <c r="C4138" t="s">
        <v>479</v>
      </c>
      <c r="D4138" t="str">
        <f>IFERROR(VLOOKUP(A4138,'Perpetual Stats(HEM)'!$A$3:$D$2773,3,FALSE),B4138)</f>
        <v>QLD</v>
      </c>
    </row>
    <row r="4139" spans="1:4">
      <c r="A4139">
        <v>4338</v>
      </c>
      <c r="B4139" t="s">
        <v>528</v>
      </c>
      <c r="C4139" t="s">
        <v>479</v>
      </c>
      <c r="D4139" t="str">
        <f>IFERROR(VLOOKUP(A4139,'Perpetual Stats(HEM)'!$A$3:$D$2773,3,FALSE),B4139)</f>
        <v>QLD</v>
      </c>
    </row>
    <row r="4140" spans="1:4">
      <c r="A4140">
        <v>4339</v>
      </c>
      <c r="B4140" t="s">
        <v>528</v>
      </c>
      <c r="C4140" t="s">
        <v>479</v>
      </c>
      <c r="D4140" t="str">
        <f>IFERROR(VLOOKUP(A4140,'Perpetual Stats(HEM)'!$A$3:$D$2773,3,FALSE),B4140)</f>
        <v>QLD</v>
      </c>
    </row>
    <row r="4141" spans="1:4">
      <c r="A4141">
        <v>4340</v>
      </c>
      <c r="B4141" t="s">
        <v>528</v>
      </c>
      <c r="C4141" t="s">
        <v>479</v>
      </c>
      <c r="D4141" t="str">
        <f>IFERROR(VLOOKUP(A4141,'Perpetual Stats(HEM)'!$A$3:$D$2773,3,FALSE),B4141)</f>
        <v>3GBRI</v>
      </c>
    </row>
    <row r="4142" spans="1:4">
      <c r="A4142">
        <v>4341</v>
      </c>
      <c r="B4142" t="s">
        <v>528</v>
      </c>
      <c r="C4142" t="s">
        <v>479</v>
      </c>
      <c r="D4142" t="str">
        <f>IFERROR(VLOOKUP(A4142,'Perpetual Stats(HEM)'!$A$3:$D$2773,3,FALSE),B4142)</f>
        <v>3GBRI</v>
      </c>
    </row>
    <row r="4143" spans="1:4">
      <c r="A4143">
        <v>4342</v>
      </c>
      <c r="B4143" t="s">
        <v>528</v>
      </c>
      <c r="C4143" t="s">
        <v>479</v>
      </c>
      <c r="D4143" t="str">
        <f>IFERROR(VLOOKUP(A4143,'Perpetual Stats(HEM)'!$A$3:$D$2773,3,FALSE),B4143)</f>
        <v>3GBRI</v>
      </c>
    </row>
    <row r="4144" spans="1:4">
      <c r="A4144">
        <v>4343</v>
      </c>
      <c r="B4144" t="s">
        <v>528</v>
      </c>
      <c r="C4144" t="s">
        <v>479</v>
      </c>
      <c r="D4144" t="str">
        <f>IFERROR(VLOOKUP(A4144,'Perpetual Stats(HEM)'!$A$3:$D$2773,3,FALSE),B4144)</f>
        <v>3GBRI</v>
      </c>
    </row>
    <row r="4145" spans="1:4">
      <c r="A4145">
        <v>4344</v>
      </c>
      <c r="B4145" t="s">
        <v>528</v>
      </c>
      <c r="C4145" t="s">
        <v>479</v>
      </c>
      <c r="D4145" t="str">
        <f>IFERROR(VLOOKUP(A4145,'Perpetual Stats(HEM)'!$A$3:$D$2773,3,FALSE),B4145)</f>
        <v>3RQLD</v>
      </c>
    </row>
    <row r="4146" spans="1:4">
      <c r="A4146">
        <v>4345</v>
      </c>
      <c r="B4146" t="s">
        <v>528</v>
      </c>
      <c r="C4146" t="s">
        <v>479</v>
      </c>
      <c r="D4146" t="str">
        <f>IFERROR(VLOOKUP(A4146,'Perpetual Stats(HEM)'!$A$3:$D$2773,3,FALSE),B4146)</f>
        <v>3RQLD</v>
      </c>
    </row>
    <row r="4147" spans="1:4">
      <c r="A4147">
        <v>4346</v>
      </c>
      <c r="B4147" t="s">
        <v>528</v>
      </c>
      <c r="C4147" t="s">
        <v>479</v>
      </c>
      <c r="D4147" t="str">
        <f>IFERROR(VLOOKUP(A4147,'Perpetual Stats(HEM)'!$A$3:$D$2773,3,FALSE),B4147)</f>
        <v>3GBRI</v>
      </c>
    </row>
    <row r="4148" spans="1:4">
      <c r="A4148">
        <v>4347</v>
      </c>
      <c r="B4148" t="s">
        <v>528</v>
      </c>
      <c r="C4148" t="s">
        <v>479</v>
      </c>
      <c r="D4148" t="str">
        <f>IFERROR(VLOOKUP(A4148,'Perpetual Stats(HEM)'!$A$3:$D$2773,3,FALSE),B4148)</f>
        <v>3RQLD</v>
      </c>
    </row>
    <row r="4149" spans="1:4">
      <c r="A4149">
        <v>4348</v>
      </c>
      <c r="B4149" t="s">
        <v>528</v>
      </c>
      <c r="C4149" t="s">
        <v>479</v>
      </c>
      <c r="D4149" t="str">
        <f>IFERROR(VLOOKUP(A4149,'Perpetual Stats(HEM)'!$A$3:$D$2773,3,FALSE),B4149)</f>
        <v>QLD</v>
      </c>
    </row>
    <row r="4150" spans="1:4">
      <c r="A4150">
        <v>4349</v>
      </c>
      <c r="B4150" t="s">
        <v>528</v>
      </c>
      <c r="C4150" t="s">
        <v>479</v>
      </c>
      <c r="D4150" t="str">
        <f>IFERROR(VLOOKUP(A4150,'Perpetual Stats(HEM)'!$A$3:$D$2773,3,FALSE),B4150)</f>
        <v>QLD</v>
      </c>
    </row>
    <row r="4151" spans="1:4">
      <c r="A4151">
        <v>4350</v>
      </c>
      <c r="B4151" t="s">
        <v>528</v>
      </c>
      <c r="C4151" t="s">
        <v>479</v>
      </c>
      <c r="D4151" t="str">
        <f>IFERROR(VLOOKUP(A4151,'Perpetual Stats(HEM)'!$A$3:$D$2773,3,FALSE),B4151)</f>
        <v>3RQLD</v>
      </c>
    </row>
    <row r="4152" spans="1:4">
      <c r="A4152">
        <v>4351</v>
      </c>
      <c r="B4152" t="s">
        <v>528</v>
      </c>
      <c r="C4152" t="s">
        <v>479</v>
      </c>
      <c r="D4152" t="str">
        <f>IFERROR(VLOOKUP(A4152,'Perpetual Stats(HEM)'!$A$3:$D$2773,3,FALSE),B4152)</f>
        <v>QLD</v>
      </c>
    </row>
    <row r="4153" spans="1:4">
      <c r="A4153">
        <v>4352</v>
      </c>
      <c r="B4153" t="s">
        <v>528</v>
      </c>
      <c r="C4153" t="s">
        <v>479</v>
      </c>
      <c r="D4153" t="str">
        <f>IFERROR(VLOOKUP(A4153,'Perpetual Stats(HEM)'!$A$3:$D$2773,3,FALSE),B4153)</f>
        <v>3RQLD</v>
      </c>
    </row>
    <row r="4154" spans="1:4">
      <c r="A4154">
        <v>4353</v>
      </c>
      <c r="B4154" t="s">
        <v>528</v>
      </c>
      <c r="C4154" t="s">
        <v>479</v>
      </c>
      <c r="D4154" t="str">
        <f>IFERROR(VLOOKUP(A4154,'Perpetual Stats(HEM)'!$A$3:$D$2773,3,FALSE),B4154)</f>
        <v>3RQLD</v>
      </c>
    </row>
    <row r="4155" spans="1:4">
      <c r="A4155">
        <v>4354</v>
      </c>
      <c r="B4155" t="s">
        <v>528</v>
      </c>
      <c r="C4155" t="s">
        <v>479</v>
      </c>
      <c r="D4155" t="str">
        <f>IFERROR(VLOOKUP(A4155,'Perpetual Stats(HEM)'!$A$3:$D$2773,3,FALSE),B4155)</f>
        <v>3RQLD</v>
      </c>
    </row>
    <row r="4156" spans="1:4">
      <c r="A4156">
        <v>4355</v>
      </c>
      <c r="B4156" t="s">
        <v>528</v>
      </c>
      <c r="C4156" t="s">
        <v>479</v>
      </c>
      <c r="D4156" t="str">
        <f>IFERROR(VLOOKUP(A4156,'Perpetual Stats(HEM)'!$A$3:$D$2773,3,FALSE),B4156)</f>
        <v>3RQLD</v>
      </c>
    </row>
    <row r="4157" spans="1:4">
      <c r="A4157">
        <v>4356</v>
      </c>
      <c r="B4157" t="s">
        <v>528</v>
      </c>
      <c r="C4157" t="s">
        <v>479</v>
      </c>
      <c r="D4157" t="str">
        <f>IFERROR(VLOOKUP(A4157,'Perpetual Stats(HEM)'!$A$3:$D$2773,3,FALSE),B4157)</f>
        <v>3RQLD</v>
      </c>
    </row>
    <row r="4158" spans="1:4">
      <c r="A4158">
        <v>4357</v>
      </c>
      <c r="B4158" t="s">
        <v>528</v>
      </c>
      <c r="C4158" t="s">
        <v>479</v>
      </c>
      <c r="D4158" t="str">
        <f>IFERROR(VLOOKUP(A4158,'Perpetual Stats(HEM)'!$A$3:$D$2773,3,FALSE),B4158)</f>
        <v>3RQLD</v>
      </c>
    </row>
    <row r="4159" spans="1:4">
      <c r="A4159">
        <v>4358</v>
      </c>
      <c r="B4159" t="s">
        <v>528</v>
      </c>
      <c r="C4159" t="s">
        <v>479</v>
      </c>
      <c r="D4159" t="str">
        <f>IFERROR(VLOOKUP(A4159,'Perpetual Stats(HEM)'!$A$3:$D$2773,3,FALSE),B4159)</f>
        <v>3RQLD</v>
      </c>
    </row>
    <row r="4160" spans="1:4">
      <c r="A4160">
        <v>4359</v>
      </c>
      <c r="B4160" t="s">
        <v>528</v>
      </c>
      <c r="C4160" t="s">
        <v>479</v>
      </c>
      <c r="D4160" t="str">
        <f>IFERROR(VLOOKUP(A4160,'Perpetual Stats(HEM)'!$A$3:$D$2773,3,FALSE),B4160)</f>
        <v>3RQLD</v>
      </c>
    </row>
    <row r="4161" spans="1:4">
      <c r="A4161">
        <v>4360</v>
      </c>
      <c r="B4161" t="s">
        <v>528</v>
      </c>
      <c r="C4161" t="s">
        <v>479</v>
      </c>
      <c r="D4161" t="str">
        <f>IFERROR(VLOOKUP(A4161,'Perpetual Stats(HEM)'!$A$3:$D$2773,3,FALSE),B4161)</f>
        <v>3RQLD</v>
      </c>
    </row>
    <row r="4162" spans="1:4">
      <c r="A4162">
        <v>4361</v>
      </c>
      <c r="B4162" t="s">
        <v>528</v>
      </c>
      <c r="C4162" t="s">
        <v>479</v>
      </c>
      <c r="D4162" t="str">
        <f>IFERROR(VLOOKUP(A4162,'Perpetual Stats(HEM)'!$A$3:$D$2773,3,FALSE),B4162)</f>
        <v>3RQLD</v>
      </c>
    </row>
    <row r="4163" spans="1:4">
      <c r="A4163">
        <v>4362</v>
      </c>
      <c r="B4163" t="s">
        <v>528</v>
      </c>
      <c r="C4163" t="s">
        <v>479</v>
      </c>
      <c r="D4163" t="str">
        <f>IFERROR(VLOOKUP(A4163,'Perpetual Stats(HEM)'!$A$3:$D$2773,3,FALSE),B4163)</f>
        <v>3RQLD</v>
      </c>
    </row>
    <row r="4164" spans="1:4">
      <c r="A4164">
        <v>4363</v>
      </c>
      <c r="B4164" t="s">
        <v>528</v>
      </c>
      <c r="C4164" t="s">
        <v>479</v>
      </c>
      <c r="D4164" t="str">
        <f>IFERROR(VLOOKUP(A4164,'Perpetual Stats(HEM)'!$A$3:$D$2773,3,FALSE),B4164)</f>
        <v>3RQLD</v>
      </c>
    </row>
    <row r="4165" spans="1:4">
      <c r="A4165">
        <v>4364</v>
      </c>
      <c r="B4165" t="s">
        <v>528</v>
      </c>
      <c r="C4165" t="s">
        <v>479</v>
      </c>
      <c r="D4165" t="str">
        <f>IFERROR(VLOOKUP(A4165,'Perpetual Stats(HEM)'!$A$3:$D$2773,3,FALSE),B4165)</f>
        <v>3RQLD</v>
      </c>
    </row>
    <row r="4166" spans="1:4">
      <c r="A4166">
        <v>4365</v>
      </c>
      <c r="B4166" t="s">
        <v>528</v>
      </c>
      <c r="C4166" t="s">
        <v>479</v>
      </c>
      <c r="D4166" t="str">
        <f>IFERROR(VLOOKUP(A4166,'Perpetual Stats(HEM)'!$A$3:$D$2773,3,FALSE),B4166)</f>
        <v>3RQLD</v>
      </c>
    </row>
    <row r="4167" spans="1:4">
      <c r="A4167">
        <v>4366</v>
      </c>
      <c r="B4167" t="s">
        <v>528</v>
      </c>
      <c r="C4167" t="s">
        <v>479</v>
      </c>
      <c r="D4167" t="str">
        <f>IFERROR(VLOOKUP(A4167,'Perpetual Stats(HEM)'!$A$3:$D$2773,3,FALSE),B4167)</f>
        <v>QLD</v>
      </c>
    </row>
    <row r="4168" spans="1:4">
      <c r="A4168">
        <v>4367</v>
      </c>
      <c r="B4168" t="s">
        <v>528</v>
      </c>
      <c r="C4168" t="s">
        <v>479</v>
      </c>
      <c r="D4168" t="str">
        <f>IFERROR(VLOOKUP(A4168,'Perpetual Stats(HEM)'!$A$3:$D$2773,3,FALSE),B4168)</f>
        <v>QLD</v>
      </c>
    </row>
    <row r="4169" spans="1:4">
      <c r="A4169">
        <v>4368</v>
      </c>
      <c r="B4169" t="s">
        <v>528</v>
      </c>
      <c r="C4169" t="s">
        <v>479</v>
      </c>
      <c r="D4169" t="str">
        <f>IFERROR(VLOOKUP(A4169,'Perpetual Stats(HEM)'!$A$3:$D$2773,3,FALSE),B4169)</f>
        <v>QLD</v>
      </c>
    </row>
    <row r="4170" spans="1:4">
      <c r="A4170">
        <v>4369</v>
      </c>
      <c r="B4170" t="s">
        <v>528</v>
      </c>
      <c r="C4170" t="s">
        <v>479</v>
      </c>
      <c r="D4170" t="str">
        <f>IFERROR(VLOOKUP(A4170,'Perpetual Stats(HEM)'!$A$3:$D$2773,3,FALSE),B4170)</f>
        <v>QLD</v>
      </c>
    </row>
    <row r="4171" spans="1:4">
      <c r="A4171">
        <v>4370</v>
      </c>
      <c r="B4171" t="s">
        <v>528</v>
      </c>
      <c r="C4171" t="s">
        <v>479</v>
      </c>
      <c r="D4171" t="str">
        <f>IFERROR(VLOOKUP(A4171,'Perpetual Stats(HEM)'!$A$3:$D$2773,3,FALSE),B4171)</f>
        <v>3RQLD</v>
      </c>
    </row>
    <row r="4172" spans="1:4">
      <c r="A4172">
        <v>4371</v>
      </c>
      <c r="B4172" t="s">
        <v>528</v>
      </c>
      <c r="C4172" t="s">
        <v>479</v>
      </c>
      <c r="D4172" t="str">
        <f>IFERROR(VLOOKUP(A4172,'Perpetual Stats(HEM)'!$A$3:$D$2773,3,FALSE),B4172)</f>
        <v>3RQLD</v>
      </c>
    </row>
    <row r="4173" spans="1:4">
      <c r="A4173">
        <v>4372</v>
      </c>
      <c r="B4173" t="s">
        <v>528</v>
      </c>
      <c r="C4173" t="s">
        <v>479</v>
      </c>
      <c r="D4173" t="str">
        <f>IFERROR(VLOOKUP(A4173,'Perpetual Stats(HEM)'!$A$3:$D$2773,3,FALSE),B4173)</f>
        <v>3RQLD</v>
      </c>
    </row>
    <row r="4174" spans="1:4">
      <c r="A4174">
        <v>4373</v>
      </c>
      <c r="B4174" t="s">
        <v>528</v>
      </c>
      <c r="C4174" t="s">
        <v>479</v>
      </c>
      <c r="D4174" t="str">
        <f>IFERROR(VLOOKUP(A4174,'Perpetual Stats(HEM)'!$A$3:$D$2773,3,FALSE),B4174)</f>
        <v>1RNSW</v>
      </c>
    </row>
    <row r="4175" spans="1:4">
      <c r="A4175">
        <v>4374</v>
      </c>
      <c r="B4175" t="s">
        <v>528</v>
      </c>
      <c r="C4175" t="s">
        <v>479</v>
      </c>
      <c r="D4175" t="str">
        <f>IFERROR(VLOOKUP(A4175,'Perpetual Stats(HEM)'!$A$3:$D$2773,3,FALSE),B4175)</f>
        <v>3RQLD</v>
      </c>
    </row>
    <row r="4176" spans="1:4">
      <c r="A4176">
        <v>4375</v>
      </c>
      <c r="B4176" t="s">
        <v>528</v>
      </c>
      <c r="C4176" t="s">
        <v>479</v>
      </c>
      <c r="D4176" t="str">
        <f>IFERROR(VLOOKUP(A4176,'Perpetual Stats(HEM)'!$A$3:$D$2773,3,FALSE),B4176)</f>
        <v>3RQLD</v>
      </c>
    </row>
    <row r="4177" spans="1:4">
      <c r="A4177">
        <v>4376</v>
      </c>
      <c r="B4177" t="s">
        <v>528</v>
      </c>
      <c r="C4177" t="s">
        <v>479</v>
      </c>
      <c r="D4177" t="str">
        <f>IFERROR(VLOOKUP(A4177,'Perpetual Stats(HEM)'!$A$3:$D$2773,3,FALSE),B4177)</f>
        <v>1RNSW</v>
      </c>
    </row>
    <row r="4178" spans="1:4">
      <c r="A4178">
        <v>4377</v>
      </c>
      <c r="B4178" t="s">
        <v>528</v>
      </c>
      <c r="C4178" t="s">
        <v>479</v>
      </c>
      <c r="D4178" t="str">
        <f>IFERROR(VLOOKUP(A4178,'Perpetual Stats(HEM)'!$A$3:$D$2773,3,FALSE),B4178)</f>
        <v>3RQLD</v>
      </c>
    </row>
    <row r="4179" spans="1:4">
      <c r="A4179">
        <v>4378</v>
      </c>
      <c r="B4179" t="s">
        <v>528</v>
      </c>
      <c r="C4179" t="s">
        <v>479</v>
      </c>
      <c r="D4179" t="str">
        <f>IFERROR(VLOOKUP(A4179,'Perpetual Stats(HEM)'!$A$3:$D$2773,3,FALSE),B4179)</f>
        <v>3RQLD</v>
      </c>
    </row>
    <row r="4180" spans="1:4">
      <c r="A4180">
        <v>4379</v>
      </c>
      <c r="B4180" t="s">
        <v>528</v>
      </c>
      <c r="C4180" t="s">
        <v>479</v>
      </c>
      <c r="D4180" t="str">
        <f>IFERROR(VLOOKUP(A4180,'Perpetual Stats(HEM)'!$A$3:$D$2773,3,FALSE),B4180)</f>
        <v>QLD</v>
      </c>
    </row>
    <row r="4181" spans="1:4">
      <c r="A4181">
        <v>4380</v>
      </c>
      <c r="B4181" t="s">
        <v>528</v>
      </c>
      <c r="C4181" t="s">
        <v>479</v>
      </c>
      <c r="D4181" t="str">
        <f>IFERROR(VLOOKUP(A4181,'Perpetual Stats(HEM)'!$A$3:$D$2773,3,FALSE),B4181)</f>
        <v>1RNSW</v>
      </c>
    </row>
    <row r="4182" spans="1:4">
      <c r="A4182">
        <v>4381</v>
      </c>
      <c r="B4182" t="s">
        <v>528</v>
      </c>
      <c r="C4182" t="s">
        <v>479</v>
      </c>
      <c r="D4182" t="str">
        <f>IFERROR(VLOOKUP(A4182,'Perpetual Stats(HEM)'!$A$3:$D$2773,3,FALSE),B4182)</f>
        <v>3RQLD</v>
      </c>
    </row>
    <row r="4183" spans="1:4">
      <c r="A4183">
        <v>4382</v>
      </c>
      <c r="B4183" t="s">
        <v>528</v>
      </c>
      <c r="C4183" t="s">
        <v>479</v>
      </c>
      <c r="D4183" t="str">
        <f>IFERROR(VLOOKUP(A4183,'Perpetual Stats(HEM)'!$A$3:$D$2773,3,FALSE),B4183)</f>
        <v>3RQLD</v>
      </c>
    </row>
    <row r="4184" spans="1:4">
      <c r="A4184">
        <v>4383</v>
      </c>
      <c r="B4184" t="s">
        <v>528</v>
      </c>
      <c r="C4184" t="s">
        <v>479</v>
      </c>
      <c r="D4184" t="str">
        <f>IFERROR(VLOOKUP(A4184,'Perpetual Stats(HEM)'!$A$3:$D$2773,3,FALSE),B4184)</f>
        <v>1RNSW</v>
      </c>
    </row>
    <row r="4185" spans="1:4">
      <c r="A4185">
        <v>4384</v>
      </c>
      <c r="B4185" t="s">
        <v>528</v>
      </c>
      <c r="C4185" t="s">
        <v>479</v>
      </c>
      <c r="D4185" t="str">
        <f>IFERROR(VLOOKUP(A4185,'Perpetual Stats(HEM)'!$A$3:$D$2773,3,FALSE),B4185)</f>
        <v>3RQLD</v>
      </c>
    </row>
    <row r="4186" spans="1:4">
      <c r="A4186">
        <v>4385</v>
      </c>
      <c r="B4186" t="s">
        <v>528</v>
      </c>
      <c r="C4186" t="s">
        <v>479</v>
      </c>
      <c r="D4186" t="str">
        <f>IFERROR(VLOOKUP(A4186,'Perpetual Stats(HEM)'!$A$3:$D$2773,3,FALSE),B4186)</f>
        <v>1RNSW</v>
      </c>
    </row>
    <row r="4187" spans="1:4">
      <c r="A4187">
        <v>4386</v>
      </c>
      <c r="B4187" t="s">
        <v>528</v>
      </c>
      <c r="C4187" t="s">
        <v>479</v>
      </c>
      <c r="D4187" t="str">
        <f>IFERROR(VLOOKUP(A4187,'Perpetual Stats(HEM)'!$A$3:$D$2773,3,FALSE),B4187)</f>
        <v>QLD</v>
      </c>
    </row>
    <row r="4188" spans="1:4">
      <c r="A4188">
        <v>4387</v>
      </c>
      <c r="B4188" t="s">
        <v>528</v>
      </c>
      <c r="C4188" t="s">
        <v>479</v>
      </c>
      <c r="D4188" t="str">
        <f>IFERROR(VLOOKUP(A4188,'Perpetual Stats(HEM)'!$A$3:$D$2773,3,FALSE),B4188)</f>
        <v>3RQLD</v>
      </c>
    </row>
    <row r="4189" spans="1:4">
      <c r="A4189">
        <v>4388</v>
      </c>
      <c r="B4189" t="s">
        <v>528</v>
      </c>
      <c r="C4189" t="s">
        <v>479</v>
      </c>
      <c r="D4189" t="str">
        <f>IFERROR(VLOOKUP(A4189,'Perpetual Stats(HEM)'!$A$3:$D$2773,3,FALSE),B4189)</f>
        <v>3RQLD</v>
      </c>
    </row>
    <row r="4190" spans="1:4">
      <c r="A4190">
        <v>4389</v>
      </c>
      <c r="B4190" t="s">
        <v>528</v>
      </c>
      <c r="C4190" t="s">
        <v>479</v>
      </c>
      <c r="D4190" t="str">
        <f>IFERROR(VLOOKUP(A4190,'Perpetual Stats(HEM)'!$A$3:$D$2773,3,FALSE),B4190)</f>
        <v>QLD</v>
      </c>
    </row>
    <row r="4191" spans="1:4">
      <c r="A4191">
        <v>4390</v>
      </c>
      <c r="B4191" t="s">
        <v>528</v>
      </c>
      <c r="C4191" t="s">
        <v>479</v>
      </c>
      <c r="D4191" t="str">
        <f>IFERROR(VLOOKUP(A4191,'Perpetual Stats(HEM)'!$A$3:$D$2773,3,FALSE),B4191)</f>
        <v>1RNSW</v>
      </c>
    </row>
    <row r="4192" spans="1:4">
      <c r="A4192">
        <v>4391</v>
      </c>
      <c r="B4192" t="s">
        <v>528</v>
      </c>
      <c r="C4192" t="s">
        <v>479</v>
      </c>
      <c r="D4192" t="str">
        <f>IFERROR(VLOOKUP(A4192,'Perpetual Stats(HEM)'!$A$3:$D$2773,3,FALSE),B4192)</f>
        <v>QLD</v>
      </c>
    </row>
    <row r="4193" spans="1:4">
      <c r="A4193">
        <v>4392</v>
      </c>
      <c r="B4193" t="s">
        <v>528</v>
      </c>
      <c r="C4193" t="s">
        <v>479</v>
      </c>
      <c r="D4193" t="str">
        <f>IFERROR(VLOOKUP(A4193,'Perpetual Stats(HEM)'!$A$3:$D$2773,3,FALSE),B4193)</f>
        <v>QLD</v>
      </c>
    </row>
    <row r="4194" spans="1:4">
      <c r="A4194">
        <v>4393</v>
      </c>
      <c r="B4194" t="s">
        <v>528</v>
      </c>
      <c r="C4194" t="s">
        <v>479</v>
      </c>
      <c r="D4194" t="str">
        <f>IFERROR(VLOOKUP(A4194,'Perpetual Stats(HEM)'!$A$3:$D$2773,3,FALSE),B4194)</f>
        <v>QLD</v>
      </c>
    </row>
    <row r="4195" spans="1:4">
      <c r="A4195">
        <v>4394</v>
      </c>
      <c r="B4195" t="s">
        <v>528</v>
      </c>
      <c r="C4195" t="s">
        <v>479</v>
      </c>
      <c r="D4195" t="str">
        <f>IFERROR(VLOOKUP(A4195,'Perpetual Stats(HEM)'!$A$3:$D$2773,3,FALSE),B4195)</f>
        <v>QLD</v>
      </c>
    </row>
    <row r="4196" spans="1:4">
      <c r="A4196">
        <v>4395</v>
      </c>
      <c r="B4196" t="s">
        <v>528</v>
      </c>
      <c r="C4196" t="s">
        <v>479</v>
      </c>
      <c r="D4196" t="str">
        <f>IFERROR(VLOOKUP(A4196,'Perpetual Stats(HEM)'!$A$3:$D$2773,3,FALSE),B4196)</f>
        <v>QLD</v>
      </c>
    </row>
    <row r="4197" spans="1:4">
      <c r="A4197">
        <v>4396</v>
      </c>
      <c r="B4197" t="s">
        <v>528</v>
      </c>
      <c r="C4197" t="s">
        <v>479</v>
      </c>
      <c r="D4197" t="str">
        <f>IFERROR(VLOOKUP(A4197,'Perpetual Stats(HEM)'!$A$3:$D$2773,3,FALSE),B4197)</f>
        <v>QLD</v>
      </c>
    </row>
    <row r="4198" spans="1:4">
      <c r="A4198">
        <v>4397</v>
      </c>
      <c r="B4198" t="s">
        <v>528</v>
      </c>
      <c r="C4198" t="s">
        <v>479</v>
      </c>
      <c r="D4198" t="str">
        <f>IFERROR(VLOOKUP(A4198,'Perpetual Stats(HEM)'!$A$3:$D$2773,3,FALSE),B4198)</f>
        <v>QLD</v>
      </c>
    </row>
    <row r="4199" spans="1:4">
      <c r="A4199">
        <v>4398</v>
      </c>
      <c r="B4199" t="s">
        <v>528</v>
      </c>
      <c r="C4199" t="s">
        <v>479</v>
      </c>
      <c r="D4199" t="str">
        <f>IFERROR(VLOOKUP(A4199,'Perpetual Stats(HEM)'!$A$3:$D$2773,3,FALSE),B4199)</f>
        <v>QLD</v>
      </c>
    </row>
    <row r="4200" spans="1:4">
      <c r="A4200">
        <v>4399</v>
      </c>
      <c r="B4200" t="s">
        <v>528</v>
      </c>
      <c r="C4200" t="s">
        <v>479</v>
      </c>
      <c r="D4200" t="str">
        <f>IFERROR(VLOOKUP(A4200,'Perpetual Stats(HEM)'!$A$3:$D$2773,3,FALSE),B4200)</f>
        <v>QLD</v>
      </c>
    </row>
    <row r="4201" spans="1:4">
      <c r="A4201">
        <v>4400</v>
      </c>
      <c r="B4201" t="s">
        <v>528</v>
      </c>
      <c r="C4201" t="s">
        <v>479</v>
      </c>
      <c r="D4201" t="str">
        <f>IFERROR(VLOOKUP(A4201,'Perpetual Stats(HEM)'!$A$3:$D$2773,3,FALSE),B4201)</f>
        <v>3RQLD</v>
      </c>
    </row>
    <row r="4202" spans="1:4">
      <c r="A4202">
        <v>4401</v>
      </c>
      <c r="B4202" t="s">
        <v>528</v>
      </c>
      <c r="C4202" t="s">
        <v>479</v>
      </c>
      <c r="D4202" t="str">
        <f>IFERROR(VLOOKUP(A4202,'Perpetual Stats(HEM)'!$A$3:$D$2773,3,FALSE),B4202)</f>
        <v>3RQLD</v>
      </c>
    </row>
    <row r="4203" spans="1:4">
      <c r="A4203">
        <v>4402</v>
      </c>
      <c r="B4203" t="s">
        <v>528</v>
      </c>
      <c r="C4203" t="s">
        <v>479</v>
      </c>
      <c r="D4203" t="str">
        <f>IFERROR(VLOOKUP(A4203,'Perpetual Stats(HEM)'!$A$3:$D$2773,3,FALSE),B4203)</f>
        <v>3RQLD</v>
      </c>
    </row>
    <row r="4204" spans="1:4">
      <c r="A4204">
        <v>4403</v>
      </c>
      <c r="B4204" t="s">
        <v>528</v>
      </c>
      <c r="C4204" t="s">
        <v>479</v>
      </c>
      <c r="D4204" t="str">
        <f>IFERROR(VLOOKUP(A4204,'Perpetual Stats(HEM)'!$A$3:$D$2773,3,FALSE),B4204)</f>
        <v>3RQLD</v>
      </c>
    </row>
    <row r="4205" spans="1:4">
      <c r="A4205">
        <v>4404</v>
      </c>
      <c r="B4205" t="s">
        <v>528</v>
      </c>
      <c r="C4205" t="s">
        <v>479</v>
      </c>
      <c r="D4205" t="str">
        <f>IFERROR(VLOOKUP(A4205,'Perpetual Stats(HEM)'!$A$3:$D$2773,3,FALSE),B4205)</f>
        <v>3RQLD</v>
      </c>
    </row>
    <row r="4206" spans="1:4">
      <c r="A4206">
        <v>4405</v>
      </c>
      <c r="B4206" t="s">
        <v>528</v>
      </c>
      <c r="C4206" t="s">
        <v>479</v>
      </c>
      <c r="D4206" t="str">
        <f>IFERROR(VLOOKUP(A4206,'Perpetual Stats(HEM)'!$A$3:$D$2773,3,FALSE),B4206)</f>
        <v>3RQLD</v>
      </c>
    </row>
    <row r="4207" spans="1:4">
      <c r="A4207">
        <v>4406</v>
      </c>
      <c r="B4207" t="s">
        <v>528</v>
      </c>
      <c r="C4207" t="s">
        <v>479</v>
      </c>
      <c r="D4207" t="str">
        <f>IFERROR(VLOOKUP(A4207,'Perpetual Stats(HEM)'!$A$3:$D$2773,3,FALSE),B4207)</f>
        <v>3RQLD</v>
      </c>
    </row>
    <row r="4208" spans="1:4">
      <c r="A4208">
        <v>4407</v>
      </c>
      <c r="B4208" t="s">
        <v>528</v>
      </c>
      <c r="C4208" t="s">
        <v>479</v>
      </c>
      <c r="D4208" t="str">
        <f>IFERROR(VLOOKUP(A4208,'Perpetual Stats(HEM)'!$A$3:$D$2773,3,FALSE),B4208)</f>
        <v>3RQLD</v>
      </c>
    </row>
    <row r="4209" spans="1:4">
      <c r="A4209">
        <v>4408</v>
      </c>
      <c r="B4209" t="s">
        <v>528</v>
      </c>
      <c r="C4209" t="s">
        <v>479</v>
      </c>
      <c r="D4209" t="str">
        <f>IFERROR(VLOOKUP(A4209,'Perpetual Stats(HEM)'!$A$3:$D$2773,3,FALSE),B4209)</f>
        <v>3RQLD</v>
      </c>
    </row>
    <row r="4210" spans="1:4">
      <c r="A4210">
        <v>4409</v>
      </c>
      <c r="B4210" t="s">
        <v>528</v>
      </c>
      <c r="C4210" t="s">
        <v>479</v>
      </c>
      <c r="D4210" t="str">
        <f>IFERROR(VLOOKUP(A4210,'Perpetual Stats(HEM)'!$A$3:$D$2773,3,FALSE),B4210)</f>
        <v>QLD</v>
      </c>
    </row>
    <row r="4211" spans="1:4">
      <c r="A4211">
        <v>4410</v>
      </c>
      <c r="B4211" t="s">
        <v>528</v>
      </c>
      <c r="C4211" t="s">
        <v>479</v>
      </c>
      <c r="D4211" t="str">
        <f>IFERROR(VLOOKUP(A4211,'Perpetual Stats(HEM)'!$A$3:$D$2773,3,FALSE),B4211)</f>
        <v>3RQLD</v>
      </c>
    </row>
    <row r="4212" spans="1:4">
      <c r="A4212">
        <v>4411</v>
      </c>
      <c r="B4212" t="s">
        <v>528</v>
      </c>
      <c r="C4212" t="s">
        <v>479</v>
      </c>
      <c r="D4212" t="str">
        <f>IFERROR(VLOOKUP(A4212,'Perpetual Stats(HEM)'!$A$3:$D$2773,3,FALSE),B4212)</f>
        <v>3RQLD</v>
      </c>
    </row>
    <row r="4213" spans="1:4">
      <c r="A4213">
        <v>4412</v>
      </c>
      <c r="B4213" t="s">
        <v>528</v>
      </c>
      <c r="C4213" t="s">
        <v>479</v>
      </c>
      <c r="D4213" t="str">
        <f>IFERROR(VLOOKUP(A4213,'Perpetual Stats(HEM)'!$A$3:$D$2773,3,FALSE),B4213)</f>
        <v>3RQLD</v>
      </c>
    </row>
    <row r="4214" spans="1:4">
      <c r="A4214">
        <v>4413</v>
      </c>
      <c r="B4214" t="s">
        <v>528</v>
      </c>
      <c r="C4214" t="s">
        <v>479</v>
      </c>
      <c r="D4214" t="str">
        <f>IFERROR(VLOOKUP(A4214,'Perpetual Stats(HEM)'!$A$3:$D$2773,3,FALSE),B4214)</f>
        <v>3RQLD</v>
      </c>
    </row>
    <row r="4215" spans="1:4">
      <c r="A4215">
        <v>4414</v>
      </c>
      <c r="B4215" t="s">
        <v>528</v>
      </c>
      <c r="C4215" t="s">
        <v>479</v>
      </c>
      <c r="D4215" t="str">
        <f>IFERROR(VLOOKUP(A4215,'Perpetual Stats(HEM)'!$A$3:$D$2773,3,FALSE),B4215)</f>
        <v>QLD</v>
      </c>
    </row>
    <row r="4216" spans="1:4">
      <c r="A4216">
        <v>4415</v>
      </c>
      <c r="B4216" t="s">
        <v>528</v>
      </c>
      <c r="C4216" t="s">
        <v>479</v>
      </c>
      <c r="D4216" t="str">
        <f>IFERROR(VLOOKUP(A4216,'Perpetual Stats(HEM)'!$A$3:$D$2773,3,FALSE),B4216)</f>
        <v>3RQLD</v>
      </c>
    </row>
    <row r="4217" spans="1:4">
      <c r="A4217">
        <v>4416</v>
      </c>
      <c r="B4217" t="s">
        <v>528</v>
      </c>
      <c r="C4217" t="s">
        <v>479</v>
      </c>
      <c r="D4217" t="str">
        <f>IFERROR(VLOOKUP(A4217,'Perpetual Stats(HEM)'!$A$3:$D$2773,3,FALSE),B4217)</f>
        <v>3RQLD</v>
      </c>
    </row>
    <row r="4218" spans="1:4">
      <c r="A4218">
        <v>4417</v>
      </c>
      <c r="B4218" t="s">
        <v>528</v>
      </c>
      <c r="C4218" t="s">
        <v>479</v>
      </c>
      <c r="D4218" t="str">
        <f>IFERROR(VLOOKUP(A4218,'Perpetual Stats(HEM)'!$A$3:$D$2773,3,FALSE),B4218)</f>
        <v>3RQLD</v>
      </c>
    </row>
    <row r="4219" spans="1:4">
      <c r="A4219">
        <v>4418</v>
      </c>
      <c r="B4219" t="s">
        <v>528</v>
      </c>
      <c r="C4219" t="s">
        <v>479</v>
      </c>
      <c r="D4219" t="str">
        <f>IFERROR(VLOOKUP(A4219,'Perpetual Stats(HEM)'!$A$3:$D$2773,3,FALSE),B4219)</f>
        <v>3RQLD</v>
      </c>
    </row>
    <row r="4220" spans="1:4">
      <c r="A4220">
        <v>4419</v>
      </c>
      <c r="B4220" t="s">
        <v>528</v>
      </c>
      <c r="C4220" t="s">
        <v>479</v>
      </c>
      <c r="D4220" t="str">
        <f>IFERROR(VLOOKUP(A4220,'Perpetual Stats(HEM)'!$A$3:$D$2773,3,FALSE),B4220)</f>
        <v>3RQLD</v>
      </c>
    </row>
    <row r="4221" spans="1:4">
      <c r="A4221">
        <v>4420</v>
      </c>
      <c r="B4221" t="s">
        <v>528</v>
      </c>
      <c r="C4221" t="s">
        <v>479</v>
      </c>
      <c r="D4221" t="str">
        <f>IFERROR(VLOOKUP(A4221,'Perpetual Stats(HEM)'!$A$3:$D$2773,3,FALSE),B4221)</f>
        <v>3RQLD</v>
      </c>
    </row>
    <row r="4222" spans="1:4">
      <c r="A4222">
        <v>4421</v>
      </c>
      <c r="B4222" t="s">
        <v>528</v>
      </c>
      <c r="C4222" t="s">
        <v>479</v>
      </c>
      <c r="D4222" t="str">
        <f>IFERROR(VLOOKUP(A4222,'Perpetual Stats(HEM)'!$A$3:$D$2773,3,FALSE),B4222)</f>
        <v>3RQLD</v>
      </c>
    </row>
    <row r="4223" spans="1:4">
      <c r="A4223">
        <v>4422</v>
      </c>
      <c r="B4223" t="s">
        <v>528</v>
      </c>
      <c r="C4223" t="s">
        <v>479</v>
      </c>
      <c r="D4223" t="str">
        <f>IFERROR(VLOOKUP(A4223,'Perpetual Stats(HEM)'!$A$3:$D$2773,3,FALSE),B4223)</f>
        <v>3RQLD</v>
      </c>
    </row>
    <row r="4224" spans="1:4">
      <c r="A4224">
        <v>4423</v>
      </c>
      <c r="B4224" t="s">
        <v>528</v>
      </c>
      <c r="C4224" t="s">
        <v>479</v>
      </c>
      <c r="D4224" t="str">
        <f>IFERROR(VLOOKUP(A4224,'Perpetual Stats(HEM)'!$A$3:$D$2773,3,FALSE),B4224)</f>
        <v>3RQLD</v>
      </c>
    </row>
    <row r="4225" spans="1:4">
      <c r="A4225">
        <v>4424</v>
      </c>
      <c r="B4225" t="s">
        <v>528</v>
      </c>
      <c r="C4225" t="s">
        <v>479</v>
      </c>
      <c r="D4225" t="str">
        <f>IFERROR(VLOOKUP(A4225,'Perpetual Stats(HEM)'!$A$3:$D$2773,3,FALSE),B4225)</f>
        <v>3RQLD</v>
      </c>
    </row>
    <row r="4226" spans="1:4">
      <c r="A4226">
        <v>4425</v>
      </c>
      <c r="B4226" t="s">
        <v>528</v>
      </c>
      <c r="C4226" t="s">
        <v>479</v>
      </c>
      <c r="D4226" t="str">
        <f>IFERROR(VLOOKUP(A4226,'Perpetual Stats(HEM)'!$A$3:$D$2773,3,FALSE),B4226)</f>
        <v>3RQLD</v>
      </c>
    </row>
    <row r="4227" spans="1:4">
      <c r="A4227">
        <v>4426</v>
      </c>
      <c r="B4227" t="s">
        <v>528</v>
      </c>
      <c r="C4227" t="s">
        <v>479</v>
      </c>
      <c r="D4227" t="str">
        <f>IFERROR(VLOOKUP(A4227,'Perpetual Stats(HEM)'!$A$3:$D$2773,3,FALSE),B4227)</f>
        <v>3RQLD</v>
      </c>
    </row>
    <row r="4228" spans="1:4">
      <c r="A4228">
        <v>4427</v>
      </c>
      <c r="B4228" t="s">
        <v>528</v>
      </c>
      <c r="C4228" t="s">
        <v>479</v>
      </c>
      <c r="D4228" t="str">
        <f>IFERROR(VLOOKUP(A4228,'Perpetual Stats(HEM)'!$A$3:$D$2773,3,FALSE),B4228)</f>
        <v>3RQLD</v>
      </c>
    </row>
    <row r="4229" spans="1:4">
      <c r="A4229">
        <v>4428</v>
      </c>
      <c r="B4229" t="s">
        <v>528</v>
      </c>
      <c r="C4229" t="s">
        <v>479</v>
      </c>
      <c r="D4229" t="str">
        <f>IFERROR(VLOOKUP(A4229,'Perpetual Stats(HEM)'!$A$3:$D$2773,3,FALSE),B4229)</f>
        <v>3RQLD</v>
      </c>
    </row>
    <row r="4230" spans="1:4">
      <c r="A4230">
        <v>4429</v>
      </c>
      <c r="B4230" t="s">
        <v>528</v>
      </c>
      <c r="C4230" t="s">
        <v>479</v>
      </c>
      <c r="D4230" t="str">
        <f>IFERROR(VLOOKUP(A4230,'Perpetual Stats(HEM)'!$A$3:$D$2773,3,FALSE),B4230)</f>
        <v>QLD</v>
      </c>
    </row>
    <row r="4231" spans="1:4">
      <c r="A4231">
        <v>4430</v>
      </c>
      <c r="B4231" t="s">
        <v>528</v>
      </c>
      <c r="C4231" t="s">
        <v>479</v>
      </c>
      <c r="D4231" t="str">
        <f>IFERROR(VLOOKUP(A4231,'Perpetual Stats(HEM)'!$A$3:$D$2773,3,FALSE),B4231)</f>
        <v>QLD</v>
      </c>
    </row>
    <row r="4232" spans="1:4">
      <c r="A4232">
        <v>4431</v>
      </c>
      <c r="B4232" t="s">
        <v>528</v>
      </c>
      <c r="C4232" t="s">
        <v>479</v>
      </c>
      <c r="D4232" t="str">
        <f>IFERROR(VLOOKUP(A4232,'Perpetual Stats(HEM)'!$A$3:$D$2773,3,FALSE),B4232)</f>
        <v>QLD</v>
      </c>
    </row>
    <row r="4233" spans="1:4">
      <c r="A4233">
        <v>4432</v>
      </c>
      <c r="B4233" t="s">
        <v>528</v>
      </c>
      <c r="C4233" t="s">
        <v>479</v>
      </c>
      <c r="D4233" t="str">
        <f>IFERROR(VLOOKUP(A4233,'Perpetual Stats(HEM)'!$A$3:$D$2773,3,FALSE),B4233)</f>
        <v>QLD</v>
      </c>
    </row>
    <row r="4234" spans="1:4">
      <c r="A4234">
        <v>4433</v>
      </c>
      <c r="B4234" t="s">
        <v>528</v>
      </c>
      <c r="C4234" t="s">
        <v>479</v>
      </c>
      <c r="D4234" t="str">
        <f>IFERROR(VLOOKUP(A4234,'Perpetual Stats(HEM)'!$A$3:$D$2773,3,FALSE),B4234)</f>
        <v>QLD</v>
      </c>
    </row>
    <row r="4235" spans="1:4">
      <c r="A4235">
        <v>4434</v>
      </c>
      <c r="B4235" t="s">
        <v>528</v>
      </c>
      <c r="C4235" t="s">
        <v>479</v>
      </c>
      <c r="D4235" t="str">
        <f>IFERROR(VLOOKUP(A4235,'Perpetual Stats(HEM)'!$A$3:$D$2773,3,FALSE),B4235)</f>
        <v>QLD</v>
      </c>
    </row>
    <row r="4236" spans="1:4">
      <c r="A4236">
        <v>4435</v>
      </c>
      <c r="B4236" t="s">
        <v>528</v>
      </c>
      <c r="C4236" t="s">
        <v>479</v>
      </c>
      <c r="D4236" t="str">
        <f>IFERROR(VLOOKUP(A4236,'Perpetual Stats(HEM)'!$A$3:$D$2773,3,FALSE),B4236)</f>
        <v>QLD</v>
      </c>
    </row>
    <row r="4237" spans="1:4">
      <c r="A4237">
        <v>4436</v>
      </c>
      <c r="B4237" t="s">
        <v>528</v>
      </c>
      <c r="C4237" t="s">
        <v>479</v>
      </c>
      <c r="D4237" t="str">
        <f>IFERROR(VLOOKUP(A4237,'Perpetual Stats(HEM)'!$A$3:$D$2773,3,FALSE),B4237)</f>
        <v>QLD</v>
      </c>
    </row>
    <row r="4238" spans="1:4">
      <c r="A4238">
        <v>4437</v>
      </c>
      <c r="B4238" t="s">
        <v>528</v>
      </c>
      <c r="C4238" t="s">
        <v>479</v>
      </c>
      <c r="D4238" t="str">
        <f>IFERROR(VLOOKUP(A4238,'Perpetual Stats(HEM)'!$A$3:$D$2773,3,FALSE),B4238)</f>
        <v>QLD</v>
      </c>
    </row>
    <row r="4239" spans="1:4">
      <c r="A4239">
        <v>4438</v>
      </c>
      <c r="B4239" t="s">
        <v>528</v>
      </c>
      <c r="C4239" t="s">
        <v>479</v>
      </c>
      <c r="D4239" t="str">
        <f>IFERROR(VLOOKUP(A4239,'Perpetual Stats(HEM)'!$A$3:$D$2773,3,FALSE),B4239)</f>
        <v>QLD</v>
      </c>
    </row>
    <row r="4240" spans="1:4">
      <c r="A4240">
        <v>4439</v>
      </c>
      <c r="B4240" t="s">
        <v>528</v>
      </c>
      <c r="C4240" t="s">
        <v>479</v>
      </c>
      <c r="D4240" t="str">
        <f>IFERROR(VLOOKUP(A4240,'Perpetual Stats(HEM)'!$A$3:$D$2773,3,FALSE),B4240)</f>
        <v>QLD</v>
      </c>
    </row>
    <row r="4241" spans="1:4">
      <c r="A4241">
        <v>4440</v>
      </c>
      <c r="B4241" t="s">
        <v>528</v>
      </c>
      <c r="C4241" t="s">
        <v>479</v>
      </c>
      <c r="D4241" t="str">
        <f>IFERROR(VLOOKUP(A4241,'Perpetual Stats(HEM)'!$A$3:$D$2773,3,FALSE),B4241)</f>
        <v>QLD</v>
      </c>
    </row>
    <row r="4242" spans="1:4">
      <c r="A4242">
        <v>4441</v>
      </c>
      <c r="B4242" t="s">
        <v>528</v>
      </c>
      <c r="C4242" t="s">
        <v>479</v>
      </c>
      <c r="D4242" t="str">
        <f>IFERROR(VLOOKUP(A4242,'Perpetual Stats(HEM)'!$A$3:$D$2773,3,FALSE),B4242)</f>
        <v>QLD</v>
      </c>
    </row>
    <row r="4243" spans="1:4">
      <c r="A4243">
        <v>4442</v>
      </c>
      <c r="B4243" t="s">
        <v>528</v>
      </c>
      <c r="C4243" t="s">
        <v>479</v>
      </c>
      <c r="D4243" t="str">
        <f>IFERROR(VLOOKUP(A4243,'Perpetual Stats(HEM)'!$A$3:$D$2773,3,FALSE),B4243)</f>
        <v>QLD</v>
      </c>
    </row>
    <row r="4244" spans="1:4">
      <c r="A4244">
        <v>4443</v>
      </c>
      <c r="B4244" t="s">
        <v>528</v>
      </c>
      <c r="C4244" t="s">
        <v>479</v>
      </c>
      <c r="D4244" t="str">
        <f>IFERROR(VLOOKUP(A4244,'Perpetual Stats(HEM)'!$A$3:$D$2773,3,FALSE),B4244)</f>
        <v>QLD</v>
      </c>
    </row>
    <row r="4245" spans="1:4">
      <c r="A4245">
        <v>4444</v>
      </c>
      <c r="B4245" t="s">
        <v>528</v>
      </c>
      <c r="C4245" t="s">
        <v>479</v>
      </c>
      <c r="D4245" t="str">
        <f>IFERROR(VLOOKUP(A4245,'Perpetual Stats(HEM)'!$A$3:$D$2773,3,FALSE),B4245)</f>
        <v>QLD</v>
      </c>
    </row>
    <row r="4246" spans="1:4">
      <c r="A4246">
        <v>4445</v>
      </c>
      <c r="B4246" t="s">
        <v>528</v>
      </c>
      <c r="C4246" t="s">
        <v>479</v>
      </c>
      <c r="D4246" t="str">
        <f>IFERROR(VLOOKUP(A4246,'Perpetual Stats(HEM)'!$A$3:$D$2773,3,FALSE),B4246)</f>
        <v>QLD</v>
      </c>
    </row>
    <row r="4247" spans="1:4">
      <c r="A4247">
        <v>4446</v>
      </c>
      <c r="B4247" t="s">
        <v>528</v>
      </c>
      <c r="C4247" t="s">
        <v>479</v>
      </c>
      <c r="D4247" t="str">
        <f>IFERROR(VLOOKUP(A4247,'Perpetual Stats(HEM)'!$A$3:$D$2773,3,FALSE),B4247)</f>
        <v>QLD</v>
      </c>
    </row>
    <row r="4248" spans="1:4">
      <c r="A4248">
        <v>4447</v>
      </c>
      <c r="B4248" t="s">
        <v>528</v>
      </c>
      <c r="C4248" t="s">
        <v>479</v>
      </c>
      <c r="D4248" t="str">
        <f>IFERROR(VLOOKUP(A4248,'Perpetual Stats(HEM)'!$A$3:$D$2773,3,FALSE),B4248)</f>
        <v>QLD</v>
      </c>
    </row>
    <row r="4249" spans="1:4">
      <c r="A4249">
        <v>4448</v>
      </c>
      <c r="B4249" t="s">
        <v>528</v>
      </c>
      <c r="C4249" t="s">
        <v>479</v>
      </c>
      <c r="D4249" t="str">
        <f>IFERROR(VLOOKUP(A4249,'Perpetual Stats(HEM)'!$A$3:$D$2773,3,FALSE),B4249)</f>
        <v>QLD</v>
      </c>
    </row>
    <row r="4250" spans="1:4">
      <c r="A4250">
        <v>4449</v>
      </c>
      <c r="B4250" t="s">
        <v>528</v>
      </c>
      <c r="C4250" t="s">
        <v>479</v>
      </c>
      <c r="D4250" t="str">
        <f>IFERROR(VLOOKUP(A4250,'Perpetual Stats(HEM)'!$A$3:$D$2773,3,FALSE),B4250)</f>
        <v>QLD</v>
      </c>
    </row>
    <row r="4251" spans="1:4">
      <c r="A4251">
        <v>4450</v>
      </c>
      <c r="B4251" t="s">
        <v>528</v>
      </c>
      <c r="C4251" t="s">
        <v>479</v>
      </c>
      <c r="D4251" t="str">
        <f>IFERROR(VLOOKUP(A4251,'Perpetual Stats(HEM)'!$A$3:$D$2773,3,FALSE),B4251)</f>
        <v>QLD</v>
      </c>
    </row>
    <row r="4252" spans="1:4">
      <c r="A4252">
        <v>4451</v>
      </c>
      <c r="B4252" t="s">
        <v>528</v>
      </c>
      <c r="C4252" t="s">
        <v>479</v>
      </c>
      <c r="D4252" t="str">
        <f>IFERROR(VLOOKUP(A4252,'Perpetual Stats(HEM)'!$A$3:$D$2773,3,FALSE),B4252)</f>
        <v>QLD</v>
      </c>
    </row>
    <row r="4253" spans="1:4">
      <c r="A4253">
        <v>4452</v>
      </c>
      <c r="B4253" t="s">
        <v>528</v>
      </c>
      <c r="C4253" t="s">
        <v>479</v>
      </c>
      <c r="D4253" t="str">
        <f>IFERROR(VLOOKUP(A4253,'Perpetual Stats(HEM)'!$A$3:$D$2773,3,FALSE),B4253)</f>
        <v>QLD</v>
      </c>
    </row>
    <row r="4254" spans="1:4">
      <c r="A4254">
        <v>4453</v>
      </c>
      <c r="B4254" t="s">
        <v>528</v>
      </c>
      <c r="C4254" t="s">
        <v>479</v>
      </c>
      <c r="D4254" t="str">
        <f>IFERROR(VLOOKUP(A4254,'Perpetual Stats(HEM)'!$A$3:$D$2773,3,FALSE),B4254)</f>
        <v>QLD</v>
      </c>
    </row>
    <row r="4255" spans="1:4">
      <c r="A4255">
        <v>4454</v>
      </c>
      <c r="B4255" t="s">
        <v>528</v>
      </c>
      <c r="C4255" t="s">
        <v>479</v>
      </c>
      <c r="D4255" t="str">
        <f>IFERROR(VLOOKUP(A4255,'Perpetual Stats(HEM)'!$A$3:$D$2773,3,FALSE),B4255)</f>
        <v>3RQLD</v>
      </c>
    </row>
    <row r="4256" spans="1:4">
      <c r="A4256">
        <v>4455</v>
      </c>
      <c r="B4256" t="s">
        <v>528</v>
      </c>
      <c r="C4256" t="s">
        <v>479</v>
      </c>
      <c r="D4256" t="str">
        <f>IFERROR(VLOOKUP(A4256,'Perpetual Stats(HEM)'!$A$3:$D$2773,3,FALSE),B4256)</f>
        <v>3RQLD</v>
      </c>
    </row>
    <row r="4257" spans="1:4">
      <c r="A4257">
        <v>4456</v>
      </c>
      <c r="B4257" t="s">
        <v>528</v>
      </c>
      <c r="C4257" t="s">
        <v>479</v>
      </c>
      <c r="D4257" t="str">
        <f>IFERROR(VLOOKUP(A4257,'Perpetual Stats(HEM)'!$A$3:$D$2773,3,FALSE),B4257)</f>
        <v>QLD</v>
      </c>
    </row>
    <row r="4258" spans="1:4">
      <c r="A4258">
        <v>4457</v>
      </c>
      <c r="B4258" t="s">
        <v>528</v>
      </c>
      <c r="C4258" t="s">
        <v>479</v>
      </c>
      <c r="D4258" t="str">
        <f>IFERROR(VLOOKUP(A4258,'Perpetual Stats(HEM)'!$A$3:$D$2773,3,FALSE),B4258)</f>
        <v>QLD</v>
      </c>
    </row>
    <row r="4259" spans="1:4">
      <c r="A4259">
        <v>4458</v>
      </c>
      <c r="B4259" t="s">
        <v>528</v>
      </c>
      <c r="C4259" t="s">
        <v>479</v>
      </c>
      <c r="D4259" t="str">
        <f>IFERROR(VLOOKUP(A4259,'Perpetual Stats(HEM)'!$A$3:$D$2773,3,FALSE),B4259)</f>
        <v>QLD</v>
      </c>
    </row>
    <row r="4260" spans="1:4">
      <c r="A4260">
        <v>4459</v>
      </c>
      <c r="B4260" t="s">
        <v>528</v>
      </c>
      <c r="C4260" t="s">
        <v>479</v>
      </c>
      <c r="D4260" t="str">
        <f>IFERROR(VLOOKUP(A4260,'Perpetual Stats(HEM)'!$A$3:$D$2773,3,FALSE),B4260)</f>
        <v>QLD</v>
      </c>
    </row>
    <row r="4261" spans="1:4">
      <c r="A4261">
        <v>4460</v>
      </c>
      <c r="B4261" t="s">
        <v>528</v>
      </c>
      <c r="C4261" t="s">
        <v>479</v>
      </c>
      <c r="D4261" t="str">
        <f>IFERROR(VLOOKUP(A4261,'Perpetual Stats(HEM)'!$A$3:$D$2773,3,FALSE),B4261)</f>
        <v>QLD</v>
      </c>
    </row>
    <row r="4262" spans="1:4">
      <c r="A4262">
        <v>4461</v>
      </c>
      <c r="B4262" t="s">
        <v>528</v>
      </c>
      <c r="C4262" t="s">
        <v>479</v>
      </c>
      <c r="D4262" t="str">
        <f>IFERROR(VLOOKUP(A4262,'Perpetual Stats(HEM)'!$A$3:$D$2773,3,FALSE),B4262)</f>
        <v>3RQLD</v>
      </c>
    </row>
    <row r="4263" spans="1:4">
      <c r="A4263">
        <v>4462</v>
      </c>
      <c r="B4263" t="s">
        <v>528</v>
      </c>
      <c r="C4263" t="s">
        <v>479</v>
      </c>
      <c r="D4263" t="str">
        <f>IFERROR(VLOOKUP(A4263,'Perpetual Stats(HEM)'!$A$3:$D$2773,3,FALSE),B4263)</f>
        <v>3RQLD</v>
      </c>
    </row>
    <row r="4264" spans="1:4">
      <c r="A4264">
        <v>4463</v>
      </c>
      <c r="B4264" t="s">
        <v>528</v>
      </c>
      <c r="C4264" t="s">
        <v>479</v>
      </c>
      <c r="D4264" t="str">
        <f>IFERROR(VLOOKUP(A4264,'Perpetual Stats(HEM)'!$A$3:$D$2773,3,FALSE),B4264)</f>
        <v>QLD</v>
      </c>
    </row>
    <row r="4265" spans="1:4">
      <c r="A4265">
        <v>4464</v>
      </c>
      <c r="B4265" t="s">
        <v>528</v>
      </c>
      <c r="C4265" t="s">
        <v>479</v>
      </c>
      <c r="D4265" t="str">
        <f>IFERROR(VLOOKUP(A4265,'Perpetual Stats(HEM)'!$A$3:$D$2773,3,FALSE),B4265)</f>
        <v>QLD</v>
      </c>
    </row>
    <row r="4266" spans="1:4">
      <c r="A4266">
        <v>4465</v>
      </c>
      <c r="B4266" t="s">
        <v>528</v>
      </c>
      <c r="C4266" t="s">
        <v>479</v>
      </c>
      <c r="D4266" t="str">
        <f>IFERROR(VLOOKUP(A4266,'Perpetual Stats(HEM)'!$A$3:$D$2773,3,FALSE),B4266)</f>
        <v>3RQLD</v>
      </c>
    </row>
    <row r="4267" spans="1:4">
      <c r="A4267">
        <v>4466</v>
      </c>
      <c r="B4267" t="s">
        <v>528</v>
      </c>
      <c r="C4267" t="s">
        <v>479</v>
      </c>
      <c r="D4267" t="str">
        <f>IFERROR(VLOOKUP(A4267,'Perpetual Stats(HEM)'!$A$3:$D$2773,3,FALSE),B4267)</f>
        <v>QLD</v>
      </c>
    </row>
    <row r="4268" spans="1:4">
      <c r="A4268">
        <v>4467</v>
      </c>
      <c r="B4268" t="s">
        <v>528</v>
      </c>
      <c r="C4268" t="s">
        <v>479</v>
      </c>
      <c r="D4268" t="str">
        <f>IFERROR(VLOOKUP(A4268,'Perpetual Stats(HEM)'!$A$3:$D$2773,3,FALSE),B4268)</f>
        <v>3RQLD</v>
      </c>
    </row>
    <row r="4269" spans="1:4">
      <c r="A4269">
        <v>4468</v>
      </c>
      <c r="B4269" t="s">
        <v>528</v>
      </c>
      <c r="C4269" t="s">
        <v>479</v>
      </c>
      <c r="D4269" t="str">
        <f>IFERROR(VLOOKUP(A4269,'Perpetual Stats(HEM)'!$A$3:$D$2773,3,FALSE),B4269)</f>
        <v>3RQLD</v>
      </c>
    </row>
    <row r="4270" spans="1:4">
      <c r="A4270">
        <v>4469</v>
      </c>
      <c r="B4270" t="s">
        <v>528</v>
      </c>
      <c r="C4270" t="s">
        <v>479</v>
      </c>
      <c r="D4270" t="str">
        <f>IFERROR(VLOOKUP(A4270,'Perpetual Stats(HEM)'!$A$3:$D$2773,3,FALSE),B4270)</f>
        <v>QLD</v>
      </c>
    </row>
    <row r="4271" spans="1:4">
      <c r="A4271">
        <v>4470</v>
      </c>
      <c r="B4271" t="s">
        <v>528</v>
      </c>
      <c r="C4271" t="s">
        <v>479</v>
      </c>
      <c r="D4271" t="str">
        <f>IFERROR(VLOOKUP(A4271,'Perpetual Stats(HEM)'!$A$3:$D$2773,3,FALSE),B4271)</f>
        <v>3RQLD</v>
      </c>
    </row>
    <row r="4272" spans="1:4">
      <c r="A4272">
        <v>4471</v>
      </c>
      <c r="B4272" t="s">
        <v>528</v>
      </c>
      <c r="C4272" t="s">
        <v>479</v>
      </c>
      <c r="D4272" t="str">
        <f>IFERROR(VLOOKUP(A4272,'Perpetual Stats(HEM)'!$A$3:$D$2773,3,FALSE),B4272)</f>
        <v>3RQLD</v>
      </c>
    </row>
    <row r="4273" spans="1:4">
      <c r="A4273">
        <v>4472</v>
      </c>
      <c r="B4273" t="s">
        <v>528</v>
      </c>
      <c r="C4273" t="s">
        <v>479</v>
      </c>
      <c r="D4273" t="str">
        <f>IFERROR(VLOOKUP(A4273,'Perpetual Stats(HEM)'!$A$3:$D$2773,3,FALSE),B4273)</f>
        <v>3RQLD</v>
      </c>
    </row>
    <row r="4274" spans="1:4">
      <c r="A4274">
        <v>4473</v>
      </c>
      <c r="B4274" t="s">
        <v>528</v>
      </c>
      <c r="C4274" t="s">
        <v>479</v>
      </c>
      <c r="D4274" t="str">
        <f>IFERROR(VLOOKUP(A4274,'Perpetual Stats(HEM)'!$A$3:$D$2773,3,FALSE),B4274)</f>
        <v>QLD</v>
      </c>
    </row>
    <row r="4275" spans="1:4">
      <c r="A4275">
        <v>4474</v>
      </c>
      <c r="B4275" t="s">
        <v>528</v>
      </c>
      <c r="C4275" t="s">
        <v>479</v>
      </c>
      <c r="D4275" t="str">
        <f>IFERROR(VLOOKUP(A4275,'Perpetual Stats(HEM)'!$A$3:$D$2773,3,FALSE),B4275)</f>
        <v>3RQLD</v>
      </c>
    </row>
    <row r="4276" spans="1:4">
      <c r="A4276">
        <v>4475</v>
      </c>
      <c r="B4276" t="s">
        <v>528</v>
      </c>
      <c r="C4276" t="s">
        <v>479</v>
      </c>
      <c r="D4276" t="str">
        <f>IFERROR(VLOOKUP(A4276,'Perpetual Stats(HEM)'!$A$3:$D$2773,3,FALSE),B4276)</f>
        <v>3RQLD</v>
      </c>
    </row>
    <row r="4277" spans="1:4">
      <c r="A4277">
        <v>4476</v>
      </c>
      <c r="B4277" t="s">
        <v>528</v>
      </c>
      <c r="C4277" t="s">
        <v>479</v>
      </c>
      <c r="D4277" t="str">
        <f>IFERROR(VLOOKUP(A4277,'Perpetual Stats(HEM)'!$A$3:$D$2773,3,FALSE),B4277)</f>
        <v>QLD</v>
      </c>
    </row>
    <row r="4278" spans="1:4">
      <c r="A4278">
        <v>4477</v>
      </c>
      <c r="B4278" t="s">
        <v>528</v>
      </c>
      <c r="C4278" t="s">
        <v>479</v>
      </c>
      <c r="D4278" t="str">
        <f>IFERROR(VLOOKUP(A4278,'Perpetual Stats(HEM)'!$A$3:$D$2773,3,FALSE),B4278)</f>
        <v>3RQLD</v>
      </c>
    </row>
    <row r="4279" spans="1:4">
      <c r="A4279">
        <v>4478</v>
      </c>
      <c r="B4279" t="s">
        <v>528</v>
      </c>
      <c r="C4279" t="s">
        <v>479</v>
      </c>
      <c r="D4279" t="str">
        <f>IFERROR(VLOOKUP(A4279,'Perpetual Stats(HEM)'!$A$3:$D$2773,3,FALSE),B4279)</f>
        <v>3RQLD</v>
      </c>
    </row>
    <row r="4280" spans="1:4">
      <c r="A4280">
        <v>4479</v>
      </c>
      <c r="B4280" t="s">
        <v>528</v>
      </c>
      <c r="C4280" t="s">
        <v>479</v>
      </c>
      <c r="D4280" t="str">
        <f>IFERROR(VLOOKUP(A4280,'Perpetual Stats(HEM)'!$A$3:$D$2773,3,FALSE),B4280)</f>
        <v>3RQLD</v>
      </c>
    </row>
    <row r="4281" spans="1:4">
      <c r="A4281">
        <v>4480</v>
      </c>
      <c r="B4281" t="s">
        <v>528</v>
      </c>
      <c r="C4281" t="s">
        <v>479</v>
      </c>
      <c r="D4281" t="str">
        <f>IFERROR(VLOOKUP(A4281,'Perpetual Stats(HEM)'!$A$3:$D$2773,3,FALSE),B4281)</f>
        <v>3RQLD</v>
      </c>
    </row>
    <row r="4282" spans="1:4">
      <c r="A4282">
        <v>4481</v>
      </c>
      <c r="B4282" t="s">
        <v>528</v>
      </c>
      <c r="C4282" t="s">
        <v>479</v>
      </c>
      <c r="D4282" t="str">
        <f>IFERROR(VLOOKUP(A4282,'Perpetual Stats(HEM)'!$A$3:$D$2773,3,FALSE),B4282)</f>
        <v>3RQLD</v>
      </c>
    </row>
    <row r="4283" spans="1:4">
      <c r="A4283">
        <v>4482</v>
      </c>
      <c r="B4283" t="s">
        <v>528</v>
      </c>
      <c r="C4283" t="s">
        <v>479</v>
      </c>
      <c r="D4283" t="str">
        <f>IFERROR(VLOOKUP(A4283,'Perpetual Stats(HEM)'!$A$3:$D$2773,3,FALSE),B4283)</f>
        <v>3RQLD</v>
      </c>
    </row>
    <row r="4284" spans="1:4">
      <c r="A4284">
        <v>4483</v>
      </c>
      <c r="B4284" t="s">
        <v>528</v>
      </c>
      <c r="C4284" t="s">
        <v>479</v>
      </c>
      <c r="D4284" t="str">
        <f>IFERROR(VLOOKUP(A4284,'Perpetual Stats(HEM)'!$A$3:$D$2773,3,FALSE),B4284)</f>
        <v>QLD</v>
      </c>
    </row>
    <row r="4285" spans="1:4">
      <c r="A4285">
        <v>4484</v>
      </c>
      <c r="B4285" t="s">
        <v>528</v>
      </c>
      <c r="C4285" t="s">
        <v>479</v>
      </c>
      <c r="D4285" t="str">
        <f>IFERROR(VLOOKUP(A4285,'Perpetual Stats(HEM)'!$A$3:$D$2773,3,FALSE),B4285)</f>
        <v>QLD</v>
      </c>
    </row>
    <row r="4286" spans="1:4">
      <c r="A4286">
        <v>4485</v>
      </c>
      <c r="B4286" t="s">
        <v>528</v>
      </c>
      <c r="C4286" t="s">
        <v>479</v>
      </c>
      <c r="D4286" t="str">
        <f>IFERROR(VLOOKUP(A4286,'Perpetual Stats(HEM)'!$A$3:$D$2773,3,FALSE),B4286)</f>
        <v>QLD</v>
      </c>
    </row>
    <row r="4287" spans="1:4">
      <c r="A4287">
        <v>4486</v>
      </c>
      <c r="B4287" t="s">
        <v>528</v>
      </c>
      <c r="C4287" t="s">
        <v>479</v>
      </c>
      <c r="D4287" t="str">
        <f>IFERROR(VLOOKUP(A4287,'Perpetual Stats(HEM)'!$A$3:$D$2773,3,FALSE),B4287)</f>
        <v>3RQLD</v>
      </c>
    </row>
    <row r="4288" spans="1:4">
      <c r="A4288">
        <v>4487</v>
      </c>
      <c r="B4288" t="s">
        <v>528</v>
      </c>
      <c r="C4288" t="s">
        <v>479</v>
      </c>
      <c r="D4288" t="str">
        <f>IFERROR(VLOOKUP(A4288,'Perpetual Stats(HEM)'!$A$3:$D$2773,3,FALSE),B4288)</f>
        <v>3RQLD</v>
      </c>
    </row>
    <row r="4289" spans="1:4">
      <c r="A4289">
        <v>4488</v>
      </c>
      <c r="B4289" t="s">
        <v>528</v>
      </c>
      <c r="C4289" t="s">
        <v>479</v>
      </c>
      <c r="D4289" t="str">
        <f>IFERROR(VLOOKUP(A4289,'Perpetual Stats(HEM)'!$A$3:$D$2773,3,FALSE),B4289)</f>
        <v>3RQLD</v>
      </c>
    </row>
    <row r="4290" spans="1:4">
      <c r="A4290">
        <v>4489</v>
      </c>
      <c r="B4290" t="s">
        <v>528</v>
      </c>
      <c r="C4290" t="s">
        <v>479</v>
      </c>
      <c r="D4290" t="str">
        <f>IFERROR(VLOOKUP(A4290,'Perpetual Stats(HEM)'!$A$3:$D$2773,3,FALSE),B4290)</f>
        <v>3RQLD</v>
      </c>
    </row>
    <row r="4291" spans="1:4">
      <c r="A4291">
        <v>4490</v>
      </c>
      <c r="B4291" t="s">
        <v>528</v>
      </c>
      <c r="C4291" t="s">
        <v>479</v>
      </c>
      <c r="D4291" t="str">
        <f>IFERROR(VLOOKUP(A4291,'Perpetual Stats(HEM)'!$A$3:$D$2773,3,FALSE),B4291)</f>
        <v>3RQLD</v>
      </c>
    </row>
    <row r="4292" spans="1:4">
      <c r="A4292">
        <v>4491</v>
      </c>
      <c r="B4292" t="s">
        <v>528</v>
      </c>
      <c r="C4292" t="s">
        <v>479</v>
      </c>
      <c r="D4292" t="str">
        <f>IFERROR(VLOOKUP(A4292,'Perpetual Stats(HEM)'!$A$3:$D$2773,3,FALSE),B4292)</f>
        <v>3RQLD</v>
      </c>
    </row>
    <row r="4293" spans="1:4">
      <c r="A4293">
        <v>4492</v>
      </c>
      <c r="B4293" t="s">
        <v>528</v>
      </c>
      <c r="C4293" t="s">
        <v>479</v>
      </c>
      <c r="D4293" t="str">
        <f>IFERROR(VLOOKUP(A4293,'Perpetual Stats(HEM)'!$A$3:$D$2773,3,FALSE),B4293)</f>
        <v>3RQLD</v>
      </c>
    </row>
    <row r="4294" spans="1:4">
      <c r="A4294">
        <v>4493</v>
      </c>
      <c r="B4294" t="s">
        <v>528</v>
      </c>
      <c r="C4294" t="s">
        <v>479</v>
      </c>
      <c r="D4294" t="str">
        <f>IFERROR(VLOOKUP(A4294,'Perpetual Stats(HEM)'!$A$3:$D$2773,3,FALSE),B4294)</f>
        <v>1RNSW</v>
      </c>
    </row>
    <row r="4295" spans="1:4">
      <c r="A4295">
        <v>4494</v>
      </c>
      <c r="B4295" t="s">
        <v>528</v>
      </c>
      <c r="C4295" t="s">
        <v>479</v>
      </c>
      <c r="D4295" t="str">
        <f>IFERROR(VLOOKUP(A4295,'Perpetual Stats(HEM)'!$A$3:$D$2773,3,FALSE),B4295)</f>
        <v>3RQLD</v>
      </c>
    </row>
    <row r="4296" spans="1:4">
      <c r="A4296">
        <v>4495</v>
      </c>
      <c r="B4296" t="s">
        <v>528</v>
      </c>
      <c r="C4296" t="s">
        <v>479</v>
      </c>
      <c r="D4296" t="str">
        <f>IFERROR(VLOOKUP(A4296,'Perpetual Stats(HEM)'!$A$3:$D$2773,3,FALSE),B4296)</f>
        <v>QLD</v>
      </c>
    </row>
    <row r="4297" spans="1:4">
      <c r="A4297">
        <v>4496</v>
      </c>
      <c r="B4297" t="s">
        <v>528</v>
      </c>
      <c r="C4297" t="s">
        <v>479</v>
      </c>
      <c r="D4297" t="str">
        <f>IFERROR(VLOOKUP(A4297,'Perpetual Stats(HEM)'!$A$3:$D$2773,3,FALSE),B4297)</f>
        <v>3RQLD</v>
      </c>
    </row>
    <row r="4298" spans="1:4">
      <c r="A4298">
        <v>4497</v>
      </c>
      <c r="B4298" t="s">
        <v>528</v>
      </c>
      <c r="C4298" t="s">
        <v>479</v>
      </c>
      <c r="D4298" t="str">
        <f>IFERROR(VLOOKUP(A4298,'Perpetual Stats(HEM)'!$A$3:$D$2773,3,FALSE),B4298)</f>
        <v>3RQLD</v>
      </c>
    </row>
    <row r="4299" spans="1:4">
      <c r="A4299">
        <v>4498</v>
      </c>
      <c r="B4299" t="s">
        <v>528</v>
      </c>
      <c r="C4299" t="s">
        <v>479</v>
      </c>
      <c r="D4299" t="str">
        <f>IFERROR(VLOOKUP(A4299,'Perpetual Stats(HEM)'!$A$3:$D$2773,3,FALSE),B4299)</f>
        <v>3RQLD</v>
      </c>
    </row>
    <row r="4300" spans="1:4">
      <c r="A4300">
        <v>4499</v>
      </c>
      <c r="B4300" t="s">
        <v>528</v>
      </c>
      <c r="C4300" t="s">
        <v>479</v>
      </c>
      <c r="D4300" t="str">
        <f>IFERROR(VLOOKUP(A4300,'Perpetual Stats(HEM)'!$A$3:$D$2773,3,FALSE),B4300)</f>
        <v>QLD</v>
      </c>
    </row>
    <row r="4301" spans="1:4">
      <c r="A4301">
        <v>4500</v>
      </c>
      <c r="B4301" t="s">
        <v>528</v>
      </c>
      <c r="C4301" t="s">
        <v>553</v>
      </c>
      <c r="D4301" t="str">
        <f>IFERROR(VLOOKUP(A4301,'Perpetual Stats(HEM)'!$A$3:$D$2773,3,FALSE),B4301)</f>
        <v>3GBRI</v>
      </c>
    </row>
    <row r="4302" spans="1:4">
      <c r="A4302">
        <v>4501</v>
      </c>
      <c r="B4302" t="s">
        <v>528</v>
      </c>
      <c r="C4302" t="s">
        <v>553</v>
      </c>
      <c r="D4302" t="str">
        <f>IFERROR(VLOOKUP(A4302,'Perpetual Stats(HEM)'!$A$3:$D$2773,3,FALSE),B4302)</f>
        <v>3GBRI</v>
      </c>
    </row>
    <row r="4303" spans="1:4">
      <c r="A4303">
        <v>4502</v>
      </c>
      <c r="B4303" t="s">
        <v>528</v>
      </c>
      <c r="C4303" t="s">
        <v>553</v>
      </c>
      <c r="D4303" t="str">
        <f>IFERROR(VLOOKUP(A4303,'Perpetual Stats(HEM)'!$A$3:$D$2773,3,FALSE),B4303)</f>
        <v>3GBRI</v>
      </c>
    </row>
    <row r="4304" spans="1:4">
      <c r="A4304">
        <v>4503</v>
      </c>
      <c r="B4304" t="s">
        <v>528</v>
      </c>
      <c r="C4304" t="s">
        <v>553</v>
      </c>
      <c r="D4304" t="str">
        <f>IFERROR(VLOOKUP(A4304,'Perpetual Stats(HEM)'!$A$3:$D$2773,3,FALSE),B4304)</f>
        <v>3GBRI</v>
      </c>
    </row>
    <row r="4305" spans="1:4">
      <c r="A4305">
        <v>4504</v>
      </c>
      <c r="B4305" t="s">
        <v>528</v>
      </c>
      <c r="C4305" t="s">
        <v>553</v>
      </c>
      <c r="D4305" t="str">
        <f>IFERROR(VLOOKUP(A4305,'Perpetual Stats(HEM)'!$A$3:$D$2773,3,FALSE),B4305)</f>
        <v>3GBRI</v>
      </c>
    </row>
    <row r="4306" spans="1:4">
      <c r="A4306">
        <v>4505</v>
      </c>
      <c r="B4306" t="s">
        <v>528</v>
      </c>
      <c r="C4306" t="s">
        <v>553</v>
      </c>
      <c r="D4306" t="str">
        <f>IFERROR(VLOOKUP(A4306,'Perpetual Stats(HEM)'!$A$3:$D$2773,3,FALSE),B4306)</f>
        <v>3GBRI</v>
      </c>
    </row>
    <row r="4307" spans="1:4">
      <c r="A4307">
        <v>4506</v>
      </c>
      <c r="B4307" t="s">
        <v>528</v>
      </c>
      <c r="C4307" t="s">
        <v>553</v>
      </c>
      <c r="D4307" t="str">
        <f>IFERROR(VLOOKUP(A4307,'Perpetual Stats(HEM)'!$A$3:$D$2773,3,FALSE),B4307)</f>
        <v>3GBRI</v>
      </c>
    </row>
    <row r="4308" spans="1:4">
      <c r="A4308">
        <v>4507</v>
      </c>
      <c r="B4308" t="s">
        <v>528</v>
      </c>
      <c r="C4308" t="s">
        <v>553</v>
      </c>
      <c r="D4308" t="str">
        <f>IFERROR(VLOOKUP(A4308,'Perpetual Stats(HEM)'!$A$3:$D$2773,3,FALSE),B4308)</f>
        <v>3GBRI</v>
      </c>
    </row>
    <row r="4309" spans="1:4">
      <c r="A4309">
        <v>4508</v>
      </c>
      <c r="B4309" t="s">
        <v>528</v>
      </c>
      <c r="C4309" t="s">
        <v>553</v>
      </c>
      <c r="D4309" t="str">
        <f>IFERROR(VLOOKUP(A4309,'Perpetual Stats(HEM)'!$A$3:$D$2773,3,FALSE),B4309)</f>
        <v>3GBRI</v>
      </c>
    </row>
    <row r="4310" spans="1:4">
      <c r="A4310">
        <v>4509</v>
      </c>
      <c r="B4310" t="s">
        <v>528</v>
      </c>
      <c r="C4310" t="s">
        <v>553</v>
      </c>
      <c r="D4310" t="str">
        <f>IFERROR(VLOOKUP(A4310,'Perpetual Stats(HEM)'!$A$3:$D$2773,3,FALSE),B4310)</f>
        <v>3GBRI</v>
      </c>
    </row>
    <row r="4311" spans="1:4">
      <c r="A4311">
        <v>4510</v>
      </c>
      <c r="B4311" t="s">
        <v>528</v>
      </c>
      <c r="C4311" t="s">
        <v>553</v>
      </c>
      <c r="D4311" t="str">
        <f>IFERROR(VLOOKUP(A4311,'Perpetual Stats(HEM)'!$A$3:$D$2773,3,FALSE),B4311)</f>
        <v>3GBRI</v>
      </c>
    </row>
    <row r="4312" spans="1:4">
      <c r="A4312">
        <v>4511</v>
      </c>
      <c r="B4312" t="s">
        <v>528</v>
      </c>
      <c r="C4312" t="s">
        <v>553</v>
      </c>
      <c r="D4312" t="str">
        <f>IFERROR(VLOOKUP(A4312,'Perpetual Stats(HEM)'!$A$3:$D$2773,3,FALSE),B4312)</f>
        <v>3GBRI</v>
      </c>
    </row>
    <row r="4313" spans="1:4">
      <c r="A4313">
        <v>4512</v>
      </c>
      <c r="B4313" t="s">
        <v>528</v>
      </c>
      <c r="C4313" t="s">
        <v>553</v>
      </c>
      <c r="D4313" t="str">
        <f>IFERROR(VLOOKUP(A4313,'Perpetual Stats(HEM)'!$A$3:$D$2773,3,FALSE),B4313)</f>
        <v>3GBRI</v>
      </c>
    </row>
    <row r="4314" spans="1:4">
      <c r="A4314">
        <v>4513</v>
      </c>
      <c r="B4314" t="s">
        <v>528</v>
      </c>
      <c r="C4314" t="s">
        <v>553</v>
      </c>
      <c r="D4314" t="str">
        <f>IFERROR(VLOOKUP(A4314,'Perpetual Stats(HEM)'!$A$3:$D$2773,3,FALSE),B4314)</f>
        <v>QLD</v>
      </c>
    </row>
    <row r="4315" spans="1:4">
      <c r="A4315">
        <v>4514</v>
      </c>
      <c r="B4315" t="s">
        <v>528</v>
      </c>
      <c r="C4315" t="s">
        <v>553</v>
      </c>
      <c r="D4315" t="str">
        <f>IFERROR(VLOOKUP(A4315,'Perpetual Stats(HEM)'!$A$3:$D$2773,3,FALSE),B4315)</f>
        <v>3GBRI</v>
      </c>
    </row>
    <row r="4316" spans="1:4">
      <c r="A4316">
        <v>4515</v>
      </c>
      <c r="B4316" t="s">
        <v>528</v>
      </c>
      <c r="C4316" t="s">
        <v>553</v>
      </c>
      <c r="D4316" t="str">
        <f>IFERROR(VLOOKUP(A4316,'Perpetual Stats(HEM)'!$A$3:$D$2773,3,FALSE),B4316)</f>
        <v>3GBRI</v>
      </c>
    </row>
    <row r="4317" spans="1:4">
      <c r="A4317">
        <v>4516</v>
      </c>
      <c r="B4317" t="s">
        <v>528</v>
      </c>
      <c r="C4317" t="s">
        <v>553</v>
      </c>
      <c r="D4317" t="str">
        <f>IFERROR(VLOOKUP(A4317,'Perpetual Stats(HEM)'!$A$3:$D$2773,3,FALSE),B4317)</f>
        <v>3GBRI</v>
      </c>
    </row>
    <row r="4318" spans="1:4">
      <c r="A4318">
        <v>4517</v>
      </c>
      <c r="B4318" t="s">
        <v>528</v>
      </c>
      <c r="C4318" t="s">
        <v>553</v>
      </c>
      <c r="D4318" t="str">
        <f>IFERROR(VLOOKUP(A4318,'Perpetual Stats(HEM)'!$A$3:$D$2773,3,FALSE),B4318)</f>
        <v>3RQLD</v>
      </c>
    </row>
    <row r="4319" spans="1:4">
      <c r="A4319">
        <v>4518</v>
      </c>
      <c r="B4319" t="s">
        <v>528</v>
      </c>
      <c r="C4319" t="s">
        <v>553</v>
      </c>
      <c r="D4319" t="str">
        <f>IFERROR(VLOOKUP(A4319,'Perpetual Stats(HEM)'!$A$3:$D$2773,3,FALSE),B4319)</f>
        <v>3RQLD</v>
      </c>
    </row>
    <row r="4320" spans="1:4">
      <c r="A4320">
        <v>4519</v>
      </c>
      <c r="B4320" t="s">
        <v>528</v>
      </c>
      <c r="C4320" t="s">
        <v>553</v>
      </c>
      <c r="D4320" t="str">
        <f>IFERROR(VLOOKUP(A4320,'Perpetual Stats(HEM)'!$A$3:$D$2773,3,FALSE),B4320)</f>
        <v>3RQLD</v>
      </c>
    </row>
    <row r="4321" spans="1:4">
      <c r="A4321">
        <v>4520</v>
      </c>
      <c r="B4321" t="s">
        <v>528</v>
      </c>
      <c r="C4321" t="s">
        <v>553</v>
      </c>
      <c r="D4321" t="str">
        <f>IFERROR(VLOOKUP(A4321,'Perpetual Stats(HEM)'!$A$3:$D$2773,3,FALSE),B4321)</f>
        <v>3GBRI</v>
      </c>
    </row>
    <row r="4322" spans="1:4">
      <c r="A4322">
        <v>4521</v>
      </c>
      <c r="B4322" t="s">
        <v>528</v>
      </c>
      <c r="C4322" t="s">
        <v>553</v>
      </c>
      <c r="D4322" t="str">
        <f>IFERROR(VLOOKUP(A4322,'Perpetual Stats(HEM)'!$A$3:$D$2773,3,FALSE),B4322)</f>
        <v>3GBRI</v>
      </c>
    </row>
    <row r="4323" spans="1:4">
      <c r="A4323">
        <v>4522</v>
      </c>
      <c r="B4323" t="s">
        <v>528</v>
      </c>
      <c r="C4323" t="s">
        <v>553</v>
      </c>
      <c r="D4323" t="str">
        <f>IFERROR(VLOOKUP(A4323,'Perpetual Stats(HEM)'!$A$3:$D$2773,3,FALSE),B4323)</f>
        <v>QLD</v>
      </c>
    </row>
    <row r="4324" spans="1:4">
      <c r="A4324">
        <v>4523</v>
      </c>
      <c r="B4324" t="s">
        <v>528</v>
      </c>
      <c r="C4324" t="s">
        <v>553</v>
      </c>
      <c r="D4324" t="str">
        <f>IFERROR(VLOOKUP(A4324,'Perpetual Stats(HEM)'!$A$3:$D$2773,3,FALSE),B4324)</f>
        <v>QLD</v>
      </c>
    </row>
    <row r="4325" spans="1:4">
      <c r="A4325">
        <v>4524</v>
      </c>
      <c r="B4325" t="s">
        <v>528</v>
      </c>
      <c r="C4325" t="s">
        <v>553</v>
      </c>
      <c r="D4325" t="str">
        <f>IFERROR(VLOOKUP(A4325,'Perpetual Stats(HEM)'!$A$3:$D$2773,3,FALSE),B4325)</f>
        <v>QLD</v>
      </c>
    </row>
    <row r="4326" spans="1:4">
      <c r="A4326">
        <v>4525</v>
      </c>
      <c r="B4326" t="s">
        <v>528</v>
      </c>
      <c r="C4326" t="s">
        <v>553</v>
      </c>
      <c r="D4326" t="str">
        <f>IFERROR(VLOOKUP(A4326,'Perpetual Stats(HEM)'!$A$3:$D$2773,3,FALSE),B4326)</f>
        <v>QLD</v>
      </c>
    </row>
    <row r="4327" spans="1:4">
      <c r="A4327">
        <v>4526</v>
      </c>
      <c r="B4327" t="s">
        <v>528</v>
      </c>
      <c r="C4327" t="s">
        <v>553</v>
      </c>
      <c r="D4327" t="str">
        <f>IFERROR(VLOOKUP(A4327,'Perpetual Stats(HEM)'!$A$3:$D$2773,3,FALSE),B4327)</f>
        <v>QLD</v>
      </c>
    </row>
    <row r="4328" spans="1:4">
      <c r="A4328">
        <v>4527</v>
      </c>
      <c r="B4328" t="s">
        <v>528</v>
      </c>
      <c r="C4328" t="s">
        <v>553</v>
      </c>
      <c r="D4328" t="str">
        <f>IFERROR(VLOOKUP(A4328,'Perpetual Stats(HEM)'!$A$3:$D$2773,3,FALSE),B4328)</f>
        <v>QLD</v>
      </c>
    </row>
    <row r="4329" spans="1:4">
      <c r="A4329">
        <v>4528</v>
      </c>
      <c r="B4329" t="s">
        <v>528</v>
      </c>
      <c r="C4329" t="s">
        <v>553</v>
      </c>
      <c r="D4329" t="str">
        <f>IFERROR(VLOOKUP(A4329,'Perpetual Stats(HEM)'!$A$3:$D$2773,3,FALSE),B4329)</f>
        <v>QLD</v>
      </c>
    </row>
    <row r="4330" spans="1:4">
      <c r="A4330">
        <v>4529</v>
      </c>
      <c r="B4330" t="s">
        <v>528</v>
      </c>
      <c r="C4330" t="s">
        <v>553</v>
      </c>
      <c r="D4330" t="str">
        <f>IFERROR(VLOOKUP(A4330,'Perpetual Stats(HEM)'!$A$3:$D$2773,3,FALSE),B4330)</f>
        <v>QLD</v>
      </c>
    </row>
    <row r="4331" spans="1:4">
      <c r="A4331">
        <v>4530</v>
      </c>
      <c r="B4331" t="s">
        <v>528</v>
      </c>
      <c r="C4331" t="s">
        <v>553</v>
      </c>
      <c r="D4331" t="str">
        <f>IFERROR(VLOOKUP(A4331,'Perpetual Stats(HEM)'!$A$3:$D$2773,3,FALSE),B4331)</f>
        <v>QLD</v>
      </c>
    </row>
    <row r="4332" spans="1:4">
      <c r="A4332">
        <v>4531</v>
      </c>
      <c r="B4332" t="s">
        <v>528</v>
      </c>
      <c r="C4332" t="s">
        <v>553</v>
      </c>
      <c r="D4332" t="str">
        <f>IFERROR(VLOOKUP(A4332,'Perpetual Stats(HEM)'!$A$3:$D$2773,3,FALSE),B4332)</f>
        <v>QLD</v>
      </c>
    </row>
    <row r="4333" spans="1:4">
      <c r="A4333">
        <v>4532</v>
      </c>
      <c r="B4333" t="s">
        <v>528</v>
      </c>
      <c r="C4333" t="s">
        <v>553</v>
      </c>
      <c r="D4333" t="str">
        <f>IFERROR(VLOOKUP(A4333,'Perpetual Stats(HEM)'!$A$3:$D$2773,3,FALSE),B4333)</f>
        <v>QLD</v>
      </c>
    </row>
    <row r="4334" spans="1:4">
      <c r="A4334">
        <v>4533</v>
      </c>
      <c r="B4334" t="s">
        <v>528</v>
      </c>
      <c r="C4334" t="s">
        <v>553</v>
      </c>
      <c r="D4334" t="str">
        <f>IFERROR(VLOOKUP(A4334,'Perpetual Stats(HEM)'!$A$3:$D$2773,3,FALSE),B4334)</f>
        <v>QLD</v>
      </c>
    </row>
    <row r="4335" spans="1:4">
      <c r="A4335">
        <v>4534</v>
      </c>
      <c r="B4335" t="s">
        <v>528</v>
      </c>
      <c r="C4335" t="s">
        <v>553</v>
      </c>
      <c r="D4335" t="str">
        <f>IFERROR(VLOOKUP(A4335,'Perpetual Stats(HEM)'!$A$3:$D$2773,3,FALSE),B4335)</f>
        <v>QLD</v>
      </c>
    </row>
    <row r="4336" spans="1:4">
      <c r="A4336">
        <v>4535</v>
      </c>
      <c r="B4336" t="s">
        <v>528</v>
      </c>
      <c r="C4336" t="s">
        <v>553</v>
      </c>
      <c r="D4336" t="str">
        <f>IFERROR(VLOOKUP(A4336,'Perpetual Stats(HEM)'!$A$3:$D$2773,3,FALSE),B4336)</f>
        <v>QLD</v>
      </c>
    </row>
    <row r="4337" spans="1:4">
      <c r="A4337">
        <v>4536</v>
      </c>
      <c r="B4337" t="s">
        <v>528</v>
      </c>
      <c r="C4337" t="s">
        <v>553</v>
      </c>
      <c r="D4337" t="str">
        <f>IFERROR(VLOOKUP(A4337,'Perpetual Stats(HEM)'!$A$3:$D$2773,3,FALSE),B4337)</f>
        <v>QLD</v>
      </c>
    </row>
    <row r="4338" spans="1:4">
      <c r="A4338">
        <v>4537</v>
      </c>
      <c r="B4338" t="s">
        <v>528</v>
      </c>
      <c r="C4338" t="s">
        <v>553</v>
      </c>
      <c r="D4338" t="str">
        <f>IFERROR(VLOOKUP(A4338,'Perpetual Stats(HEM)'!$A$3:$D$2773,3,FALSE),B4338)</f>
        <v>QLD</v>
      </c>
    </row>
    <row r="4339" spans="1:4">
      <c r="A4339">
        <v>4538</v>
      </c>
      <c r="B4339" t="s">
        <v>528</v>
      </c>
      <c r="C4339" t="s">
        <v>553</v>
      </c>
      <c r="D4339" t="str">
        <f>IFERROR(VLOOKUP(A4339,'Perpetual Stats(HEM)'!$A$3:$D$2773,3,FALSE),B4339)</f>
        <v>QLD</v>
      </c>
    </row>
    <row r="4340" spans="1:4">
      <c r="A4340">
        <v>4539</v>
      </c>
      <c r="B4340" t="s">
        <v>528</v>
      </c>
      <c r="C4340" t="s">
        <v>553</v>
      </c>
      <c r="D4340" t="str">
        <f>IFERROR(VLOOKUP(A4340,'Perpetual Stats(HEM)'!$A$3:$D$2773,3,FALSE),B4340)</f>
        <v>QLD</v>
      </c>
    </row>
    <row r="4341" spans="1:4">
      <c r="A4341">
        <v>4540</v>
      </c>
      <c r="B4341" t="s">
        <v>528</v>
      </c>
      <c r="C4341" t="s">
        <v>553</v>
      </c>
      <c r="D4341" t="str">
        <f>IFERROR(VLOOKUP(A4341,'Perpetual Stats(HEM)'!$A$3:$D$2773,3,FALSE),B4341)</f>
        <v>QLD</v>
      </c>
    </row>
    <row r="4342" spans="1:4">
      <c r="A4342">
        <v>4541</v>
      </c>
      <c r="B4342" t="s">
        <v>528</v>
      </c>
      <c r="C4342" t="s">
        <v>553</v>
      </c>
      <c r="D4342" t="str">
        <f>IFERROR(VLOOKUP(A4342,'Perpetual Stats(HEM)'!$A$3:$D$2773,3,FALSE),B4342)</f>
        <v>QLD</v>
      </c>
    </row>
    <row r="4343" spans="1:4">
      <c r="A4343">
        <v>4542</v>
      </c>
      <c r="B4343" t="s">
        <v>528</v>
      </c>
      <c r="C4343" t="s">
        <v>553</v>
      </c>
      <c r="D4343" t="str">
        <f>IFERROR(VLOOKUP(A4343,'Perpetual Stats(HEM)'!$A$3:$D$2773,3,FALSE),B4343)</f>
        <v>QLD</v>
      </c>
    </row>
    <row r="4344" spans="1:4">
      <c r="A4344">
        <v>4543</v>
      </c>
      <c r="B4344" t="s">
        <v>528</v>
      </c>
      <c r="C4344" t="s">
        <v>553</v>
      </c>
      <c r="D4344" t="str">
        <f>IFERROR(VLOOKUP(A4344,'Perpetual Stats(HEM)'!$A$3:$D$2773,3,FALSE),B4344)</f>
        <v>QLD</v>
      </c>
    </row>
    <row r="4345" spans="1:4">
      <c r="A4345">
        <v>4544</v>
      </c>
      <c r="B4345" t="s">
        <v>528</v>
      </c>
      <c r="C4345" t="s">
        <v>553</v>
      </c>
      <c r="D4345" t="str">
        <f>IFERROR(VLOOKUP(A4345,'Perpetual Stats(HEM)'!$A$3:$D$2773,3,FALSE),B4345)</f>
        <v>QLD</v>
      </c>
    </row>
    <row r="4346" spans="1:4">
      <c r="A4346">
        <v>4545</v>
      </c>
      <c r="B4346" t="s">
        <v>528</v>
      </c>
      <c r="C4346" t="s">
        <v>553</v>
      </c>
      <c r="D4346" t="str">
        <f>IFERROR(VLOOKUP(A4346,'Perpetual Stats(HEM)'!$A$3:$D$2773,3,FALSE),B4346)</f>
        <v>QLD</v>
      </c>
    </row>
    <row r="4347" spans="1:4">
      <c r="A4347">
        <v>4546</v>
      </c>
      <c r="B4347" t="s">
        <v>528</v>
      </c>
      <c r="C4347" t="s">
        <v>553</v>
      </c>
      <c r="D4347" t="str">
        <f>IFERROR(VLOOKUP(A4347,'Perpetual Stats(HEM)'!$A$3:$D$2773,3,FALSE),B4347)</f>
        <v>QLD</v>
      </c>
    </row>
    <row r="4348" spans="1:4">
      <c r="A4348">
        <v>4547</v>
      </c>
      <c r="B4348" t="s">
        <v>528</v>
      </c>
      <c r="C4348" t="s">
        <v>553</v>
      </c>
      <c r="D4348" t="str">
        <f>IFERROR(VLOOKUP(A4348,'Perpetual Stats(HEM)'!$A$3:$D$2773,3,FALSE),B4348)</f>
        <v>QLD</v>
      </c>
    </row>
    <row r="4349" spans="1:4">
      <c r="A4349">
        <v>4548</v>
      </c>
      <c r="B4349" t="s">
        <v>528</v>
      </c>
      <c r="C4349" t="s">
        <v>553</v>
      </c>
      <c r="D4349" t="str">
        <f>IFERROR(VLOOKUP(A4349,'Perpetual Stats(HEM)'!$A$3:$D$2773,3,FALSE),B4349)</f>
        <v>QLD</v>
      </c>
    </row>
    <row r="4350" spans="1:4">
      <c r="A4350">
        <v>4549</v>
      </c>
      <c r="B4350" t="s">
        <v>528</v>
      </c>
      <c r="C4350" t="s">
        <v>553</v>
      </c>
      <c r="D4350" t="str">
        <f>IFERROR(VLOOKUP(A4350,'Perpetual Stats(HEM)'!$A$3:$D$2773,3,FALSE),B4350)</f>
        <v>QLD</v>
      </c>
    </row>
    <row r="4351" spans="1:4">
      <c r="A4351">
        <v>4550</v>
      </c>
      <c r="B4351" t="s">
        <v>528</v>
      </c>
      <c r="C4351" t="s">
        <v>479</v>
      </c>
      <c r="D4351" t="str">
        <f>IFERROR(VLOOKUP(A4351,'Perpetual Stats(HEM)'!$A$3:$D$2773,3,FALSE),B4351)</f>
        <v>3RQLD</v>
      </c>
    </row>
    <row r="4352" spans="1:4">
      <c r="A4352">
        <v>4551</v>
      </c>
      <c r="B4352" t="s">
        <v>528</v>
      </c>
      <c r="C4352" t="s">
        <v>479</v>
      </c>
      <c r="D4352" t="str">
        <f>IFERROR(VLOOKUP(A4352,'Perpetual Stats(HEM)'!$A$3:$D$2773,3,FALSE),B4352)</f>
        <v>3RQLD</v>
      </c>
    </row>
    <row r="4353" spans="1:4">
      <c r="A4353">
        <v>4552</v>
      </c>
      <c r="B4353" t="s">
        <v>528</v>
      </c>
      <c r="C4353" t="s">
        <v>479</v>
      </c>
      <c r="D4353" t="str">
        <f>IFERROR(VLOOKUP(A4353,'Perpetual Stats(HEM)'!$A$3:$D$2773,3,FALSE),B4353)</f>
        <v>3GBRI</v>
      </c>
    </row>
    <row r="4354" spans="1:4">
      <c r="A4354">
        <v>4553</v>
      </c>
      <c r="B4354" t="s">
        <v>528</v>
      </c>
      <c r="C4354" t="s">
        <v>479</v>
      </c>
      <c r="D4354" t="str">
        <f>IFERROR(VLOOKUP(A4354,'Perpetual Stats(HEM)'!$A$3:$D$2773,3,FALSE),B4354)</f>
        <v>3RQLD</v>
      </c>
    </row>
    <row r="4355" spans="1:4">
      <c r="A4355">
        <v>4554</v>
      </c>
      <c r="B4355" t="s">
        <v>528</v>
      </c>
      <c r="C4355" t="s">
        <v>479</v>
      </c>
      <c r="D4355" t="str">
        <f>IFERROR(VLOOKUP(A4355,'Perpetual Stats(HEM)'!$A$3:$D$2773,3,FALSE),B4355)</f>
        <v>3RQLD</v>
      </c>
    </row>
    <row r="4356" spans="1:4">
      <c r="A4356">
        <v>4555</v>
      </c>
      <c r="B4356" t="s">
        <v>528</v>
      </c>
      <c r="C4356" t="s">
        <v>479</v>
      </c>
      <c r="D4356" t="str">
        <f>IFERROR(VLOOKUP(A4356,'Perpetual Stats(HEM)'!$A$3:$D$2773,3,FALSE),B4356)</f>
        <v>3RQLD</v>
      </c>
    </row>
    <row r="4357" spans="1:4">
      <c r="A4357">
        <v>4556</v>
      </c>
      <c r="B4357" t="s">
        <v>528</v>
      </c>
      <c r="C4357" t="s">
        <v>479</v>
      </c>
      <c r="D4357" t="str">
        <f>IFERROR(VLOOKUP(A4357,'Perpetual Stats(HEM)'!$A$3:$D$2773,3,FALSE),B4357)</f>
        <v>3RQLD</v>
      </c>
    </row>
    <row r="4358" spans="1:4">
      <c r="A4358">
        <v>4557</v>
      </c>
      <c r="B4358" t="s">
        <v>528</v>
      </c>
      <c r="C4358" t="s">
        <v>479</v>
      </c>
      <c r="D4358" t="str">
        <f>IFERROR(VLOOKUP(A4358,'Perpetual Stats(HEM)'!$A$3:$D$2773,3,FALSE),B4358)</f>
        <v>3RQLD</v>
      </c>
    </row>
    <row r="4359" spans="1:4">
      <c r="A4359">
        <v>4558</v>
      </c>
      <c r="B4359" t="s">
        <v>528</v>
      </c>
      <c r="C4359" t="s">
        <v>479</v>
      </c>
      <c r="D4359" t="str">
        <f>IFERROR(VLOOKUP(A4359,'Perpetual Stats(HEM)'!$A$3:$D$2773,3,FALSE),B4359)</f>
        <v>3RQLD</v>
      </c>
    </row>
    <row r="4360" spans="1:4">
      <c r="A4360">
        <v>4559</v>
      </c>
      <c r="B4360" t="s">
        <v>528</v>
      </c>
      <c r="C4360" t="s">
        <v>479</v>
      </c>
      <c r="D4360" t="str">
        <f>IFERROR(VLOOKUP(A4360,'Perpetual Stats(HEM)'!$A$3:$D$2773,3,FALSE),B4360)</f>
        <v>3RQLD</v>
      </c>
    </row>
    <row r="4361" spans="1:4">
      <c r="A4361">
        <v>4560</v>
      </c>
      <c r="B4361" t="s">
        <v>528</v>
      </c>
      <c r="C4361" t="s">
        <v>479</v>
      </c>
      <c r="D4361" t="str">
        <f>IFERROR(VLOOKUP(A4361,'Perpetual Stats(HEM)'!$A$3:$D$2773,3,FALSE),B4361)</f>
        <v>3RQLD</v>
      </c>
    </row>
    <row r="4362" spans="1:4">
      <c r="A4362">
        <v>4561</v>
      </c>
      <c r="B4362" t="s">
        <v>528</v>
      </c>
      <c r="C4362" t="s">
        <v>479</v>
      </c>
      <c r="D4362" t="str">
        <f>IFERROR(VLOOKUP(A4362,'Perpetual Stats(HEM)'!$A$3:$D$2773,3,FALSE),B4362)</f>
        <v>3RQLD</v>
      </c>
    </row>
    <row r="4363" spans="1:4">
      <c r="A4363">
        <v>4562</v>
      </c>
      <c r="B4363" t="s">
        <v>528</v>
      </c>
      <c r="C4363" t="s">
        <v>479</v>
      </c>
      <c r="D4363" t="str">
        <f>IFERROR(VLOOKUP(A4363,'Perpetual Stats(HEM)'!$A$3:$D$2773,3,FALSE),B4363)</f>
        <v>3RQLD</v>
      </c>
    </row>
    <row r="4364" spans="1:4">
      <c r="A4364">
        <v>4563</v>
      </c>
      <c r="B4364" t="s">
        <v>528</v>
      </c>
      <c r="C4364" t="s">
        <v>479</v>
      </c>
      <c r="D4364" t="str">
        <f>IFERROR(VLOOKUP(A4364,'Perpetual Stats(HEM)'!$A$3:$D$2773,3,FALSE),B4364)</f>
        <v>3RQLD</v>
      </c>
    </row>
    <row r="4365" spans="1:4">
      <c r="A4365">
        <v>4564</v>
      </c>
      <c r="B4365" t="s">
        <v>528</v>
      </c>
      <c r="C4365" t="s">
        <v>479</v>
      </c>
      <c r="D4365" t="str">
        <f>IFERROR(VLOOKUP(A4365,'Perpetual Stats(HEM)'!$A$3:$D$2773,3,FALSE),B4365)</f>
        <v>3RQLD</v>
      </c>
    </row>
    <row r="4366" spans="1:4">
      <c r="A4366">
        <v>4565</v>
      </c>
      <c r="B4366" t="s">
        <v>528</v>
      </c>
      <c r="C4366" t="s">
        <v>479</v>
      </c>
      <c r="D4366" t="str">
        <f>IFERROR(VLOOKUP(A4366,'Perpetual Stats(HEM)'!$A$3:$D$2773,3,FALSE),B4366)</f>
        <v>3RQLD</v>
      </c>
    </row>
    <row r="4367" spans="1:4">
      <c r="A4367">
        <v>4566</v>
      </c>
      <c r="B4367" t="s">
        <v>528</v>
      </c>
      <c r="C4367" t="s">
        <v>479</v>
      </c>
      <c r="D4367" t="str">
        <f>IFERROR(VLOOKUP(A4367,'Perpetual Stats(HEM)'!$A$3:$D$2773,3,FALSE),B4367)</f>
        <v>3RQLD</v>
      </c>
    </row>
    <row r="4368" spans="1:4">
      <c r="A4368">
        <v>4567</v>
      </c>
      <c r="B4368" t="s">
        <v>528</v>
      </c>
      <c r="C4368" t="s">
        <v>479</v>
      </c>
      <c r="D4368" t="str">
        <f>IFERROR(VLOOKUP(A4368,'Perpetual Stats(HEM)'!$A$3:$D$2773,3,FALSE),B4368)</f>
        <v>3RQLD</v>
      </c>
    </row>
    <row r="4369" spans="1:4">
      <c r="A4369">
        <v>4568</v>
      </c>
      <c r="B4369" t="s">
        <v>528</v>
      </c>
      <c r="C4369" t="s">
        <v>479</v>
      </c>
      <c r="D4369" t="str">
        <f>IFERROR(VLOOKUP(A4369,'Perpetual Stats(HEM)'!$A$3:$D$2773,3,FALSE),B4369)</f>
        <v>3RQLD</v>
      </c>
    </row>
    <row r="4370" spans="1:4">
      <c r="A4370">
        <v>4569</v>
      </c>
      <c r="B4370" t="s">
        <v>528</v>
      </c>
      <c r="C4370" t="s">
        <v>479</v>
      </c>
      <c r="D4370" t="str">
        <f>IFERROR(VLOOKUP(A4370,'Perpetual Stats(HEM)'!$A$3:$D$2773,3,FALSE),B4370)</f>
        <v>3RQLD</v>
      </c>
    </row>
    <row r="4371" spans="1:4">
      <c r="A4371">
        <v>4570</v>
      </c>
      <c r="B4371" t="s">
        <v>528</v>
      </c>
      <c r="C4371" t="s">
        <v>479</v>
      </c>
      <c r="D4371" t="str">
        <f>IFERROR(VLOOKUP(A4371,'Perpetual Stats(HEM)'!$A$3:$D$2773,3,FALSE),B4371)</f>
        <v>3RQLD</v>
      </c>
    </row>
    <row r="4372" spans="1:4">
      <c r="A4372">
        <v>4571</v>
      </c>
      <c r="B4372" t="s">
        <v>528</v>
      </c>
      <c r="C4372" t="s">
        <v>479</v>
      </c>
      <c r="D4372" t="str">
        <f>IFERROR(VLOOKUP(A4372,'Perpetual Stats(HEM)'!$A$3:$D$2773,3,FALSE),B4372)</f>
        <v>3RQLD</v>
      </c>
    </row>
    <row r="4373" spans="1:4">
      <c r="A4373">
        <v>4572</v>
      </c>
      <c r="B4373" t="s">
        <v>528</v>
      </c>
      <c r="C4373" t="s">
        <v>479</v>
      </c>
      <c r="D4373" t="str">
        <f>IFERROR(VLOOKUP(A4373,'Perpetual Stats(HEM)'!$A$3:$D$2773,3,FALSE),B4373)</f>
        <v>3RQLD</v>
      </c>
    </row>
    <row r="4374" spans="1:4">
      <c r="A4374">
        <v>4573</v>
      </c>
      <c r="B4374" t="s">
        <v>528</v>
      </c>
      <c r="C4374" t="s">
        <v>479</v>
      </c>
      <c r="D4374" t="str">
        <f>IFERROR(VLOOKUP(A4374,'Perpetual Stats(HEM)'!$A$3:$D$2773,3,FALSE),B4374)</f>
        <v>3RQLD</v>
      </c>
    </row>
    <row r="4375" spans="1:4">
      <c r="A4375">
        <v>4574</v>
      </c>
      <c r="B4375" t="s">
        <v>528</v>
      </c>
      <c r="C4375" t="s">
        <v>479</v>
      </c>
      <c r="D4375" t="str">
        <f>IFERROR(VLOOKUP(A4375,'Perpetual Stats(HEM)'!$A$3:$D$2773,3,FALSE),B4375)</f>
        <v>3RQLD</v>
      </c>
    </row>
    <row r="4376" spans="1:4">
      <c r="A4376">
        <v>4575</v>
      </c>
      <c r="B4376" t="s">
        <v>528</v>
      </c>
      <c r="C4376" t="s">
        <v>479</v>
      </c>
      <c r="D4376" t="str">
        <f>IFERROR(VLOOKUP(A4376,'Perpetual Stats(HEM)'!$A$3:$D$2773,3,FALSE),B4376)</f>
        <v>3RQLD</v>
      </c>
    </row>
    <row r="4377" spans="1:4">
      <c r="A4377">
        <v>4576</v>
      </c>
      <c r="B4377" t="s">
        <v>528</v>
      </c>
      <c r="C4377" t="s">
        <v>479</v>
      </c>
      <c r="D4377" t="str">
        <f>IFERROR(VLOOKUP(A4377,'Perpetual Stats(HEM)'!$A$3:$D$2773,3,FALSE),B4377)</f>
        <v>QLD</v>
      </c>
    </row>
    <row r="4378" spans="1:4">
      <c r="A4378">
        <v>4577</v>
      </c>
      <c r="B4378" t="s">
        <v>528</v>
      </c>
      <c r="C4378" t="s">
        <v>479</v>
      </c>
      <c r="D4378" t="str">
        <f>IFERROR(VLOOKUP(A4378,'Perpetual Stats(HEM)'!$A$3:$D$2773,3,FALSE),B4378)</f>
        <v>QLD</v>
      </c>
    </row>
    <row r="4379" spans="1:4">
      <c r="A4379">
        <v>4578</v>
      </c>
      <c r="B4379" t="s">
        <v>528</v>
      </c>
      <c r="C4379" t="s">
        <v>479</v>
      </c>
      <c r="D4379" t="str">
        <f>IFERROR(VLOOKUP(A4379,'Perpetual Stats(HEM)'!$A$3:$D$2773,3,FALSE),B4379)</f>
        <v>QLD</v>
      </c>
    </row>
    <row r="4380" spans="1:4">
      <c r="A4380">
        <v>4579</v>
      </c>
      <c r="B4380" t="s">
        <v>528</v>
      </c>
      <c r="C4380" t="s">
        <v>479</v>
      </c>
      <c r="D4380" t="str">
        <f>IFERROR(VLOOKUP(A4380,'Perpetual Stats(HEM)'!$A$3:$D$2773,3,FALSE),B4380)</f>
        <v>QLD</v>
      </c>
    </row>
    <row r="4381" spans="1:4">
      <c r="A4381">
        <v>4580</v>
      </c>
      <c r="B4381" t="s">
        <v>528</v>
      </c>
      <c r="C4381" t="s">
        <v>479</v>
      </c>
      <c r="D4381" t="str">
        <f>IFERROR(VLOOKUP(A4381,'Perpetual Stats(HEM)'!$A$3:$D$2773,3,FALSE),B4381)</f>
        <v>3RQLD</v>
      </c>
    </row>
    <row r="4382" spans="1:4">
      <c r="A4382">
        <v>4581</v>
      </c>
      <c r="B4382" t="s">
        <v>528</v>
      </c>
      <c r="C4382" t="s">
        <v>479</v>
      </c>
      <c r="D4382" t="str">
        <f>IFERROR(VLOOKUP(A4382,'Perpetual Stats(HEM)'!$A$3:$D$2773,3,FALSE),B4382)</f>
        <v>3RQLD</v>
      </c>
    </row>
    <row r="4383" spans="1:4">
      <c r="A4383">
        <v>4582</v>
      </c>
      <c r="B4383" t="s">
        <v>528</v>
      </c>
      <c r="C4383" t="s">
        <v>479</v>
      </c>
      <c r="D4383" t="str">
        <f>IFERROR(VLOOKUP(A4383,'Perpetual Stats(HEM)'!$A$3:$D$2773,3,FALSE),B4383)</f>
        <v>QLD</v>
      </c>
    </row>
    <row r="4384" spans="1:4">
      <c r="A4384">
        <v>4583</v>
      </c>
      <c r="B4384" t="s">
        <v>528</v>
      </c>
      <c r="C4384" t="s">
        <v>479</v>
      </c>
      <c r="D4384" t="str">
        <f>IFERROR(VLOOKUP(A4384,'Perpetual Stats(HEM)'!$A$3:$D$2773,3,FALSE),B4384)</f>
        <v>QLD</v>
      </c>
    </row>
    <row r="4385" spans="1:4">
      <c r="A4385">
        <v>4584</v>
      </c>
      <c r="B4385" t="s">
        <v>528</v>
      </c>
      <c r="C4385" t="s">
        <v>479</v>
      </c>
      <c r="D4385" t="str">
        <f>IFERROR(VLOOKUP(A4385,'Perpetual Stats(HEM)'!$A$3:$D$2773,3,FALSE),B4385)</f>
        <v>QLD</v>
      </c>
    </row>
    <row r="4386" spans="1:4">
      <c r="A4386">
        <v>4585</v>
      </c>
      <c r="B4386" t="s">
        <v>528</v>
      </c>
      <c r="C4386" t="s">
        <v>479</v>
      </c>
      <c r="D4386" t="str">
        <f>IFERROR(VLOOKUP(A4386,'Perpetual Stats(HEM)'!$A$3:$D$2773,3,FALSE),B4386)</f>
        <v>QLD</v>
      </c>
    </row>
    <row r="4387" spans="1:4">
      <c r="A4387">
        <v>4586</v>
      </c>
      <c r="B4387" t="s">
        <v>528</v>
      </c>
      <c r="C4387" t="s">
        <v>479</v>
      </c>
      <c r="D4387" t="str">
        <f>IFERROR(VLOOKUP(A4387,'Perpetual Stats(HEM)'!$A$3:$D$2773,3,FALSE),B4387)</f>
        <v>QLD</v>
      </c>
    </row>
    <row r="4388" spans="1:4">
      <c r="A4388">
        <v>4587</v>
      </c>
      <c r="B4388" t="s">
        <v>528</v>
      </c>
      <c r="C4388" t="s">
        <v>479</v>
      </c>
      <c r="D4388" t="str">
        <f>IFERROR(VLOOKUP(A4388,'Perpetual Stats(HEM)'!$A$3:$D$2773,3,FALSE),B4388)</f>
        <v>QLD</v>
      </c>
    </row>
    <row r="4389" spans="1:4">
      <c r="A4389">
        <v>4588</v>
      </c>
      <c r="B4389" t="s">
        <v>528</v>
      </c>
      <c r="C4389" t="s">
        <v>479</v>
      </c>
      <c r="D4389" t="str">
        <f>IFERROR(VLOOKUP(A4389,'Perpetual Stats(HEM)'!$A$3:$D$2773,3,FALSE),B4389)</f>
        <v>QLD</v>
      </c>
    </row>
    <row r="4390" spans="1:4">
      <c r="A4390">
        <v>4589</v>
      </c>
      <c r="B4390" t="s">
        <v>528</v>
      </c>
      <c r="C4390" t="s">
        <v>479</v>
      </c>
      <c r="D4390" t="str">
        <f>IFERROR(VLOOKUP(A4390,'Perpetual Stats(HEM)'!$A$3:$D$2773,3,FALSE),B4390)</f>
        <v>QLD</v>
      </c>
    </row>
    <row r="4391" spans="1:4">
      <c r="A4391">
        <v>4590</v>
      </c>
      <c r="B4391" t="s">
        <v>528</v>
      </c>
      <c r="C4391" t="s">
        <v>479</v>
      </c>
      <c r="D4391" t="str">
        <f>IFERROR(VLOOKUP(A4391,'Perpetual Stats(HEM)'!$A$3:$D$2773,3,FALSE),B4391)</f>
        <v>QLD</v>
      </c>
    </row>
    <row r="4392" spans="1:4">
      <c r="A4392">
        <v>4591</v>
      </c>
      <c r="B4392" t="s">
        <v>528</v>
      </c>
      <c r="C4392" t="s">
        <v>479</v>
      </c>
      <c r="D4392" t="str">
        <f>IFERROR(VLOOKUP(A4392,'Perpetual Stats(HEM)'!$A$3:$D$2773,3,FALSE),B4392)</f>
        <v>QLD</v>
      </c>
    </row>
    <row r="4393" spans="1:4">
      <c r="A4393">
        <v>4592</v>
      </c>
      <c r="B4393" t="s">
        <v>528</v>
      </c>
      <c r="C4393" t="s">
        <v>479</v>
      </c>
      <c r="D4393" t="str">
        <f>IFERROR(VLOOKUP(A4393,'Perpetual Stats(HEM)'!$A$3:$D$2773,3,FALSE),B4393)</f>
        <v>QLD</v>
      </c>
    </row>
    <row r="4394" spans="1:4">
      <c r="A4394">
        <v>4593</v>
      </c>
      <c r="B4394" t="s">
        <v>528</v>
      </c>
      <c r="C4394" t="s">
        <v>479</v>
      </c>
      <c r="D4394" t="str">
        <f>IFERROR(VLOOKUP(A4394,'Perpetual Stats(HEM)'!$A$3:$D$2773,3,FALSE),B4394)</f>
        <v>QLD</v>
      </c>
    </row>
    <row r="4395" spans="1:4">
      <c r="A4395">
        <v>4594</v>
      </c>
      <c r="B4395" t="s">
        <v>528</v>
      </c>
      <c r="C4395" t="s">
        <v>479</v>
      </c>
      <c r="D4395" t="str">
        <f>IFERROR(VLOOKUP(A4395,'Perpetual Stats(HEM)'!$A$3:$D$2773,3,FALSE),B4395)</f>
        <v>QLD</v>
      </c>
    </row>
    <row r="4396" spans="1:4">
      <c r="A4396">
        <v>4595</v>
      </c>
      <c r="B4396" t="s">
        <v>528</v>
      </c>
      <c r="C4396" t="s">
        <v>479</v>
      </c>
      <c r="D4396" t="str">
        <f>IFERROR(VLOOKUP(A4396,'Perpetual Stats(HEM)'!$A$3:$D$2773,3,FALSE),B4396)</f>
        <v>QLD</v>
      </c>
    </row>
    <row r="4397" spans="1:4">
      <c r="A4397">
        <v>4596</v>
      </c>
      <c r="B4397" t="s">
        <v>528</v>
      </c>
      <c r="C4397" t="s">
        <v>479</v>
      </c>
      <c r="D4397" t="str">
        <f>IFERROR(VLOOKUP(A4397,'Perpetual Stats(HEM)'!$A$3:$D$2773,3,FALSE),B4397)</f>
        <v>QLD</v>
      </c>
    </row>
    <row r="4398" spans="1:4">
      <c r="A4398">
        <v>4597</v>
      </c>
      <c r="B4398" t="s">
        <v>528</v>
      </c>
      <c r="C4398" t="s">
        <v>479</v>
      </c>
      <c r="D4398" t="str">
        <f>IFERROR(VLOOKUP(A4398,'Perpetual Stats(HEM)'!$A$3:$D$2773,3,FALSE),B4398)</f>
        <v>QLD</v>
      </c>
    </row>
    <row r="4399" spans="1:4">
      <c r="A4399">
        <v>4598</v>
      </c>
      <c r="B4399" t="s">
        <v>528</v>
      </c>
      <c r="C4399" t="s">
        <v>479</v>
      </c>
      <c r="D4399" t="str">
        <f>IFERROR(VLOOKUP(A4399,'Perpetual Stats(HEM)'!$A$3:$D$2773,3,FALSE),B4399)</f>
        <v>QLD</v>
      </c>
    </row>
    <row r="4400" spans="1:4">
      <c r="A4400">
        <v>4599</v>
      </c>
      <c r="B4400" t="s">
        <v>528</v>
      </c>
      <c r="C4400" t="s">
        <v>479</v>
      </c>
      <c r="D4400" t="str">
        <f>IFERROR(VLOOKUP(A4400,'Perpetual Stats(HEM)'!$A$3:$D$2773,3,FALSE),B4400)</f>
        <v>QLD</v>
      </c>
    </row>
    <row r="4401" spans="1:4">
      <c r="A4401">
        <v>4600</v>
      </c>
      <c r="B4401" t="s">
        <v>528</v>
      </c>
      <c r="C4401" t="s">
        <v>479</v>
      </c>
      <c r="D4401" t="str">
        <f>IFERROR(VLOOKUP(A4401,'Perpetual Stats(HEM)'!$A$3:$D$2773,3,FALSE),B4401)</f>
        <v>3RQLD</v>
      </c>
    </row>
    <row r="4402" spans="1:4">
      <c r="A4402">
        <v>4601</v>
      </c>
      <c r="B4402" t="s">
        <v>528</v>
      </c>
      <c r="C4402" t="s">
        <v>479</v>
      </c>
      <c r="D4402" t="str">
        <f>IFERROR(VLOOKUP(A4402,'Perpetual Stats(HEM)'!$A$3:$D$2773,3,FALSE),B4402)</f>
        <v>3RQLD</v>
      </c>
    </row>
    <row r="4403" spans="1:4">
      <c r="A4403">
        <v>4602</v>
      </c>
      <c r="B4403" t="s">
        <v>528</v>
      </c>
      <c r="C4403" t="s">
        <v>479</v>
      </c>
      <c r="D4403" t="str">
        <f>IFERROR(VLOOKUP(A4403,'Perpetual Stats(HEM)'!$A$3:$D$2773,3,FALSE),B4403)</f>
        <v>QLD</v>
      </c>
    </row>
    <row r="4404" spans="1:4">
      <c r="A4404">
        <v>4603</v>
      </c>
      <c r="B4404" t="s">
        <v>528</v>
      </c>
      <c r="C4404" t="s">
        <v>479</v>
      </c>
      <c r="D4404" t="str">
        <f>IFERROR(VLOOKUP(A4404,'Perpetual Stats(HEM)'!$A$3:$D$2773,3,FALSE),B4404)</f>
        <v>QLD</v>
      </c>
    </row>
    <row r="4405" spans="1:4">
      <c r="A4405">
        <v>4604</v>
      </c>
      <c r="B4405" t="s">
        <v>528</v>
      </c>
      <c r="C4405" t="s">
        <v>479</v>
      </c>
      <c r="D4405" t="str">
        <f>IFERROR(VLOOKUP(A4405,'Perpetual Stats(HEM)'!$A$3:$D$2773,3,FALSE),B4405)</f>
        <v>QLD</v>
      </c>
    </row>
    <row r="4406" spans="1:4">
      <c r="A4406">
        <v>4605</v>
      </c>
      <c r="B4406" t="s">
        <v>528</v>
      </c>
      <c r="C4406" t="s">
        <v>479</v>
      </c>
      <c r="D4406" t="str">
        <f>IFERROR(VLOOKUP(A4406,'Perpetual Stats(HEM)'!$A$3:$D$2773,3,FALSE),B4406)</f>
        <v>3RQLD</v>
      </c>
    </row>
    <row r="4407" spans="1:4">
      <c r="A4407">
        <v>4606</v>
      </c>
      <c r="B4407" t="s">
        <v>528</v>
      </c>
      <c r="C4407" t="s">
        <v>479</v>
      </c>
      <c r="D4407" t="str">
        <f>IFERROR(VLOOKUP(A4407,'Perpetual Stats(HEM)'!$A$3:$D$2773,3,FALSE),B4407)</f>
        <v>3RQLD</v>
      </c>
    </row>
    <row r="4408" spans="1:4">
      <c r="A4408">
        <v>4607</v>
      </c>
      <c r="B4408" t="s">
        <v>528</v>
      </c>
      <c r="C4408" t="s">
        <v>479</v>
      </c>
      <c r="D4408" t="str">
        <f>IFERROR(VLOOKUP(A4408,'Perpetual Stats(HEM)'!$A$3:$D$2773,3,FALSE),B4408)</f>
        <v>QLD</v>
      </c>
    </row>
    <row r="4409" spans="1:4">
      <c r="A4409">
        <v>4608</v>
      </c>
      <c r="B4409" t="s">
        <v>528</v>
      </c>
      <c r="C4409" t="s">
        <v>479</v>
      </c>
      <c r="D4409" t="str">
        <f>IFERROR(VLOOKUP(A4409,'Perpetual Stats(HEM)'!$A$3:$D$2773,3,FALSE),B4409)</f>
        <v>3RQLD</v>
      </c>
    </row>
    <row r="4410" spans="1:4">
      <c r="A4410">
        <v>4609</v>
      </c>
      <c r="B4410" t="s">
        <v>528</v>
      </c>
      <c r="C4410" t="s">
        <v>479</v>
      </c>
      <c r="D4410" t="str">
        <f>IFERROR(VLOOKUP(A4410,'Perpetual Stats(HEM)'!$A$3:$D$2773,3,FALSE),B4410)</f>
        <v>QLD</v>
      </c>
    </row>
    <row r="4411" spans="1:4">
      <c r="A4411">
        <v>4610</v>
      </c>
      <c r="B4411" t="s">
        <v>528</v>
      </c>
      <c r="C4411" t="s">
        <v>479</v>
      </c>
      <c r="D4411" t="str">
        <f>IFERROR(VLOOKUP(A4411,'Perpetual Stats(HEM)'!$A$3:$D$2773,3,FALSE),B4411)</f>
        <v>3RQLD</v>
      </c>
    </row>
    <row r="4412" spans="1:4">
      <c r="A4412">
        <v>4611</v>
      </c>
      <c r="B4412" t="s">
        <v>528</v>
      </c>
      <c r="C4412" t="s">
        <v>479</v>
      </c>
      <c r="D4412" t="str">
        <f>IFERROR(VLOOKUP(A4412,'Perpetual Stats(HEM)'!$A$3:$D$2773,3,FALSE),B4412)</f>
        <v>3RQLD</v>
      </c>
    </row>
    <row r="4413" spans="1:4">
      <c r="A4413">
        <v>4612</v>
      </c>
      <c r="B4413" t="s">
        <v>528</v>
      </c>
      <c r="C4413" t="s">
        <v>479</v>
      </c>
      <c r="D4413" t="str">
        <f>IFERROR(VLOOKUP(A4413,'Perpetual Stats(HEM)'!$A$3:$D$2773,3,FALSE),B4413)</f>
        <v>3RQLD</v>
      </c>
    </row>
    <row r="4414" spans="1:4">
      <c r="A4414">
        <v>4613</v>
      </c>
      <c r="B4414" t="s">
        <v>528</v>
      </c>
      <c r="C4414" t="s">
        <v>479</v>
      </c>
      <c r="D4414" t="str">
        <f>IFERROR(VLOOKUP(A4414,'Perpetual Stats(HEM)'!$A$3:$D$2773,3,FALSE),B4414)</f>
        <v>3RQLD</v>
      </c>
    </row>
    <row r="4415" spans="1:4">
      <c r="A4415">
        <v>4614</v>
      </c>
      <c r="B4415" t="s">
        <v>528</v>
      </c>
      <c r="C4415" t="s">
        <v>479</v>
      </c>
      <c r="D4415" t="str">
        <f>IFERROR(VLOOKUP(A4415,'Perpetual Stats(HEM)'!$A$3:$D$2773,3,FALSE),B4415)</f>
        <v>3RQLD</v>
      </c>
    </row>
    <row r="4416" spans="1:4">
      <c r="A4416">
        <v>4615</v>
      </c>
      <c r="B4416" t="s">
        <v>528</v>
      </c>
      <c r="C4416" t="s">
        <v>479</v>
      </c>
      <c r="D4416" t="str">
        <f>IFERROR(VLOOKUP(A4416,'Perpetual Stats(HEM)'!$A$3:$D$2773,3,FALSE),B4416)</f>
        <v>3RQLD</v>
      </c>
    </row>
    <row r="4417" spans="1:4">
      <c r="A4417">
        <v>4616</v>
      </c>
      <c r="B4417" t="s">
        <v>528</v>
      </c>
      <c r="C4417" t="s">
        <v>479</v>
      </c>
      <c r="D4417" t="str">
        <f>IFERROR(VLOOKUP(A4417,'Perpetual Stats(HEM)'!$A$3:$D$2773,3,FALSE),B4417)</f>
        <v>QLD</v>
      </c>
    </row>
    <row r="4418" spans="1:4">
      <c r="A4418">
        <v>4617</v>
      </c>
      <c r="B4418" t="s">
        <v>528</v>
      </c>
      <c r="C4418" t="s">
        <v>479</v>
      </c>
      <c r="D4418" t="str">
        <f>IFERROR(VLOOKUP(A4418,'Perpetual Stats(HEM)'!$A$3:$D$2773,3,FALSE),B4418)</f>
        <v>QLD</v>
      </c>
    </row>
    <row r="4419" spans="1:4">
      <c r="A4419">
        <v>4618</v>
      </c>
      <c r="B4419" t="s">
        <v>528</v>
      </c>
      <c r="C4419" t="s">
        <v>479</v>
      </c>
      <c r="D4419" t="str">
        <f>IFERROR(VLOOKUP(A4419,'Perpetual Stats(HEM)'!$A$3:$D$2773,3,FALSE),B4419)</f>
        <v>QLD</v>
      </c>
    </row>
    <row r="4420" spans="1:4">
      <c r="A4420">
        <v>4619</v>
      </c>
      <c r="B4420" t="s">
        <v>528</v>
      </c>
      <c r="C4420" t="s">
        <v>479</v>
      </c>
      <c r="D4420" t="str">
        <f>IFERROR(VLOOKUP(A4420,'Perpetual Stats(HEM)'!$A$3:$D$2773,3,FALSE),B4420)</f>
        <v>QLD</v>
      </c>
    </row>
    <row r="4421" spans="1:4">
      <c r="A4421">
        <v>4620</v>
      </c>
      <c r="B4421" t="s">
        <v>528</v>
      </c>
      <c r="C4421" t="s">
        <v>479</v>
      </c>
      <c r="D4421" t="str">
        <f>IFERROR(VLOOKUP(A4421,'Perpetual Stats(HEM)'!$A$3:$D$2773,3,FALSE),B4421)</f>
        <v>3RQLD</v>
      </c>
    </row>
    <row r="4422" spans="1:4">
      <c r="A4422">
        <v>4621</v>
      </c>
      <c r="B4422" t="s">
        <v>528</v>
      </c>
      <c r="C4422" t="s">
        <v>479</v>
      </c>
      <c r="D4422" t="str">
        <f>IFERROR(VLOOKUP(A4422,'Perpetual Stats(HEM)'!$A$3:$D$2773,3,FALSE),B4422)</f>
        <v>3RQLD</v>
      </c>
    </row>
    <row r="4423" spans="1:4">
      <c r="A4423">
        <v>4622</v>
      </c>
      <c r="B4423" t="s">
        <v>528</v>
      </c>
      <c r="C4423" t="s">
        <v>479</v>
      </c>
      <c r="D4423" t="str">
        <f>IFERROR(VLOOKUP(A4423,'Perpetual Stats(HEM)'!$A$3:$D$2773,3,FALSE),B4423)</f>
        <v>QLD</v>
      </c>
    </row>
    <row r="4424" spans="1:4">
      <c r="A4424">
        <v>4623</v>
      </c>
      <c r="B4424" t="s">
        <v>528</v>
      </c>
      <c r="C4424" t="s">
        <v>479</v>
      </c>
      <c r="D4424" t="str">
        <f>IFERROR(VLOOKUP(A4424,'Perpetual Stats(HEM)'!$A$3:$D$2773,3,FALSE),B4424)</f>
        <v>QLD</v>
      </c>
    </row>
    <row r="4425" spans="1:4">
      <c r="A4425">
        <v>4624</v>
      </c>
      <c r="B4425" t="s">
        <v>528</v>
      </c>
      <c r="C4425" t="s">
        <v>479</v>
      </c>
      <c r="D4425" t="str">
        <f>IFERROR(VLOOKUP(A4425,'Perpetual Stats(HEM)'!$A$3:$D$2773,3,FALSE),B4425)</f>
        <v>QLD</v>
      </c>
    </row>
    <row r="4426" spans="1:4">
      <c r="A4426">
        <v>4625</v>
      </c>
      <c r="B4426" t="s">
        <v>528</v>
      </c>
      <c r="C4426" t="s">
        <v>479</v>
      </c>
      <c r="D4426" t="str">
        <f>IFERROR(VLOOKUP(A4426,'Perpetual Stats(HEM)'!$A$3:$D$2773,3,FALSE),B4426)</f>
        <v>3RQLD</v>
      </c>
    </row>
    <row r="4427" spans="1:4">
      <c r="A4427">
        <v>4626</v>
      </c>
      <c r="B4427" t="s">
        <v>528</v>
      </c>
      <c r="C4427" t="s">
        <v>479</v>
      </c>
      <c r="D4427" t="str">
        <f>IFERROR(VLOOKUP(A4427,'Perpetual Stats(HEM)'!$A$3:$D$2773,3,FALSE),B4427)</f>
        <v>3RQLD</v>
      </c>
    </row>
    <row r="4428" spans="1:4">
      <c r="A4428">
        <v>4627</v>
      </c>
      <c r="B4428" t="s">
        <v>528</v>
      </c>
      <c r="C4428" t="s">
        <v>479</v>
      </c>
      <c r="D4428" t="str">
        <f>IFERROR(VLOOKUP(A4428,'Perpetual Stats(HEM)'!$A$3:$D$2773,3,FALSE),B4428)</f>
        <v>3RQLD</v>
      </c>
    </row>
    <row r="4429" spans="1:4">
      <c r="A4429">
        <v>4628</v>
      </c>
      <c r="B4429" t="s">
        <v>528</v>
      </c>
      <c r="C4429" t="s">
        <v>479</v>
      </c>
      <c r="D4429" t="str">
        <f>IFERROR(VLOOKUP(A4429,'Perpetual Stats(HEM)'!$A$3:$D$2773,3,FALSE),B4429)</f>
        <v>QLD</v>
      </c>
    </row>
    <row r="4430" spans="1:4">
      <c r="A4430">
        <v>4629</v>
      </c>
      <c r="B4430" t="s">
        <v>528</v>
      </c>
      <c r="C4430" t="s">
        <v>479</v>
      </c>
      <c r="D4430" t="str">
        <f>IFERROR(VLOOKUP(A4430,'Perpetual Stats(HEM)'!$A$3:$D$2773,3,FALSE),B4430)</f>
        <v>QLD</v>
      </c>
    </row>
    <row r="4431" spans="1:4">
      <c r="A4431">
        <v>4630</v>
      </c>
      <c r="B4431" t="s">
        <v>528</v>
      </c>
      <c r="C4431" t="s">
        <v>479</v>
      </c>
      <c r="D4431" t="str">
        <f>IFERROR(VLOOKUP(A4431,'Perpetual Stats(HEM)'!$A$3:$D$2773,3,FALSE),B4431)</f>
        <v>3RQLD</v>
      </c>
    </row>
    <row r="4432" spans="1:4">
      <c r="A4432">
        <v>4631</v>
      </c>
      <c r="B4432" t="s">
        <v>528</v>
      </c>
      <c r="C4432" t="s">
        <v>479</v>
      </c>
      <c r="D4432" t="str">
        <f>IFERROR(VLOOKUP(A4432,'Perpetual Stats(HEM)'!$A$3:$D$2773,3,FALSE),B4432)</f>
        <v>QLD</v>
      </c>
    </row>
    <row r="4433" spans="1:4">
      <c r="A4433">
        <v>4632</v>
      </c>
      <c r="B4433" t="s">
        <v>528</v>
      </c>
      <c r="C4433" t="s">
        <v>479</v>
      </c>
      <c r="D4433" t="str">
        <f>IFERROR(VLOOKUP(A4433,'Perpetual Stats(HEM)'!$A$3:$D$2773,3,FALSE),B4433)</f>
        <v>QLD</v>
      </c>
    </row>
    <row r="4434" spans="1:4">
      <c r="A4434">
        <v>4633</v>
      </c>
      <c r="B4434" t="s">
        <v>528</v>
      </c>
      <c r="C4434" t="s">
        <v>479</v>
      </c>
      <c r="D4434" t="str">
        <f>IFERROR(VLOOKUP(A4434,'Perpetual Stats(HEM)'!$A$3:$D$2773,3,FALSE),B4434)</f>
        <v>QLD</v>
      </c>
    </row>
    <row r="4435" spans="1:4">
      <c r="A4435">
        <v>4634</v>
      </c>
      <c r="B4435" t="s">
        <v>528</v>
      </c>
      <c r="C4435" t="s">
        <v>479</v>
      </c>
      <c r="D4435" t="str">
        <f>IFERROR(VLOOKUP(A4435,'Perpetual Stats(HEM)'!$A$3:$D$2773,3,FALSE),B4435)</f>
        <v>QLD</v>
      </c>
    </row>
    <row r="4436" spans="1:4">
      <c r="A4436">
        <v>4635</v>
      </c>
      <c r="B4436" t="s">
        <v>528</v>
      </c>
      <c r="C4436" t="s">
        <v>479</v>
      </c>
      <c r="D4436" t="str">
        <f>IFERROR(VLOOKUP(A4436,'Perpetual Stats(HEM)'!$A$3:$D$2773,3,FALSE),B4436)</f>
        <v>QLD</v>
      </c>
    </row>
    <row r="4437" spans="1:4">
      <c r="A4437">
        <v>4636</v>
      </c>
      <c r="B4437" t="s">
        <v>528</v>
      </c>
      <c r="C4437" t="s">
        <v>479</v>
      </c>
      <c r="D4437" t="str">
        <f>IFERROR(VLOOKUP(A4437,'Perpetual Stats(HEM)'!$A$3:$D$2773,3,FALSE),B4437)</f>
        <v>QLD</v>
      </c>
    </row>
    <row r="4438" spans="1:4">
      <c r="A4438">
        <v>4637</v>
      </c>
      <c r="B4438" t="s">
        <v>528</v>
      </c>
      <c r="C4438" t="s">
        <v>479</v>
      </c>
      <c r="D4438" t="str">
        <f>IFERROR(VLOOKUP(A4438,'Perpetual Stats(HEM)'!$A$3:$D$2773,3,FALSE),B4438)</f>
        <v>QLD</v>
      </c>
    </row>
    <row r="4439" spans="1:4">
      <c r="A4439">
        <v>4638</v>
      </c>
      <c r="B4439" t="s">
        <v>528</v>
      </c>
      <c r="C4439" t="s">
        <v>479</v>
      </c>
      <c r="D4439" t="str">
        <f>IFERROR(VLOOKUP(A4439,'Perpetual Stats(HEM)'!$A$3:$D$2773,3,FALSE),B4439)</f>
        <v>QLD</v>
      </c>
    </row>
    <row r="4440" spans="1:4">
      <c r="A4440">
        <v>4639</v>
      </c>
      <c r="B4440" t="s">
        <v>528</v>
      </c>
      <c r="C4440" t="s">
        <v>479</v>
      </c>
      <c r="D4440" t="str">
        <f>IFERROR(VLOOKUP(A4440,'Perpetual Stats(HEM)'!$A$3:$D$2773,3,FALSE),B4440)</f>
        <v>QLD</v>
      </c>
    </row>
    <row r="4441" spans="1:4">
      <c r="A4441">
        <v>4640</v>
      </c>
      <c r="B4441" t="s">
        <v>528</v>
      </c>
      <c r="C4441" t="s">
        <v>479</v>
      </c>
      <c r="D4441" t="str">
        <f>IFERROR(VLOOKUP(A4441,'Perpetual Stats(HEM)'!$A$3:$D$2773,3,FALSE),B4441)</f>
        <v>QLD</v>
      </c>
    </row>
    <row r="4442" spans="1:4">
      <c r="A4442">
        <v>4641</v>
      </c>
      <c r="B4442" t="s">
        <v>528</v>
      </c>
      <c r="C4442" t="s">
        <v>479</v>
      </c>
      <c r="D4442" t="str">
        <f>IFERROR(VLOOKUP(A4442,'Perpetual Stats(HEM)'!$A$3:$D$2773,3,FALSE),B4442)</f>
        <v>QLD</v>
      </c>
    </row>
    <row r="4443" spans="1:4">
      <c r="A4443">
        <v>4642</v>
      </c>
      <c r="B4443" t="s">
        <v>528</v>
      </c>
      <c r="C4443" t="s">
        <v>479</v>
      </c>
      <c r="D4443" t="str">
        <f>IFERROR(VLOOKUP(A4443,'Perpetual Stats(HEM)'!$A$3:$D$2773,3,FALSE),B4443)</f>
        <v>QLD</v>
      </c>
    </row>
    <row r="4444" spans="1:4">
      <c r="A4444">
        <v>4643</v>
      </c>
      <c r="B4444" t="s">
        <v>528</v>
      </c>
      <c r="C4444" t="s">
        <v>479</v>
      </c>
      <c r="D4444" t="str">
        <f>IFERROR(VLOOKUP(A4444,'Perpetual Stats(HEM)'!$A$3:$D$2773,3,FALSE),B4444)</f>
        <v>QLD</v>
      </c>
    </row>
    <row r="4445" spans="1:4">
      <c r="A4445">
        <v>4644</v>
      </c>
      <c r="B4445" t="s">
        <v>528</v>
      </c>
      <c r="C4445" t="s">
        <v>479</v>
      </c>
      <c r="D4445" t="str">
        <f>IFERROR(VLOOKUP(A4445,'Perpetual Stats(HEM)'!$A$3:$D$2773,3,FALSE),B4445)</f>
        <v>QLD</v>
      </c>
    </row>
    <row r="4446" spans="1:4">
      <c r="A4446">
        <v>4645</v>
      </c>
      <c r="B4446" t="s">
        <v>528</v>
      </c>
      <c r="C4446" t="s">
        <v>479</v>
      </c>
      <c r="D4446" t="str">
        <f>IFERROR(VLOOKUP(A4446,'Perpetual Stats(HEM)'!$A$3:$D$2773,3,FALSE),B4446)</f>
        <v>QLD</v>
      </c>
    </row>
    <row r="4447" spans="1:4">
      <c r="A4447">
        <v>4646</v>
      </c>
      <c r="B4447" t="s">
        <v>528</v>
      </c>
      <c r="C4447" t="s">
        <v>479</v>
      </c>
      <c r="D4447" t="str">
        <f>IFERROR(VLOOKUP(A4447,'Perpetual Stats(HEM)'!$A$3:$D$2773,3,FALSE),B4447)</f>
        <v>QLD</v>
      </c>
    </row>
    <row r="4448" spans="1:4">
      <c r="A4448">
        <v>4647</v>
      </c>
      <c r="B4448" t="s">
        <v>528</v>
      </c>
      <c r="C4448" t="s">
        <v>479</v>
      </c>
      <c r="D4448" t="str">
        <f>IFERROR(VLOOKUP(A4448,'Perpetual Stats(HEM)'!$A$3:$D$2773,3,FALSE),B4448)</f>
        <v>QLD</v>
      </c>
    </row>
    <row r="4449" spans="1:4">
      <c r="A4449">
        <v>4648</v>
      </c>
      <c r="B4449" t="s">
        <v>528</v>
      </c>
      <c r="C4449" t="s">
        <v>479</v>
      </c>
      <c r="D4449" t="str">
        <f>IFERROR(VLOOKUP(A4449,'Perpetual Stats(HEM)'!$A$3:$D$2773,3,FALSE),B4449)</f>
        <v>QLD</v>
      </c>
    </row>
    <row r="4450" spans="1:4">
      <c r="A4450">
        <v>4649</v>
      </c>
      <c r="B4450" t="s">
        <v>528</v>
      </c>
      <c r="C4450" t="s">
        <v>479</v>
      </c>
      <c r="D4450" t="str">
        <f>IFERROR(VLOOKUP(A4450,'Perpetual Stats(HEM)'!$A$3:$D$2773,3,FALSE),B4450)</f>
        <v>QLD</v>
      </c>
    </row>
    <row r="4451" spans="1:4">
      <c r="A4451">
        <v>4650</v>
      </c>
      <c r="B4451" t="s">
        <v>528</v>
      </c>
      <c r="C4451" t="s">
        <v>479</v>
      </c>
      <c r="D4451" t="str">
        <f>IFERROR(VLOOKUP(A4451,'Perpetual Stats(HEM)'!$A$3:$D$2773,3,FALSE),B4451)</f>
        <v>3RQLD</v>
      </c>
    </row>
    <row r="4452" spans="1:4">
      <c r="A4452">
        <v>4651</v>
      </c>
      <c r="B4452" t="s">
        <v>528</v>
      </c>
      <c r="C4452" t="s">
        <v>479</v>
      </c>
      <c r="D4452" t="str">
        <f>IFERROR(VLOOKUP(A4452,'Perpetual Stats(HEM)'!$A$3:$D$2773,3,FALSE),B4452)</f>
        <v>QLD</v>
      </c>
    </row>
    <row r="4453" spans="1:4">
      <c r="A4453">
        <v>4652</v>
      </c>
      <c r="B4453" t="s">
        <v>528</v>
      </c>
      <c r="C4453" t="s">
        <v>479</v>
      </c>
      <c r="D4453" t="str">
        <f>IFERROR(VLOOKUP(A4453,'Perpetual Stats(HEM)'!$A$3:$D$2773,3,FALSE),B4453)</f>
        <v>QLD</v>
      </c>
    </row>
    <row r="4454" spans="1:4">
      <c r="A4454">
        <v>4653</v>
      </c>
      <c r="B4454" t="s">
        <v>528</v>
      </c>
      <c r="C4454" t="s">
        <v>479</v>
      </c>
      <c r="D4454" t="str">
        <f>IFERROR(VLOOKUP(A4454,'Perpetual Stats(HEM)'!$A$3:$D$2773,3,FALSE),B4454)</f>
        <v>QLD</v>
      </c>
    </row>
    <row r="4455" spans="1:4">
      <c r="A4455">
        <v>4654</v>
      </c>
      <c r="B4455" t="s">
        <v>528</v>
      </c>
      <c r="C4455" t="s">
        <v>479</v>
      </c>
      <c r="D4455" t="str">
        <f>IFERROR(VLOOKUP(A4455,'Perpetual Stats(HEM)'!$A$3:$D$2773,3,FALSE),B4455)</f>
        <v>QLD</v>
      </c>
    </row>
    <row r="4456" spans="1:4">
      <c r="A4456">
        <v>4655</v>
      </c>
      <c r="B4456" t="s">
        <v>528</v>
      </c>
      <c r="C4456" t="s">
        <v>479</v>
      </c>
      <c r="D4456" t="str">
        <f>IFERROR(VLOOKUP(A4456,'Perpetual Stats(HEM)'!$A$3:$D$2773,3,FALSE),B4456)</f>
        <v>3RQLD</v>
      </c>
    </row>
    <row r="4457" spans="1:4">
      <c r="A4457">
        <v>4656</v>
      </c>
      <c r="B4457" t="s">
        <v>528</v>
      </c>
      <c r="C4457" t="s">
        <v>479</v>
      </c>
      <c r="D4457" t="str">
        <f>IFERROR(VLOOKUP(A4457,'Perpetual Stats(HEM)'!$A$3:$D$2773,3,FALSE),B4457)</f>
        <v>QLD</v>
      </c>
    </row>
    <row r="4458" spans="1:4">
      <c r="A4458">
        <v>4657</v>
      </c>
      <c r="B4458" t="s">
        <v>528</v>
      </c>
      <c r="C4458" t="s">
        <v>479</v>
      </c>
      <c r="D4458" t="str">
        <f>IFERROR(VLOOKUP(A4458,'Perpetual Stats(HEM)'!$A$3:$D$2773,3,FALSE),B4458)</f>
        <v>QLD</v>
      </c>
    </row>
    <row r="4459" spans="1:4">
      <c r="A4459">
        <v>4658</v>
      </c>
      <c r="B4459" t="s">
        <v>528</v>
      </c>
      <c r="C4459" t="s">
        <v>479</v>
      </c>
      <c r="D4459" t="str">
        <f>IFERROR(VLOOKUP(A4459,'Perpetual Stats(HEM)'!$A$3:$D$2773,3,FALSE),B4459)</f>
        <v>QLD</v>
      </c>
    </row>
    <row r="4460" spans="1:4">
      <c r="A4460">
        <v>4659</v>
      </c>
      <c r="B4460" t="s">
        <v>528</v>
      </c>
      <c r="C4460" t="s">
        <v>479</v>
      </c>
      <c r="D4460" t="str">
        <f>IFERROR(VLOOKUP(A4460,'Perpetual Stats(HEM)'!$A$3:$D$2773,3,FALSE),B4460)</f>
        <v>3RQLD</v>
      </c>
    </row>
    <row r="4461" spans="1:4">
      <c r="A4461">
        <v>4660</v>
      </c>
      <c r="B4461" t="s">
        <v>528</v>
      </c>
      <c r="C4461" t="s">
        <v>479</v>
      </c>
      <c r="D4461" t="str">
        <f>IFERROR(VLOOKUP(A4461,'Perpetual Stats(HEM)'!$A$3:$D$2773,3,FALSE),B4461)</f>
        <v>3RQLD</v>
      </c>
    </row>
    <row r="4462" spans="1:4">
      <c r="A4462">
        <v>4661</v>
      </c>
      <c r="B4462" t="s">
        <v>528</v>
      </c>
      <c r="C4462" t="s">
        <v>479</v>
      </c>
      <c r="D4462" t="str">
        <f>IFERROR(VLOOKUP(A4462,'Perpetual Stats(HEM)'!$A$3:$D$2773,3,FALSE),B4462)</f>
        <v>QLD</v>
      </c>
    </row>
    <row r="4463" spans="1:4">
      <c r="A4463">
        <v>4662</v>
      </c>
      <c r="B4463" t="s">
        <v>528</v>
      </c>
      <c r="C4463" t="s">
        <v>479</v>
      </c>
      <c r="D4463" t="str">
        <f>IFERROR(VLOOKUP(A4463,'Perpetual Stats(HEM)'!$A$3:$D$2773,3,FALSE),B4463)</f>
        <v>3RQLD</v>
      </c>
    </row>
    <row r="4464" spans="1:4">
      <c r="A4464">
        <v>4663</v>
      </c>
      <c r="B4464" t="s">
        <v>528</v>
      </c>
      <c r="C4464" t="s">
        <v>479</v>
      </c>
      <c r="D4464" t="str">
        <f>IFERROR(VLOOKUP(A4464,'Perpetual Stats(HEM)'!$A$3:$D$2773,3,FALSE),B4464)</f>
        <v>QLD</v>
      </c>
    </row>
    <row r="4465" spans="1:4">
      <c r="A4465">
        <v>4664</v>
      </c>
      <c r="B4465" t="s">
        <v>528</v>
      </c>
      <c r="C4465" t="s">
        <v>479</v>
      </c>
      <c r="D4465" t="str">
        <f>IFERROR(VLOOKUP(A4465,'Perpetual Stats(HEM)'!$A$3:$D$2773,3,FALSE),B4465)</f>
        <v>QLD</v>
      </c>
    </row>
    <row r="4466" spans="1:4">
      <c r="A4466">
        <v>4665</v>
      </c>
      <c r="B4466" t="s">
        <v>528</v>
      </c>
      <c r="C4466" t="s">
        <v>479</v>
      </c>
      <c r="D4466" t="str">
        <f>IFERROR(VLOOKUP(A4466,'Perpetual Stats(HEM)'!$A$3:$D$2773,3,FALSE),B4466)</f>
        <v>QLD</v>
      </c>
    </row>
    <row r="4467" spans="1:4">
      <c r="A4467">
        <v>4666</v>
      </c>
      <c r="B4467" t="s">
        <v>528</v>
      </c>
      <c r="C4467" t="s">
        <v>479</v>
      </c>
      <c r="D4467" t="str">
        <f>IFERROR(VLOOKUP(A4467,'Perpetual Stats(HEM)'!$A$3:$D$2773,3,FALSE),B4467)</f>
        <v>QLD</v>
      </c>
    </row>
    <row r="4468" spans="1:4">
      <c r="A4468">
        <v>4667</v>
      </c>
      <c r="B4468" t="s">
        <v>528</v>
      </c>
      <c r="C4468" t="s">
        <v>479</v>
      </c>
      <c r="D4468" t="str">
        <f>IFERROR(VLOOKUP(A4468,'Perpetual Stats(HEM)'!$A$3:$D$2773,3,FALSE),B4468)</f>
        <v>QLD</v>
      </c>
    </row>
    <row r="4469" spans="1:4">
      <c r="A4469">
        <v>4668</v>
      </c>
      <c r="B4469" t="s">
        <v>528</v>
      </c>
      <c r="C4469" t="s">
        <v>479</v>
      </c>
      <c r="D4469" t="str">
        <f>IFERROR(VLOOKUP(A4469,'Perpetual Stats(HEM)'!$A$3:$D$2773,3,FALSE),B4469)</f>
        <v>QLD</v>
      </c>
    </row>
    <row r="4470" spans="1:4">
      <c r="A4470">
        <v>4669</v>
      </c>
      <c r="B4470" t="s">
        <v>528</v>
      </c>
      <c r="C4470" t="s">
        <v>479</v>
      </c>
      <c r="D4470" t="str">
        <f>IFERROR(VLOOKUP(A4470,'Perpetual Stats(HEM)'!$A$3:$D$2773,3,FALSE),B4470)</f>
        <v>QLD</v>
      </c>
    </row>
    <row r="4471" spans="1:4">
      <c r="A4471">
        <v>4670</v>
      </c>
      <c r="B4471" t="s">
        <v>528</v>
      </c>
      <c r="C4471" t="s">
        <v>479</v>
      </c>
      <c r="D4471" t="str">
        <f>IFERROR(VLOOKUP(A4471,'Perpetual Stats(HEM)'!$A$3:$D$2773,3,FALSE),B4471)</f>
        <v>3RQLD</v>
      </c>
    </row>
    <row r="4472" spans="1:4">
      <c r="A4472">
        <v>4671</v>
      </c>
      <c r="B4472" t="s">
        <v>528</v>
      </c>
      <c r="C4472" t="s">
        <v>479</v>
      </c>
      <c r="D4472" t="str">
        <f>IFERROR(VLOOKUP(A4472,'Perpetual Stats(HEM)'!$A$3:$D$2773,3,FALSE),B4472)</f>
        <v>3RQLD</v>
      </c>
    </row>
    <row r="4473" spans="1:4">
      <c r="A4473">
        <v>4672</v>
      </c>
      <c r="B4473" t="s">
        <v>528</v>
      </c>
      <c r="C4473" t="s">
        <v>479</v>
      </c>
      <c r="D4473" t="str">
        <f>IFERROR(VLOOKUP(A4473,'Perpetual Stats(HEM)'!$A$3:$D$2773,3,FALSE),B4473)</f>
        <v>QLD</v>
      </c>
    </row>
    <row r="4474" spans="1:4">
      <c r="A4474">
        <v>4673</v>
      </c>
      <c r="B4474" t="s">
        <v>528</v>
      </c>
      <c r="C4474" t="s">
        <v>479</v>
      </c>
      <c r="D4474" t="str">
        <f>IFERROR(VLOOKUP(A4474,'Perpetual Stats(HEM)'!$A$3:$D$2773,3,FALSE),B4474)</f>
        <v>3RQLD</v>
      </c>
    </row>
    <row r="4475" spans="1:4">
      <c r="A4475">
        <v>4674</v>
      </c>
      <c r="B4475" t="s">
        <v>528</v>
      </c>
      <c r="C4475" t="s">
        <v>479</v>
      </c>
      <c r="D4475" t="str">
        <f>IFERROR(VLOOKUP(A4475,'Perpetual Stats(HEM)'!$A$3:$D$2773,3,FALSE),B4475)</f>
        <v>3RQLD</v>
      </c>
    </row>
    <row r="4476" spans="1:4">
      <c r="A4476">
        <v>4675</v>
      </c>
      <c r="B4476" t="s">
        <v>528</v>
      </c>
      <c r="C4476" t="s">
        <v>479</v>
      </c>
      <c r="D4476" t="str">
        <f>IFERROR(VLOOKUP(A4476,'Perpetual Stats(HEM)'!$A$3:$D$2773,3,FALSE),B4476)</f>
        <v>QLD</v>
      </c>
    </row>
    <row r="4477" spans="1:4">
      <c r="A4477">
        <v>4676</v>
      </c>
      <c r="B4477" t="s">
        <v>528</v>
      </c>
      <c r="C4477" t="s">
        <v>479</v>
      </c>
      <c r="D4477" t="str">
        <f>IFERROR(VLOOKUP(A4477,'Perpetual Stats(HEM)'!$A$3:$D$2773,3,FALSE),B4477)</f>
        <v>3RQLD</v>
      </c>
    </row>
    <row r="4478" spans="1:4">
      <c r="A4478">
        <v>4677</v>
      </c>
      <c r="B4478" t="s">
        <v>528</v>
      </c>
      <c r="C4478" t="s">
        <v>479</v>
      </c>
      <c r="D4478" t="str">
        <f>IFERROR(VLOOKUP(A4478,'Perpetual Stats(HEM)'!$A$3:$D$2773,3,FALSE),B4478)</f>
        <v>3RQLD</v>
      </c>
    </row>
    <row r="4479" spans="1:4">
      <c r="A4479">
        <v>4678</v>
      </c>
      <c r="B4479" t="s">
        <v>528</v>
      </c>
      <c r="C4479" t="s">
        <v>479</v>
      </c>
      <c r="D4479" t="str">
        <f>IFERROR(VLOOKUP(A4479,'Perpetual Stats(HEM)'!$A$3:$D$2773,3,FALSE),B4479)</f>
        <v>3RQLD</v>
      </c>
    </row>
    <row r="4480" spans="1:4">
      <c r="A4480">
        <v>4679</v>
      </c>
      <c r="B4480" t="s">
        <v>528</v>
      </c>
      <c r="C4480" t="s">
        <v>479</v>
      </c>
      <c r="D4480" t="str">
        <f>IFERROR(VLOOKUP(A4480,'Perpetual Stats(HEM)'!$A$3:$D$2773,3,FALSE),B4480)</f>
        <v>QLD</v>
      </c>
    </row>
    <row r="4481" spans="1:4">
      <c r="A4481">
        <v>4680</v>
      </c>
      <c r="B4481" t="s">
        <v>528</v>
      </c>
      <c r="C4481" t="s">
        <v>479</v>
      </c>
      <c r="D4481" t="str">
        <f>IFERROR(VLOOKUP(A4481,'Perpetual Stats(HEM)'!$A$3:$D$2773,3,FALSE),B4481)</f>
        <v>3RQLD</v>
      </c>
    </row>
    <row r="4482" spans="1:4">
      <c r="A4482">
        <v>4681</v>
      </c>
      <c r="B4482" t="s">
        <v>528</v>
      </c>
      <c r="C4482" t="s">
        <v>479</v>
      </c>
      <c r="D4482" t="str">
        <f>IFERROR(VLOOKUP(A4482,'Perpetual Stats(HEM)'!$A$3:$D$2773,3,FALSE),B4482)</f>
        <v>QLD</v>
      </c>
    </row>
    <row r="4483" spans="1:4">
      <c r="A4483">
        <v>4682</v>
      </c>
      <c r="B4483" t="s">
        <v>528</v>
      </c>
      <c r="C4483" t="s">
        <v>479</v>
      </c>
      <c r="D4483" t="str">
        <f>IFERROR(VLOOKUP(A4483,'Perpetual Stats(HEM)'!$A$3:$D$2773,3,FALSE),B4483)</f>
        <v>QLD</v>
      </c>
    </row>
    <row r="4484" spans="1:4">
      <c r="A4484">
        <v>4683</v>
      </c>
      <c r="B4484" t="s">
        <v>528</v>
      </c>
      <c r="C4484" t="s">
        <v>479</v>
      </c>
      <c r="D4484" t="str">
        <f>IFERROR(VLOOKUP(A4484,'Perpetual Stats(HEM)'!$A$3:$D$2773,3,FALSE),B4484)</f>
        <v>QLD</v>
      </c>
    </row>
    <row r="4485" spans="1:4">
      <c r="A4485">
        <v>4684</v>
      </c>
      <c r="B4485" t="s">
        <v>528</v>
      </c>
      <c r="C4485" t="s">
        <v>479</v>
      </c>
      <c r="D4485" t="str">
        <f>IFERROR(VLOOKUP(A4485,'Perpetual Stats(HEM)'!$A$3:$D$2773,3,FALSE),B4485)</f>
        <v>QLD</v>
      </c>
    </row>
    <row r="4486" spans="1:4">
      <c r="A4486">
        <v>4685</v>
      </c>
      <c r="B4486" t="s">
        <v>528</v>
      </c>
      <c r="C4486" t="s">
        <v>479</v>
      </c>
      <c r="D4486" t="str">
        <f>IFERROR(VLOOKUP(A4486,'Perpetual Stats(HEM)'!$A$3:$D$2773,3,FALSE),B4486)</f>
        <v>QLD</v>
      </c>
    </row>
    <row r="4487" spans="1:4">
      <c r="A4487">
        <v>4686</v>
      </c>
      <c r="B4487" t="s">
        <v>528</v>
      </c>
      <c r="C4487" t="s">
        <v>479</v>
      </c>
      <c r="D4487" t="str">
        <f>IFERROR(VLOOKUP(A4487,'Perpetual Stats(HEM)'!$A$3:$D$2773,3,FALSE),B4487)</f>
        <v>QLD</v>
      </c>
    </row>
    <row r="4488" spans="1:4">
      <c r="A4488">
        <v>4687</v>
      </c>
      <c r="B4488" t="s">
        <v>528</v>
      </c>
      <c r="C4488" t="s">
        <v>479</v>
      </c>
      <c r="D4488" t="str">
        <f>IFERROR(VLOOKUP(A4488,'Perpetual Stats(HEM)'!$A$3:$D$2773,3,FALSE),B4488)</f>
        <v>QLD</v>
      </c>
    </row>
    <row r="4489" spans="1:4">
      <c r="A4489">
        <v>4688</v>
      </c>
      <c r="B4489" t="s">
        <v>528</v>
      </c>
      <c r="C4489" t="s">
        <v>479</v>
      </c>
      <c r="D4489" t="str">
        <f>IFERROR(VLOOKUP(A4489,'Perpetual Stats(HEM)'!$A$3:$D$2773,3,FALSE),B4489)</f>
        <v>QLD</v>
      </c>
    </row>
    <row r="4490" spans="1:4">
      <c r="A4490">
        <v>4689</v>
      </c>
      <c r="B4490" t="s">
        <v>528</v>
      </c>
      <c r="C4490" t="s">
        <v>479</v>
      </c>
      <c r="D4490" t="str">
        <f>IFERROR(VLOOKUP(A4490,'Perpetual Stats(HEM)'!$A$3:$D$2773,3,FALSE),B4490)</f>
        <v>QLD</v>
      </c>
    </row>
    <row r="4491" spans="1:4">
      <c r="A4491">
        <v>4690</v>
      </c>
      <c r="B4491" t="s">
        <v>528</v>
      </c>
      <c r="C4491" t="s">
        <v>479</v>
      </c>
      <c r="D4491" t="str">
        <f>IFERROR(VLOOKUP(A4491,'Perpetual Stats(HEM)'!$A$3:$D$2773,3,FALSE),B4491)</f>
        <v>QLD</v>
      </c>
    </row>
    <row r="4492" spans="1:4">
      <c r="A4492">
        <v>4691</v>
      </c>
      <c r="B4492" t="s">
        <v>528</v>
      </c>
      <c r="C4492" t="s">
        <v>479</v>
      </c>
      <c r="D4492" t="str">
        <f>IFERROR(VLOOKUP(A4492,'Perpetual Stats(HEM)'!$A$3:$D$2773,3,FALSE),B4492)</f>
        <v>QLD</v>
      </c>
    </row>
    <row r="4493" spans="1:4">
      <c r="A4493">
        <v>4692</v>
      </c>
      <c r="B4493" t="s">
        <v>528</v>
      </c>
      <c r="C4493" t="s">
        <v>479</v>
      </c>
      <c r="D4493" t="str">
        <f>IFERROR(VLOOKUP(A4493,'Perpetual Stats(HEM)'!$A$3:$D$2773,3,FALSE),B4493)</f>
        <v>QLD</v>
      </c>
    </row>
    <row r="4494" spans="1:4">
      <c r="A4494">
        <v>4693</v>
      </c>
      <c r="B4494" t="s">
        <v>528</v>
      </c>
      <c r="C4494" t="s">
        <v>479</v>
      </c>
      <c r="D4494" t="str">
        <f>IFERROR(VLOOKUP(A4494,'Perpetual Stats(HEM)'!$A$3:$D$2773,3,FALSE),B4494)</f>
        <v>QLD</v>
      </c>
    </row>
    <row r="4495" spans="1:4">
      <c r="A4495">
        <v>4694</v>
      </c>
      <c r="B4495" t="s">
        <v>528</v>
      </c>
      <c r="C4495" t="s">
        <v>479</v>
      </c>
      <c r="D4495" t="str">
        <f>IFERROR(VLOOKUP(A4495,'Perpetual Stats(HEM)'!$A$3:$D$2773,3,FALSE),B4495)</f>
        <v>3RQLD</v>
      </c>
    </row>
    <row r="4496" spans="1:4">
      <c r="A4496">
        <v>4695</v>
      </c>
      <c r="B4496" t="s">
        <v>528</v>
      </c>
      <c r="C4496" t="s">
        <v>479</v>
      </c>
      <c r="D4496" t="str">
        <f>IFERROR(VLOOKUP(A4496,'Perpetual Stats(HEM)'!$A$3:$D$2773,3,FALSE),B4496)</f>
        <v>3RQLD</v>
      </c>
    </row>
    <row r="4497" spans="1:4">
      <c r="A4497">
        <v>4696</v>
      </c>
      <c r="B4497" t="s">
        <v>528</v>
      </c>
      <c r="C4497" t="s">
        <v>479</v>
      </c>
      <c r="D4497" t="str">
        <f>IFERROR(VLOOKUP(A4497,'Perpetual Stats(HEM)'!$A$3:$D$2773,3,FALSE),B4497)</f>
        <v>QLD</v>
      </c>
    </row>
    <row r="4498" spans="1:4">
      <c r="A4498">
        <v>4697</v>
      </c>
      <c r="B4498" t="s">
        <v>528</v>
      </c>
      <c r="C4498" t="s">
        <v>479</v>
      </c>
      <c r="D4498" t="str">
        <f>IFERROR(VLOOKUP(A4498,'Perpetual Stats(HEM)'!$A$3:$D$2773,3,FALSE),B4498)</f>
        <v>3RQLD</v>
      </c>
    </row>
    <row r="4499" spans="1:4">
      <c r="A4499">
        <v>4698</v>
      </c>
      <c r="B4499" t="s">
        <v>528</v>
      </c>
      <c r="C4499" t="s">
        <v>479</v>
      </c>
      <c r="D4499" t="str">
        <f>IFERROR(VLOOKUP(A4499,'Perpetual Stats(HEM)'!$A$3:$D$2773,3,FALSE),B4499)</f>
        <v>QLD</v>
      </c>
    </row>
    <row r="4500" spans="1:4">
      <c r="A4500">
        <v>4699</v>
      </c>
      <c r="B4500" t="s">
        <v>528</v>
      </c>
      <c r="C4500" t="s">
        <v>479</v>
      </c>
      <c r="D4500" t="str">
        <f>IFERROR(VLOOKUP(A4500,'Perpetual Stats(HEM)'!$A$3:$D$2773,3,FALSE),B4500)</f>
        <v>3RQLD</v>
      </c>
    </row>
    <row r="4501" spans="1:4">
      <c r="A4501">
        <v>4700</v>
      </c>
      <c r="B4501" t="s">
        <v>528</v>
      </c>
      <c r="C4501" t="s">
        <v>479</v>
      </c>
      <c r="D4501" t="str">
        <f>IFERROR(VLOOKUP(A4501,'Perpetual Stats(HEM)'!$A$3:$D$2773,3,FALSE),B4501)</f>
        <v>3RQLD</v>
      </c>
    </row>
    <row r="4502" spans="1:4">
      <c r="A4502">
        <v>4701</v>
      </c>
      <c r="B4502" t="s">
        <v>528</v>
      </c>
      <c r="C4502" t="s">
        <v>479</v>
      </c>
      <c r="D4502" t="str">
        <f>IFERROR(VLOOKUP(A4502,'Perpetual Stats(HEM)'!$A$3:$D$2773,3,FALSE),B4502)</f>
        <v>3RQLD</v>
      </c>
    </row>
    <row r="4503" spans="1:4">
      <c r="A4503">
        <v>4702</v>
      </c>
      <c r="B4503" t="s">
        <v>528</v>
      </c>
      <c r="C4503" t="s">
        <v>479</v>
      </c>
      <c r="D4503" t="str">
        <f>IFERROR(VLOOKUP(A4503,'Perpetual Stats(HEM)'!$A$3:$D$2773,3,FALSE),B4503)</f>
        <v>3RQLD</v>
      </c>
    </row>
    <row r="4504" spans="1:4">
      <c r="A4504">
        <v>4703</v>
      </c>
      <c r="B4504" t="s">
        <v>528</v>
      </c>
      <c r="C4504" t="s">
        <v>479</v>
      </c>
      <c r="D4504" t="str">
        <f>IFERROR(VLOOKUP(A4504,'Perpetual Stats(HEM)'!$A$3:$D$2773,3,FALSE),B4504)</f>
        <v>3RQLD</v>
      </c>
    </row>
    <row r="4505" spans="1:4">
      <c r="A4505">
        <v>4704</v>
      </c>
      <c r="B4505" t="s">
        <v>528</v>
      </c>
      <c r="C4505" t="s">
        <v>479</v>
      </c>
      <c r="D4505" t="str">
        <f>IFERROR(VLOOKUP(A4505,'Perpetual Stats(HEM)'!$A$3:$D$2773,3,FALSE),B4505)</f>
        <v>3RQLD</v>
      </c>
    </row>
    <row r="4506" spans="1:4">
      <c r="A4506">
        <v>4705</v>
      </c>
      <c r="B4506" t="s">
        <v>528</v>
      </c>
      <c r="C4506" t="s">
        <v>479</v>
      </c>
      <c r="D4506" t="str">
        <f>IFERROR(VLOOKUP(A4506,'Perpetual Stats(HEM)'!$A$3:$D$2773,3,FALSE),B4506)</f>
        <v>3RQLD</v>
      </c>
    </row>
    <row r="4507" spans="1:4">
      <c r="A4507">
        <v>4706</v>
      </c>
      <c r="B4507" t="s">
        <v>528</v>
      </c>
      <c r="C4507" t="s">
        <v>479</v>
      </c>
      <c r="D4507" t="str">
        <f>IFERROR(VLOOKUP(A4507,'Perpetual Stats(HEM)'!$A$3:$D$2773,3,FALSE),B4507)</f>
        <v>3RQLD</v>
      </c>
    </row>
    <row r="4508" spans="1:4">
      <c r="A4508">
        <v>4707</v>
      </c>
      <c r="B4508" t="s">
        <v>528</v>
      </c>
      <c r="C4508" t="s">
        <v>479</v>
      </c>
      <c r="D4508" t="str">
        <f>IFERROR(VLOOKUP(A4508,'Perpetual Stats(HEM)'!$A$3:$D$2773,3,FALSE),B4508)</f>
        <v>3RQLD</v>
      </c>
    </row>
    <row r="4509" spans="1:4">
      <c r="A4509">
        <v>4708</v>
      </c>
      <c r="B4509" t="s">
        <v>528</v>
      </c>
      <c r="C4509" t="s">
        <v>479</v>
      </c>
      <c r="D4509" t="str">
        <f>IFERROR(VLOOKUP(A4509,'Perpetual Stats(HEM)'!$A$3:$D$2773,3,FALSE),B4509)</f>
        <v>QLD</v>
      </c>
    </row>
    <row r="4510" spans="1:4">
      <c r="A4510">
        <v>4709</v>
      </c>
      <c r="B4510" t="s">
        <v>528</v>
      </c>
      <c r="C4510" t="s">
        <v>479</v>
      </c>
      <c r="D4510" t="str">
        <f>IFERROR(VLOOKUP(A4510,'Perpetual Stats(HEM)'!$A$3:$D$2773,3,FALSE),B4510)</f>
        <v>3RQLD</v>
      </c>
    </row>
    <row r="4511" spans="1:4">
      <c r="A4511">
        <v>4710</v>
      </c>
      <c r="B4511" t="s">
        <v>528</v>
      </c>
      <c r="C4511" t="s">
        <v>479</v>
      </c>
      <c r="D4511" t="str">
        <f>IFERROR(VLOOKUP(A4511,'Perpetual Stats(HEM)'!$A$3:$D$2773,3,FALSE),B4511)</f>
        <v>3RQLD</v>
      </c>
    </row>
    <row r="4512" spans="1:4">
      <c r="A4512">
        <v>4711</v>
      </c>
      <c r="B4512" t="s">
        <v>528</v>
      </c>
      <c r="C4512" t="s">
        <v>479</v>
      </c>
      <c r="D4512" t="str">
        <f>IFERROR(VLOOKUP(A4512,'Perpetual Stats(HEM)'!$A$3:$D$2773,3,FALSE),B4512)</f>
        <v>3RQLD</v>
      </c>
    </row>
    <row r="4513" spans="1:4">
      <c r="A4513">
        <v>4712</v>
      </c>
      <c r="B4513" t="s">
        <v>528</v>
      </c>
      <c r="C4513" t="s">
        <v>479</v>
      </c>
      <c r="D4513" t="str">
        <f>IFERROR(VLOOKUP(A4513,'Perpetual Stats(HEM)'!$A$3:$D$2773,3,FALSE),B4513)</f>
        <v>3RQLD</v>
      </c>
    </row>
    <row r="4514" spans="1:4">
      <c r="A4514">
        <v>4713</v>
      </c>
      <c r="B4514" t="s">
        <v>528</v>
      </c>
      <c r="C4514" t="s">
        <v>479</v>
      </c>
      <c r="D4514" t="str">
        <f>IFERROR(VLOOKUP(A4514,'Perpetual Stats(HEM)'!$A$3:$D$2773,3,FALSE),B4514)</f>
        <v>3RQLD</v>
      </c>
    </row>
    <row r="4515" spans="1:4">
      <c r="A4515">
        <v>4714</v>
      </c>
      <c r="B4515" t="s">
        <v>528</v>
      </c>
      <c r="C4515" t="s">
        <v>479</v>
      </c>
      <c r="D4515" t="str">
        <f>IFERROR(VLOOKUP(A4515,'Perpetual Stats(HEM)'!$A$3:$D$2773,3,FALSE),B4515)</f>
        <v>3RQLD</v>
      </c>
    </row>
    <row r="4516" spans="1:4">
      <c r="A4516">
        <v>4715</v>
      </c>
      <c r="B4516" t="s">
        <v>528</v>
      </c>
      <c r="C4516" t="s">
        <v>479</v>
      </c>
      <c r="D4516" t="str">
        <f>IFERROR(VLOOKUP(A4516,'Perpetual Stats(HEM)'!$A$3:$D$2773,3,FALSE),B4516)</f>
        <v>3RQLD</v>
      </c>
    </row>
    <row r="4517" spans="1:4">
      <c r="A4517">
        <v>4716</v>
      </c>
      <c r="B4517" t="s">
        <v>528</v>
      </c>
      <c r="C4517" t="s">
        <v>479</v>
      </c>
      <c r="D4517" t="str">
        <f>IFERROR(VLOOKUP(A4517,'Perpetual Stats(HEM)'!$A$3:$D$2773,3,FALSE),B4517)</f>
        <v>3RQLD</v>
      </c>
    </row>
    <row r="4518" spans="1:4">
      <c r="A4518">
        <v>4717</v>
      </c>
      <c r="B4518" t="s">
        <v>528</v>
      </c>
      <c r="C4518" t="s">
        <v>479</v>
      </c>
      <c r="D4518" t="str">
        <f>IFERROR(VLOOKUP(A4518,'Perpetual Stats(HEM)'!$A$3:$D$2773,3,FALSE),B4518)</f>
        <v>3RQLD</v>
      </c>
    </row>
    <row r="4519" spans="1:4">
      <c r="A4519">
        <v>4718</v>
      </c>
      <c r="B4519" t="s">
        <v>528</v>
      </c>
      <c r="C4519" t="s">
        <v>479</v>
      </c>
      <c r="D4519" t="str">
        <f>IFERROR(VLOOKUP(A4519,'Perpetual Stats(HEM)'!$A$3:$D$2773,3,FALSE),B4519)</f>
        <v>3RQLD</v>
      </c>
    </row>
    <row r="4520" spans="1:4">
      <c r="A4520">
        <v>4719</v>
      </c>
      <c r="B4520" t="s">
        <v>528</v>
      </c>
      <c r="C4520" t="s">
        <v>479</v>
      </c>
      <c r="D4520" t="str">
        <f>IFERROR(VLOOKUP(A4520,'Perpetual Stats(HEM)'!$A$3:$D$2773,3,FALSE),B4520)</f>
        <v>3RQLD</v>
      </c>
    </row>
    <row r="4521" spans="1:4">
      <c r="A4521">
        <v>4720</v>
      </c>
      <c r="B4521" t="s">
        <v>528</v>
      </c>
      <c r="C4521" t="s">
        <v>479</v>
      </c>
      <c r="D4521" t="str">
        <f>IFERROR(VLOOKUP(A4521,'Perpetual Stats(HEM)'!$A$3:$D$2773,3,FALSE),B4521)</f>
        <v>3RQLD</v>
      </c>
    </row>
    <row r="4522" spans="1:4">
      <c r="A4522">
        <v>4721</v>
      </c>
      <c r="B4522" t="s">
        <v>528</v>
      </c>
      <c r="C4522" t="s">
        <v>479</v>
      </c>
      <c r="D4522" t="str">
        <f>IFERROR(VLOOKUP(A4522,'Perpetual Stats(HEM)'!$A$3:$D$2773,3,FALSE),B4522)</f>
        <v>3RQLD</v>
      </c>
    </row>
    <row r="4523" spans="1:4">
      <c r="A4523">
        <v>4722</v>
      </c>
      <c r="B4523" t="s">
        <v>528</v>
      </c>
      <c r="C4523" t="s">
        <v>479</v>
      </c>
      <c r="D4523" t="str">
        <f>IFERROR(VLOOKUP(A4523,'Perpetual Stats(HEM)'!$A$3:$D$2773,3,FALSE),B4523)</f>
        <v>3RQLD</v>
      </c>
    </row>
    <row r="4524" spans="1:4">
      <c r="A4524">
        <v>4723</v>
      </c>
      <c r="B4524" t="s">
        <v>528</v>
      </c>
      <c r="C4524" t="s">
        <v>479</v>
      </c>
      <c r="D4524" t="str">
        <f>IFERROR(VLOOKUP(A4524,'Perpetual Stats(HEM)'!$A$3:$D$2773,3,FALSE),B4524)</f>
        <v>3RQLD</v>
      </c>
    </row>
    <row r="4525" spans="1:4">
      <c r="A4525">
        <v>4724</v>
      </c>
      <c r="B4525" t="s">
        <v>528</v>
      </c>
      <c r="C4525" t="s">
        <v>479</v>
      </c>
      <c r="D4525" t="str">
        <f>IFERROR(VLOOKUP(A4525,'Perpetual Stats(HEM)'!$A$3:$D$2773,3,FALSE),B4525)</f>
        <v>3RQLD</v>
      </c>
    </row>
    <row r="4526" spans="1:4">
      <c r="A4526">
        <v>4725</v>
      </c>
      <c r="B4526" t="s">
        <v>528</v>
      </c>
      <c r="C4526" t="s">
        <v>479</v>
      </c>
      <c r="D4526" t="str">
        <f>IFERROR(VLOOKUP(A4526,'Perpetual Stats(HEM)'!$A$3:$D$2773,3,FALSE),B4526)</f>
        <v>3RQLD</v>
      </c>
    </row>
    <row r="4527" spans="1:4">
      <c r="A4527">
        <v>4726</v>
      </c>
      <c r="B4527" t="s">
        <v>528</v>
      </c>
      <c r="C4527" t="s">
        <v>479</v>
      </c>
      <c r="D4527" t="str">
        <f>IFERROR(VLOOKUP(A4527,'Perpetual Stats(HEM)'!$A$3:$D$2773,3,FALSE),B4527)</f>
        <v>3RQLD</v>
      </c>
    </row>
    <row r="4528" spans="1:4">
      <c r="A4528">
        <v>4727</v>
      </c>
      <c r="B4528" t="s">
        <v>528</v>
      </c>
      <c r="C4528" t="s">
        <v>479</v>
      </c>
      <c r="D4528" t="str">
        <f>IFERROR(VLOOKUP(A4528,'Perpetual Stats(HEM)'!$A$3:$D$2773,3,FALSE),B4528)</f>
        <v>3RQLD</v>
      </c>
    </row>
    <row r="4529" spans="1:4">
      <c r="A4529">
        <v>4728</v>
      </c>
      <c r="B4529" t="s">
        <v>528</v>
      </c>
      <c r="C4529" t="s">
        <v>479</v>
      </c>
      <c r="D4529" t="str">
        <f>IFERROR(VLOOKUP(A4529,'Perpetual Stats(HEM)'!$A$3:$D$2773,3,FALSE),B4529)</f>
        <v>3RQLD</v>
      </c>
    </row>
    <row r="4530" spans="1:4">
      <c r="A4530">
        <v>4729</v>
      </c>
      <c r="B4530" t="s">
        <v>528</v>
      </c>
      <c r="C4530" t="s">
        <v>479</v>
      </c>
      <c r="D4530" t="str">
        <f>IFERROR(VLOOKUP(A4530,'Perpetual Stats(HEM)'!$A$3:$D$2773,3,FALSE),B4530)</f>
        <v>QLD</v>
      </c>
    </row>
    <row r="4531" spans="1:4">
      <c r="A4531">
        <v>4730</v>
      </c>
      <c r="B4531" t="s">
        <v>528</v>
      </c>
      <c r="C4531" t="s">
        <v>479</v>
      </c>
      <c r="D4531" t="str">
        <f>IFERROR(VLOOKUP(A4531,'Perpetual Stats(HEM)'!$A$3:$D$2773,3,FALSE),B4531)</f>
        <v>3RQLD</v>
      </c>
    </row>
    <row r="4532" spans="1:4">
      <c r="A4532">
        <v>4731</v>
      </c>
      <c r="B4532" t="s">
        <v>528</v>
      </c>
      <c r="C4532" t="s">
        <v>479</v>
      </c>
      <c r="D4532" t="str">
        <f>IFERROR(VLOOKUP(A4532,'Perpetual Stats(HEM)'!$A$3:$D$2773,3,FALSE),B4532)</f>
        <v>3RQLD</v>
      </c>
    </row>
    <row r="4533" spans="1:4">
      <c r="A4533">
        <v>4732</v>
      </c>
      <c r="B4533" t="s">
        <v>528</v>
      </c>
      <c r="C4533" t="s">
        <v>479</v>
      </c>
      <c r="D4533" t="str">
        <f>IFERROR(VLOOKUP(A4533,'Perpetual Stats(HEM)'!$A$3:$D$2773,3,FALSE),B4533)</f>
        <v>3RQLD</v>
      </c>
    </row>
    <row r="4534" spans="1:4">
      <c r="A4534">
        <v>4733</v>
      </c>
      <c r="B4534" t="s">
        <v>528</v>
      </c>
      <c r="C4534" t="s">
        <v>479</v>
      </c>
      <c r="D4534" t="str">
        <f>IFERROR(VLOOKUP(A4534,'Perpetual Stats(HEM)'!$A$3:$D$2773,3,FALSE),B4534)</f>
        <v>3RQLD</v>
      </c>
    </row>
    <row r="4535" spans="1:4">
      <c r="A4535">
        <v>4734</v>
      </c>
      <c r="B4535" t="s">
        <v>528</v>
      </c>
      <c r="C4535" t="s">
        <v>479</v>
      </c>
      <c r="D4535" t="str">
        <f>IFERROR(VLOOKUP(A4535,'Perpetual Stats(HEM)'!$A$3:$D$2773,3,FALSE),B4535)</f>
        <v>QLD</v>
      </c>
    </row>
    <row r="4536" spans="1:4">
      <c r="A4536">
        <v>4735</v>
      </c>
      <c r="B4536" t="s">
        <v>528</v>
      </c>
      <c r="C4536" t="s">
        <v>479</v>
      </c>
      <c r="D4536" t="str">
        <f>IFERROR(VLOOKUP(A4536,'Perpetual Stats(HEM)'!$A$3:$D$2773,3,FALSE),B4536)</f>
        <v>3RQLD</v>
      </c>
    </row>
    <row r="4537" spans="1:4">
      <c r="A4537">
        <v>4736</v>
      </c>
      <c r="B4537" t="s">
        <v>528</v>
      </c>
      <c r="C4537" t="s">
        <v>479</v>
      </c>
      <c r="D4537" t="str">
        <f>IFERROR(VLOOKUP(A4537,'Perpetual Stats(HEM)'!$A$3:$D$2773,3,FALSE),B4537)</f>
        <v>3RQLD</v>
      </c>
    </row>
    <row r="4538" spans="1:4">
      <c r="A4538">
        <v>4737</v>
      </c>
      <c r="B4538" t="s">
        <v>528</v>
      </c>
      <c r="C4538" t="s">
        <v>479</v>
      </c>
      <c r="D4538" t="str">
        <f>IFERROR(VLOOKUP(A4538,'Perpetual Stats(HEM)'!$A$3:$D$2773,3,FALSE),B4538)</f>
        <v>3RQLD</v>
      </c>
    </row>
    <row r="4539" spans="1:4">
      <c r="A4539">
        <v>4738</v>
      </c>
      <c r="B4539" t="s">
        <v>528</v>
      </c>
      <c r="C4539" t="s">
        <v>479</v>
      </c>
      <c r="D4539" t="str">
        <f>IFERROR(VLOOKUP(A4539,'Perpetual Stats(HEM)'!$A$3:$D$2773,3,FALSE),B4539)</f>
        <v>3RQLD</v>
      </c>
    </row>
    <row r="4540" spans="1:4">
      <c r="A4540">
        <v>4739</v>
      </c>
      <c r="B4540" t="s">
        <v>528</v>
      </c>
      <c r="C4540" t="s">
        <v>479</v>
      </c>
      <c r="D4540" t="str">
        <f>IFERROR(VLOOKUP(A4540,'Perpetual Stats(HEM)'!$A$3:$D$2773,3,FALSE),B4540)</f>
        <v>3RQLD</v>
      </c>
    </row>
    <row r="4541" spans="1:4">
      <c r="A4541">
        <v>4740</v>
      </c>
      <c r="B4541" t="s">
        <v>528</v>
      </c>
      <c r="C4541" t="s">
        <v>479</v>
      </c>
      <c r="D4541" t="str">
        <f>IFERROR(VLOOKUP(A4541,'Perpetual Stats(HEM)'!$A$3:$D$2773,3,FALSE),B4541)</f>
        <v>3RQLD</v>
      </c>
    </row>
    <row r="4542" spans="1:4">
      <c r="A4542">
        <v>4741</v>
      </c>
      <c r="B4542" t="s">
        <v>528</v>
      </c>
      <c r="C4542" t="s">
        <v>479</v>
      </c>
      <c r="D4542" t="str">
        <f>IFERROR(VLOOKUP(A4542,'Perpetual Stats(HEM)'!$A$3:$D$2773,3,FALSE),B4542)</f>
        <v>3RQLD</v>
      </c>
    </row>
    <row r="4543" spans="1:4">
      <c r="A4543">
        <v>4742</v>
      </c>
      <c r="B4543" t="s">
        <v>528</v>
      </c>
      <c r="C4543" t="s">
        <v>479</v>
      </c>
      <c r="D4543" t="str">
        <f>IFERROR(VLOOKUP(A4543,'Perpetual Stats(HEM)'!$A$3:$D$2773,3,FALSE),B4543)</f>
        <v>3RQLD</v>
      </c>
    </row>
    <row r="4544" spans="1:4">
      <c r="A4544">
        <v>4743</v>
      </c>
      <c r="B4544" t="s">
        <v>528</v>
      </c>
      <c r="C4544" t="s">
        <v>479</v>
      </c>
      <c r="D4544" t="str">
        <f>IFERROR(VLOOKUP(A4544,'Perpetual Stats(HEM)'!$A$3:$D$2773,3,FALSE),B4544)</f>
        <v>3RQLD</v>
      </c>
    </row>
    <row r="4545" spans="1:4">
      <c r="A4545">
        <v>4744</v>
      </c>
      <c r="B4545" t="s">
        <v>528</v>
      </c>
      <c r="C4545" t="s">
        <v>479</v>
      </c>
      <c r="D4545" t="str">
        <f>IFERROR(VLOOKUP(A4545,'Perpetual Stats(HEM)'!$A$3:$D$2773,3,FALSE),B4545)</f>
        <v>3RQLD</v>
      </c>
    </row>
    <row r="4546" spans="1:4">
      <c r="A4546">
        <v>4745</v>
      </c>
      <c r="B4546" t="s">
        <v>528</v>
      </c>
      <c r="C4546" t="s">
        <v>479</v>
      </c>
      <c r="D4546" t="str">
        <f>IFERROR(VLOOKUP(A4546,'Perpetual Stats(HEM)'!$A$3:$D$2773,3,FALSE),B4546)</f>
        <v>3RQLD</v>
      </c>
    </row>
    <row r="4547" spans="1:4">
      <c r="A4547">
        <v>4746</v>
      </c>
      <c r="B4547" t="s">
        <v>528</v>
      </c>
      <c r="C4547" t="s">
        <v>479</v>
      </c>
      <c r="D4547" t="str">
        <f>IFERROR(VLOOKUP(A4547,'Perpetual Stats(HEM)'!$A$3:$D$2773,3,FALSE),B4547)</f>
        <v>3RQLD</v>
      </c>
    </row>
    <row r="4548" spans="1:4">
      <c r="A4548">
        <v>4747</v>
      </c>
      <c r="B4548" t="s">
        <v>528</v>
      </c>
      <c r="C4548" t="s">
        <v>479</v>
      </c>
      <c r="D4548" t="str">
        <f>IFERROR(VLOOKUP(A4548,'Perpetual Stats(HEM)'!$A$3:$D$2773,3,FALSE),B4548)</f>
        <v>QLD</v>
      </c>
    </row>
    <row r="4549" spans="1:4">
      <c r="A4549">
        <v>4748</v>
      </c>
      <c r="B4549" t="s">
        <v>528</v>
      </c>
      <c r="C4549" t="s">
        <v>479</v>
      </c>
      <c r="D4549" t="str">
        <f>IFERROR(VLOOKUP(A4549,'Perpetual Stats(HEM)'!$A$3:$D$2773,3,FALSE),B4549)</f>
        <v>QLD</v>
      </c>
    </row>
    <row r="4550" spans="1:4">
      <c r="A4550">
        <v>4749</v>
      </c>
      <c r="B4550" t="s">
        <v>528</v>
      </c>
      <c r="C4550" t="s">
        <v>479</v>
      </c>
      <c r="D4550" t="str">
        <f>IFERROR(VLOOKUP(A4550,'Perpetual Stats(HEM)'!$A$3:$D$2773,3,FALSE),B4550)</f>
        <v>QLD</v>
      </c>
    </row>
    <row r="4551" spans="1:4">
      <c r="A4551">
        <v>4750</v>
      </c>
      <c r="B4551" t="s">
        <v>528</v>
      </c>
      <c r="C4551" t="s">
        <v>479</v>
      </c>
      <c r="D4551" t="str">
        <f>IFERROR(VLOOKUP(A4551,'Perpetual Stats(HEM)'!$A$3:$D$2773,3,FALSE),B4551)</f>
        <v>3RQLD</v>
      </c>
    </row>
    <row r="4552" spans="1:4">
      <c r="A4552">
        <v>4751</v>
      </c>
      <c r="B4552" t="s">
        <v>528</v>
      </c>
      <c r="C4552" t="s">
        <v>479</v>
      </c>
      <c r="D4552" t="str">
        <f>IFERROR(VLOOKUP(A4552,'Perpetual Stats(HEM)'!$A$3:$D$2773,3,FALSE),B4552)</f>
        <v>3RQLD</v>
      </c>
    </row>
    <row r="4553" spans="1:4">
      <c r="A4553">
        <v>4752</v>
      </c>
      <c r="B4553" t="s">
        <v>528</v>
      </c>
      <c r="C4553" t="s">
        <v>479</v>
      </c>
      <c r="D4553" t="str">
        <f>IFERROR(VLOOKUP(A4553,'Perpetual Stats(HEM)'!$A$3:$D$2773,3,FALSE),B4553)</f>
        <v>QLD</v>
      </c>
    </row>
    <row r="4554" spans="1:4">
      <c r="A4554">
        <v>4753</v>
      </c>
      <c r="B4554" t="s">
        <v>528</v>
      </c>
      <c r="C4554" t="s">
        <v>479</v>
      </c>
      <c r="D4554" t="str">
        <f>IFERROR(VLOOKUP(A4554,'Perpetual Stats(HEM)'!$A$3:$D$2773,3,FALSE),B4554)</f>
        <v>3RQLD</v>
      </c>
    </row>
    <row r="4555" spans="1:4">
      <c r="A4555">
        <v>4754</v>
      </c>
      <c r="B4555" t="s">
        <v>528</v>
      </c>
      <c r="C4555" t="s">
        <v>479</v>
      </c>
      <c r="D4555" t="str">
        <f>IFERROR(VLOOKUP(A4555,'Perpetual Stats(HEM)'!$A$3:$D$2773,3,FALSE),B4555)</f>
        <v>3RQLD</v>
      </c>
    </row>
    <row r="4556" spans="1:4">
      <c r="A4556">
        <v>4755</v>
      </c>
      <c r="B4556" t="s">
        <v>528</v>
      </c>
      <c r="C4556" t="s">
        <v>479</v>
      </c>
      <c r="D4556" t="str">
        <f>IFERROR(VLOOKUP(A4556,'Perpetual Stats(HEM)'!$A$3:$D$2773,3,FALSE),B4556)</f>
        <v>QLD</v>
      </c>
    </row>
    <row r="4557" spans="1:4">
      <c r="A4557">
        <v>4756</v>
      </c>
      <c r="B4557" t="s">
        <v>528</v>
      </c>
      <c r="C4557" t="s">
        <v>479</v>
      </c>
      <c r="D4557" t="str">
        <f>IFERROR(VLOOKUP(A4557,'Perpetual Stats(HEM)'!$A$3:$D$2773,3,FALSE),B4557)</f>
        <v>3RQLD</v>
      </c>
    </row>
    <row r="4558" spans="1:4">
      <c r="A4558">
        <v>4757</v>
      </c>
      <c r="B4558" t="s">
        <v>528</v>
      </c>
      <c r="C4558" t="s">
        <v>479</v>
      </c>
      <c r="D4558" t="str">
        <f>IFERROR(VLOOKUP(A4558,'Perpetual Stats(HEM)'!$A$3:$D$2773,3,FALSE),B4558)</f>
        <v>3RQLD</v>
      </c>
    </row>
    <row r="4559" spans="1:4">
      <c r="A4559">
        <v>4758</v>
      </c>
      <c r="B4559" t="s">
        <v>528</v>
      </c>
      <c r="C4559" t="s">
        <v>479</v>
      </c>
      <c r="D4559" t="str">
        <f>IFERROR(VLOOKUP(A4559,'Perpetual Stats(HEM)'!$A$3:$D$2773,3,FALSE),B4559)</f>
        <v>QLD</v>
      </c>
    </row>
    <row r="4560" spans="1:4">
      <c r="A4560">
        <v>4759</v>
      </c>
      <c r="B4560" t="s">
        <v>528</v>
      </c>
      <c r="C4560" t="s">
        <v>479</v>
      </c>
      <c r="D4560" t="str">
        <f>IFERROR(VLOOKUP(A4560,'Perpetual Stats(HEM)'!$A$3:$D$2773,3,FALSE),B4560)</f>
        <v>QLD</v>
      </c>
    </row>
    <row r="4561" spans="1:4">
      <c r="A4561">
        <v>4760</v>
      </c>
      <c r="B4561" t="s">
        <v>528</v>
      </c>
      <c r="C4561" t="s">
        <v>479</v>
      </c>
      <c r="D4561" t="str">
        <f>IFERROR(VLOOKUP(A4561,'Perpetual Stats(HEM)'!$A$3:$D$2773,3,FALSE),B4561)</f>
        <v>QLD</v>
      </c>
    </row>
    <row r="4562" spans="1:4">
      <c r="A4562">
        <v>4761</v>
      </c>
      <c r="B4562" t="s">
        <v>528</v>
      </c>
      <c r="C4562" t="s">
        <v>479</v>
      </c>
      <c r="D4562" t="str">
        <f>IFERROR(VLOOKUP(A4562,'Perpetual Stats(HEM)'!$A$3:$D$2773,3,FALSE),B4562)</f>
        <v>QLD</v>
      </c>
    </row>
    <row r="4563" spans="1:4">
      <c r="A4563">
        <v>4762</v>
      </c>
      <c r="B4563" t="s">
        <v>528</v>
      </c>
      <c r="C4563" t="s">
        <v>479</v>
      </c>
      <c r="D4563" t="str">
        <f>IFERROR(VLOOKUP(A4563,'Perpetual Stats(HEM)'!$A$3:$D$2773,3,FALSE),B4563)</f>
        <v>QLD</v>
      </c>
    </row>
    <row r="4564" spans="1:4">
      <c r="A4564">
        <v>4763</v>
      </c>
      <c r="B4564" t="s">
        <v>528</v>
      </c>
      <c r="C4564" t="s">
        <v>479</v>
      </c>
      <c r="D4564" t="str">
        <f>IFERROR(VLOOKUP(A4564,'Perpetual Stats(HEM)'!$A$3:$D$2773,3,FALSE),B4564)</f>
        <v>QLD</v>
      </c>
    </row>
    <row r="4565" spans="1:4">
      <c r="A4565">
        <v>4764</v>
      </c>
      <c r="B4565" t="s">
        <v>528</v>
      </c>
      <c r="C4565" t="s">
        <v>479</v>
      </c>
      <c r="D4565" t="str">
        <f>IFERROR(VLOOKUP(A4565,'Perpetual Stats(HEM)'!$A$3:$D$2773,3,FALSE),B4565)</f>
        <v>QLD</v>
      </c>
    </row>
    <row r="4566" spans="1:4">
      <c r="A4566">
        <v>4765</v>
      </c>
      <c r="B4566" t="s">
        <v>528</v>
      </c>
      <c r="C4566" t="s">
        <v>479</v>
      </c>
      <c r="D4566" t="str">
        <f>IFERROR(VLOOKUP(A4566,'Perpetual Stats(HEM)'!$A$3:$D$2773,3,FALSE),B4566)</f>
        <v>QLD</v>
      </c>
    </row>
    <row r="4567" spans="1:4">
      <c r="A4567">
        <v>4766</v>
      </c>
      <c r="B4567" t="s">
        <v>528</v>
      </c>
      <c r="C4567" t="s">
        <v>479</v>
      </c>
      <c r="D4567" t="str">
        <f>IFERROR(VLOOKUP(A4567,'Perpetual Stats(HEM)'!$A$3:$D$2773,3,FALSE),B4567)</f>
        <v>QLD</v>
      </c>
    </row>
    <row r="4568" spans="1:4">
      <c r="A4568">
        <v>4767</v>
      </c>
      <c r="B4568" t="s">
        <v>528</v>
      </c>
      <c r="C4568" t="s">
        <v>479</v>
      </c>
      <c r="D4568" t="str">
        <f>IFERROR(VLOOKUP(A4568,'Perpetual Stats(HEM)'!$A$3:$D$2773,3,FALSE),B4568)</f>
        <v>QLD</v>
      </c>
    </row>
    <row r="4569" spans="1:4">
      <c r="A4569">
        <v>4768</v>
      </c>
      <c r="B4569" t="s">
        <v>528</v>
      </c>
      <c r="C4569" t="s">
        <v>479</v>
      </c>
      <c r="D4569" t="str">
        <f>IFERROR(VLOOKUP(A4569,'Perpetual Stats(HEM)'!$A$3:$D$2773,3,FALSE),B4569)</f>
        <v>QLD</v>
      </c>
    </row>
    <row r="4570" spans="1:4">
      <c r="A4570">
        <v>4769</v>
      </c>
      <c r="B4570" t="s">
        <v>528</v>
      </c>
      <c r="C4570" t="s">
        <v>479</v>
      </c>
      <c r="D4570" t="str">
        <f>IFERROR(VLOOKUP(A4570,'Perpetual Stats(HEM)'!$A$3:$D$2773,3,FALSE),B4570)</f>
        <v>QLD</v>
      </c>
    </row>
    <row r="4571" spans="1:4">
      <c r="A4571">
        <v>4770</v>
      </c>
      <c r="B4571" t="s">
        <v>528</v>
      </c>
      <c r="C4571" t="s">
        <v>479</v>
      </c>
      <c r="D4571" t="str">
        <f>IFERROR(VLOOKUP(A4571,'Perpetual Stats(HEM)'!$A$3:$D$2773,3,FALSE),B4571)</f>
        <v>QLD</v>
      </c>
    </row>
    <row r="4572" spans="1:4">
      <c r="A4572">
        <v>4771</v>
      </c>
      <c r="B4572" t="s">
        <v>528</v>
      </c>
      <c r="C4572" t="s">
        <v>479</v>
      </c>
      <c r="D4572" t="str">
        <f>IFERROR(VLOOKUP(A4572,'Perpetual Stats(HEM)'!$A$3:$D$2773,3,FALSE),B4572)</f>
        <v>QLD</v>
      </c>
    </row>
    <row r="4573" spans="1:4">
      <c r="A4573">
        <v>4772</v>
      </c>
      <c r="B4573" t="s">
        <v>528</v>
      </c>
      <c r="C4573" t="s">
        <v>479</v>
      </c>
      <c r="D4573" t="str">
        <f>IFERROR(VLOOKUP(A4573,'Perpetual Stats(HEM)'!$A$3:$D$2773,3,FALSE),B4573)</f>
        <v>QLD</v>
      </c>
    </row>
    <row r="4574" spans="1:4">
      <c r="A4574">
        <v>4773</v>
      </c>
      <c r="B4574" t="s">
        <v>528</v>
      </c>
      <c r="C4574" t="s">
        <v>479</v>
      </c>
      <c r="D4574" t="str">
        <f>IFERROR(VLOOKUP(A4574,'Perpetual Stats(HEM)'!$A$3:$D$2773,3,FALSE),B4574)</f>
        <v>QLD</v>
      </c>
    </row>
    <row r="4575" spans="1:4">
      <c r="A4575">
        <v>4774</v>
      </c>
      <c r="B4575" t="s">
        <v>528</v>
      </c>
      <c r="C4575" t="s">
        <v>479</v>
      </c>
      <c r="D4575" t="str">
        <f>IFERROR(VLOOKUP(A4575,'Perpetual Stats(HEM)'!$A$3:$D$2773,3,FALSE),B4575)</f>
        <v>QLD</v>
      </c>
    </row>
    <row r="4576" spans="1:4">
      <c r="A4576">
        <v>4775</v>
      </c>
      <c r="B4576" t="s">
        <v>528</v>
      </c>
      <c r="C4576" t="s">
        <v>479</v>
      </c>
      <c r="D4576" t="str">
        <f>IFERROR(VLOOKUP(A4576,'Perpetual Stats(HEM)'!$A$3:$D$2773,3,FALSE),B4576)</f>
        <v>QLD</v>
      </c>
    </row>
    <row r="4577" spans="1:4">
      <c r="A4577">
        <v>4776</v>
      </c>
      <c r="B4577" t="s">
        <v>528</v>
      </c>
      <c r="C4577" t="s">
        <v>479</v>
      </c>
      <c r="D4577" t="str">
        <f>IFERROR(VLOOKUP(A4577,'Perpetual Stats(HEM)'!$A$3:$D$2773,3,FALSE),B4577)</f>
        <v>QLD</v>
      </c>
    </row>
    <row r="4578" spans="1:4">
      <c r="A4578">
        <v>4777</v>
      </c>
      <c r="B4578" t="s">
        <v>528</v>
      </c>
      <c r="C4578" t="s">
        <v>479</v>
      </c>
      <c r="D4578" t="str">
        <f>IFERROR(VLOOKUP(A4578,'Perpetual Stats(HEM)'!$A$3:$D$2773,3,FALSE),B4578)</f>
        <v>QLD</v>
      </c>
    </row>
    <row r="4579" spans="1:4">
      <c r="A4579">
        <v>4778</v>
      </c>
      <c r="B4579" t="s">
        <v>528</v>
      </c>
      <c r="C4579" t="s">
        <v>479</v>
      </c>
      <c r="D4579" t="str">
        <f>IFERROR(VLOOKUP(A4579,'Perpetual Stats(HEM)'!$A$3:$D$2773,3,FALSE),B4579)</f>
        <v>QLD</v>
      </c>
    </row>
    <row r="4580" spans="1:4">
      <c r="A4580">
        <v>4779</v>
      </c>
      <c r="B4580" t="s">
        <v>528</v>
      </c>
      <c r="C4580" t="s">
        <v>479</v>
      </c>
      <c r="D4580" t="str">
        <f>IFERROR(VLOOKUP(A4580,'Perpetual Stats(HEM)'!$A$3:$D$2773,3,FALSE),B4580)</f>
        <v>QLD</v>
      </c>
    </row>
    <row r="4581" spans="1:4">
      <c r="A4581">
        <v>4780</v>
      </c>
      <c r="B4581" t="s">
        <v>528</v>
      </c>
      <c r="C4581" t="s">
        <v>479</v>
      </c>
      <c r="D4581" t="str">
        <f>IFERROR(VLOOKUP(A4581,'Perpetual Stats(HEM)'!$A$3:$D$2773,3,FALSE),B4581)</f>
        <v>QLD</v>
      </c>
    </row>
    <row r="4582" spans="1:4">
      <c r="A4582">
        <v>4781</v>
      </c>
      <c r="B4582" t="s">
        <v>528</v>
      </c>
      <c r="C4582" t="s">
        <v>479</v>
      </c>
      <c r="D4582" t="str">
        <f>IFERROR(VLOOKUP(A4582,'Perpetual Stats(HEM)'!$A$3:$D$2773,3,FALSE),B4582)</f>
        <v>QLD</v>
      </c>
    </row>
    <row r="4583" spans="1:4">
      <c r="A4583">
        <v>4782</v>
      </c>
      <c r="B4583" t="s">
        <v>528</v>
      </c>
      <c r="C4583" t="s">
        <v>479</v>
      </c>
      <c r="D4583" t="str">
        <f>IFERROR(VLOOKUP(A4583,'Perpetual Stats(HEM)'!$A$3:$D$2773,3,FALSE),B4583)</f>
        <v>QLD</v>
      </c>
    </row>
    <row r="4584" spans="1:4">
      <c r="A4584">
        <v>4783</v>
      </c>
      <c r="B4584" t="s">
        <v>528</v>
      </c>
      <c r="C4584" t="s">
        <v>479</v>
      </c>
      <c r="D4584" t="str">
        <f>IFERROR(VLOOKUP(A4584,'Perpetual Stats(HEM)'!$A$3:$D$2773,3,FALSE),B4584)</f>
        <v>QLD</v>
      </c>
    </row>
    <row r="4585" spans="1:4">
      <c r="A4585">
        <v>4784</v>
      </c>
      <c r="B4585" t="s">
        <v>528</v>
      </c>
      <c r="C4585" t="s">
        <v>479</v>
      </c>
      <c r="D4585" t="str">
        <f>IFERROR(VLOOKUP(A4585,'Perpetual Stats(HEM)'!$A$3:$D$2773,3,FALSE),B4585)</f>
        <v>QLD</v>
      </c>
    </row>
    <row r="4586" spans="1:4">
      <c r="A4586">
        <v>4785</v>
      </c>
      <c r="B4586" t="s">
        <v>528</v>
      </c>
      <c r="C4586" t="s">
        <v>479</v>
      </c>
      <c r="D4586" t="str">
        <f>IFERROR(VLOOKUP(A4586,'Perpetual Stats(HEM)'!$A$3:$D$2773,3,FALSE),B4586)</f>
        <v>QLD</v>
      </c>
    </row>
    <row r="4587" spans="1:4">
      <c r="A4587">
        <v>4786</v>
      </c>
      <c r="B4587" t="s">
        <v>528</v>
      </c>
      <c r="C4587" t="s">
        <v>479</v>
      </c>
      <c r="D4587" t="str">
        <f>IFERROR(VLOOKUP(A4587,'Perpetual Stats(HEM)'!$A$3:$D$2773,3,FALSE),B4587)</f>
        <v>QLD</v>
      </c>
    </row>
    <row r="4588" spans="1:4">
      <c r="A4588">
        <v>4787</v>
      </c>
      <c r="B4588" t="s">
        <v>528</v>
      </c>
      <c r="C4588" t="s">
        <v>479</v>
      </c>
      <c r="D4588" t="str">
        <f>IFERROR(VLOOKUP(A4588,'Perpetual Stats(HEM)'!$A$3:$D$2773,3,FALSE),B4588)</f>
        <v>QLD</v>
      </c>
    </row>
    <row r="4589" spans="1:4">
      <c r="A4589">
        <v>4788</v>
      </c>
      <c r="B4589" t="s">
        <v>528</v>
      </c>
      <c r="C4589" t="s">
        <v>479</v>
      </c>
      <c r="D4589" t="str">
        <f>IFERROR(VLOOKUP(A4589,'Perpetual Stats(HEM)'!$A$3:$D$2773,3,FALSE),B4589)</f>
        <v>QLD</v>
      </c>
    </row>
    <row r="4590" spans="1:4">
      <c r="A4590">
        <v>4789</v>
      </c>
      <c r="B4590" t="s">
        <v>528</v>
      </c>
      <c r="C4590" t="s">
        <v>479</v>
      </c>
      <c r="D4590" t="str">
        <f>IFERROR(VLOOKUP(A4590,'Perpetual Stats(HEM)'!$A$3:$D$2773,3,FALSE),B4590)</f>
        <v>QLD</v>
      </c>
    </row>
    <row r="4591" spans="1:4">
      <c r="A4591">
        <v>4790</v>
      </c>
      <c r="B4591" t="s">
        <v>528</v>
      </c>
      <c r="C4591" t="s">
        <v>479</v>
      </c>
      <c r="D4591" t="str">
        <f>IFERROR(VLOOKUP(A4591,'Perpetual Stats(HEM)'!$A$3:$D$2773,3,FALSE),B4591)</f>
        <v>QLD</v>
      </c>
    </row>
    <row r="4592" spans="1:4">
      <c r="A4592">
        <v>4791</v>
      </c>
      <c r="B4592" t="s">
        <v>528</v>
      </c>
      <c r="C4592" t="s">
        <v>479</v>
      </c>
      <c r="D4592" t="str">
        <f>IFERROR(VLOOKUP(A4592,'Perpetual Stats(HEM)'!$A$3:$D$2773,3,FALSE),B4592)</f>
        <v>QLD</v>
      </c>
    </row>
    <row r="4593" spans="1:4">
      <c r="A4593">
        <v>4792</v>
      </c>
      <c r="B4593" t="s">
        <v>528</v>
      </c>
      <c r="C4593" t="s">
        <v>479</v>
      </c>
      <c r="D4593" t="str">
        <f>IFERROR(VLOOKUP(A4593,'Perpetual Stats(HEM)'!$A$3:$D$2773,3,FALSE),B4593)</f>
        <v>QLD</v>
      </c>
    </row>
    <row r="4594" spans="1:4">
      <c r="A4594">
        <v>4793</v>
      </c>
      <c r="B4594" t="s">
        <v>528</v>
      </c>
      <c r="C4594" t="s">
        <v>479</v>
      </c>
      <c r="D4594" t="str">
        <f>IFERROR(VLOOKUP(A4594,'Perpetual Stats(HEM)'!$A$3:$D$2773,3,FALSE),B4594)</f>
        <v>QLD</v>
      </c>
    </row>
    <row r="4595" spans="1:4">
      <c r="A4595">
        <v>4794</v>
      </c>
      <c r="B4595" t="s">
        <v>528</v>
      </c>
      <c r="C4595" t="s">
        <v>479</v>
      </c>
      <c r="D4595" t="str">
        <f>IFERROR(VLOOKUP(A4595,'Perpetual Stats(HEM)'!$A$3:$D$2773,3,FALSE),B4595)</f>
        <v>QLD</v>
      </c>
    </row>
    <row r="4596" spans="1:4">
      <c r="A4596">
        <v>4795</v>
      </c>
      <c r="B4596" t="s">
        <v>528</v>
      </c>
      <c r="C4596" t="s">
        <v>479</v>
      </c>
      <c r="D4596" t="str">
        <f>IFERROR(VLOOKUP(A4596,'Perpetual Stats(HEM)'!$A$3:$D$2773,3,FALSE),B4596)</f>
        <v>QLD</v>
      </c>
    </row>
    <row r="4597" spans="1:4">
      <c r="A4597">
        <v>4796</v>
      </c>
      <c r="B4597" t="s">
        <v>528</v>
      </c>
      <c r="C4597" t="s">
        <v>479</v>
      </c>
      <c r="D4597" t="str">
        <f>IFERROR(VLOOKUP(A4597,'Perpetual Stats(HEM)'!$A$3:$D$2773,3,FALSE),B4597)</f>
        <v>QLD</v>
      </c>
    </row>
    <row r="4598" spans="1:4">
      <c r="A4598">
        <v>4797</v>
      </c>
      <c r="B4598" t="s">
        <v>528</v>
      </c>
      <c r="C4598" t="s">
        <v>479</v>
      </c>
      <c r="D4598" t="str">
        <f>IFERROR(VLOOKUP(A4598,'Perpetual Stats(HEM)'!$A$3:$D$2773,3,FALSE),B4598)</f>
        <v>QLD</v>
      </c>
    </row>
    <row r="4599" spans="1:4">
      <c r="A4599">
        <v>4798</v>
      </c>
      <c r="B4599" t="s">
        <v>528</v>
      </c>
      <c r="C4599" t="s">
        <v>479</v>
      </c>
      <c r="D4599" t="str">
        <f>IFERROR(VLOOKUP(A4599,'Perpetual Stats(HEM)'!$A$3:$D$2773,3,FALSE),B4599)</f>
        <v>3RQLD</v>
      </c>
    </row>
    <row r="4600" spans="1:4">
      <c r="A4600">
        <v>4799</v>
      </c>
      <c r="B4600" t="s">
        <v>528</v>
      </c>
      <c r="C4600" t="s">
        <v>479</v>
      </c>
      <c r="D4600" t="str">
        <f>IFERROR(VLOOKUP(A4600,'Perpetual Stats(HEM)'!$A$3:$D$2773,3,FALSE),B4600)</f>
        <v>3RQLD</v>
      </c>
    </row>
    <row r="4601" spans="1:4">
      <c r="A4601">
        <v>4800</v>
      </c>
      <c r="B4601" t="s">
        <v>528</v>
      </c>
      <c r="C4601" t="s">
        <v>479</v>
      </c>
      <c r="D4601" t="str">
        <f>IFERROR(VLOOKUP(A4601,'Perpetual Stats(HEM)'!$A$3:$D$2773,3,FALSE),B4601)</f>
        <v>3RQLD</v>
      </c>
    </row>
    <row r="4602" spans="1:4">
      <c r="A4602">
        <v>4801</v>
      </c>
      <c r="B4602" t="s">
        <v>528</v>
      </c>
      <c r="C4602" t="s">
        <v>479</v>
      </c>
      <c r="D4602" t="str">
        <f>IFERROR(VLOOKUP(A4602,'Perpetual Stats(HEM)'!$A$3:$D$2773,3,FALSE),B4602)</f>
        <v>3RQLD</v>
      </c>
    </row>
    <row r="4603" spans="1:4">
      <c r="A4603">
        <v>4802</v>
      </c>
      <c r="B4603" t="s">
        <v>528</v>
      </c>
      <c r="C4603" t="s">
        <v>479</v>
      </c>
      <c r="D4603" t="str">
        <f>IFERROR(VLOOKUP(A4603,'Perpetual Stats(HEM)'!$A$3:$D$2773,3,FALSE),B4603)</f>
        <v>3RQLD</v>
      </c>
    </row>
    <row r="4604" spans="1:4">
      <c r="A4604">
        <v>4803</v>
      </c>
      <c r="B4604" t="s">
        <v>528</v>
      </c>
      <c r="C4604" t="s">
        <v>479</v>
      </c>
      <c r="D4604" t="str">
        <f>IFERROR(VLOOKUP(A4604,'Perpetual Stats(HEM)'!$A$3:$D$2773,3,FALSE),B4604)</f>
        <v>3RQLD</v>
      </c>
    </row>
    <row r="4605" spans="1:4">
      <c r="A4605">
        <v>4804</v>
      </c>
      <c r="B4605" t="s">
        <v>528</v>
      </c>
      <c r="C4605" t="s">
        <v>479</v>
      </c>
      <c r="D4605" t="str">
        <f>IFERROR(VLOOKUP(A4605,'Perpetual Stats(HEM)'!$A$3:$D$2773,3,FALSE),B4605)</f>
        <v>3RQLD</v>
      </c>
    </row>
    <row r="4606" spans="1:4">
      <c r="A4606">
        <v>4805</v>
      </c>
      <c r="B4606" t="s">
        <v>528</v>
      </c>
      <c r="C4606" t="s">
        <v>479</v>
      </c>
      <c r="D4606" t="str">
        <f>IFERROR(VLOOKUP(A4606,'Perpetual Stats(HEM)'!$A$3:$D$2773,3,FALSE),B4606)</f>
        <v>3RQLD</v>
      </c>
    </row>
    <row r="4607" spans="1:4">
      <c r="A4607">
        <v>4806</v>
      </c>
      <c r="B4607" t="s">
        <v>528</v>
      </c>
      <c r="C4607" t="s">
        <v>479</v>
      </c>
      <c r="D4607" t="str">
        <f>IFERROR(VLOOKUP(A4607,'Perpetual Stats(HEM)'!$A$3:$D$2773,3,FALSE),B4607)</f>
        <v>3RQLD</v>
      </c>
    </row>
    <row r="4608" spans="1:4">
      <c r="A4608">
        <v>4807</v>
      </c>
      <c r="B4608" t="s">
        <v>528</v>
      </c>
      <c r="C4608" t="s">
        <v>479</v>
      </c>
      <c r="D4608" t="str">
        <f>IFERROR(VLOOKUP(A4608,'Perpetual Stats(HEM)'!$A$3:$D$2773,3,FALSE),B4608)</f>
        <v>3RQLD</v>
      </c>
    </row>
    <row r="4609" spans="1:4">
      <c r="A4609">
        <v>4808</v>
      </c>
      <c r="B4609" t="s">
        <v>528</v>
      </c>
      <c r="C4609" t="s">
        <v>479</v>
      </c>
      <c r="D4609" t="str">
        <f>IFERROR(VLOOKUP(A4609,'Perpetual Stats(HEM)'!$A$3:$D$2773,3,FALSE),B4609)</f>
        <v>3RQLD</v>
      </c>
    </row>
    <row r="4610" spans="1:4">
      <c r="A4610">
        <v>4809</v>
      </c>
      <c r="B4610" t="s">
        <v>528</v>
      </c>
      <c r="C4610" t="s">
        <v>479</v>
      </c>
      <c r="D4610" t="str">
        <f>IFERROR(VLOOKUP(A4610,'Perpetual Stats(HEM)'!$A$3:$D$2773,3,FALSE),B4610)</f>
        <v>3RQLD</v>
      </c>
    </row>
    <row r="4611" spans="1:4">
      <c r="A4611">
        <v>4810</v>
      </c>
      <c r="B4611" t="s">
        <v>528</v>
      </c>
      <c r="C4611" t="s">
        <v>479</v>
      </c>
      <c r="D4611" t="str">
        <f>IFERROR(VLOOKUP(A4611,'Perpetual Stats(HEM)'!$A$3:$D$2773,3,FALSE),B4611)</f>
        <v>3RQLD</v>
      </c>
    </row>
    <row r="4612" spans="1:4">
      <c r="A4612">
        <v>4811</v>
      </c>
      <c r="B4612" t="s">
        <v>528</v>
      </c>
      <c r="C4612" t="s">
        <v>479</v>
      </c>
      <c r="D4612" t="str">
        <f>IFERROR(VLOOKUP(A4612,'Perpetual Stats(HEM)'!$A$3:$D$2773,3,FALSE),B4612)</f>
        <v>3RQLD</v>
      </c>
    </row>
    <row r="4613" spans="1:4">
      <c r="A4613">
        <v>4812</v>
      </c>
      <c r="B4613" t="s">
        <v>528</v>
      </c>
      <c r="C4613" t="s">
        <v>479</v>
      </c>
      <c r="D4613" t="str">
        <f>IFERROR(VLOOKUP(A4613,'Perpetual Stats(HEM)'!$A$3:$D$2773,3,FALSE),B4613)</f>
        <v>3RQLD</v>
      </c>
    </row>
    <row r="4614" spans="1:4">
      <c r="A4614">
        <v>4813</v>
      </c>
      <c r="B4614" t="s">
        <v>528</v>
      </c>
      <c r="C4614" t="s">
        <v>479</v>
      </c>
      <c r="D4614" t="str">
        <f>IFERROR(VLOOKUP(A4614,'Perpetual Stats(HEM)'!$A$3:$D$2773,3,FALSE),B4614)</f>
        <v>3RQLD</v>
      </c>
    </row>
    <row r="4615" spans="1:4">
      <c r="A4615">
        <v>4814</v>
      </c>
      <c r="B4615" t="s">
        <v>528</v>
      </c>
      <c r="C4615" t="s">
        <v>479</v>
      </c>
      <c r="D4615" t="str">
        <f>IFERROR(VLOOKUP(A4615,'Perpetual Stats(HEM)'!$A$3:$D$2773,3,FALSE),B4615)</f>
        <v>3RQLD</v>
      </c>
    </row>
    <row r="4616" spans="1:4">
      <c r="A4616">
        <v>4815</v>
      </c>
      <c r="B4616" t="s">
        <v>528</v>
      </c>
      <c r="C4616" t="s">
        <v>479</v>
      </c>
      <c r="D4616" t="str">
        <f>IFERROR(VLOOKUP(A4616,'Perpetual Stats(HEM)'!$A$3:$D$2773,3,FALSE),B4616)</f>
        <v>3RQLD</v>
      </c>
    </row>
    <row r="4617" spans="1:4">
      <c r="A4617">
        <v>4816</v>
      </c>
      <c r="B4617" t="s">
        <v>528</v>
      </c>
      <c r="C4617" t="s">
        <v>479</v>
      </c>
      <c r="D4617" t="str">
        <f>IFERROR(VLOOKUP(A4617,'Perpetual Stats(HEM)'!$A$3:$D$2773,3,FALSE),B4617)</f>
        <v>3RQLD</v>
      </c>
    </row>
    <row r="4618" spans="1:4">
      <c r="A4618">
        <v>4817</v>
      </c>
      <c r="B4618" t="s">
        <v>528</v>
      </c>
      <c r="C4618" t="s">
        <v>479</v>
      </c>
      <c r="D4618" t="str">
        <f>IFERROR(VLOOKUP(A4618,'Perpetual Stats(HEM)'!$A$3:$D$2773,3,FALSE),B4618)</f>
        <v>3RQLD</v>
      </c>
    </row>
    <row r="4619" spans="1:4">
      <c r="A4619">
        <v>4818</v>
      </c>
      <c r="B4619" t="s">
        <v>528</v>
      </c>
      <c r="C4619" t="s">
        <v>479</v>
      </c>
      <c r="D4619" t="str">
        <f>IFERROR(VLOOKUP(A4619,'Perpetual Stats(HEM)'!$A$3:$D$2773,3,FALSE),B4619)</f>
        <v>3RQLD</v>
      </c>
    </row>
    <row r="4620" spans="1:4">
      <c r="A4620">
        <v>4819</v>
      </c>
      <c r="B4620" t="s">
        <v>528</v>
      </c>
      <c r="C4620" t="s">
        <v>479</v>
      </c>
      <c r="D4620" t="str">
        <f>IFERROR(VLOOKUP(A4620,'Perpetual Stats(HEM)'!$A$3:$D$2773,3,FALSE),B4620)</f>
        <v>3RQLD</v>
      </c>
    </row>
    <row r="4621" spans="1:4">
      <c r="A4621">
        <v>4820</v>
      </c>
      <c r="B4621" t="s">
        <v>528</v>
      </c>
      <c r="C4621" t="s">
        <v>479</v>
      </c>
      <c r="D4621" t="str">
        <f>IFERROR(VLOOKUP(A4621,'Perpetual Stats(HEM)'!$A$3:$D$2773,3,FALSE),B4621)</f>
        <v>3RQLD</v>
      </c>
    </row>
    <row r="4622" spans="1:4">
      <c r="A4622">
        <v>4821</v>
      </c>
      <c r="B4622" t="s">
        <v>528</v>
      </c>
      <c r="C4622" t="s">
        <v>479</v>
      </c>
      <c r="D4622" t="str">
        <f>IFERROR(VLOOKUP(A4622,'Perpetual Stats(HEM)'!$A$3:$D$2773,3,FALSE),B4622)</f>
        <v>3RQLD</v>
      </c>
    </row>
    <row r="4623" spans="1:4">
      <c r="A4623">
        <v>4822</v>
      </c>
      <c r="B4623" t="s">
        <v>528</v>
      </c>
      <c r="C4623" t="s">
        <v>479</v>
      </c>
      <c r="D4623" t="str">
        <f>IFERROR(VLOOKUP(A4623,'Perpetual Stats(HEM)'!$A$3:$D$2773,3,FALSE),B4623)</f>
        <v>3RQLD</v>
      </c>
    </row>
    <row r="4624" spans="1:4">
      <c r="A4624">
        <v>4823</v>
      </c>
      <c r="B4624" t="s">
        <v>528</v>
      </c>
      <c r="C4624" t="s">
        <v>479</v>
      </c>
      <c r="D4624" t="str">
        <f>IFERROR(VLOOKUP(A4624,'Perpetual Stats(HEM)'!$A$3:$D$2773,3,FALSE),B4624)</f>
        <v>3RQLD</v>
      </c>
    </row>
    <row r="4625" spans="1:4">
      <c r="A4625">
        <v>4824</v>
      </c>
      <c r="B4625" t="s">
        <v>528</v>
      </c>
      <c r="C4625" t="s">
        <v>479</v>
      </c>
      <c r="D4625" t="str">
        <f>IFERROR(VLOOKUP(A4625,'Perpetual Stats(HEM)'!$A$3:$D$2773,3,FALSE),B4625)</f>
        <v>3RQLD</v>
      </c>
    </row>
    <row r="4626" spans="1:4">
      <c r="A4626">
        <v>4825</v>
      </c>
      <c r="B4626" t="s">
        <v>528</v>
      </c>
      <c r="C4626" t="s">
        <v>479</v>
      </c>
      <c r="D4626" t="str">
        <f>IFERROR(VLOOKUP(A4626,'Perpetual Stats(HEM)'!$A$3:$D$2773,3,FALSE),B4626)</f>
        <v>3RQLD</v>
      </c>
    </row>
    <row r="4627" spans="1:4">
      <c r="A4627">
        <v>4826</v>
      </c>
      <c r="B4627" t="s">
        <v>528</v>
      </c>
      <c r="C4627" t="s">
        <v>479</v>
      </c>
      <c r="D4627" t="str">
        <f>IFERROR(VLOOKUP(A4627,'Perpetual Stats(HEM)'!$A$3:$D$2773,3,FALSE),B4627)</f>
        <v>QLD</v>
      </c>
    </row>
    <row r="4628" spans="1:4">
      <c r="A4628">
        <v>4827</v>
      </c>
      <c r="B4628" t="s">
        <v>528</v>
      </c>
      <c r="C4628" t="s">
        <v>479</v>
      </c>
      <c r="D4628" t="str">
        <f>IFERROR(VLOOKUP(A4628,'Perpetual Stats(HEM)'!$A$3:$D$2773,3,FALSE),B4628)</f>
        <v>QLD</v>
      </c>
    </row>
    <row r="4629" spans="1:4">
      <c r="A4629">
        <v>4828</v>
      </c>
      <c r="B4629" t="s">
        <v>528</v>
      </c>
      <c r="C4629" t="s">
        <v>479</v>
      </c>
      <c r="D4629" t="str">
        <f>IFERROR(VLOOKUP(A4629,'Perpetual Stats(HEM)'!$A$3:$D$2773,3,FALSE),B4629)</f>
        <v>3RQLD</v>
      </c>
    </row>
    <row r="4630" spans="1:4">
      <c r="A4630">
        <v>4829</v>
      </c>
      <c r="B4630" t="s">
        <v>528</v>
      </c>
      <c r="C4630" t="s">
        <v>479</v>
      </c>
      <c r="D4630" t="str">
        <f>IFERROR(VLOOKUP(A4630,'Perpetual Stats(HEM)'!$A$3:$D$2773,3,FALSE),B4630)</f>
        <v>3RQLD</v>
      </c>
    </row>
    <row r="4631" spans="1:4">
      <c r="A4631">
        <v>4830</v>
      </c>
      <c r="B4631" t="s">
        <v>528</v>
      </c>
      <c r="C4631" t="s">
        <v>479</v>
      </c>
      <c r="D4631" t="str">
        <f>IFERROR(VLOOKUP(A4631,'Perpetual Stats(HEM)'!$A$3:$D$2773,3,FALSE),B4631)</f>
        <v>3RQLD</v>
      </c>
    </row>
    <row r="4632" spans="1:4">
      <c r="A4632">
        <v>4831</v>
      </c>
      <c r="B4632" t="s">
        <v>528</v>
      </c>
      <c r="C4632" t="s">
        <v>479</v>
      </c>
      <c r="D4632" t="str">
        <f>IFERROR(VLOOKUP(A4632,'Perpetual Stats(HEM)'!$A$3:$D$2773,3,FALSE),B4632)</f>
        <v>QLD</v>
      </c>
    </row>
    <row r="4633" spans="1:4">
      <c r="A4633">
        <v>4832</v>
      </c>
      <c r="B4633" t="s">
        <v>528</v>
      </c>
      <c r="C4633" t="s">
        <v>479</v>
      </c>
      <c r="D4633" t="str">
        <f>IFERROR(VLOOKUP(A4633,'Perpetual Stats(HEM)'!$A$3:$D$2773,3,FALSE),B4633)</f>
        <v>QLD</v>
      </c>
    </row>
    <row r="4634" spans="1:4">
      <c r="A4634">
        <v>4833</v>
      </c>
      <c r="B4634" t="s">
        <v>528</v>
      </c>
      <c r="C4634" t="s">
        <v>479</v>
      </c>
      <c r="D4634" t="str">
        <f>IFERROR(VLOOKUP(A4634,'Perpetual Stats(HEM)'!$A$3:$D$2773,3,FALSE),B4634)</f>
        <v>QLD</v>
      </c>
    </row>
    <row r="4635" spans="1:4">
      <c r="A4635">
        <v>4834</v>
      </c>
      <c r="B4635" t="s">
        <v>528</v>
      </c>
      <c r="C4635" t="s">
        <v>479</v>
      </c>
      <c r="D4635" t="str">
        <f>IFERROR(VLOOKUP(A4635,'Perpetual Stats(HEM)'!$A$3:$D$2773,3,FALSE),B4635)</f>
        <v>QLD</v>
      </c>
    </row>
    <row r="4636" spans="1:4">
      <c r="A4636">
        <v>4835</v>
      </c>
      <c r="B4636" t="s">
        <v>528</v>
      </c>
      <c r="C4636" t="s">
        <v>479</v>
      </c>
      <c r="D4636" t="str">
        <f>IFERROR(VLOOKUP(A4636,'Perpetual Stats(HEM)'!$A$3:$D$2773,3,FALSE),B4636)</f>
        <v>QLD</v>
      </c>
    </row>
    <row r="4637" spans="1:4">
      <c r="A4637">
        <v>4836</v>
      </c>
      <c r="B4637" t="s">
        <v>528</v>
      </c>
      <c r="C4637" t="s">
        <v>479</v>
      </c>
      <c r="D4637" t="str">
        <f>IFERROR(VLOOKUP(A4637,'Perpetual Stats(HEM)'!$A$3:$D$2773,3,FALSE),B4637)</f>
        <v>QLD</v>
      </c>
    </row>
    <row r="4638" spans="1:4">
      <c r="A4638">
        <v>4837</v>
      </c>
      <c r="B4638" t="s">
        <v>528</v>
      </c>
      <c r="C4638" t="s">
        <v>479</v>
      </c>
      <c r="D4638" t="str">
        <f>IFERROR(VLOOKUP(A4638,'Perpetual Stats(HEM)'!$A$3:$D$2773,3,FALSE),B4638)</f>
        <v>QLD</v>
      </c>
    </row>
    <row r="4639" spans="1:4">
      <c r="A4639">
        <v>4838</v>
      </c>
      <c r="B4639" t="s">
        <v>528</v>
      </c>
      <c r="C4639" t="s">
        <v>479</v>
      </c>
      <c r="D4639" t="str">
        <f>IFERROR(VLOOKUP(A4639,'Perpetual Stats(HEM)'!$A$3:$D$2773,3,FALSE),B4639)</f>
        <v>QLD</v>
      </c>
    </row>
    <row r="4640" spans="1:4">
      <c r="A4640">
        <v>4839</v>
      </c>
      <c r="B4640" t="s">
        <v>528</v>
      </c>
      <c r="C4640" t="s">
        <v>479</v>
      </c>
      <c r="D4640" t="str">
        <f>IFERROR(VLOOKUP(A4640,'Perpetual Stats(HEM)'!$A$3:$D$2773,3,FALSE),B4640)</f>
        <v>QLD</v>
      </c>
    </row>
    <row r="4641" spans="1:4">
      <c r="A4641">
        <v>4840</v>
      </c>
      <c r="B4641" t="s">
        <v>528</v>
      </c>
      <c r="C4641" t="s">
        <v>479</v>
      </c>
      <c r="D4641" t="str">
        <f>IFERROR(VLOOKUP(A4641,'Perpetual Stats(HEM)'!$A$3:$D$2773,3,FALSE),B4641)</f>
        <v>QLD</v>
      </c>
    </row>
    <row r="4642" spans="1:4">
      <c r="A4642">
        <v>4841</v>
      </c>
      <c r="B4642" t="s">
        <v>528</v>
      </c>
      <c r="C4642" t="s">
        <v>479</v>
      </c>
      <c r="D4642" t="str">
        <f>IFERROR(VLOOKUP(A4642,'Perpetual Stats(HEM)'!$A$3:$D$2773,3,FALSE),B4642)</f>
        <v>QLD</v>
      </c>
    </row>
    <row r="4643" spans="1:4">
      <c r="A4643">
        <v>4842</v>
      </c>
      <c r="B4643" t="s">
        <v>528</v>
      </c>
      <c r="C4643" t="s">
        <v>479</v>
      </c>
      <c r="D4643" t="str">
        <f>IFERROR(VLOOKUP(A4643,'Perpetual Stats(HEM)'!$A$3:$D$2773,3,FALSE),B4643)</f>
        <v>QLD</v>
      </c>
    </row>
    <row r="4644" spans="1:4">
      <c r="A4644">
        <v>4843</v>
      </c>
      <c r="B4644" t="s">
        <v>528</v>
      </c>
      <c r="C4644" t="s">
        <v>479</v>
      </c>
      <c r="D4644" t="str">
        <f>IFERROR(VLOOKUP(A4644,'Perpetual Stats(HEM)'!$A$3:$D$2773,3,FALSE),B4644)</f>
        <v>QLD</v>
      </c>
    </row>
    <row r="4645" spans="1:4">
      <c r="A4645">
        <v>4844</v>
      </c>
      <c r="B4645" t="s">
        <v>528</v>
      </c>
      <c r="C4645" t="s">
        <v>479</v>
      </c>
      <c r="D4645" t="str">
        <f>IFERROR(VLOOKUP(A4645,'Perpetual Stats(HEM)'!$A$3:$D$2773,3,FALSE),B4645)</f>
        <v>QLD</v>
      </c>
    </row>
    <row r="4646" spans="1:4">
      <c r="A4646">
        <v>4845</v>
      </c>
      <c r="B4646" t="s">
        <v>528</v>
      </c>
      <c r="C4646" t="s">
        <v>479</v>
      </c>
      <c r="D4646" t="str">
        <f>IFERROR(VLOOKUP(A4646,'Perpetual Stats(HEM)'!$A$3:$D$2773,3,FALSE),B4646)</f>
        <v>QLD</v>
      </c>
    </row>
    <row r="4647" spans="1:4">
      <c r="A4647">
        <v>4846</v>
      </c>
      <c r="B4647" t="s">
        <v>528</v>
      </c>
      <c r="C4647" t="s">
        <v>479</v>
      </c>
      <c r="D4647" t="str">
        <f>IFERROR(VLOOKUP(A4647,'Perpetual Stats(HEM)'!$A$3:$D$2773,3,FALSE),B4647)</f>
        <v>QLD</v>
      </c>
    </row>
    <row r="4648" spans="1:4">
      <c r="A4648">
        <v>4847</v>
      </c>
      <c r="B4648" t="s">
        <v>528</v>
      </c>
      <c r="C4648" t="s">
        <v>479</v>
      </c>
      <c r="D4648" t="str">
        <f>IFERROR(VLOOKUP(A4648,'Perpetual Stats(HEM)'!$A$3:$D$2773,3,FALSE),B4648)</f>
        <v>QLD</v>
      </c>
    </row>
    <row r="4649" spans="1:4">
      <c r="A4649">
        <v>4848</v>
      </c>
      <c r="B4649" t="s">
        <v>528</v>
      </c>
      <c r="C4649" t="s">
        <v>479</v>
      </c>
      <c r="D4649" t="str">
        <f>IFERROR(VLOOKUP(A4649,'Perpetual Stats(HEM)'!$A$3:$D$2773,3,FALSE),B4649)</f>
        <v>QLD</v>
      </c>
    </row>
    <row r="4650" spans="1:4">
      <c r="A4650">
        <v>4849</v>
      </c>
      <c r="B4650" t="s">
        <v>528</v>
      </c>
      <c r="C4650" t="s">
        <v>479</v>
      </c>
      <c r="D4650" t="str">
        <f>IFERROR(VLOOKUP(A4650,'Perpetual Stats(HEM)'!$A$3:$D$2773,3,FALSE),B4650)</f>
        <v>3RQLD</v>
      </c>
    </row>
    <row r="4651" spans="1:4">
      <c r="A4651">
        <v>4850</v>
      </c>
      <c r="B4651" t="s">
        <v>528</v>
      </c>
      <c r="C4651" t="s">
        <v>479</v>
      </c>
      <c r="D4651" t="str">
        <f>IFERROR(VLOOKUP(A4651,'Perpetual Stats(HEM)'!$A$3:$D$2773,3,FALSE),B4651)</f>
        <v>3RQLD</v>
      </c>
    </row>
    <row r="4652" spans="1:4">
      <c r="A4652">
        <v>4851</v>
      </c>
      <c r="B4652" t="s">
        <v>528</v>
      </c>
      <c r="C4652" t="s">
        <v>479</v>
      </c>
      <c r="D4652" t="str">
        <f>IFERROR(VLOOKUP(A4652,'Perpetual Stats(HEM)'!$A$3:$D$2773,3,FALSE),B4652)</f>
        <v>QLD</v>
      </c>
    </row>
    <row r="4653" spans="1:4">
      <c r="A4653">
        <v>4852</v>
      </c>
      <c r="B4653" t="s">
        <v>528</v>
      </c>
      <c r="C4653" t="s">
        <v>479</v>
      </c>
      <c r="D4653" t="str">
        <f>IFERROR(VLOOKUP(A4653,'Perpetual Stats(HEM)'!$A$3:$D$2773,3,FALSE),B4653)</f>
        <v>3RQLD</v>
      </c>
    </row>
    <row r="4654" spans="1:4">
      <c r="A4654">
        <v>4853</v>
      </c>
      <c r="B4654" t="s">
        <v>528</v>
      </c>
      <c r="C4654" t="s">
        <v>479</v>
      </c>
      <c r="D4654" t="str">
        <f>IFERROR(VLOOKUP(A4654,'Perpetual Stats(HEM)'!$A$3:$D$2773,3,FALSE),B4654)</f>
        <v>QLD</v>
      </c>
    </row>
    <row r="4655" spans="1:4">
      <c r="A4655">
        <v>4854</v>
      </c>
      <c r="B4655" t="s">
        <v>528</v>
      </c>
      <c r="C4655" t="s">
        <v>479</v>
      </c>
      <c r="D4655" t="str">
        <f>IFERROR(VLOOKUP(A4655,'Perpetual Stats(HEM)'!$A$3:$D$2773,3,FALSE),B4655)</f>
        <v>3RQLD</v>
      </c>
    </row>
    <row r="4656" spans="1:4">
      <c r="A4656">
        <v>4855</v>
      </c>
      <c r="B4656" t="s">
        <v>528</v>
      </c>
      <c r="C4656" t="s">
        <v>479</v>
      </c>
      <c r="D4656" t="str">
        <f>IFERROR(VLOOKUP(A4656,'Perpetual Stats(HEM)'!$A$3:$D$2773,3,FALSE),B4656)</f>
        <v>3RQLD</v>
      </c>
    </row>
    <row r="4657" spans="1:4">
      <c r="A4657">
        <v>4856</v>
      </c>
      <c r="B4657" t="s">
        <v>528</v>
      </c>
      <c r="C4657" t="s">
        <v>479</v>
      </c>
      <c r="D4657" t="str">
        <f>IFERROR(VLOOKUP(A4657,'Perpetual Stats(HEM)'!$A$3:$D$2773,3,FALSE),B4657)</f>
        <v>3RQLD</v>
      </c>
    </row>
    <row r="4658" spans="1:4">
      <c r="A4658">
        <v>4857</v>
      </c>
      <c r="B4658" t="s">
        <v>528</v>
      </c>
      <c r="C4658" t="s">
        <v>479</v>
      </c>
      <c r="D4658" t="str">
        <f>IFERROR(VLOOKUP(A4658,'Perpetual Stats(HEM)'!$A$3:$D$2773,3,FALSE),B4658)</f>
        <v>3RQLD</v>
      </c>
    </row>
    <row r="4659" spans="1:4">
      <c r="A4659">
        <v>4858</v>
      </c>
      <c r="B4659" t="s">
        <v>528</v>
      </c>
      <c r="C4659" t="s">
        <v>479</v>
      </c>
      <c r="D4659" t="str">
        <f>IFERROR(VLOOKUP(A4659,'Perpetual Stats(HEM)'!$A$3:$D$2773,3,FALSE),B4659)</f>
        <v>3RQLD</v>
      </c>
    </row>
    <row r="4660" spans="1:4">
      <c r="A4660">
        <v>4859</v>
      </c>
      <c r="B4660" t="s">
        <v>528</v>
      </c>
      <c r="C4660" t="s">
        <v>479</v>
      </c>
      <c r="D4660" t="str">
        <f>IFERROR(VLOOKUP(A4660,'Perpetual Stats(HEM)'!$A$3:$D$2773,3,FALSE),B4660)</f>
        <v>3RQLD</v>
      </c>
    </row>
    <row r="4661" spans="1:4">
      <c r="A4661">
        <v>4860</v>
      </c>
      <c r="B4661" t="s">
        <v>528</v>
      </c>
      <c r="C4661" t="s">
        <v>479</v>
      </c>
      <c r="D4661" t="str">
        <f>IFERROR(VLOOKUP(A4661,'Perpetual Stats(HEM)'!$A$3:$D$2773,3,FALSE),B4661)</f>
        <v>3RQLD</v>
      </c>
    </row>
    <row r="4662" spans="1:4">
      <c r="A4662">
        <v>4861</v>
      </c>
      <c r="B4662" t="s">
        <v>528</v>
      </c>
      <c r="C4662" t="s">
        <v>479</v>
      </c>
      <c r="D4662" t="str">
        <f>IFERROR(VLOOKUP(A4662,'Perpetual Stats(HEM)'!$A$3:$D$2773,3,FALSE),B4662)</f>
        <v>3RQLD</v>
      </c>
    </row>
    <row r="4663" spans="1:4">
      <c r="A4663">
        <v>4862</v>
      </c>
      <c r="B4663" t="s">
        <v>528</v>
      </c>
      <c r="C4663" t="s">
        <v>479</v>
      </c>
      <c r="D4663" t="str">
        <f>IFERROR(VLOOKUP(A4663,'Perpetual Stats(HEM)'!$A$3:$D$2773,3,FALSE),B4663)</f>
        <v>QLD</v>
      </c>
    </row>
    <row r="4664" spans="1:4">
      <c r="A4664">
        <v>4863</v>
      </c>
      <c r="B4664" t="s">
        <v>528</v>
      </c>
      <c r="C4664" t="s">
        <v>479</v>
      </c>
      <c r="D4664" t="str">
        <f>IFERROR(VLOOKUP(A4664,'Perpetual Stats(HEM)'!$A$3:$D$2773,3,FALSE),B4664)</f>
        <v>QLD</v>
      </c>
    </row>
    <row r="4665" spans="1:4">
      <c r="A4665">
        <v>4864</v>
      </c>
      <c r="B4665" t="s">
        <v>528</v>
      </c>
      <c r="C4665" t="s">
        <v>479</v>
      </c>
      <c r="D4665" t="str">
        <f>IFERROR(VLOOKUP(A4665,'Perpetual Stats(HEM)'!$A$3:$D$2773,3,FALSE),B4665)</f>
        <v>QLD</v>
      </c>
    </row>
    <row r="4666" spans="1:4">
      <c r="A4666">
        <v>4865</v>
      </c>
      <c r="B4666" t="s">
        <v>528</v>
      </c>
      <c r="C4666" t="s">
        <v>479</v>
      </c>
      <c r="D4666" t="str">
        <f>IFERROR(VLOOKUP(A4666,'Perpetual Stats(HEM)'!$A$3:$D$2773,3,FALSE),B4666)</f>
        <v>3RQLD</v>
      </c>
    </row>
    <row r="4667" spans="1:4">
      <c r="A4667">
        <v>4866</v>
      </c>
      <c r="B4667" t="s">
        <v>528</v>
      </c>
      <c r="C4667" t="s">
        <v>479</v>
      </c>
      <c r="D4667" t="str">
        <f>IFERROR(VLOOKUP(A4667,'Perpetual Stats(HEM)'!$A$3:$D$2773,3,FALSE),B4667)</f>
        <v>QLD</v>
      </c>
    </row>
    <row r="4668" spans="1:4">
      <c r="A4668">
        <v>4867</v>
      </c>
      <c r="B4668" t="s">
        <v>528</v>
      </c>
      <c r="C4668" t="s">
        <v>479</v>
      </c>
      <c r="D4668" t="str">
        <f>IFERROR(VLOOKUP(A4668,'Perpetual Stats(HEM)'!$A$3:$D$2773,3,FALSE),B4668)</f>
        <v>QLD</v>
      </c>
    </row>
    <row r="4669" spans="1:4">
      <c r="A4669">
        <v>4868</v>
      </c>
      <c r="B4669" t="s">
        <v>528</v>
      </c>
      <c r="C4669" t="s">
        <v>479</v>
      </c>
      <c r="D4669" t="str">
        <f>IFERROR(VLOOKUP(A4669,'Perpetual Stats(HEM)'!$A$3:$D$2773,3,FALSE),B4669)</f>
        <v>3RQLD</v>
      </c>
    </row>
    <row r="4670" spans="1:4">
      <c r="A4670">
        <v>4869</v>
      </c>
      <c r="B4670" t="s">
        <v>528</v>
      </c>
      <c r="C4670" t="s">
        <v>479</v>
      </c>
      <c r="D4670" t="str">
        <f>IFERROR(VLOOKUP(A4670,'Perpetual Stats(HEM)'!$A$3:$D$2773,3,FALSE),B4670)</f>
        <v>3RQLD</v>
      </c>
    </row>
    <row r="4671" spans="1:4">
      <c r="A4671">
        <v>4870</v>
      </c>
      <c r="B4671" t="s">
        <v>528</v>
      </c>
      <c r="C4671" t="s">
        <v>479</v>
      </c>
      <c r="D4671" t="str">
        <f>IFERROR(VLOOKUP(A4671,'Perpetual Stats(HEM)'!$A$3:$D$2773,3,FALSE),B4671)</f>
        <v>3RQLD</v>
      </c>
    </row>
    <row r="4672" spans="1:4">
      <c r="A4672">
        <v>4871</v>
      </c>
      <c r="B4672" t="s">
        <v>528</v>
      </c>
      <c r="C4672" t="s">
        <v>479</v>
      </c>
      <c r="D4672" t="str">
        <f>IFERROR(VLOOKUP(A4672,'Perpetual Stats(HEM)'!$A$3:$D$2773,3,FALSE),B4672)</f>
        <v>3RQLD</v>
      </c>
    </row>
    <row r="4673" spans="1:4">
      <c r="A4673">
        <v>4872</v>
      </c>
      <c r="B4673" t="s">
        <v>528</v>
      </c>
      <c r="C4673" t="s">
        <v>479</v>
      </c>
      <c r="D4673" t="str">
        <f>IFERROR(VLOOKUP(A4673,'Perpetual Stats(HEM)'!$A$3:$D$2773,3,FALSE),B4673)</f>
        <v>3RQLD</v>
      </c>
    </row>
    <row r="4674" spans="1:4">
      <c r="A4674">
        <v>4873</v>
      </c>
      <c r="B4674" t="s">
        <v>528</v>
      </c>
      <c r="C4674" t="s">
        <v>479</v>
      </c>
      <c r="D4674" t="str">
        <f>IFERROR(VLOOKUP(A4674,'Perpetual Stats(HEM)'!$A$3:$D$2773,3,FALSE),B4674)</f>
        <v>3RQLD</v>
      </c>
    </row>
    <row r="4675" spans="1:4">
      <c r="A4675">
        <v>4874</v>
      </c>
      <c r="B4675" t="s">
        <v>528</v>
      </c>
      <c r="C4675" t="s">
        <v>479</v>
      </c>
      <c r="D4675" t="str">
        <f>IFERROR(VLOOKUP(A4675,'Perpetual Stats(HEM)'!$A$3:$D$2773,3,FALSE),B4675)</f>
        <v>3RQLD</v>
      </c>
    </row>
    <row r="4676" spans="1:4">
      <c r="A4676">
        <v>4875</v>
      </c>
      <c r="B4676" t="s">
        <v>528</v>
      </c>
      <c r="C4676" t="s">
        <v>479</v>
      </c>
      <c r="D4676" t="str">
        <f>IFERROR(VLOOKUP(A4676,'Perpetual Stats(HEM)'!$A$3:$D$2773,3,FALSE),B4676)</f>
        <v>3RQLD</v>
      </c>
    </row>
    <row r="4677" spans="1:4">
      <c r="A4677">
        <v>4876</v>
      </c>
      <c r="B4677" t="s">
        <v>528</v>
      </c>
      <c r="C4677" t="s">
        <v>479</v>
      </c>
      <c r="D4677" t="str">
        <f>IFERROR(VLOOKUP(A4677,'Perpetual Stats(HEM)'!$A$3:$D$2773,3,FALSE),B4677)</f>
        <v>3RQLD</v>
      </c>
    </row>
    <row r="4678" spans="1:4">
      <c r="A4678">
        <v>4877</v>
      </c>
      <c r="B4678" t="s">
        <v>528</v>
      </c>
      <c r="C4678" t="s">
        <v>479</v>
      </c>
      <c r="D4678" t="str">
        <f>IFERROR(VLOOKUP(A4678,'Perpetual Stats(HEM)'!$A$3:$D$2773,3,FALSE),B4678)</f>
        <v>3RQLD</v>
      </c>
    </row>
    <row r="4679" spans="1:4">
      <c r="A4679">
        <v>4878</v>
      </c>
      <c r="B4679" t="s">
        <v>528</v>
      </c>
      <c r="C4679" t="s">
        <v>479</v>
      </c>
      <c r="D4679" t="str">
        <f>IFERROR(VLOOKUP(A4679,'Perpetual Stats(HEM)'!$A$3:$D$2773,3,FALSE),B4679)</f>
        <v>3RQLD</v>
      </c>
    </row>
    <row r="4680" spans="1:4">
      <c r="A4680">
        <v>4879</v>
      </c>
      <c r="B4680" t="s">
        <v>528</v>
      </c>
      <c r="C4680" t="s">
        <v>479</v>
      </c>
      <c r="D4680" t="str">
        <f>IFERROR(VLOOKUP(A4680,'Perpetual Stats(HEM)'!$A$3:$D$2773,3,FALSE),B4680)</f>
        <v>3RQLD</v>
      </c>
    </row>
    <row r="4681" spans="1:4">
      <c r="A4681">
        <v>4880</v>
      </c>
      <c r="B4681" t="s">
        <v>528</v>
      </c>
      <c r="C4681" t="s">
        <v>479</v>
      </c>
      <c r="D4681" t="str">
        <f>IFERROR(VLOOKUP(A4681,'Perpetual Stats(HEM)'!$A$3:$D$2773,3,FALSE),B4681)</f>
        <v>3RQLD</v>
      </c>
    </row>
    <row r="4682" spans="1:4">
      <c r="A4682">
        <v>4881</v>
      </c>
      <c r="B4682" t="s">
        <v>528</v>
      </c>
      <c r="C4682" t="s">
        <v>479</v>
      </c>
      <c r="D4682" t="str">
        <f>IFERROR(VLOOKUP(A4682,'Perpetual Stats(HEM)'!$A$3:$D$2773,3,FALSE),B4682)</f>
        <v>3RQLD</v>
      </c>
    </row>
    <row r="4683" spans="1:4">
      <c r="A4683">
        <v>4882</v>
      </c>
      <c r="B4683" t="s">
        <v>528</v>
      </c>
      <c r="C4683" t="s">
        <v>479</v>
      </c>
      <c r="D4683" t="str">
        <f>IFERROR(VLOOKUP(A4683,'Perpetual Stats(HEM)'!$A$3:$D$2773,3,FALSE),B4683)</f>
        <v>3RQLD</v>
      </c>
    </row>
    <row r="4684" spans="1:4">
      <c r="A4684">
        <v>4883</v>
      </c>
      <c r="B4684" t="s">
        <v>528</v>
      </c>
      <c r="C4684" t="s">
        <v>479</v>
      </c>
      <c r="D4684" t="str">
        <f>IFERROR(VLOOKUP(A4684,'Perpetual Stats(HEM)'!$A$3:$D$2773,3,FALSE),B4684)</f>
        <v>3RQLD</v>
      </c>
    </row>
    <row r="4685" spans="1:4">
      <c r="A4685">
        <v>4884</v>
      </c>
      <c r="B4685" t="s">
        <v>528</v>
      </c>
      <c r="C4685" t="s">
        <v>479</v>
      </c>
      <c r="D4685" t="str">
        <f>IFERROR(VLOOKUP(A4685,'Perpetual Stats(HEM)'!$A$3:$D$2773,3,FALSE),B4685)</f>
        <v>3RQLD</v>
      </c>
    </row>
    <row r="4686" spans="1:4">
      <c r="A4686">
        <v>4885</v>
      </c>
      <c r="B4686" t="s">
        <v>528</v>
      </c>
      <c r="C4686" t="s">
        <v>479</v>
      </c>
      <c r="D4686" t="str">
        <f>IFERROR(VLOOKUP(A4686,'Perpetual Stats(HEM)'!$A$3:$D$2773,3,FALSE),B4686)</f>
        <v>3RQLD</v>
      </c>
    </row>
    <row r="4687" spans="1:4">
      <c r="A4687">
        <v>4886</v>
      </c>
      <c r="B4687" t="s">
        <v>528</v>
      </c>
      <c r="C4687" t="s">
        <v>479</v>
      </c>
      <c r="D4687" t="str">
        <f>IFERROR(VLOOKUP(A4687,'Perpetual Stats(HEM)'!$A$3:$D$2773,3,FALSE),B4687)</f>
        <v>3RQLD</v>
      </c>
    </row>
    <row r="4688" spans="1:4">
      <c r="A4688">
        <v>4887</v>
      </c>
      <c r="B4688" t="s">
        <v>528</v>
      </c>
      <c r="C4688" t="s">
        <v>479</v>
      </c>
      <c r="D4688" t="str">
        <f>IFERROR(VLOOKUP(A4688,'Perpetual Stats(HEM)'!$A$3:$D$2773,3,FALSE),B4688)</f>
        <v>3RQLD</v>
      </c>
    </row>
    <row r="4689" spans="1:4">
      <c r="A4689">
        <v>4888</v>
      </c>
      <c r="B4689" t="s">
        <v>528</v>
      </c>
      <c r="C4689" t="s">
        <v>479</v>
      </c>
      <c r="D4689" t="str">
        <f>IFERROR(VLOOKUP(A4689,'Perpetual Stats(HEM)'!$A$3:$D$2773,3,FALSE),B4689)</f>
        <v>3RQLD</v>
      </c>
    </row>
    <row r="4690" spans="1:4">
      <c r="A4690">
        <v>4889</v>
      </c>
      <c r="B4690" t="s">
        <v>528</v>
      </c>
      <c r="C4690" t="s">
        <v>479</v>
      </c>
      <c r="D4690" t="str">
        <f>IFERROR(VLOOKUP(A4690,'Perpetual Stats(HEM)'!$A$3:$D$2773,3,FALSE),B4690)</f>
        <v>QLD</v>
      </c>
    </row>
    <row r="4691" spans="1:4">
      <c r="A4691">
        <v>4890</v>
      </c>
      <c r="B4691" t="s">
        <v>528</v>
      </c>
      <c r="C4691" t="s">
        <v>479</v>
      </c>
      <c r="D4691" t="str">
        <f>IFERROR(VLOOKUP(A4691,'Perpetual Stats(HEM)'!$A$3:$D$2773,3,FALSE),B4691)</f>
        <v>3RQLD</v>
      </c>
    </row>
    <row r="4692" spans="1:4">
      <c r="A4692">
        <v>4891</v>
      </c>
      <c r="B4692" t="s">
        <v>528</v>
      </c>
      <c r="C4692" t="s">
        <v>479</v>
      </c>
      <c r="D4692" t="str">
        <f>IFERROR(VLOOKUP(A4692,'Perpetual Stats(HEM)'!$A$3:$D$2773,3,FALSE),B4692)</f>
        <v>3RQLD</v>
      </c>
    </row>
    <row r="4693" spans="1:4">
      <c r="A4693">
        <v>4892</v>
      </c>
      <c r="B4693" t="s">
        <v>528</v>
      </c>
      <c r="C4693" t="s">
        <v>479</v>
      </c>
      <c r="D4693" t="str">
        <f>IFERROR(VLOOKUP(A4693,'Perpetual Stats(HEM)'!$A$3:$D$2773,3,FALSE),B4693)</f>
        <v>QLD</v>
      </c>
    </row>
    <row r="4694" spans="1:4">
      <c r="A4694">
        <v>4893</v>
      </c>
      <c r="B4694" t="s">
        <v>528</v>
      </c>
      <c r="C4694" t="s">
        <v>479</v>
      </c>
      <c r="D4694" t="str">
        <f>IFERROR(VLOOKUP(A4694,'Perpetual Stats(HEM)'!$A$3:$D$2773,3,FALSE),B4694)</f>
        <v>QLD</v>
      </c>
    </row>
    <row r="4695" spans="1:4">
      <c r="A4695">
        <v>4894</v>
      </c>
      <c r="B4695" t="s">
        <v>528</v>
      </c>
      <c r="C4695" t="s">
        <v>479</v>
      </c>
      <c r="D4695" t="str">
        <f>IFERROR(VLOOKUP(A4695,'Perpetual Stats(HEM)'!$A$3:$D$2773,3,FALSE),B4695)</f>
        <v>QLD</v>
      </c>
    </row>
    <row r="4696" spans="1:4">
      <c r="A4696">
        <v>4895</v>
      </c>
      <c r="B4696" t="s">
        <v>528</v>
      </c>
      <c r="C4696" t="s">
        <v>479</v>
      </c>
      <c r="D4696" t="str">
        <f>IFERROR(VLOOKUP(A4696,'Perpetual Stats(HEM)'!$A$3:$D$2773,3,FALSE),B4696)</f>
        <v>3RQLD</v>
      </c>
    </row>
    <row r="4697" spans="1:4">
      <c r="A4697">
        <v>4896</v>
      </c>
      <c r="B4697" t="s">
        <v>528</v>
      </c>
      <c r="C4697" t="s">
        <v>479</v>
      </c>
      <c r="D4697" t="str">
        <f>IFERROR(VLOOKUP(A4697,'Perpetual Stats(HEM)'!$A$3:$D$2773,3,FALSE),B4697)</f>
        <v>QLD</v>
      </c>
    </row>
    <row r="4698" spans="1:4">
      <c r="A4698">
        <v>4897</v>
      </c>
      <c r="B4698" t="s">
        <v>528</v>
      </c>
      <c r="C4698" t="s">
        <v>479</v>
      </c>
      <c r="D4698" t="str">
        <f>IFERROR(VLOOKUP(A4698,'Perpetual Stats(HEM)'!$A$3:$D$2773,3,FALSE),B4698)</f>
        <v>QLD</v>
      </c>
    </row>
    <row r="4699" spans="1:4">
      <c r="A4699">
        <v>4898</v>
      </c>
      <c r="B4699" t="s">
        <v>528</v>
      </c>
      <c r="C4699" t="s">
        <v>479</v>
      </c>
      <c r="D4699" t="str">
        <f>IFERROR(VLOOKUP(A4699,'Perpetual Stats(HEM)'!$A$3:$D$2773,3,FALSE),B4699)</f>
        <v>QLD</v>
      </c>
    </row>
    <row r="4700" spans="1:4">
      <c r="A4700">
        <v>4899</v>
      </c>
      <c r="B4700" t="s">
        <v>528</v>
      </c>
      <c r="C4700" t="s">
        <v>479</v>
      </c>
      <c r="D4700" t="str">
        <f>IFERROR(VLOOKUP(A4700,'Perpetual Stats(HEM)'!$A$3:$D$2773,3,FALSE),B4700)</f>
        <v>QLD</v>
      </c>
    </row>
    <row r="4701" spans="1:4">
      <c r="A4701">
        <v>4900</v>
      </c>
      <c r="B4701" t="s">
        <v>528</v>
      </c>
      <c r="C4701" t="s">
        <v>479</v>
      </c>
      <c r="D4701" t="str">
        <f>IFERROR(VLOOKUP(A4701,'Perpetual Stats(HEM)'!$A$3:$D$2773,3,FALSE),B4701)</f>
        <v>QLD</v>
      </c>
    </row>
    <row r="4702" spans="1:4">
      <c r="A4702">
        <v>4901</v>
      </c>
      <c r="B4702" t="s">
        <v>528</v>
      </c>
      <c r="C4702" t="s">
        <v>479</v>
      </c>
      <c r="D4702" t="str">
        <f>IFERROR(VLOOKUP(A4702,'Perpetual Stats(HEM)'!$A$3:$D$2773,3,FALSE),B4702)</f>
        <v>QLD</v>
      </c>
    </row>
    <row r="4703" spans="1:4">
      <c r="A4703">
        <v>4902</v>
      </c>
      <c r="B4703" t="s">
        <v>528</v>
      </c>
      <c r="C4703" t="s">
        <v>479</v>
      </c>
      <c r="D4703" t="str">
        <f>IFERROR(VLOOKUP(A4703,'Perpetual Stats(HEM)'!$A$3:$D$2773,3,FALSE),B4703)</f>
        <v>QLD</v>
      </c>
    </row>
    <row r="4704" spans="1:4">
      <c r="A4704">
        <v>4903</v>
      </c>
      <c r="B4704" t="s">
        <v>528</v>
      </c>
      <c r="C4704" t="s">
        <v>479</v>
      </c>
      <c r="D4704" t="str">
        <f>IFERROR(VLOOKUP(A4704,'Perpetual Stats(HEM)'!$A$3:$D$2773,3,FALSE),B4704)</f>
        <v>QLD</v>
      </c>
    </row>
    <row r="4705" spans="1:4">
      <c r="A4705">
        <v>4904</v>
      </c>
      <c r="B4705" t="s">
        <v>528</v>
      </c>
      <c r="C4705" t="s">
        <v>479</v>
      </c>
      <c r="D4705" t="str">
        <f>IFERROR(VLOOKUP(A4705,'Perpetual Stats(HEM)'!$A$3:$D$2773,3,FALSE),B4705)</f>
        <v>QLD</v>
      </c>
    </row>
    <row r="4706" spans="1:4">
      <c r="A4706">
        <v>4905</v>
      </c>
      <c r="B4706" t="s">
        <v>528</v>
      </c>
      <c r="C4706" t="s">
        <v>479</v>
      </c>
      <c r="D4706" t="str">
        <f>IFERROR(VLOOKUP(A4706,'Perpetual Stats(HEM)'!$A$3:$D$2773,3,FALSE),B4706)</f>
        <v>QLD</v>
      </c>
    </row>
    <row r="4707" spans="1:4">
      <c r="A4707">
        <v>4906</v>
      </c>
      <c r="B4707" t="s">
        <v>528</v>
      </c>
      <c r="C4707" t="s">
        <v>479</v>
      </c>
      <c r="D4707" t="str">
        <f>IFERROR(VLOOKUP(A4707,'Perpetual Stats(HEM)'!$A$3:$D$2773,3,FALSE),B4707)</f>
        <v>QLD</v>
      </c>
    </row>
    <row r="4708" spans="1:4">
      <c r="A4708">
        <v>4907</v>
      </c>
      <c r="B4708" t="s">
        <v>528</v>
      </c>
      <c r="C4708" t="s">
        <v>479</v>
      </c>
      <c r="D4708" t="str">
        <f>IFERROR(VLOOKUP(A4708,'Perpetual Stats(HEM)'!$A$3:$D$2773,3,FALSE),B4708)</f>
        <v>QLD</v>
      </c>
    </row>
    <row r="4709" spans="1:4">
      <c r="A4709">
        <v>4908</v>
      </c>
      <c r="B4709" t="s">
        <v>528</v>
      </c>
      <c r="C4709" t="s">
        <v>479</v>
      </c>
      <c r="D4709" t="str">
        <f>IFERROR(VLOOKUP(A4709,'Perpetual Stats(HEM)'!$A$3:$D$2773,3,FALSE),B4709)</f>
        <v>QLD</v>
      </c>
    </row>
    <row r="4710" spans="1:4">
      <c r="A4710">
        <v>4909</v>
      </c>
      <c r="B4710" t="s">
        <v>528</v>
      </c>
      <c r="C4710" t="s">
        <v>479</v>
      </c>
      <c r="D4710" t="str">
        <f>IFERROR(VLOOKUP(A4710,'Perpetual Stats(HEM)'!$A$3:$D$2773,3,FALSE),B4710)</f>
        <v>QLD</v>
      </c>
    </row>
    <row r="4711" spans="1:4">
      <c r="A4711">
        <v>4910</v>
      </c>
      <c r="B4711" t="s">
        <v>528</v>
      </c>
      <c r="C4711" t="s">
        <v>479</v>
      </c>
      <c r="D4711" t="str">
        <f>IFERROR(VLOOKUP(A4711,'Perpetual Stats(HEM)'!$A$3:$D$2773,3,FALSE),B4711)</f>
        <v>QLD</v>
      </c>
    </row>
    <row r="4712" spans="1:4">
      <c r="A4712">
        <v>4911</v>
      </c>
      <c r="B4712" t="s">
        <v>528</v>
      </c>
      <c r="C4712" t="s">
        <v>479</v>
      </c>
      <c r="D4712" t="str">
        <f>IFERROR(VLOOKUP(A4712,'Perpetual Stats(HEM)'!$A$3:$D$2773,3,FALSE),B4712)</f>
        <v>QLD</v>
      </c>
    </row>
    <row r="4713" spans="1:4">
      <c r="A4713">
        <v>4912</v>
      </c>
      <c r="B4713" t="s">
        <v>528</v>
      </c>
      <c r="C4713" t="s">
        <v>479</v>
      </c>
      <c r="D4713" t="str">
        <f>IFERROR(VLOOKUP(A4713,'Perpetual Stats(HEM)'!$A$3:$D$2773,3,FALSE),B4713)</f>
        <v>QLD</v>
      </c>
    </row>
    <row r="4714" spans="1:4">
      <c r="A4714">
        <v>4913</v>
      </c>
      <c r="B4714" t="s">
        <v>528</v>
      </c>
      <c r="C4714" t="s">
        <v>479</v>
      </c>
      <c r="D4714" t="str">
        <f>IFERROR(VLOOKUP(A4714,'Perpetual Stats(HEM)'!$A$3:$D$2773,3,FALSE),B4714)</f>
        <v>QLD</v>
      </c>
    </row>
    <row r="4715" spans="1:4">
      <c r="A4715">
        <v>4914</v>
      </c>
      <c r="B4715" t="s">
        <v>528</v>
      </c>
      <c r="C4715" t="s">
        <v>479</v>
      </c>
      <c r="D4715" t="str">
        <f>IFERROR(VLOOKUP(A4715,'Perpetual Stats(HEM)'!$A$3:$D$2773,3,FALSE),B4715)</f>
        <v>QLD</v>
      </c>
    </row>
    <row r="4716" spans="1:4">
      <c r="A4716">
        <v>4915</v>
      </c>
      <c r="B4716" t="s">
        <v>528</v>
      </c>
      <c r="C4716" t="s">
        <v>479</v>
      </c>
      <c r="D4716" t="str">
        <f>IFERROR(VLOOKUP(A4716,'Perpetual Stats(HEM)'!$A$3:$D$2773,3,FALSE),B4716)</f>
        <v>QLD</v>
      </c>
    </row>
    <row r="4717" spans="1:4">
      <c r="A4717">
        <v>4916</v>
      </c>
      <c r="B4717" t="s">
        <v>528</v>
      </c>
      <c r="C4717" t="s">
        <v>479</v>
      </c>
      <c r="D4717" t="str">
        <f>IFERROR(VLOOKUP(A4717,'Perpetual Stats(HEM)'!$A$3:$D$2773,3,FALSE),B4717)</f>
        <v>QLD</v>
      </c>
    </row>
    <row r="4718" spans="1:4">
      <c r="A4718">
        <v>4917</v>
      </c>
      <c r="B4718" t="s">
        <v>528</v>
      </c>
      <c r="C4718" t="s">
        <v>479</v>
      </c>
      <c r="D4718" t="str">
        <f>IFERROR(VLOOKUP(A4718,'Perpetual Stats(HEM)'!$A$3:$D$2773,3,FALSE),B4718)</f>
        <v>QLD</v>
      </c>
    </row>
    <row r="4719" spans="1:4">
      <c r="A4719">
        <v>4918</v>
      </c>
      <c r="B4719" t="s">
        <v>528</v>
      </c>
      <c r="C4719" t="s">
        <v>479</v>
      </c>
      <c r="D4719" t="str">
        <f>IFERROR(VLOOKUP(A4719,'Perpetual Stats(HEM)'!$A$3:$D$2773,3,FALSE),B4719)</f>
        <v>QLD</v>
      </c>
    </row>
    <row r="4720" spans="1:4">
      <c r="A4720">
        <v>4919</v>
      </c>
      <c r="B4720" t="s">
        <v>528</v>
      </c>
      <c r="C4720" t="s">
        <v>479</v>
      </c>
      <c r="D4720" t="str">
        <f>IFERROR(VLOOKUP(A4720,'Perpetual Stats(HEM)'!$A$3:$D$2773,3,FALSE),B4720)</f>
        <v>QLD</v>
      </c>
    </row>
    <row r="4721" spans="1:4">
      <c r="A4721">
        <v>4920</v>
      </c>
      <c r="B4721" t="s">
        <v>528</v>
      </c>
      <c r="C4721" t="s">
        <v>479</v>
      </c>
      <c r="D4721" t="str">
        <f>IFERROR(VLOOKUP(A4721,'Perpetual Stats(HEM)'!$A$3:$D$2773,3,FALSE),B4721)</f>
        <v>QLD</v>
      </c>
    </row>
    <row r="4722" spans="1:4">
      <c r="A4722">
        <v>4921</v>
      </c>
      <c r="B4722" t="s">
        <v>528</v>
      </c>
      <c r="C4722" t="s">
        <v>479</v>
      </c>
      <c r="D4722" t="str">
        <f>IFERROR(VLOOKUP(A4722,'Perpetual Stats(HEM)'!$A$3:$D$2773,3,FALSE),B4722)</f>
        <v>QLD</v>
      </c>
    </row>
    <row r="4723" spans="1:4">
      <c r="A4723">
        <v>4922</v>
      </c>
      <c r="B4723" t="s">
        <v>528</v>
      </c>
      <c r="C4723" t="s">
        <v>479</v>
      </c>
      <c r="D4723" t="str">
        <f>IFERROR(VLOOKUP(A4723,'Perpetual Stats(HEM)'!$A$3:$D$2773,3,FALSE),B4723)</f>
        <v>QLD</v>
      </c>
    </row>
    <row r="4724" spans="1:4">
      <c r="A4724">
        <v>4923</v>
      </c>
      <c r="B4724" t="s">
        <v>528</v>
      </c>
      <c r="C4724" t="s">
        <v>479</v>
      </c>
      <c r="D4724" t="str">
        <f>IFERROR(VLOOKUP(A4724,'Perpetual Stats(HEM)'!$A$3:$D$2773,3,FALSE),B4724)</f>
        <v>QLD</v>
      </c>
    </row>
    <row r="4725" spans="1:4">
      <c r="A4725">
        <v>4924</v>
      </c>
      <c r="B4725" t="s">
        <v>528</v>
      </c>
      <c r="C4725" t="s">
        <v>479</v>
      </c>
      <c r="D4725" t="str">
        <f>IFERROR(VLOOKUP(A4725,'Perpetual Stats(HEM)'!$A$3:$D$2773,3,FALSE),B4725)</f>
        <v>QLD</v>
      </c>
    </row>
    <row r="4726" spans="1:4">
      <c r="A4726">
        <v>4925</v>
      </c>
      <c r="B4726" t="s">
        <v>528</v>
      </c>
      <c r="C4726" t="s">
        <v>479</v>
      </c>
      <c r="D4726" t="str">
        <f>IFERROR(VLOOKUP(A4726,'Perpetual Stats(HEM)'!$A$3:$D$2773,3,FALSE),B4726)</f>
        <v>QLD</v>
      </c>
    </row>
    <row r="4727" spans="1:4">
      <c r="A4727">
        <v>4926</v>
      </c>
      <c r="B4727" t="s">
        <v>528</v>
      </c>
      <c r="C4727" t="s">
        <v>479</v>
      </c>
      <c r="D4727" t="str">
        <f>IFERROR(VLOOKUP(A4727,'Perpetual Stats(HEM)'!$A$3:$D$2773,3,FALSE),B4727)</f>
        <v>QLD</v>
      </c>
    </row>
    <row r="4728" spans="1:4">
      <c r="A4728">
        <v>4927</v>
      </c>
      <c r="B4728" t="s">
        <v>528</v>
      </c>
      <c r="C4728" t="s">
        <v>479</v>
      </c>
      <c r="D4728" t="str">
        <f>IFERROR(VLOOKUP(A4728,'Perpetual Stats(HEM)'!$A$3:$D$2773,3,FALSE),B4728)</f>
        <v>QLD</v>
      </c>
    </row>
    <row r="4729" spans="1:4">
      <c r="A4729">
        <v>4928</v>
      </c>
      <c r="B4729" t="s">
        <v>528</v>
      </c>
      <c r="C4729" t="s">
        <v>479</v>
      </c>
      <c r="D4729" t="str">
        <f>IFERROR(VLOOKUP(A4729,'Perpetual Stats(HEM)'!$A$3:$D$2773,3,FALSE),B4729)</f>
        <v>QLD</v>
      </c>
    </row>
    <row r="4730" spans="1:4">
      <c r="A4730">
        <v>4929</v>
      </c>
      <c r="B4730" t="s">
        <v>528</v>
      </c>
      <c r="C4730" t="s">
        <v>479</v>
      </c>
      <c r="D4730" t="str">
        <f>IFERROR(VLOOKUP(A4730,'Perpetual Stats(HEM)'!$A$3:$D$2773,3,FALSE),B4730)</f>
        <v>QLD</v>
      </c>
    </row>
    <row r="4731" spans="1:4">
      <c r="A4731">
        <v>4930</v>
      </c>
      <c r="B4731" t="s">
        <v>528</v>
      </c>
      <c r="C4731" t="s">
        <v>479</v>
      </c>
      <c r="D4731" t="str">
        <f>IFERROR(VLOOKUP(A4731,'Perpetual Stats(HEM)'!$A$3:$D$2773,3,FALSE),B4731)</f>
        <v>QLD</v>
      </c>
    </row>
    <row r="4732" spans="1:4">
      <c r="A4732">
        <v>4931</v>
      </c>
      <c r="B4732" t="s">
        <v>528</v>
      </c>
      <c r="C4732" t="s">
        <v>479</v>
      </c>
      <c r="D4732" t="str">
        <f>IFERROR(VLOOKUP(A4732,'Perpetual Stats(HEM)'!$A$3:$D$2773,3,FALSE),B4732)</f>
        <v>QLD</v>
      </c>
    </row>
    <row r="4733" spans="1:4">
      <c r="A4733">
        <v>4932</v>
      </c>
      <c r="B4733" t="s">
        <v>528</v>
      </c>
      <c r="C4733" t="s">
        <v>479</v>
      </c>
      <c r="D4733" t="str">
        <f>IFERROR(VLOOKUP(A4733,'Perpetual Stats(HEM)'!$A$3:$D$2773,3,FALSE),B4733)</f>
        <v>QLD</v>
      </c>
    </row>
    <row r="4734" spans="1:4">
      <c r="A4734">
        <v>4933</v>
      </c>
      <c r="B4734" t="s">
        <v>528</v>
      </c>
      <c r="C4734" t="s">
        <v>479</v>
      </c>
      <c r="D4734" t="str">
        <f>IFERROR(VLOOKUP(A4734,'Perpetual Stats(HEM)'!$A$3:$D$2773,3,FALSE),B4734)</f>
        <v>QLD</v>
      </c>
    </row>
    <row r="4735" spans="1:4">
      <c r="A4735">
        <v>4934</v>
      </c>
      <c r="B4735" t="s">
        <v>528</v>
      </c>
      <c r="C4735" t="s">
        <v>479</v>
      </c>
      <c r="D4735" t="str">
        <f>IFERROR(VLOOKUP(A4735,'Perpetual Stats(HEM)'!$A$3:$D$2773,3,FALSE),B4735)</f>
        <v>QLD</v>
      </c>
    </row>
    <row r="4736" spans="1:4">
      <c r="A4736">
        <v>4935</v>
      </c>
      <c r="B4736" t="s">
        <v>528</v>
      </c>
      <c r="C4736" t="s">
        <v>479</v>
      </c>
      <c r="D4736" t="str">
        <f>IFERROR(VLOOKUP(A4736,'Perpetual Stats(HEM)'!$A$3:$D$2773,3,FALSE),B4736)</f>
        <v>QLD</v>
      </c>
    </row>
    <row r="4737" spans="1:4">
      <c r="A4737">
        <v>4936</v>
      </c>
      <c r="B4737" t="s">
        <v>528</v>
      </c>
      <c r="C4737" t="s">
        <v>479</v>
      </c>
      <c r="D4737" t="str">
        <f>IFERROR(VLOOKUP(A4737,'Perpetual Stats(HEM)'!$A$3:$D$2773,3,FALSE),B4737)</f>
        <v>QLD</v>
      </c>
    </row>
    <row r="4738" spans="1:4">
      <c r="A4738">
        <v>4937</v>
      </c>
      <c r="B4738" t="s">
        <v>528</v>
      </c>
      <c r="C4738" t="s">
        <v>479</v>
      </c>
      <c r="D4738" t="str">
        <f>IFERROR(VLOOKUP(A4738,'Perpetual Stats(HEM)'!$A$3:$D$2773,3,FALSE),B4738)</f>
        <v>QLD</v>
      </c>
    </row>
    <row r="4739" spans="1:4">
      <c r="A4739">
        <v>4938</v>
      </c>
      <c r="B4739" t="s">
        <v>528</v>
      </c>
      <c r="C4739" t="s">
        <v>479</v>
      </c>
      <c r="D4739" t="str">
        <f>IFERROR(VLOOKUP(A4739,'Perpetual Stats(HEM)'!$A$3:$D$2773,3,FALSE),B4739)</f>
        <v>QLD</v>
      </c>
    </row>
    <row r="4740" spans="1:4">
      <c r="A4740">
        <v>4939</v>
      </c>
      <c r="B4740" t="s">
        <v>528</v>
      </c>
      <c r="C4740" t="s">
        <v>479</v>
      </c>
      <c r="D4740" t="str">
        <f>IFERROR(VLOOKUP(A4740,'Perpetual Stats(HEM)'!$A$3:$D$2773,3,FALSE),B4740)</f>
        <v>QLD</v>
      </c>
    </row>
    <row r="4741" spans="1:4">
      <c r="A4741">
        <v>4940</v>
      </c>
      <c r="B4741" t="s">
        <v>528</v>
      </c>
      <c r="C4741" t="s">
        <v>479</v>
      </c>
      <c r="D4741" t="str">
        <f>IFERROR(VLOOKUP(A4741,'Perpetual Stats(HEM)'!$A$3:$D$2773,3,FALSE),B4741)</f>
        <v>QLD</v>
      </c>
    </row>
    <row r="4742" spans="1:4">
      <c r="A4742">
        <v>4941</v>
      </c>
      <c r="B4742" t="s">
        <v>528</v>
      </c>
      <c r="C4742" t="s">
        <v>479</v>
      </c>
      <c r="D4742" t="str">
        <f>IFERROR(VLOOKUP(A4742,'Perpetual Stats(HEM)'!$A$3:$D$2773,3,FALSE),B4742)</f>
        <v>QLD</v>
      </c>
    </row>
    <row r="4743" spans="1:4">
      <c r="A4743">
        <v>4942</v>
      </c>
      <c r="B4743" t="s">
        <v>528</v>
      </c>
      <c r="C4743" t="s">
        <v>479</v>
      </c>
      <c r="D4743" t="str">
        <f>IFERROR(VLOOKUP(A4743,'Perpetual Stats(HEM)'!$A$3:$D$2773,3,FALSE),B4743)</f>
        <v>QLD</v>
      </c>
    </row>
    <row r="4744" spans="1:4">
      <c r="A4744">
        <v>4943</v>
      </c>
      <c r="B4744" t="s">
        <v>528</v>
      </c>
      <c r="C4744" t="s">
        <v>479</v>
      </c>
      <c r="D4744" t="str">
        <f>IFERROR(VLOOKUP(A4744,'Perpetual Stats(HEM)'!$A$3:$D$2773,3,FALSE),B4744)</f>
        <v>QLD</v>
      </c>
    </row>
    <row r="4745" spans="1:4">
      <c r="A4745">
        <v>4944</v>
      </c>
      <c r="B4745" t="s">
        <v>528</v>
      </c>
      <c r="C4745" t="s">
        <v>479</v>
      </c>
      <c r="D4745" t="str">
        <f>IFERROR(VLOOKUP(A4745,'Perpetual Stats(HEM)'!$A$3:$D$2773,3,FALSE),B4745)</f>
        <v>QLD</v>
      </c>
    </row>
    <row r="4746" spans="1:4">
      <c r="A4746">
        <v>4945</v>
      </c>
      <c r="B4746" t="s">
        <v>528</v>
      </c>
      <c r="C4746" t="s">
        <v>479</v>
      </c>
      <c r="D4746" t="str">
        <f>IFERROR(VLOOKUP(A4746,'Perpetual Stats(HEM)'!$A$3:$D$2773,3,FALSE),B4746)</f>
        <v>QLD</v>
      </c>
    </row>
    <row r="4747" spans="1:4">
      <c r="A4747">
        <v>4946</v>
      </c>
      <c r="B4747" t="s">
        <v>528</v>
      </c>
      <c r="C4747" t="s">
        <v>479</v>
      </c>
      <c r="D4747" t="str">
        <f>IFERROR(VLOOKUP(A4747,'Perpetual Stats(HEM)'!$A$3:$D$2773,3,FALSE),B4747)</f>
        <v>QLD</v>
      </c>
    </row>
    <row r="4748" spans="1:4">
      <c r="A4748">
        <v>4947</v>
      </c>
      <c r="B4748" t="s">
        <v>528</v>
      </c>
      <c r="C4748" t="s">
        <v>479</v>
      </c>
      <c r="D4748" t="str">
        <f>IFERROR(VLOOKUP(A4748,'Perpetual Stats(HEM)'!$A$3:$D$2773,3,FALSE),B4748)</f>
        <v>QLD</v>
      </c>
    </row>
    <row r="4749" spans="1:4">
      <c r="A4749">
        <v>4948</v>
      </c>
      <c r="B4749" t="s">
        <v>528</v>
      </c>
      <c r="C4749" t="s">
        <v>479</v>
      </c>
      <c r="D4749" t="str">
        <f>IFERROR(VLOOKUP(A4749,'Perpetual Stats(HEM)'!$A$3:$D$2773,3,FALSE),B4749)</f>
        <v>QLD</v>
      </c>
    </row>
    <row r="4750" spans="1:4">
      <c r="A4750">
        <v>4949</v>
      </c>
      <c r="B4750" t="s">
        <v>528</v>
      </c>
      <c r="C4750" t="s">
        <v>479</v>
      </c>
      <c r="D4750" t="str">
        <f>IFERROR(VLOOKUP(A4750,'Perpetual Stats(HEM)'!$A$3:$D$2773,3,FALSE),B4750)</f>
        <v>QLD</v>
      </c>
    </row>
    <row r="4751" spans="1:4">
      <c r="A4751">
        <v>4950</v>
      </c>
      <c r="B4751" t="s">
        <v>528</v>
      </c>
      <c r="C4751" t="s">
        <v>479</v>
      </c>
      <c r="D4751" t="str">
        <f>IFERROR(VLOOKUP(A4751,'Perpetual Stats(HEM)'!$A$3:$D$2773,3,FALSE),B4751)</f>
        <v>QLD</v>
      </c>
    </row>
    <row r="4752" spans="1:4">
      <c r="A4752">
        <v>4951</v>
      </c>
      <c r="B4752" t="s">
        <v>528</v>
      </c>
      <c r="C4752" t="s">
        <v>479</v>
      </c>
      <c r="D4752" t="str">
        <f>IFERROR(VLOOKUP(A4752,'Perpetual Stats(HEM)'!$A$3:$D$2773,3,FALSE),B4752)</f>
        <v>QLD</v>
      </c>
    </row>
    <row r="4753" spans="1:4">
      <c r="A4753">
        <v>4952</v>
      </c>
      <c r="B4753" t="s">
        <v>528</v>
      </c>
      <c r="C4753" t="s">
        <v>479</v>
      </c>
      <c r="D4753" t="str">
        <f>IFERROR(VLOOKUP(A4753,'Perpetual Stats(HEM)'!$A$3:$D$2773,3,FALSE),B4753)</f>
        <v>QLD</v>
      </c>
    </row>
    <row r="4754" spans="1:4">
      <c r="A4754">
        <v>4953</v>
      </c>
      <c r="B4754" t="s">
        <v>528</v>
      </c>
      <c r="C4754" t="s">
        <v>479</v>
      </c>
      <c r="D4754" t="str">
        <f>IFERROR(VLOOKUP(A4754,'Perpetual Stats(HEM)'!$A$3:$D$2773,3,FALSE),B4754)</f>
        <v>QLD</v>
      </c>
    </row>
    <row r="4755" spans="1:4">
      <c r="A4755">
        <v>4954</v>
      </c>
      <c r="B4755" t="s">
        <v>528</v>
      </c>
      <c r="C4755" t="s">
        <v>479</v>
      </c>
      <c r="D4755" t="str">
        <f>IFERROR(VLOOKUP(A4755,'Perpetual Stats(HEM)'!$A$3:$D$2773,3,FALSE),B4755)</f>
        <v>QLD</v>
      </c>
    </row>
    <row r="4756" spans="1:4">
      <c r="A4756">
        <v>4955</v>
      </c>
      <c r="B4756" t="s">
        <v>528</v>
      </c>
      <c r="C4756" t="s">
        <v>479</v>
      </c>
      <c r="D4756" t="str">
        <f>IFERROR(VLOOKUP(A4756,'Perpetual Stats(HEM)'!$A$3:$D$2773,3,FALSE),B4756)</f>
        <v>QLD</v>
      </c>
    </row>
    <row r="4757" spans="1:4">
      <c r="A4757">
        <v>4956</v>
      </c>
      <c r="B4757" t="s">
        <v>528</v>
      </c>
      <c r="C4757" t="s">
        <v>479</v>
      </c>
      <c r="D4757" t="str">
        <f>IFERROR(VLOOKUP(A4757,'Perpetual Stats(HEM)'!$A$3:$D$2773,3,FALSE),B4757)</f>
        <v>QLD</v>
      </c>
    </row>
    <row r="4758" spans="1:4">
      <c r="A4758">
        <v>4957</v>
      </c>
      <c r="B4758" t="s">
        <v>528</v>
      </c>
      <c r="C4758" t="s">
        <v>479</v>
      </c>
      <c r="D4758" t="str">
        <f>IFERROR(VLOOKUP(A4758,'Perpetual Stats(HEM)'!$A$3:$D$2773,3,FALSE),B4758)</f>
        <v>QLD</v>
      </c>
    </row>
    <row r="4759" spans="1:4">
      <c r="A4759">
        <v>4958</v>
      </c>
      <c r="B4759" t="s">
        <v>528</v>
      </c>
      <c r="C4759" t="s">
        <v>479</v>
      </c>
      <c r="D4759" t="str">
        <f>IFERROR(VLOOKUP(A4759,'Perpetual Stats(HEM)'!$A$3:$D$2773,3,FALSE),B4759)</f>
        <v>QLD</v>
      </c>
    </row>
    <row r="4760" spans="1:4">
      <c r="A4760">
        <v>4959</v>
      </c>
      <c r="B4760" t="s">
        <v>528</v>
      </c>
      <c r="C4760" t="s">
        <v>479</v>
      </c>
      <c r="D4760" t="str">
        <f>IFERROR(VLOOKUP(A4760,'Perpetual Stats(HEM)'!$A$3:$D$2773,3,FALSE),B4760)</f>
        <v>QLD</v>
      </c>
    </row>
    <row r="4761" spans="1:4">
      <c r="A4761">
        <v>4960</v>
      </c>
      <c r="B4761" t="s">
        <v>528</v>
      </c>
      <c r="C4761" t="s">
        <v>479</v>
      </c>
      <c r="D4761" t="str">
        <f>IFERROR(VLOOKUP(A4761,'Perpetual Stats(HEM)'!$A$3:$D$2773,3,FALSE),B4761)</f>
        <v>QLD</v>
      </c>
    </row>
    <row r="4762" spans="1:4">
      <c r="A4762">
        <v>4961</v>
      </c>
      <c r="B4762" t="s">
        <v>528</v>
      </c>
      <c r="C4762" t="s">
        <v>479</v>
      </c>
      <c r="D4762" t="str">
        <f>IFERROR(VLOOKUP(A4762,'Perpetual Stats(HEM)'!$A$3:$D$2773,3,FALSE),B4762)</f>
        <v>QLD</v>
      </c>
    </row>
    <row r="4763" spans="1:4">
      <c r="A4763">
        <v>4962</v>
      </c>
      <c r="B4763" t="s">
        <v>528</v>
      </c>
      <c r="C4763" t="s">
        <v>479</v>
      </c>
      <c r="D4763" t="str">
        <f>IFERROR(VLOOKUP(A4763,'Perpetual Stats(HEM)'!$A$3:$D$2773,3,FALSE),B4763)</f>
        <v>QLD</v>
      </c>
    </row>
    <row r="4764" spans="1:4">
      <c r="A4764">
        <v>4963</v>
      </c>
      <c r="B4764" t="s">
        <v>528</v>
      </c>
      <c r="C4764" t="s">
        <v>479</v>
      </c>
      <c r="D4764" t="str">
        <f>IFERROR(VLOOKUP(A4764,'Perpetual Stats(HEM)'!$A$3:$D$2773,3,FALSE),B4764)</f>
        <v>QLD</v>
      </c>
    </row>
    <row r="4765" spans="1:4">
      <c r="A4765">
        <v>4964</v>
      </c>
      <c r="B4765" t="s">
        <v>528</v>
      </c>
      <c r="C4765" t="s">
        <v>479</v>
      </c>
      <c r="D4765" t="str">
        <f>IFERROR(VLOOKUP(A4765,'Perpetual Stats(HEM)'!$A$3:$D$2773,3,FALSE),B4765)</f>
        <v>QLD</v>
      </c>
    </row>
    <row r="4766" spans="1:4">
      <c r="A4766">
        <v>4965</v>
      </c>
      <c r="B4766" t="s">
        <v>528</v>
      </c>
      <c r="C4766" t="s">
        <v>479</v>
      </c>
      <c r="D4766" t="str">
        <f>IFERROR(VLOOKUP(A4766,'Perpetual Stats(HEM)'!$A$3:$D$2773,3,FALSE),B4766)</f>
        <v>QLD</v>
      </c>
    </row>
    <row r="4767" spans="1:4">
      <c r="A4767">
        <v>4966</v>
      </c>
      <c r="B4767" t="s">
        <v>528</v>
      </c>
      <c r="C4767" t="s">
        <v>479</v>
      </c>
      <c r="D4767" t="str">
        <f>IFERROR(VLOOKUP(A4767,'Perpetual Stats(HEM)'!$A$3:$D$2773,3,FALSE),B4767)</f>
        <v>QLD</v>
      </c>
    </row>
    <row r="4768" spans="1:4">
      <c r="A4768">
        <v>4967</v>
      </c>
      <c r="B4768" t="s">
        <v>528</v>
      </c>
      <c r="C4768" t="s">
        <v>479</v>
      </c>
      <c r="D4768" t="str">
        <f>IFERROR(VLOOKUP(A4768,'Perpetual Stats(HEM)'!$A$3:$D$2773,3,FALSE),B4768)</f>
        <v>QLD</v>
      </c>
    </row>
    <row r="4769" spans="1:4">
      <c r="A4769">
        <v>4968</v>
      </c>
      <c r="B4769" t="s">
        <v>528</v>
      </c>
      <c r="C4769" t="s">
        <v>479</v>
      </c>
      <c r="D4769" t="str">
        <f>IFERROR(VLOOKUP(A4769,'Perpetual Stats(HEM)'!$A$3:$D$2773,3,FALSE),B4769)</f>
        <v>QLD</v>
      </c>
    </row>
    <row r="4770" spans="1:4">
      <c r="A4770">
        <v>4969</v>
      </c>
      <c r="B4770" t="s">
        <v>528</v>
      </c>
      <c r="C4770" t="s">
        <v>479</v>
      </c>
      <c r="D4770" t="str">
        <f>IFERROR(VLOOKUP(A4770,'Perpetual Stats(HEM)'!$A$3:$D$2773,3,FALSE),B4770)</f>
        <v>QLD</v>
      </c>
    </row>
    <row r="4771" spans="1:4">
      <c r="A4771">
        <v>4970</v>
      </c>
      <c r="B4771" t="s">
        <v>528</v>
      </c>
      <c r="C4771" t="s">
        <v>479</v>
      </c>
      <c r="D4771" t="str">
        <f>IFERROR(VLOOKUP(A4771,'Perpetual Stats(HEM)'!$A$3:$D$2773,3,FALSE),B4771)</f>
        <v>QLD</v>
      </c>
    </row>
    <row r="4772" spans="1:4">
      <c r="A4772">
        <v>4971</v>
      </c>
      <c r="B4772" t="s">
        <v>528</v>
      </c>
      <c r="C4772" t="s">
        <v>479</v>
      </c>
      <c r="D4772" t="str">
        <f>IFERROR(VLOOKUP(A4772,'Perpetual Stats(HEM)'!$A$3:$D$2773,3,FALSE),B4772)</f>
        <v>QLD</v>
      </c>
    </row>
    <row r="4773" spans="1:4">
      <c r="A4773">
        <v>4972</v>
      </c>
      <c r="B4773" t="s">
        <v>528</v>
      </c>
      <c r="C4773" t="s">
        <v>479</v>
      </c>
      <c r="D4773" t="str">
        <f>IFERROR(VLOOKUP(A4773,'Perpetual Stats(HEM)'!$A$3:$D$2773,3,FALSE),B4773)</f>
        <v>QLD</v>
      </c>
    </row>
    <row r="4774" spans="1:4">
      <c r="A4774">
        <v>4973</v>
      </c>
      <c r="B4774" t="s">
        <v>528</v>
      </c>
      <c r="C4774" t="s">
        <v>479</v>
      </c>
      <c r="D4774" t="str">
        <f>IFERROR(VLOOKUP(A4774,'Perpetual Stats(HEM)'!$A$3:$D$2773,3,FALSE),B4774)</f>
        <v>QLD</v>
      </c>
    </row>
    <row r="4775" spans="1:4">
      <c r="A4775">
        <v>4974</v>
      </c>
      <c r="B4775" t="s">
        <v>528</v>
      </c>
      <c r="C4775" t="s">
        <v>479</v>
      </c>
      <c r="D4775" t="str">
        <f>IFERROR(VLOOKUP(A4775,'Perpetual Stats(HEM)'!$A$3:$D$2773,3,FALSE),B4775)</f>
        <v>QLD</v>
      </c>
    </row>
    <row r="4776" spans="1:4">
      <c r="A4776">
        <v>4975</v>
      </c>
      <c r="B4776" t="s">
        <v>528</v>
      </c>
      <c r="C4776" t="s">
        <v>479</v>
      </c>
      <c r="D4776" t="str">
        <f>IFERROR(VLOOKUP(A4776,'Perpetual Stats(HEM)'!$A$3:$D$2773,3,FALSE),B4776)</f>
        <v>QLD</v>
      </c>
    </row>
    <row r="4777" spans="1:4">
      <c r="A4777">
        <v>4976</v>
      </c>
      <c r="B4777" t="s">
        <v>528</v>
      </c>
      <c r="C4777" t="s">
        <v>479</v>
      </c>
      <c r="D4777" t="str">
        <f>IFERROR(VLOOKUP(A4777,'Perpetual Stats(HEM)'!$A$3:$D$2773,3,FALSE),B4777)</f>
        <v>QLD</v>
      </c>
    </row>
    <row r="4778" spans="1:4">
      <c r="A4778">
        <v>4977</v>
      </c>
      <c r="B4778" t="s">
        <v>528</v>
      </c>
      <c r="C4778" t="s">
        <v>479</v>
      </c>
      <c r="D4778" t="str">
        <f>IFERROR(VLOOKUP(A4778,'Perpetual Stats(HEM)'!$A$3:$D$2773,3,FALSE),B4778)</f>
        <v>QLD</v>
      </c>
    </row>
    <row r="4779" spans="1:4">
      <c r="A4779">
        <v>4978</v>
      </c>
      <c r="B4779" t="s">
        <v>528</v>
      </c>
      <c r="C4779" t="s">
        <v>479</v>
      </c>
      <c r="D4779" t="str">
        <f>IFERROR(VLOOKUP(A4779,'Perpetual Stats(HEM)'!$A$3:$D$2773,3,FALSE),B4779)</f>
        <v>QLD</v>
      </c>
    </row>
    <row r="4780" spans="1:4">
      <c r="A4780">
        <v>4979</v>
      </c>
      <c r="B4780" t="s">
        <v>528</v>
      </c>
      <c r="C4780" t="s">
        <v>479</v>
      </c>
      <c r="D4780" t="str">
        <f>IFERROR(VLOOKUP(A4780,'Perpetual Stats(HEM)'!$A$3:$D$2773,3,FALSE),B4780)</f>
        <v>QLD</v>
      </c>
    </row>
    <row r="4781" spans="1:4">
      <c r="A4781">
        <v>4980</v>
      </c>
      <c r="B4781" t="s">
        <v>528</v>
      </c>
      <c r="C4781" t="s">
        <v>479</v>
      </c>
      <c r="D4781" t="str">
        <f>IFERROR(VLOOKUP(A4781,'Perpetual Stats(HEM)'!$A$3:$D$2773,3,FALSE),B4781)</f>
        <v>QLD</v>
      </c>
    </row>
    <row r="4782" spans="1:4">
      <c r="A4782">
        <v>4981</v>
      </c>
      <c r="B4782" t="s">
        <v>528</v>
      </c>
      <c r="C4782" t="s">
        <v>479</v>
      </c>
      <c r="D4782" t="str">
        <f>IFERROR(VLOOKUP(A4782,'Perpetual Stats(HEM)'!$A$3:$D$2773,3,FALSE),B4782)</f>
        <v>QLD</v>
      </c>
    </row>
    <row r="4783" spans="1:4">
      <c r="A4783">
        <v>4982</v>
      </c>
      <c r="B4783" t="s">
        <v>528</v>
      </c>
      <c r="C4783" t="s">
        <v>479</v>
      </c>
      <c r="D4783" t="str">
        <f>IFERROR(VLOOKUP(A4783,'Perpetual Stats(HEM)'!$A$3:$D$2773,3,FALSE),B4783)</f>
        <v>QLD</v>
      </c>
    </row>
    <row r="4784" spans="1:4">
      <c r="A4784">
        <v>4983</v>
      </c>
      <c r="B4784" t="s">
        <v>528</v>
      </c>
      <c r="C4784" t="s">
        <v>479</v>
      </c>
      <c r="D4784" t="str">
        <f>IFERROR(VLOOKUP(A4784,'Perpetual Stats(HEM)'!$A$3:$D$2773,3,FALSE),B4784)</f>
        <v>QLD</v>
      </c>
    </row>
    <row r="4785" spans="1:4">
      <c r="A4785">
        <v>4984</v>
      </c>
      <c r="B4785" t="s">
        <v>528</v>
      </c>
      <c r="C4785" t="s">
        <v>479</v>
      </c>
      <c r="D4785" t="str">
        <f>IFERROR(VLOOKUP(A4785,'Perpetual Stats(HEM)'!$A$3:$D$2773,3,FALSE),B4785)</f>
        <v>QLD</v>
      </c>
    </row>
    <row r="4786" spans="1:4">
      <c r="A4786">
        <v>4985</v>
      </c>
      <c r="B4786" t="s">
        <v>528</v>
      </c>
      <c r="C4786" t="s">
        <v>479</v>
      </c>
      <c r="D4786" t="str">
        <f>IFERROR(VLOOKUP(A4786,'Perpetual Stats(HEM)'!$A$3:$D$2773,3,FALSE),B4786)</f>
        <v>QLD</v>
      </c>
    </row>
    <row r="4787" spans="1:4">
      <c r="A4787">
        <v>4986</v>
      </c>
      <c r="B4787" t="s">
        <v>528</v>
      </c>
      <c r="C4787" t="s">
        <v>479</v>
      </c>
      <c r="D4787" t="str">
        <f>IFERROR(VLOOKUP(A4787,'Perpetual Stats(HEM)'!$A$3:$D$2773,3,FALSE),B4787)</f>
        <v>QLD</v>
      </c>
    </row>
    <row r="4788" spans="1:4">
      <c r="A4788">
        <v>4987</v>
      </c>
      <c r="B4788" t="s">
        <v>528</v>
      </c>
      <c r="C4788" t="s">
        <v>479</v>
      </c>
      <c r="D4788" t="str">
        <f>IFERROR(VLOOKUP(A4788,'Perpetual Stats(HEM)'!$A$3:$D$2773,3,FALSE),B4788)</f>
        <v>QLD</v>
      </c>
    </row>
    <row r="4789" spans="1:4">
      <c r="A4789">
        <v>4988</v>
      </c>
      <c r="B4789" t="s">
        <v>528</v>
      </c>
      <c r="C4789" t="s">
        <v>479</v>
      </c>
      <c r="D4789" t="str">
        <f>IFERROR(VLOOKUP(A4789,'Perpetual Stats(HEM)'!$A$3:$D$2773,3,FALSE),B4789)</f>
        <v>QLD</v>
      </c>
    </row>
    <row r="4790" spans="1:4">
      <c r="A4790">
        <v>4989</v>
      </c>
      <c r="B4790" t="s">
        <v>528</v>
      </c>
      <c r="C4790" t="s">
        <v>479</v>
      </c>
      <c r="D4790" t="str">
        <f>IFERROR(VLOOKUP(A4790,'Perpetual Stats(HEM)'!$A$3:$D$2773,3,FALSE),B4790)</f>
        <v>QLD</v>
      </c>
    </row>
    <row r="4791" spans="1:4">
      <c r="A4791">
        <v>4990</v>
      </c>
      <c r="B4791" t="s">
        <v>528</v>
      </c>
      <c r="C4791" t="s">
        <v>479</v>
      </c>
      <c r="D4791" t="str">
        <f>IFERROR(VLOOKUP(A4791,'Perpetual Stats(HEM)'!$A$3:$D$2773,3,FALSE),B4791)</f>
        <v>QLD</v>
      </c>
    </row>
    <row r="4792" spans="1:4">
      <c r="A4792">
        <v>4991</v>
      </c>
      <c r="B4792" t="s">
        <v>528</v>
      </c>
      <c r="C4792" t="s">
        <v>479</v>
      </c>
      <c r="D4792" t="str">
        <f>IFERROR(VLOOKUP(A4792,'Perpetual Stats(HEM)'!$A$3:$D$2773,3,FALSE),B4792)</f>
        <v>QLD</v>
      </c>
    </row>
    <row r="4793" spans="1:4">
      <c r="A4793">
        <v>4992</v>
      </c>
      <c r="B4793" t="s">
        <v>528</v>
      </c>
      <c r="C4793" t="s">
        <v>479</v>
      </c>
      <c r="D4793" t="str">
        <f>IFERROR(VLOOKUP(A4793,'Perpetual Stats(HEM)'!$A$3:$D$2773,3,FALSE),B4793)</f>
        <v>QLD</v>
      </c>
    </row>
    <row r="4794" spans="1:4">
      <c r="A4794">
        <v>4993</v>
      </c>
      <c r="B4794" t="s">
        <v>528</v>
      </c>
      <c r="C4794" t="s">
        <v>479</v>
      </c>
      <c r="D4794" t="str">
        <f>IFERROR(VLOOKUP(A4794,'Perpetual Stats(HEM)'!$A$3:$D$2773,3,FALSE),B4794)</f>
        <v>QLD</v>
      </c>
    </row>
    <row r="4795" spans="1:4">
      <c r="A4795">
        <v>4994</v>
      </c>
      <c r="B4795" t="s">
        <v>528</v>
      </c>
      <c r="C4795" t="s">
        <v>479</v>
      </c>
      <c r="D4795" t="str">
        <f>IFERROR(VLOOKUP(A4795,'Perpetual Stats(HEM)'!$A$3:$D$2773,3,FALSE),B4795)</f>
        <v>QLD</v>
      </c>
    </row>
    <row r="4796" spans="1:4">
      <c r="A4796">
        <v>4995</v>
      </c>
      <c r="B4796" t="s">
        <v>528</v>
      </c>
      <c r="C4796" t="s">
        <v>479</v>
      </c>
      <c r="D4796" t="str">
        <f>IFERROR(VLOOKUP(A4796,'Perpetual Stats(HEM)'!$A$3:$D$2773,3,FALSE),B4796)</f>
        <v>QLD</v>
      </c>
    </row>
    <row r="4797" spans="1:4">
      <c r="A4797">
        <v>4996</v>
      </c>
      <c r="B4797" t="s">
        <v>528</v>
      </c>
      <c r="C4797" t="s">
        <v>479</v>
      </c>
      <c r="D4797" t="str">
        <f>IFERROR(VLOOKUP(A4797,'Perpetual Stats(HEM)'!$A$3:$D$2773,3,FALSE),B4797)</f>
        <v>QLD</v>
      </c>
    </row>
    <row r="4798" spans="1:4">
      <c r="A4798">
        <v>4997</v>
      </c>
      <c r="B4798" t="s">
        <v>528</v>
      </c>
      <c r="C4798" t="s">
        <v>479</v>
      </c>
      <c r="D4798" t="str">
        <f>IFERROR(VLOOKUP(A4798,'Perpetual Stats(HEM)'!$A$3:$D$2773,3,FALSE),B4798)</f>
        <v>QLD</v>
      </c>
    </row>
    <row r="4799" spans="1:4">
      <c r="A4799">
        <v>4998</v>
      </c>
      <c r="B4799" t="s">
        <v>528</v>
      </c>
      <c r="C4799" t="s">
        <v>479</v>
      </c>
      <c r="D4799" t="str">
        <f>IFERROR(VLOOKUP(A4799,'Perpetual Stats(HEM)'!$A$3:$D$2773,3,FALSE),B4799)</f>
        <v>QLD</v>
      </c>
    </row>
    <row r="4800" spans="1:4">
      <c r="A4800">
        <v>4999</v>
      </c>
      <c r="B4800" t="s">
        <v>528</v>
      </c>
      <c r="C4800" t="s">
        <v>479</v>
      </c>
      <c r="D4800" t="str">
        <f>IFERROR(VLOOKUP(A4800,'Perpetual Stats(HEM)'!$A$3:$D$2773,3,FALSE),B4800)</f>
        <v>QLD</v>
      </c>
    </row>
    <row r="4801" spans="1:4">
      <c r="A4801">
        <v>5000</v>
      </c>
      <c r="B4801" t="s">
        <v>533</v>
      </c>
      <c r="C4801" t="s">
        <v>554</v>
      </c>
      <c r="D4801" t="str">
        <f>IFERROR(VLOOKUP(A4801,'Perpetual Stats(HEM)'!$A$3:$D$2773,3,FALSE),B4801)</f>
        <v>4GADE</v>
      </c>
    </row>
    <row r="4802" spans="1:4">
      <c r="A4802">
        <v>5001</v>
      </c>
      <c r="B4802" t="s">
        <v>533</v>
      </c>
      <c r="C4802" t="s">
        <v>554</v>
      </c>
      <c r="D4802" t="str">
        <f>IFERROR(VLOOKUP(A4802,'Perpetual Stats(HEM)'!$A$3:$D$2773,3,FALSE),B4802)</f>
        <v>SA</v>
      </c>
    </row>
    <row r="4803" spans="1:4">
      <c r="A4803">
        <v>5002</v>
      </c>
      <c r="B4803" t="s">
        <v>533</v>
      </c>
      <c r="C4803" t="s">
        <v>554</v>
      </c>
      <c r="D4803" t="str">
        <f>IFERROR(VLOOKUP(A4803,'Perpetual Stats(HEM)'!$A$3:$D$2773,3,FALSE),B4803)</f>
        <v>SA</v>
      </c>
    </row>
    <row r="4804" spans="1:4">
      <c r="A4804">
        <v>5003</v>
      </c>
      <c r="B4804" t="s">
        <v>533</v>
      </c>
      <c r="C4804" t="s">
        <v>554</v>
      </c>
      <c r="D4804" t="str">
        <f>IFERROR(VLOOKUP(A4804,'Perpetual Stats(HEM)'!$A$3:$D$2773,3,FALSE),B4804)</f>
        <v>SA</v>
      </c>
    </row>
    <row r="4805" spans="1:4">
      <c r="A4805">
        <v>5004</v>
      </c>
      <c r="B4805" t="s">
        <v>533</v>
      </c>
      <c r="C4805" t="s">
        <v>554</v>
      </c>
      <c r="D4805" t="str">
        <f>IFERROR(VLOOKUP(A4805,'Perpetual Stats(HEM)'!$A$3:$D$2773,3,FALSE),B4805)</f>
        <v>SA</v>
      </c>
    </row>
    <row r="4806" spans="1:4">
      <c r="A4806">
        <v>5005</v>
      </c>
      <c r="B4806" t="s">
        <v>533</v>
      </c>
      <c r="C4806" t="s">
        <v>554</v>
      </c>
      <c r="D4806" t="str">
        <f>IFERROR(VLOOKUP(A4806,'Perpetual Stats(HEM)'!$A$3:$D$2773,3,FALSE),B4806)</f>
        <v>4GADE</v>
      </c>
    </row>
    <row r="4807" spans="1:4">
      <c r="A4807">
        <v>5006</v>
      </c>
      <c r="B4807" t="s">
        <v>533</v>
      </c>
      <c r="C4807" t="s">
        <v>553</v>
      </c>
      <c r="D4807" t="str">
        <f>IFERROR(VLOOKUP(A4807,'Perpetual Stats(HEM)'!$A$3:$D$2773,3,FALSE),B4807)</f>
        <v>4GADE</v>
      </c>
    </row>
    <row r="4808" spans="1:4">
      <c r="A4808">
        <v>5007</v>
      </c>
      <c r="B4808" t="s">
        <v>533</v>
      </c>
      <c r="C4808" t="s">
        <v>553</v>
      </c>
      <c r="D4808" t="str">
        <f>IFERROR(VLOOKUP(A4808,'Perpetual Stats(HEM)'!$A$3:$D$2773,3,FALSE),B4808)</f>
        <v>4GADE</v>
      </c>
    </row>
    <row r="4809" spans="1:4">
      <c r="A4809">
        <v>5008</v>
      </c>
      <c r="B4809" t="s">
        <v>533</v>
      </c>
      <c r="C4809" t="s">
        <v>553</v>
      </c>
      <c r="D4809" t="str">
        <f>IFERROR(VLOOKUP(A4809,'Perpetual Stats(HEM)'!$A$3:$D$2773,3,FALSE),B4809)</f>
        <v>4GADE</v>
      </c>
    </row>
    <row r="4810" spans="1:4">
      <c r="A4810">
        <v>5009</v>
      </c>
      <c r="B4810" t="s">
        <v>533</v>
      </c>
      <c r="C4810" t="s">
        <v>553</v>
      </c>
      <c r="D4810" t="str">
        <f>IFERROR(VLOOKUP(A4810,'Perpetual Stats(HEM)'!$A$3:$D$2773,3,FALSE),B4810)</f>
        <v>4GADE</v>
      </c>
    </row>
    <row r="4811" spans="1:4">
      <c r="A4811">
        <v>5010</v>
      </c>
      <c r="B4811" t="s">
        <v>533</v>
      </c>
      <c r="C4811" t="s">
        <v>553</v>
      </c>
      <c r="D4811" t="str">
        <f>IFERROR(VLOOKUP(A4811,'Perpetual Stats(HEM)'!$A$3:$D$2773,3,FALSE),B4811)</f>
        <v>4GADE</v>
      </c>
    </row>
    <row r="4812" spans="1:4">
      <c r="A4812">
        <v>5011</v>
      </c>
      <c r="B4812" t="s">
        <v>533</v>
      </c>
      <c r="C4812" t="s">
        <v>553</v>
      </c>
      <c r="D4812" t="str">
        <f>IFERROR(VLOOKUP(A4812,'Perpetual Stats(HEM)'!$A$3:$D$2773,3,FALSE),B4812)</f>
        <v>4GADE</v>
      </c>
    </row>
    <row r="4813" spans="1:4">
      <c r="A4813">
        <v>5012</v>
      </c>
      <c r="B4813" t="s">
        <v>533</v>
      </c>
      <c r="C4813" t="s">
        <v>553</v>
      </c>
      <c r="D4813" t="str">
        <f>IFERROR(VLOOKUP(A4813,'Perpetual Stats(HEM)'!$A$3:$D$2773,3,FALSE),B4813)</f>
        <v>4GADE</v>
      </c>
    </row>
    <row r="4814" spans="1:4">
      <c r="A4814">
        <v>5013</v>
      </c>
      <c r="B4814" t="s">
        <v>533</v>
      </c>
      <c r="C4814" t="s">
        <v>553</v>
      </c>
      <c r="D4814" t="str">
        <f>IFERROR(VLOOKUP(A4814,'Perpetual Stats(HEM)'!$A$3:$D$2773,3,FALSE),B4814)</f>
        <v>4GADE</v>
      </c>
    </row>
    <row r="4815" spans="1:4">
      <c r="A4815">
        <v>5014</v>
      </c>
      <c r="B4815" t="s">
        <v>533</v>
      </c>
      <c r="C4815" t="s">
        <v>553</v>
      </c>
      <c r="D4815" t="str">
        <f>IFERROR(VLOOKUP(A4815,'Perpetual Stats(HEM)'!$A$3:$D$2773,3,FALSE),B4815)</f>
        <v>4GADE</v>
      </c>
    </row>
    <row r="4816" spans="1:4">
      <c r="A4816">
        <v>5015</v>
      </c>
      <c r="B4816" t="s">
        <v>533</v>
      </c>
      <c r="C4816" t="s">
        <v>553</v>
      </c>
      <c r="D4816" t="str">
        <f>IFERROR(VLOOKUP(A4816,'Perpetual Stats(HEM)'!$A$3:$D$2773,3,FALSE),B4816)</f>
        <v>4GADE</v>
      </c>
    </row>
    <row r="4817" spans="1:4">
      <c r="A4817">
        <v>5016</v>
      </c>
      <c r="B4817" t="s">
        <v>533</v>
      </c>
      <c r="C4817" t="s">
        <v>553</v>
      </c>
      <c r="D4817" t="str">
        <f>IFERROR(VLOOKUP(A4817,'Perpetual Stats(HEM)'!$A$3:$D$2773,3,FALSE),B4817)</f>
        <v>4GADE</v>
      </c>
    </row>
    <row r="4818" spans="1:4">
      <c r="A4818">
        <v>5017</v>
      </c>
      <c r="B4818" t="s">
        <v>533</v>
      </c>
      <c r="C4818" t="s">
        <v>553</v>
      </c>
      <c r="D4818" t="str">
        <f>IFERROR(VLOOKUP(A4818,'Perpetual Stats(HEM)'!$A$3:$D$2773,3,FALSE),B4818)</f>
        <v>4GADE</v>
      </c>
    </row>
    <row r="4819" spans="1:4">
      <c r="A4819">
        <v>5018</v>
      </c>
      <c r="B4819" t="s">
        <v>533</v>
      </c>
      <c r="C4819" t="s">
        <v>553</v>
      </c>
      <c r="D4819" t="str">
        <f>IFERROR(VLOOKUP(A4819,'Perpetual Stats(HEM)'!$A$3:$D$2773,3,FALSE),B4819)</f>
        <v>4GADE</v>
      </c>
    </row>
    <row r="4820" spans="1:4">
      <c r="A4820">
        <v>5019</v>
      </c>
      <c r="B4820" t="s">
        <v>533</v>
      </c>
      <c r="C4820" t="s">
        <v>553</v>
      </c>
      <c r="D4820" t="str">
        <f>IFERROR(VLOOKUP(A4820,'Perpetual Stats(HEM)'!$A$3:$D$2773,3,FALSE),B4820)</f>
        <v>4GADE</v>
      </c>
    </row>
    <row r="4821" spans="1:4">
      <c r="A4821">
        <v>5020</v>
      </c>
      <c r="B4821" t="s">
        <v>533</v>
      </c>
      <c r="C4821" t="s">
        <v>553</v>
      </c>
      <c r="D4821" t="str">
        <f>IFERROR(VLOOKUP(A4821,'Perpetual Stats(HEM)'!$A$3:$D$2773,3,FALSE),B4821)</f>
        <v>4GADE</v>
      </c>
    </row>
    <row r="4822" spans="1:4">
      <c r="A4822">
        <v>5021</v>
      </c>
      <c r="B4822" t="s">
        <v>533</v>
      </c>
      <c r="C4822" t="s">
        <v>553</v>
      </c>
      <c r="D4822" t="str">
        <f>IFERROR(VLOOKUP(A4822,'Perpetual Stats(HEM)'!$A$3:$D$2773,3,FALSE),B4822)</f>
        <v>4GADE</v>
      </c>
    </row>
    <row r="4823" spans="1:4">
      <c r="A4823">
        <v>5022</v>
      </c>
      <c r="B4823" t="s">
        <v>533</v>
      </c>
      <c r="C4823" t="s">
        <v>553</v>
      </c>
      <c r="D4823" t="str">
        <f>IFERROR(VLOOKUP(A4823,'Perpetual Stats(HEM)'!$A$3:$D$2773,3,FALSE),B4823)</f>
        <v>4GADE</v>
      </c>
    </row>
    <row r="4824" spans="1:4">
      <c r="A4824">
        <v>5023</v>
      </c>
      <c r="B4824" t="s">
        <v>533</v>
      </c>
      <c r="C4824" t="s">
        <v>553</v>
      </c>
      <c r="D4824" t="str">
        <f>IFERROR(VLOOKUP(A4824,'Perpetual Stats(HEM)'!$A$3:$D$2773,3,FALSE),B4824)</f>
        <v>4GADE</v>
      </c>
    </row>
    <row r="4825" spans="1:4">
      <c r="A4825">
        <v>5024</v>
      </c>
      <c r="B4825" t="s">
        <v>533</v>
      </c>
      <c r="C4825" t="s">
        <v>553</v>
      </c>
      <c r="D4825" t="str">
        <f>IFERROR(VLOOKUP(A4825,'Perpetual Stats(HEM)'!$A$3:$D$2773,3,FALSE),B4825)</f>
        <v>4GADE</v>
      </c>
    </row>
    <row r="4826" spans="1:4">
      <c r="A4826">
        <v>5025</v>
      </c>
      <c r="B4826" t="s">
        <v>533</v>
      </c>
      <c r="C4826" t="s">
        <v>553</v>
      </c>
      <c r="D4826" t="str">
        <f>IFERROR(VLOOKUP(A4826,'Perpetual Stats(HEM)'!$A$3:$D$2773,3,FALSE),B4826)</f>
        <v>4GADE</v>
      </c>
    </row>
    <row r="4827" spans="1:4">
      <c r="A4827">
        <v>5026</v>
      </c>
      <c r="B4827" t="s">
        <v>533</v>
      </c>
      <c r="C4827" t="s">
        <v>553</v>
      </c>
      <c r="D4827" t="str">
        <f>IFERROR(VLOOKUP(A4827,'Perpetual Stats(HEM)'!$A$3:$D$2773,3,FALSE),B4827)</f>
        <v>SA</v>
      </c>
    </row>
    <row r="4828" spans="1:4">
      <c r="A4828">
        <v>5027</v>
      </c>
      <c r="B4828" t="s">
        <v>533</v>
      </c>
      <c r="C4828" t="s">
        <v>553</v>
      </c>
      <c r="D4828" t="str">
        <f>IFERROR(VLOOKUP(A4828,'Perpetual Stats(HEM)'!$A$3:$D$2773,3,FALSE),B4828)</f>
        <v>SA</v>
      </c>
    </row>
    <row r="4829" spans="1:4">
      <c r="A4829">
        <v>5028</v>
      </c>
      <c r="B4829" t="s">
        <v>533</v>
      </c>
      <c r="C4829" t="s">
        <v>553</v>
      </c>
      <c r="D4829" t="str">
        <f>IFERROR(VLOOKUP(A4829,'Perpetual Stats(HEM)'!$A$3:$D$2773,3,FALSE),B4829)</f>
        <v>SA</v>
      </c>
    </row>
    <row r="4830" spans="1:4">
      <c r="A4830">
        <v>5029</v>
      </c>
      <c r="B4830" t="s">
        <v>533</v>
      </c>
      <c r="C4830" t="s">
        <v>553</v>
      </c>
      <c r="D4830" t="str">
        <f>IFERROR(VLOOKUP(A4830,'Perpetual Stats(HEM)'!$A$3:$D$2773,3,FALSE),B4830)</f>
        <v>SA</v>
      </c>
    </row>
    <row r="4831" spans="1:4">
      <c r="A4831">
        <v>5030</v>
      </c>
      <c r="B4831" t="s">
        <v>533</v>
      </c>
      <c r="C4831" t="s">
        <v>553</v>
      </c>
      <c r="D4831" t="str">
        <f>IFERROR(VLOOKUP(A4831,'Perpetual Stats(HEM)'!$A$3:$D$2773,3,FALSE),B4831)</f>
        <v>SA</v>
      </c>
    </row>
    <row r="4832" spans="1:4">
      <c r="A4832">
        <v>5031</v>
      </c>
      <c r="B4832" t="s">
        <v>533</v>
      </c>
      <c r="C4832" t="s">
        <v>553</v>
      </c>
      <c r="D4832" t="str">
        <f>IFERROR(VLOOKUP(A4832,'Perpetual Stats(HEM)'!$A$3:$D$2773,3,FALSE),B4832)</f>
        <v>4GADE</v>
      </c>
    </row>
    <row r="4833" spans="1:4">
      <c r="A4833">
        <v>5032</v>
      </c>
      <c r="B4833" t="s">
        <v>533</v>
      </c>
      <c r="C4833" t="s">
        <v>553</v>
      </c>
      <c r="D4833" t="str">
        <f>IFERROR(VLOOKUP(A4833,'Perpetual Stats(HEM)'!$A$3:$D$2773,3,FALSE),B4833)</f>
        <v>4GADE</v>
      </c>
    </row>
    <row r="4834" spans="1:4">
      <c r="A4834">
        <v>5033</v>
      </c>
      <c r="B4834" t="s">
        <v>533</v>
      </c>
      <c r="C4834" t="s">
        <v>553</v>
      </c>
      <c r="D4834" t="str">
        <f>IFERROR(VLOOKUP(A4834,'Perpetual Stats(HEM)'!$A$3:$D$2773,3,FALSE),B4834)</f>
        <v>4GADE</v>
      </c>
    </row>
    <row r="4835" spans="1:4">
      <c r="A4835">
        <v>5034</v>
      </c>
      <c r="B4835" t="s">
        <v>533</v>
      </c>
      <c r="C4835" t="s">
        <v>553</v>
      </c>
      <c r="D4835" t="str">
        <f>IFERROR(VLOOKUP(A4835,'Perpetual Stats(HEM)'!$A$3:$D$2773,3,FALSE),B4835)</f>
        <v>4GADE</v>
      </c>
    </row>
    <row r="4836" spans="1:4">
      <c r="A4836">
        <v>5035</v>
      </c>
      <c r="B4836" t="s">
        <v>533</v>
      </c>
      <c r="C4836" t="s">
        <v>553</v>
      </c>
      <c r="D4836" t="str">
        <f>IFERROR(VLOOKUP(A4836,'Perpetual Stats(HEM)'!$A$3:$D$2773,3,FALSE),B4836)</f>
        <v>4GADE</v>
      </c>
    </row>
    <row r="4837" spans="1:4">
      <c r="A4837">
        <v>5036</v>
      </c>
      <c r="B4837" t="s">
        <v>533</v>
      </c>
      <c r="C4837" t="s">
        <v>553</v>
      </c>
      <c r="D4837" t="str">
        <f>IFERROR(VLOOKUP(A4837,'Perpetual Stats(HEM)'!$A$3:$D$2773,3,FALSE),B4837)</f>
        <v>SA</v>
      </c>
    </row>
    <row r="4838" spans="1:4">
      <c r="A4838">
        <v>5037</v>
      </c>
      <c r="B4838" t="s">
        <v>533</v>
      </c>
      <c r="C4838" t="s">
        <v>553</v>
      </c>
      <c r="D4838" t="str">
        <f>IFERROR(VLOOKUP(A4838,'Perpetual Stats(HEM)'!$A$3:$D$2773,3,FALSE),B4838)</f>
        <v>4GADE</v>
      </c>
    </row>
    <row r="4839" spans="1:4">
      <c r="A4839">
        <v>5038</v>
      </c>
      <c r="B4839" t="s">
        <v>533</v>
      </c>
      <c r="C4839" t="s">
        <v>553</v>
      </c>
      <c r="D4839" t="str">
        <f>IFERROR(VLOOKUP(A4839,'Perpetual Stats(HEM)'!$A$3:$D$2773,3,FALSE),B4839)</f>
        <v>4GADE</v>
      </c>
    </row>
    <row r="4840" spans="1:4">
      <c r="A4840">
        <v>5039</v>
      </c>
      <c r="B4840" t="s">
        <v>533</v>
      </c>
      <c r="C4840" t="s">
        <v>553</v>
      </c>
      <c r="D4840" t="str">
        <f>IFERROR(VLOOKUP(A4840,'Perpetual Stats(HEM)'!$A$3:$D$2773,3,FALSE),B4840)</f>
        <v>4GADE</v>
      </c>
    </row>
    <row r="4841" spans="1:4">
      <c r="A4841">
        <v>5040</v>
      </c>
      <c r="B4841" t="s">
        <v>533</v>
      </c>
      <c r="C4841" t="s">
        <v>553</v>
      </c>
      <c r="D4841" t="str">
        <f>IFERROR(VLOOKUP(A4841,'Perpetual Stats(HEM)'!$A$3:$D$2773,3,FALSE),B4841)</f>
        <v>4GADE</v>
      </c>
    </row>
    <row r="4842" spans="1:4">
      <c r="A4842">
        <v>5041</v>
      </c>
      <c r="B4842" t="s">
        <v>533</v>
      </c>
      <c r="C4842" t="s">
        <v>553</v>
      </c>
      <c r="D4842" t="str">
        <f>IFERROR(VLOOKUP(A4842,'Perpetual Stats(HEM)'!$A$3:$D$2773,3,FALSE),B4842)</f>
        <v>4GADE</v>
      </c>
    </row>
    <row r="4843" spans="1:4">
      <c r="A4843">
        <v>5042</v>
      </c>
      <c r="B4843" t="s">
        <v>533</v>
      </c>
      <c r="C4843" t="s">
        <v>553</v>
      </c>
      <c r="D4843" t="str">
        <f>IFERROR(VLOOKUP(A4843,'Perpetual Stats(HEM)'!$A$3:$D$2773,3,FALSE),B4843)</f>
        <v>4GADE</v>
      </c>
    </row>
    <row r="4844" spans="1:4">
      <c r="A4844">
        <v>5043</v>
      </c>
      <c r="B4844" t="s">
        <v>533</v>
      </c>
      <c r="C4844" t="s">
        <v>553</v>
      </c>
      <c r="D4844" t="str">
        <f>IFERROR(VLOOKUP(A4844,'Perpetual Stats(HEM)'!$A$3:$D$2773,3,FALSE),B4844)</f>
        <v>4GADE</v>
      </c>
    </row>
    <row r="4845" spans="1:4">
      <c r="A4845">
        <v>5044</v>
      </c>
      <c r="B4845" t="s">
        <v>533</v>
      </c>
      <c r="C4845" t="s">
        <v>553</v>
      </c>
      <c r="D4845" t="str">
        <f>IFERROR(VLOOKUP(A4845,'Perpetual Stats(HEM)'!$A$3:$D$2773,3,FALSE),B4845)</f>
        <v>4GADE</v>
      </c>
    </row>
    <row r="4846" spans="1:4">
      <c r="A4846">
        <v>5045</v>
      </c>
      <c r="B4846" t="s">
        <v>533</v>
      </c>
      <c r="C4846" t="s">
        <v>553</v>
      </c>
      <c r="D4846" t="str">
        <f>IFERROR(VLOOKUP(A4846,'Perpetual Stats(HEM)'!$A$3:$D$2773,3,FALSE),B4846)</f>
        <v>4GADE</v>
      </c>
    </row>
    <row r="4847" spans="1:4">
      <c r="A4847">
        <v>5046</v>
      </c>
      <c r="B4847" t="s">
        <v>533</v>
      </c>
      <c r="C4847" t="s">
        <v>553</v>
      </c>
      <c r="D4847" t="str">
        <f>IFERROR(VLOOKUP(A4847,'Perpetual Stats(HEM)'!$A$3:$D$2773,3,FALSE),B4847)</f>
        <v>4GADE</v>
      </c>
    </row>
    <row r="4848" spans="1:4">
      <c r="A4848">
        <v>5047</v>
      </c>
      <c r="B4848" t="s">
        <v>533</v>
      </c>
      <c r="C4848" t="s">
        <v>553</v>
      </c>
      <c r="D4848" t="str">
        <f>IFERROR(VLOOKUP(A4848,'Perpetual Stats(HEM)'!$A$3:$D$2773,3,FALSE),B4848)</f>
        <v>4GADE</v>
      </c>
    </row>
    <row r="4849" spans="1:4">
      <c r="A4849">
        <v>5048</v>
      </c>
      <c r="B4849" t="s">
        <v>533</v>
      </c>
      <c r="C4849" t="s">
        <v>553</v>
      </c>
      <c r="D4849" t="str">
        <f>IFERROR(VLOOKUP(A4849,'Perpetual Stats(HEM)'!$A$3:$D$2773,3,FALSE),B4849)</f>
        <v>4GADE</v>
      </c>
    </row>
    <row r="4850" spans="1:4">
      <c r="A4850">
        <v>5049</v>
      </c>
      <c r="B4850" t="s">
        <v>533</v>
      </c>
      <c r="C4850" t="s">
        <v>553</v>
      </c>
      <c r="D4850" t="str">
        <f>IFERROR(VLOOKUP(A4850,'Perpetual Stats(HEM)'!$A$3:$D$2773,3,FALSE),B4850)</f>
        <v>4GADE</v>
      </c>
    </row>
    <row r="4851" spans="1:4">
      <c r="A4851">
        <v>5050</v>
      </c>
      <c r="B4851" t="s">
        <v>533</v>
      </c>
      <c r="C4851" t="s">
        <v>553</v>
      </c>
      <c r="D4851" t="str">
        <f>IFERROR(VLOOKUP(A4851,'Perpetual Stats(HEM)'!$A$3:$D$2773,3,FALSE),B4851)</f>
        <v>4GADE</v>
      </c>
    </row>
    <row r="4852" spans="1:4">
      <c r="A4852">
        <v>5051</v>
      </c>
      <c r="B4852" t="s">
        <v>533</v>
      </c>
      <c r="C4852" t="s">
        <v>553</v>
      </c>
      <c r="D4852" t="str">
        <f>IFERROR(VLOOKUP(A4852,'Perpetual Stats(HEM)'!$A$3:$D$2773,3,FALSE),B4852)</f>
        <v>4GADE</v>
      </c>
    </row>
    <row r="4853" spans="1:4">
      <c r="A4853">
        <v>5052</v>
      </c>
      <c r="B4853" t="s">
        <v>533</v>
      </c>
      <c r="C4853" t="s">
        <v>553</v>
      </c>
      <c r="D4853" t="str">
        <f>IFERROR(VLOOKUP(A4853,'Perpetual Stats(HEM)'!$A$3:$D$2773,3,FALSE),B4853)</f>
        <v>4GADE</v>
      </c>
    </row>
    <row r="4854" spans="1:4">
      <c r="A4854">
        <v>5053</v>
      </c>
      <c r="B4854" t="s">
        <v>533</v>
      </c>
      <c r="C4854" t="s">
        <v>553</v>
      </c>
      <c r="D4854" t="str">
        <f>IFERROR(VLOOKUP(A4854,'Perpetual Stats(HEM)'!$A$3:$D$2773,3,FALSE),B4854)</f>
        <v>SA</v>
      </c>
    </row>
    <row r="4855" spans="1:4">
      <c r="A4855">
        <v>5054</v>
      </c>
      <c r="B4855" t="s">
        <v>533</v>
      </c>
      <c r="C4855" t="s">
        <v>553</v>
      </c>
      <c r="D4855" t="str">
        <f>IFERROR(VLOOKUP(A4855,'Perpetual Stats(HEM)'!$A$3:$D$2773,3,FALSE),B4855)</f>
        <v>SA</v>
      </c>
    </row>
    <row r="4856" spans="1:4">
      <c r="A4856">
        <v>5055</v>
      </c>
      <c r="B4856" t="s">
        <v>533</v>
      </c>
      <c r="C4856" t="s">
        <v>553</v>
      </c>
      <c r="D4856" t="str">
        <f>IFERROR(VLOOKUP(A4856,'Perpetual Stats(HEM)'!$A$3:$D$2773,3,FALSE),B4856)</f>
        <v>SA</v>
      </c>
    </row>
    <row r="4857" spans="1:4">
      <c r="A4857">
        <v>5056</v>
      </c>
      <c r="B4857" t="s">
        <v>533</v>
      </c>
      <c r="C4857" t="s">
        <v>553</v>
      </c>
      <c r="D4857" t="str">
        <f>IFERROR(VLOOKUP(A4857,'Perpetual Stats(HEM)'!$A$3:$D$2773,3,FALSE),B4857)</f>
        <v>SA</v>
      </c>
    </row>
    <row r="4858" spans="1:4">
      <c r="A4858">
        <v>5057</v>
      </c>
      <c r="B4858" t="s">
        <v>533</v>
      </c>
      <c r="C4858" t="s">
        <v>553</v>
      </c>
      <c r="D4858" t="str">
        <f>IFERROR(VLOOKUP(A4858,'Perpetual Stats(HEM)'!$A$3:$D$2773,3,FALSE),B4858)</f>
        <v>SA</v>
      </c>
    </row>
    <row r="4859" spans="1:4">
      <c r="A4859">
        <v>5058</v>
      </c>
      <c r="B4859" t="s">
        <v>533</v>
      </c>
      <c r="C4859" t="s">
        <v>553</v>
      </c>
      <c r="D4859" t="str">
        <f>IFERROR(VLOOKUP(A4859,'Perpetual Stats(HEM)'!$A$3:$D$2773,3,FALSE),B4859)</f>
        <v>SA</v>
      </c>
    </row>
    <row r="4860" spans="1:4">
      <c r="A4860">
        <v>5059</v>
      </c>
      <c r="B4860" t="s">
        <v>533</v>
      </c>
      <c r="C4860" t="s">
        <v>553</v>
      </c>
      <c r="D4860" t="str">
        <f>IFERROR(VLOOKUP(A4860,'Perpetual Stats(HEM)'!$A$3:$D$2773,3,FALSE),B4860)</f>
        <v>SA</v>
      </c>
    </row>
    <row r="4861" spans="1:4">
      <c r="A4861">
        <v>5060</v>
      </c>
      <c r="B4861" t="s">
        <v>533</v>
      </c>
      <c r="C4861" t="s">
        <v>553</v>
      </c>
      <c r="D4861" t="str">
        <f>IFERROR(VLOOKUP(A4861,'Perpetual Stats(HEM)'!$A$3:$D$2773,3,FALSE),B4861)</f>
        <v>SA</v>
      </c>
    </row>
    <row r="4862" spans="1:4">
      <c r="A4862">
        <v>5061</v>
      </c>
      <c r="B4862" t="s">
        <v>533</v>
      </c>
      <c r="C4862" t="s">
        <v>553</v>
      </c>
      <c r="D4862" t="str">
        <f>IFERROR(VLOOKUP(A4862,'Perpetual Stats(HEM)'!$A$3:$D$2773,3,FALSE),B4862)</f>
        <v>4GADE</v>
      </c>
    </row>
    <row r="4863" spans="1:4">
      <c r="A4863">
        <v>5062</v>
      </c>
      <c r="B4863" t="s">
        <v>533</v>
      </c>
      <c r="C4863" t="s">
        <v>553</v>
      </c>
      <c r="D4863" t="str">
        <f>IFERROR(VLOOKUP(A4863,'Perpetual Stats(HEM)'!$A$3:$D$2773,3,FALSE),B4863)</f>
        <v>4GADE</v>
      </c>
    </row>
    <row r="4864" spans="1:4">
      <c r="A4864">
        <v>5063</v>
      </c>
      <c r="B4864" t="s">
        <v>533</v>
      </c>
      <c r="C4864" t="s">
        <v>553</v>
      </c>
      <c r="D4864" t="str">
        <f>IFERROR(VLOOKUP(A4864,'Perpetual Stats(HEM)'!$A$3:$D$2773,3,FALSE),B4864)</f>
        <v>4GADE</v>
      </c>
    </row>
    <row r="4865" spans="1:4">
      <c r="A4865">
        <v>5064</v>
      </c>
      <c r="B4865" t="s">
        <v>533</v>
      </c>
      <c r="C4865" t="s">
        <v>553</v>
      </c>
      <c r="D4865" t="str">
        <f>IFERROR(VLOOKUP(A4865,'Perpetual Stats(HEM)'!$A$3:$D$2773,3,FALSE),B4865)</f>
        <v>4GADE</v>
      </c>
    </row>
    <row r="4866" spans="1:4">
      <c r="A4866">
        <v>5065</v>
      </c>
      <c r="B4866" t="s">
        <v>533</v>
      </c>
      <c r="C4866" t="s">
        <v>553</v>
      </c>
      <c r="D4866" t="str">
        <f>IFERROR(VLOOKUP(A4866,'Perpetual Stats(HEM)'!$A$3:$D$2773,3,FALSE),B4866)</f>
        <v>4GADE</v>
      </c>
    </row>
    <row r="4867" spans="1:4">
      <c r="A4867">
        <v>5066</v>
      </c>
      <c r="B4867" t="s">
        <v>533</v>
      </c>
      <c r="C4867" t="s">
        <v>553</v>
      </c>
      <c r="D4867" t="str">
        <f>IFERROR(VLOOKUP(A4867,'Perpetual Stats(HEM)'!$A$3:$D$2773,3,FALSE),B4867)</f>
        <v>4GADE</v>
      </c>
    </row>
    <row r="4868" spans="1:4">
      <c r="A4868">
        <v>5067</v>
      </c>
      <c r="B4868" t="s">
        <v>533</v>
      </c>
      <c r="C4868" t="s">
        <v>553</v>
      </c>
      <c r="D4868" t="str">
        <f>IFERROR(VLOOKUP(A4868,'Perpetual Stats(HEM)'!$A$3:$D$2773,3,FALSE),B4868)</f>
        <v>4GADE</v>
      </c>
    </row>
    <row r="4869" spans="1:4">
      <c r="A4869">
        <v>5068</v>
      </c>
      <c r="B4869" t="s">
        <v>533</v>
      </c>
      <c r="C4869" t="s">
        <v>553</v>
      </c>
      <c r="D4869" t="str">
        <f>IFERROR(VLOOKUP(A4869,'Perpetual Stats(HEM)'!$A$3:$D$2773,3,FALSE),B4869)</f>
        <v>4GADE</v>
      </c>
    </row>
    <row r="4870" spans="1:4">
      <c r="A4870">
        <v>5069</v>
      </c>
      <c r="B4870" t="s">
        <v>533</v>
      </c>
      <c r="C4870" t="s">
        <v>553</v>
      </c>
      <c r="D4870" t="str">
        <f>IFERROR(VLOOKUP(A4870,'Perpetual Stats(HEM)'!$A$3:$D$2773,3,FALSE),B4870)</f>
        <v>4GADE</v>
      </c>
    </row>
    <row r="4871" spans="1:4">
      <c r="A4871">
        <v>5070</v>
      </c>
      <c r="B4871" t="s">
        <v>533</v>
      </c>
      <c r="C4871" t="s">
        <v>553</v>
      </c>
      <c r="D4871" t="str">
        <f>IFERROR(VLOOKUP(A4871,'Perpetual Stats(HEM)'!$A$3:$D$2773,3,FALSE),B4871)</f>
        <v>4GADE</v>
      </c>
    </row>
    <row r="4872" spans="1:4">
      <c r="A4872">
        <v>5071</v>
      </c>
      <c r="B4872" t="s">
        <v>533</v>
      </c>
      <c r="C4872" t="s">
        <v>553</v>
      </c>
      <c r="D4872" t="str">
        <f>IFERROR(VLOOKUP(A4872,'Perpetual Stats(HEM)'!$A$3:$D$2773,3,FALSE),B4872)</f>
        <v>SA</v>
      </c>
    </row>
    <row r="4873" spans="1:4">
      <c r="A4873">
        <v>5072</v>
      </c>
      <c r="B4873" t="s">
        <v>533</v>
      </c>
      <c r="C4873" t="s">
        <v>553</v>
      </c>
      <c r="D4873" t="str">
        <f>IFERROR(VLOOKUP(A4873,'Perpetual Stats(HEM)'!$A$3:$D$2773,3,FALSE),B4873)</f>
        <v>4GADE</v>
      </c>
    </row>
    <row r="4874" spans="1:4">
      <c r="A4874">
        <v>5073</v>
      </c>
      <c r="B4874" t="s">
        <v>533</v>
      </c>
      <c r="C4874" t="s">
        <v>553</v>
      </c>
      <c r="D4874" t="str">
        <f>IFERROR(VLOOKUP(A4874,'Perpetual Stats(HEM)'!$A$3:$D$2773,3,FALSE),B4874)</f>
        <v>4GADE</v>
      </c>
    </row>
    <row r="4875" spans="1:4">
      <c r="A4875">
        <v>5074</v>
      </c>
      <c r="B4875" t="s">
        <v>533</v>
      </c>
      <c r="C4875" t="s">
        <v>553</v>
      </c>
      <c r="D4875" t="str">
        <f>IFERROR(VLOOKUP(A4875,'Perpetual Stats(HEM)'!$A$3:$D$2773,3,FALSE),B4875)</f>
        <v>4GADE</v>
      </c>
    </row>
    <row r="4876" spans="1:4">
      <c r="A4876">
        <v>5075</v>
      </c>
      <c r="B4876" t="s">
        <v>533</v>
      </c>
      <c r="C4876" t="s">
        <v>553</v>
      </c>
      <c r="D4876" t="str">
        <f>IFERROR(VLOOKUP(A4876,'Perpetual Stats(HEM)'!$A$3:$D$2773,3,FALSE),B4876)</f>
        <v>4GADE</v>
      </c>
    </row>
    <row r="4877" spans="1:4">
      <c r="A4877">
        <v>5076</v>
      </c>
      <c r="B4877" t="s">
        <v>533</v>
      </c>
      <c r="C4877" t="s">
        <v>553</v>
      </c>
      <c r="D4877" t="str">
        <f>IFERROR(VLOOKUP(A4877,'Perpetual Stats(HEM)'!$A$3:$D$2773,3,FALSE),B4877)</f>
        <v>4GADE</v>
      </c>
    </row>
    <row r="4878" spans="1:4">
      <c r="A4878">
        <v>5077</v>
      </c>
      <c r="B4878" t="s">
        <v>533</v>
      </c>
      <c r="C4878" t="s">
        <v>553</v>
      </c>
      <c r="D4878" t="str">
        <f>IFERROR(VLOOKUP(A4878,'Perpetual Stats(HEM)'!$A$3:$D$2773,3,FALSE),B4878)</f>
        <v>SA</v>
      </c>
    </row>
    <row r="4879" spans="1:4">
      <c r="A4879">
        <v>5078</v>
      </c>
      <c r="B4879" t="s">
        <v>533</v>
      </c>
      <c r="C4879" t="s">
        <v>553</v>
      </c>
      <c r="D4879" t="str">
        <f>IFERROR(VLOOKUP(A4879,'Perpetual Stats(HEM)'!$A$3:$D$2773,3,FALSE),B4879)</f>
        <v>SA</v>
      </c>
    </row>
    <row r="4880" spans="1:4">
      <c r="A4880">
        <v>5079</v>
      </c>
      <c r="B4880" t="s">
        <v>533</v>
      </c>
      <c r="C4880" t="s">
        <v>553</v>
      </c>
      <c r="D4880" t="str">
        <f>IFERROR(VLOOKUP(A4880,'Perpetual Stats(HEM)'!$A$3:$D$2773,3,FALSE),B4880)</f>
        <v>SA</v>
      </c>
    </row>
    <row r="4881" spans="1:4">
      <c r="A4881">
        <v>5080</v>
      </c>
      <c r="B4881" t="s">
        <v>533</v>
      </c>
      <c r="C4881" t="s">
        <v>553</v>
      </c>
      <c r="D4881" t="str">
        <f>IFERROR(VLOOKUP(A4881,'Perpetual Stats(HEM)'!$A$3:$D$2773,3,FALSE),B4881)</f>
        <v>SA</v>
      </c>
    </row>
    <row r="4882" spans="1:4">
      <c r="A4882">
        <v>5081</v>
      </c>
      <c r="B4882" t="s">
        <v>533</v>
      </c>
      <c r="C4882" t="s">
        <v>553</v>
      </c>
      <c r="D4882" t="str">
        <f>IFERROR(VLOOKUP(A4882,'Perpetual Stats(HEM)'!$A$3:$D$2773,3,FALSE),B4882)</f>
        <v>4GADE</v>
      </c>
    </row>
    <row r="4883" spans="1:4">
      <c r="A4883">
        <v>5082</v>
      </c>
      <c r="B4883" t="s">
        <v>533</v>
      </c>
      <c r="C4883" t="s">
        <v>553</v>
      </c>
      <c r="D4883" t="str">
        <f>IFERROR(VLOOKUP(A4883,'Perpetual Stats(HEM)'!$A$3:$D$2773,3,FALSE),B4883)</f>
        <v>4GADE</v>
      </c>
    </row>
    <row r="4884" spans="1:4">
      <c r="A4884">
        <v>5083</v>
      </c>
      <c r="B4884" t="s">
        <v>533</v>
      </c>
      <c r="C4884" t="s">
        <v>553</v>
      </c>
      <c r="D4884" t="str">
        <f>IFERROR(VLOOKUP(A4884,'Perpetual Stats(HEM)'!$A$3:$D$2773,3,FALSE),B4884)</f>
        <v>4GADE</v>
      </c>
    </row>
    <row r="4885" spans="1:4">
      <c r="A4885">
        <v>5084</v>
      </c>
      <c r="B4885" t="s">
        <v>533</v>
      </c>
      <c r="C4885" t="s">
        <v>553</v>
      </c>
      <c r="D4885" t="str">
        <f>IFERROR(VLOOKUP(A4885,'Perpetual Stats(HEM)'!$A$3:$D$2773,3,FALSE),B4885)</f>
        <v>4GADE</v>
      </c>
    </row>
    <row r="4886" spans="1:4">
      <c r="A4886">
        <v>5085</v>
      </c>
      <c r="B4886" t="s">
        <v>533</v>
      </c>
      <c r="C4886" t="s">
        <v>553</v>
      </c>
      <c r="D4886" t="str">
        <f>IFERROR(VLOOKUP(A4886,'Perpetual Stats(HEM)'!$A$3:$D$2773,3,FALSE),B4886)</f>
        <v>4GADE</v>
      </c>
    </row>
    <row r="4887" spans="1:4">
      <c r="A4887">
        <v>5086</v>
      </c>
      <c r="B4887" t="s">
        <v>533</v>
      </c>
      <c r="C4887" t="s">
        <v>553</v>
      </c>
      <c r="D4887" t="str">
        <f>IFERROR(VLOOKUP(A4887,'Perpetual Stats(HEM)'!$A$3:$D$2773,3,FALSE),B4887)</f>
        <v>4GADE</v>
      </c>
    </row>
    <row r="4888" spans="1:4">
      <c r="A4888">
        <v>5087</v>
      </c>
      <c r="B4888" t="s">
        <v>533</v>
      </c>
      <c r="C4888" t="s">
        <v>553</v>
      </c>
      <c r="D4888" t="str">
        <f>IFERROR(VLOOKUP(A4888,'Perpetual Stats(HEM)'!$A$3:$D$2773,3,FALSE),B4888)</f>
        <v>4GADE</v>
      </c>
    </row>
    <row r="4889" spans="1:4">
      <c r="A4889">
        <v>5088</v>
      </c>
      <c r="B4889" t="s">
        <v>533</v>
      </c>
      <c r="C4889" t="s">
        <v>553</v>
      </c>
      <c r="D4889" t="str">
        <f>IFERROR(VLOOKUP(A4889,'Perpetual Stats(HEM)'!$A$3:$D$2773,3,FALSE),B4889)</f>
        <v>4GADE</v>
      </c>
    </row>
    <row r="4890" spans="1:4">
      <c r="A4890">
        <v>5089</v>
      </c>
      <c r="B4890" t="s">
        <v>533</v>
      </c>
      <c r="C4890" t="s">
        <v>553</v>
      </c>
      <c r="D4890" t="str">
        <f>IFERROR(VLOOKUP(A4890,'Perpetual Stats(HEM)'!$A$3:$D$2773,3,FALSE),B4890)</f>
        <v>4GADE</v>
      </c>
    </row>
    <row r="4891" spans="1:4">
      <c r="A4891">
        <v>5090</v>
      </c>
      <c r="B4891" t="s">
        <v>533</v>
      </c>
      <c r="C4891" t="s">
        <v>553</v>
      </c>
      <c r="D4891" t="str">
        <f>IFERROR(VLOOKUP(A4891,'Perpetual Stats(HEM)'!$A$3:$D$2773,3,FALSE),B4891)</f>
        <v>4GADE</v>
      </c>
    </row>
    <row r="4892" spans="1:4">
      <c r="A4892">
        <v>5091</v>
      </c>
      <c r="B4892" t="s">
        <v>533</v>
      </c>
      <c r="C4892" t="s">
        <v>553</v>
      </c>
      <c r="D4892" t="str">
        <f>IFERROR(VLOOKUP(A4892,'Perpetual Stats(HEM)'!$A$3:$D$2773,3,FALSE),B4892)</f>
        <v>4GADE</v>
      </c>
    </row>
    <row r="4893" spans="1:4">
      <c r="A4893">
        <v>5092</v>
      </c>
      <c r="B4893" t="s">
        <v>533</v>
      </c>
      <c r="C4893" t="s">
        <v>553</v>
      </c>
      <c r="D4893" t="str">
        <f>IFERROR(VLOOKUP(A4893,'Perpetual Stats(HEM)'!$A$3:$D$2773,3,FALSE),B4893)</f>
        <v>4GADE</v>
      </c>
    </row>
    <row r="4894" spans="1:4">
      <c r="A4894">
        <v>5093</v>
      </c>
      <c r="B4894" t="s">
        <v>533</v>
      </c>
      <c r="C4894" t="s">
        <v>553</v>
      </c>
      <c r="D4894" t="str">
        <f>IFERROR(VLOOKUP(A4894,'Perpetual Stats(HEM)'!$A$3:$D$2773,3,FALSE),B4894)</f>
        <v>4GADE</v>
      </c>
    </row>
    <row r="4895" spans="1:4">
      <c r="A4895">
        <v>5094</v>
      </c>
      <c r="B4895" t="s">
        <v>533</v>
      </c>
      <c r="C4895" t="s">
        <v>553</v>
      </c>
      <c r="D4895" t="str">
        <f>IFERROR(VLOOKUP(A4895,'Perpetual Stats(HEM)'!$A$3:$D$2773,3,FALSE),B4895)</f>
        <v>4GADE</v>
      </c>
    </row>
    <row r="4896" spans="1:4">
      <c r="A4896">
        <v>5095</v>
      </c>
      <c r="B4896" t="s">
        <v>533</v>
      </c>
      <c r="C4896" t="s">
        <v>553</v>
      </c>
      <c r="D4896" t="str">
        <f>IFERROR(VLOOKUP(A4896,'Perpetual Stats(HEM)'!$A$3:$D$2773,3,FALSE),B4896)</f>
        <v>4GADE</v>
      </c>
    </row>
    <row r="4897" spans="1:4">
      <c r="A4897">
        <v>5096</v>
      </c>
      <c r="B4897" t="s">
        <v>533</v>
      </c>
      <c r="C4897" t="s">
        <v>553</v>
      </c>
      <c r="D4897" t="str">
        <f>IFERROR(VLOOKUP(A4897,'Perpetual Stats(HEM)'!$A$3:$D$2773,3,FALSE),B4897)</f>
        <v>4GADE</v>
      </c>
    </row>
    <row r="4898" spans="1:4">
      <c r="A4898">
        <v>5097</v>
      </c>
      <c r="B4898" t="s">
        <v>533</v>
      </c>
      <c r="C4898" t="s">
        <v>553</v>
      </c>
      <c r="D4898" t="str">
        <f>IFERROR(VLOOKUP(A4898,'Perpetual Stats(HEM)'!$A$3:$D$2773,3,FALSE),B4898)</f>
        <v>4GADE</v>
      </c>
    </row>
    <row r="4899" spans="1:4">
      <c r="A4899">
        <v>5098</v>
      </c>
      <c r="B4899" t="s">
        <v>533</v>
      </c>
      <c r="C4899" t="s">
        <v>553</v>
      </c>
      <c r="D4899" t="str">
        <f>IFERROR(VLOOKUP(A4899,'Perpetual Stats(HEM)'!$A$3:$D$2773,3,FALSE),B4899)</f>
        <v>4GADE</v>
      </c>
    </row>
    <row r="4900" spans="1:4">
      <c r="A4900">
        <v>5099</v>
      </c>
      <c r="B4900" t="s">
        <v>533</v>
      </c>
      <c r="C4900" t="s">
        <v>553</v>
      </c>
      <c r="D4900" t="str">
        <f>IFERROR(VLOOKUP(A4900,'Perpetual Stats(HEM)'!$A$3:$D$2773,3,FALSE),B4900)</f>
        <v>SA</v>
      </c>
    </row>
    <row r="4901" spans="1:4">
      <c r="A4901">
        <v>5100</v>
      </c>
      <c r="B4901" t="s">
        <v>533</v>
      </c>
      <c r="C4901" t="s">
        <v>553</v>
      </c>
      <c r="D4901" t="str">
        <f>IFERROR(VLOOKUP(A4901,'Perpetual Stats(HEM)'!$A$3:$D$2773,3,FALSE),B4901)</f>
        <v>SA</v>
      </c>
    </row>
    <row r="4902" spans="1:4">
      <c r="A4902">
        <v>5101</v>
      </c>
      <c r="B4902" t="s">
        <v>533</v>
      </c>
      <c r="C4902" t="s">
        <v>553</v>
      </c>
      <c r="D4902" t="str">
        <f>IFERROR(VLOOKUP(A4902,'Perpetual Stats(HEM)'!$A$3:$D$2773,3,FALSE),B4902)</f>
        <v>SA</v>
      </c>
    </row>
    <row r="4903" spans="1:4">
      <c r="A4903">
        <v>5102</v>
      </c>
      <c r="B4903" t="s">
        <v>533</v>
      </c>
      <c r="C4903" t="s">
        <v>553</v>
      </c>
      <c r="D4903" t="str">
        <f>IFERROR(VLOOKUP(A4903,'Perpetual Stats(HEM)'!$A$3:$D$2773,3,FALSE),B4903)</f>
        <v>SA</v>
      </c>
    </row>
    <row r="4904" spans="1:4">
      <c r="A4904">
        <v>5103</v>
      </c>
      <c r="B4904" t="s">
        <v>533</v>
      </c>
      <c r="C4904" t="s">
        <v>553</v>
      </c>
      <c r="D4904" t="str">
        <f>IFERROR(VLOOKUP(A4904,'Perpetual Stats(HEM)'!$A$3:$D$2773,3,FALSE),B4904)</f>
        <v>SA</v>
      </c>
    </row>
    <row r="4905" spans="1:4">
      <c r="A4905">
        <v>5104</v>
      </c>
      <c r="B4905" t="s">
        <v>533</v>
      </c>
      <c r="C4905" t="s">
        <v>553</v>
      </c>
      <c r="D4905" t="str">
        <f>IFERROR(VLOOKUP(A4905,'Perpetual Stats(HEM)'!$A$3:$D$2773,3,FALSE),B4905)</f>
        <v>SA</v>
      </c>
    </row>
    <row r="4906" spans="1:4">
      <c r="A4906">
        <v>5105</v>
      </c>
      <c r="B4906" t="s">
        <v>533</v>
      </c>
      <c r="C4906" t="s">
        <v>553</v>
      </c>
      <c r="D4906" t="str">
        <f>IFERROR(VLOOKUP(A4906,'Perpetual Stats(HEM)'!$A$3:$D$2773,3,FALSE),B4906)</f>
        <v>SA</v>
      </c>
    </row>
    <row r="4907" spans="1:4">
      <c r="A4907">
        <v>5106</v>
      </c>
      <c r="B4907" t="s">
        <v>533</v>
      </c>
      <c r="C4907" t="s">
        <v>553</v>
      </c>
      <c r="D4907" t="str">
        <f>IFERROR(VLOOKUP(A4907,'Perpetual Stats(HEM)'!$A$3:$D$2773,3,FALSE),B4907)</f>
        <v>4GADE</v>
      </c>
    </row>
    <row r="4908" spans="1:4">
      <c r="A4908">
        <v>5107</v>
      </c>
      <c r="B4908" t="s">
        <v>533</v>
      </c>
      <c r="C4908" t="s">
        <v>553</v>
      </c>
      <c r="D4908" t="str">
        <f>IFERROR(VLOOKUP(A4908,'Perpetual Stats(HEM)'!$A$3:$D$2773,3,FALSE),B4908)</f>
        <v>4GADE</v>
      </c>
    </row>
    <row r="4909" spans="1:4">
      <c r="A4909">
        <v>5108</v>
      </c>
      <c r="B4909" t="s">
        <v>533</v>
      </c>
      <c r="C4909" t="s">
        <v>553</v>
      </c>
      <c r="D4909" t="str">
        <f>IFERROR(VLOOKUP(A4909,'Perpetual Stats(HEM)'!$A$3:$D$2773,3,FALSE),B4909)</f>
        <v>4GADE</v>
      </c>
    </row>
    <row r="4910" spans="1:4">
      <c r="A4910">
        <v>5109</v>
      </c>
      <c r="B4910" t="s">
        <v>533</v>
      </c>
      <c r="C4910" t="s">
        <v>553</v>
      </c>
      <c r="D4910" t="str">
        <f>IFERROR(VLOOKUP(A4910,'Perpetual Stats(HEM)'!$A$3:$D$2773,3,FALSE),B4910)</f>
        <v>4GADE</v>
      </c>
    </row>
    <row r="4911" spans="1:4">
      <c r="A4911">
        <v>5110</v>
      </c>
      <c r="B4911" t="s">
        <v>533</v>
      </c>
      <c r="C4911" t="s">
        <v>553</v>
      </c>
      <c r="D4911" t="str">
        <f>IFERROR(VLOOKUP(A4911,'Perpetual Stats(HEM)'!$A$3:$D$2773,3,FALSE),B4911)</f>
        <v>4GADE</v>
      </c>
    </row>
    <row r="4912" spans="1:4">
      <c r="A4912">
        <v>5111</v>
      </c>
      <c r="B4912" t="s">
        <v>533</v>
      </c>
      <c r="C4912" t="s">
        <v>553</v>
      </c>
      <c r="D4912" t="str">
        <f>IFERROR(VLOOKUP(A4912,'Perpetual Stats(HEM)'!$A$3:$D$2773,3,FALSE),B4912)</f>
        <v>4GADE</v>
      </c>
    </row>
    <row r="4913" spans="1:4">
      <c r="A4913">
        <v>5112</v>
      </c>
      <c r="B4913" t="s">
        <v>533</v>
      </c>
      <c r="C4913" t="s">
        <v>553</v>
      </c>
      <c r="D4913" t="str">
        <f>IFERROR(VLOOKUP(A4913,'Perpetual Stats(HEM)'!$A$3:$D$2773,3,FALSE),B4913)</f>
        <v>4GADE</v>
      </c>
    </row>
    <row r="4914" spans="1:4">
      <c r="A4914">
        <v>5113</v>
      </c>
      <c r="B4914" t="s">
        <v>533</v>
      </c>
      <c r="C4914" t="s">
        <v>553</v>
      </c>
      <c r="D4914" t="str">
        <f>IFERROR(VLOOKUP(A4914,'Perpetual Stats(HEM)'!$A$3:$D$2773,3,FALSE),B4914)</f>
        <v>4GADE</v>
      </c>
    </row>
    <row r="4915" spans="1:4">
      <c r="A4915">
        <v>5114</v>
      </c>
      <c r="B4915" t="s">
        <v>533</v>
      </c>
      <c r="C4915" t="s">
        <v>553</v>
      </c>
      <c r="D4915" t="str">
        <f>IFERROR(VLOOKUP(A4915,'Perpetual Stats(HEM)'!$A$3:$D$2773,3,FALSE),B4915)</f>
        <v>4GADE</v>
      </c>
    </row>
    <row r="4916" spans="1:4">
      <c r="A4916">
        <v>5115</v>
      </c>
      <c r="B4916" t="s">
        <v>533</v>
      </c>
      <c r="C4916" t="s">
        <v>553</v>
      </c>
      <c r="D4916" t="str">
        <f>IFERROR(VLOOKUP(A4916,'Perpetual Stats(HEM)'!$A$3:$D$2773,3,FALSE),B4916)</f>
        <v>4GADE</v>
      </c>
    </row>
    <row r="4917" spans="1:4">
      <c r="A4917">
        <v>5116</v>
      </c>
      <c r="B4917" t="s">
        <v>533</v>
      </c>
      <c r="C4917" t="s">
        <v>553</v>
      </c>
      <c r="D4917" t="str">
        <f>IFERROR(VLOOKUP(A4917,'Perpetual Stats(HEM)'!$A$3:$D$2773,3,FALSE),B4917)</f>
        <v>4GADE</v>
      </c>
    </row>
    <row r="4918" spans="1:4">
      <c r="A4918">
        <v>5117</v>
      </c>
      <c r="B4918" t="s">
        <v>533</v>
      </c>
      <c r="C4918" t="s">
        <v>553</v>
      </c>
      <c r="D4918" t="str">
        <f>IFERROR(VLOOKUP(A4918,'Perpetual Stats(HEM)'!$A$3:$D$2773,3,FALSE),B4918)</f>
        <v>4GADE</v>
      </c>
    </row>
    <row r="4919" spans="1:4">
      <c r="A4919">
        <v>5118</v>
      </c>
      <c r="B4919" t="s">
        <v>533</v>
      </c>
      <c r="C4919" t="s">
        <v>553</v>
      </c>
      <c r="D4919" t="str">
        <f>IFERROR(VLOOKUP(A4919,'Perpetual Stats(HEM)'!$A$3:$D$2773,3,FALSE),B4919)</f>
        <v>4GADE</v>
      </c>
    </row>
    <row r="4920" spans="1:4">
      <c r="A4920">
        <v>5119</v>
      </c>
      <c r="B4920" t="s">
        <v>533</v>
      </c>
      <c r="C4920" t="s">
        <v>553</v>
      </c>
      <c r="D4920" t="str">
        <f>IFERROR(VLOOKUP(A4920,'Perpetual Stats(HEM)'!$A$3:$D$2773,3,FALSE),B4920)</f>
        <v>SA</v>
      </c>
    </row>
    <row r="4921" spans="1:4">
      <c r="A4921">
        <v>5120</v>
      </c>
      <c r="B4921" t="s">
        <v>533</v>
      </c>
      <c r="C4921" t="s">
        <v>553</v>
      </c>
      <c r="D4921" t="str">
        <f>IFERROR(VLOOKUP(A4921,'Perpetual Stats(HEM)'!$A$3:$D$2773,3,FALSE),B4921)</f>
        <v>4GADE</v>
      </c>
    </row>
    <row r="4922" spans="1:4">
      <c r="A4922">
        <v>5121</v>
      </c>
      <c r="B4922" t="s">
        <v>533</v>
      </c>
      <c r="C4922" t="s">
        <v>553</v>
      </c>
      <c r="D4922" t="str">
        <f>IFERROR(VLOOKUP(A4922,'Perpetual Stats(HEM)'!$A$3:$D$2773,3,FALSE),B4922)</f>
        <v>4GADE</v>
      </c>
    </row>
    <row r="4923" spans="1:4">
      <c r="A4923">
        <v>5122</v>
      </c>
      <c r="B4923" t="s">
        <v>533</v>
      </c>
      <c r="C4923" t="s">
        <v>553</v>
      </c>
      <c r="D4923" t="str">
        <f>IFERROR(VLOOKUP(A4923,'Perpetual Stats(HEM)'!$A$3:$D$2773,3,FALSE),B4923)</f>
        <v>SA</v>
      </c>
    </row>
    <row r="4924" spans="1:4">
      <c r="A4924">
        <v>5123</v>
      </c>
      <c r="B4924" t="s">
        <v>533</v>
      </c>
      <c r="C4924" t="s">
        <v>553</v>
      </c>
      <c r="D4924" t="str">
        <f>IFERROR(VLOOKUP(A4924,'Perpetual Stats(HEM)'!$A$3:$D$2773,3,FALSE),B4924)</f>
        <v>SA</v>
      </c>
    </row>
    <row r="4925" spans="1:4">
      <c r="A4925">
        <v>5124</v>
      </c>
      <c r="B4925" t="s">
        <v>533</v>
      </c>
      <c r="C4925" t="s">
        <v>553</v>
      </c>
      <c r="D4925" t="str">
        <f>IFERROR(VLOOKUP(A4925,'Perpetual Stats(HEM)'!$A$3:$D$2773,3,FALSE),B4925)</f>
        <v>SA</v>
      </c>
    </row>
    <row r="4926" spans="1:4">
      <c r="A4926">
        <v>5125</v>
      </c>
      <c r="B4926" t="s">
        <v>533</v>
      </c>
      <c r="C4926" t="s">
        <v>553</v>
      </c>
      <c r="D4926" t="str">
        <f>IFERROR(VLOOKUP(A4926,'Perpetual Stats(HEM)'!$A$3:$D$2773,3,FALSE),B4926)</f>
        <v>4GADE</v>
      </c>
    </row>
    <row r="4927" spans="1:4">
      <c r="A4927">
        <v>5126</v>
      </c>
      <c r="B4927" t="s">
        <v>533</v>
      </c>
      <c r="C4927" t="s">
        <v>553</v>
      </c>
      <c r="D4927" t="str">
        <f>IFERROR(VLOOKUP(A4927,'Perpetual Stats(HEM)'!$A$3:$D$2773,3,FALSE),B4927)</f>
        <v>4GADE</v>
      </c>
    </row>
    <row r="4928" spans="1:4">
      <c r="A4928">
        <v>5127</v>
      </c>
      <c r="B4928" t="s">
        <v>533</v>
      </c>
      <c r="C4928" t="s">
        <v>553</v>
      </c>
      <c r="D4928" t="str">
        <f>IFERROR(VLOOKUP(A4928,'Perpetual Stats(HEM)'!$A$3:$D$2773,3,FALSE),B4928)</f>
        <v>4GADE</v>
      </c>
    </row>
    <row r="4929" spans="1:4">
      <c r="A4929">
        <v>5128</v>
      </c>
      <c r="B4929" t="s">
        <v>533</v>
      </c>
      <c r="C4929" t="s">
        <v>553</v>
      </c>
      <c r="D4929" t="str">
        <f>IFERROR(VLOOKUP(A4929,'Perpetual Stats(HEM)'!$A$3:$D$2773,3,FALSE),B4929)</f>
        <v>SA</v>
      </c>
    </row>
    <row r="4930" spans="1:4">
      <c r="A4930">
        <v>5129</v>
      </c>
      <c r="B4930" t="s">
        <v>533</v>
      </c>
      <c r="C4930" t="s">
        <v>553</v>
      </c>
      <c r="D4930" t="str">
        <f>IFERROR(VLOOKUP(A4930,'Perpetual Stats(HEM)'!$A$3:$D$2773,3,FALSE),B4930)</f>
        <v>SA</v>
      </c>
    </row>
    <row r="4931" spans="1:4">
      <c r="A4931">
        <v>5130</v>
      </c>
      <c r="B4931" t="s">
        <v>533</v>
      </c>
      <c r="C4931" t="s">
        <v>553</v>
      </c>
      <c r="D4931" t="str">
        <f>IFERROR(VLOOKUP(A4931,'Perpetual Stats(HEM)'!$A$3:$D$2773,3,FALSE),B4931)</f>
        <v>SA</v>
      </c>
    </row>
    <row r="4932" spans="1:4">
      <c r="A4932">
        <v>5131</v>
      </c>
      <c r="B4932" t="s">
        <v>533</v>
      </c>
      <c r="C4932" t="s">
        <v>553</v>
      </c>
      <c r="D4932" t="str">
        <f>IFERROR(VLOOKUP(A4932,'Perpetual Stats(HEM)'!$A$3:$D$2773,3,FALSE),B4932)</f>
        <v>4GADE</v>
      </c>
    </row>
    <row r="4933" spans="1:4">
      <c r="A4933">
        <v>5132</v>
      </c>
      <c r="B4933" t="s">
        <v>533</v>
      </c>
      <c r="C4933" t="s">
        <v>553</v>
      </c>
      <c r="D4933" t="str">
        <f>IFERROR(VLOOKUP(A4933,'Perpetual Stats(HEM)'!$A$3:$D$2773,3,FALSE),B4933)</f>
        <v>4GADE</v>
      </c>
    </row>
    <row r="4934" spans="1:4">
      <c r="A4934">
        <v>5133</v>
      </c>
      <c r="B4934" t="s">
        <v>533</v>
      </c>
      <c r="C4934" t="s">
        <v>553</v>
      </c>
      <c r="D4934" t="str">
        <f>IFERROR(VLOOKUP(A4934,'Perpetual Stats(HEM)'!$A$3:$D$2773,3,FALSE),B4934)</f>
        <v>4GADE</v>
      </c>
    </row>
    <row r="4935" spans="1:4">
      <c r="A4935">
        <v>5134</v>
      </c>
      <c r="B4935" t="s">
        <v>533</v>
      </c>
      <c r="C4935" t="s">
        <v>553</v>
      </c>
      <c r="D4935" t="str">
        <f>IFERROR(VLOOKUP(A4935,'Perpetual Stats(HEM)'!$A$3:$D$2773,3,FALSE),B4935)</f>
        <v>4GADE</v>
      </c>
    </row>
    <row r="4936" spans="1:4">
      <c r="A4936">
        <v>5135</v>
      </c>
      <c r="B4936" t="s">
        <v>533</v>
      </c>
      <c r="C4936" t="s">
        <v>553</v>
      </c>
      <c r="D4936" t="str">
        <f>IFERROR(VLOOKUP(A4936,'Perpetual Stats(HEM)'!$A$3:$D$2773,3,FALSE),B4936)</f>
        <v>SA</v>
      </c>
    </row>
    <row r="4937" spans="1:4">
      <c r="A4937">
        <v>5136</v>
      </c>
      <c r="B4937" t="s">
        <v>533</v>
      </c>
      <c r="C4937" t="s">
        <v>553</v>
      </c>
      <c r="D4937" t="str">
        <f>IFERROR(VLOOKUP(A4937,'Perpetual Stats(HEM)'!$A$3:$D$2773,3,FALSE),B4937)</f>
        <v>4GADE</v>
      </c>
    </row>
    <row r="4938" spans="1:4">
      <c r="A4938">
        <v>5137</v>
      </c>
      <c r="B4938" t="s">
        <v>533</v>
      </c>
      <c r="C4938" t="s">
        <v>553</v>
      </c>
      <c r="D4938" t="str">
        <f>IFERROR(VLOOKUP(A4938,'Perpetual Stats(HEM)'!$A$3:$D$2773,3,FALSE),B4938)</f>
        <v>4GADE</v>
      </c>
    </row>
    <row r="4939" spans="1:4">
      <c r="A4939">
        <v>5138</v>
      </c>
      <c r="B4939" t="s">
        <v>533</v>
      </c>
      <c r="C4939" t="s">
        <v>553</v>
      </c>
      <c r="D4939" t="str">
        <f>IFERROR(VLOOKUP(A4939,'Perpetual Stats(HEM)'!$A$3:$D$2773,3,FALSE),B4939)</f>
        <v>4GADE</v>
      </c>
    </row>
    <row r="4940" spans="1:4">
      <c r="A4940">
        <v>5139</v>
      </c>
      <c r="B4940" t="s">
        <v>533</v>
      </c>
      <c r="C4940" t="s">
        <v>553</v>
      </c>
      <c r="D4940" t="str">
        <f>IFERROR(VLOOKUP(A4940,'Perpetual Stats(HEM)'!$A$3:$D$2773,3,FALSE),B4940)</f>
        <v>4GADE</v>
      </c>
    </row>
    <row r="4941" spans="1:4">
      <c r="A4941">
        <v>5140</v>
      </c>
      <c r="B4941" t="s">
        <v>533</v>
      </c>
      <c r="C4941" t="s">
        <v>553</v>
      </c>
      <c r="D4941" t="str">
        <f>IFERROR(VLOOKUP(A4941,'Perpetual Stats(HEM)'!$A$3:$D$2773,3,FALSE),B4941)</f>
        <v>4GADE</v>
      </c>
    </row>
    <row r="4942" spans="1:4">
      <c r="A4942">
        <v>5141</v>
      </c>
      <c r="B4942" t="s">
        <v>533</v>
      </c>
      <c r="C4942" t="s">
        <v>553</v>
      </c>
      <c r="D4942" t="str">
        <f>IFERROR(VLOOKUP(A4942,'Perpetual Stats(HEM)'!$A$3:$D$2773,3,FALSE),B4942)</f>
        <v>4GADE</v>
      </c>
    </row>
    <row r="4943" spans="1:4">
      <c r="A4943">
        <v>5142</v>
      </c>
      <c r="B4943" t="s">
        <v>533</v>
      </c>
      <c r="C4943" t="s">
        <v>553</v>
      </c>
      <c r="D4943" t="str">
        <f>IFERROR(VLOOKUP(A4943,'Perpetual Stats(HEM)'!$A$3:$D$2773,3,FALSE),B4943)</f>
        <v>4GADE</v>
      </c>
    </row>
    <row r="4944" spans="1:4">
      <c r="A4944">
        <v>5143</v>
      </c>
      <c r="B4944" t="s">
        <v>533</v>
      </c>
      <c r="C4944" t="s">
        <v>553</v>
      </c>
      <c r="D4944" t="str">
        <f>IFERROR(VLOOKUP(A4944,'Perpetual Stats(HEM)'!$A$3:$D$2773,3,FALSE),B4944)</f>
        <v>SA</v>
      </c>
    </row>
    <row r="4945" spans="1:4">
      <c r="A4945">
        <v>5144</v>
      </c>
      <c r="B4945" t="s">
        <v>533</v>
      </c>
      <c r="C4945" t="s">
        <v>553</v>
      </c>
      <c r="D4945" t="str">
        <f>IFERROR(VLOOKUP(A4945,'Perpetual Stats(HEM)'!$A$3:$D$2773,3,FALSE),B4945)</f>
        <v>4GADE</v>
      </c>
    </row>
    <row r="4946" spans="1:4">
      <c r="A4946">
        <v>5145</v>
      </c>
      <c r="B4946" t="s">
        <v>533</v>
      </c>
      <c r="C4946" t="s">
        <v>553</v>
      </c>
      <c r="D4946" t="str">
        <f>IFERROR(VLOOKUP(A4946,'Perpetual Stats(HEM)'!$A$3:$D$2773,3,FALSE),B4946)</f>
        <v>SA</v>
      </c>
    </row>
    <row r="4947" spans="1:4">
      <c r="A4947">
        <v>5146</v>
      </c>
      <c r="B4947" t="s">
        <v>533</v>
      </c>
      <c r="C4947" t="s">
        <v>553</v>
      </c>
      <c r="D4947" t="str">
        <f>IFERROR(VLOOKUP(A4947,'Perpetual Stats(HEM)'!$A$3:$D$2773,3,FALSE),B4947)</f>
        <v>SA</v>
      </c>
    </row>
    <row r="4948" spans="1:4">
      <c r="A4948">
        <v>5147</v>
      </c>
      <c r="B4948" t="s">
        <v>533</v>
      </c>
      <c r="C4948" t="s">
        <v>553</v>
      </c>
      <c r="D4948" t="str">
        <f>IFERROR(VLOOKUP(A4948,'Perpetual Stats(HEM)'!$A$3:$D$2773,3,FALSE),B4948)</f>
        <v>SA</v>
      </c>
    </row>
    <row r="4949" spans="1:4">
      <c r="A4949">
        <v>5148</v>
      </c>
      <c r="B4949" t="s">
        <v>533</v>
      </c>
      <c r="C4949" t="s">
        <v>553</v>
      </c>
      <c r="D4949" t="str">
        <f>IFERROR(VLOOKUP(A4949,'Perpetual Stats(HEM)'!$A$3:$D$2773,3,FALSE),B4949)</f>
        <v>SA</v>
      </c>
    </row>
    <row r="4950" spans="1:4">
      <c r="A4950">
        <v>5149</v>
      </c>
      <c r="B4950" t="s">
        <v>533</v>
      </c>
      <c r="C4950" t="s">
        <v>553</v>
      </c>
      <c r="D4950" t="str">
        <f>IFERROR(VLOOKUP(A4950,'Perpetual Stats(HEM)'!$A$3:$D$2773,3,FALSE),B4950)</f>
        <v>SA</v>
      </c>
    </row>
    <row r="4951" spans="1:4">
      <c r="A4951">
        <v>5150</v>
      </c>
      <c r="B4951" t="s">
        <v>533</v>
      </c>
      <c r="C4951" t="s">
        <v>553</v>
      </c>
      <c r="D4951" t="str">
        <f>IFERROR(VLOOKUP(A4951,'Perpetual Stats(HEM)'!$A$3:$D$2773,3,FALSE),B4951)</f>
        <v>4GADE</v>
      </c>
    </row>
    <row r="4952" spans="1:4">
      <c r="A4952">
        <v>5151</v>
      </c>
      <c r="B4952" t="s">
        <v>533</v>
      </c>
      <c r="C4952" t="s">
        <v>553</v>
      </c>
      <c r="D4952" t="str">
        <f>IFERROR(VLOOKUP(A4952,'Perpetual Stats(HEM)'!$A$3:$D$2773,3,FALSE),B4952)</f>
        <v>4GADE</v>
      </c>
    </row>
    <row r="4953" spans="1:4">
      <c r="A4953">
        <v>5152</v>
      </c>
      <c r="B4953" t="s">
        <v>533</v>
      </c>
      <c r="C4953" t="s">
        <v>553</v>
      </c>
      <c r="D4953" t="str">
        <f>IFERROR(VLOOKUP(A4953,'Perpetual Stats(HEM)'!$A$3:$D$2773,3,FALSE),B4953)</f>
        <v>4GADE</v>
      </c>
    </row>
    <row r="4954" spans="1:4">
      <c r="A4954">
        <v>5153</v>
      </c>
      <c r="B4954" t="s">
        <v>533</v>
      </c>
      <c r="C4954" t="s">
        <v>553</v>
      </c>
      <c r="D4954" t="str">
        <f>IFERROR(VLOOKUP(A4954,'Perpetual Stats(HEM)'!$A$3:$D$2773,3,FALSE),B4954)</f>
        <v>4GADE</v>
      </c>
    </row>
    <row r="4955" spans="1:4">
      <c r="A4955">
        <v>5154</v>
      </c>
      <c r="B4955" t="s">
        <v>533</v>
      </c>
      <c r="C4955" t="s">
        <v>553</v>
      </c>
      <c r="D4955" t="str">
        <f>IFERROR(VLOOKUP(A4955,'Perpetual Stats(HEM)'!$A$3:$D$2773,3,FALSE),B4955)</f>
        <v>4GADE</v>
      </c>
    </row>
    <row r="4956" spans="1:4">
      <c r="A4956">
        <v>5155</v>
      </c>
      <c r="B4956" t="s">
        <v>533</v>
      </c>
      <c r="C4956" t="s">
        <v>553</v>
      </c>
      <c r="D4956" t="str">
        <f>IFERROR(VLOOKUP(A4956,'Perpetual Stats(HEM)'!$A$3:$D$2773,3,FALSE),B4956)</f>
        <v>4GADE</v>
      </c>
    </row>
    <row r="4957" spans="1:4">
      <c r="A4957">
        <v>5156</v>
      </c>
      <c r="B4957" t="s">
        <v>533</v>
      </c>
      <c r="C4957" t="s">
        <v>553</v>
      </c>
      <c r="D4957" t="str">
        <f>IFERROR(VLOOKUP(A4957,'Perpetual Stats(HEM)'!$A$3:$D$2773,3,FALSE),B4957)</f>
        <v>4GADE</v>
      </c>
    </row>
    <row r="4958" spans="1:4">
      <c r="A4958">
        <v>5157</v>
      </c>
      <c r="B4958" t="s">
        <v>533</v>
      </c>
      <c r="C4958" t="s">
        <v>553</v>
      </c>
      <c r="D4958" t="str">
        <f>IFERROR(VLOOKUP(A4958,'Perpetual Stats(HEM)'!$A$3:$D$2773,3,FALSE),B4958)</f>
        <v>4GADE</v>
      </c>
    </row>
    <row r="4959" spans="1:4">
      <c r="A4959">
        <v>5158</v>
      </c>
      <c r="B4959" t="s">
        <v>533</v>
      </c>
      <c r="C4959" t="s">
        <v>553</v>
      </c>
      <c r="D4959" t="str">
        <f>IFERROR(VLOOKUP(A4959,'Perpetual Stats(HEM)'!$A$3:$D$2773,3,FALSE),B4959)</f>
        <v>4GADE</v>
      </c>
    </row>
    <row r="4960" spans="1:4">
      <c r="A4960">
        <v>5159</v>
      </c>
      <c r="B4960" t="s">
        <v>533</v>
      </c>
      <c r="C4960" t="s">
        <v>553</v>
      </c>
      <c r="D4960" t="str">
        <f>IFERROR(VLOOKUP(A4960,'Perpetual Stats(HEM)'!$A$3:$D$2773,3,FALSE),B4960)</f>
        <v>4GADE</v>
      </c>
    </row>
    <row r="4961" spans="1:4">
      <c r="A4961">
        <v>5160</v>
      </c>
      <c r="B4961" t="s">
        <v>533</v>
      </c>
      <c r="C4961" t="s">
        <v>553</v>
      </c>
      <c r="D4961" t="str">
        <f>IFERROR(VLOOKUP(A4961,'Perpetual Stats(HEM)'!$A$3:$D$2773,3,FALSE),B4961)</f>
        <v>4GADE</v>
      </c>
    </row>
    <row r="4962" spans="1:4">
      <c r="A4962">
        <v>5161</v>
      </c>
      <c r="B4962" t="s">
        <v>533</v>
      </c>
      <c r="C4962" t="s">
        <v>553</v>
      </c>
      <c r="D4962" t="str">
        <f>IFERROR(VLOOKUP(A4962,'Perpetual Stats(HEM)'!$A$3:$D$2773,3,FALSE),B4962)</f>
        <v>4GADE</v>
      </c>
    </row>
    <row r="4963" spans="1:4">
      <c r="A4963">
        <v>5162</v>
      </c>
      <c r="B4963" t="s">
        <v>533</v>
      </c>
      <c r="C4963" t="s">
        <v>553</v>
      </c>
      <c r="D4963" t="str">
        <f>IFERROR(VLOOKUP(A4963,'Perpetual Stats(HEM)'!$A$3:$D$2773,3,FALSE),B4963)</f>
        <v>4GADE</v>
      </c>
    </row>
    <row r="4964" spans="1:4">
      <c r="A4964">
        <v>5163</v>
      </c>
      <c r="B4964" t="s">
        <v>533</v>
      </c>
      <c r="C4964" t="s">
        <v>553</v>
      </c>
      <c r="D4964" t="str">
        <f>IFERROR(VLOOKUP(A4964,'Perpetual Stats(HEM)'!$A$3:$D$2773,3,FALSE),B4964)</f>
        <v>4GADE</v>
      </c>
    </row>
    <row r="4965" spans="1:4">
      <c r="A4965">
        <v>5164</v>
      </c>
      <c r="B4965" t="s">
        <v>533</v>
      </c>
      <c r="C4965" t="s">
        <v>553</v>
      </c>
      <c r="D4965" t="str">
        <f>IFERROR(VLOOKUP(A4965,'Perpetual Stats(HEM)'!$A$3:$D$2773,3,FALSE),B4965)</f>
        <v>4GADE</v>
      </c>
    </row>
    <row r="4966" spans="1:4">
      <c r="A4966">
        <v>5165</v>
      </c>
      <c r="B4966" t="s">
        <v>533</v>
      </c>
      <c r="C4966" t="s">
        <v>553</v>
      </c>
      <c r="D4966" t="str">
        <f>IFERROR(VLOOKUP(A4966,'Perpetual Stats(HEM)'!$A$3:$D$2773,3,FALSE),B4966)</f>
        <v>4GADE</v>
      </c>
    </row>
    <row r="4967" spans="1:4">
      <c r="A4967">
        <v>5166</v>
      </c>
      <c r="B4967" t="s">
        <v>533</v>
      </c>
      <c r="C4967" t="s">
        <v>553</v>
      </c>
      <c r="D4967" t="str">
        <f>IFERROR(VLOOKUP(A4967,'Perpetual Stats(HEM)'!$A$3:$D$2773,3,FALSE),B4967)</f>
        <v>4GADE</v>
      </c>
    </row>
    <row r="4968" spans="1:4">
      <c r="A4968">
        <v>5167</v>
      </c>
      <c r="B4968" t="s">
        <v>533</v>
      </c>
      <c r="C4968" t="s">
        <v>553</v>
      </c>
      <c r="D4968" t="str">
        <f>IFERROR(VLOOKUP(A4968,'Perpetual Stats(HEM)'!$A$3:$D$2773,3,FALSE),B4968)</f>
        <v>4GADE</v>
      </c>
    </row>
    <row r="4969" spans="1:4">
      <c r="A4969">
        <v>5168</v>
      </c>
      <c r="B4969" t="s">
        <v>533</v>
      </c>
      <c r="C4969" t="s">
        <v>553</v>
      </c>
      <c r="D4969" t="str">
        <f>IFERROR(VLOOKUP(A4969,'Perpetual Stats(HEM)'!$A$3:$D$2773,3,FALSE),B4969)</f>
        <v>4GADE</v>
      </c>
    </row>
    <row r="4970" spans="1:4">
      <c r="A4970">
        <v>5169</v>
      </c>
      <c r="B4970" t="s">
        <v>533</v>
      </c>
      <c r="C4970" t="s">
        <v>553</v>
      </c>
      <c r="D4970" t="str">
        <f>IFERROR(VLOOKUP(A4970,'Perpetual Stats(HEM)'!$A$3:$D$2773,3,FALSE),B4970)</f>
        <v>4GADE</v>
      </c>
    </row>
    <row r="4971" spans="1:4">
      <c r="A4971">
        <v>5170</v>
      </c>
      <c r="B4971" t="s">
        <v>533</v>
      </c>
      <c r="C4971" t="s">
        <v>553</v>
      </c>
      <c r="D4971" t="str">
        <f>IFERROR(VLOOKUP(A4971,'Perpetual Stats(HEM)'!$A$3:$D$2773,3,FALSE),B4971)</f>
        <v>4GADE</v>
      </c>
    </row>
    <row r="4972" spans="1:4">
      <c r="A4972">
        <v>5171</v>
      </c>
      <c r="B4972" t="s">
        <v>533</v>
      </c>
      <c r="C4972" t="s">
        <v>553</v>
      </c>
      <c r="D4972" t="str">
        <f>IFERROR(VLOOKUP(A4972,'Perpetual Stats(HEM)'!$A$3:$D$2773,3,FALSE),B4972)</f>
        <v>4GADE</v>
      </c>
    </row>
    <row r="4973" spans="1:4">
      <c r="A4973">
        <v>5172</v>
      </c>
      <c r="B4973" t="s">
        <v>533</v>
      </c>
      <c r="C4973" t="s">
        <v>553</v>
      </c>
      <c r="D4973" t="str">
        <f>IFERROR(VLOOKUP(A4973,'Perpetual Stats(HEM)'!$A$3:$D$2773,3,FALSE),B4973)</f>
        <v>4GADE</v>
      </c>
    </row>
    <row r="4974" spans="1:4">
      <c r="A4974">
        <v>5173</v>
      </c>
      <c r="B4974" t="s">
        <v>533</v>
      </c>
      <c r="C4974" t="s">
        <v>553</v>
      </c>
      <c r="D4974" t="str">
        <f>IFERROR(VLOOKUP(A4974,'Perpetual Stats(HEM)'!$A$3:$D$2773,3,FALSE),B4974)</f>
        <v>4GADE</v>
      </c>
    </row>
    <row r="4975" spans="1:4">
      <c r="A4975">
        <v>5174</v>
      </c>
      <c r="B4975" t="s">
        <v>533</v>
      </c>
      <c r="C4975" t="s">
        <v>553</v>
      </c>
      <c r="D4975" t="str">
        <f>IFERROR(VLOOKUP(A4975,'Perpetual Stats(HEM)'!$A$3:$D$2773,3,FALSE),B4975)</f>
        <v>4GADE</v>
      </c>
    </row>
    <row r="4976" spans="1:4">
      <c r="A4976">
        <v>5175</v>
      </c>
      <c r="B4976" t="s">
        <v>533</v>
      </c>
      <c r="C4976" t="s">
        <v>553</v>
      </c>
      <c r="D4976" t="str">
        <f>IFERROR(VLOOKUP(A4976,'Perpetual Stats(HEM)'!$A$3:$D$2773,3,FALSE),B4976)</f>
        <v>SA</v>
      </c>
    </row>
    <row r="4977" spans="1:4">
      <c r="A4977">
        <v>5176</v>
      </c>
      <c r="B4977" t="s">
        <v>533</v>
      </c>
      <c r="C4977" t="s">
        <v>553</v>
      </c>
      <c r="D4977" t="str">
        <f>IFERROR(VLOOKUP(A4977,'Perpetual Stats(HEM)'!$A$3:$D$2773,3,FALSE),B4977)</f>
        <v>SA</v>
      </c>
    </row>
    <row r="4978" spans="1:4">
      <c r="A4978">
        <v>5177</v>
      </c>
      <c r="B4978" t="s">
        <v>533</v>
      </c>
      <c r="C4978" t="s">
        <v>553</v>
      </c>
      <c r="D4978" t="str">
        <f>IFERROR(VLOOKUP(A4978,'Perpetual Stats(HEM)'!$A$3:$D$2773,3,FALSE),B4978)</f>
        <v>SA</v>
      </c>
    </row>
    <row r="4979" spans="1:4">
      <c r="A4979">
        <v>5178</v>
      </c>
      <c r="B4979" t="s">
        <v>533</v>
      </c>
      <c r="C4979" t="s">
        <v>553</v>
      </c>
      <c r="D4979" t="str">
        <f>IFERROR(VLOOKUP(A4979,'Perpetual Stats(HEM)'!$A$3:$D$2773,3,FALSE),B4979)</f>
        <v>SA</v>
      </c>
    </row>
    <row r="4980" spans="1:4">
      <c r="A4980">
        <v>5179</v>
      </c>
      <c r="B4980" t="s">
        <v>533</v>
      </c>
      <c r="C4980" t="s">
        <v>553</v>
      </c>
      <c r="D4980" t="str">
        <f>IFERROR(VLOOKUP(A4980,'Perpetual Stats(HEM)'!$A$3:$D$2773,3,FALSE),B4980)</f>
        <v>SA</v>
      </c>
    </row>
    <row r="4981" spans="1:4">
      <c r="A4981">
        <v>5180</v>
      </c>
      <c r="B4981" t="s">
        <v>533</v>
      </c>
      <c r="C4981" t="s">
        <v>553</v>
      </c>
      <c r="D4981" t="str">
        <f>IFERROR(VLOOKUP(A4981,'Perpetual Stats(HEM)'!$A$3:$D$2773,3,FALSE),B4981)</f>
        <v>SA</v>
      </c>
    </row>
    <row r="4982" spans="1:4">
      <c r="A4982">
        <v>5181</v>
      </c>
      <c r="B4982" t="s">
        <v>533</v>
      </c>
      <c r="C4982" t="s">
        <v>553</v>
      </c>
      <c r="D4982" t="str">
        <f>IFERROR(VLOOKUP(A4982,'Perpetual Stats(HEM)'!$A$3:$D$2773,3,FALSE),B4982)</f>
        <v>SA</v>
      </c>
    </row>
    <row r="4983" spans="1:4">
      <c r="A4983">
        <v>5182</v>
      </c>
      <c r="B4983" t="s">
        <v>533</v>
      </c>
      <c r="C4983" t="s">
        <v>553</v>
      </c>
      <c r="D4983" t="str">
        <f>IFERROR(VLOOKUP(A4983,'Perpetual Stats(HEM)'!$A$3:$D$2773,3,FALSE),B4983)</f>
        <v>SA</v>
      </c>
    </row>
    <row r="4984" spans="1:4">
      <c r="A4984">
        <v>5183</v>
      </c>
      <c r="B4984" t="s">
        <v>533</v>
      </c>
      <c r="C4984" t="s">
        <v>553</v>
      </c>
      <c r="D4984" t="str">
        <f>IFERROR(VLOOKUP(A4984,'Perpetual Stats(HEM)'!$A$3:$D$2773,3,FALSE),B4984)</f>
        <v>SA</v>
      </c>
    </row>
    <row r="4985" spans="1:4">
      <c r="A4985">
        <v>5184</v>
      </c>
      <c r="B4985" t="s">
        <v>533</v>
      </c>
      <c r="C4985" t="s">
        <v>553</v>
      </c>
      <c r="D4985" t="str">
        <f>IFERROR(VLOOKUP(A4985,'Perpetual Stats(HEM)'!$A$3:$D$2773,3,FALSE),B4985)</f>
        <v>SA</v>
      </c>
    </row>
    <row r="4986" spans="1:4">
      <c r="A4986">
        <v>5185</v>
      </c>
      <c r="B4986" t="s">
        <v>533</v>
      </c>
      <c r="C4986" t="s">
        <v>553</v>
      </c>
      <c r="D4986" t="str">
        <f>IFERROR(VLOOKUP(A4986,'Perpetual Stats(HEM)'!$A$3:$D$2773,3,FALSE),B4986)</f>
        <v>SA</v>
      </c>
    </row>
    <row r="4987" spans="1:4">
      <c r="A4987">
        <v>5186</v>
      </c>
      <c r="B4987" t="s">
        <v>533</v>
      </c>
      <c r="C4987" t="s">
        <v>553</v>
      </c>
      <c r="D4987" t="str">
        <f>IFERROR(VLOOKUP(A4987,'Perpetual Stats(HEM)'!$A$3:$D$2773,3,FALSE),B4987)</f>
        <v>SA</v>
      </c>
    </row>
    <row r="4988" spans="1:4">
      <c r="A4988">
        <v>5187</v>
      </c>
      <c r="B4988" t="s">
        <v>533</v>
      </c>
      <c r="C4988" t="s">
        <v>553</v>
      </c>
      <c r="D4988" t="str">
        <f>IFERROR(VLOOKUP(A4988,'Perpetual Stats(HEM)'!$A$3:$D$2773,3,FALSE),B4988)</f>
        <v>SA</v>
      </c>
    </row>
    <row r="4989" spans="1:4">
      <c r="A4989">
        <v>5188</v>
      </c>
      <c r="B4989" t="s">
        <v>533</v>
      </c>
      <c r="C4989" t="s">
        <v>553</v>
      </c>
      <c r="D4989" t="str">
        <f>IFERROR(VLOOKUP(A4989,'Perpetual Stats(HEM)'!$A$3:$D$2773,3,FALSE),B4989)</f>
        <v>SA</v>
      </c>
    </row>
    <row r="4990" spans="1:4">
      <c r="A4990">
        <v>5189</v>
      </c>
      <c r="B4990" t="s">
        <v>533</v>
      </c>
      <c r="C4990" t="s">
        <v>553</v>
      </c>
      <c r="D4990" t="str">
        <f>IFERROR(VLOOKUP(A4990,'Perpetual Stats(HEM)'!$A$3:$D$2773,3,FALSE),B4990)</f>
        <v>SA</v>
      </c>
    </row>
    <row r="4991" spans="1:4">
      <c r="A4991">
        <v>5190</v>
      </c>
      <c r="B4991" t="s">
        <v>533</v>
      </c>
      <c r="C4991" t="s">
        <v>553</v>
      </c>
      <c r="D4991" t="str">
        <f>IFERROR(VLOOKUP(A4991,'Perpetual Stats(HEM)'!$A$3:$D$2773,3,FALSE),B4991)</f>
        <v>SA</v>
      </c>
    </row>
    <row r="4992" spans="1:4">
      <c r="A4992">
        <v>5191</v>
      </c>
      <c r="B4992" t="s">
        <v>533</v>
      </c>
      <c r="C4992" t="s">
        <v>553</v>
      </c>
      <c r="D4992" t="str">
        <f>IFERROR(VLOOKUP(A4992,'Perpetual Stats(HEM)'!$A$3:$D$2773,3,FALSE),B4992)</f>
        <v>SA</v>
      </c>
    </row>
    <row r="4993" spans="1:4">
      <c r="A4993">
        <v>5192</v>
      </c>
      <c r="B4993" t="s">
        <v>533</v>
      </c>
      <c r="C4993" t="s">
        <v>553</v>
      </c>
      <c r="D4993" t="str">
        <f>IFERROR(VLOOKUP(A4993,'Perpetual Stats(HEM)'!$A$3:$D$2773,3,FALSE),B4993)</f>
        <v>SA</v>
      </c>
    </row>
    <row r="4994" spans="1:4">
      <c r="A4994">
        <v>5193</v>
      </c>
      <c r="B4994" t="s">
        <v>533</v>
      </c>
      <c r="C4994" t="s">
        <v>553</v>
      </c>
      <c r="D4994" t="str">
        <f>IFERROR(VLOOKUP(A4994,'Perpetual Stats(HEM)'!$A$3:$D$2773,3,FALSE),B4994)</f>
        <v>SA</v>
      </c>
    </row>
    <row r="4995" spans="1:4">
      <c r="A4995">
        <v>5194</v>
      </c>
      <c r="B4995" t="s">
        <v>533</v>
      </c>
      <c r="C4995" t="s">
        <v>553</v>
      </c>
      <c r="D4995" t="str">
        <f>IFERROR(VLOOKUP(A4995,'Perpetual Stats(HEM)'!$A$3:$D$2773,3,FALSE),B4995)</f>
        <v>SA</v>
      </c>
    </row>
    <row r="4996" spans="1:4">
      <c r="A4996">
        <v>5195</v>
      </c>
      <c r="B4996" t="s">
        <v>533</v>
      </c>
      <c r="C4996" t="s">
        <v>553</v>
      </c>
      <c r="D4996" t="str">
        <f>IFERROR(VLOOKUP(A4996,'Perpetual Stats(HEM)'!$A$3:$D$2773,3,FALSE),B4996)</f>
        <v>SA</v>
      </c>
    </row>
    <row r="4997" spans="1:4">
      <c r="A4997">
        <v>5196</v>
      </c>
      <c r="B4997" t="s">
        <v>533</v>
      </c>
      <c r="C4997" t="s">
        <v>553</v>
      </c>
      <c r="D4997" t="str">
        <f>IFERROR(VLOOKUP(A4997,'Perpetual Stats(HEM)'!$A$3:$D$2773,3,FALSE),B4997)</f>
        <v>SA</v>
      </c>
    </row>
    <row r="4998" spans="1:4">
      <c r="A4998">
        <v>5197</v>
      </c>
      <c r="B4998" t="s">
        <v>533</v>
      </c>
      <c r="C4998" t="s">
        <v>553</v>
      </c>
      <c r="D4998" t="str">
        <f>IFERROR(VLOOKUP(A4998,'Perpetual Stats(HEM)'!$A$3:$D$2773,3,FALSE),B4998)</f>
        <v>SA</v>
      </c>
    </row>
    <row r="4999" spans="1:4">
      <c r="A4999">
        <v>5198</v>
      </c>
      <c r="B4999" t="s">
        <v>533</v>
      </c>
      <c r="C4999" t="s">
        <v>553</v>
      </c>
      <c r="D4999" t="str">
        <f>IFERROR(VLOOKUP(A4999,'Perpetual Stats(HEM)'!$A$3:$D$2773,3,FALSE),B4999)</f>
        <v>SA</v>
      </c>
    </row>
    <row r="5000" spans="1:4">
      <c r="A5000">
        <v>5199</v>
      </c>
      <c r="B5000" t="s">
        <v>533</v>
      </c>
      <c r="C5000" t="s">
        <v>553</v>
      </c>
      <c r="D5000" t="str">
        <f>IFERROR(VLOOKUP(A5000,'Perpetual Stats(HEM)'!$A$3:$D$2773,3,FALSE),B5000)</f>
        <v>SA</v>
      </c>
    </row>
    <row r="5001" spans="1:4">
      <c r="A5001">
        <v>5200</v>
      </c>
      <c r="B5001" t="s">
        <v>533</v>
      </c>
      <c r="C5001" t="s">
        <v>479</v>
      </c>
      <c r="D5001" t="str">
        <f>IFERROR(VLOOKUP(A5001,'Perpetual Stats(HEM)'!$A$3:$D$2773,3,FALSE),B5001)</f>
        <v>SA</v>
      </c>
    </row>
    <row r="5002" spans="1:4">
      <c r="A5002">
        <v>5201</v>
      </c>
      <c r="B5002" t="s">
        <v>533</v>
      </c>
      <c r="C5002" t="s">
        <v>479</v>
      </c>
      <c r="D5002" t="str">
        <f>IFERROR(VLOOKUP(A5002,'Perpetual Stats(HEM)'!$A$3:$D$2773,3,FALSE),B5002)</f>
        <v>4GADE</v>
      </c>
    </row>
    <row r="5003" spans="1:4">
      <c r="A5003">
        <v>5202</v>
      </c>
      <c r="B5003" t="s">
        <v>533</v>
      </c>
      <c r="C5003" t="s">
        <v>479</v>
      </c>
      <c r="D5003" t="str">
        <f>IFERROR(VLOOKUP(A5003,'Perpetual Stats(HEM)'!$A$3:$D$2773,3,FALSE),B5003)</f>
        <v>4RSAU</v>
      </c>
    </row>
    <row r="5004" spans="1:4">
      <c r="A5004">
        <v>5203</v>
      </c>
      <c r="B5004" t="s">
        <v>533</v>
      </c>
      <c r="C5004" t="s">
        <v>479</v>
      </c>
      <c r="D5004" t="str">
        <f>IFERROR(VLOOKUP(A5004,'Perpetual Stats(HEM)'!$A$3:$D$2773,3,FALSE),B5004)</f>
        <v>4RSAU</v>
      </c>
    </row>
    <row r="5005" spans="1:4">
      <c r="A5005">
        <v>5204</v>
      </c>
      <c r="B5005" t="s">
        <v>533</v>
      </c>
      <c r="C5005" t="s">
        <v>479</v>
      </c>
      <c r="D5005" t="str">
        <f>IFERROR(VLOOKUP(A5005,'Perpetual Stats(HEM)'!$A$3:$D$2773,3,FALSE),B5005)</f>
        <v>4RSAU</v>
      </c>
    </row>
    <row r="5006" spans="1:4">
      <c r="A5006">
        <v>5205</v>
      </c>
      <c r="B5006" t="s">
        <v>533</v>
      </c>
      <c r="C5006" t="s">
        <v>479</v>
      </c>
      <c r="D5006" t="str">
        <f>IFERROR(VLOOKUP(A5006,'Perpetual Stats(HEM)'!$A$3:$D$2773,3,FALSE),B5006)</f>
        <v>SA</v>
      </c>
    </row>
    <row r="5007" spans="1:4">
      <c r="A5007">
        <v>5206</v>
      </c>
      <c r="B5007" t="s">
        <v>533</v>
      </c>
      <c r="C5007" t="s">
        <v>479</v>
      </c>
      <c r="D5007" t="str">
        <f>IFERROR(VLOOKUP(A5007,'Perpetual Stats(HEM)'!$A$3:$D$2773,3,FALSE),B5007)</f>
        <v>SA</v>
      </c>
    </row>
    <row r="5008" spans="1:4">
      <c r="A5008">
        <v>5207</v>
      </c>
      <c r="B5008" t="s">
        <v>533</v>
      </c>
      <c r="C5008" t="s">
        <v>479</v>
      </c>
      <c r="D5008" t="str">
        <f>IFERROR(VLOOKUP(A5008,'Perpetual Stats(HEM)'!$A$3:$D$2773,3,FALSE),B5008)</f>
        <v>SA</v>
      </c>
    </row>
    <row r="5009" spans="1:4">
      <c r="A5009">
        <v>5208</v>
      </c>
      <c r="B5009" t="s">
        <v>533</v>
      </c>
      <c r="C5009" t="s">
        <v>479</v>
      </c>
      <c r="D5009" t="str">
        <f>IFERROR(VLOOKUP(A5009,'Perpetual Stats(HEM)'!$A$3:$D$2773,3,FALSE),B5009)</f>
        <v>SA</v>
      </c>
    </row>
    <row r="5010" spans="1:4">
      <c r="A5010">
        <v>5209</v>
      </c>
      <c r="B5010" t="s">
        <v>533</v>
      </c>
      <c r="C5010" t="s">
        <v>479</v>
      </c>
      <c r="D5010" t="str">
        <f>IFERROR(VLOOKUP(A5010,'Perpetual Stats(HEM)'!$A$3:$D$2773,3,FALSE),B5010)</f>
        <v>SA</v>
      </c>
    </row>
    <row r="5011" spans="1:4">
      <c r="A5011">
        <v>5210</v>
      </c>
      <c r="B5011" t="s">
        <v>533</v>
      </c>
      <c r="C5011" t="s">
        <v>479</v>
      </c>
      <c r="D5011" t="str">
        <f>IFERROR(VLOOKUP(A5011,'Perpetual Stats(HEM)'!$A$3:$D$2773,3,FALSE),B5011)</f>
        <v>4RSAU</v>
      </c>
    </row>
    <row r="5012" spans="1:4">
      <c r="A5012">
        <v>5211</v>
      </c>
      <c r="B5012" t="s">
        <v>533</v>
      </c>
      <c r="C5012" t="s">
        <v>479</v>
      </c>
      <c r="D5012" t="str">
        <f>IFERROR(VLOOKUP(A5012,'Perpetual Stats(HEM)'!$A$3:$D$2773,3,FALSE),B5012)</f>
        <v>4RSAU</v>
      </c>
    </row>
    <row r="5013" spans="1:4">
      <c r="A5013">
        <v>5212</v>
      </c>
      <c r="B5013" t="s">
        <v>533</v>
      </c>
      <c r="C5013" t="s">
        <v>479</v>
      </c>
      <c r="D5013" t="str">
        <f>IFERROR(VLOOKUP(A5013,'Perpetual Stats(HEM)'!$A$3:$D$2773,3,FALSE),B5013)</f>
        <v>4RSAU</v>
      </c>
    </row>
    <row r="5014" spans="1:4">
      <c r="A5014">
        <v>5213</v>
      </c>
      <c r="B5014" t="s">
        <v>533</v>
      </c>
      <c r="C5014" t="s">
        <v>479</v>
      </c>
      <c r="D5014" t="str">
        <f>IFERROR(VLOOKUP(A5014,'Perpetual Stats(HEM)'!$A$3:$D$2773,3,FALSE),B5014)</f>
        <v>4RSAU</v>
      </c>
    </row>
    <row r="5015" spans="1:4">
      <c r="A5015">
        <v>5214</v>
      </c>
      <c r="B5015" t="s">
        <v>533</v>
      </c>
      <c r="C5015" t="s">
        <v>479</v>
      </c>
      <c r="D5015" t="str">
        <f>IFERROR(VLOOKUP(A5015,'Perpetual Stats(HEM)'!$A$3:$D$2773,3,FALSE),B5015)</f>
        <v>4RSAU</v>
      </c>
    </row>
    <row r="5016" spans="1:4">
      <c r="A5016">
        <v>5215</v>
      </c>
      <c r="B5016" t="s">
        <v>533</v>
      </c>
      <c r="C5016" t="s">
        <v>479</v>
      </c>
      <c r="D5016" t="str">
        <f>IFERROR(VLOOKUP(A5016,'Perpetual Stats(HEM)'!$A$3:$D$2773,3,FALSE),B5016)</f>
        <v>SA</v>
      </c>
    </row>
    <row r="5017" spans="1:4">
      <c r="A5017">
        <v>5216</v>
      </c>
      <c r="B5017" t="s">
        <v>533</v>
      </c>
      <c r="C5017" t="s">
        <v>479</v>
      </c>
      <c r="D5017" t="str">
        <f>IFERROR(VLOOKUP(A5017,'Perpetual Stats(HEM)'!$A$3:$D$2773,3,FALSE),B5017)</f>
        <v>SA</v>
      </c>
    </row>
    <row r="5018" spans="1:4">
      <c r="A5018">
        <v>5217</v>
      </c>
      <c r="B5018" t="s">
        <v>533</v>
      </c>
      <c r="C5018" t="s">
        <v>479</v>
      </c>
      <c r="D5018" t="str">
        <f>IFERROR(VLOOKUP(A5018,'Perpetual Stats(HEM)'!$A$3:$D$2773,3,FALSE),B5018)</f>
        <v>SA</v>
      </c>
    </row>
    <row r="5019" spans="1:4">
      <c r="A5019">
        <v>5218</v>
      </c>
      <c r="B5019" t="s">
        <v>533</v>
      </c>
      <c r="C5019" t="s">
        <v>479</v>
      </c>
      <c r="D5019" t="str">
        <f>IFERROR(VLOOKUP(A5019,'Perpetual Stats(HEM)'!$A$3:$D$2773,3,FALSE),B5019)</f>
        <v>SA</v>
      </c>
    </row>
    <row r="5020" spans="1:4">
      <c r="A5020">
        <v>5219</v>
      </c>
      <c r="B5020" t="s">
        <v>533</v>
      </c>
      <c r="C5020" t="s">
        <v>479</v>
      </c>
      <c r="D5020" t="str">
        <f>IFERROR(VLOOKUP(A5020,'Perpetual Stats(HEM)'!$A$3:$D$2773,3,FALSE),B5020)</f>
        <v>SA</v>
      </c>
    </row>
    <row r="5021" spans="1:4">
      <c r="A5021">
        <v>5220</v>
      </c>
      <c r="B5021" t="s">
        <v>533</v>
      </c>
      <c r="C5021" t="s">
        <v>479</v>
      </c>
      <c r="D5021" t="str">
        <f>IFERROR(VLOOKUP(A5021,'Perpetual Stats(HEM)'!$A$3:$D$2773,3,FALSE),B5021)</f>
        <v>4RSAU</v>
      </c>
    </row>
    <row r="5022" spans="1:4">
      <c r="A5022">
        <v>5221</v>
      </c>
      <c r="B5022" t="s">
        <v>533</v>
      </c>
      <c r="C5022" t="s">
        <v>479</v>
      </c>
      <c r="D5022" t="str">
        <f>IFERROR(VLOOKUP(A5022,'Perpetual Stats(HEM)'!$A$3:$D$2773,3,FALSE),B5022)</f>
        <v>4RSAU</v>
      </c>
    </row>
    <row r="5023" spans="1:4">
      <c r="A5023">
        <v>5222</v>
      </c>
      <c r="B5023" t="s">
        <v>533</v>
      </c>
      <c r="C5023" t="s">
        <v>479</v>
      </c>
      <c r="D5023" t="str">
        <f>IFERROR(VLOOKUP(A5023,'Perpetual Stats(HEM)'!$A$3:$D$2773,3,FALSE),B5023)</f>
        <v>4RSAU</v>
      </c>
    </row>
    <row r="5024" spans="1:4">
      <c r="A5024">
        <v>5223</v>
      </c>
      <c r="B5024" t="s">
        <v>533</v>
      </c>
      <c r="C5024" t="s">
        <v>479</v>
      </c>
      <c r="D5024" t="str">
        <f>IFERROR(VLOOKUP(A5024,'Perpetual Stats(HEM)'!$A$3:$D$2773,3,FALSE),B5024)</f>
        <v>4RSAU</v>
      </c>
    </row>
    <row r="5025" spans="1:4">
      <c r="A5025">
        <v>5224</v>
      </c>
      <c r="B5025" t="s">
        <v>533</v>
      </c>
      <c r="C5025" t="s">
        <v>479</v>
      </c>
      <c r="D5025" t="str">
        <f>IFERROR(VLOOKUP(A5025,'Perpetual Stats(HEM)'!$A$3:$D$2773,3,FALSE),B5025)</f>
        <v>SA</v>
      </c>
    </row>
    <row r="5026" spans="1:4">
      <c r="A5026">
        <v>5225</v>
      </c>
      <c r="B5026" t="s">
        <v>533</v>
      </c>
      <c r="C5026" t="s">
        <v>479</v>
      </c>
      <c r="D5026" t="str">
        <f>IFERROR(VLOOKUP(A5026,'Perpetual Stats(HEM)'!$A$3:$D$2773,3,FALSE),B5026)</f>
        <v>SA</v>
      </c>
    </row>
    <row r="5027" spans="1:4">
      <c r="A5027">
        <v>5226</v>
      </c>
      <c r="B5027" t="s">
        <v>533</v>
      </c>
      <c r="C5027" t="s">
        <v>479</v>
      </c>
      <c r="D5027" t="str">
        <f>IFERROR(VLOOKUP(A5027,'Perpetual Stats(HEM)'!$A$3:$D$2773,3,FALSE),B5027)</f>
        <v>SA</v>
      </c>
    </row>
    <row r="5028" spans="1:4">
      <c r="A5028">
        <v>5227</v>
      </c>
      <c r="B5028" t="s">
        <v>533</v>
      </c>
      <c r="C5028" t="s">
        <v>479</v>
      </c>
      <c r="D5028" t="str">
        <f>IFERROR(VLOOKUP(A5028,'Perpetual Stats(HEM)'!$A$3:$D$2773,3,FALSE),B5028)</f>
        <v>SA</v>
      </c>
    </row>
    <row r="5029" spans="1:4">
      <c r="A5029">
        <v>5228</v>
      </c>
      <c r="B5029" t="s">
        <v>533</v>
      </c>
      <c r="C5029" t="s">
        <v>479</v>
      </c>
      <c r="D5029" t="str">
        <f>IFERROR(VLOOKUP(A5029,'Perpetual Stats(HEM)'!$A$3:$D$2773,3,FALSE),B5029)</f>
        <v>SA</v>
      </c>
    </row>
    <row r="5030" spans="1:4">
      <c r="A5030">
        <v>5229</v>
      </c>
      <c r="B5030" t="s">
        <v>533</v>
      </c>
      <c r="C5030" t="s">
        <v>479</v>
      </c>
      <c r="D5030" t="str">
        <f>IFERROR(VLOOKUP(A5030,'Perpetual Stats(HEM)'!$A$3:$D$2773,3,FALSE),B5030)</f>
        <v>SA</v>
      </c>
    </row>
    <row r="5031" spans="1:4">
      <c r="A5031">
        <v>5230</v>
      </c>
      <c r="B5031" t="s">
        <v>533</v>
      </c>
      <c r="C5031" t="s">
        <v>479</v>
      </c>
      <c r="D5031" t="str">
        <f>IFERROR(VLOOKUP(A5031,'Perpetual Stats(HEM)'!$A$3:$D$2773,3,FALSE),B5031)</f>
        <v>SA</v>
      </c>
    </row>
    <row r="5032" spans="1:4">
      <c r="A5032">
        <v>5231</v>
      </c>
      <c r="B5032" t="s">
        <v>533</v>
      </c>
      <c r="C5032" t="s">
        <v>479</v>
      </c>
      <c r="D5032" t="str">
        <f>IFERROR(VLOOKUP(A5032,'Perpetual Stats(HEM)'!$A$3:$D$2773,3,FALSE),B5032)</f>
        <v>4GADE</v>
      </c>
    </row>
    <row r="5033" spans="1:4">
      <c r="A5033">
        <v>5232</v>
      </c>
      <c r="B5033" t="s">
        <v>533</v>
      </c>
      <c r="C5033" t="s">
        <v>479</v>
      </c>
      <c r="D5033" t="str">
        <f>IFERROR(VLOOKUP(A5033,'Perpetual Stats(HEM)'!$A$3:$D$2773,3,FALSE),B5033)</f>
        <v>4GADE</v>
      </c>
    </row>
    <row r="5034" spans="1:4">
      <c r="A5034">
        <v>5233</v>
      </c>
      <c r="B5034" t="s">
        <v>533</v>
      </c>
      <c r="C5034" t="s">
        <v>479</v>
      </c>
      <c r="D5034" t="str">
        <f>IFERROR(VLOOKUP(A5034,'Perpetual Stats(HEM)'!$A$3:$D$2773,3,FALSE),B5034)</f>
        <v>4GADE</v>
      </c>
    </row>
    <row r="5035" spans="1:4">
      <c r="A5035">
        <v>5234</v>
      </c>
      <c r="B5035" t="s">
        <v>533</v>
      </c>
      <c r="C5035" t="s">
        <v>479</v>
      </c>
      <c r="D5035" t="str">
        <f>IFERROR(VLOOKUP(A5035,'Perpetual Stats(HEM)'!$A$3:$D$2773,3,FALSE),B5035)</f>
        <v>4GADE</v>
      </c>
    </row>
    <row r="5036" spans="1:4">
      <c r="A5036">
        <v>5235</v>
      </c>
      <c r="B5036" t="s">
        <v>533</v>
      </c>
      <c r="C5036" t="s">
        <v>479</v>
      </c>
      <c r="D5036" t="str">
        <f>IFERROR(VLOOKUP(A5036,'Perpetual Stats(HEM)'!$A$3:$D$2773,3,FALSE),B5036)</f>
        <v>4GADE</v>
      </c>
    </row>
    <row r="5037" spans="1:4">
      <c r="A5037">
        <v>5236</v>
      </c>
      <c r="B5037" t="s">
        <v>533</v>
      </c>
      <c r="C5037" t="s">
        <v>479</v>
      </c>
      <c r="D5037" t="str">
        <f>IFERROR(VLOOKUP(A5037,'Perpetual Stats(HEM)'!$A$3:$D$2773,3,FALSE),B5037)</f>
        <v>4RSAU</v>
      </c>
    </row>
    <row r="5038" spans="1:4">
      <c r="A5038">
        <v>5237</v>
      </c>
      <c r="B5038" t="s">
        <v>533</v>
      </c>
      <c r="C5038" t="s">
        <v>479</v>
      </c>
      <c r="D5038" t="str">
        <f>IFERROR(VLOOKUP(A5038,'Perpetual Stats(HEM)'!$A$3:$D$2773,3,FALSE),B5038)</f>
        <v>4RSAU</v>
      </c>
    </row>
    <row r="5039" spans="1:4">
      <c r="A5039">
        <v>5238</v>
      </c>
      <c r="B5039" t="s">
        <v>533</v>
      </c>
      <c r="C5039" t="s">
        <v>479</v>
      </c>
      <c r="D5039" t="str">
        <f>IFERROR(VLOOKUP(A5039,'Perpetual Stats(HEM)'!$A$3:$D$2773,3,FALSE),B5039)</f>
        <v>4RSAU</v>
      </c>
    </row>
    <row r="5040" spans="1:4">
      <c r="A5040">
        <v>5239</v>
      </c>
      <c r="B5040" t="s">
        <v>533</v>
      </c>
      <c r="C5040" t="s">
        <v>479</v>
      </c>
      <c r="D5040" t="str">
        <f>IFERROR(VLOOKUP(A5040,'Perpetual Stats(HEM)'!$A$3:$D$2773,3,FALSE),B5040)</f>
        <v>SA</v>
      </c>
    </row>
    <row r="5041" spans="1:4">
      <c r="A5041">
        <v>5240</v>
      </c>
      <c r="B5041" t="s">
        <v>533</v>
      </c>
      <c r="C5041" t="s">
        <v>479</v>
      </c>
      <c r="D5041" t="str">
        <f>IFERROR(VLOOKUP(A5041,'Perpetual Stats(HEM)'!$A$3:$D$2773,3,FALSE),B5041)</f>
        <v>4GADE</v>
      </c>
    </row>
    <row r="5042" spans="1:4">
      <c r="A5042">
        <v>5241</v>
      </c>
      <c r="B5042" t="s">
        <v>533</v>
      </c>
      <c r="C5042" t="s">
        <v>479</v>
      </c>
      <c r="D5042" t="str">
        <f>IFERROR(VLOOKUP(A5042,'Perpetual Stats(HEM)'!$A$3:$D$2773,3,FALSE),B5042)</f>
        <v>4GADE</v>
      </c>
    </row>
    <row r="5043" spans="1:4">
      <c r="A5043">
        <v>5242</v>
      </c>
      <c r="B5043" t="s">
        <v>533</v>
      </c>
      <c r="C5043" t="s">
        <v>479</v>
      </c>
      <c r="D5043" t="str">
        <f>IFERROR(VLOOKUP(A5043,'Perpetual Stats(HEM)'!$A$3:$D$2773,3,FALSE),B5043)</f>
        <v>4GADE</v>
      </c>
    </row>
    <row r="5044" spans="1:4">
      <c r="A5044">
        <v>5243</v>
      </c>
      <c r="B5044" t="s">
        <v>533</v>
      </c>
      <c r="C5044" t="s">
        <v>479</v>
      </c>
      <c r="D5044" t="str">
        <f>IFERROR(VLOOKUP(A5044,'Perpetual Stats(HEM)'!$A$3:$D$2773,3,FALSE),B5044)</f>
        <v>4GADE</v>
      </c>
    </row>
    <row r="5045" spans="1:4">
      <c r="A5045">
        <v>5244</v>
      </c>
      <c r="B5045" t="s">
        <v>533</v>
      </c>
      <c r="C5045" t="s">
        <v>479</v>
      </c>
      <c r="D5045" t="str">
        <f>IFERROR(VLOOKUP(A5045,'Perpetual Stats(HEM)'!$A$3:$D$2773,3,FALSE),B5045)</f>
        <v>4GADE</v>
      </c>
    </row>
    <row r="5046" spans="1:4">
      <c r="A5046">
        <v>5245</v>
      </c>
      <c r="B5046" t="s">
        <v>533</v>
      </c>
      <c r="C5046" t="s">
        <v>479</v>
      </c>
      <c r="D5046" t="str">
        <f>IFERROR(VLOOKUP(A5046,'Perpetual Stats(HEM)'!$A$3:$D$2773,3,FALSE),B5046)</f>
        <v>4GADE</v>
      </c>
    </row>
    <row r="5047" spans="1:4">
      <c r="A5047">
        <v>5246</v>
      </c>
      <c r="B5047" t="s">
        <v>533</v>
      </c>
      <c r="C5047" t="s">
        <v>479</v>
      </c>
      <c r="D5047" t="str">
        <f>IFERROR(VLOOKUP(A5047,'Perpetual Stats(HEM)'!$A$3:$D$2773,3,FALSE),B5047)</f>
        <v>SA</v>
      </c>
    </row>
    <row r="5048" spans="1:4">
      <c r="A5048">
        <v>5247</v>
      </c>
      <c r="B5048" t="s">
        <v>533</v>
      </c>
      <c r="C5048" t="s">
        <v>479</v>
      </c>
      <c r="D5048" t="str">
        <f>IFERROR(VLOOKUP(A5048,'Perpetual Stats(HEM)'!$A$3:$D$2773,3,FALSE),B5048)</f>
        <v>SA</v>
      </c>
    </row>
    <row r="5049" spans="1:4">
      <c r="A5049">
        <v>5248</v>
      </c>
      <c r="B5049" t="s">
        <v>533</v>
      </c>
      <c r="C5049" t="s">
        <v>479</v>
      </c>
      <c r="D5049" t="str">
        <f>IFERROR(VLOOKUP(A5049,'Perpetual Stats(HEM)'!$A$3:$D$2773,3,FALSE),B5049)</f>
        <v>SA</v>
      </c>
    </row>
    <row r="5050" spans="1:4">
      <c r="A5050">
        <v>5249</v>
      </c>
      <c r="B5050" t="s">
        <v>533</v>
      </c>
      <c r="C5050" t="s">
        <v>479</v>
      </c>
      <c r="D5050" t="str">
        <f>IFERROR(VLOOKUP(A5050,'Perpetual Stats(HEM)'!$A$3:$D$2773,3,FALSE),B5050)</f>
        <v>SA</v>
      </c>
    </row>
    <row r="5051" spans="1:4">
      <c r="A5051">
        <v>5250</v>
      </c>
      <c r="B5051" t="s">
        <v>533</v>
      </c>
      <c r="C5051" t="s">
        <v>479</v>
      </c>
      <c r="D5051" t="str">
        <f>IFERROR(VLOOKUP(A5051,'Perpetual Stats(HEM)'!$A$3:$D$2773,3,FALSE),B5051)</f>
        <v>4GADE</v>
      </c>
    </row>
    <row r="5052" spans="1:4">
      <c r="A5052">
        <v>5251</v>
      </c>
      <c r="B5052" t="s">
        <v>533</v>
      </c>
      <c r="C5052" t="s">
        <v>479</v>
      </c>
      <c r="D5052" t="str">
        <f>IFERROR(VLOOKUP(A5052,'Perpetual Stats(HEM)'!$A$3:$D$2773,3,FALSE),B5052)</f>
        <v>4GADE</v>
      </c>
    </row>
    <row r="5053" spans="1:4">
      <c r="A5053">
        <v>5252</v>
      </c>
      <c r="B5053" t="s">
        <v>533</v>
      </c>
      <c r="C5053" t="s">
        <v>479</v>
      </c>
      <c r="D5053" t="str">
        <f>IFERROR(VLOOKUP(A5053,'Perpetual Stats(HEM)'!$A$3:$D$2773,3,FALSE),B5053)</f>
        <v>4GADE</v>
      </c>
    </row>
    <row r="5054" spans="1:4">
      <c r="A5054">
        <v>5253</v>
      </c>
      <c r="B5054" t="s">
        <v>533</v>
      </c>
      <c r="C5054" t="s">
        <v>479</v>
      </c>
      <c r="D5054" t="str">
        <f>IFERROR(VLOOKUP(A5054,'Perpetual Stats(HEM)'!$A$3:$D$2773,3,FALSE),B5054)</f>
        <v>4RSAU</v>
      </c>
    </row>
    <row r="5055" spans="1:4">
      <c r="A5055">
        <v>5254</v>
      </c>
      <c r="B5055" t="s">
        <v>533</v>
      </c>
      <c r="C5055" t="s">
        <v>479</v>
      </c>
      <c r="D5055" t="str">
        <f>IFERROR(VLOOKUP(A5055,'Perpetual Stats(HEM)'!$A$3:$D$2773,3,FALSE),B5055)</f>
        <v>4GADE</v>
      </c>
    </row>
    <row r="5056" spans="1:4">
      <c r="A5056">
        <v>5255</v>
      </c>
      <c r="B5056" t="s">
        <v>533</v>
      </c>
      <c r="C5056" t="s">
        <v>479</v>
      </c>
      <c r="D5056" t="str">
        <f>IFERROR(VLOOKUP(A5056,'Perpetual Stats(HEM)'!$A$3:$D$2773,3,FALSE),B5056)</f>
        <v>4GADE</v>
      </c>
    </row>
    <row r="5057" spans="1:4">
      <c r="A5057">
        <v>5256</v>
      </c>
      <c r="B5057" t="s">
        <v>533</v>
      </c>
      <c r="C5057" t="s">
        <v>479</v>
      </c>
      <c r="D5057" t="str">
        <f>IFERROR(VLOOKUP(A5057,'Perpetual Stats(HEM)'!$A$3:$D$2773,3,FALSE),B5057)</f>
        <v>4RSAU</v>
      </c>
    </row>
    <row r="5058" spans="1:4">
      <c r="A5058">
        <v>5257</v>
      </c>
      <c r="B5058" t="s">
        <v>533</v>
      </c>
      <c r="C5058" t="s">
        <v>479</v>
      </c>
      <c r="D5058" t="str">
        <f>IFERROR(VLOOKUP(A5058,'Perpetual Stats(HEM)'!$A$3:$D$2773,3,FALSE),B5058)</f>
        <v>SA</v>
      </c>
    </row>
    <row r="5059" spans="1:4">
      <c r="A5059">
        <v>5258</v>
      </c>
      <c r="B5059" t="s">
        <v>533</v>
      </c>
      <c r="C5059" t="s">
        <v>479</v>
      </c>
      <c r="D5059" t="str">
        <f>IFERROR(VLOOKUP(A5059,'Perpetual Stats(HEM)'!$A$3:$D$2773,3,FALSE),B5059)</f>
        <v>SA</v>
      </c>
    </row>
    <row r="5060" spans="1:4">
      <c r="A5060">
        <v>5259</v>
      </c>
      <c r="B5060" t="s">
        <v>533</v>
      </c>
      <c r="C5060" t="s">
        <v>479</v>
      </c>
      <c r="D5060" t="str">
        <f>IFERROR(VLOOKUP(A5060,'Perpetual Stats(HEM)'!$A$3:$D$2773,3,FALSE),B5060)</f>
        <v>4RSAU</v>
      </c>
    </row>
    <row r="5061" spans="1:4">
      <c r="A5061">
        <v>5260</v>
      </c>
      <c r="B5061" t="s">
        <v>533</v>
      </c>
      <c r="C5061" t="s">
        <v>479</v>
      </c>
      <c r="D5061" t="str">
        <f>IFERROR(VLOOKUP(A5061,'Perpetual Stats(HEM)'!$A$3:$D$2773,3,FALSE),B5061)</f>
        <v>4RSAU</v>
      </c>
    </row>
    <row r="5062" spans="1:4">
      <c r="A5062">
        <v>5261</v>
      </c>
      <c r="B5062" t="s">
        <v>533</v>
      </c>
      <c r="C5062" t="s">
        <v>479</v>
      </c>
      <c r="D5062" t="str">
        <f>IFERROR(VLOOKUP(A5062,'Perpetual Stats(HEM)'!$A$3:$D$2773,3,FALSE),B5062)</f>
        <v>4RSAU</v>
      </c>
    </row>
    <row r="5063" spans="1:4">
      <c r="A5063">
        <v>5262</v>
      </c>
      <c r="B5063" t="s">
        <v>533</v>
      </c>
      <c r="C5063" t="s">
        <v>479</v>
      </c>
      <c r="D5063" t="str">
        <f>IFERROR(VLOOKUP(A5063,'Perpetual Stats(HEM)'!$A$3:$D$2773,3,FALSE),B5063)</f>
        <v>4RSAU</v>
      </c>
    </row>
    <row r="5064" spans="1:4">
      <c r="A5064">
        <v>5263</v>
      </c>
      <c r="B5064" t="s">
        <v>533</v>
      </c>
      <c r="C5064" t="s">
        <v>479</v>
      </c>
      <c r="D5064" t="str">
        <f>IFERROR(VLOOKUP(A5064,'Perpetual Stats(HEM)'!$A$3:$D$2773,3,FALSE),B5064)</f>
        <v>4RSAU</v>
      </c>
    </row>
    <row r="5065" spans="1:4">
      <c r="A5065">
        <v>5264</v>
      </c>
      <c r="B5065" t="s">
        <v>533</v>
      </c>
      <c r="C5065" t="s">
        <v>479</v>
      </c>
      <c r="D5065" t="str">
        <f>IFERROR(VLOOKUP(A5065,'Perpetual Stats(HEM)'!$A$3:$D$2773,3,FALSE),B5065)</f>
        <v>4RSAU</v>
      </c>
    </row>
    <row r="5066" spans="1:4">
      <c r="A5066">
        <v>5265</v>
      </c>
      <c r="B5066" t="s">
        <v>533</v>
      </c>
      <c r="C5066" t="s">
        <v>479</v>
      </c>
      <c r="D5066" t="str">
        <f>IFERROR(VLOOKUP(A5066,'Perpetual Stats(HEM)'!$A$3:$D$2773,3,FALSE),B5066)</f>
        <v>4RSAU</v>
      </c>
    </row>
    <row r="5067" spans="1:4">
      <c r="A5067">
        <v>5266</v>
      </c>
      <c r="B5067" t="s">
        <v>533</v>
      </c>
      <c r="C5067" t="s">
        <v>479</v>
      </c>
      <c r="D5067" t="str">
        <f>IFERROR(VLOOKUP(A5067,'Perpetual Stats(HEM)'!$A$3:$D$2773,3,FALSE),B5067)</f>
        <v>4RSAU</v>
      </c>
    </row>
    <row r="5068" spans="1:4">
      <c r="A5068">
        <v>5267</v>
      </c>
      <c r="B5068" t="s">
        <v>533</v>
      </c>
      <c r="C5068" t="s">
        <v>479</v>
      </c>
      <c r="D5068" t="str">
        <f>IFERROR(VLOOKUP(A5068,'Perpetual Stats(HEM)'!$A$3:$D$2773,3,FALSE),B5068)</f>
        <v>4RSAU</v>
      </c>
    </row>
    <row r="5069" spans="1:4">
      <c r="A5069">
        <v>5268</v>
      </c>
      <c r="B5069" t="s">
        <v>533</v>
      </c>
      <c r="C5069" t="s">
        <v>479</v>
      </c>
      <c r="D5069" t="str">
        <f>IFERROR(VLOOKUP(A5069,'Perpetual Stats(HEM)'!$A$3:$D$2773,3,FALSE),B5069)</f>
        <v>4RSAU</v>
      </c>
    </row>
    <row r="5070" spans="1:4">
      <c r="A5070">
        <v>5269</v>
      </c>
      <c r="B5070" t="s">
        <v>533</v>
      </c>
      <c r="C5070" t="s">
        <v>479</v>
      </c>
      <c r="D5070" t="str">
        <f>IFERROR(VLOOKUP(A5070,'Perpetual Stats(HEM)'!$A$3:$D$2773,3,FALSE),B5070)</f>
        <v>4RSAU</v>
      </c>
    </row>
    <row r="5071" spans="1:4">
      <c r="A5071">
        <v>5270</v>
      </c>
      <c r="B5071" t="s">
        <v>533</v>
      </c>
      <c r="C5071" t="s">
        <v>479</v>
      </c>
      <c r="D5071" t="str">
        <f>IFERROR(VLOOKUP(A5071,'Perpetual Stats(HEM)'!$A$3:$D$2773,3,FALSE),B5071)</f>
        <v>4RSAU</v>
      </c>
    </row>
    <row r="5072" spans="1:4">
      <c r="A5072">
        <v>5271</v>
      </c>
      <c r="B5072" t="s">
        <v>533</v>
      </c>
      <c r="C5072" t="s">
        <v>479</v>
      </c>
      <c r="D5072" t="str">
        <f>IFERROR(VLOOKUP(A5072,'Perpetual Stats(HEM)'!$A$3:$D$2773,3,FALSE),B5072)</f>
        <v>4RSAU</v>
      </c>
    </row>
    <row r="5073" spans="1:4">
      <c r="A5073">
        <v>5272</v>
      </c>
      <c r="B5073" t="s">
        <v>533</v>
      </c>
      <c r="C5073" t="s">
        <v>479</v>
      </c>
      <c r="D5073" t="str">
        <f>IFERROR(VLOOKUP(A5073,'Perpetual Stats(HEM)'!$A$3:$D$2773,3,FALSE),B5073)</f>
        <v>4RSAU</v>
      </c>
    </row>
    <row r="5074" spans="1:4">
      <c r="A5074">
        <v>5273</v>
      </c>
      <c r="B5074" t="s">
        <v>533</v>
      </c>
      <c r="C5074" t="s">
        <v>479</v>
      </c>
      <c r="D5074" t="str">
        <f>IFERROR(VLOOKUP(A5074,'Perpetual Stats(HEM)'!$A$3:$D$2773,3,FALSE),B5074)</f>
        <v>4RSAU</v>
      </c>
    </row>
    <row r="5075" spans="1:4">
      <c r="A5075">
        <v>5274</v>
      </c>
      <c r="B5075" t="s">
        <v>533</v>
      </c>
      <c r="C5075" t="s">
        <v>479</v>
      </c>
      <c r="D5075" t="str">
        <f>IFERROR(VLOOKUP(A5075,'Perpetual Stats(HEM)'!$A$3:$D$2773,3,FALSE),B5075)</f>
        <v>SA</v>
      </c>
    </row>
    <row r="5076" spans="1:4">
      <c r="A5076">
        <v>5275</v>
      </c>
      <c r="B5076" t="s">
        <v>533</v>
      </c>
      <c r="C5076" t="s">
        <v>479</v>
      </c>
      <c r="D5076" t="str">
        <f>IFERROR(VLOOKUP(A5076,'Perpetual Stats(HEM)'!$A$3:$D$2773,3,FALSE),B5076)</f>
        <v>4RSAU</v>
      </c>
    </row>
    <row r="5077" spans="1:4">
      <c r="A5077">
        <v>5276</v>
      </c>
      <c r="B5077" t="s">
        <v>533</v>
      </c>
      <c r="C5077" t="s">
        <v>479</v>
      </c>
      <c r="D5077" t="str">
        <f>IFERROR(VLOOKUP(A5077,'Perpetual Stats(HEM)'!$A$3:$D$2773,3,FALSE),B5077)</f>
        <v>4RSAU</v>
      </c>
    </row>
    <row r="5078" spans="1:4">
      <c r="A5078">
        <v>5277</v>
      </c>
      <c r="B5078" t="s">
        <v>533</v>
      </c>
      <c r="C5078" t="s">
        <v>479</v>
      </c>
      <c r="D5078" t="str">
        <f>IFERROR(VLOOKUP(A5078,'Perpetual Stats(HEM)'!$A$3:$D$2773,3,FALSE),B5078)</f>
        <v>4RSAU</v>
      </c>
    </row>
    <row r="5079" spans="1:4">
      <c r="A5079">
        <v>5278</v>
      </c>
      <c r="B5079" t="s">
        <v>533</v>
      </c>
      <c r="C5079" t="s">
        <v>479</v>
      </c>
      <c r="D5079" t="str">
        <f>IFERROR(VLOOKUP(A5079,'Perpetual Stats(HEM)'!$A$3:$D$2773,3,FALSE),B5079)</f>
        <v>4RSAU</v>
      </c>
    </row>
    <row r="5080" spans="1:4">
      <c r="A5080">
        <v>5279</v>
      </c>
      <c r="B5080" t="s">
        <v>533</v>
      </c>
      <c r="C5080" t="s">
        <v>479</v>
      </c>
      <c r="D5080" t="str">
        <f>IFERROR(VLOOKUP(A5080,'Perpetual Stats(HEM)'!$A$3:$D$2773,3,FALSE),B5080)</f>
        <v>4RSAU</v>
      </c>
    </row>
    <row r="5081" spans="1:4">
      <c r="A5081">
        <v>5280</v>
      </c>
      <c r="B5081" t="s">
        <v>533</v>
      </c>
      <c r="C5081" t="s">
        <v>479</v>
      </c>
      <c r="D5081" t="str">
        <f>IFERROR(VLOOKUP(A5081,'Perpetual Stats(HEM)'!$A$3:$D$2773,3,FALSE),B5081)</f>
        <v>4RSAU</v>
      </c>
    </row>
    <row r="5082" spans="1:4">
      <c r="A5082">
        <v>5281</v>
      </c>
      <c r="B5082" t="s">
        <v>533</v>
      </c>
      <c r="C5082" t="s">
        <v>479</v>
      </c>
      <c r="D5082" t="str">
        <f>IFERROR(VLOOKUP(A5082,'Perpetual Stats(HEM)'!$A$3:$D$2773,3,FALSE),B5082)</f>
        <v>SA</v>
      </c>
    </row>
    <row r="5083" spans="1:4">
      <c r="A5083">
        <v>5282</v>
      </c>
      <c r="B5083" t="s">
        <v>533</v>
      </c>
      <c r="C5083" t="s">
        <v>479</v>
      </c>
      <c r="D5083" t="str">
        <f>IFERROR(VLOOKUP(A5083,'Perpetual Stats(HEM)'!$A$3:$D$2773,3,FALSE),B5083)</f>
        <v>SA</v>
      </c>
    </row>
    <row r="5084" spans="1:4">
      <c r="A5084">
        <v>5283</v>
      </c>
      <c r="B5084" t="s">
        <v>533</v>
      </c>
      <c r="C5084" t="s">
        <v>479</v>
      </c>
      <c r="D5084" t="str">
        <f>IFERROR(VLOOKUP(A5084,'Perpetual Stats(HEM)'!$A$3:$D$2773,3,FALSE),B5084)</f>
        <v>SA</v>
      </c>
    </row>
    <row r="5085" spans="1:4">
      <c r="A5085">
        <v>5284</v>
      </c>
      <c r="B5085" t="s">
        <v>533</v>
      </c>
      <c r="C5085" t="s">
        <v>479</v>
      </c>
      <c r="D5085" t="str">
        <f>IFERROR(VLOOKUP(A5085,'Perpetual Stats(HEM)'!$A$3:$D$2773,3,FALSE),B5085)</f>
        <v>SA</v>
      </c>
    </row>
    <row r="5086" spans="1:4">
      <c r="A5086">
        <v>5285</v>
      </c>
      <c r="B5086" t="s">
        <v>533</v>
      </c>
      <c r="C5086" t="s">
        <v>479</v>
      </c>
      <c r="D5086" t="str">
        <f>IFERROR(VLOOKUP(A5086,'Perpetual Stats(HEM)'!$A$3:$D$2773,3,FALSE),B5086)</f>
        <v>SA</v>
      </c>
    </row>
    <row r="5087" spans="1:4">
      <c r="A5087">
        <v>5286</v>
      </c>
      <c r="B5087" t="s">
        <v>533</v>
      </c>
      <c r="C5087" t="s">
        <v>479</v>
      </c>
      <c r="D5087" t="str">
        <f>IFERROR(VLOOKUP(A5087,'Perpetual Stats(HEM)'!$A$3:$D$2773,3,FALSE),B5087)</f>
        <v>SA</v>
      </c>
    </row>
    <row r="5088" spans="1:4">
      <c r="A5088">
        <v>5287</v>
      </c>
      <c r="B5088" t="s">
        <v>533</v>
      </c>
      <c r="C5088" t="s">
        <v>479</v>
      </c>
      <c r="D5088" t="str">
        <f>IFERROR(VLOOKUP(A5088,'Perpetual Stats(HEM)'!$A$3:$D$2773,3,FALSE),B5088)</f>
        <v>SA</v>
      </c>
    </row>
    <row r="5089" spans="1:4">
      <c r="A5089">
        <v>5288</v>
      </c>
      <c r="B5089" t="s">
        <v>533</v>
      </c>
      <c r="C5089" t="s">
        <v>479</v>
      </c>
      <c r="D5089" t="str">
        <f>IFERROR(VLOOKUP(A5089,'Perpetual Stats(HEM)'!$A$3:$D$2773,3,FALSE),B5089)</f>
        <v>SA</v>
      </c>
    </row>
    <row r="5090" spans="1:4">
      <c r="A5090">
        <v>5289</v>
      </c>
      <c r="B5090" t="s">
        <v>533</v>
      </c>
      <c r="C5090" t="s">
        <v>479</v>
      </c>
      <c r="D5090" t="str">
        <f>IFERROR(VLOOKUP(A5090,'Perpetual Stats(HEM)'!$A$3:$D$2773,3,FALSE),B5090)</f>
        <v>SA</v>
      </c>
    </row>
    <row r="5091" spans="1:4">
      <c r="A5091">
        <v>5290</v>
      </c>
      <c r="B5091" t="s">
        <v>533</v>
      </c>
      <c r="C5091" t="s">
        <v>479</v>
      </c>
      <c r="D5091" t="str">
        <f>IFERROR(VLOOKUP(A5091,'Perpetual Stats(HEM)'!$A$3:$D$2773,3,FALSE),B5091)</f>
        <v>4RSAU</v>
      </c>
    </row>
    <row r="5092" spans="1:4">
      <c r="A5092">
        <v>5291</v>
      </c>
      <c r="B5092" t="s">
        <v>533</v>
      </c>
      <c r="C5092" t="s">
        <v>479</v>
      </c>
      <c r="D5092" t="str">
        <f>IFERROR(VLOOKUP(A5092,'Perpetual Stats(HEM)'!$A$3:$D$2773,3,FALSE),B5092)</f>
        <v>4RSAU</v>
      </c>
    </row>
    <row r="5093" spans="1:4">
      <c r="A5093">
        <v>5292</v>
      </c>
      <c r="B5093" t="s">
        <v>533</v>
      </c>
      <c r="C5093" t="s">
        <v>479</v>
      </c>
      <c r="D5093" t="str">
        <f>IFERROR(VLOOKUP(A5093,'Perpetual Stats(HEM)'!$A$3:$D$2773,3,FALSE),B5093)</f>
        <v>SA</v>
      </c>
    </row>
    <row r="5094" spans="1:4">
      <c r="A5094">
        <v>5293</v>
      </c>
      <c r="B5094" t="s">
        <v>533</v>
      </c>
      <c r="C5094" t="s">
        <v>479</v>
      </c>
      <c r="D5094" t="str">
        <f>IFERROR(VLOOKUP(A5094,'Perpetual Stats(HEM)'!$A$3:$D$2773,3,FALSE),B5094)</f>
        <v>SA</v>
      </c>
    </row>
    <row r="5095" spans="1:4">
      <c r="A5095">
        <v>5294</v>
      </c>
      <c r="B5095" t="s">
        <v>533</v>
      </c>
      <c r="C5095" t="s">
        <v>479</v>
      </c>
      <c r="D5095" t="str">
        <f>IFERROR(VLOOKUP(A5095,'Perpetual Stats(HEM)'!$A$3:$D$2773,3,FALSE),B5095)</f>
        <v>SA</v>
      </c>
    </row>
    <row r="5096" spans="1:4">
      <c r="A5096">
        <v>5295</v>
      </c>
      <c r="B5096" t="s">
        <v>533</v>
      </c>
      <c r="C5096" t="s">
        <v>479</v>
      </c>
      <c r="D5096" t="str">
        <f>IFERROR(VLOOKUP(A5096,'Perpetual Stats(HEM)'!$A$3:$D$2773,3,FALSE),B5096)</f>
        <v>SA</v>
      </c>
    </row>
    <row r="5097" spans="1:4">
      <c r="A5097">
        <v>5296</v>
      </c>
      <c r="B5097" t="s">
        <v>533</v>
      </c>
      <c r="C5097" t="s">
        <v>479</v>
      </c>
      <c r="D5097" t="str">
        <f>IFERROR(VLOOKUP(A5097,'Perpetual Stats(HEM)'!$A$3:$D$2773,3,FALSE),B5097)</f>
        <v>SA</v>
      </c>
    </row>
    <row r="5098" spans="1:4">
      <c r="A5098">
        <v>5297</v>
      </c>
      <c r="B5098" t="s">
        <v>533</v>
      </c>
      <c r="C5098" t="s">
        <v>479</v>
      </c>
      <c r="D5098" t="str">
        <f>IFERROR(VLOOKUP(A5098,'Perpetual Stats(HEM)'!$A$3:$D$2773,3,FALSE),B5098)</f>
        <v>SA</v>
      </c>
    </row>
    <row r="5099" spans="1:4">
      <c r="A5099">
        <v>5298</v>
      </c>
      <c r="B5099" t="s">
        <v>533</v>
      </c>
      <c r="C5099" t="s">
        <v>479</v>
      </c>
      <c r="D5099" t="str">
        <f>IFERROR(VLOOKUP(A5099,'Perpetual Stats(HEM)'!$A$3:$D$2773,3,FALSE),B5099)</f>
        <v>SA</v>
      </c>
    </row>
    <row r="5100" spans="1:4">
      <c r="A5100">
        <v>5299</v>
      </c>
      <c r="B5100" t="s">
        <v>533</v>
      </c>
      <c r="C5100" t="s">
        <v>479</v>
      </c>
      <c r="D5100" t="str">
        <f>IFERROR(VLOOKUP(A5100,'Perpetual Stats(HEM)'!$A$3:$D$2773,3,FALSE),B5100)</f>
        <v>SA</v>
      </c>
    </row>
    <row r="5101" spans="1:4">
      <c r="A5101">
        <v>5300</v>
      </c>
      <c r="B5101" t="s">
        <v>533</v>
      </c>
      <c r="C5101" t="s">
        <v>479</v>
      </c>
      <c r="D5101" t="str">
        <f>IFERROR(VLOOKUP(A5101,'Perpetual Stats(HEM)'!$A$3:$D$2773,3,FALSE),B5101)</f>
        <v>SA</v>
      </c>
    </row>
    <row r="5102" spans="1:4">
      <c r="A5102">
        <v>5301</v>
      </c>
      <c r="B5102" t="s">
        <v>533</v>
      </c>
      <c r="C5102" t="s">
        <v>479</v>
      </c>
      <c r="D5102" t="str">
        <f>IFERROR(VLOOKUP(A5102,'Perpetual Stats(HEM)'!$A$3:$D$2773,3,FALSE),B5102)</f>
        <v>4RSAU</v>
      </c>
    </row>
    <row r="5103" spans="1:4">
      <c r="A5103">
        <v>5302</v>
      </c>
      <c r="B5103" t="s">
        <v>533</v>
      </c>
      <c r="C5103" t="s">
        <v>479</v>
      </c>
      <c r="D5103" t="str">
        <f>IFERROR(VLOOKUP(A5103,'Perpetual Stats(HEM)'!$A$3:$D$2773,3,FALSE),B5103)</f>
        <v>4RSAU</v>
      </c>
    </row>
    <row r="5104" spans="1:4">
      <c r="A5104">
        <v>5303</v>
      </c>
      <c r="B5104" t="s">
        <v>533</v>
      </c>
      <c r="C5104" t="s">
        <v>479</v>
      </c>
      <c r="D5104" t="str">
        <f>IFERROR(VLOOKUP(A5104,'Perpetual Stats(HEM)'!$A$3:$D$2773,3,FALSE),B5104)</f>
        <v>4RSAU</v>
      </c>
    </row>
    <row r="5105" spans="1:4">
      <c r="A5105">
        <v>5304</v>
      </c>
      <c r="B5105" t="s">
        <v>533</v>
      </c>
      <c r="C5105" t="s">
        <v>479</v>
      </c>
      <c r="D5105" t="str">
        <f>IFERROR(VLOOKUP(A5105,'Perpetual Stats(HEM)'!$A$3:$D$2773,3,FALSE),B5105)</f>
        <v>4RSAU</v>
      </c>
    </row>
    <row r="5106" spans="1:4">
      <c r="A5106">
        <v>5305</v>
      </c>
      <c r="B5106" t="s">
        <v>533</v>
      </c>
      <c r="C5106" t="s">
        <v>479</v>
      </c>
      <c r="D5106" t="str">
        <f>IFERROR(VLOOKUP(A5106,'Perpetual Stats(HEM)'!$A$3:$D$2773,3,FALSE),B5106)</f>
        <v>SA</v>
      </c>
    </row>
    <row r="5107" spans="1:4">
      <c r="A5107">
        <v>5306</v>
      </c>
      <c r="B5107" t="s">
        <v>533</v>
      </c>
      <c r="C5107" t="s">
        <v>479</v>
      </c>
      <c r="D5107" t="str">
        <f>IFERROR(VLOOKUP(A5107,'Perpetual Stats(HEM)'!$A$3:$D$2773,3,FALSE),B5107)</f>
        <v>4RSAU</v>
      </c>
    </row>
    <row r="5108" spans="1:4">
      <c r="A5108">
        <v>5307</v>
      </c>
      <c r="B5108" t="s">
        <v>533</v>
      </c>
      <c r="C5108" t="s">
        <v>479</v>
      </c>
      <c r="D5108" t="str">
        <f>IFERROR(VLOOKUP(A5108,'Perpetual Stats(HEM)'!$A$3:$D$2773,3,FALSE),B5108)</f>
        <v>4RSAU</v>
      </c>
    </row>
    <row r="5109" spans="1:4">
      <c r="A5109">
        <v>5308</v>
      </c>
      <c r="B5109" t="s">
        <v>533</v>
      </c>
      <c r="C5109" t="s">
        <v>479</v>
      </c>
      <c r="D5109" t="str">
        <f>IFERROR(VLOOKUP(A5109,'Perpetual Stats(HEM)'!$A$3:$D$2773,3,FALSE),B5109)</f>
        <v>4RSAU</v>
      </c>
    </row>
    <row r="5110" spans="1:4">
      <c r="A5110">
        <v>5309</v>
      </c>
      <c r="B5110" t="s">
        <v>533</v>
      </c>
      <c r="C5110" t="s">
        <v>479</v>
      </c>
      <c r="D5110" t="str">
        <f>IFERROR(VLOOKUP(A5110,'Perpetual Stats(HEM)'!$A$3:$D$2773,3,FALSE),B5110)</f>
        <v>4RSAU</v>
      </c>
    </row>
    <row r="5111" spans="1:4">
      <c r="A5111">
        <v>5310</v>
      </c>
      <c r="B5111" t="s">
        <v>533</v>
      </c>
      <c r="C5111" t="s">
        <v>479</v>
      </c>
      <c r="D5111" t="str">
        <f>IFERROR(VLOOKUP(A5111,'Perpetual Stats(HEM)'!$A$3:$D$2773,3,FALSE),B5111)</f>
        <v>4RSAU</v>
      </c>
    </row>
    <row r="5112" spans="1:4">
      <c r="A5112">
        <v>5311</v>
      </c>
      <c r="B5112" t="s">
        <v>533</v>
      </c>
      <c r="C5112" t="s">
        <v>479</v>
      </c>
      <c r="D5112" t="str">
        <f>IFERROR(VLOOKUP(A5112,'Perpetual Stats(HEM)'!$A$3:$D$2773,3,FALSE),B5112)</f>
        <v>4RSAU</v>
      </c>
    </row>
    <row r="5113" spans="1:4">
      <c r="A5113">
        <v>5312</v>
      </c>
      <c r="B5113" t="s">
        <v>533</v>
      </c>
      <c r="C5113" t="s">
        <v>479</v>
      </c>
      <c r="D5113" t="str">
        <f>IFERROR(VLOOKUP(A5113,'Perpetual Stats(HEM)'!$A$3:$D$2773,3,FALSE),B5113)</f>
        <v>SA</v>
      </c>
    </row>
    <row r="5114" spans="1:4">
      <c r="A5114">
        <v>5313</v>
      </c>
      <c r="B5114" t="s">
        <v>533</v>
      </c>
      <c r="C5114" t="s">
        <v>479</v>
      </c>
      <c r="D5114" t="str">
        <f>IFERROR(VLOOKUP(A5114,'Perpetual Stats(HEM)'!$A$3:$D$2773,3,FALSE),B5114)</f>
        <v>SA</v>
      </c>
    </row>
    <row r="5115" spans="1:4">
      <c r="A5115">
        <v>5314</v>
      </c>
      <c r="B5115" t="s">
        <v>533</v>
      </c>
      <c r="C5115" t="s">
        <v>479</v>
      </c>
      <c r="D5115" t="str">
        <f>IFERROR(VLOOKUP(A5115,'Perpetual Stats(HEM)'!$A$3:$D$2773,3,FALSE),B5115)</f>
        <v>SA</v>
      </c>
    </row>
    <row r="5116" spans="1:4">
      <c r="A5116">
        <v>5315</v>
      </c>
      <c r="B5116" t="s">
        <v>533</v>
      </c>
      <c r="C5116" t="s">
        <v>479</v>
      </c>
      <c r="D5116" t="str">
        <f>IFERROR(VLOOKUP(A5116,'Perpetual Stats(HEM)'!$A$3:$D$2773,3,FALSE),B5116)</f>
        <v>SA</v>
      </c>
    </row>
    <row r="5117" spans="1:4">
      <c r="A5117">
        <v>5316</v>
      </c>
      <c r="B5117" t="s">
        <v>533</v>
      </c>
      <c r="C5117" t="s">
        <v>479</v>
      </c>
      <c r="D5117" t="str">
        <f>IFERROR(VLOOKUP(A5117,'Perpetual Stats(HEM)'!$A$3:$D$2773,3,FALSE),B5117)</f>
        <v>SA</v>
      </c>
    </row>
    <row r="5118" spans="1:4">
      <c r="A5118">
        <v>5317</v>
      </c>
      <c r="B5118" t="s">
        <v>533</v>
      </c>
      <c r="C5118" t="s">
        <v>479</v>
      </c>
      <c r="D5118" t="str">
        <f>IFERROR(VLOOKUP(A5118,'Perpetual Stats(HEM)'!$A$3:$D$2773,3,FALSE),B5118)</f>
        <v>SA</v>
      </c>
    </row>
    <row r="5119" spans="1:4">
      <c r="A5119">
        <v>5318</v>
      </c>
      <c r="B5119" t="s">
        <v>533</v>
      </c>
      <c r="C5119" t="s">
        <v>479</v>
      </c>
      <c r="D5119" t="str">
        <f>IFERROR(VLOOKUP(A5119,'Perpetual Stats(HEM)'!$A$3:$D$2773,3,FALSE),B5119)</f>
        <v>SA</v>
      </c>
    </row>
    <row r="5120" spans="1:4">
      <c r="A5120">
        <v>5319</v>
      </c>
      <c r="B5120" t="s">
        <v>533</v>
      </c>
      <c r="C5120" t="s">
        <v>479</v>
      </c>
      <c r="D5120" t="str">
        <f>IFERROR(VLOOKUP(A5120,'Perpetual Stats(HEM)'!$A$3:$D$2773,3,FALSE),B5120)</f>
        <v>SA</v>
      </c>
    </row>
    <row r="5121" spans="1:4">
      <c r="A5121">
        <v>5320</v>
      </c>
      <c r="B5121" t="s">
        <v>533</v>
      </c>
      <c r="C5121" t="s">
        <v>479</v>
      </c>
      <c r="D5121" t="str">
        <f>IFERROR(VLOOKUP(A5121,'Perpetual Stats(HEM)'!$A$3:$D$2773,3,FALSE),B5121)</f>
        <v>4RSAU</v>
      </c>
    </row>
    <row r="5122" spans="1:4">
      <c r="A5122">
        <v>5321</v>
      </c>
      <c r="B5122" t="s">
        <v>533</v>
      </c>
      <c r="C5122" t="s">
        <v>479</v>
      </c>
      <c r="D5122" t="str">
        <f>IFERROR(VLOOKUP(A5122,'Perpetual Stats(HEM)'!$A$3:$D$2773,3,FALSE),B5122)</f>
        <v>4RSAU</v>
      </c>
    </row>
    <row r="5123" spans="1:4">
      <c r="A5123">
        <v>5322</v>
      </c>
      <c r="B5123" t="s">
        <v>533</v>
      </c>
      <c r="C5123" t="s">
        <v>479</v>
      </c>
      <c r="D5123" t="str">
        <f>IFERROR(VLOOKUP(A5123,'Perpetual Stats(HEM)'!$A$3:$D$2773,3,FALSE),B5123)</f>
        <v>4RSAU</v>
      </c>
    </row>
    <row r="5124" spans="1:4">
      <c r="A5124">
        <v>5323</v>
      </c>
      <c r="B5124" t="s">
        <v>533</v>
      </c>
      <c r="C5124" t="s">
        <v>479</v>
      </c>
      <c r="D5124" t="str">
        <f>IFERROR(VLOOKUP(A5124,'Perpetual Stats(HEM)'!$A$3:$D$2773,3,FALSE),B5124)</f>
        <v>SA</v>
      </c>
    </row>
    <row r="5125" spans="1:4">
      <c r="A5125">
        <v>5324</v>
      </c>
      <c r="B5125" t="s">
        <v>533</v>
      </c>
      <c r="C5125" t="s">
        <v>479</v>
      </c>
      <c r="D5125" t="str">
        <f>IFERROR(VLOOKUP(A5125,'Perpetual Stats(HEM)'!$A$3:$D$2773,3,FALSE),B5125)</f>
        <v>SA</v>
      </c>
    </row>
    <row r="5126" spans="1:4">
      <c r="A5126">
        <v>5325</v>
      </c>
      <c r="B5126" t="s">
        <v>533</v>
      </c>
      <c r="C5126" t="s">
        <v>479</v>
      </c>
      <c r="D5126" t="str">
        <f>IFERROR(VLOOKUP(A5126,'Perpetual Stats(HEM)'!$A$3:$D$2773,3,FALSE),B5126)</f>
        <v>SA</v>
      </c>
    </row>
    <row r="5127" spans="1:4">
      <c r="A5127">
        <v>5326</v>
      </c>
      <c r="B5127" t="s">
        <v>533</v>
      </c>
      <c r="C5127" t="s">
        <v>479</v>
      </c>
      <c r="D5127" t="str">
        <f>IFERROR(VLOOKUP(A5127,'Perpetual Stats(HEM)'!$A$3:$D$2773,3,FALSE),B5127)</f>
        <v>SA</v>
      </c>
    </row>
    <row r="5128" spans="1:4">
      <c r="A5128">
        <v>5327</v>
      </c>
      <c r="B5128" t="s">
        <v>533</v>
      </c>
      <c r="C5128" t="s">
        <v>479</v>
      </c>
      <c r="D5128" t="str">
        <f>IFERROR(VLOOKUP(A5128,'Perpetual Stats(HEM)'!$A$3:$D$2773,3,FALSE),B5128)</f>
        <v>SA</v>
      </c>
    </row>
    <row r="5129" spans="1:4">
      <c r="A5129">
        <v>5328</v>
      </c>
      <c r="B5129" t="s">
        <v>533</v>
      </c>
      <c r="C5129" t="s">
        <v>479</v>
      </c>
      <c r="D5129" t="str">
        <f>IFERROR(VLOOKUP(A5129,'Perpetual Stats(HEM)'!$A$3:$D$2773,3,FALSE),B5129)</f>
        <v>SA</v>
      </c>
    </row>
    <row r="5130" spans="1:4">
      <c r="A5130">
        <v>5329</v>
      </c>
      <c r="B5130" t="s">
        <v>533</v>
      </c>
      <c r="C5130" t="s">
        <v>479</v>
      </c>
      <c r="D5130" t="str">
        <f>IFERROR(VLOOKUP(A5130,'Perpetual Stats(HEM)'!$A$3:$D$2773,3,FALSE),B5130)</f>
        <v>SA</v>
      </c>
    </row>
    <row r="5131" spans="1:4">
      <c r="A5131">
        <v>5330</v>
      </c>
      <c r="B5131" t="s">
        <v>533</v>
      </c>
      <c r="C5131" t="s">
        <v>479</v>
      </c>
      <c r="D5131" t="str">
        <f>IFERROR(VLOOKUP(A5131,'Perpetual Stats(HEM)'!$A$3:$D$2773,3,FALSE),B5131)</f>
        <v>4RSAU</v>
      </c>
    </row>
    <row r="5132" spans="1:4">
      <c r="A5132">
        <v>5331</v>
      </c>
      <c r="B5132" t="s">
        <v>533</v>
      </c>
      <c r="C5132" t="s">
        <v>479</v>
      </c>
      <c r="D5132" t="str">
        <f>IFERROR(VLOOKUP(A5132,'Perpetual Stats(HEM)'!$A$3:$D$2773,3,FALSE),B5132)</f>
        <v>4RSAU</v>
      </c>
    </row>
    <row r="5133" spans="1:4">
      <c r="A5133">
        <v>5332</v>
      </c>
      <c r="B5133" t="s">
        <v>533</v>
      </c>
      <c r="C5133" t="s">
        <v>479</v>
      </c>
      <c r="D5133" t="str">
        <f>IFERROR(VLOOKUP(A5133,'Perpetual Stats(HEM)'!$A$3:$D$2773,3,FALSE),B5133)</f>
        <v>4RSAU</v>
      </c>
    </row>
    <row r="5134" spans="1:4">
      <c r="A5134">
        <v>5333</v>
      </c>
      <c r="B5134" t="s">
        <v>533</v>
      </c>
      <c r="C5134" t="s">
        <v>479</v>
      </c>
      <c r="D5134" t="str">
        <f>IFERROR(VLOOKUP(A5134,'Perpetual Stats(HEM)'!$A$3:$D$2773,3,FALSE),B5134)</f>
        <v>4RSAU</v>
      </c>
    </row>
    <row r="5135" spans="1:4">
      <c r="A5135">
        <v>5334</v>
      </c>
      <c r="B5135" t="s">
        <v>533</v>
      </c>
      <c r="C5135" t="s">
        <v>479</v>
      </c>
      <c r="D5135" t="str">
        <f>IFERROR(VLOOKUP(A5135,'Perpetual Stats(HEM)'!$A$3:$D$2773,3,FALSE),B5135)</f>
        <v>SA</v>
      </c>
    </row>
    <row r="5136" spans="1:4">
      <c r="A5136">
        <v>5335</v>
      </c>
      <c r="B5136" t="s">
        <v>533</v>
      </c>
      <c r="C5136" t="s">
        <v>479</v>
      </c>
      <c r="D5136" t="str">
        <f>IFERROR(VLOOKUP(A5136,'Perpetual Stats(HEM)'!$A$3:$D$2773,3,FALSE),B5136)</f>
        <v>SA</v>
      </c>
    </row>
    <row r="5137" spans="1:4">
      <c r="A5137">
        <v>5336</v>
      </c>
      <c r="B5137" t="s">
        <v>533</v>
      </c>
      <c r="C5137" t="s">
        <v>479</v>
      </c>
      <c r="D5137" t="str">
        <f>IFERROR(VLOOKUP(A5137,'Perpetual Stats(HEM)'!$A$3:$D$2773,3,FALSE),B5137)</f>
        <v>SA</v>
      </c>
    </row>
    <row r="5138" spans="1:4">
      <c r="A5138">
        <v>5337</v>
      </c>
      <c r="B5138" t="s">
        <v>533</v>
      </c>
      <c r="C5138" t="s">
        <v>479</v>
      </c>
      <c r="D5138" t="str">
        <f>IFERROR(VLOOKUP(A5138,'Perpetual Stats(HEM)'!$A$3:$D$2773,3,FALSE),B5138)</f>
        <v>SA</v>
      </c>
    </row>
    <row r="5139" spans="1:4">
      <c r="A5139">
        <v>5338</v>
      </c>
      <c r="B5139" t="s">
        <v>533</v>
      </c>
      <c r="C5139" t="s">
        <v>479</v>
      </c>
      <c r="D5139" t="str">
        <f>IFERROR(VLOOKUP(A5139,'Perpetual Stats(HEM)'!$A$3:$D$2773,3,FALSE),B5139)</f>
        <v>SA</v>
      </c>
    </row>
    <row r="5140" spans="1:4">
      <c r="A5140">
        <v>5339</v>
      </c>
      <c r="B5140" t="s">
        <v>533</v>
      </c>
      <c r="C5140" t="s">
        <v>479</v>
      </c>
      <c r="D5140" t="str">
        <f>IFERROR(VLOOKUP(A5140,'Perpetual Stats(HEM)'!$A$3:$D$2773,3,FALSE),B5140)</f>
        <v>SA</v>
      </c>
    </row>
    <row r="5141" spans="1:4">
      <c r="A5141">
        <v>5340</v>
      </c>
      <c r="B5141" t="s">
        <v>533</v>
      </c>
      <c r="C5141" t="s">
        <v>479</v>
      </c>
      <c r="D5141" t="str">
        <f>IFERROR(VLOOKUP(A5141,'Perpetual Stats(HEM)'!$A$3:$D$2773,3,FALSE),B5141)</f>
        <v>4RSAU</v>
      </c>
    </row>
    <row r="5142" spans="1:4">
      <c r="A5142">
        <v>5341</v>
      </c>
      <c r="B5142" t="s">
        <v>533</v>
      </c>
      <c r="C5142" t="s">
        <v>479</v>
      </c>
      <c r="D5142" t="str">
        <f>IFERROR(VLOOKUP(A5142,'Perpetual Stats(HEM)'!$A$3:$D$2773,3,FALSE),B5142)</f>
        <v>4RSAU</v>
      </c>
    </row>
    <row r="5143" spans="1:4">
      <c r="A5143">
        <v>5342</v>
      </c>
      <c r="B5143" t="s">
        <v>533</v>
      </c>
      <c r="C5143" t="s">
        <v>479</v>
      </c>
      <c r="D5143" t="str">
        <f>IFERROR(VLOOKUP(A5143,'Perpetual Stats(HEM)'!$A$3:$D$2773,3,FALSE),B5143)</f>
        <v>4RSAU</v>
      </c>
    </row>
    <row r="5144" spans="1:4">
      <c r="A5144">
        <v>5343</v>
      </c>
      <c r="B5144" t="s">
        <v>533</v>
      </c>
      <c r="C5144" t="s">
        <v>479</v>
      </c>
      <c r="D5144" t="str">
        <f>IFERROR(VLOOKUP(A5144,'Perpetual Stats(HEM)'!$A$3:$D$2773,3,FALSE),B5144)</f>
        <v>4RSAU</v>
      </c>
    </row>
    <row r="5145" spans="1:4">
      <c r="A5145">
        <v>5344</v>
      </c>
      <c r="B5145" t="s">
        <v>533</v>
      </c>
      <c r="C5145" t="s">
        <v>479</v>
      </c>
      <c r="D5145" t="str">
        <f>IFERROR(VLOOKUP(A5145,'Perpetual Stats(HEM)'!$A$3:$D$2773,3,FALSE),B5145)</f>
        <v>4RSAU</v>
      </c>
    </row>
    <row r="5146" spans="1:4">
      <c r="A5146">
        <v>5345</v>
      </c>
      <c r="B5146" t="s">
        <v>533</v>
      </c>
      <c r="C5146" t="s">
        <v>479</v>
      </c>
      <c r="D5146" t="str">
        <f>IFERROR(VLOOKUP(A5146,'Perpetual Stats(HEM)'!$A$3:$D$2773,3,FALSE),B5146)</f>
        <v>4RSAU</v>
      </c>
    </row>
    <row r="5147" spans="1:4">
      <c r="A5147">
        <v>5346</v>
      </c>
      <c r="B5147" t="s">
        <v>533</v>
      </c>
      <c r="C5147" t="s">
        <v>479</v>
      </c>
      <c r="D5147" t="str">
        <f>IFERROR(VLOOKUP(A5147,'Perpetual Stats(HEM)'!$A$3:$D$2773,3,FALSE),B5147)</f>
        <v>4RSAU</v>
      </c>
    </row>
    <row r="5148" spans="1:4">
      <c r="A5148">
        <v>5347</v>
      </c>
      <c r="B5148" t="s">
        <v>533</v>
      </c>
      <c r="C5148" t="s">
        <v>479</v>
      </c>
      <c r="D5148" t="str">
        <f>IFERROR(VLOOKUP(A5148,'Perpetual Stats(HEM)'!$A$3:$D$2773,3,FALSE),B5148)</f>
        <v>SA</v>
      </c>
    </row>
    <row r="5149" spans="1:4">
      <c r="A5149">
        <v>5348</v>
      </c>
      <c r="B5149" t="s">
        <v>533</v>
      </c>
      <c r="C5149" t="s">
        <v>479</v>
      </c>
      <c r="D5149" t="str">
        <f>IFERROR(VLOOKUP(A5149,'Perpetual Stats(HEM)'!$A$3:$D$2773,3,FALSE),B5149)</f>
        <v>SA</v>
      </c>
    </row>
    <row r="5150" spans="1:4">
      <c r="A5150">
        <v>5349</v>
      </c>
      <c r="B5150" t="s">
        <v>533</v>
      </c>
      <c r="C5150" t="s">
        <v>479</v>
      </c>
      <c r="D5150" t="str">
        <f>IFERROR(VLOOKUP(A5150,'Perpetual Stats(HEM)'!$A$3:$D$2773,3,FALSE),B5150)</f>
        <v>SA</v>
      </c>
    </row>
    <row r="5151" spans="1:4">
      <c r="A5151">
        <v>5350</v>
      </c>
      <c r="B5151" t="s">
        <v>533</v>
      </c>
      <c r="C5151" t="s">
        <v>479</v>
      </c>
      <c r="D5151" t="str">
        <f>IFERROR(VLOOKUP(A5151,'Perpetual Stats(HEM)'!$A$3:$D$2773,3,FALSE),B5151)</f>
        <v>4RSAU</v>
      </c>
    </row>
    <row r="5152" spans="1:4">
      <c r="A5152">
        <v>5351</v>
      </c>
      <c r="B5152" t="s">
        <v>533</v>
      </c>
      <c r="C5152" t="s">
        <v>479</v>
      </c>
      <c r="D5152" t="str">
        <f>IFERROR(VLOOKUP(A5152,'Perpetual Stats(HEM)'!$A$3:$D$2773,3,FALSE),B5152)</f>
        <v>4RSAU</v>
      </c>
    </row>
    <row r="5153" spans="1:4">
      <c r="A5153">
        <v>5352</v>
      </c>
      <c r="B5153" t="s">
        <v>533</v>
      </c>
      <c r="C5153" t="s">
        <v>479</v>
      </c>
      <c r="D5153" t="str">
        <f>IFERROR(VLOOKUP(A5153,'Perpetual Stats(HEM)'!$A$3:$D$2773,3,FALSE),B5153)</f>
        <v>4RSAU</v>
      </c>
    </row>
    <row r="5154" spans="1:4">
      <c r="A5154">
        <v>5353</v>
      </c>
      <c r="B5154" t="s">
        <v>533</v>
      </c>
      <c r="C5154" t="s">
        <v>479</v>
      </c>
      <c r="D5154" t="str">
        <f>IFERROR(VLOOKUP(A5154,'Perpetual Stats(HEM)'!$A$3:$D$2773,3,FALSE),B5154)</f>
        <v>4RSAU</v>
      </c>
    </row>
    <row r="5155" spans="1:4">
      <c r="A5155">
        <v>5354</v>
      </c>
      <c r="B5155" t="s">
        <v>533</v>
      </c>
      <c r="C5155" t="s">
        <v>479</v>
      </c>
      <c r="D5155" t="str">
        <f>IFERROR(VLOOKUP(A5155,'Perpetual Stats(HEM)'!$A$3:$D$2773,3,FALSE),B5155)</f>
        <v>4RSAU</v>
      </c>
    </row>
    <row r="5156" spans="1:4">
      <c r="A5156">
        <v>5355</v>
      </c>
      <c r="B5156" t="s">
        <v>533</v>
      </c>
      <c r="C5156" t="s">
        <v>479</v>
      </c>
      <c r="D5156" t="str">
        <f>IFERROR(VLOOKUP(A5156,'Perpetual Stats(HEM)'!$A$3:$D$2773,3,FALSE),B5156)</f>
        <v>4RSAU</v>
      </c>
    </row>
    <row r="5157" spans="1:4">
      <c r="A5157">
        <v>5356</v>
      </c>
      <c r="B5157" t="s">
        <v>533</v>
      </c>
      <c r="C5157" t="s">
        <v>479</v>
      </c>
      <c r="D5157" t="str">
        <f>IFERROR(VLOOKUP(A5157,'Perpetual Stats(HEM)'!$A$3:$D$2773,3,FALSE),B5157)</f>
        <v>4RSAU</v>
      </c>
    </row>
    <row r="5158" spans="1:4">
      <c r="A5158">
        <v>5357</v>
      </c>
      <c r="B5158" t="s">
        <v>533</v>
      </c>
      <c r="C5158" t="s">
        <v>479</v>
      </c>
      <c r="D5158" t="str">
        <f>IFERROR(VLOOKUP(A5158,'Perpetual Stats(HEM)'!$A$3:$D$2773,3,FALSE),B5158)</f>
        <v>4RSAU</v>
      </c>
    </row>
    <row r="5159" spans="1:4">
      <c r="A5159">
        <v>5358</v>
      </c>
      <c r="B5159" t="s">
        <v>533</v>
      </c>
      <c r="C5159" t="s">
        <v>479</v>
      </c>
      <c r="D5159" t="str">
        <f>IFERROR(VLOOKUP(A5159,'Perpetual Stats(HEM)'!$A$3:$D$2773,3,FALSE),B5159)</f>
        <v>SA</v>
      </c>
    </row>
    <row r="5160" spans="1:4">
      <c r="A5160">
        <v>5359</v>
      </c>
      <c r="B5160" t="s">
        <v>533</v>
      </c>
      <c r="C5160" t="s">
        <v>479</v>
      </c>
      <c r="D5160" t="str">
        <f>IFERROR(VLOOKUP(A5160,'Perpetual Stats(HEM)'!$A$3:$D$2773,3,FALSE),B5160)</f>
        <v>SA</v>
      </c>
    </row>
    <row r="5161" spans="1:4">
      <c r="A5161">
        <v>5360</v>
      </c>
      <c r="B5161" t="s">
        <v>533</v>
      </c>
      <c r="C5161" t="s">
        <v>479</v>
      </c>
      <c r="D5161" t="str">
        <f>IFERROR(VLOOKUP(A5161,'Perpetual Stats(HEM)'!$A$3:$D$2773,3,FALSE),B5161)</f>
        <v>4RSAU</v>
      </c>
    </row>
    <row r="5162" spans="1:4">
      <c r="A5162">
        <v>5361</v>
      </c>
      <c r="B5162" t="s">
        <v>533</v>
      </c>
      <c r="C5162" t="s">
        <v>479</v>
      </c>
      <c r="D5162" t="str">
        <f>IFERROR(VLOOKUP(A5162,'Perpetual Stats(HEM)'!$A$3:$D$2773,3,FALSE),B5162)</f>
        <v>SA</v>
      </c>
    </row>
    <row r="5163" spans="1:4">
      <c r="A5163">
        <v>5362</v>
      </c>
      <c r="B5163" t="s">
        <v>533</v>
      </c>
      <c r="C5163" t="s">
        <v>479</v>
      </c>
      <c r="D5163" t="str">
        <f>IFERROR(VLOOKUP(A5163,'Perpetual Stats(HEM)'!$A$3:$D$2773,3,FALSE),B5163)</f>
        <v>SA</v>
      </c>
    </row>
    <row r="5164" spans="1:4">
      <c r="A5164">
        <v>5363</v>
      </c>
      <c r="B5164" t="s">
        <v>533</v>
      </c>
      <c r="C5164" t="s">
        <v>479</v>
      </c>
      <c r="D5164" t="str">
        <f>IFERROR(VLOOKUP(A5164,'Perpetual Stats(HEM)'!$A$3:$D$2773,3,FALSE),B5164)</f>
        <v>SA</v>
      </c>
    </row>
    <row r="5165" spans="1:4">
      <c r="A5165">
        <v>5364</v>
      </c>
      <c r="B5165" t="s">
        <v>533</v>
      </c>
      <c r="C5165" t="s">
        <v>479</v>
      </c>
      <c r="D5165" t="str">
        <f>IFERROR(VLOOKUP(A5165,'Perpetual Stats(HEM)'!$A$3:$D$2773,3,FALSE),B5165)</f>
        <v>SA</v>
      </c>
    </row>
    <row r="5166" spans="1:4">
      <c r="A5166">
        <v>5365</v>
      </c>
      <c r="B5166" t="s">
        <v>533</v>
      </c>
      <c r="C5166" t="s">
        <v>479</v>
      </c>
      <c r="D5166" t="str">
        <f>IFERROR(VLOOKUP(A5166,'Perpetual Stats(HEM)'!$A$3:$D$2773,3,FALSE),B5166)</f>
        <v>SA</v>
      </c>
    </row>
    <row r="5167" spans="1:4">
      <c r="A5167">
        <v>5366</v>
      </c>
      <c r="B5167" t="s">
        <v>533</v>
      </c>
      <c r="C5167" t="s">
        <v>479</v>
      </c>
      <c r="D5167" t="str">
        <f>IFERROR(VLOOKUP(A5167,'Perpetual Stats(HEM)'!$A$3:$D$2773,3,FALSE),B5167)</f>
        <v>SA</v>
      </c>
    </row>
    <row r="5168" spans="1:4">
      <c r="A5168">
        <v>5367</v>
      </c>
      <c r="B5168" t="s">
        <v>533</v>
      </c>
      <c r="C5168" t="s">
        <v>479</v>
      </c>
      <c r="D5168" t="str">
        <f>IFERROR(VLOOKUP(A5168,'Perpetual Stats(HEM)'!$A$3:$D$2773,3,FALSE),B5168)</f>
        <v>SA</v>
      </c>
    </row>
    <row r="5169" spans="1:4">
      <c r="A5169">
        <v>5368</v>
      </c>
      <c r="B5169" t="s">
        <v>533</v>
      </c>
      <c r="C5169" t="s">
        <v>479</v>
      </c>
      <c r="D5169" t="str">
        <f>IFERROR(VLOOKUP(A5169,'Perpetual Stats(HEM)'!$A$3:$D$2773,3,FALSE),B5169)</f>
        <v>SA</v>
      </c>
    </row>
    <row r="5170" spans="1:4">
      <c r="A5170">
        <v>5369</v>
      </c>
      <c r="B5170" t="s">
        <v>533</v>
      </c>
      <c r="C5170" t="s">
        <v>479</v>
      </c>
      <c r="D5170" t="str">
        <f>IFERROR(VLOOKUP(A5170,'Perpetual Stats(HEM)'!$A$3:$D$2773,3,FALSE),B5170)</f>
        <v>SA</v>
      </c>
    </row>
    <row r="5171" spans="1:4">
      <c r="A5171">
        <v>5370</v>
      </c>
      <c r="B5171" t="s">
        <v>533</v>
      </c>
      <c r="C5171" t="s">
        <v>479</v>
      </c>
      <c r="D5171" t="str">
        <f>IFERROR(VLOOKUP(A5171,'Perpetual Stats(HEM)'!$A$3:$D$2773,3,FALSE),B5171)</f>
        <v>SA</v>
      </c>
    </row>
    <row r="5172" spans="1:4">
      <c r="A5172">
        <v>5371</v>
      </c>
      <c r="B5172" t="s">
        <v>533</v>
      </c>
      <c r="C5172" t="s">
        <v>479</v>
      </c>
      <c r="D5172" t="str">
        <f>IFERROR(VLOOKUP(A5172,'Perpetual Stats(HEM)'!$A$3:$D$2773,3,FALSE),B5172)</f>
        <v>4GADE</v>
      </c>
    </row>
    <row r="5173" spans="1:4">
      <c r="A5173">
        <v>5372</v>
      </c>
      <c r="B5173" t="s">
        <v>533</v>
      </c>
      <c r="C5173" t="s">
        <v>479</v>
      </c>
      <c r="D5173" t="str">
        <f>IFERROR(VLOOKUP(A5173,'Perpetual Stats(HEM)'!$A$3:$D$2773,3,FALSE),B5173)</f>
        <v>4GADE</v>
      </c>
    </row>
    <row r="5174" spans="1:4">
      <c r="A5174">
        <v>5373</v>
      </c>
      <c r="B5174" t="s">
        <v>533</v>
      </c>
      <c r="C5174" t="s">
        <v>479</v>
      </c>
      <c r="D5174" t="str">
        <f>IFERROR(VLOOKUP(A5174,'Perpetual Stats(HEM)'!$A$3:$D$2773,3,FALSE),B5174)</f>
        <v>4RSAU</v>
      </c>
    </row>
    <row r="5175" spans="1:4">
      <c r="A5175">
        <v>5374</v>
      </c>
      <c r="B5175" t="s">
        <v>533</v>
      </c>
      <c r="C5175" t="s">
        <v>479</v>
      </c>
      <c r="D5175" t="str">
        <f>IFERROR(VLOOKUP(A5175,'Perpetual Stats(HEM)'!$A$3:$D$2773,3,FALSE),B5175)</f>
        <v>4RSAU</v>
      </c>
    </row>
    <row r="5176" spans="1:4">
      <c r="A5176">
        <v>5375</v>
      </c>
      <c r="B5176" t="s">
        <v>533</v>
      </c>
      <c r="C5176" t="s">
        <v>479</v>
      </c>
      <c r="D5176" t="str">
        <f>IFERROR(VLOOKUP(A5176,'Perpetual Stats(HEM)'!$A$3:$D$2773,3,FALSE),B5176)</f>
        <v>SA</v>
      </c>
    </row>
    <row r="5177" spans="1:4">
      <c r="A5177">
        <v>5376</v>
      </c>
      <c r="B5177" t="s">
        <v>533</v>
      </c>
      <c r="C5177" t="s">
        <v>479</v>
      </c>
      <c r="D5177" t="str">
        <f>IFERROR(VLOOKUP(A5177,'Perpetual Stats(HEM)'!$A$3:$D$2773,3,FALSE),B5177)</f>
        <v>SA</v>
      </c>
    </row>
    <row r="5178" spans="1:4">
      <c r="A5178">
        <v>5377</v>
      </c>
      <c r="B5178" t="s">
        <v>533</v>
      </c>
      <c r="C5178" t="s">
        <v>479</v>
      </c>
      <c r="D5178" t="str">
        <f>IFERROR(VLOOKUP(A5178,'Perpetual Stats(HEM)'!$A$3:$D$2773,3,FALSE),B5178)</f>
        <v>SA</v>
      </c>
    </row>
    <row r="5179" spans="1:4">
      <c r="A5179">
        <v>5378</v>
      </c>
      <c r="B5179" t="s">
        <v>533</v>
      </c>
      <c r="C5179" t="s">
        <v>479</v>
      </c>
      <c r="D5179" t="str">
        <f>IFERROR(VLOOKUP(A5179,'Perpetual Stats(HEM)'!$A$3:$D$2773,3,FALSE),B5179)</f>
        <v>SA</v>
      </c>
    </row>
    <row r="5180" spans="1:4">
      <c r="A5180">
        <v>5379</v>
      </c>
      <c r="B5180" t="s">
        <v>533</v>
      </c>
      <c r="C5180" t="s">
        <v>479</v>
      </c>
      <c r="D5180" t="str">
        <f>IFERROR(VLOOKUP(A5180,'Perpetual Stats(HEM)'!$A$3:$D$2773,3,FALSE),B5180)</f>
        <v>SA</v>
      </c>
    </row>
    <row r="5181" spans="1:4">
      <c r="A5181">
        <v>5380</v>
      </c>
      <c r="B5181" t="s">
        <v>533</v>
      </c>
      <c r="C5181" t="s">
        <v>479</v>
      </c>
      <c r="D5181" t="str">
        <f>IFERROR(VLOOKUP(A5181,'Perpetual Stats(HEM)'!$A$3:$D$2773,3,FALSE),B5181)</f>
        <v>SA</v>
      </c>
    </row>
    <row r="5182" spans="1:4">
      <c r="A5182">
        <v>5381</v>
      </c>
      <c r="B5182" t="s">
        <v>533</v>
      </c>
      <c r="C5182" t="s">
        <v>479</v>
      </c>
      <c r="D5182" t="str">
        <f>IFERROR(VLOOKUP(A5182,'Perpetual Stats(HEM)'!$A$3:$D$2773,3,FALSE),B5182)</f>
        <v>4RSAU</v>
      </c>
    </row>
    <row r="5183" spans="1:4">
      <c r="A5183">
        <v>5382</v>
      </c>
      <c r="B5183" t="s">
        <v>533</v>
      </c>
      <c r="C5183" t="s">
        <v>479</v>
      </c>
      <c r="D5183" t="str">
        <f>IFERROR(VLOOKUP(A5183,'Perpetual Stats(HEM)'!$A$3:$D$2773,3,FALSE),B5183)</f>
        <v>SA</v>
      </c>
    </row>
    <row r="5184" spans="1:4">
      <c r="A5184">
        <v>5383</v>
      </c>
      <c r="B5184" t="s">
        <v>533</v>
      </c>
      <c r="C5184" t="s">
        <v>479</v>
      </c>
      <c r="D5184" t="str">
        <f>IFERROR(VLOOKUP(A5184,'Perpetual Stats(HEM)'!$A$3:$D$2773,3,FALSE),B5184)</f>
        <v>SA</v>
      </c>
    </row>
    <row r="5185" spans="1:4">
      <c r="A5185">
        <v>5384</v>
      </c>
      <c r="B5185" t="s">
        <v>533</v>
      </c>
      <c r="C5185" t="s">
        <v>479</v>
      </c>
      <c r="D5185" t="str">
        <f>IFERROR(VLOOKUP(A5185,'Perpetual Stats(HEM)'!$A$3:$D$2773,3,FALSE),B5185)</f>
        <v>SA</v>
      </c>
    </row>
    <row r="5186" spans="1:4">
      <c r="A5186">
        <v>5385</v>
      </c>
      <c r="B5186" t="s">
        <v>533</v>
      </c>
      <c r="C5186" t="s">
        <v>479</v>
      </c>
      <c r="D5186" t="str">
        <f>IFERROR(VLOOKUP(A5186,'Perpetual Stats(HEM)'!$A$3:$D$2773,3,FALSE),B5186)</f>
        <v>SA</v>
      </c>
    </row>
    <row r="5187" spans="1:4">
      <c r="A5187">
        <v>5386</v>
      </c>
      <c r="B5187" t="s">
        <v>533</v>
      </c>
      <c r="C5187" t="s">
        <v>479</v>
      </c>
      <c r="D5187" t="str">
        <f>IFERROR(VLOOKUP(A5187,'Perpetual Stats(HEM)'!$A$3:$D$2773,3,FALSE),B5187)</f>
        <v>SA</v>
      </c>
    </row>
    <row r="5188" spans="1:4">
      <c r="A5188">
        <v>5387</v>
      </c>
      <c r="B5188" t="s">
        <v>533</v>
      </c>
      <c r="C5188" t="s">
        <v>479</v>
      </c>
      <c r="D5188" t="str">
        <f>IFERROR(VLOOKUP(A5188,'Perpetual Stats(HEM)'!$A$3:$D$2773,3,FALSE),B5188)</f>
        <v>SA</v>
      </c>
    </row>
    <row r="5189" spans="1:4">
      <c r="A5189">
        <v>5388</v>
      </c>
      <c r="B5189" t="s">
        <v>533</v>
      </c>
      <c r="C5189" t="s">
        <v>479</v>
      </c>
      <c r="D5189" t="str">
        <f>IFERROR(VLOOKUP(A5189,'Perpetual Stats(HEM)'!$A$3:$D$2773,3,FALSE),B5189)</f>
        <v>SA</v>
      </c>
    </row>
    <row r="5190" spans="1:4">
      <c r="A5190">
        <v>5389</v>
      </c>
      <c r="B5190" t="s">
        <v>533</v>
      </c>
      <c r="C5190" t="s">
        <v>479</v>
      </c>
      <c r="D5190" t="str">
        <f>IFERROR(VLOOKUP(A5190,'Perpetual Stats(HEM)'!$A$3:$D$2773,3,FALSE),B5190)</f>
        <v>SA</v>
      </c>
    </row>
    <row r="5191" spans="1:4">
      <c r="A5191">
        <v>5390</v>
      </c>
      <c r="B5191" t="s">
        <v>533</v>
      </c>
      <c r="C5191" t="s">
        <v>479</v>
      </c>
      <c r="D5191" t="str">
        <f>IFERROR(VLOOKUP(A5191,'Perpetual Stats(HEM)'!$A$3:$D$2773,3,FALSE),B5191)</f>
        <v>SA</v>
      </c>
    </row>
    <row r="5192" spans="1:4">
      <c r="A5192">
        <v>5391</v>
      </c>
      <c r="B5192" t="s">
        <v>533</v>
      </c>
      <c r="C5192" t="s">
        <v>479</v>
      </c>
      <c r="D5192" t="str">
        <f>IFERROR(VLOOKUP(A5192,'Perpetual Stats(HEM)'!$A$3:$D$2773,3,FALSE),B5192)</f>
        <v>SA</v>
      </c>
    </row>
    <row r="5193" spans="1:4">
      <c r="A5193">
        <v>5392</v>
      </c>
      <c r="B5193" t="s">
        <v>533</v>
      </c>
      <c r="C5193" t="s">
        <v>479</v>
      </c>
      <c r="D5193" t="str">
        <f>IFERROR(VLOOKUP(A5193,'Perpetual Stats(HEM)'!$A$3:$D$2773,3,FALSE),B5193)</f>
        <v>SA</v>
      </c>
    </row>
    <row r="5194" spans="1:4">
      <c r="A5194">
        <v>5393</v>
      </c>
      <c r="B5194" t="s">
        <v>533</v>
      </c>
      <c r="C5194" t="s">
        <v>479</v>
      </c>
      <c r="D5194" t="str">
        <f>IFERROR(VLOOKUP(A5194,'Perpetual Stats(HEM)'!$A$3:$D$2773,3,FALSE),B5194)</f>
        <v>SA</v>
      </c>
    </row>
    <row r="5195" spans="1:4">
      <c r="A5195">
        <v>5394</v>
      </c>
      <c r="B5195" t="s">
        <v>533</v>
      </c>
      <c r="C5195" t="s">
        <v>479</v>
      </c>
      <c r="D5195" t="str">
        <f>IFERROR(VLOOKUP(A5195,'Perpetual Stats(HEM)'!$A$3:$D$2773,3,FALSE),B5195)</f>
        <v>SA</v>
      </c>
    </row>
    <row r="5196" spans="1:4">
      <c r="A5196">
        <v>5395</v>
      </c>
      <c r="B5196" t="s">
        <v>533</v>
      </c>
      <c r="C5196" t="s">
        <v>479</v>
      </c>
      <c r="D5196" t="str">
        <f>IFERROR(VLOOKUP(A5196,'Perpetual Stats(HEM)'!$A$3:$D$2773,3,FALSE),B5196)</f>
        <v>SA</v>
      </c>
    </row>
    <row r="5197" spans="1:4">
      <c r="A5197">
        <v>5396</v>
      </c>
      <c r="B5197" t="s">
        <v>533</v>
      </c>
      <c r="C5197" t="s">
        <v>479</v>
      </c>
      <c r="D5197" t="str">
        <f>IFERROR(VLOOKUP(A5197,'Perpetual Stats(HEM)'!$A$3:$D$2773,3,FALSE),B5197)</f>
        <v>SA</v>
      </c>
    </row>
    <row r="5198" spans="1:4">
      <c r="A5198">
        <v>5397</v>
      </c>
      <c r="B5198" t="s">
        <v>533</v>
      </c>
      <c r="C5198" t="s">
        <v>479</v>
      </c>
      <c r="D5198" t="str">
        <f>IFERROR(VLOOKUP(A5198,'Perpetual Stats(HEM)'!$A$3:$D$2773,3,FALSE),B5198)</f>
        <v>SA</v>
      </c>
    </row>
    <row r="5199" spans="1:4">
      <c r="A5199">
        <v>5398</v>
      </c>
      <c r="B5199" t="s">
        <v>533</v>
      </c>
      <c r="C5199" t="s">
        <v>479</v>
      </c>
      <c r="D5199" t="str">
        <f>IFERROR(VLOOKUP(A5199,'Perpetual Stats(HEM)'!$A$3:$D$2773,3,FALSE),B5199)</f>
        <v>SA</v>
      </c>
    </row>
    <row r="5200" spans="1:4">
      <c r="A5200">
        <v>5399</v>
      </c>
      <c r="B5200" t="s">
        <v>533</v>
      </c>
      <c r="C5200" t="s">
        <v>479</v>
      </c>
      <c r="D5200" t="str">
        <f>IFERROR(VLOOKUP(A5200,'Perpetual Stats(HEM)'!$A$3:$D$2773,3,FALSE),B5200)</f>
        <v>SA</v>
      </c>
    </row>
    <row r="5201" spans="1:4">
      <c r="A5201">
        <v>5400</v>
      </c>
      <c r="B5201" t="s">
        <v>533</v>
      </c>
      <c r="C5201" t="s">
        <v>479</v>
      </c>
      <c r="D5201" t="str">
        <f>IFERROR(VLOOKUP(A5201,'Perpetual Stats(HEM)'!$A$3:$D$2773,3,FALSE),B5201)</f>
        <v>4GADE</v>
      </c>
    </row>
    <row r="5202" spans="1:4">
      <c r="A5202">
        <v>5401</v>
      </c>
      <c r="B5202" t="s">
        <v>533</v>
      </c>
      <c r="C5202" t="s">
        <v>479</v>
      </c>
      <c r="D5202" t="str">
        <f>IFERROR(VLOOKUP(A5202,'Perpetual Stats(HEM)'!$A$3:$D$2773,3,FALSE),B5202)</f>
        <v>4RSAU</v>
      </c>
    </row>
    <row r="5203" spans="1:4">
      <c r="A5203">
        <v>5402</v>
      </c>
      <c r="B5203" t="s">
        <v>533</v>
      </c>
      <c r="C5203" t="s">
        <v>479</v>
      </c>
      <c r="D5203" t="str">
        <f>IFERROR(VLOOKUP(A5203,'Perpetual Stats(HEM)'!$A$3:$D$2773,3,FALSE),B5203)</f>
        <v>SA</v>
      </c>
    </row>
    <row r="5204" spans="1:4">
      <c r="A5204">
        <v>5403</v>
      </c>
      <c r="B5204" t="s">
        <v>533</v>
      </c>
      <c r="C5204" t="s">
        <v>479</v>
      </c>
      <c r="D5204" t="str">
        <f>IFERROR(VLOOKUP(A5204,'Perpetual Stats(HEM)'!$A$3:$D$2773,3,FALSE),B5204)</f>
        <v>SA</v>
      </c>
    </row>
    <row r="5205" spans="1:4">
      <c r="A5205">
        <v>5404</v>
      </c>
      <c r="B5205" t="s">
        <v>533</v>
      </c>
      <c r="C5205" t="s">
        <v>479</v>
      </c>
      <c r="D5205" t="str">
        <f>IFERROR(VLOOKUP(A5205,'Perpetual Stats(HEM)'!$A$3:$D$2773,3,FALSE),B5205)</f>
        <v>SA</v>
      </c>
    </row>
    <row r="5206" spans="1:4">
      <c r="A5206">
        <v>5405</v>
      </c>
      <c r="B5206" t="s">
        <v>533</v>
      </c>
      <c r="C5206" t="s">
        <v>479</v>
      </c>
      <c r="D5206" t="str">
        <f>IFERROR(VLOOKUP(A5206,'Perpetual Stats(HEM)'!$A$3:$D$2773,3,FALSE),B5206)</f>
        <v>SA</v>
      </c>
    </row>
    <row r="5207" spans="1:4">
      <c r="A5207">
        <v>5406</v>
      </c>
      <c r="B5207" t="s">
        <v>533</v>
      </c>
      <c r="C5207" t="s">
        <v>479</v>
      </c>
      <c r="D5207" t="str">
        <f>IFERROR(VLOOKUP(A5207,'Perpetual Stats(HEM)'!$A$3:$D$2773,3,FALSE),B5207)</f>
        <v>SA</v>
      </c>
    </row>
    <row r="5208" spans="1:4">
      <c r="A5208">
        <v>5407</v>
      </c>
      <c r="B5208" t="s">
        <v>533</v>
      </c>
      <c r="C5208" t="s">
        <v>479</v>
      </c>
      <c r="D5208" t="str">
        <f>IFERROR(VLOOKUP(A5208,'Perpetual Stats(HEM)'!$A$3:$D$2773,3,FALSE),B5208)</f>
        <v>SA</v>
      </c>
    </row>
    <row r="5209" spans="1:4">
      <c r="A5209">
        <v>5408</v>
      </c>
      <c r="B5209" t="s">
        <v>533</v>
      </c>
      <c r="C5209" t="s">
        <v>479</v>
      </c>
      <c r="D5209" t="str">
        <f>IFERROR(VLOOKUP(A5209,'Perpetual Stats(HEM)'!$A$3:$D$2773,3,FALSE),B5209)</f>
        <v>SA</v>
      </c>
    </row>
    <row r="5210" spans="1:4">
      <c r="A5210">
        <v>5409</v>
      </c>
      <c r="B5210" t="s">
        <v>533</v>
      </c>
      <c r="C5210" t="s">
        <v>479</v>
      </c>
      <c r="D5210" t="str">
        <f>IFERROR(VLOOKUP(A5210,'Perpetual Stats(HEM)'!$A$3:$D$2773,3,FALSE),B5210)</f>
        <v>SA</v>
      </c>
    </row>
    <row r="5211" spans="1:4">
      <c r="A5211">
        <v>5410</v>
      </c>
      <c r="B5211" t="s">
        <v>533</v>
      </c>
      <c r="C5211" t="s">
        <v>479</v>
      </c>
      <c r="D5211" t="str">
        <f>IFERROR(VLOOKUP(A5211,'Perpetual Stats(HEM)'!$A$3:$D$2773,3,FALSE),B5211)</f>
        <v>4RSAU</v>
      </c>
    </row>
    <row r="5212" spans="1:4">
      <c r="A5212">
        <v>5411</v>
      </c>
      <c r="B5212" t="s">
        <v>533</v>
      </c>
      <c r="C5212" t="s">
        <v>479</v>
      </c>
      <c r="D5212" t="str">
        <f>IFERROR(VLOOKUP(A5212,'Perpetual Stats(HEM)'!$A$3:$D$2773,3,FALSE),B5212)</f>
        <v>4RSAU</v>
      </c>
    </row>
    <row r="5213" spans="1:4">
      <c r="A5213">
        <v>5412</v>
      </c>
      <c r="B5213" t="s">
        <v>533</v>
      </c>
      <c r="C5213" t="s">
        <v>479</v>
      </c>
      <c r="D5213" t="str">
        <f>IFERROR(VLOOKUP(A5213,'Perpetual Stats(HEM)'!$A$3:$D$2773,3,FALSE),B5213)</f>
        <v>4RSAU</v>
      </c>
    </row>
    <row r="5214" spans="1:4">
      <c r="A5214">
        <v>5413</v>
      </c>
      <c r="B5214" t="s">
        <v>533</v>
      </c>
      <c r="C5214" t="s">
        <v>479</v>
      </c>
      <c r="D5214" t="str">
        <f>IFERROR(VLOOKUP(A5214,'Perpetual Stats(HEM)'!$A$3:$D$2773,3,FALSE),B5214)</f>
        <v>4RSAU</v>
      </c>
    </row>
    <row r="5215" spans="1:4">
      <c r="A5215">
        <v>5414</v>
      </c>
      <c r="B5215" t="s">
        <v>533</v>
      </c>
      <c r="C5215" t="s">
        <v>479</v>
      </c>
      <c r="D5215" t="str">
        <f>IFERROR(VLOOKUP(A5215,'Perpetual Stats(HEM)'!$A$3:$D$2773,3,FALSE),B5215)</f>
        <v>4RSAU</v>
      </c>
    </row>
    <row r="5216" spans="1:4">
      <c r="A5216">
        <v>5415</v>
      </c>
      <c r="B5216" t="s">
        <v>533</v>
      </c>
      <c r="C5216" t="s">
        <v>479</v>
      </c>
      <c r="D5216" t="str">
        <f>IFERROR(VLOOKUP(A5216,'Perpetual Stats(HEM)'!$A$3:$D$2773,3,FALSE),B5216)</f>
        <v>4RSAU</v>
      </c>
    </row>
    <row r="5217" spans="1:4">
      <c r="A5217">
        <v>5416</v>
      </c>
      <c r="B5217" t="s">
        <v>533</v>
      </c>
      <c r="C5217" t="s">
        <v>479</v>
      </c>
      <c r="D5217" t="str">
        <f>IFERROR(VLOOKUP(A5217,'Perpetual Stats(HEM)'!$A$3:$D$2773,3,FALSE),B5217)</f>
        <v>4RSAU</v>
      </c>
    </row>
    <row r="5218" spans="1:4">
      <c r="A5218">
        <v>5417</v>
      </c>
      <c r="B5218" t="s">
        <v>533</v>
      </c>
      <c r="C5218" t="s">
        <v>479</v>
      </c>
      <c r="D5218" t="str">
        <f>IFERROR(VLOOKUP(A5218,'Perpetual Stats(HEM)'!$A$3:$D$2773,3,FALSE),B5218)</f>
        <v>4RSAU</v>
      </c>
    </row>
    <row r="5219" spans="1:4">
      <c r="A5219">
        <v>5418</v>
      </c>
      <c r="B5219" t="s">
        <v>533</v>
      </c>
      <c r="C5219" t="s">
        <v>479</v>
      </c>
      <c r="D5219" t="str">
        <f>IFERROR(VLOOKUP(A5219,'Perpetual Stats(HEM)'!$A$3:$D$2773,3,FALSE),B5219)</f>
        <v>4RSAU</v>
      </c>
    </row>
    <row r="5220" spans="1:4">
      <c r="A5220">
        <v>5419</v>
      </c>
      <c r="B5220" t="s">
        <v>533</v>
      </c>
      <c r="C5220" t="s">
        <v>479</v>
      </c>
      <c r="D5220" t="str">
        <f>IFERROR(VLOOKUP(A5220,'Perpetual Stats(HEM)'!$A$3:$D$2773,3,FALSE),B5220)</f>
        <v>4RSAU</v>
      </c>
    </row>
    <row r="5221" spans="1:4">
      <c r="A5221">
        <v>5420</v>
      </c>
      <c r="B5221" t="s">
        <v>533</v>
      </c>
      <c r="C5221" t="s">
        <v>479</v>
      </c>
      <c r="D5221" t="str">
        <f>IFERROR(VLOOKUP(A5221,'Perpetual Stats(HEM)'!$A$3:$D$2773,3,FALSE),B5221)</f>
        <v>4RSAU</v>
      </c>
    </row>
    <row r="5222" spans="1:4">
      <c r="A5222">
        <v>5421</v>
      </c>
      <c r="B5222" t="s">
        <v>533</v>
      </c>
      <c r="C5222" t="s">
        <v>479</v>
      </c>
      <c r="D5222" t="str">
        <f>IFERROR(VLOOKUP(A5222,'Perpetual Stats(HEM)'!$A$3:$D$2773,3,FALSE),B5222)</f>
        <v>4RSAU</v>
      </c>
    </row>
    <row r="5223" spans="1:4">
      <c r="A5223">
        <v>5422</v>
      </c>
      <c r="B5223" t="s">
        <v>533</v>
      </c>
      <c r="C5223" t="s">
        <v>479</v>
      </c>
      <c r="D5223" t="str">
        <f>IFERROR(VLOOKUP(A5223,'Perpetual Stats(HEM)'!$A$3:$D$2773,3,FALSE),B5223)</f>
        <v>4RSAU</v>
      </c>
    </row>
    <row r="5224" spans="1:4">
      <c r="A5224">
        <v>5423</v>
      </c>
      <c r="B5224" t="s">
        <v>533</v>
      </c>
      <c r="C5224" t="s">
        <v>479</v>
      </c>
      <c r="D5224" t="str">
        <f>IFERROR(VLOOKUP(A5224,'Perpetual Stats(HEM)'!$A$3:$D$2773,3,FALSE),B5224)</f>
        <v>SA</v>
      </c>
    </row>
    <row r="5225" spans="1:4">
      <c r="A5225">
        <v>5424</v>
      </c>
      <c r="B5225" t="s">
        <v>533</v>
      </c>
      <c r="C5225" t="s">
        <v>479</v>
      </c>
      <c r="D5225" t="str">
        <f>IFERROR(VLOOKUP(A5225,'Perpetual Stats(HEM)'!$A$3:$D$2773,3,FALSE),B5225)</f>
        <v>SA</v>
      </c>
    </row>
    <row r="5226" spans="1:4">
      <c r="A5226">
        <v>5425</v>
      </c>
      <c r="B5226" t="s">
        <v>533</v>
      </c>
      <c r="C5226" t="s">
        <v>479</v>
      </c>
      <c r="D5226" t="str">
        <f>IFERROR(VLOOKUP(A5226,'Perpetual Stats(HEM)'!$A$3:$D$2773,3,FALSE),B5226)</f>
        <v>SA</v>
      </c>
    </row>
    <row r="5227" spans="1:4">
      <c r="A5227">
        <v>5426</v>
      </c>
      <c r="B5227" t="s">
        <v>533</v>
      </c>
      <c r="C5227" t="s">
        <v>479</v>
      </c>
      <c r="D5227" t="str">
        <f>IFERROR(VLOOKUP(A5227,'Perpetual Stats(HEM)'!$A$3:$D$2773,3,FALSE),B5227)</f>
        <v>SA</v>
      </c>
    </row>
    <row r="5228" spans="1:4">
      <c r="A5228">
        <v>5427</v>
      </c>
      <c r="B5228" t="s">
        <v>533</v>
      </c>
      <c r="C5228" t="s">
        <v>479</v>
      </c>
      <c r="D5228" t="str">
        <f>IFERROR(VLOOKUP(A5228,'Perpetual Stats(HEM)'!$A$3:$D$2773,3,FALSE),B5228)</f>
        <v>SA</v>
      </c>
    </row>
    <row r="5229" spans="1:4">
      <c r="A5229">
        <v>5428</v>
      </c>
      <c r="B5229" t="s">
        <v>533</v>
      </c>
      <c r="C5229" t="s">
        <v>479</v>
      </c>
      <c r="D5229" t="str">
        <f>IFERROR(VLOOKUP(A5229,'Perpetual Stats(HEM)'!$A$3:$D$2773,3,FALSE),B5229)</f>
        <v>SA</v>
      </c>
    </row>
    <row r="5230" spans="1:4">
      <c r="A5230">
        <v>5429</v>
      </c>
      <c r="B5230" t="s">
        <v>533</v>
      </c>
      <c r="C5230" t="s">
        <v>479</v>
      </c>
      <c r="D5230" t="str">
        <f>IFERROR(VLOOKUP(A5230,'Perpetual Stats(HEM)'!$A$3:$D$2773,3,FALSE),B5230)</f>
        <v>SA</v>
      </c>
    </row>
    <row r="5231" spans="1:4">
      <c r="A5231">
        <v>5430</v>
      </c>
      <c r="B5231" t="s">
        <v>533</v>
      </c>
      <c r="C5231" t="s">
        <v>479</v>
      </c>
      <c r="D5231" t="str">
        <f>IFERROR(VLOOKUP(A5231,'Perpetual Stats(HEM)'!$A$3:$D$2773,3,FALSE),B5231)</f>
        <v>SA</v>
      </c>
    </row>
    <row r="5232" spans="1:4">
      <c r="A5232">
        <v>5431</v>
      </c>
      <c r="B5232" t="s">
        <v>533</v>
      </c>
      <c r="C5232" t="s">
        <v>479</v>
      </c>
      <c r="D5232" t="str">
        <f>IFERROR(VLOOKUP(A5232,'Perpetual Stats(HEM)'!$A$3:$D$2773,3,FALSE),B5232)</f>
        <v>4RSAU</v>
      </c>
    </row>
    <row r="5233" spans="1:4">
      <c r="A5233">
        <v>5432</v>
      </c>
      <c r="B5233" t="s">
        <v>533</v>
      </c>
      <c r="C5233" t="s">
        <v>479</v>
      </c>
      <c r="D5233" t="str">
        <f>IFERROR(VLOOKUP(A5233,'Perpetual Stats(HEM)'!$A$3:$D$2773,3,FALSE),B5233)</f>
        <v>4RSAU</v>
      </c>
    </row>
    <row r="5234" spans="1:4">
      <c r="A5234">
        <v>5433</v>
      </c>
      <c r="B5234" t="s">
        <v>533</v>
      </c>
      <c r="C5234" t="s">
        <v>479</v>
      </c>
      <c r="D5234" t="str">
        <f>IFERROR(VLOOKUP(A5234,'Perpetual Stats(HEM)'!$A$3:$D$2773,3,FALSE),B5234)</f>
        <v>4RSAU</v>
      </c>
    </row>
    <row r="5235" spans="1:4">
      <c r="A5235">
        <v>5434</v>
      </c>
      <c r="B5235" t="s">
        <v>533</v>
      </c>
      <c r="C5235" t="s">
        <v>479</v>
      </c>
      <c r="D5235" t="str">
        <f>IFERROR(VLOOKUP(A5235,'Perpetual Stats(HEM)'!$A$3:$D$2773,3,FALSE),B5235)</f>
        <v>4RSAU</v>
      </c>
    </row>
    <row r="5236" spans="1:4">
      <c r="A5236">
        <v>5435</v>
      </c>
      <c r="B5236" t="s">
        <v>533</v>
      </c>
      <c r="C5236" t="s">
        <v>479</v>
      </c>
      <c r="D5236" t="str">
        <f>IFERROR(VLOOKUP(A5236,'Perpetual Stats(HEM)'!$A$3:$D$2773,3,FALSE),B5236)</f>
        <v>SA</v>
      </c>
    </row>
    <row r="5237" spans="1:4">
      <c r="A5237">
        <v>5436</v>
      </c>
      <c r="B5237" t="s">
        <v>533</v>
      </c>
      <c r="C5237" t="s">
        <v>479</v>
      </c>
      <c r="D5237" t="str">
        <f>IFERROR(VLOOKUP(A5237,'Perpetual Stats(HEM)'!$A$3:$D$2773,3,FALSE),B5237)</f>
        <v>SA</v>
      </c>
    </row>
    <row r="5238" spans="1:4">
      <c r="A5238">
        <v>5437</v>
      </c>
      <c r="B5238" t="s">
        <v>533</v>
      </c>
      <c r="C5238" t="s">
        <v>479</v>
      </c>
      <c r="D5238" t="str">
        <f>IFERROR(VLOOKUP(A5238,'Perpetual Stats(HEM)'!$A$3:$D$2773,3,FALSE),B5238)</f>
        <v>SA</v>
      </c>
    </row>
    <row r="5239" spans="1:4">
      <c r="A5239">
        <v>5438</v>
      </c>
      <c r="B5239" t="s">
        <v>533</v>
      </c>
      <c r="C5239" t="s">
        <v>479</v>
      </c>
      <c r="D5239" t="str">
        <f>IFERROR(VLOOKUP(A5239,'Perpetual Stats(HEM)'!$A$3:$D$2773,3,FALSE),B5239)</f>
        <v>SA</v>
      </c>
    </row>
    <row r="5240" spans="1:4">
      <c r="A5240">
        <v>5439</v>
      </c>
      <c r="B5240" t="s">
        <v>533</v>
      </c>
      <c r="C5240" t="s">
        <v>479</v>
      </c>
      <c r="D5240" t="str">
        <f>IFERROR(VLOOKUP(A5240,'Perpetual Stats(HEM)'!$A$3:$D$2773,3,FALSE),B5240)</f>
        <v>SA</v>
      </c>
    </row>
    <row r="5241" spans="1:4">
      <c r="A5241">
        <v>5440</v>
      </c>
      <c r="B5241" t="s">
        <v>533</v>
      </c>
      <c r="C5241" t="s">
        <v>479</v>
      </c>
      <c r="D5241" t="str">
        <f>IFERROR(VLOOKUP(A5241,'Perpetual Stats(HEM)'!$A$3:$D$2773,3,FALSE),B5241)</f>
        <v>4RSAU</v>
      </c>
    </row>
    <row r="5242" spans="1:4">
      <c r="A5242">
        <v>5441</v>
      </c>
      <c r="B5242" t="s">
        <v>533</v>
      </c>
      <c r="C5242" t="s">
        <v>479</v>
      </c>
      <c r="D5242" t="str">
        <f>IFERROR(VLOOKUP(A5242,'Perpetual Stats(HEM)'!$A$3:$D$2773,3,FALSE),B5242)</f>
        <v>SA</v>
      </c>
    </row>
    <row r="5243" spans="1:4">
      <c r="A5243">
        <v>5442</v>
      </c>
      <c r="B5243" t="s">
        <v>533</v>
      </c>
      <c r="C5243" t="s">
        <v>479</v>
      </c>
      <c r="D5243" t="str">
        <f>IFERROR(VLOOKUP(A5243,'Perpetual Stats(HEM)'!$A$3:$D$2773,3,FALSE),B5243)</f>
        <v>SA</v>
      </c>
    </row>
    <row r="5244" spans="1:4">
      <c r="A5244">
        <v>5443</v>
      </c>
      <c r="B5244" t="s">
        <v>533</v>
      </c>
      <c r="C5244" t="s">
        <v>479</v>
      </c>
      <c r="D5244" t="str">
        <f>IFERROR(VLOOKUP(A5244,'Perpetual Stats(HEM)'!$A$3:$D$2773,3,FALSE),B5244)</f>
        <v>SA</v>
      </c>
    </row>
    <row r="5245" spans="1:4">
      <c r="A5245">
        <v>5444</v>
      </c>
      <c r="B5245" t="s">
        <v>533</v>
      </c>
      <c r="C5245" t="s">
        <v>479</v>
      </c>
      <c r="D5245" t="str">
        <f>IFERROR(VLOOKUP(A5245,'Perpetual Stats(HEM)'!$A$3:$D$2773,3,FALSE),B5245)</f>
        <v>SA</v>
      </c>
    </row>
    <row r="5246" spans="1:4">
      <c r="A5246">
        <v>5445</v>
      </c>
      <c r="B5246" t="s">
        <v>533</v>
      </c>
      <c r="C5246" t="s">
        <v>479</v>
      </c>
      <c r="D5246" t="str">
        <f>IFERROR(VLOOKUP(A5246,'Perpetual Stats(HEM)'!$A$3:$D$2773,3,FALSE),B5246)</f>
        <v>SA</v>
      </c>
    </row>
    <row r="5247" spans="1:4">
      <c r="A5247">
        <v>5446</v>
      </c>
      <c r="B5247" t="s">
        <v>533</v>
      </c>
      <c r="C5247" t="s">
        <v>479</v>
      </c>
      <c r="D5247" t="str">
        <f>IFERROR(VLOOKUP(A5247,'Perpetual Stats(HEM)'!$A$3:$D$2773,3,FALSE),B5247)</f>
        <v>SA</v>
      </c>
    </row>
    <row r="5248" spans="1:4">
      <c r="A5248">
        <v>5447</v>
      </c>
      <c r="B5248" t="s">
        <v>533</v>
      </c>
      <c r="C5248" t="s">
        <v>479</v>
      </c>
      <c r="D5248" t="str">
        <f>IFERROR(VLOOKUP(A5248,'Perpetual Stats(HEM)'!$A$3:$D$2773,3,FALSE),B5248)</f>
        <v>SA</v>
      </c>
    </row>
    <row r="5249" spans="1:4">
      <c r="A5249">
        <v>5448</v>
      </c>
      <c r="B5249" t="s">
        <v>533</v>
      </c>
      <c r="C5249" t="s">
        <v>479</v>
      </c>
      <c r="D5249" t="str">
        <f>IFERROR(VLOOKUP(A5249,'Perpetual Stats(HEM)'!$A$3:$D$2773,3,FALSE),B5249)</f>
        <v>SA</v>
      </c>
    </row>
    <row r="5250" spans="1:4">
      <c r="A5250">
        <v>5449</v>
      </c>
      <c r="B5250" t="s">
        <v>533</v>
      </c>
      <c r="C5250" t="s">
        <v>479</v>
      </c>
      <c r="D5250" t="str">
        <f>IFERROR(VLOOKUP(A5250,'Perpetual Stats(HEM)'!$A$3:$D$2773,3,FALSE),B5250)</f>
        <v>SA</v>
      </c>
    </row>
    <row r="5251" spans="1:4">
      <c r="A5251">
        <v>5450</v>
      </c>
      <c r="B5251" t="s">
        <v>533</v>
      </c>
      <c r="C5251" t="s">
        <v>479</v>
      </c>
      <c r="D5251" t="str">
        <f>IFERROR(VLOOKUP(A5251,'Perpetual Stats(HEM)'!$A$3:$D$2773,3,FALSE),B5251)</f>
        <v>SA</v>
      </c>
    </row>
    <row r="5252" spans="1:4">
      <c r="A5252">
        <v>5451</v>
      </c>
      <c r="B5252" t="s">
        <v>533</v>
      </c>
      <c r="C5252" t="s">
        <v>479</v>
      </c>
      <c r="D5252" t="str">
        <f>IFERROR(VLOOKUP(A5252,'Perpetual Stats(HEM)'!$A$3:$D$2773,3,FALSE),B5252)</f>
        <v>4RSAU</v>
      </c>
    </row>
    <row r="5253" spans="1:4">
      <c r="A5253">
        <v>5452</v>
      </c>
      <c r="B5253" t="s">
        <v>533</v>
      </c>
      <c r="C5253" t="s">
        <v>479</v>
      </c>
      <c r="D5253" t="str">
        <f>IFERROR(VLOOKUP(A5253,'Perpetual Stats(HEM)'!$A$3:$D$2773,3,FALSE),B5253)</f>
        <v>4RSAU</v>
      </c>
    </row>
    <row r="5254" spans="1:4">
      <c r="A5254">
        <v>5453</v>
      </c>
      <c r="B5254" t="s">
        <v>533</v>
      </c>
      <c r="C5254" t="s">
        <v>479</v>
      </c>
      <c r="D5254" t="str">
        <f>IFERROR(VLOOKUP(A5254,'Perpetual Stats(HEM)'!$A$3:$D$2773,3,FALSE),B5254)</f>
        <v>4RSAU</v>
      </c>
    </row>
    <row r="5255" spans="1:4">
      <c r="A5255">
        <v>5454</v>
      </c>
      <c r="B5255" t="s">
        <v>533</v>
      </c>
      <c r="C5255" t="s">
        <v>479</v>
      </c>
      <c r="D5255" t="str">
        <f>IFERROR(VLOOKUP(A5255,'Perpetual Stats(HEM)'!$A$3:$D$2773,3,FALSE),B5255)</f>
        <v>4RSAU</v>
      </c>
    </row>
    <row r="5256" spans="1:4">
      <c r="A5256">
        <v>5455</v>
      </c>
      <c r="B5256" t="s">
        <v>533</v>
      </c>
      <c r="C5256" t="s">
        <v>479</v>
      </c>
      <c r="D5256" t="str">
        <f>IFERROR(VLOOKUP(A5256,'Perpetual Stats(HEM)'!$A$3:$D$2773,3,FALSE),B5256)</f>
        <v>4RSAU</v>
      </c>
    </row>
    <row r="5257" spans="1:4">
      <c r="A5257">
        <v>5456</v>
      </c>
      <c r="B5257" t="s">
        <v>533</v>
      </c>
      <c r="C5257" t="s">
        <v>479</v>
      </c>
      <c r="D5257" t="str">
        <f>IFERROR(VLOOKUP(A5257,'Perpetual Stats(HEM)'!$A$3:$D$2773,3,FALSE),B5257)</f>
        <v>SA</v>
      </c>
    </row>
    <row r="5258" spans="1:4">
      <c r="A5258">
        <v>5457</v>
      </c>
      <c r="B5258" t="s">
        <v>533</v>
      </c>
      <c r="C5258" t="s">
        <v>479</v>
      </c>
      <c r="D5258" t="str">
        <f>IFERROR(VLOOKUP(A5258,'Perpetual Stats(HEM)'!$A$3:$D$2773,3,FALSE),B5258)</f>
        <v>SA</v>
      </c>
    </row>
    <row r="5259" spans="1:4">
      <c r="A5259">
        <v>5458</v>
      </c>
      <c r="B5259" t="s">
        <v>533</v>
      </c>
      <c r="C5259" t="s">
        <v>479</v>
      </c>
      <c r="D5259" t="str">
        <f>IFERROR(VLOOKUP(A5259,'Perpetual Stats(HEM)'!$A$3:$D$2773,3,FALSE),B5259)</f>
        <v>SA</v>
      </c>
    </row>
    <row r="5260" spans="1:4">
      <c r="A5260">
        <v>5459</v>
      </c>
      <c r="B5260" t="s">
        <v>533</v>
      </c>
      <c r="C5260" t="s">
        <v>479</v>
      </c>
      <c r="D5260" t="str">
        <f>IFERROR(VLOOKUP(A5260,'Perpetual Stats(HEM)'!$A$3:$D$2773,3,FALSE),B5260)</f>
        <v>SA</v>
      </c>
    </row>
    <row r="5261" spans="1:4">
      <c r="A5261">
        <v>5460</v>
      </c>
      <c r="B5261" t="s">
        <v>533</v>
      </c>
      <c r="C5261" t="s">
        <v>479</v>
      </c>
      <c r="D5261" t="str">
        <f>IFERROR(VLOOKUP(A5261,'Perpetual Stats(HEM)'!$A$3:$D$2773,3,FALSE),B5261)</f>
        <v>4RSAU</v>
      </c>
    </row>
    <row r="5262" spans="1:4">
      <c r="A5262">
        <v>5461</v>
      </c>
      <c r="B5262" t="s">
        <v>533</v>
      </c>
      <c r="C5262" t="s">
        <v>479</v>
      </c>
      <c r="D5262" t="str">
        <f>IFERROR(VLOOKUP(A5262,'Perpetual Stats(HEM)'!$A$3:$D$2773,3,FALSE),B5262)</f>
        <v>4RSAU</v>
      </c>
    </row>
    <row r="5263" spans="1:4">
      <c r="A5263">
        <v>5462</v>
      </c>
      <c r="B5263" t="s">
        <v>533</v>
      </c>
      <c r="C5263" t="s">
        <v>479</v>
      </c>
      <c r="D5263" t="str">
        <f>IFERROR(VLOOKUP(A5263,'Perpetual Stats(HEM)'!$A$3:$D$2773,3,FALSE),B5263)</f>
        <v>4RSAU</v>
      </c>
    </row>
    <row r="5264" spans="1:4">
      <c r="A5264">
        <v>5463</v>
      </c>
      <c r="B5264" t="s">
        <v>533</v>
      </c>
      <c r="C5264" t="s">
        <v>479</v>
      </c>
      <c r="D5264" t="str">
        <f>IFERROR(VLOOKUP(A5264,'Perpetual Stats(HEM)'!$A$3:$D$2773,3,FALSE),B5264)</f>
        <v>SA</v>
      </c>
    </row>
    <row r="5265" spans="1:4">
      <c r="A5265">
        <v>5464</v>
      </c>
      <c r="B5265" t="s">
        <v>533</v>
      </c>
      <c r="C5265" t="s">
        <v>479</v>
      </c>
      <c r="D5265" t="str">
        <f>IFERROR(VLOOKUP(A5265,'Perpetual Stats(HEM)'!$A$3:$D$2773,3,FALSE),B5265)</f>
        <v>4RSAU</v>
      </c>
    </row>
    <row r="5266" spans="1:4">
      <c r="A5266">
        <v>5465</v>
      </c>
      <c r="B5266" t="s">
        <v>533</v>
      </c>
      <c r="C5266" t="s">
        <v>479</v>
      </c>
      <c r="D5266" t="str">
        <f>IFERROR(VLOOKUP(A5266,'Perpetual Stats(HEM)'!$A$3:$D$2773,3,FALSE),B5266)</f>
        <v>SA</v>
      </c>
    </row>
    <row r="5267" spans="1:4">
      <c r="A5267">
        <v>5466</v>
      </c>
      <c r="B5267" t="s">
        <v>533</v>
      </c>
      <c r="C5267" t="s">
        <v>479</v>
      </c>
      <c r="D5267" t="str">
        <f>IFERROR(VLOOKUP(A5267,'Perpetual Stats(HEM)'!$A$3:$D$2773,3,FALSE),B5267)</f>
        <v>SA</v>
      </c>
    </row>
    <row r="5268" spans="1:4">
      <c r="A5268">
        <v>5467</v>
      </c>
      <c r="B5268" t="s">
        <v>533</v>
      </c>
      <c r="C5268" t="s">
        <v>479</v>
      </c>
      <c r="D5268" t="str">
        <f>IFERROR(VLOOKUP(A5268,'Perpetual Stats(HEM)'!$A$3:$D$2773,3,FALSE),B5268)</f>
        <v>SA</v>
      </c>
    </row>
    <row r="5269" spans="1:4">
      <c r="A5269">
        <v>5468</v>
      </c>
      <c r="B5269" t="s">
        <v>533</v>
      </c>
      <c r="C5269" t="s">
        <v>479</v>
      </c>
      <c r="D5269" t="str">
        <f>IFERROR(VLOOKUP(A5269,'Perpetual Stats(HEM)'!$A$3:$D$2773,3,FALSE),B5269)</f>
        <v>SA</v>
      </c>
    </row>
    <row r="5270" spans="1:4">
      <c r="A5270">
        <v>5469</v>
      </c>
      <c r="B5270" t="s">
        <v>533</v>
      </c>
      <c r="C5270" t="s">
        <v>479</v>
      </c>
      <c r="D5270" t="str">
        <f>IFERROR(VLOOKUP(A5270,'Perpetual Stats(HEM)'!$A$3:$D$2773,3,FALSE),B5270)</f>
        <v>SA</v>
      </c>
    </row>
    <row r="5271" spans="1:4">
      <c r="A5271">
        <v>5470</v>
      </c>
      <c r="B5271" t="s">
        <v>533</v>
      </c>
      <c r="C5271" t="s">
        <v>479</v>
      </c>
      <c r="D5271" t="str">
        <f>IFERROR(VLOOKUP(A5271,'Perpetual Stats(HEM)'!$A$3:$D$2773,3,FALSE),B5271)</f>
        <v>4RSAU</v>
      </c>
    </row>
    <row r="5272" spans="1:4">
      <c r="A5272">
        <v>5471</v>
      </c>
      <c r="B5272" t="s">
        <v>533</v>
      </c>
      <c r="C5272" t="s">
        <v>479</v>
      </c>
      <c r="D5272" t="str">
        <f>IFERROR(VLOOKUP(A5272,'Perpetual Stats(HEM)'!$A$3:$D$2773,3,FALSE),B5272)</f>
        <v>4RSAU</v>
      </c>
    </row>
    <row r="5273" spans="1:4">
      <c r="A5273">
        <v>5472</v>
      </c>
      <c r="B5273" t="s">
        <v>533</v>
      </c>
      <c r="C5273" t="s">
        <v>479</v>
      </c>
      <c r="D5273" t="str">
        <f>IFERROR(VLOOKUP(A5273,'Perpetual Stats(HEM)'!$A$3:$D$2773,3,FALSE),B5273)</f>
        <v>4RSAU</v>
      </c>
    </row>
    <row r="5274" spans="1:4">
      <c r="A5274">
        <v>5473</v>
      </c>
      <c r="B5274" t="s">
        <v>533</v>
      </c>
      <c r="C5274" t="s">
        <v>479</v>
      </c>
      <c r="D5274" t="str">
        <f>IFERROR(VLOOKUP(A5274,'Perpetual Stats(HEM)'!$A$3:$D$2773,3,FALSE),B5274)</f>
        <v>4RSAU</v>
      </c>
    </row>
    <row r="5275" spans="1:4">
      <c r="A5275">
        <v>5474</v>
      </c>
      <c r="B5275" t="s">
        <v>533</v>
      </c>
      <c r="C5275" t="s">
        <v>479</v>
      </c>
      <c r="D5275" t="str">
        <f>IFERROR(VLOOKUP(A5275,'Perpetual Stats(HEM)'!$A$3:$D$2773,3,FALSE),B5275)</f>
        <v>SA</v>
      </c>
    </row>
    <row r="5276" spans="1:4">
      <c r="A5276">
        <v>5475</v>
      </c>
      <c r="B5276" t="s">
        <v>533</v>
      </c>
      <c r="C5276" t="s">
        <v>479</v>
      </c>
      <c r="D5276" t="str">
        <f>IFERROR(VLOOKUP(A5276,'Perpetual Stats(HEM)'!$A$3:$D$2773,3,FALSE),B5276)</f>
        <v>SA</v>
      </c>
    </row>
    <row r="5277" spans="1:4">
      <c r="A5277">
        <v>5476</v>
      </c>
      <c r="B5277" t="s">
        <v>533</v>
      </c>
      <c r="C5277" t="s">
        <v>479</v>
      </c>
      <c r="D5277" t="str">
        <f>IFERROR(VLOOKUP(A5277,'Perpetual Stats(HEM)'!$A$3:$D$2773,3,FALSE),B5277)</f>
        <v>SA</v>
      </c>
    </row>
    <row r="5278" spans="1:4">
      <c r="A5278">
        <v>5477</v>
      </c>
      <c r="B5278" t="s">
        <v>533</v>
      </c>
      <c r="C5278" t="s">
        <v>479</v>
      </c>
      <c r="D5278" t="str">
        <f>IFERROR(VLOOKUP(A5278,'Perpetual Stats(HEM)'!$A$3:$D$2773,3,FALSE),B5278)</f>
        <v>SA</v>
      </c>
    </row>
    <row r="5279" spans="1:4">
      <c r="A5279">
        <v>5478</v>
      </c>
      <c r="B5279" t="s">
        <v>533</v>
      </c>
      <c r="C5279" t="s">
        <v>479</v>
      </c>
      <c r="D5279" t="str">
        <f>IFERROR(VLOOKUP(A5279,'Perpetual Stats(HEM)'!$A$3:$D$2773,3,FALSE),B5279)</f>
        <v>SA</v>
      </c>
    </row>
    <row r="5280" spans="1:4">
      <c r="A5280">
        <v>5479</v>
      </c>
      <c r="B5280" t="s">
        <v>533</v>
      </c>
      <c r="C5280" t="s">
        <v>479</v>
      </c>
      <c r="D5280" t="str">
        <f>IFERROR(VLOOKUP(A5280,'Perpetual Stats(HEM)'!$A$3:$D$2773,3,FALSE),B5280)</f>
        <v>SA</v>
      </c>
    </row>
    <row r="5281" spans="1:4">
      <c r="A5281">
        <v>5480</v>
      </c>
      <c r="B5281" t="s">
        <v>533</v>
      </c>
      <c r="C5281" t="s">
        <v>479</v>
      </c>
      <c r="D5281" t="str">
        <f>IFERROR(VLOOKUP(A5281,'Perpetual Stats(HEM)'!$A$3:$D$2773,3,FALSE),B5281)</f>
        <v>4RSAU</v>
      </c>
    </row>
    <row r="5282" spans="1:4">
      <c r="A5282">
        <v>5481</v>
      </c>
      <c r="B5282" t="s">
        <v>533</v>
      </c>
      <c r="C5282" t="s">
        <v>479</v>
      </c>
      <c r="D5282" t="str">
        <f>IFERROR(VLOOKUP(A5282,'Perpetual Stats(HEM)'!$A$3:$D$2773,3,FALSE),B5282)</f>
        <v>4RSAU</v>
      </c>
    </row>
    <row r="5283" spans="1:4">
      <c r="A5283">
        <v>5482</v>
      </c>
      <c r="B5283" t="s">
        <v>533</v>
      </c>
      <c r="C5283" t="s">
        <v>479</v>
      </c>
      <c r="D5283" t="str">
        <f>IFERROR(VLOOKUP(A5283,'Perpetual Stats(HEM)'!$A$3:$D$2773,3,FALSE),B5283)</f>
        <v>4RSAU</v>
      </c>
    </row>
    <row r="5284" spans="1:4">
      <c r="A5284">
        <v>5483</v>
      </c>
      <c r="B5284" t="s">
        <v>533</v>
      </c>
      <c r="C5284" t="s">
        <v>479</v>
      </c>
      <c r="D5284" t="str">
        <f>IFERROR(VLOOKUP(A5284,'Perpetual Stats(HEM)'!$A$3:$D$2773,3,FALSE),B5284)</f>
        <v>4RSAU</v>
      </c>
    </row>
    <row r="5285" spans="1:4">
      <c r="A5285">
        <v>5484</v>
      </c>
      <c r="B5285" t="s">
        <v>533</v>
      </c>
      <c r="C5285" t="s">
        <v>479</v>
      </c>
      <c r="D5285" t="str">
        <f>IFERROR(VLOOKUP(A5285,'Perpetual Stats(HEM)'!$A$3:$D$2773,3,FALSE),B5285)</f>
        <v>SA</v>
      </c>
    </row>
    <row r="5286" spans="1:4">
      <c r="A5286">
        <v>5485</v>
      </c>
      <c r="B5286" t="s">
        <v>533</v>
      </c>
      <c r="C5286" t="s">
        <v>479</v>
      </c>
      <c r="D5286" t="str">
        <f>IFERROR(VLOOKUP(A5286,'Perpetual Stats(HEM)'!$A$3:$D$2773,3,FALSE),B5286)</f>
        <v>4RSAU</v>
      </c>
    </row>
    <row r="5287" spans="1:4">
      <c r="A5287">
        <v>5486</v>
      </c>
      <c r="B5287" t="s">
        <v>533</v>
      </c>
      <c r="C5287" t="s">
        <v>479</v>
      </c>
      <c r="D5287" t="str">
        <f>IFERROR(VLOOKUP(A5287,'Perpetual Stats(HEM)'!$A$3:$D$2773,3,FALSE),B5287)</f>
        <v>SA</v>
      </c>
    </row>
    <row r="5288" spans="1:4">
      <c r="A5288">
        <v>5487</v>
      </c>
      <c r="B5288" t="s">
        <v>533</v>
      </c>
      <c r="C5288" t="s">
        <v>479</v>
      </c>
      <c r="D5288" t="str">
        <f>IFERROR(VLOOKUP(A5288,'Perpetual Stats(HEM)'!$A$3:$D$2773,3,FALSE),B5288)</f>
        <v>SA</v>
      </c>
    </row>
    <row r="5289" spans="1:4">
      <c r="A5289">
        <v>5488</v>
      </c>
      <c r="B5289" t="s">
        <v>533</v>
      </c>
      <c r="C5289" t="s">
        <v>479</v>
      </c>
      <c r="D5289" t="str">
        <f>IFERROR(VLOOKUP(A5289,'Perpetual Stats(HEM)'!$A$3:$D$2773,3,FALSE),B5289)</f>
        <v>SA</v>
      </c>
    </row>
    <row r="5290" spans="1:4">
      <c r="A5290">
        <v>5489</v>
      </c>
      <c r="B5290" t="s">
        <v>533</v>
      </c>
      <c r="C5290" t="s">
        <v>479</v>
      </c>
      <c r="D5290" t="str">
        <f>IFERROR(VLOOKUP(A5290,'Perpetual Stats(HEM)'!$A$3:$D$2773,3,FALSE),B5290)</f>
        <v>SA</v>
      </c>
    </row>
    <row r="5291" spans="1:4">
      <c r="A5291">
        <v>5490</v>
      </c>
      <c r="B5291" t="s">
        <v>533</v>
      </c>
      <c r="C5291" t="s">
        <v>479</v>
      </c>
      <c r="D5291" t="str">
        <f>IFERROR(VLOOKUP(A5291,'Perpetual Stats(HEM)'!$A$3:$D$2773,3,FALSE),B5291)</f>
        <v>4RSAU</v>
      </c>
    </row>
    <row r="5292" spans="1:4">
      <c r="A5292">
        <v>5491</v>
      </c>
      <c r="B5292" t="s">
        <v>533</v>
      </c>
      <c r="C5292" t="s">
        <v>479</v>
      </c>
      <c r="D5292" t="str">
        <f>IFERROR(VLOOKUP(A5292,'Perpetual Stats(HEM)'!$A$3:$D$2773,3,FALSE),B5292)</f>
        <v>4RSAU</v>
      </c>
    </row>
    <row r="5293" spans="1:4">
      <c r="A5293">
        <v>5492</v>
      </c>
      <c r="B5293" t="s">
        <v>533</v>
      </c>
      <c r="C5293" t="s">
        <v>479</v>
      </c>
      <c r="D5293" t="str">
        <f>IFERROR(VLOOKUP(A5293,'Perpetual Stats(HEM)'!$A$3:$D$2773,3,FALSE),B5293)</f>
        <v>SA</v>
      </c>
    </row>
    <row r="5294" spans="1:4">
      <c r="A5294">
        <v>5493</v>
      </c>
      <c r="B5294" t="s">
        <v>533</v>
      </c>
      <c r="C5294" t="s">
        <v>479</v>
      </c>
      <c r="D5294" t="str">
        <f>IFERROR(VLOOKUP(A5294,'Perpetual Stats(HEM)'!$A$3:$D$2773,3,FALSE),B5294)</f>
        <v>4RSAU</v>
      </c>
    </row>
    <row r="5295" spans="1:4">
      <c r="A5295">
        <v>5494</v>
      </c>
      <c r="B5295" t="s">
        <v>533</v>
      </c>
      <c r="C5295" t="s">
        <v>479</v>
      </c>
      <c r="D5295" t="str">
        <f>IFERROR(VLOOKUP(A5295,'Perpetual Stats(HEM)'!$A$3:$D$2773,3,FALSE),B5295)</f>
        <v>SA</v>
      </c>
    </row>
    <row r="5296" spans="1:4">
      <c r="A5296">
        <v>5495</v>
      </c>
      <c r="B5296" t="s">
        <v>533</v>
      </c>
      <c r="C5296" t="s">
        <v>479</v>
      </c>
      <c r="D5296" t="str">
        <f>IFERROR(VLOOKUP(A5296,'Perpetual Stats(HEM)'!$A$3:$D$2773,3,FALSE),B5296)</f>
        <v>4RSAU</v>
      </c>
    </row>
    <row r="5297" spans="1:4">
      <c r="A5297">
        <v>5496</v>
      </c>
      <c r="B5297" t="s">
        <v>533</v>
      </c>
      <c r="C5297" t="s">
        <v>479</v>
      </c>
      <c r="D5297" t="str">
        <f>IFERROR(VLOOKUP(A5297,'Perpetual Stats(HEM)'!$A$3:$D$2773,3,FALSE),B5297)</f>
        <v>SA</v>
      </c>
    </row>
    <row r="5298" spans="1:4">
      <c r="A5298">
        <v>5497</v>
      </c>
      <c r="B5298" t="s">
        <v>533</v>
      </c>
      <c r="C5298" t="s">
        <v>479</v>
      </c>
      <c r="D5298" t="str">
        <f>IFERROR(VLOOKUP(A5298,'Perpetual Stats(HEM)'!$A$3:$D$2773,3,FALSE),B5298)</f>
        <v>SA</v>
      </c>
    </row>
    <row r="5299" spans="1:4">
      <c r="A5299">
        <v>5498</v>
      </c>
      <c r="B5299" t="s">
        <v>533</v>
      </c>
      <c r="C5299" t="s">
        <v>479</v>
      </c>
      <c r="D5299" t="str">
        <f>IFERROR(VLOOKUP(A5299,'Perpetual Stats(HEM)'!$A$3:$D$2773,3,FALSE),B5299)</f>
        <v>SA</v>
      </c>
    </row>
    <row r="5300" spans="1:4">
      <c r="A5300">
        <v>5499</v>
      </c>
      <c r="B5300" t="s">
        <v>533</v>
      </c>
      <c r="C5300" t="s">
        <v>479</v>
      </c>
      <c r="D5300" t="str">
        <f>IFERROR(VLOOKUP(A5300,'Perpetual Stats(HEM)'!$A$3:$D$2773,3,FALSE),B5300)</f>
        <v>SA</v>
      </c>
    </row>
    <row r="5301" spans="1:4">
      <c r="A5301">
        <v>5500</v>
      </c>
      <c r="B5301" t="s">
        <v>533</v>
      </c>
      <c r="C5301" t="s">
        <v>479</v>
      </c>
      <c r="D5301" t="str">
        <f>IFERROR(VLOOKUP(A5301,'Perpetual Stats(HEM)'!$A$3:$D$2773,3,FALSE),B5301)</f>
        <v>SA</v>
      </c>
    </row>
    <row r="5302" spans="1:4">
      <c r="A5302">
        <v>5501</v>
      </c>
      <c r="B5302" t="s">
        <v>533</v>
      </c>
      <c r="C5302" t="s">
        <v>479</v>
      </c>
      <c r="D5302" t="str">
        <f>IFERROR(VLOOKUP(A5302,'Perpetual Stats(HEM)'!$A$3:$D$2773,3,FALSE),B5302)</f>
        <v>4GADE</v>
      </c>
    </row>
    <row r="5303" spans="1:4">
      <c r="A5303">
        <v>5502</v>
      </c>
      <c r="B5303" t="s">
        <v>533</v>
      </c>
      <c r="C5303" t="s">
        <v>479</v>
      </c>
      <c r="D5303" t="str">
        <f>IFERROR(VLOOKUP(A5303,'Perpetual Stats(HEM)'!$A$3:$D$2773,3,FALSE),B5303)</f>
        <v>4RSAU</v>
      </c>
    </row>
    <row r="5304" spans="1:4">
      <c r="A5304">
        <v>5503</v>
      </c>
      <c r="B5304" t="s">
        <v>533</v>
      </c>
      <c r="C5304" t="s">
        <v>479</v>
      </c>
      <c r="D5304" t="str">
        <f>IFERROR(VLOOKUP(A5304,'Perpetual Stats(HEM)'!$A$3:$D$2773,3,FALSE),B5304)</f>
        <v>SA</v>
      </c>
    </row>
    <row r="5305" spans="1:4">
      <c r="A5305">
        <v>5504</v>
      </c>
      <c r="B5305" t="s">
        <v>533</v>
      </c>
      <c r="C5305" t="s">
        <v>479</v>
      </c>
      <c r="D5305" t="str">
        <f>IFERROR(VLOOKUP(A5305,'Perpetual Stats(HEM)'!$A$3:$D$2773,3,FALSE),B5305)</f>
        <v>SA</v>
      </c>
    </row>
    <row r="5306" spans="1:4">
      <c r="A5306">
        <v>5505</v>
      </c>
      <c r="B5306" t="s">
        <v>533</v>
      </c>
      <c r="C5306" t="s">
        <v>479</v>
      </c>
      <c r="D5306" t="str">
        <f>IFERROR(VLOOKUP(A5306,'Perpetual Stats(HEM)'!$A$3:$D$2773,3,FALSE),B5306)</f>
        <v>SA</v>
      </c>
    </row>
    <row r="5307" spans="1:4">
      <c r="A5307">
        <v>5506</v>
      </c>
      <c r="B5307" t="s">
        <v>533</v>
      </c>
      <c r="C5307" t="s">
        <v>479</v>
      </c>
      <c r="D5307" t="str">
        <f>IFERROR(VLOOKUP(A5307,'Perpetual Stats(HEM)'!$A$3:$D$2773,3,FALSE),B5307)</f>
        <v>SA</v>
      </c>
    </row>
    <row r="5308" spans="1:4">
      <c r="A5308">
        <v>5507</v>
      </c>
      <c r="B5308" t="s">
        <v>533</v>
      </c>
      <c r="C5308" t="s">
        <v>479</v>
      </c>
      <c r="D5308" t="str">
        <f>IFERROR(VLOOKUP(A5308,'Perpetual Stats(HEM)'!$A$3:$D$2773,3,FALSE),B5308)</f>
        <v>SA</v>
      </c>
    </row>
    <row r="5309" spans="1:4">
      <c r="A5309">
        <v>5508</v>
      </c>
      <c r="B5309" t="s">
        <v>533</v>
      </c>
      <c r="C5309" t="s">
        <v>479</v>
      </c>
      <c r="D5309" t="str">
        <f>IFERROR(VLOOKUP(A5309,'Perpetual Stats(HEM)'!$A$3:$D$2773,3,FALSE),B5309)</f>
        <v>SA</v>
      </c>
    </row>
    <row r="5310" spans="1:4">
      <c r="A5310">
        <v>5509</v>
      </c>
      <c r="B5310" t="s">
        <v>533</v>
      </c>
      <c r="C5310" t="s">
        <v>479</v>
      </c>
      <c r="D5310" t="str">
        <f>IFERROR(VLOOKUP(A5310,'Perpetual Stats(HEM)'!$A$3:$D$2773,3,FALSE),B5310)</f>
        <v>SA</v>
      </c>
    </row>
    <row r="5311" spans="1:4">
      <c r="A5311">
        <v>5510</v>
      </c>
      <c r="B5311" t="s">
        <v>533</v>
      </c>
      <c r="C5311" t="s">
        <v>479</v>
      </c>
      <c r="D5311" t="str">
        <f>IFERROR(VLOOKUP(A5311,'Perpetual Stats(HEM)'!$A$3:$D$2773,3,FALSE),B5311)</f>
        <v>4RSAU</v>
      </c>
    </row>
    <row r="5312" spans="1:4">
      <c r="A5312">
        <v>5511</v>
      </c>
      <c r="B5312" t="s">
        <v>533</v>
      </c>
      <c r="C5312" t="s">
        <v>479</v>
      </c>
      <c r="D5312" t="str">
        <f>IFERROR(VLOOKUP(A5312,'Perpetual Stats(HEM)'!$A$3:$D$2773,3,FALSE),B5312)</f>
        <v>SA</v>
      </c>
    </row>
    <row r="5313" spans="1:4">
      <c r="A5313">
        <v>5512</v>
      </c>
      <c r="B5313" t="s">
        <v>533</v>
      </c>
      <c r="C5313" t="s">
        <v>479</v>
      </c>
      <c r="D5313" t="str">
        <f>IFERROR(VLOOKUP(A5313,'Perpetual Stats(HEM)'!$A$3:$D$2773,3,FALSE),B5313)</f>
        <v>SA</v>
      </c>
    </row>
    <row r="5314" spans="1:4">
      <c r="A5314">
        <v>5513</v>
      </c>
      <c r="B5314" t="s">
        <v>533</v>
      </c>
      <c r="C5314" t="s">
        <v>479</v>
      </c>
      <c r="D5314" t="str">
        <f>IFERROR(VLOOKUP(A5314,'Perpetual Stats(HEM)'!$A$3:$D$2773,3,FALSE),B5314)</f>
        <v>SA</v>
      </c>
    </row>
    <row r="5315" spans="1:4">
      <c r="A5315">
        <v>5514</v>
      </c>
      <c r="B5315" t="s">
        <v>533</v>
      </c>
      <c r="C5315" t="s">
        <v>479</v>
      </c>
      <c r="D5315" t="str">
        <f>IFERROR(VLOOKUP(A5315,'Perpetual Stats(HEM)'!$A$3:$D$2773,3,FALSE),B5315)</f>
        <v>SA</v>
      </c>
    </row>
    <row r="5316" spans="1:4">
      <c r="A5316">
        <v>5515</v>
      </c>
      <c r="B5316" t="s">
        <v>533</v>
      </c>
      <c r="C5316" t="s">
        <v>479</v>
      </c>
      <c r="D5316" t="str">
        <f>IFERROR(VLOOKUP(A5316,'Perpetual Stats(HEM)'!$A$3:$D$2773,3,FALSE),B5316)</f>
        <v>SA</v>
      </c>
    </row>
    <row r="5317" spans="1:4">
      <c r="A5317">
        <v>5516</v>
      </c>
      <c r="B5317" t="s">
        <v>533</v>
      </c>
      <c r="C5317" t="s">
        <v>479</v>
      </c>
      <c r="D5317" t="str">
        <f>IFERROR(VLOOKUP(A5317,'Perpetual Stats(HEM)'!$A$3:$D$2773,3,FALSE),B5317)</f>
        <v>SA</v>
      </c>
    </row>
    <row r="5318" spans="1:4">
      <c r="A5318">
        <v>5517</v>
      </c>
      <c r="B5318" t="s">
        <v>533</v>
      </c>
      <c r="C5318" t="s">
        <v>479</v>
      </c>
      <c r="D5318" t="str">
        <f>IFERROR(VLOOKUP(A5318,'Perpetual Stats(HEM)'!$A$3:$D$2773,3,FALSE),B5318)</f>
        <v>SA</v>
      </c>
    </row>
    <row r="5319" spans="1:4">
      <c r="A5319">
        <v>5518</v>
      </c>
      <c r="B5319" t="s">
        <v>533</v>
      </c>
      <c r="C5319" t="s">
        <v>479</v>
      </c>
      <c r="D5319" t="str">
        <f>IFERROR(VLOOKUP(A5319,'Perpetual Stats(HEM)'!$A$3:$D$2773,3,FALSE),B5319)</f>
        <v>SA</v>
      </c>
    </row>
    <row r="5320" spans="1:4">
      <c r="A5320">
        <v>5519</v>
      </c>
      <c r="B5320" t="s">
        <v>533</v>
      </c>
      <c r="C5320" t="s">
        <v>479</v>
      </c>
      <c r="D5320" t="str">
        <f>IFERROR(VLOOKUP(A5320,'Perpetual Stats(HEM)'!$A$3:$D$2773,3,FALSE),B5320)</f>
        <v>SA</v>
      </c>
    </row>
    <row r="5321" spans="1:4">
      <c r="A5321">
        <v>5520</v>
      </c>
      <c r="B5321" t="s">
        <v>533</v>
      </c>
      <c r="C5321" t="s">
        <v>479</v>
      </c>
      <c r="D5321" t="str">
        <f>IFERROR(VLOOKUP(A5321,'Perpetual Stats(HEM)'!$A$3:$D$2773,3,FALSE),B5321)</f>
        <v>4RSAU</v>
      </c>
    </row>
    <row r="5322" spans="1:4">
      <c r="A5322">
        <v>5521</v>
      </c>
      <c r="B5322" t="s">
        <v>533</v>
      </c>
      <c r="C5322" t="s">
        <v>479</v>
      </c>
      <c r="D5322" t="str">
        <f>IFERROR(VLOOKUP(A5322,'Perpetual Stats(HEM)'!$A$3:$D$2773,3,FALSE),B5322)</f>
        <v>4RSAU</v>
      </c>
    </row>
    <row r="5323" spans="1:4">
      <c r="A5323">
        <v>5522</v>
      </c>
      <c r="B5323" t="s">
        <v>533</v>
      </c>
      <c r="C5323" t="s">
        <v>479</v>
      </c>
      <c r="D5323" t="str">
        <f>IFERROR(VLOOKUP(A5323,'Perpetual Stats(HEM)'!$A$3:$D$2773,3,FALSE),B5323)</f>
        <v>4RSAU</v>
      </c>
    </row>
    <row r="5324" spans="1:4">
      <c r="A5324">
        <v>5523</v>
      </c>
      <c r="B5324" t="s">
        <v>533</v>
      </c>
      <c r="C5324" t="s">
        <v>479</v>
      </c>
      <c r="D5324" t="str">
        <f>IFERROR(VLOOKUP(A5324,'Perpetual Stats(HEM)'!$A$3:$D$2773,3,FALSE),B5324)</f>
        <v>4RSAU</v>
      </c>
    </row>
    <row r="5325" spans="1:4">
      <c r="A5325">
        <v>5524</v>
      </c>
      <c r="B5325" t="s">
        <v>533</v>
      </c>
      <c r="C5325" t="s">
        <v>479</v>
      </c>
      <c r="D5325" t="str">
        <f>IFERROR(VLOOKUP(A5325,'Perpetual Stats(HEM)'!$A$3:$D$2773,3,FALSE),B5325)</f>
        <v>SA</v>
      </c>
    </row>
    <row r="5326" spans="1:4">
      <c r="A5326">
        <v>5525</v>
      </c>
      <c r="B5326" t="s">
        <v>533</v>
      </c>
      <c r="C5326" t="s">
        <v>479</v>
      </c>
      <c r="D5326" t="str">
        <f>IFERROR(VLOOKUP(A5326,'Perpetual Stats(HEM)'!$A$3:$D$2773,3,FALSE),B5326)</f>
        <v>SA</v>
      </c>
    </row>
    <row r="5327" spans="1:4">
      <c r="A5327">
        <v>5526</v>
      </c>
      <c r="B5327" t="s">
        <v>533</v>
      </c>
      <c r="C5327" t="s">
        <v>479</v>
      </c>
      <c r="D5327" t="str">
        <f>IFERROR(VLOOKUP(A5327,'Perpetual Stats(HEM)'!$A$3:$D$2773,3,FALSE),B5327)</f>
        <v>SA</v>
      </c>
    </row>
    <row r="5328" spans="1:4">
      <c r="A5328">
        <v>5527</v>
      </c>
      <c r="B5328" t="s">
        <v>533</v>
      </c>
      <c r="C5328" t="s">
        <v>479</v>
      </c>
      <c r="D5328" t="str">
        <f>IFERROR(VLOOKUP(A5328,'Perpetual Stats(HEM)'!$A$3:$D$2773,3,FALSE),B5328)</f>
        <v>SA</v>
      </c>
    </row>
    <row r="5329" spans="1:4">
      <c r="A5329">
        <v>5528</v>
      </c>
      <c r="B5329" t="s">
        <v>533</v>
      </c>
      <c r="C5329" t="s">
        <v>479</v>
      </c>
      <c r="D5329" t="str">
        <f>IFERROR(VLOOKUP(A5329,'Perpetual Stats(HEM)'!$A$3:$D$2773,3,FALSE),B5329)</f>
        <v>SA</v>
      </c>
    </row>
    <row r="5330" spans="1:4">
      <c r="A5330">
        <v>5529</v>
      </c>
      <c r="B5330" t="s">
        <v>533</v>
      </c>
      <c r="C5330" t="s">
        <v>479</v>
      </c>
      <c r="D5330" t="str">
        <f>IFERROR(VLOOKUP(A5330,'Perpetual Stats(HEM)'!$A$3:$D$2773,3,FALSE),B5330)</f>
        <v>SA</v>
      </c>
    </row>
    <row r="5331" spans="1:4">
      <c r="A5331">
        <v>5530</v>
      </c>
      <c r="B5331" t="s">
        <v>533</v>
      </c>
      <c r="C5331" t="s">
        <v>479</v>
      </c>
      <c r="D5331" t="str">
        <f>IFERROR(VLOOKUP(A5331,'Perpetual Stats(HEM)'!$A$3:$D$2773,3,FALSE),B5331)</f>
        <v>SA</v>
      </c>
    </row>
    <row r="5332" spans="1:4">
      <c r="A5332">
        <v>5531</v>
      </c>
      <c r="B5332" t="s">
        <v>533</v>
      </c>
      <c r="C5332" t="s">
        <v>479</v>
      </c>
      <c r="D5332" t="str">
        <f>IFERROR(VLOOKUP(A5332,'Perpetual Stats(HEM)'!$A$3:$D$2773,3,FALSE),B5332)</f>
        <v>SA</v>
      </c>
    </row>
    <row r="5333" spans="1:4">
      <c r="A5333">
        <v>5532</v>
      </c>
      <c r="B5333" t="s">
        <v>533</v>
      </c>
      <c r="C5333" t="s">
        <v>479</v>
      </c>
      <c r="D5333" t="str">
        <f>IFERROR(VLOOKUP(A5333,'Perpetual Stats(HEM)'!$A$3:$D$2773,3,FALSE),B5333)</f>
        <v>SA</v>
      </c>
    </row>
    <row r="5334" spans="1:4">
      <c r="A5334">
        <v>5533</v>
      </c>
      <c r="B5334" t="s">
        <v>533</v>
      </c>
      <c r="C5334" t="s">
        <v>479</v>
      </c>
      <c r="D5334" t="str">
        <f>IFERROR(VLOOKUP(A5334,'Perpetual Stats(HEM)'!$A$3:$D$2773,3,FALSE),B5334)</f>
        <v>SA</v>
      </c>
    </row>
    <row r="5335" spans="1:4">
      <c r="A5335">
        <v>5534</v>
      </c>
      <c r="B5335" t="s">
        <v>533</v>
      </c>
      <c r="C5335" t="s">
        <v>479</v>
      </c>
      <c r="D5335" t="str">
        <f>IFERROR(VLOOKUP(A5335,'Perpetual Stats(HEM)'!$A$3:$D$2773,3,FALSE),B5335)</f>
        <v>SA</v>
      </c>
    </row>
    <row r="5336" spans="1:4">
      <c r="A5336">
        <v>5535</v>
      </c>
      <c r="B5336" t="s">
        <v>533</v>
      </c>
      <c r="C5336" t="s">
        <v>479</v>
      </c>
      <c r="D5336" t="str">
        <f>IFERROR(VLOOKUP(A5336,'Perpetual Stats(HEM)'!$A$3:$D$2773,3,FALSE),B5336)</f>
        <v>SA</v>
      </c>
    </row>
    <row r="5337" spans="1:4">
      <c r="A5337">
        <v>5536</v>
      </c>
      <c r="B5337" t="s">
        <v>533</v>
      </c>
      <c r="C5337" t="s">
        <v>479</v>
      </c>
      <c r="D5337" t="str">
        <f>IFERROR(VLOOKUP(A5337,'Perpetual Stats(HEM)'!$A$3:$D$2773,3,FALSE),B5337)</f>
        <v>SA</v>
      </c>
    </row>
    <row r="5338" spans="1:4">
      <c r="A5338">
        <v>5537</v>
      </c>
      <c r="B5338" t="s">
        <v>533</v>
      </c>
      <c r="C5338" t="s">
        <v>479</v>
      </c>
      <c r="D5338" t="str">
        <f>IFERROR(VLOOKUP(A5338,'Perpetual Stats(HEM)'!$A$3:$D$2773,3,FALSE),B5338)</f>
        <v>SA</v>
      </c>
    </row>
    <row r="5339" spans="1:4">
      <c r="A5339">
        <v>5538</v>
      </c>
      <c r="B5339" t="s">
        <v>533</v>
      </c>
      <c r="C5339" t="s">
        <v>479</v>
      </c>
      <c r="D5339" t="str">
        <f>IFERROR(VLOOKUP(A5339,'Perpetual Stats(HEM)'!$A$3:$D$2773,3,FALSE),B5339)</f>
        <v>SA</v>
      </c>
    </row>
    <row r="5340" spans="1:4">
      <c r="A5340">
        <v>5539</v>
      </c>
      <c r="B5340" t="s">
        <v>533</v>
      </c>
      <c r="C5340" t="s">
        <v>479</v>
      </c>
      <c r="D5340" t="str">
        <f>IFERROR(VLOOKUP(A5340,'Perpetual Stats(HEM)'!$A$3:$D$2773,3,FALSE),B5340)</f>
        <v>SA</v>
      </c>
    </row>
    <row r="5341" spans="1:4">
      <c r="A5341">
        <v>5540</v>
      </c>
      <c r="B5341" t="s">
        <v>533</v>
      </c>
      <c r="C5341" t="s">
        <v>479</v>
      </c>
      <c r="D5341" t="str">
        <f>IFERROR(VLOOKUP(A5341,'Perpetual Stats(HEM)'!$A$3:$D$2773,3,FALSE),B5341)</f>
        <v>4RSAU</v>
      </c>
    </row>
    <row r="5342" spans="1:4">
      <c r="A5342">
        <v>5541</v>
      </c>
      <c r="B5342" t="s">
        <v>533</v>
      </c>
      <c r="C5342" t="s">
        <v>479</v>
      </c>
      <c r="D5342" t="str">
        <f>IFERROR(VLOOKUP(A5342,'Perpetual Stats(HEM)'!$A$3:$D$2773,3,FALSE),B5342)</f>
        <v>SA</v>
      </c>
    </row>
    <row r="5343" spans="1:4">
      <c r="A5343">
        <v>5542</v>
      </c>
      <c r="B5343" t="s">
        <v>533</v>
      </c>
      <c r="C5343" t="s">
        <v>479</v>
      </c>
      <c r="D5343" t="str">
        <f>IFERROR(VLOOKUP(A5343,'Perpetual Stats(HEM)'!$A$3:$D$2773,3,FALSE),B5343)</f>
        <v>SA</v>
      </c>
    </row>
    <row r="5344" spans="1:4">
      <c r="A5344">
        <v>5543</v>
      </c>
      <c r="B5344" t="s">
        <v>533</v>
      </c>
      <c r="C5344" t="s">
        <v>479</v>
      </c>
      <c r="D5344" t="str">
        <f>IFERROR(VLOOKUP(A5344,'Perpetual Stats(HEM)'!$A$3:$D$2773,3,FALSE),B5344)</f>
        <v>SA</v>
      </c>
    </row>
    <row r="5345" spans="1:4">
      <c r="A5345">
        <v>5544</v>
      </c>
      <c r="B5345" t="s">
        <v>533</v>
      </c>
      <c r="C5345" t="s">
        <v>479</v>
      </c>
      <c r="D5345" t="str">
        <f>IFERROR(VLOOKUP(A5345,'Perpetual Stats(HEM)'!$A$3:$D$2773,3,FALSE),B5345)</f>
        <v>SA</v>
      </c>
    </row>
    <row r="5346" spans="1:4">
      <c r="A5346">
        <v>5545</v>
      </c>
      <c r="B5346" t="s">
        <v>533</v>
      </c>
      <c r="C5346" t="s">
        <v>479</v>
      </c>
      <c r="D5346" t="str">
        <f>IFERROR(VLOOKUP(A5346,'Perpetual Stats(HEM)'!$A$3:$D$2773,3,FALSE),B5346)</f>
        <v>SA</v>
      </c>
    </row>
    <row r="5347" spans="1:4">
      <c r="A5347">
        <v>5546</v>
      </c>
      <c r="B5347" t="s">
        <v>533</v>
      </c>
      <c r="C5347" t="s">
        <v>479</v>
      </c>
      <c r="D5347" t="str">
        <f>IFERROR(VLOOKUP(A5347,'Perpetual Stats(HEM)'!$A$3:$D$2773,3,FALSE),B5347)</f>
        <v>SA</v>
      </c>
    </row>
    <row r="5348" spans="1:4">
      <c r="A5348">
        <v>5547</v>
      </c>
      <c r="B5348" t="s">
        <v>533</v>
      </c>
      <c r="C5348" t="s">
        <v>479</v>
      </c>
      <c r="D5348" t="str">
        <f>IFERROR(VLOOKUP(A5348,'Perpetual Stats(HEM)'!$A$3:$D$2773,3,FALSE),B5348)</f>
        <v>SA</v>
      </c>
    </row>
    <row r="5349" spans="1:4">
      <c r="A5349">
        <v>5548</v>
      </c>
      <c r="B5349" t="s">
        <v>533</v>
      </c>
      <c r="C5349" t="s">
        <v>479</v>
      </c>
      <c r="D5349" t="str">
        <f>IFERROR(VLOOKUP(A5349,'Perpetual Stats(HEM)'!$A$3:$D$2773,3,FALSE),B5349)</f>
        <v>SA</v>
      </c>
    </row>
    <row r="5350" spans="1:4">
      <c r="A5350">
        <v>5549</v>
      </c>
      <c r="B5350" t="s">
        <v>533</v>
      </c>
      <c r="C5350" t="s">
        <v>479</v>
      </c>
      <c r="D5350" t="str">
        <f>IFERROR(VLOOKUP(A5350,'Perpetual Stats(HEM)'!$A$3:$D$2773,3,FALSE),B5350)</f>
        <v>SA</v>
      </c>
    </row>
    <row r="5351" spans="1:4">
      <c r="A5351">
        <v>5550</v>
      </c>
      <c r="B5351" t="s">
        <v>533</v>
      </c>
      <c r="C5351" t="s">
        <v>479</v>
      </c>
      <c r="D5351" t="str">
        <f>IFERROR(VLOOKUP(A5351,'Perpetual Stats(HEM)'!$A$3:$D$2773,3,FALSE),B5351)</f>
        <v>4RSAU</v>
      </c>
    </row>
    <row r="5352" spans="1:4">
      <c r="A5352">
        <v>5551</v>
      </c>
      <c r="B5352" t="s">
        <v>533</v>
      </c>
      <c r="C5352" t="s">
        <v>479</v>
      </c>
      <c r="D5352" t="str">
        <f>IFERROR(VLOOKUP(A5352,'Perpetual Stats(HEM)'!$A$3:$D$2773,3,FALSE),B5352)</f>
        <v>SA</v>
      </c>
    </row>
    <row r="5353" spans="1:4">
      <c r="A5353">
        <v>5552</v>
      </c>
      <c r="B5353" t="s">
        <v>533</v>
      </c>
      <c r="C5353" t="s">
        <v>479</v>
      </c>
      <c r="D5353" t="str">
        <f>IFERROR(VLOOKUP(A5353,'Perpetual Stats(HEM)'!$A$3:$D$2773,3,FALSE),B5353)</f>
        <v>4RSAU</v>
      </c>
    </row>
    <row r="5354" spans="1:4">
      <c r="A5354">
        <v>5553</v>
      </c>
      <c r="B5354" t="s">
        <v>533</v>
      </c>
      <c r="C5354" t="s">
        <v>479</v>
      </c>
      <c r="D5354" t="str">
        <f>IFERROR(VLOOKUP(A5354,'Perpetual Stats(HEM)'!$A$3:$D$2773,3,FALSE),B5354)</f>
        <v>SA</v>
      </c>
    </row>
    <row r="5355" spans="1:4">
      <c r="A5355">
        <v>5554</v>
      </c>
      <c r="B5355" t="s">
        <v>533</v>
      </c>
      <c r="C5355" t="s">
        <v>479</v>
      </c>
      <c r="D5355" t="str">
        <f>IFERROR(VLOOKUP(A5355,'Perpetual Stats(HEM)'!$A$3:$D$2773,3,FALSE),B5355)</f>
        <v>4RSAU</v>
      </c>
    </row>
    <row r="5356" spans="1:4">
      <c r="A5356">
        <v>5555</v>
      </c>
      <c r="B5356" t="s">
        <v>533</v>
      </c>
      <c r="C5356" t="s">
        <v>479</v>
      </c>
      <c r="D5356" t="str">
        <f>IFERROR(VLOOKUP(A5356,'Perpetual Stats(HEM)'!$A$3:$D$2773,3,FALSE),B5356)</f>
        <v>4RSAU</v>
      </c>
    </row>
    <row r="5357" spans="1:4">
      <c r="A5357">
        <v>5556</v>
      </c>
      <c r="B5357" t="s">
        <v>533</v>
      </c>
      <c r="C5357" t="s">
        <v>479</v>
      </c>
      <c r="D5357" t="str">
        <f>IFERROR(VLOOKUP(A5357,'Perpetual Stats(HEM)'!$A$3:$D$2773,3,FALSE),B5357)</f>
        <v>4RSAU</v>
      </c>
    </row>
    <row r="5358" spans="1:4">
      <c r="A5358">
        <v>5557</v>
      </c>
      <c r="B5358" t="s">
        <v>533</v>
      </c>
      <c r="C5358" t="s">
        <v>479</v>
      </c>
      <c r="D5358" t="str">
        <f>IFERROR(VLOOKUP(A5358,'Perpetual Stats(HEM)'!$A$3:$D$2773,3,FALSE),B5358)</f>
        <v>SA</v>
      </c>
    </row>
    <row r="5359" spans="1:4">
      <c r="A5359">
        <v>5558</v>
      </c>
      <c r="B5359" t="s">
        <v>533</v>
      </c>
      <c r="C5359" t="s">
        <v>479</v>
      </c>
      <c r="D5359" t="str">
        <f>IFERROR(VLOOKUP(A5359,'Perpetual Stats(HEM)'!$A$3:$D$2773,3,FALSE),B5359)</f>
        <v>4RSAU</v>
      </c>
    </row>
    <row r="5360" spans="1:4">
      <c r="A5360">
        <v>5559</v>
      </c>
      <c r="B5360" t="s">
        <v>533</v>
      </c>
      <c r="C5360" t="s">
        <v>479</v>
      </c>
      <c r="D5360" t="str">
        <f>IFERROR(VLOOKUP(A5360,'Perpetual Stats(HEM)'!$A$3:$D$2773,3,FALSE),B5360)</f>
        <v>SA</v>
      </c>
    </row>
    <row r="5361" spans="1:4">
      <c r="A5361">
        <v>5560</v>
      </c>
      <c r="B5361" t="s">
        <v>533</v>
      </c>
      <c r="C5361" t="s">
        <v>479</v>
      </c>
      <c r="D5361" t="str">
        <f>IFERROR(VLOOKUP(A5361,'Perpetual Stats(HEM)'!$A$3:$D$2773,3,FALSE),B5361)</f>
        <v>4RSAU</v>
      </c>
    </row>
    <row r="5362" spans="1:4">
      <c r="A5362">
        <v>5561</v>
      </c>
      <c r="B5362" t="s">
        <v>533</v>
      </c>
      <c r="C5362" t="s">
        <v>479</v>
      </c>
      <c r="D5362" t="str">
        <f>IFERROR(VLOOKUP(A5362,'Perpetual Stats(HEM)'!$A$3:$D$2773,3,FALSE),B5362)</f>
        <v>SA</v>
      </c>
    </row>
    <row r="5363" spans="1:4">
      <c r="A5363">
        <v>5562</v>
      </c>
      <c r="B5363" t="s">
        <v>533</v>
      </c>
      <c r="C5363" t="s">
        <v>479</v>
      </c>
      <c r="D5363" t="str">
        <f>IFERROR(VLOOKUP(A5363,'Perpetual Stats(HEM)'!$A$3:$D$2773,3,FALSE),B5363)</f>
        <v>SA</v>
      </c>
    </row>
    <row r="5364" spans="1:4">
      <c r="A5364">
        <v>5563</v>
      </c>
      <c r="B5364" t="s">
        <v>533</v>
      </c>
      <c r="C5364" t="s">
        <v>479</v>
      </c>
      <c r="D5364" t="str">
        <f>IFERROR(VLOOKUP(A5364,'Perpetual Stats(HEM)'!$A$3:$D$2773,3,FALSE),B5364)</f>
        <v>SA</v>
      </c>
    </row>
    <row r="5365" spans="1:4">
      <c r="A5365">
        <v>5564</v>
      </c>
      <c r="B5365" t="s">
        <v>533</v>
      </c>
      <c r="C5365" t="s">
        <v>479</v>
      </c>
      <c r="D5365" t="str">
        <f>IFERROR(VLOOKUP(A5365,'Perpetual Stats(HEM)'!$A$3:$D$2773,3,FALSE),B5365)</f>
        <v>SA</v>
      </c>
    </row>
    <row r="5366" spans="1:4">
      <c r="A5366">
        <v>5565</v>
      </c>
      <c r="B5366" t="s">
        <v>533</v>
      </c>
      <c r="C5366" t="s">
        <v>479</v>
      </c>
      <c r="D5366" t="str">
        <f>IFERROR(VLOOKUP(A5366,'Perpetual Stats(HEM)'!$A$3:$D$2773,3,FALSE),B5366)</f>
        <v>SA</v>
      </c>
    </row>
    <row r="5367" spans="1:4">
      <c r="A5367">
        <v>5566</v>
      </c>
      <c r="B5367" t="s">
        <v>533</v>
      </c>
      <c r="C5367" t="s">
        <v>479</v>
      </c>
      <c r="D5367" t="str">
        <f>IFERROR(VLOOKUP(A5367,'Perpetual Stats(HEM)'!$A$3:$D$2773,3,FALSE),B5367)</f>
        <v>SA</v>
      </c>
    </row>
    <row r="5368" spans="1:4">
      <c r="A5368">
        <v>5567</v>
      </c>
      <c r="B5368" t="s">
        <v>533</v>
      </c>
      <c r="C5368" t="s">
        <v>479</v>
      </c>
      <c r="D5368" t="str">
        <f>IFERROR(VLOOKUP(A5368,'Perpetual Stats(HEM)'!$A$3:$D$2773,3,FALSE),B5368)</f>
        <v>SA</v>
      </c>
    </row>
    <row r="5369" spans="1:4">
      <c r="A5369">
        <v>5568</v>
      </c>
      <c r="B5369" t="s">
        <v>533</v>
      </c>
      <c r="C5369" t="s">
        <v>479</v>
      </c>
      <c r="D5369" t="str">
        <f>IFERROR(VLOOKUP(A5369,'Perpetual Stats(HEM)'!$A$3:$D$2773,3,FALSE),B5369)</f>
        <v>SA</v>
      </c>
    </row>
    <row r="5370" spans="1:4">
      <c r="A5370">
        <v>5569</v>
      </c>
      <c r="B5370" t="s">
        <v>533</v>
      </c>
      <c r="C5370" t="s">
        <v>479</v>
      </c>
      <c r="D5370" t="str">
        <f>IFERROR(VLOOKUP(A5370,'Perpetual Stats(HEM)'!$A$3:$D$2773,3,FALSE),B5370)</f>
        <v>SA</v>
      </c>
    </row>
    <row r="5371" spans="1:4">
      <c r="A5371">
        <v>5570</v>
      </c>
      <c r="B5371" t="s">
        <v>533</v>
      </c>
      <c r="C5371" t="s">
        <v>479</v>
      </c>
      <c r="D5371" t="str">
        <f>IFERROR(VLOOKUP(A5371,'Perpetual Stats(HEM)'!$A$3:$D$2773,3,FALSE),B5371)</f>
        <v>4RSAU</v>
      </c>
    </row>
    <row r="5372" spans="1:4">
      <c r="A5372">
        <v>5571</v>
      </c>
      <c r="B5372" t="s">
        <v>533</v>
      </c>
      <c r="C5372" t="s">
        <v>479</v>
      </c>
      <c r="D5372" t="str">
        <f>IFERROR(VLOOKUP(A5372,'Perpetual Stats(HEM)'!$A$3:$D$2773,3,FALSE),B5372)</f>
        <v>4RSAU</v>
      </c>
    </row>
    <row r="5373" spans="1:4">
      <c r="A5373">
        <v>5572</v>
      </c>
      <c r="B5373" t="s">
        <v>533</v>
      </c>
      <c r="C5373" t="s">
        <v>479</v>
      </c>
      <c r="D5373" t="str">
        <f>IFERROR(VLOOKUP(A5373,'Perpetual Stats(HEM)'!$A$3:$D$2773,3,FALSE),B5373)</f>
        <v>4RSAU</v>
      </c>
    </row>
    <row r="5374" spans="1:4">
      <c r="A5374">
        <v>5573</v>
      </c>
      <c r="B5374" t="s">
        <v>533</v>
      </c>
      <c r="C5374" t="s">
        <v>479</v>
      </c>
      <c r="D5374" t="str">
        <f>IFERROR(VLOOKUP(A5374,'Perpetual Stats(HEM)'!$A$3:$D$2773,3,FALSE),B5374)</f>
        <v>4RSAU</v>
      </c>
    </row>
    <row r="5375" spans="1:4">
      <c r="A5375">
        <v>5574</v>
      </c>
      <c r="B5375" t="s">
        <v>533</v>
      </c>
      <c r="C5375" t="s">
        <v>479</v>
      </c>
      <c r="D5375" t="str">
        <f>IFERROR(VLOOKUP(A5375,'Perpetual Stats(HEM)'!$A$3:$D$2773,3,FALSE),B5375)</f>
        <v>SA</v>
      </c>
    </row>
    <row r="5376" spans="1:4">
      <c r="A5376">
        <v>5575</v>
      </c>
      <c r="B5376" t="s">
        <v>533</v>
      </c>
      <c r="C5376" t="s">
        <v>479</v>
      </c>
      <c r="D5376" t="str">
        <f>IFERROR(VLOOKUP(A5376,'Perpetual Stats(HEM)'!$A$3:$D$2773,3,FALSE),B5376)</f>
        <v>4RSAU</v>
      </c>
    </row>
    <row r="5377" spans="1:4">
      <c r="A5377">
        <v>5576</v>
      </c>
      <c r="B5377" t="s">
        <v>533</v>
      </c>
      <c r="C5377" t="s">
        <v>479</v>
      </c>
      <c r="D5377" t="str">
        <f>IFERROR(VLOOKUP(A5377,'Perpetual Stats(HEM)'!$A$3:$D$2773,3,FALSE),B5377)</f>
        <v>4RSAU</v>
      </c>
    </row>
    <row r="5378" spans="1:4">
      <c r="A5378">
        <v>5577</v>
      </c>
      <c r="B5378" t="s">
        <v>533</v>
      </c>
      <c r="C5378" t="s">
        <v>479</v>
      </c>
      <c r="D5378" t="str">
        <f>IFERROR(VLOOKUP(A5378,'Perpetual Stats(HEM)'!$A$3:$D$2773,3,FALSE),B5378)</f>
        <v>4RSAU</v>
      </c>
    </row>
    <row r="5379" spans="1:4">
      <c r="A5379">
        <v>5578</v>
      </c>
      <c r="B5379" t="s">
        <v>533</v>
      </c>
      <c r="C5379" t="s">
        <v>479</v>
      </c>
      <c r="D5379" t="str">
        <f>IFERROR(VLOOKUP(A5379,'Perpetual Stats(HEM)'!$A$3:$D$2773,3,FALSE),B5379)</f>
        <v>SA</v>
      </c>
    </row>
    <row r="5380" spans="1:4">
      <c r="A5380">
        <v>5579</v>
      </c>
      <c r="B5380" t="s">
        <v>533</v>
      </c>
      <c r="C5380" t="s">
        <v>479</v>
      </c>
      <c r="D5380" t="str">
        <f>IFERROR(VLOOKUP(A5380,'Perpetual Stats(HEM)'!$A$3:$D$2773,3,FALSE),B5380)</f>
        <v>SA</v>
      </c>
    </row>
    <row r="5381" spans="1:4">
      <c r="A5381">
        <v>5580</v>
      </c>
      <c r="B5381" t="s">
        <v>533</v>
      </c>
      <c r="C5381" t="s">
        <v>479</v>
      </c>
      <c r="D5381" t="str">
        <f>IFERROR(VLOOKUP(A5381,'Perpetual Stats(HEM)'!$A$3:$D$2773,3,FALSE),B5381)</f>
        <v>4RSAU</v>
      </c>
    </row>
    <row r="5382" spans="1:4">
      <c r="A5382">
        <v>5581</v>
      </c>
      <c r="B5382" t="s">
        <v>533</v>
      </c>
      <c r="C5382" t="s">
        <v>479</v>
      </c>
      <c r="D5382" t="str">
        <f>IFERROR(VLOOKUP(A5382,'Perpetual Stats(HEM)'!$A$3:$D$2773,3,FALSE),B5382)</f>
        <v>4RSAU</v>
      </c>
    </row>
    <row r="5383" spans="1:4">
      <c r="A5383">
        <v>5582</v>
      </c>
      <c r="B5383" t="s">
        <v>533</v>
      </c>
      <c r="C5383" t="s">
        <v>479</v>
      </c>
      <c r="D5383" t="str">
        <f>IFERROR(VLOOKUP(A5383,'Perpetual Stats(HEM)'!$A$3:$D$2773,3,FALSE),B5383)</f>
        <v>4RSAU</v>
      </c>
    </row>
    <row r="5384" spans="1:4">
      <c r="A5384">
        <v>5583</v>
      </c>
      <c r="B5384" t="s">
        <v>533</v>
      </c>
      <c r="C5384" t="s">
        <v>479</v>
      </c>
      <c r="D5384" t="str">
        <f>IFERROR(VLOOKUP(A5384,'Perpetual Stats(HEM)'!$A$3:$D$2773,3,FALSE),B5384)</f>
        <v>4RSAU</v>
      </c>
    </row>
    <row r="5385" spans="1:4">
      <c r="A5385">
        <v>5584</v>
      </c>
      <c r="B5385" t="s">
        <v>533</v>
      </c>
      <c r="C5385" t="s">
        <v>479</v>
      </c>
      <c r="D5385" t="str">
        <f>IFERROR(VLOOKUP(A5385,'Perpetual Stats(HEM)'!$A$3:$D$2773,3,FALSE),B5385)</f>
        <v>SA</v>
      </c>
    </row>
    <row r="5386" spans="1:4">
      <c r="A5386">
        <v>5585</v>
      </c>
      <c r="B5386" t="s">
        <v>533</v>
      </c>
      <c r="C5386" t="s">
        <v>479</v>
      </c>
      <c r="D5386" t="str">
        <f>IFERROR(VLOOKUP(A5386,'Perpetual Stats(HEM)'!$A$3:$D$2773,3,FALSE),B5386)</f>
        <v>SA</v>
      </c>
    </row>
    <row r="5387" spans="1:4">
      <c r="A5387">
        <v>5586</v>
      </c>
      <c r="B5387" t="s">
        <v>533</v>
      </c>
      <c r="C5387" t="s">
        <v>479</v>
      </c>
      <c r="D5387" t="str">
        <f>IFERROR(VLOOKUP(A5387,'Perpetual Stats(HEM)'!$A$3:$D$2773,3,FALSE),B5387)</f>
        <v>SA</v>
      </c>
    </row>
    <row r="5388" spans="1:4">
      <c r="A5388">
        <v>5587</v>
      </c>
      <c r="B5388" t="s">
        <v>533</v>
      </c>
      <c r="C5388" t="s">
        <v>479</v>
      </c>
      <c r="D5388" t="str">
        <f>IFERROR(VLOOKUP(A5388,'Perpetual Stats(HEM)'!$A$3:$D$2773,3,FALSE),B5388)</f>
        <v>SA</v>
      </c>
    </row>
    <row r="5389" spans="1:4">
      <c r="A5389">
        <v>5588</v>
      </c>
      <c r="B5389" t="s">
        <v>533</v>
      </c>
      <c r="C5389" t="s">
        <v>479</v>
      </c>
      <c r="D5389" t="str">
        <f>IFERROR(VLOOKUP(A5389,'Perpetual Stats(HEM)'!$A$3:$D$2773,3,FALSE),B5389)</f>
        <v>SA</v>
      </c>
    </row>
    <row r="5390" spans="1:4">
      <c r="A5390">
        <v>5589</v>
      </c>
      <c r="B5390" t="s">
        <v>533</v>
      </c>
      <c r="C5390" t="s">
        <v>479</v>
      </c>
      <c r="D5390" t="str">
        <f>IFERROR(VLOOKUP(A5390,'Perpetual Stats(HEM)'!$A$3:$D$2773,3,FALSE),B5390)</f>
        <v>SA</v>
      </c>
    </row>
    <row r="5391" spans="1:4">
      <c r="A5391">
        <v>5590</v>
      </c>
      <c r="B5391" t="s">
        <v>533</v>
      </c>
      <c r="C5391" t="s">
        <v>479</v>
      </c>
      <c r="D5391" t="str">
        <f>IFERROR(VLOOKUP(A5391,'Perpetual Stats(HEM)'!$A$3:$D$2773,3,FALSE),B5391)</f>
        <v>SA</v>
      </c>
    </row>
    <row r="5392" spans="1:4">
      <c r="A5392">
        <v>5591</v>
      </c>
      <c r="B5392" t="s">
        <v>533</v>
      </c>
      <c r="C5392" t="s">
        <v>479</v>
      </c>
      <c r="D5392" t="str">
        <f>IFERROR(VLOOKUP(A5392,'Perpetual Stats(HEM)'!$A$3:$D$2773,3,FALSE),B5392)</f>
        <v>SA</v>
      </c>
    </row>
    <row r="5393" spans="1:4">
      <c r="A5393">
        <v>5592</v>
      </c>
      <c r="B5393" t="s">
        <v>533</v>
      </c>
      <c r="C5393" t="s">
        <v>479</v>
      </c>
      <c r="D5393" t="str">
        <f>IFERROR(VLOOKUP(A5393,'Perpetual Stats(HEM)'!$A$3:$D$2773,3,FALSE),B5393)</f>
        <v>SA</v>
      </c>
    </row>
    <row r="5394" spans="1:4">
      <c r="A5394">
        <v>5593</v>
      </c>
      <c r="B5394" t="s">
        <v>533</v>
      </c>
      <c r="C5394" t="s">
        <v>479</v>
      </c>
      <c r="D5394" t="str">
        <f>IFERROR(VLOOKUP(A5394,'Perpetual Stats(HEM)'!$A$3:$D$2773,3,FALSE),B5394)</f>
        <v>SA</v>
      </c>
    </row>
    <row r="5395" spans="1:4">
      <c r="A5395">
        <v>5594</v>
      </c>
      <c r="B5395" t="s">
        <v>533</v>
      </c>
      <c r="C5395" t="s">
        <v>479</v>
      </c>
      <c r="D5395" t="str">
        <f>IFERROR(VLOOKUP(A5395,'Perpetual Stats(HEM)'!$A$3:$D$2773,3,FALSE),B5395)</f>
        <v>SA</v>
      </c>
    </row>
    <row r="5396" spans="1:4">
      <c r="A5396">
        <v>5595</v>
      </c>
      <c r="B5396" t="s">
        <v>533</v>
      </c>
      <c r="C5396" t="s">
        <v>479</v>
      </c>
      <c r="D5396" t="str">
        <f>IFERROR(VLOOKUP(A5396,'Perpetual Stats(HEM)'!$A$3:$D$2773,3,FALSE),B5396)</f>
        <v>SA</v>
      </c>
    </row>
    <row r="5397" spans="1:4">
      <c r="A5397">
        <v>5596</v>
      </c>
      <c r="B5397" t="s">
        <v>533</v>
      </c>
      <c r="C5397" t="s">
        <v>479</v>
      </c>
      <c r="D5397" t="str">
        <f>IFERROR(VLOOKUP(A5397,'Perpetual Stats(HEM)'!$A$3:$D$2773,3,FALSE),B5397)</f>
        <v>SA</v>
      </c>
    </row>
    <row r="5398" spans="1:4">
      <c r="A5398">
        <v>5597</v>
      </c>
      <c r="B5398" t="s">
        <v>533</v>
      </c>
      <c r="C5398" t="s">
        <v>479</v>
      </c>
      <c r="D5398" t="str">
        <f>IFERROR(VLOOKUP(A5398,'Perpetual Stats(HEM)'!$A$3:$D$2773,3,FALSE),B5398)</f>
        <v>SA</v>
      </c>
    </row>
    <row r="5399" spans="1:4">
      <c r="A5399">
        <v>5598</v>
      </c>
      <c r="B5399" t="s">
        <v>533</v>
      </c>
      <c r="C5399" t="s">
        <v>479</v>
      </c>
      <c r="D5399" t="str">
        <f>IFERROR(VLOOKUP(A5399,'Perpetual Stats(HEM)'!$A$3:$D$2773,3,FALSE),B5399)</f>
        <v>SA</v>
      </c>
    </row>
    <row r="5400" spans="1:4">
      <c r="A5400">
        <v>5599</v>
      </c>
      <c r="B5400" t="s">
        <v>533</v>
      </c>
      <c r="C5400" t="s">
        <v>479</v>
      </c>
      <c r="D5400" t="str">
        <f>IFERROR(VLOOKUP(A5400,'Perpetual Stats(HEM)'!$A$3:$D$2773,3,FALSE),B5400)</f>
        <v>SA</v>
      </c>
    </row>
    <row r="5401" spans="1:4">
      <c r="A5401">
        <v>5600</v>
      </c>
      <c r="B5401" t="s">
        <v>533</v>
      </c>
      <c r="C5401" t="s">
        <v>479</v>
      </c>
      <c r="D5401" t="str">
        <f>IFERROR(VLOOKUP(A5401,'Perpetual Stats(HEM)'!$A$3:$D$2773,3,FALSE),B5401)</f>
        <v>4RSAU</v>
      </c>
    </row>
    <row r="5402" spans="1:4">
      <c r="A5402">
        <v>5601</v>
      </c>
      <c r="B5402" t="s">
        <v>533</v>
      </c>
      <c r="C5402" t="s">
        <v>479</v>
      </c>
      <c r="D5402" t="str">
        <f>IFERROR(VLOOKUP(A5402,'Perpetual Stats(HEM)'!$A$3:$D$2773,3,FALSE),B5402)</f>
        <v>4RSAU</v>
      </c>
    </row>
    <row r="5403" spans="1:4">
      <c r="A5403">
        <v>5602</v>
      </c>
      <c r="B5403" t="s">
        <v>533</v>
      </c>
      <c r="C5403" t="s">
        <v>479</v>
      </c>
      <c r="D5403" t="str">
        <f>IFERROR(VLOOKUP(A5403,'Perpetual Stats(HEM)'!$A$3:$D$2773,3,FALSE),B5403)</f>
        <v>4RSAU</v>
      </c>
    </row>
    <row r="5404" spans="1:4">
      <c r="A5404">
        <v>5603</v>
      </c>
      <c r="B5404" t="s">
        <v>533</v>
      </c>
      <c r="C5404" t="s">
        <v>479</v>
      </c>
      <c r="D5404" t="str">
        <f>IFERROR(VLOOKUP(A5404,'Perpetual Stats(HEM)'!$A$3:$D$2773,3,FALSE),B5404)</f>
        <v>4RSAU</v>
      </c>
    </row>
    <row r="5405" spans="1:4">
      <c r="A5405">
        <v>5604</v>
      </c>
      <c r="B5405" t="s">
        <v>533</v>
      </c>
      <c r="C5405" t="s">
        <v>479</v>
      </c>
      <c r="D5405" t="str">
        <f>IFERROR(VLOOKUP(A5405,'Perpetual Stats(HEM)'!$A$3:$D$2773,3,FALSE),B5405)</f>
        <v>4RSAU</v>
      </c>
    </row>
    <row r="5406" spans="1:4">
      <c r="A5406">
        <v>5605</v>
      </c>
      <c r="B5406" t="s">
        <v>533</v>
      </c>
      <c r="C5406" t="s">
        <v>479</v>
      </c>
      <c r="D5406" t="str">
        <f>IFERROR(VLOOKUP(A5406,'Perpetual Stats(HEM)'!$A$3:$D$2773,3,FALSE),B5406)</f>
        <v>4RSAU</v>
      </c>
    </row>
    <row r="5407" spans="1:4">
      <c r="A5407">
        <v>5606</v>
      </c>
      <c r="B5407" t="s">
        <v>533</v>
      </c>
      <c r="C5407" t="s">
        <v>479</v>
      </c>
      <c r="D5407" t="str">
        <f>IFERROR(VLOOKUP(A5407,'Perpetual Stats(HEM)'!$A$3:$D$2773,3,FALSE),B5407)</f>
        <v>4RSAU</v>
      </c>
    </row>
    <row r="5408" spans="1:4">
      <c r="A5408">
        <v>5607</v>
      </c>
      <c r="B5408" t="s">
        <v>533</v>
      </c>
      <c r="C5408" t="s">
        <v>479</v>
      </c>
      <c r="D5408" t="str">
        <f>IFERROR(VLOOKUP(A5408,'Perpetual Stats(HEM)'!$A$3:$D$2773,3,FALSE),B5408)</f>
        <v>4RSAU</v>
      </c>
    </row>
    <row r="5409" spans="1:4">
      <c r="A5409">
        <v>5608</v>
      </c>
      <c r="B5409" t="s">
        <v>533</v>
      </c>
      <c r="C5409" t="s">
        <v>479</v>
      </c>
      <c r="D5409" t="str">
        <f>IFERROR(VLOOKUP(A5409,'Perpetual Stats(HEM)'!$A$3:$D$2773,3,FALSE),B5409)</f>
        <v>4RSAU</v>
      </c>
    </row>
    <row r="5410" spans="1:4">
      <c r="A5410">
        <v>5609</v>
      </c>
      <c r="B5410" t="s">
        <v>533</v>
      </c>
      <c r="C5410" t="s">
        <v>479</v>
      </c>
      <c r="D5410" t="str">
        <f>IFERROR(VLOOKUP(A5410,'Perpetual Stats(HEM)'!$A$3:$D$2773,3,FALSE),B5410)</f>
        <v>4RSAU</v>
      </c>
    </row>
    <row r="5411" spans="1:4">
      <c r="A5411">
        <v>5610</v>
      </c>
      <c r="B5411" t="s">
        <v>533</v>
      </c>
      <c r="C5411" t="s">
        <v>479</v>
      </c>
      <c r="D5411" t="str">
        <f>IFERROR(VLOOKUP(A5411,'Perpetual Stats(HEM)'!$A$3:$D$2773,3,FALSE),B5411)</f>
        <v>SA</v>
      </c>
    </row>
    <row r="5412" spans="1:4">
      <c r="A5412">
        <v>5611</v>
      </c>
      <c r="B5412" t="s">
        <v>533</v>
      </c>
      <c r="C5412" t="s">
        <v>479</v>
      </c>
      <c r="D5412" t="str">
        <f>IFERROR(VLOOKUP(A5412,'Perpetual Stats(HEM)'!$A$3:$D$2773,3,FALSE),B5412)</f>
        <v>SA</v>
      </c>
    </row>
    <row r="5413" spans="1:4">
      <c r="A5413">
        <v>5612</v>
      </c>
      <c r="B5413" t="s">
        <v>533</v>
      </c>
      <c r="C5413" t="s">
        <v>479</v>
      </c>
      <c r="D5413" t="str">
        <f>IFERROR(VLOOKUP(A5413,'Perpetual Stats(HEM)'!$A$3:$D$2773,3,FALSE),B5413)</f>
        <v>SA</v>
      </c>
    </row>
    <row r="5414" spans="1:4">
      <c r="A5414">
        <v>5613</v>
      </c>
      <c r="B5414" t="s">
        <v>533</v>
      </c>
      <c r="C5414" t="s">
        <v>479</v>
      </c>
      <c r="D5414" t="str">
        <f>IFERROR(VLOOKUP(A5414,'Perpetual Stats(HEM)'!$A$3:$D$2773,3,FALSE),B5414)</f>
        <v>SA</v>
      </c>
    </row>
    <row r="5415" spans="1:4">
      <c r="A5415">
        <v>5614</v>
      </c>
      <c r="B5415" t="s">
        <v>533</v>
      </c>
      <c r="C5415" t="s">
        <v>479</v>
      </c>
      <c r="D5415" t="str">
        <f>IFERROR(VLOOKUP(A5415,'Perpetual Stats(HEM)'!$A$3:$D$2773,3,FALSE),B5415)</f>
        <v>SA</v>
      </c>
    </row>
    <row r="5416" spans="1:4">
      <c r="A5416">
        <v>5615</v>
      </c>
      <c r="B5416" t="s">
        <v>533</v>
      </c>
      <c r="C5416" t="s">
        <v>479</v>
      </c>
      <c r="D5416" t="str">
        <f>IFERROR(VLOOKUP(A5416,'Perpetual Stats(HEM)'!$A$3:$D$2773,3,FALSE),B5416)</f>
        <v>SA</v>
      </c>
    </row>
    <row r="5417" spans="1:4">
      <c r="A5417">
        <v>5616</v>
      </c>
      <c r="B5417" t="s">
        <v>533</v>
      </c>
      <c r="C5417" t="s">
        <v>479</v>
      </c>
      <c r="D5417" t="str">
        <f>IFERROR(VLOOKUP(A5417,'Perpetual Stats(HEM)'!$A$3:$D$2773,3,FALSE),B5417)</f>
        <v>SA</v>
      </c>
    </row>
    <row r="5418" spans="1:4">
      <c r="A5418">
        <v>5617</v>
      </c>
      <c r="B5418" t="s">
        <v>533</v>
      </c>
      <c r="C5418" t="s">
        <v>479</v>
      </c>
      <c r="D5418" t="str">
        <f>IFERROR(VLOOKUP(A5418,'Perpetual Stats(HEM)'!$A$3:$D$2773,3,FALSE),B5418)</f>
        <v>SA</v>
      </c>
    </row>
    <row r="5419" spans="1:4">
      <c r="A5419">
        <v>5618</v>
      </c>
      <c r="B5419" t="s">
        <v>533</v>
      </c>
      <c r="C5419" t="s">
        <v>479</v>
      </c>
      <c r="D5419" t="str">
        <f>IFERROR(VLOOKUP(A5419,'Perpetual Stats(HEM)'!$A$3:$D$2773,3,FALSE),B5419)</f>
        <v>SA</v>
      </c>
    </row>
    <row r="5420" spans="1:4">
      <c r="A5420">
        <v>5619</v>
      </c>
      <c r="B5420" t="s">
        <v>533</v>
      </c>
      <c r="C5420" t="s">
        <v>479</v>
      </c>
      <c r="D5420" t="str">
        <f>IFERROR(VLOOKUP(A5420,'Perpetual Stats(HEM)'!$A$3:$D$2773,3,FALSE),B5420)</f>
        <v>SA</v>
      </c>
    </row>
    <row r="5421" spans="1:4">
      <c r="A5421">
        <v>5620</v>
      </c>
      <c r="B5421" t="s">
        <v>533</v>
      </c>
      <c r="C5421" t="s">
        <v>479</v>
      </c>
      <c r="D5421" t="str">
        <f>IFERROR(VLOOKUP(A5421,'Perpetual Stats(HEM)'!$A$3:$D$2773,3,FALSE),B5421)</f>
        <v>SA</v>
      </c>
    </row>
    <row r="5422" spans="1:4">
      <c r="A5422">
        <v>5621</v>
      </c>
      <c r="B5422" t="s">
        <v>533</v>
      </c>
      <c r="C5422" t="s">
        <v>479</v>
      </c>
      <c r="D5422" t="str">
        <f>IFERROR(VLOOKUP(A5422,'Perpetual Stats(HEM)'!$A$3:$D$2773,3,FALSE),B5422)</f>
        <v>SA</v>
      </c>
    </row>
    <row r="5423" spans="1:4">
      <c r="A5423">
        <v>5622</v>
      </c>
      <c r="B5423" t="s">
        <v>533</v>
      </c>
      <c r="C5423" t="s">
        <v>479</v>
      </c>
      <c r="D5423" t="str">
        <f>IFERROR(VLOOKUP(A5423,'Perpetual Stats(HEM)'!$A$3:$D$2773,3,FALSE),B5423)</f>
        <v>SA</v>
      </c>
    </row>
    <row r="5424" spans="1:4">
      <c r="A5424">
        <v>5623</v>
      </c>
      <c r="B5424" t="s">
        <v>533</v>
      </c>
      <c r="C5424" t="s">
        <v>479</v>
      </c>
      <c r="D5424" t="str">
        <f>IFERROR(VLOOKUP(A5424,'Perpetual Stats(HEM)'!$A$3:$D$2773,3,FALSE),B5424)</f>
        <v>SA</v>
      </c>
    </row>
    <row r="5425" spans="1:4">
      <c r="A5425">
        <v>5624</v>
      </c>
      <c r="B5425" t="s">
        <v>533</v>
      </c>
      <c r="C5425" t="s">
        <v>479</v>
      </c>
      <c r="D5425" t="str">
        <f>IFERROR(VLOOKUP(A5425,'Perpetual Stats(HEM)'!$A$3:$D$2773,3,FALSE),B5425)</f>
        <v>SA</v>
      </c>
    </row>
    <row r="5426" spans="1:4">
      <c r="A5426">
        <v>5625</v>
      </c>
      <c r="B5426" t="s">
        <v>533</v>
      </c>
      <c r="C5426" t="s">
        <v>479</v>
      </c>
      <c r="D5426" t="str">
        <f>IFERROR(VLOOKUP(A5426,'Perpetual Stats(HEM)'!$A$3:$D$2773,3,FALSE),B5426)</f>
        <v>SA</v>
      </c>
    </row>
    <row r="5427" spans="1:4">
      <c r="A5427">
        <v>5626</v>
      </c>
      <c r="B5427" t="s">
        <v>533</v>
      </c>
      <c r="C5427" t="s">
        <v>479</v>
      </c>
      <c r="D5427" t="str">
        <f>IFERROR(VLOOKUP(A5427,'Perpetual Stats(HEM)'!$A$3:$D$2773,3,FALSE),B5427)</f>
        <v>SA</v>
      </c>
    </row>
    <row r="5428" spans="1:4">
      <c r="A5428">
        <v>5627</v>
      </c>
      <c r="B5428" t="s">
        <v>533</v>
      </c>
      <c r="C5428" t="s">
        <v>479</v>
      </c>
      <c r="D5428" t="str">
        <f>IFERROR(VLOOKUP(A5428,'Perpetual Stats(HEM)'!$A$3:$D$2773,3,FALSE),B5428)</f>
        <v>SA</v>
      </c>
    </row>
    <row r="5429" spans="1:4">
      <c r="A5429">
        <v>5628</v>
      </c>
      <c r="B5429" t="s">
        <v>533</v>
      </c>
      <c r="C5429" t="s">
        <v>479</v>
      </c>
      <c r="D5429" t="str">
        <f>IFERROR(VLOOKUP(A5429,'Perpetual Stats(HEM)'!$A$3:$D$2773,3,FALSE),B5429)</f>
        <v>SA</v>
      </c>
    </row>
    <row r="5430" spans="1:4">
      <c r="A5430">
        <v>5629</v>
      </c>
      <c r="B5430" t="s">
        <v>533</v>
      </c>
      <c r="C5430" t="s">
        <v>479</v>
      </c>
      <c r="D5430" t="str">
        <f>IFERROR(VLOOKUP(A5430,'Perpetual Stats(HEM)'!$A$3:$D$2773,3,FALSE),B5430)</f>
        <v>SA</v>
      </c>
    </row>
    <row r="5431" spans="1:4">
      <c r="A5431">
        <v>5630</v>
      </c>
      <c r="B5431" t="s">
        <v>533</v>
      </c>
      <c r="C5431" t="s">
        <v>479</v>
      </c>
      <c r="D5431" t="str">
        <f>IFERROR(VLOOKUP(A5431,'Perpetual Stats(HEM)'!$A$3:$D$2773,3,FALSE),B5431)</f>
        <v>4RSAU</v>
      </c>
    </row>
    <row r="5432" spans="1:4">
      <c r="A5432">
        <v>5631</v>
      </c>
      <c r="B5432" t="s">
        <v>533</v>
      </c>
      <c r="C5432" t="s">
        <v>479</v>
      </c>
      <c r="D5432" t="str">
        <f>IFERROR(VLOOKUP(A5432,'Perpetual Stats(HEM)'!$A$3:$D$2773,3,FALSE),B5432)</f>
        <v>4RSAU</v>
      </c>
    </row>
    <row r="5433" spans="1:4">
      <c r="A5433">
        <v>5632</v>
      </c>
      <c r="B5433" t="s">
        <v>533</v>
      </c>
      <c r="C5433" t="s">
        <v>479</v>
      </c>
      <c r="D5433" t="str">
        <f>IFERROR(VLOOKUP(A5433,'Perpetual Stats(HEM)'!$A$3:$D$2773,3,FALSE),B5433)</f>
        <v>4RSAU</v>
      </c>
    </row>
    <row r="5434" spans="1:4">
      <c r="A5434">
        <v>5633</v>
      </c>
      <c r="B5434" t="s">
        <v>533</v>
      </c>
      <c r="C5434" t="s">
        <v>479</v>
      </c>
      <c r="D5434" t="str">
        <f>IFERROR(VLOOKUP(A5434,'Perpetual Stats(HEM)'!$A$3:$D$2773,3,FALSE),B5434)</f>
        <v>4RSAU</v>
      </c>
    </row>
    <row r="5435" spans="1:4">
      <c r="A5435">
        <v>5634</v>
      </c>
      <c r="B5435" t="s">
        <v>533</v>
      </c>
      <c r="C5435" t="s">
        <v>479</v>
      </c>
      <c r="D5435" t="str">
        <f>IFERROR(VLOOKUP(A5435,'Perpetual Stats(HEM)'!$A$3:$D$2773,3,FALSE),B5435)</f>
        <v>SA</v>
      </c>
    </row>
    <row r="5436" spans="1:4">
      <c r="A5436">
        <v>5635</v>
      </c>
      <c r="B5436" t="s">
        <v>533</v>
      </c>
      <c r="C5436" t="s">
        <v>479</v>
      </c>
      <c r="D5436" t="str">
        <f>IFERROR(VLOOKUP(A5436,'Perpetual Stats(HEM)'!$A$3:$D$2773,3,FALSE),B5436)</f>
        <v>SA</v>
      </c>
    </row>
    <row r="5437" spans="1:4">
      <c r="A5437">
        <v>5636</v>
      </c>
      <c r="B5437" t="s">
        <v>533</v>
      </c>
      <c r="C5437" t="s">
        <v>479</v>
      </c>
      <c r="D5437" t="str">
        <f>IFERROR(VLOOKUP(A5437,'Perpetual Stats(HEM)'!$A$3:$D$2773,3,FALSE),B5437)</f>
        <v>SA</v>
      </c>
    </row>
    <row r="5438" spans="1:4">
      <c r="A5438">
        <v>5637</v>
      </c>
      <c r="B5438" t="s">
        <v>533</v>
      </c>
      <c r="C5438" t="s">
        <v>479</v>
      </c>
      <c r="D5438" t="str">
        <f>IFERROR(VLOOKUP(A5438,'Perpetual Stats(HEM)'!$A$3:$D$2773,3,FALSE),B5438)</f>
        <v>SA</v>
      </c>
    </row>
    <row r="5439" spans="1:4">
      <c r="A5439">
        <v>5638</v>
      </c>
      <c r="B5439" t="s">
        <v>533</v>
      </c>
      <c r="C5439" t="s">
        <v>479</v>
      </c>
      <c r="D5439" t="str">
        <f>IFERROR(VLOOKUP(A5439,'Perpetual Stats(HEM)'!$A$3:$D$2773,3,FALSE),B5439)</f>
        <v>SA</v>
      </c>
    </row>
    <row r="5440" spans="1:4">
      <c r="A5440">
        <v>5639</v>
      </c>
      <c r="B5440" t="s">
        <v>533</v>
      </c>
      <c r="C5440" t="s">
        <v>479</v>
      </c>
      <c r="D5440" t="str">
        <f>IFERROR(VLOOKUP(A5440,'Perpetual Stats(HEM)'!$A$3:$D$2773,3,FALSE),B5440)</f>
        <v>SA</v>
      </c>
    </row>
    <row r="5441" spans="1:4">
      <c r="A5441">
        <v>5640</v>
      </c>
      <c r="B5441" t="s">
        <v>533</v>
      </c>
      <c r="C5441" t="s">
        <v>479</v>
      </c>
      <c r="D5441" t="str">
        <f>IFERROR(VLOOKUP(A5441,'Perpetual Stats(HEM)'!$A$3:$D$2773,3,FALSE),B5441)</f>
        <v>4RSAU</v>
      </c>
    </row>
    <row r="5442" spans="1:4">
      <c r="A5442">
        <v>5641</v>
      </c>
      <c r="B5442" t="s">
        <v>533</v>
      </c>
      <c r="C5442" t="s">
        <v>479</v>
      </c>
      <c r="D5442" t="str">
        <f>IFERROR(VLOOKUP(A5442,'Perpetual Stats(HEM)'!$A$3:$D$2773,3,FALSE),B5442)</f>
        <v>4RSAU</v>
      </c>
    </row>
    <row r="5443" spans="1:4">
      <c r="A5443">
        <v>5642</v>
      </c>
      <c r="B5443" t="s">
        <v>533</v>
      </c>
      <c r="C5443" t="s">
        <v>479</v>
      </c>
      <c r="D5443" t="str">
        <f>IFERROR(VLOOKUP(A5443,'Perpetual Stats(HEM)'!$A$3:$D$2773,3,FALSE),B5443)</f>
        <v>4RSAU</v>
      </c>
    </row>
    <row r="5444" spans="1:4">
      <c r="A5444">
        <v>5643</v>
      </c>
      <c r="B5444" t="s">
        <v>533</v>
      </c>
      <c r="C5444" t="s">
        <v>479</v>
      </c>
      <c r="D5444" t="str">
        <f>IFERROR(VLOOKUP(A5444,'Perpetual Stats(HEM)'!$A$3:$D$2773,3,FALSE),B5444)</f>
        <v>SA</v>
      </c>
    </row>
    <row r="5445" spans="1:4">
      <c r="A5445">
        <v>5644</v>
      </c>
      <c r="B5445" t="s">
        <v>533</v>
      </c>
      <c r="C5445" t="s">
        <v>479</v>
      </c>
      <c r="D5445" t="str">
        <f>IFERROR(VLOOKUP(A5445,'Perpetual Stats(HEM)'!$A$3:$D$2773,3,FALSE),B5445)</f>
        <v>SA</v>
      </c>
    </row>
    <row r="5446" spans="1:4">
      <c r="A5446">
        <v>5645</v>
      </c>
      <c r="B5446" t="s">
        <v>533</v>
      </c>
      <c r="C5446" t="s">
        <v>479</v>
      </c>
      <c r="D5446" t="str">
        <f>IFERROR(VLOOKUP(A5446,'Perpetual Stats(HEM)'!$A$3:$D$2773,3,FALSE),B5446)</f>
        <v>SA</v>
      </c>
    </row>
    <row r="5447" spans="1:4">
      <c r="A5447">
        <v>5646</v>
      </c>
      <c r="B5447" t="s">
        <v>533</v>
      </c>
      <c r="C5447" t="s">
        <v>479</v>
      </c>
      <c r="D5447" t="str">
        <f>IFERROR(VLOOKUP(A5447,'Perpetual Stats(HEM)'!$A$3:$D$2773,3,FALSE),B5447)</f>
        <v>SA</v>
      </c>
    </row>
    <row r="5448" spans="1:4">
      <c r="A5448">
        <v>5647</v>
      </c>
      <c r="B5448" t="s">
        <v>533</v>
      </c>
      <c r="C5448" t="s">
        <v>479</v>
      </c>
      <c r="D5448" t="str">
        <f>IFERROR(VLOOKUP(A5448,'Perpetual Stats(HEM)'!$A$3:$D$2773,3,FALSE),B5448)</f>
        <v>SA</v>
      </c>
    </row>
    <row r="5449" spans="1:4">
      <c r="A5449">
        <v>5648</v>
      </c>
      <c r="B5449" t="s">
        <v>533</v>
      </c>
      <c r="C5449" t="s">
        <v>479</v>
      </c>
      <c r="D5449" t="str">
        <f>IFERROR(VLOOKUP(A5449,'Perpetual Stats(HEM)'!$A$3:$D$2773,3,FALSE),B5449)</f>
        <v>SA</v>
      </c>
    </row>
    <row r="5450" spans="1:4">
      <c r="A5450">
        <v>5649</v>
      </c>
      <c r="B5450" t="s">
        <v>533</v>
      </c>
      <c r="C5450" t="s">
        <v>479</v>
      </c>
      <c r="D5450" t="str">
        <f>IFERROR(VLOOKUP(A5450,'Perpetual Stats(HEM)'!$A$3:$D$2773,3,FALSE),B5450)</f>
        <v>SA</v>
      </c>
    </row>
    <row r="5451" spans="1:4">
      <c r="A5451">
        <v>5650</v>
      </c>
      <c r="B5451" t="s">
        <v>533</v>
      </c>
      <c r="C5451" t="s">
        <v>479</v>
      </c>
      <c r="D5451" t="str">
        <f>IFERROR(VLOOKUP(A5451,'Perpetual Stats(HEM)'!$A$3:$D$2773,3,FALSE),B5451)</f>
        <v>4RSAU</v>
      </c>
    </row>
    <row r="5452" spans="1:4">
      <c r="A5452">
        <v>5651</v>
      </c>
      <c r="B5452" t="s">
        <v>533</v>
      </c>
      <c r="C5452" t="s">
        <v>479</v>
      </c>
      <c r="D5452" t="str">
        <f>IFERROR(VLOOKUP(A5452,'Perpetual Stats(HEM)'!$A$3:$D$2773,3,FALSE),B5452)</f>
        <v>4RSAU</v>
      </c>
    </row>
    <row r="5453" spans="1:4">
      <c r="A5453">
        <v>5652</v>
      </c>
      <c r="B5453" t="s">
        <v>533</v>
      </c>
      <c r="C5453" t="s">
        <v>479</v>
      </c>
      <c r="D5453" t="str">
        <f>IFERROR(VLOOKUP(A5453,'Perpetual Stats(HEM)'!$A$3:$D$2773,3,FALSE),B5453)</f>
        <v>4RSAU</v>
      </c>
    </row>
    <row r="5454" spans="1:4">
      <c r="A5454">
        <v>5653</v>
      </c>
      <c r="B5454" t="s">
        <v>533</v>
      </c>
      <c r="C5454" t="s">
        <v>479</v>
      </c>
      <c r="D5454" t="str">
        <f>IFERROR(VLOOKUP(A5454,'Perpetual Stats(HEM)'!$A$3:$D$2773,3,FALSE),B5454)</f>
        <v>4RSAU</v>
      </c>
    </row>
    <row r="5455" spans="1:4">
      <c r="A5455">
        <v>5654</v>
      </c>
      <c r="B5455" t="s">
        <v>533</v>
      </c>
      <c r="C5455" t="s">
        <v>479</v>
      </c>
      <c r="D5455" t="str">
        <f>IFERROR(VLOOKUP(A5455,'Perpetual Stats(HEM)'!$A$3:$D$2773,3,FALSE),B5455)</f>
        <v>4RSAU</v>
      </c>
    </row>
    <row r="5456" spans="1:4">
      <c r="A5456">
        <v>5655</v>
      </c>
      <c r="B5456" t="s">
        <v>533</v>
      </c>
      <c r="C5456" t="s">
        <v>479</v>
      </c>
      <c r="D5456" t="str">
        <f>IFERROR(VLOOKUP(A5456,'Perpetual Stats(HEM)'!$A$3:$D$2773,3,FALSE),B5456)</f>
        <v>4RSAU</v>
      </c>
    </row>
    <row r="5457" spans="1:4">
      <c r="A5457">
        <v>5656</v>
      </c>
      <c r="B5457" t="s">
        <v>533</v>
      </c>
      <c r="C5457" t="s">
        <v>479</v>
      </c>
      <c r="D5457" t="str">
        <f>IFERROR(VLOOKUP(A5457,'Perpetual Stats(HEM)'!$A$3:$D$2773,3,FALSE),B5457)</f>
        <v>SA</v>
      </c>
    </row>
    <row r="5458" spans="1:4">
      <c r="A5458">
        <v>5657</v>
      </c>
      <c r="B5458" t="s">
        <v>533</v>
      </c>
      <c r="C5458" t="s">
        <v>479</v>
      </c>
      <c r="D5458" t="str">
        <f>IFERROR(VLOOKUP(A5458,'Perpetual Stats(HEM)'!$A$3:$D$2773,3,FALSE),B5458)</f>
        <v>SA</v>
      </c>
    </row>
    <row r="5459" spans="1:4">
      <c r="A5459">
        <v>5658</v>
      </c>
      <c r="B5459" t="s">
        <v>533</v>
      </c>
      <c r="C5459" t="s">
        <v>479</v>
      </c>
      <c r="D5459" t="str">
        <f>IFERROR(VLOOKUP(A5459,'Perpetual Stats(HEM)'!$A$3:$D$2773,3,FALSE),B5459)</f>
        <v>SA</v>
      </c>
    </row>
    <row r="5460" spans="1:4">
      <c r="A5460">
        <v>5659</v>
      </c>
      <c r="B5460" t="s">
        <v>533</v>
      </c>
      <c r="C5460" t="s">
        <v>479</v>
      </c>
      <c r="D5460" t="str">
        <f>IFERROR(VLOOKUP(A5460,'Perpetual Stats(HEM)'!$A$3:$D$2773,3,FALSE),B5460)</f>
        <v>SA</v>
      </c>
    </row>
    <row r="5461" spans="1:4">
      <c r="A5461">
        <v>5660</v>
      </c>
      <c r="B5461" t="s">
        <v>533</v>
      </c>
      <c r="C5461" t="s">
        <v>479</v>
      </c>
      <c r="D5461" t="str">
        <f>IFERROR(VLOOKUP(A5461,'Perpetual Stats(HEM)'!$A$3:$D$2773,3,FALSE),B5461)</f>
        <v>4RSAU</v>
      </c>
    </row>
    <row r="5462" spans="1:4">
      <c r="A5462">
        <v>5661</v>
      </c>
      <c r="B5462" t="s">
        <v>533</v>
      </c>
      <c r="C5462" t="s">
        <v>479</v>
      </c>
      <c r="D5462" t="str">
        <f>IFERROR(VLOOKUP(A5462,'Perpetual Stats(HEM)'!$A$3:$D$2773,3,FALSE),B5462)</f>
        <v>4RSAU</v>
      </c>
    </row>
    <row r="5463" spans="1:4">
      <c r="A5463">
        <v>5662</v>
      </c>
      <c r="B5463" t="s">
        <v>533</v>
      </c>
      <c r="C5463" t="s">
        <v>479</v>
      </c>
      <c r="D5463" t="str">
        <f>IFERROR(VLOOKUP(A5463,'Perpetual Stats(HEM)'!$A$3:$D$2773,3,FALSE),B5463)</f>
        <v>SA</v>
      </c>
    </row>
    <row r="5464" spans="1:4">
      <c r="A5464">
        <v>5663</v>
      </c>
      <c r="B5464" t="s">
        <v>533</v>
      </c>
      <c r="C5464" t="s">
        <v>479</v>
      </c>
      <c r="D5464" t="str">
        <f>IFERROR(VLOOKUP(A5464,'Perpetual Stats(HEM)'!$A$3:$D$2773,3,FALSE),B5464)</f>
        <v>SA</v>
      </c>
    </row>
    <row r="5465" spans="1:4">
      <c r="A5465">
        <v>5664</v>
      </c>
      <c r="B5465" t="s">
        <v>533</v>
      </c>
      <c r="C5465" t="s">
        <v>479</v>
      </c>
      <c r="D5465" t="str">
        <f>IFERROR(VLOOKUP(A5465,'Perpetual Stats(HEM)'!$A$3:$D$2773,3,FALSE),B5465)</f>
        <v>SA</v>
      </c>
    </row>
    <row r="5466" spans="1:4">
      <c r="A5466">
        <v>5665</v>
      </c>
      <c r="B5466" t="s">
        <v>533</v>
      </c>
      <c r="C5466" t="s">
        <v>479</v>
      </c>
      <c r="D5466" t="str">
        <f>IFERROR(VLOOKUP(A5466,'Perpetual Stats(HEM)'!$A$3:$D$2773,3,FALSE),B5466)</f>
        <v>SA</v>
      </c>
    </row>
    <row r="5467" spans="1:4">
      <c r="A5467">
        <v>5666</v>
      </c>
      <c r="B5467" t="s">
        <v>533</v>
      </c>
      <c r="C5467" t="s">
        <v>479</v>
      </c>
      <c r="D5467" t="str">
        <f>IFERROR(VLOOKUP(A5467,'Perpetual Stats(HEM)'!$A$3:$D$2773,3,FALSE),B5467)</f>
        <v>SA</v>
      </c>
    </row>
    <row r="5468" spans="1:4">
      <c r="A5468">
        <v>5667</v>
      </c>
      <c r="B5468" t="s">
        <v>533</v>
      </c>
      <c r="C5468" t="s">
        <v>479</v>
      </c>
      <c r="D5468" t="str">
        <f>IFERROR(VLOOKUP(A5468,'Perpetual Stats(HEM)'!$A$3:$D$2773,3,FALSE),B5468)</f>
        <v>SA</v>
      </c>
    </row>
    <row r="5469" spans="1:4">
      <c r="A5469">
        <v>5668</v>
      </c>
      <c r="B5469" t="s">
        <v>533</v>
      </c>
      <c r="C5469" t="s">
        <v>479</v>
      </c>
      <c r="D5469" t="str">
        <f>IFERROR(VLOOKUP(A5469,'Perpetual Stats(HEM)'!$A$3:$D$2773,3,FALSE),B5469)</f>
        <v>SA</v>
      </c>
    </row>
    <row r="5470" spans="1:4">
      <c r="A5470">
        <v>5669</v>
      </c>
      <c r="B5470" t="s">
        <v>533</v>
      </c>
      <c r="C5470" t="s">
        <v>479</v>
      </c>
      <c r="D5470" t="str">
        <f>IFERROR(VLOOKUP(A5470,'Perpetual Stats(HEM)'!$A$3:$D$2773,3,FALSE),B5470)</f>
        <v>SA</v>
      </c>
    </row>
    <row r="5471" spans="1:4">
      <c r="A5471">
        <v>5670</v>
      </c>
      <c r="B5471" t="s">
        <v>533</v>
      </c>
      <c r="C5471" t="s">
        <v>479</v>
      </c>
      <c r="D5471" t="str">
        <f>IFERROR(VLOOKUP(A5471,'Perpetual Stats(HEM)'!$A$3:$D$2773,3,FALSE),B5471)</f>
        <v>4RSAU</v>
      </c>
    </row>
    <row r="5472" spans="1:4">
      <c r="A5472">
        <v>5671</v>
      </c>
      <c r="B5472" t="s">
        <v>533</v>
      </c>
      <c r="C5472" t="s">
        <v>479</v>
      </c>
      <c r="D5472" t="str">
        <f>IFERROR(VLOOKUP(A5472,'Perpetual Stats(HEM)'!$A$3:$D$2773,3,FALSE),B5472)</f>
        <v>4RSAU</v>
      </c>
    </row>
    <row r="5473" spans="1:4">
      <c r="A5473">
        <v>5672</v>
      </c>
      <c r="B5473" t="s">
        <v>533</v>
      </c>
      <c r="C5473" t="s">
        <v>479</v>
      </c>
      <c r="D5473" t="str">
        <f>IFERROR(VLOOKUP(A5473,'Perpetual Stats(HEM)'!$A$3:$D$2773,3,FALSE),B5473)</f>
        <v>SA</v>
      </c>
    </row>
    <row r="5474" spans="1:4">
      <c r="A5474">
        <v>5673</v>
      </c>
      <c r="B5474" t="s">
        <v>533</v>
      </c>
      <c r="C5474" t="s">
        <v>479</v>
      </c>
      <c r="D5474" t="str">
        <f>IFERROR(VLOOKUP(A5474,'Perpetual Stats(HEM)'!$A$3:$D$2773,3,FALSE),B5474)</f>
        <v>SA</v>
      </c>
    </row>
    <row r="5475" spans="1:4">
      <c r="A5475">
        <v>5674</v>
      </c>
      <c r="B5475" t="s">
        <v>533</v>
      </c>
      <c r="C5475" t="s">
        <v>479</v>
      </c>
      <c r="D5475" t="str">
        <f>IFERROR(VLOOKUP(A5475,'Perpetual Stats(HEM)'!$A$3:$D$2773,3,FALSE),B5475)</f>
        <v>SA</v>
      </c>
    </row>
    <row r="5476" spans="1:4">
      <c r="A5476">
        <v>5675</v>
      </c>
      <c r="B5476" t="s">
        <v>533</v>
      </c>
      <c r="C5476" t="s">
        <v>479</v>
      </c>
      <c r="D5476" t="str">
        <f>IFERROR(VLOOKUP(A5476,'Perpetual Stats(HEM)'!$A$3:$D$2773,3,FALSE),B5476)</f>
        <v>SA</v>
      </c>
    </row>
    <row r="5477" spans="1:4">
      <c r="A5477">
        <v>5676</v>
      </c>
      <c r="B5477" t="s">
        <v>533</v>
      </c>
      <c r="C5477" t="s">
        <v>479</v>
      </c>
      <c r="D5477" t="str">
        <f>IFERROR(VLOOKUP(A5477,'Perpetual Stats(HEM)'!$A$3:$D$2773,3,FALSE),B5477)</f>
        <v>SA</v>
      </c>
    </row>
    <row r="5478" spans="1:4">
      <c r="A5478">
        <v>5677</v>
      </c>
      <c r="B5478" t="s">
        <v>533</v>
      </c>
      <c r="C5478" t="s">
        <v>479</v>
      </c>
      <c r="D5478" t="str">
        <f>IFERROR(VLOOKUP(A5478,'Perpetual Stats(HEM)'!$A$3:$D$2773,3,FALSE),B5478)</f>
        <v>SA</v>
      </c>
    </row>
    <row r="5479" spans="1:4">
      <c r="A5479">
        <v>5678</v>
      </c>
      <c r="B5479" t="s">
        <v>533</v>
      </c>
      <c r="C5479" t="s">
        <v>479</v>
      </c>
      <c r="D5479" t="str">
        <f>IFERROR(VLOOKUP(A5479,'Perpetual Stats(HEM)'!$A$3:$D$2773,3,FALSE),B5479)</f>
        <v>SA</v>
      </c>
    </row>
    <row r="5480" spans="1:4">
      <c r="A5480">
        <v>5679</v>
      </c>
      <c r="B5480" t="s">
        <v>533</v>
      </c>
      <c r="C5480" t="s">
        <v>479</v>
      </c>
      <c r="D5480" t="str">
        <f>IFERROR(VLOOKUP(A5480,'Perpetual Stats(HEM)'!$A$3:$D$2773,3,FALSE),B5480)</f>
        <v>SA</v>
      </c>
    </row>
    <row r="5481" spans="1:4">
      <c r="A5481">
        <v>5680</v>
      </c>
      <c r="B5481" t="s">
        <v>533</v>
      </c>
      <c r="C5481" t="s">
        <v>479</v>
      </c>
      <c r="D5481" t="str">
        <f>IFERROR(VLOOKUP(A5481,'Perpetual Stats(HEM)'!$A$3:$D$2773,3,FALSE),B5481)</f>
        <v>4RSAU</v>
      </c>
    </row>
    <row r="5482" spans="1:4">
      <c r="A5482">
        <v>5681</v>
      </c>
      <c r="B5482" t="s">
        <v>533</v>
      </c>
      <c r="C5482" t="s">
        <v>479</v>
      </c>
      <c r="D5482" t="str">
        <f>IFERROR(VLOOKUP(A5482,'Perpetual Stats(HEM)'!$A$3:$D$2773,3,FALSE),B5482)</f>
        <v>SA</v>
      </c>
    </row>
    <row r="5483" spans="1:4">
      <c r="A5483">
        <v>5682</v>
      </c>
      <c r="B5483" t="s">
        <v>533</v>
      </c>
      <c r="C5483" t="s">
        <v>479</v>
      </c>
      <c r="D5483" t="str">
        <f>IFERROR(VLOOKUP(A5483,'Perpetual Stats(HEM)'!$A$3:$D$2773,3,FALSE),B5483)</f>
        <v>SA</v>
      </c>
    </row>
    <row r="5484" spans="1:4">
      <c r="A5484">
        <v>5683</v>
      </c>
      <c r="B5484" t="s">
        <v>533</v>
      </c>
      <c r="C5484" t="s">
        <v>479</v>
      </c>
      <c r="D5484" t="str">
        <f>IFERROR(VLOOKUP(A5484,'Perpetual Stats(HEM)'!$A$3:$D$2773,3,FALSE),B5484)</f>
        <v>SA</v>
      </c>
    </row>
    <row r="5485" spans="1:4">
      <c r="A5485">
        <v>5684</v>
      </c>
      <c r="B5485" t="s">
        <v>533</v>
      </c>
      <c r="C5485" t="s">
        <v>479</v>
      </c>
      <c r="D5485" t="str">
        <f>IFERROR(VLOOKUP(A5485,'Perpetual Stats(HEM)'!$A$3:$D$2773,3,FALSE),B5485)</f>
        <v>SA</v>
      </c>
    </row>
    <row r="5486" spans="1:4">
      <c r="A5486">
        <v>5685</v>
      </c>
      <c r="B5486" t="s">
        <v>533</v>
      </c>
      <c r="C5486" t="s">
        <v>479</v>
      </c>
      <c r="D5486" t="str">
        <f>IFERROR(VLOOKUP(A5486,'Perpetual Stats(HEM)'!$A$3:$D$2773,3,FALSE),B5486)</f>
        <v>SA</v>
      </c>
    </row>
    <row r="5487" spans="1:4">
      <c r="A5487">
        <v>5686</v>
      </c>
      <c r="B5487" t="s">
        <v>533</v>
      </c>
      <c r="C5487" t="s">
        <v>479</v>
      </c>
      <c r="D5487" t="str">
        <f>IFERROR(VLOOKUP(A5487,'Perpetual Stats(HEM)'!$A$3:$D$2773,3,FALSE),B5487)</f>
        <v>SA</v>
      </c>
    </row>
    <row r="5488" spans="1:4">
      <c r="A5488">
        <v>5687</v>
      </c>
      <c r="B5488" t="s">
        <v>533</v>
      </c>
      <c r="C5488" t="s">
        <v>479</v>
      </c>
      <c r="D5488" t="str">
        <f>IFERROR(VLOOKUP(A5488,'Perpetual Stats(HEM)'!$A$3:$D$2773,3,FALSE),B5488)</f>
        <v>SA</v>
      </c>
    </row>
    <row r="5489" spans="1:4">
      <c r="A5489">
        <v>5688</v>
      </c>
      <c r="B5489" t="s">
        <v>533</v>
      </c>
      <c r="C5489" t="s">
        <v>479</v>
      </c>
      <c r="D5489" t="str">
        <f>IFERROR(VLOOKUP(A5489,'Perpetual Stats(HEM)'!$A$3:$D$2773,3,FALSE),B5489)</f>
        <v>SA</v>
      </c>
    </row>
    <row r="5490" spans="1:4">
      <c r="A5490">
        <v>5689</v>
      </c>
      <c r="B5490" t="s">
        <v>533</v>
      </c>
      <c r="C5490" t="s">
        <v>479</v>
      </c>
      <c r="D5490" t="str">
        <f>IFERROR(VLOOKUP(A5490,'Perpetual Stats(HEM)'!$A$3:$D$2773,3,FALSE),B5490)</f>
        <v>SA</v>
      </c>
    </row>
    <row r="5491" spans="1:4">
      <c r="A5491">
        <v>5690</v>
      </c>
      <c r="B5491" t="s">
        <v>533</v>
      </c>
      <c r="C5491" t="s">
        <v>479</v>
      </c>
      <c r="D5491" t="str">
        <f>IFERROR(VLOOKUP(A5491,'Perpetual Stats(HEM)'!$A$3:$D$2773,3,FALSE),B5491)</f>
        <v>4RSAU</v>
      </c>
    </row>
    <row r="5492" spans="1:4">
      <c r="A5492">
        <v>5691</v>
      </c>
      <c r="B5492" t="s">
        <v>533</v>
      </c>
      <c r="C5492" t="s">
        <v>479</v>
      </c>
      <c r="D5492" t="str">
        <f>IFERROR(VLOOKUP(A5492,'Perpetual Stats(HEM)'!$A$3:$D$2773,3,FALSE),B5492)</f>
        <v>SA</v>
      </c>
    </row>
    <row r="5493" spans="1:4">
      <c r="A5493">
        <v>5692</v>
      </c>
      <c r="B5493" t="s">
        <v>533</v>
      </c>
      <c r="C5493" t="s">
        <v>479</v>
      </c>
      <c r="D5493" t="str">
        <f>IFERROR(VLOOKUP(A5493,'Perpetual Stats(HEM)'!$A$3:$D$2773,3,FALSE),B5493)</f>
        <v>SA</v>
      </c>
    </row>
    <row r="5494" spans="1:4">
      <c r="A5494">
        <v>5693</v>
      </c>
      <c r="B5494" t="s">
        <v>533</v>
      </c>
      <c r="C5494" t="s">
        <v>479</v>
      </c>
      <c r="D5494" t="str">
        <f>IFERROR(VLOOKUP(A5494,'Perpetual Stats(HEM)'!$A$3:$D$2773,3,FALSE),B5494)</f>
        <v>SA</v>
      </c>
    </row>
    <row r="5495" spans="1:4">
      <c r="A5495">
        <v>5694</v>
      </c>
      <c r="B5495" t="s">
        <v>533</v>
      </c>
      <c r="C5495" t="s">
        <v>479</v>
      </c>
      <c r="D5495" t="str">
        <f>IFERROR(VLOOKUP(A5495,'Perpetual Stats(HEM)'!$A$3:$D$2773,3,FALSE),B5495)</f>
        <v>SA</v>
      </c>
    </row>
    <row r="5496" spans="1:4">
      <c r="A5496">
        <v>5695</v>
      </c>
      <c r="B5496" t="s">
        <v>533</v>
      </c>
      <c r="C5496" t="s">
        <v>479</v>
      </c>
      <c r="D5496" t="str">
        <f>IFERROR(VLOOKUP(A5496,'Perpetual Stats(HEM)'!$A$3:$D$2773,3,FALSE),B5496)</f>
        <v>SA</v>
      </c>
    </row>
    <row r="5497" spans="1:4">
      <c r="A5497">
        <v>5696</v>
      </c>
      <c r="B5497" t="s">
        <v>533</v>
      </c>
      <c r="C5497" t="s">
        <v>479</v>
      </c>
      <c r="D5497" t="str">
        <f>IFERROR(VLOOKUP(A5497,'Perpetual Stats(HEM)'!$A$3:$D$2773,3,FALSE),B5497)</f>
        <v>SA</v>
      </c>
    </row>
    <row r="5498" spans="1:4">
      <c r="A5498">
        <v>5697</v>
      </c>
      <c r="B5498" t="s">
        <v>533</v>
      </c>
      <c r="C5498" t="s">
        <v>479</v>
      </c>
      <c r="D5498" t="str">
        <f>IFERROR(VLOOKUP(A5498,'Perpetual Stats(HEM)'!$A$3:$D$2773,3,FALSE),B5498)</f>
        <v>SA</v>
      </c>
    </row>
    <row r="5499" spans="1:4">
      <c r="A5499">
        <v>5698</v>
      </c>
      <c r="B5499" t="s">
        <v>533</v>
      </c>
      <c r="C5499" t="s">
        <v>479</v>
      </c>
      <c r="D5499" t="str">
        <f>IFERROR(VLOOKUP(A5499,'Perpetual Stats(HEM)'!$A$3:$D$2773,3,FALSE),B5499)</f>
        <v>SA</v>
      </c>
    </row>
    <row r="5500" spans="1:4">
      <c r="A5500">
        <v>5699</v>
      </c>
      <c r="B5500" t="s">
        <v>533</v>
      </c>
      <c r="C5500" t="s">
        <v>479</v>
      </c>
      <c r="D5500" t="str">
        <f>IFERROR(VLOOKUP(A5500,'Perpetual Stats(HEM)'!$A$3:$D$2773,3,FALSE),B5500)</f>
        <v>SA</v>
      </c>
    </row>
    <row r="5501" spans="1:4">
      <c r="A5501">
        <v>5700</v>
      </c>
      <c r="B5501" t="s">
        <v>533</v>
      </c>
      <c r="C5501" t="s">
        <v>479</v>
      </c>
      <c r="D5501" t="str">
        <f>IFERROR(VLOOKUP(A5501,'Perpetual Stats(HEM)'!$A$3:$D$2773,3,FALSE),B5501)</f>
        <v>4RSAU</v>
      </c>
    </row>
    <row r="5502" spans="1:4">
      <c r="A5502">
        <v>5701</v>
      </c>
      <c r="B5502" t="s">
        <v>533</v>
      </c>
      <c r="C5502" t="s">
        <v>479</v>
      </c>
      <c r="D5502" t="str">
        <f>IFERROR(VLOOKUP(A5502,'Perpetual Stats(HEM)'!$A$3:$D$2773,3,FALSE),B5502)</f>
        <v>SA</v>
      </c>
    </row>
    <row r="5503" spans="1:4">
      <c r="A5503">
        <v>5702</v>
      </c>
      <c r="B5503" t="s">
        <v>533</v>
      </c>
      <c r="C5503" t="s">
        <v>479</v>
      </c>
      <c r="D5503" t="str">
        <f>IFERROR(VLOOKUP(A5503,'Perpetual Stats(HEM)'!$A$3:$D$2773,3,FALSE),B5503)</f>
        <v>SA</v>
      </c>
    </row>
    <row r="5504" spans="1:4">
      <c r="A5504">
        <v>5703</v>
      </c>
      <c r="B5504" t="s">
        <v>533</v>
      </c>
      <c r="C5504" t="s">
        <v>479</v>
      </c>
      <c r="D5504" t="str">
        <f>IFERROR(VLOOKUP(A5504,'Perpetual Stats(HEM)'!$A$3:$D$2773,3,FALSE),B5504)</f>
        <v>SA</v>
      </c>
    </row>
    <row r="5505" spans="1:4">
      <c r="A5505">
        <v>5704</v>
      </c>
      <c r="B5505" t="s">
        <v>533</v>
      </c>
      <c r="C5505" t="s">
        <v>479</v>
      </c>
      <c r="D5505" t="str">
        <f>IFERROR(VLOOKUP(A5505,'Perpetual Stats(HEM)'!$A$3:$D$2773,3,FALSE),B5505)</f>
        <v>SA</v>
      </c>
    </row>
    <row r="5506" spans="1:4">
      <c r="A5506">
        <v>5705</v>
      </c>
      <c r="B5506" t="s">
        <v>533</v>
      </c>
      <c r="C5506" t="s">
        <v>479</v>
      </c>
      <c r="D5506" t="str">
        <f>IFERROR(VLOOKUP(A5506,'Perpetual Stats(HEM)'!$A$3:$D$2773,3,FALSE),B5506)</f>
        <v>SA</v>
      </c>
    </row>
    <row r="5507" spans="1:4">
      <c r="A5507">
        <v>5706</v>
      </c>
      <c r="B5507" t="s">
        <v>533</v>
      </c>
      <c r="C5507" t="s">
        <v>479</v>
      </c>
      <c r="D5507" t="str">
        <f>IFERROR(VLOOKUP(A5507,'Perpetual Stats(HEM)'!$A$3:$D$2773,3,FALSE),B5507)</f>
        <v>SA</v>
      </c>
    </row>
    <row r="5508" spans="1:4">
      <c r="A5508">
        <v>5707</v>
      </c>
      <c r="B5508" t="s">
        <v>533</v>
      </c>
      <c r="C5508" t="s">
        <v>479</v>
      </c>
      <c r="D5508" t="str">
        <f>IFERROR(VLOOKUP(A5508,'Perpetual Stats(HEM)'!$A$3:$D$2773,3,FALSE),B5508)</f>
        <v>SA</v>
      </c>
    </row>
    <row r="5509" spans="1:4">
      <c r="A5509">
        <v>5708</v>
      </c>
      <c r="B5509" t="s">
        <v>533</v>
      </c>
      <c r="C5509" t="s">
        <v>479</v>
      </c>
      <c r="D5509" t="str">
        <f>IFERROR(VLOOKUP(A5509,'Perpetual Stats(HEM)'!$A$3:$D$2773,3,FALSE),B5509)</f>
        <v>SA</v>
      </c>
    </row>
    <row r="5510" spans="1:4">
      <c r="A5510">
        <v>5709</v>
      </c>
      <c r="B5510" t="s">
        <v>533</v>
      </c>
      <c r="C5510" t="s">
        <v>479</v>
      </c>
      <c r="D5510" t="str">
        <f>IFERROR(VLOOKUP(A5510,'Perpetual Stats(HEM)'!$A$3:$D$2773,3,FALSE),B5510)</f>
        <v>SA</v>
      </c>
    </row>
    <row r="5511" spans="1:4">
      <c r="A5511">
        <v>5710</v>
      </c>
      <c r="B5511" t="s">
        <v>533</v>
      </c>
      <c r="C5511" t="s">
        <v>479</v>
      </c>
      <c r="D5511" t="str">
        <f>IFERROR(VLOOKUP(A5511,'Perpetual Stats(HEM)'!$A$3:$D$2773,3,FALSE),B5511)</f>
        <v>4RSAU</v>
      </c>
    </row>
    <row r="5512" spans="1:4">
      <c r="A5512">
        <v>5711</v>
      </c>
      <c r="B5512" t="s">
        <v>533</v>
      </c>
      <c r="C5512" t="s">
        <v>479</v>
      </c>
      <c r="D5512" t="str">
        <f>IFERROR(VLOOKUP(A5512,'Perpetual Stats(HEM)'!$A$3:$D$2773,3,FALSE),B5512)</f>
        <v>SA</v>
      </c>
    </row>
    <row r="5513" spans="1:4">
      <c r="A5513">
        <v>5712</v>
      </c>
      <c r="B5513" t="s">
        <v>533</v>
      </c>
      <c r="C5513" t="s">
        <v>479</v>
      </c>
      <c r="D5513" t="str">
        <f>IFERROR(VLOOKUP(A5513,'Perpetual Stats(HEM)'!$A$3:$D$2773,3,FALSE),B5513)</f>
        <v>SA</v>
      </c>
    </row>
    <row r="5514" spans="1:4">
      <c r="A5514">
        <v>5713</v>
      </c>
      <c r="B5514" t="s">
        <v>533</v>
      </c>
      <c r="C5514" t="s">
        <v>479</v>
      </c>
      <c r="D5514" t="str">
        <f>IFERROR(VLOOKUP(A5514,'Perpetual Stats(HEM)'!$A$3:$D$2773,3,FALSE),B5514)</f>
        <v>SA</v>
      </c>
    </row>
    <row r="5515" spans="1:4">
      <c r="A5515">
        <v>5714</v>
      </c>
      <c r="B5515" t="s">
        <v>533</v>
      </c>
      <c r="C5515" t="s">
        <v>479</v>
      </c>
      <c r="D5515" t="str">
        <f>IFERROR(VLOOKUP(A5515,'Perpetual Stats(HEM)'!$A$3:$D$2773,3,FALSE),B5515)</f>
        <v>SA</v>
      </c>
    </row>
    <row r="5516" spans="1:4">
      <c r="A5516">
        <v>5715</v>
      </c>
      <c r="B5516" t="s">
        <v>533</v>
      </c>
      <c r="C5516" t="s">
        <v>479</v>
      </c>
      <c r="D5516" t="str">
        <f>IFERROR(VLOOKUP(A5516,'Perpetual Stats(HEM)'!$A$3:$D$2773,3,FALSE),B5516)</f>
        <v>SA</v>
      </c>
    </row>
    <row r="5517" spans="1:4">
      <c r="A5517">
        <v>5716</v>
      </c>
      <c r="B5517" t="s">
        <v>533</v>
      </c>
      <c r="C5517" t="s">
        <v>479</v>
      </c>
      <c r="D5517" t="str">
        <f>IFERROR(VLOOKUP(A5517,'Perpetual Stats(HEM)'!$A$3:$D$2773,3,FALSE),B5517)</f>
        <v>SA</v>
      </c>
    </row>
    <row r="5518" spans="1:4">
      <c r="A5518">
        <v>5717</v>
      </c>
      <c r="B5518" t="s">
        <v>533</v>
      </c>
      <c r="C5518" t="s">
        <v>479</v>
      </c>
      <c r="D5518" t="str">
        <f>IFERROR(VLOOKUP(A5518,'Perpetual Stats(HEM)'!$A$3:$D$2773,3,FALSE),B5518)</f>
        <v>SA</v>
      </c>
    </row>
    <row r="5519" spans="1:4">
      <c r="A5519">
        <v>5718</v>
      </c>
      <c r="B5519" t="s">
        <v>533</v>
      </c>
      <c r="C5519" t="s">
        <v>479</v>
      </c>
      <c r="D5519" t="str">
        <f>IFERROR(VLOOKUP(A5519,'Perpetual Stats(HEM)'!$A$3:$D$2773,3,FALSE),B5519)</f>
        <v>SA</v>
      </c>
    </row>
    <row r="5520" spans="1:4">
      <c r="A5520">
        <v>5719</v>
      </c>
      <c r="B5520" t="s">
        <v>533</v>
      </c>
      <c r="C5520" t="s">
        <v>479</v>
      </c>
      <c r="D5520" t="str">
        <f>IFERROR(VLOOKUP(A5520,'Perpetual Stats(HEM)'!$A$3:$D$2773,3,FALSE),B5520)</f>
        <v>SA</v>
      </c>
    </row>
    <row r="5521" spans="1:4">
      <c r="A5521">
        <v>5720</v>
      </c>
      <c r="B5521" t="s">
        <v>533</v>
      </c>
      <c r="C5521" t="s">
        <v>479</v>
      </c>
      <c r="D5521" t="str">
        <f>IFERROR(VLOOKUP(A5521,'Perpetual Stats(HEM)'!$A$3:$D$2773,3,FALSE),B5521)</f>
        <v>4RSAU</v>
      </c>
    </row>
    <row r="5522" spans="1:4">
      <c r="A5522">
        <v>5721</v>
      </c>
      <c r="B5522" t="s">
        <v>533</v>
      </c>
      <c r="C5522" t="s">
        <v>479</v>
      </c>
      <c r="D5522" t="str">
        <f>IFERROR(VLOOKUP(A5522,'Perpetual Stats(HEM)'!$A$3:$D$2773,3,FALSE),B5522)</f>
        <v>SA</v>
      </c>
    </row>
    <row r="5523" spans="1:4">
      <c r="A5523">
        <v>5722</v>
      </c>
      <c r="B5523" t="s">
        <v>533</v>
      </c>
      <c r="C5523" t="s">
        <v>479</v>
      </c>
      <c r="D5523" t="str">
        <f>IFERROR(VLOOKUP(A5523,'Perpetual Stats(HEM)'!$A$3:$D$2773,3,FALSE),B5523)</f>
        <v>4RSAU</v>
      </c>
    </row>
    <row r="5524" spans="1:4">
      <c r="A5524">
        <v>5723</v>
      </c>
      <c r="B5524" t="s">
        <v>533</v>
      </c>
      <c r="C5524" t="s">
        <v>479</v>
      </c>
      <c r="D5524" t="str">
        <f>IFERROR(VLOOKUP(A5524,'Perpetual Stats(HEM)'!$A$3:$D$2773,3,FALSE),B5524)</f>
        <v>4RSAU</v>
      </c>
    </row>
    <row r="5525" spans="1:4">
      <c r="A5525">
        <v>5724</v>
      </c>
      <c r="B5525" t="s">
        <v>533</v>
      </c>
      <c r="C5525" t="s">
        <v>479</v>
      </c>
      <c r="D5525" t="str">
        <f>IFERROR(VLOOKUP(A5525,'Perpetual Stats(HEM)'!$A$3:$D$2773,3,FALSE),B5525)</f>
        <v>4RSAU</v>
      </c>
    </row>
    <row r="5526" spans="1:4">
      <c r="A5526">
        <v>5725</v>
      </c>
      <c r="B5526" t="s">
        <v>533</v>
      </c>
      <c r="C5526" t="s">
        <v>479</v>
      </c>
      <c r="D5526" t="str">
        <f>IFERROR(VLOOKUP(A5526,'Perpetual Stats(HEM)'!$A$3:$D$2773,3,FALSE),B5526)</f>
        <v>4RSAU</v>
      </c>
    </row>
    <row r="5527" spans="1:4">
      <c r="A5527">
        <v>5726</v>
      </c>
      <c r="B5527" t="s">
        <v>533</v>
      </c>
      <c r="C5527" t="s">
        <v>479</v>
      </c>
      <c r="D5527" t="str">
        <f>IFERROR(VLOOKUP(A5527,'Perpetual Stats(HEM)'!$A$3:$D$2773,3,FALSE),B5527)</f>
        <v>SA</v>
      </c>
    </row>
    <row r="5528" spans="1:4">
      <c r="A5528">
        <v>5727</v>
      </c>
      <c r="B5528" t="s">
        <v>533</v>
      </c>
      <c r="C5528" t="s">
        <v>479</v>
      </c>
      <c r="D5528" t="str">
        <f>IFERROR(VLOOKUP(A5528,'Perpetual Stats(HEM)'!$A$3:$D$2773,3,FALSE),B5528)</f>
        <v>SA</v>
      </c>
    </row>
    <row r="5529" spans="1:4">
      <c r="A5529">
        <v>5728</v>
      </c>
      <c r="B5529" t="s">
        <v>533</v>
      </c>
      <c r="C5529" t="s">
        <v>479</v>
      </c>
      <c r="D5529" t="str">
        <f>IFERROR(VLOOKUP(A5529,'Perpetual Stats(HEM)'!$A$3:$D$2773,3,FALSE),B5529)</f>
        <v>SA</v>
      </c>
    </row>
    <row r="5530" spans="1:4">
      <c r="A5530">
        <v>5729</v>
      </c>
      <c r="B5530" t="s">
        <v>533</v>
      </c>
      <c r="C5530" t="s">
        <v>479</v>
      </c>
      <c r="D5530" t="str">
        <f>IFERROR(VLOOKUP(A5530,'Perpetual Stats(HEM)'!$A$3:$D$2773,3,FALSE),B5530)</f>
        <v>SA</v>
      </c>
    </row>
    <row r="5531" spans="1:4">
      <c r="A5531">
        <v>5730</v>
      </c>
      <c r="B5531" t="s">
        <v>533</v>
      </c>
      <c r="C5531" t="s">
        <v>479</v>
      </c>
      <c r="D5531" t="str">
        <f>IFERROR(VLOOKUP(A5531,'Perpetual Stats(HEM)'!$A$3:$D$2773,3,FALSE),B5531)</f>
        <v>4RSAU</v>
      </c>
    </row>
    <row r="5532" spans="1:4">
      <c r="A5532">
        <v>5731</v>
      </c>
      <c r="B5532" t="s">
        <v>533</v>
      </c>
      <c r="C5532" t="s">
        <v>479</v>
      </c>
      <c r="D5532" t="str">
        <f>IFERROR(VLOOKUP(A5532,'Perpetual Stats(HEM)'!$A$3:$D$2773,3,FALSE),B5532)</f>
        <v>4RSAU</v>
      </c>
    </row>
    <row r="5533" spans="1:4">
      <c r="A5533">
        <v>5732</v>
      </c>
      <c r="B5533" t="s">
        <v>533</v>
      </c>
      <c r="C5533" t="s">
        <v>479</v>
      </c>
      <c r="D5533" t="str">
        <f>IFERROR(VLOOKUP(A5533,'Perpetual Stats(HEM)'!$A$3:$D$2773,3,FALSE),B5533)</f>
        <v>4RSAU</v>
      </c>
    </row>
    <row r="5534" spans="1:4">
      <c r="A5534">
        <v>5733</v>
      </c>
      <c r="B5534" t="s">
        <v>533</v>
      </c>
      <c r="C5534" t="s">
        <v>479</v>
      </c>
      <c r="D5534" t="str">
        <f>IFERROR(VLOOKUP(A5534,'Perpetual Stats(HEM)'!$A$3:$D$2773,3,FALSE),B5534)</f>
        <v>4RSAU</v>
      </c>
    </row>
    <row r="5535" spans="1:4">
      <c r="A5535">
        <v>5734</v>
      </c>
      <c r="B5535" t="s">
        <v>533</v>
      </c>
      <c r="C5535" t="s">
        <v>479</v>
      </c>
      <c r="D5535" t="str">
        <f>IFERROR(VLOOKUP(A5535,'Perpetual Stats(HEM)'!$A$3:$D$2773,3,FALSE),B5535)</f>
        <v>4RSAU</v>
      </c>
    </row>
    <row r="5536" spans="1:4">
      <c r="A5536">
        <v>5735</v>
      </c>
      <c r="B5536" t="s">
        <v>533</v>
      </c>
      <c r="C5536" t="s">
        <v>479</v>
      </c>
      <c r="D5536" t="str">
        <f>IFERROR(VLOOKUP(A5536,'Perpetual Stats(HEM)'!$A$3:$D$2773,3,FALSE),B5536)</f>
        <v>SA</v>
      </c>
    </row>
    <row r="5537" spans="1:4">
      <c r="A5537">
        <v>5736</v>
      </c>
      <c r="B5537" t="s">
        <v>533</v>
      </c>
      <c r="C5537" t="s">
        <v>479</v>
      </c>
      <c r="D5537" t="str">
        <f>IFERROR(VLOOKUP(A5537,'Perpetual Stats(HEM)'!$A$3:$D$2773,3,FALSE),B5537)</f>
        <v>SA</v>
      </c>
    </row>
    <row r="5538" spans="1:4">
      <c r="A5538">
        <v>5737</v>
      </c>
      <c r="B5538" t="s">
        <v>533</v>
      </c>
      <c r="C5538" t="s">
        <v>479</v>
      </c>
      <c r="D5538" t="str">
        <f>IFERROR(VLOOKUP(A5538,'Perpetual Stats(HEM)'!$A$3:$D$2773,3,FALSE),B5538)</f>
        <v>SA</v>
      </c>
    </row>
    <row r="5539" spans="1:4">
      <c r="A5539">
        <v>5738</v>
      </c>
      <c r="B5539" t="s">
        <v>533</v>
      </c>
      <c r="C5539" t="s">
        <v>479</v>
      </c>
      <c r="D5539" t="str">
        <f>IFERROR(VLOOKUP(A5539,'Perpetual Stats(HEM)'!$A$3:$D$2773,3,FALSE),B5539)</f>
        <v>SA</v>
      </c>
    </row>
    <row r="5540" spans="1:4">
      <c r="A5540">
        <v>5739</v>
      </c>
      <c r="B5540" t="s">
        <v>533</v>
      </c>
      <c r="C5540" t="s">
        <v>479</v>
      </c>
      <c r="D5540" t="str">
        <f>IFERROR(VLOOKUP(A5540,'Perpetual Stats(HEM)'!$A$3:$D$2773,3,FALSE),B5540)</f>
        <v>SA</v>
      </c>
    </row>
    <row r="5541" spans="1:4">
      <c r="A5541">
        <v>5740</v>
      </c>
      <c r="B5541" t="s">
        <v>533</v>
      </c>
      <c r="C5541" t="s">
        <v>479</v>
      </c>
      <c r="D5541" t="str">
        <f>IFERROR(VLOOKUP(A5541,'Perpetual Stats(HEM)'!$A$3:$D$2773,3,FALSE),B5541)</f>
        <v>SA</v>
      </c>
    </row>
    <row r="5542" spans="1:4">
      <c r="A5542">
        <v>5741</v>
      </c>
      <c r="B5542" t="s">
        <v>533</v>
      </c>
      <c r="C5542" t="s">
        <v>479</v>
      </c>
      <c r="D5542" t="str">
        <f>IFERROR(VLOOKUP(A5542,'Perpetual Stats(HEM)'!$A$3:$D$2773,3,FALSE),B5542)</f>
        <v>SA</v>
      </c>
    </row>
    <row r="5543" spans="1:4">
      <c r="A5543">
        <v>5742</v>
      </c>
      <c r="B5543" t="s">
        <v>533</v>
      </c>
      <c r="C5543" t="s">
        <v>479</v>
      </c>
      <c r="D5543" t="str">
        <f>IFERROR(VLOOKUP(A5543,'Perpetual Stats(HEM)'!$A$3:$D$2773,3,FALSE),B5543)</f>
        <v>SA</v>
      </c>
    </row>
    <row r="5544" spans="1:4">
      <c r="A5544">
        <v>5743</v>
      </c>
      <c r="B5544" t="s">
        <v>533</v>
      </c>
      <c r="C5544" t="s">
        <v>479</v>
      </c>
      <c r="D5544" t="str">
        <f>IFERROR(VLOOKUP(A5544,'Perpetual Stats(HEM)'!$A$3:$D$2773,3,FALSE),B5544)</f>
        <v>SA</v>
      </c>
    </row>
    <row r="5545" spans="1:4">
      <c r="A5545">
        <v>5744</v>
      </c>
      <c r="B5545" t="s">
        <v>533</v>
      </c>
      <c r="C5545" t="s">
        <v>479</v>
      </c>
      <c r="D5545" t="str">
        <f>IFERROR(VLOOKUP(A5545,'Perpetual Stats(HEM)'!$A$3:$D$2773,3,FALSE),B5545)</f>
        <v>SA</v>
      </c>
    </row>
    <row r="5546" spans="1:4">
      <c r="A5546">
        <v>5745</v>
      </c>
      <c r="B5546" t="s">
        <v>533</v>
      </c>
      <c r="C5546" t="s">
        <v>479</v>
      </c>
      <c r="D5546" t="str">
        <f>IFERROR(VLOOKUP(A5546,'Perpetual Stats(HEM)'!$A$3:$D$2773,3,FALSE),B5546)</f>
        <v>SA</v>
      </c>
    </row>
    <row r="5547" spans="1:4">
      <c r="A5547">
        <v>5746</v>
      </c>
      <c r="B5547" t="s">
        <v>533</v>
      </c>
      <c r="C5547" t="s">
        <v>479</v>
      </c>
      <c r="D5547" t="str">
        <f>IFERROR(VLOOKUP(A5547,'Perpetual Stats(HEM)'!$A$3:$D$2773,3,FALSE),B5547)</f>
        <v>SA</v>
      </c>
    </row>
    <row r="5548" spans="1:4">
      <c r="A5548">
        <v>5747</v>
      </c>
      <c r="B5548" t="s">
        <v>533</v>
      </c>
      <c r="C5548" t="s">
        <v>479</v>
      </c>
      <c r="D5548" t="str">
        <f>IFERROR(VLOOKUP(A5548,'Perpetual Stats(HEM)'!$A$3:$D$2773,3,FALSE),B5548)</f>
        <v>SA</v>
      </c>
    </row>
    <row r="5549" spans="1:4">
      <c r="A5549">
        <v>5748</v>
      </c>
      <c r="B5549" t="s">
        <v>533</v>
      </c>
      <c r="C5549" t="s">
        <v>479</v>
      </c>
      <c r="D5549" t="str">
        <f>IFERROR(VLOOKUP(A5549,'Perpetual Stats(HEM)'!$A$3:$D$2773,3,FALSE),B5549)</f>
        <v>SA</v>
      </c>
    </row>
    <row r="5550" spans="1:4">
      <c r="A5550">
        <v>5749</v>
      </c>
      <c r="B5550" t="s">
        <v>533</v>
      </c>
      <c r="C5550" t="s">
        <v>479</v>
      </c>
      <c r="D5550" t="str">
        <f>IFERROR(VLOOKUP(A5550,'Perpetual Stats(HEM)'!$A$3:$D$2773,3,FALSE),B5550)</f>
        <v>SA</v>
      </c>
    </row>
    <row r="5551" spans="1:4">
      <c r="A5551">
        <v>5750</v>
      </c>
      <c r="B5551" t="s">
        <v>533</v>
      </c>
      <c r="C5551" t="s">
        <v>479</v>
      </c>
      <c r="D5551" t="str">
        <f>IFERROR(VLOOKUP(A5551,'Perpetual Stats(HEM)'!$A$3:$D$2773,3,FALSE),B5551)</f>
        <v>SA</v>
      </c>
    </row>
    <row r="5552" spans="1:4">
      <c r="A5552">
        <v>5751</v>
      </c>
      <c r="B5552" t="s">
        <v>533</v>
      </c>
      <c r="C5552" t="s">
        <v>479</v>
      </c>
      <c r="D5552" t="str">
        <f>IFERROR(VLOOKUP(A5552,'Perpetual Stats(HEM)'!$A$3:$D$2773,3,FALSE),B5552)</f>
        <v>SA</v>
      </c>
    </row>
    <row r="5553" spans="1:4">
      <c r="A5553">
        <v>5752</v>
      </c>
      <c r="B5553" t="s">
        <v>533</v>
      </c>
      <c r="C5553" t="s">
        <v>479</v>
      </c>
      <c r="D5553" t="str">
        <f>IFERROR(VLOOKUP(A5553,'Perpetual Stats(HEM)'!$A$3:$D$2773,3,FALSE),B5553)</f>
        <v>SA</v>
      </c>
    </row>
    <row r="5554" spans="1:4">
      <c r="A5554">
        <v>5753</v>
      </c>
      <c r="B5554" t="s">
        <v>533</v>
      </c>
      <c r="C5554" t="s">
        <v>479</v>
      </c>
      <c r="D5554" t="str">
        <f>IFERROR(VLOOKUP(A5554,'Perpetual Stats(HEM)'!$A$3:$D$2773,3,FALSE),B5554)</f>
        <v>SA</v>
      </c>
    </row>
    <row r="5555" spans="1:4">
      <c r="A5555">
        <v>5754</v>
      </c>
      <c r="B5555" t="s">
        <v>533</v>
      </c>
      <c r="C5555" t="s">
        <v>479</v>
      </c>
      <c r="D5555" t="str">
        <f>IFERROR(VLOOKUP(A5555,'Perpetual Stats(HEM)'!$A$3:$D$2773,3,FALSE),B5555)</f>
        <v>SA</v>
      </c>
    </row>
    <row r="5556" spans="1:4">
      <c r="A5556">
        <v>5755</v>
      </c>
      <c r="B5556" t="s">
        <v>533</v>
      </c>
      <c r="C5556" t="s">
        <v>479</v>
      </c>
      <c r="D5556" t="str">
        <f>IFERROR(VLOOKUP(A5556,'Perpetual Stats(HEM)'!$A$3:$D$2773,3,FALSE),B5556)</f>
        <v>SA</v>
      </c>
    </row>
    <row r="5557" spans="1:4">
      <c r="A5557">
        <v>5756</v>
      </c>
      <c r="B5557" t="s">
        <v>533</v>
      </c>
      <c r="C5557" t="s">
        <v>479</v>
      </c>
      <c r="D5557" t="str">
        <f>IFERROR(VLOOKUP(A5557,'Perpetual Stats(HEM)'!$A$3:$D$2773,3,FALSE),B5557)</f>
        <v>SA</v>
      </c>
    </row>
    <row r="5558" spans="1:4">
      <c r="A5558">
        <v>5757</v>
      </c>
      <c r="B5558" t="s">
        <v>533</v>
      </c>
      <c r="C5558" t="s">
        <v>479</v>
      </c>
      <c r="D5558" t="str">
        <f>IFERROR(VLOOKUP(A5558,'Perpetual Stats(HEM)'!$A$3:$D$2773,3,FALSE),B5558)</f>
        <v>SA</v>
      </c>
    </row>
    <row r="5559" spans="1:4">
      <c r="A5559">
        <v>5758</v>
      </c>
      <c r="B5559" t="s">
        <v>533</v>
      </c>
      <c r="C5559" t="s">
        <v>479</v>
      </c>
      <c r="D5559" t="str">
        <f>IFERROR(VLOOKUP(A5559,'Perpetual Stats(HEM)'!$A$3:$D$2773,3,FALSE),B5559)</f>
        <v>SA</v>
      </c>
    </row>
    <row r="5560" spans="1:4">
      <c r="A5560">
        <v>5759</v>
      </c>
      <c r="B5560" t="s">
        <v>533</v>
      </c>
      <c r="C5560" t="s">
        <v>479</v>
      </c>
      <c r="D5560" t="str">
        <f>IFERROR(VLOOKUP(A5560,'Perpetual Stats(HEM)'!$A$3:$D$2773,3,FALSE),B5560)</f>
        <v>SA</v>
      </c>
    </row>
    <row r="5561" spans="1:4">
      <c r="A5561">
        <v>5760</v>
      </c>
      <c r="B5561" t="s">
        <v>533</v>
      </c>
      <c r="C5561" t="s">
        <v>479</v>
      </c>
      <c r="D5561" t="str">
        <f>IFERROR(VLOOKUP(A5561,'Perpetual Stats(HEM)'!$A$3:$D$2773,3,FALSE),B5561)</f>
        <v>SA</v>
      </c>
    </row>
    <row r="5562" spans="1:4">
      <c r="A5562">
        <v>5761</v>
      </c>
      <c r="B5562" t="s">
        <v>533</v>
      </c>
      <c r="C5562" t="s">
        <v>479</v>
      </c>
      <c r="D5562" t="str">
        <f>IFERROR(VLOOKUP(A5562,'Perpetual Stats(HEM)'!$A$3:$D$2773,3,FALSE),B5562)</f>
        <v>SA</v>
      </c>
    </row>
    <row r="5563" spans="1:4">
      <c r="A5563">
        <v>5762</v>
      </c>
      <c r="B5563" t="s">
        <v>533</v>
      </c>
      <c r="C5563" t="s">
        <v>479</v>
      </c>
      <c r="D5563" t="str">
        <f>IFERROR(VLOOKUP(A5563,'Perpetual Stats(HEM)'!$A$3:$D$2773,3,FALSE),B5563)</f>
        <v>SA</v>
      </c>
    </row>
    <row r="5564" spans="1:4">
      <c r="A5564">
        <v>5763</v>
      </c>
      <c r="B5564" t="s">
        <v>533</v>
      </c>
      <c r="C5564" t="s">
        <v>479</v>
      </c>
      <c r="D5564" t="str">
        <f>IFERROR(VLOOKUP(A5564,'Perpetual Stats(HEM)'!$A$3:$D$2773,3,FALSE),B5564)</f>
        <v>SA</v>
      </c>
    </row>
    <row r="5565" spans="1:4">
      <c r="A5565">
        <v>5764</v>
      </c>
      <c r="B5565" t="s">
        <v>533</v>
      </c>
      <c r="C5565" t="s">
        <v>479</v>
      </c>
      <c r="D5565" t="str">
        <f>IFERROR(VLOOKUP(A5565,'Perpetual Stats(HEM)'!$A$3:$D$2773,3,FALSE),B5565)</f>
        <v>SA</v>
      </c>
    </row>
    <row r="5566" spans="1:4">
      <c r="A5566">
        <v>5765</v>
      </c>
      <c r="B5566" t="s">
        <v>533</v>
      </c>
      <c r="C5566" t="s">
        <v>479</v>
      </c>
      <c r="D5566" t="str">
        <f>IFERROR(VLOOKUP(A5566,'Perpetual Stats(HEM)'!$A$3:$D$2773,3,FALSE),B5566)</f>
        <v>SA</v>
      </c>
    </row>
    <row r="5567" spans="1:4">
      <c r="A5567">
        <v>5766</v>
      </c>
      <c r="B5567" t="s">
        <v>533</v>
      </c>
      <c r="C5567" t="s">
        <v>479</v>
      </c>
      <c r="D5567" t="str">
        <f>IFERROR(VLOOKUP(A5567,'Perpetual Stats(HEM)'!$A$3:$D$2773,3,FALSE),B5567)</f>
        <v>SA</v>
      </c>
    </row>
    <row r="5568" spans="1:4">
      <c r="A5568">
        <v>5767</v>
      </c>
      <c r="B5568" t="s">
        <v>533</v>
      </c>
      <c r="C5568" t="s">
        <v>479</v>
      </c>
      <c r="D5568" t="str">
        <f>IFERROR(VLOOKUP(A5568,'Perpetual Stats(HEM)'!$A$3:$D$2773,3,FALSE),B5568)</f>
        <v>SA</v>
      </c>
    </row>
    <row r="5569" spans="1:4">
      <c r="A5569">
        <v>5768</v>
      </c>
      <c r="B5569" t="s">
        <v>533</v>
      </c>
      <c r="C5569" t="s">
        <v>479</v>
      </c>
      <c r="D5569" t="str">
        <f>IFERROR(VLOOKUP(A5569,'Perpetual Stats(HEM)'!$A$3:$D$2773,3,FALSE),B5569)</f>
        <v>SA</v>
      </c>
    </row>
    <row r="5570" spans="1:4">
      <c r="A5570">
        <v>5769</v>
      </c>
      <c r="B5570" t="s">
        <v>533</v>
      </c>
      <c r="C5570" t="s">
        <v>479</v>
      </c>
      <c r="D5570" t="str">
        <f>IFERROR(VLOOKUP(A5570,'Perpetual Stats(HEM)'!$A$3:$D$2773,3,FALSE),B5570)</f>
        <v>SA</v>
      </c>
    </row>
    <row r="5571" spans="1:4">
      <c r="A5571">
        <v>5770</v>
      </c>
      <c r="B5571" t="s">
        <v>533</v>
      </c>
      <c r="C5571" t="s">
        <v>479</v>
      </c>
      <c r="D5571" t="str">
        <f>IFERROR(VLOOKUP(A5571,'Perpetual Stats(HEM)'!$A$3:$D$2773,3,FALSE),B5571)</f>
        <v>SA</v>
      </c>
    </row>
    <row r="5572" spans="1:4">
      <c r="A5572">
        <v>5771</v>
      </c>
      <c r="B5572" t="s">
        <v>533</v>
      </c>
      <c r="C5572" t="s">
        <v>479</v>
      </c>
      <c r="D5572" t="str">
        <f>IFERROR(VLOOKUP(A5572,'Perpetual Stats(HEM)'!$A$3:$D$2773,3,FALSE),B5572)</f>
        <v>SA</v>
      </c>
    </row>
    <row r="5573" spans="1:4">
      <c r="A5573">
        <v>5772</v>
      </c>
      <c r="B5573" t="s">
        <v>533</v>
      </c>
      <c r="C5573" t="s">
        <v>479</v>
      </c>
      <c r="D5573" t="str">
        <f>IFERROR(VLOOKUP(A5573,'Perpetual Stats(HEM)'!$A$3:$D$2773,3,FALSE),B5573)</f>
        <v>SA</v>
      </c>
    </row>
    <row r="5574" spans="1:4">
      <c r="A5574">
        <v>5773</v>
      </c>
      <c r="B5574" t="s">
        <v>533</v>
      </c>
      <c r="C5574" t="s">
        <v>479</v>
      </c>
      <c r="D5574" t="str">
        <f>IFERROR(VLOOKUP(A5574,'Perpetual Stats(HEM)'!$A$3:$D$2773,3,FALSE),B5574)</f>
        <v>SA</v>
      </c>
    </row>
    <row r="5575" spans="1:4">
      <c r="A5575">
        <v>5774</v>
      </c>
      <c r="B5575" t="s">
        <v>533</v>
      </c>
      <c r="C5575" t="s">
        <v>479</v>
      </c>
      <c r="D5575" t="str">
        <f>IFERROR(VLOOKUP(A5575,'Perpetual Stats(HEM)'!$A$3:$D$2773,3,FALSE),B5575)</f>
        <v>SA</v>
      </c>
    </row>
    <row r="5576" spans="1:4">
      <c r="A5576">
        <v>5775</v>
      </c>
      <c r="B5576" t="s">
        <v>533</v>
      </c>
      <c r="C5576" t="s">
        <v>479</v>
      </c>
      <c r="D5576" t="str">
        <f>IFERROR(VLOOKUP(A5576,'Perpetual Stats(HEM)'!$A$3:$D$2773,3,FALSE),B5576)</f>
        <v>SA</v>
      </c>
    </row>
    <row r="5577" spans="1:4">
      <c r="A5577">
        <v>5776</v>
      </c>
      <c r="B5577" t="s">
        <v>533</v>
      </c>
      <c r="C5577" t="s">
        <v>479</v>
      </c>
      <c r="D5577" t="str">
        <f>IFERROR(VLOOKUP(A5577,'Perpetual Stats(HEM)'!$A$3:$D$2773,3,FALSE),B5577)</f>
        <v>SA</v>
      </c>
    </row>
    <row r="5578" spans="1:4">
      <c r="A5578">
        <v>5777</v>
      </c>
      <c r="B5578" t="s">
        <v>533</v>
      </c>
      <c r="C5578" t="s">
        <v>479</v>
      </c>
      <c r="D5578" t="str">
        <f>IFERROR(VLOOKUP(A5578,'Perpetual Stats(HEM)'!$A$3:$D$2773,3,FALSE),B5578)</f>
        <v>SA</v>
      </c>
    </row>
    <row r="5579" spans="1:4">
      <c r="A5579">
        <v>5778</v>
      </c>
      <c r="B5579" t="s">
        <v>533</v>
      </c>
      <c r="C5579" t="s">
        <v>479</v>
      </c>
      <c r="D5579" t="str">
        <f>IFERROR(VLOOKUP(A5579,'Perpetual Stats(HEM)'!$A$3:$D$2773,3,FALSE),B5579)</f>
        <v>SA</v>
      </c>
    </row>
    <row r="5580" spans="1:4">
      <c r="A5580">
        <v>5779</v>
      </c>
      <c r="B5580" t="s">
        <v>533</v>
      </c>
      <c r="C5580" t="s">
        <v>479</v>
      </c>
      <c r="D5580" t="str">
        <f>IFERROR(VLOOKUP(A5580,'Perpetual Stats(HEM)'!$A$3:$D$2773,3,FALSE),B5580)</f>
        <v>SA</v>
      </c>
    </row>
    <row r="5581" spans="1:4">
      <c r="A5581">
        <v>5780</v>
      </c>
      <c r="B5581" t="s">
        <v>533</v>
      </c>
      <c r="C5581" t="s">
        <v>479</v>
      </c>
      <c r="D5581" t="str">
        <f>IFERROR(VLOOKUP(A5581,'Perpetual Stats(HEM)'!$A$3:$D$2773,3,FALSE),B5581)</f>
        <v>SA</v>
      </c>
    </row>
    <row r="5582" spans="1:4">
      <c r="A5582">
        <v>5781</v>
      </c>
      <c r="B5582" t="s">
        <v>533</v>
      </c>
      <c r="C5582" t="s">
        <v>479</v>
      </c>
      <c r="D5582" t="str">
        <f>IFERROR(VLOOKUP(A5582,'Perpetual Stats(HEM)'!$A$3:$D$2773,3,FALSE),B5582)</f>
        <v>SA</v>
      </c>
    </row>
    <row r="5583" spans="1:4">
      <c r="A5583">
        <v>5782</v>
      </c>
      <c r="B5583" t="s">
        <v>533</v>
      </c>
      <c r="C5583" t="s">
        <v>479</v>
      </c>
      <c r="D5583" t="str">
        <f>IFERROR(VLOOKUP(A5583,'Perpetual Stats(HEM)'!$A$3:$D$2773,3,FALSE),B5583)</f>
        <v>SA</v>
      </c>
    </row>
    <row r="5584" spans="1:4">
      <c r="A5584">
        <v>5783</v>
      </c>
      <c r="B5584" t="s">
        <v>533</v>
      </c>
      <c r="C5584" t="s">
        <v>479</v>
      </c>
      <c r="D5584" t="str">
        <f>IFERROR(VLOOKUP(A5584,'Perpetual Stats(HEM)'!$A$3:$D$2773,3,FALSE),B5584)</f>
        <v>SA</v>
      </c>
    </row>
    <row r="5585" spans="1:4">
      <c r="A5585">
        <v>5784</v>
      </c>
      <c r="B5585" t="s">
        <v>533</v>
      </c>
      <c r="C5585" t="s">
        <v>479</v>
      </c>
      <c r="D5585" t="str">
        <f>IFERROR(VLOOKUP(A5585,'Perpetual Stats(HEM)'!$A$3:$D$2773,3,FALSE),B5585)</f>
        <v>SA</v>
      </c>
    </row>
    <row r="5586" spans="1:4">
      <c r="A5586">
        <v>5785</v>
      </c>
      <c r="B5586" t="s">
        <v>533</v>
      </c>
      <c r="C5586" t="s">
        <v>479</v>
      </c>
      <c r="D5586" t="str">
        <f>IFERROR(VLOOKUP(A5586,'Perpetual Stats(HEM)'!$A$3:$D$2773,3,FALSE),B5586)</f>
        <v>SA</v>
      </c>
    </row>
    <row r="5587" spans="1:4">
      <c r="A5587">
        <v>5786</v>
      </c>
      <c r="B5587" t="s">
        <v>533</v>
      </c>
      <c r="C5587" t="s">
        <v>479</v>
      </c>
      <c r="D5587" t="str">
        <f>IFERROR(VLOOKUP(A5587,'Perpetual Stats(HEM)'!$A$3:$D$2773,3,FALSE),B5587)</f>
        <v>SA</v>
      </c>
    </row>
    <row r="5588" spans="1:4">
      <c r="A5588">
        <v>5787</v>
      </c>
      <c r="B5588" t="s">
        <v>533</v>
      </c>
      <c r="C5588" t="s">
        <v>479</v>
      </c>
      <c r="D5588" t="str">
        <f>IFERROR(VLOOKUP(A5588,'Perpetual Stats(HEM)'!$A$3:$D$2773,3,FALSE),B5588)</f>
        <v>SA</v>
      </c>
    </row>
    <row r="5589" spans="1:4">
      <c r="A5589">
        <v>5788</v>
      </c>
      <c r="B5589" t="s">
        <v>533</v>
      </c>
      <c r="C5589" t="s">
        <v>479</v>
      </c>
      <c r="D5589" t="str">
        <f>IFERROR(VLOOKUP(A5589,'Perpetual Stats(HEM)'!$A$3:$D$2773,3,FALSE),B5589)</f>
        <v>SA</v>
      </c>
    </row>
    <row r="5590" spans="1:4">
      <c r="A5590">
        <v>5789</v>
      </c>
      <c r="B5590" t="s">
        <v>533</v>
      </c>
      <c r="C5590" t="s">
        <v>479</v>
      </c>
      <c r="D5590" t="str">
        <f>IFERROR(VLOOKUP(A5590,'Perpetual Stats(HEM)'!$A$3:$D$2773,3,FALSE),B5590)</f>
        <v>SA</v>
      </c>
    </row>
    <row r="5591" spans="1:4">
      <c r="A5591">
        <v>5790</v>
      </c>
      <c r="B5591" t="s">
        <v>533</v>
      </c>
      <c r="C5591" t="s">
        <v>479</v>
      </c>
      <c r="D5591" t="str">
        <f>IFERROR(VLOOKUP(A5591,'Perpetual Stats(HEM)'!$A$3:$D$2773,3,FALSE),B5591)</f>
        <v>SA</v>
      </c>
    </row>
    <row r="5592" spans="1:4">
      <c r="A5592">
        <v>5791</v>
      </c>
      <c r="B5592" t="s">
        <v>533</v>
      </c>
      <c r="C5592" t="s">
        <v>479</v>
      </c>
      <c r="D5592" t="str">
        <f>IFERROR(VLOOKUP(A5592,'Perpetual Stats(HEM)'!$A$3:$D$2773,3,FALSE),B5592)</f>
        <v>SA</v>
      </c>
    </row>
    <row r="5593" spans="1:4">
      <c r="A5593">
        <v>5792</v>
      </c>
      <c r="B5593" t="s">
        <v>533</v>
      </c>
      <c r="C5593" t="s">
        <v>479</v>
      </c>
      <c r="D5593" t="str">
        <f>IFERROR(VLOOKUP(A5593,'Perpetual Stats(HEM)'!$A$3:$D$2773,3,FALSE),B5593)</f>
        <v>SA</v>
      </c>
    </row>
    <row r="5594" spans="1:4">
      <c r="A5594">
        <v>5793</v>
      </c>
      <c r="B5594" t="s">
        <v>533</v>
      </c>
      <c r="C5594" t="s">
        <v>479</v>
      </c>
      <c r="D5594" t="str">
        <f>IFERROR(VLOOKUP(A5594,'Perpetual Stats(HEM)'!$A$3:$D$2773,3,FALSE),B5594)</f>
        <v>SA</v>
      </c>
    </row>
    <row r="5595" spans="1:4">
      <c r="A5595">
        <v>5794</v>
      </c>
      <c r="B5595" t="s">
        <v>533</v>
      </c>
      <c r="C5595" t="s">
        <v>479</v>
      </c>
      <c r="D5595" t="str">
        <f>IFERROR(VLOOKUP(A5595,'Perpetual Stats(HEM)'!$A$3:$D$2773,3,FALSE),B5595)</f>
        <v>SA</v>
      </c>
    </row>
    <row r="5596" spans="1:4">
      <c r="A5596">
        <v>5795</v>
      </c>
      <c r="B5596" t="s">
        <v>533</v>
      </c>
      <c r="C5596" t="s">
        <v>479</v>
      </c>
      <c r="D5596" t="str">
        <f>IFERROR(VLOOKUP(A5596,'Perpetual Stats(HEM)'!$A$3:$D$2773,3,FALSE),B5596)</f>
        <v>SA</v>
      </c>
    </row>
    <row r="5597" spans="1:4">
      <c r="A5597">
        <v>5796</v>
      </c>
      <c r="B5597" t="s">
        <v>533</v>
      </c>
      <c r="C5597" t="s">
        <v>479</v>
      </c>
      <c r="D5597" t="str">
        <f>IFERROR(VLOOKUP(A5597,'Perpetual Stats(HEM)'!$A$3:$D$2773,3,FALSE),B5597)</f>
        <v>SA</v>
      </c>
    </row>
    <row r="5598" spans="1:4">
      <c r="A5598">
        <v>5797</v>
      </c>
      <c r="B5598" t="s">
        <v>533</v>
      </c>
      <c r="C5598" t="s">
        <v>479</v>
      </c>
      <c r="D5598" t="str">
        <f>IFERROR(VLOOKUP(A5598,'Perpetual Stats(HEM)'!$A$3:$D$2773,3,FALSE),B5598)</f>
        <v>SA</v>
      </c>
    </row>
    <row r="5599" spans="1:4">
      <c r="A5599">
        <v>5798</v>
      </c>
      <c r="B5599" t="s">
        <v>533</v>
      </c>
      <c r="C5599" t="s">
        <v>479</v>
      </c>
      <c r="D5599" t="str">
        <f>IFERROR(VLOOKUP(A5599,'Perpetual Stats(HEM)'!$A$3:$D$2773,3,FALSE),B5599)</f>
        <v>SA</v>
      </c>
    </row>
    <row r="5600" spans="1:4">
      <c r="A5600">
        <v>5799</v>
      </c>
      <c r="B5600" t="s">
        <v>533</v>
      </c>
      <c r="C5600" t="s">
        <v>479</v>
      </c>
      <c r="D5600" t="str">
        <f>IFERROR(VLOOKUP(A5600,'Perpetual Stats(HEM)'!$A$3:$D$2773,3,FALSE),B5600)</f>
        <v>SA</v>
      </c>
    </row>
    <row r="5601" spans="1:4">
      <c r="A5601">
        <v>5800</v>
      </c>
      <c r="B5601" t="s">
        <v>533</v>
      </c>
      <c r="C5601" t="s">
        <v>553</v>
      </c>
      <c r="D5601" t="str">
        <f>IFERROR(VLOOKUP(A5601,'Perpetual Stats(HEM)'!$A$3:$D$2773,3,FALSE),B5601)</f>
        <v>SA</v>
      </c>
    </row>
    <row r="5602" spans="1:4">
      <c r="A5602">
        <v>5801</v>
      </c>
      <c r="B5602" t="s">
        <v>533</v>
      </c>
      <c r="C5602" t="s">
        <v>553</v>
      </c>
      <c r="D5602" t="str">
        <f>IFERROR(VLOOKUP(A5602,'Perpetual Stats(HEM)'!$A$3:$D$2773,3,FALSE),B5602)</f>
        <v>SA</v>
      </c>
    </row>
    <row r="5603" spans="1:4">
      <c r="A5603">
        <v>5802</v>
      </c>
      <c r="B5603" t="s">
        <v>533</v>
      </c>
      <c r="C5603" t="s">
        <v>553</v>
      </c>
      <c r="D5603" t="str">
        <f>IFERROR(VLOOKUP(A5603,'Perpetual Stats(HEM)'!$A$3:$D$2773,3,FALSE),B5603)</f>
        <v>SA</v>
      </c>
    </row>
    <row r="5604" spans="1:4">
      <c r="A5604">
        <v>5803</v>
      </c>
      <c r="B5604" t="s">
        <v>533</v>
      </c>
      <c r="C5604" t="s">
        <v>553</v>
      </c>
      <c r="D5604" t="str">
        <f>IFERROR(VLOOKUP(A5604,'Perpetual Stats(HEM)'!$A$3:$D$2773,3,FALSE),B5604)</f>
        <v>SA</v>
      </c>
    </row>
    <row r="5605" spans="1:4">
      <c r="A5605">
        <v>5804</v>
      </c>
      <c r="B5605" t="s">
        <v>533</v>
      </c>
      <c r="C5605" t="s">
        <v>553</v>
      </c>
      <c r="D5605" t="str">
        <f>IFERROR(VLOOKUP(A5605,'Perpetual Stats(HEM)'!$A$3:$D$2773,3,FALSE),B5605)</f>
        <v>SA</v>
      </c>
    </row>
    <row r="5606" spans="1:4">
      <c r="A5606">
        <v>5805</v>
      </c>
      <c r="B5606" t="s">
        <v>533</v>
      </c>
      <c r="C5606" t="s">
        <v>553</v>
      </c>
      <c r="D5606" t="str">
        <f>IFERROR(VLOOKUP(A5606,'Perpetual Stats(HEM)'!$A$3:$D$2773,3,FALSE),B5606)</f>
        <v>SA</v>
      </c>
    </row>
    <row r="5607" spans="1:4">
      <c r="A5607">
        <v>5806</v>
      </c>
      <c r="B5607" t="s">
        <v>533</v>
      </c>
      <c r="C5607" t="s">
        <v>553</v>
      </c>
      <c r="D5607" t="str">
        <f>IFERROR(VLOOKUP(A5607,'Perpetual Stats(HEM)'!$A$3:$D$2773,3,FALSE),B5607)</f>
        <v>SA</v>
      </c>
    </row>
    <row r="5608" spans="1:4">
      <c r="A5608">
        <v>5807</v>
      </c>
      <c r="B5608" t="s">
        <v>533</v>
      </c>
      <c r="C5608" t="s">
        <v>553</v>
      </c>
      <c r="D5608" t="str">
        <f>IFERROR(VLOOKUP(A5608,'Perpetual Stats(HEM)'!$A$3:$D$2773,3,FALSE),B5608)</f>
        <v>SA</v>
      </c>
    </row>
    <row r="5609" spans="1:4">
      <c r="A5609">
        <v>5808</v>
      </c>
      <c r="B5609" t="s">
        <v>533</v>
      </c>
      <c r="C5609" t="s">
        <v>553</v>
      </c>
      <c r="D5609" t="str">
        <f>IFERROR(VLOOKUP(A5609,'Perpetual Stats(HEM)'!$A$3:$D$2773,3,FALSE),B5609)</f>
        <v>SA</v>
      </c>
    </row>
    <row r="5610" spans="1:4">
      <c r="A5610">
        <v>5809</v>
      </c>
      <c r="B5610" t="s">
        <v>533</v>
      </c>
      <c r="C5610" t="s">
        <v>553</v>
      </c>
      <c r="D5610" t="str">
        <f>IFERROR(VLOOKUP(A5610,'Perpetual Stats(HEM)'!$A$3:$D$2773,3,FALSE),B5610)</f>
        <v>SA</v>
      </c>
    </row>
    <row r="5611" spans="1:4">
      <c r="A5611">
        <v>5810</v>
      </c>
      <c r="B5611" t="s">
        <v>533</v>
      </c>
      <c r="C5611" t="s">
        <v>553</v>
      </c>
      <c r="D5611" t="str">
        <f>IFERROR(VLOOKUP(A5611,'Perpetual Stats(HEM)'!$A$3:$D$2773,3,FALSE),B5611)</f>
        <v>SA</v>
      </c>
    </row>
    <row r="5612" spans="1:4">
      <c r="A5612">
        <v>5811</v>
      </c>
      <c r="B5612" t="s">
        <v>533</v>
      </c>
      <c r="C5612" t="s">
        <v>553</v>
      </c>
      <c r="D5612" t="str">
        <f>IFERROR(VLOOKUP(A5612,'Perpetual Stats(HEM)'!$A$3:$D$2773,3,FALSE),B5612)</f>
        <v>SA</v>
      </c>
    </row>
    <row r="5613" spans="1:4">
      <c r="A5613">
        <v>5812</v>
      </c>
      <c r="B5613" t="s">
        <v>533</v>
      </c>
      <c r="C5613" t="s">
        <v>553</v>
      </c>
      <c r="D5613" t="str">
        <f>IFERROR(VLOOKUP(A5613,'Perpetual Stats(HEM)'!$A$3:$D$2773,3,FALSE),B5613)</f>
        <v>SA</v>
      </c>
    </row>
    <row r="5614" spans="1:4">
      <c r="A5614">
        <v>5813</v>
      </c>
      <c r="B5614" t="s">
        <v>533</v>
      </c>
      <c r="C5614" t="s">
        <v>553</v>
      </c>
      <c r="D5614" t="str">
        <f>IFERROR(VLOOKUP(A5614,'Perpetual Stats(HEM)'!$A$3:$D$2773,3,FALSE),B5614)</f>
        <v>SA</v>
      </c>
    </row>
    <row r="5615" spans="1:4">
      <c r="A5615">
        <v>5814</v>
      </c>
      <c r="B5615" t="s">
        <v>533</v>
      </c>
      <c r="C5615" t="s">
        <v>553</v>
      </c>
      <c r="D5615" t="str">
        <f>IFERROR(VLOOKUP(A5615,'Perpetual Stats(HEM)'!$A$3:$D$2773,3,FALSE),B5615)</f>
        <v>SA</v>
      </c>
    </row>
    <row r="5616" spans="1:4">
      <c r="A5616">
        <v>5815</v>
      </c>
      <c r="B5616" t="s">
        <v>533</v>
      </c>
      <c r="C5616" t="s">
        <v>553</v>
      </c>
      <c r="D5616" t="str">
        <f>IFERROR(VLOOKUP(A5616,'Perpetual Stats(HEM)'!$A$3:$D$2773,3,FALSE),B5616)</f>
        <v>SA</v>
      </c>
    </row>
    <row r="5617" spans="1:4">
      <c r="A5617">
        <v>5816</v>
      </c>
      <c r="B5617" t="s">
        <v>533</v>
      </c>
      <c r="C5617" t="s">
        <v>553</v>
      </c>
      <c r="D5617" t="str">
        <f>IFERROR(VLOOKUP(A5617,'Perpetual Stats(HEM)'!$A$3:$D$2773,3,FALSE),B5617)</f>
        <v>SA</v>
      </c>
    </row>
    <row r="5618" spans="1:4">
      <c r="A5618">
        <v>5817</v>
      </c>
      <c r="B5618" t="s">
        <v>533</v>
      </c>
      <c r="C5618" t="s">
        <v>553</v>
      </c>
      <c r="D5618" t="str">
        <f>IFERROR(VLOOKUP(A5618,'Perpetual Stats(HEM)'!$A$3:$D$2773,3,FALSE),B5618)</f>
        <v>SA</v>
      </c>
    </row>
    <row r="5619" spans="1:4">
      <c r="A5619">
        <v>5818</v>
      </c>
      <c r="B5619" t="s">
        <v>533</v>
      </c>
      <c r="C5619" t="s">
        <v>553</v>
      </c>
      <c r="D5619" t="str">
        <f>IFERROR(VLOOKUP(A5619,'Perpetual Stats(HEM)'!$A$3:$D$2773,3,FALSE),B5619)</f>
        <v>SA</v>
      </c>
    </row>
    <row r="5620" spans="1:4">
      <c r="A5620">
        <v>5819</v>
      </c>
      <c r="B5620" t="s">
        <v>533</v>
      </c>
      <c r="C5620" t="s">
        <v>553</v>
      </c>
      <c r="D5620" t="str">
        <f>IFERROR(VLOOKUP(A5620,'Perpetual Stats(HEM)'!$A$3:$D$2773,3,FALSE),B5620)</f>
        <v>SA</v>
      </c>
    </row>
    <row r="5621" spans="1:4">
      <c r="A5621">
        <v>5820</v>
      </c>
      <c r="B5621" t="s">
        <v>533</v>
      </c>
      <c r="C5621" t="s">
        <v>553</v>
      </c>
      <c r="D5621" t="str">
        <f>IFERROR(VLOOKUP(A5621,'Perpetual Stats(HEM)'!$A$3:$D$2773,3,FALSE),B5621)</f>
        <v>SA</v>
      </c>
    </row>
    <row r="5622" spans="1:4">
      <c r="A5622">
        <v>5821</v>
      </c>
      <c r="B5622" t="s">
        <v>533</v>
      </c>
      <c r="C5622" t="s">
        <v>553</v>
      </c>
      <c r="D5622" t="str">
        <f>IFERROR(VLOOKUP(A5622,'Perpetual Stats(HEM)'!$A$3:$D$2773,3,FALSE),B5622)</f>
        <v>SA</v>
      </c>
    </row>
    <row r="5623" spans="1:4">
      <c r="A5623">
        <v>5822</v>
      </c>
      <c r="B5623" t="s">
        <v>533</v>
      </c>
      <c r="C5623" t="s">
        <v>553</v>
      </c>
      <c r="D5623" t="str">
        <f>IFERROR(VLOOKUP(A5623,'Perpetual Stats(HEM)'!$A$3:$D$2773,3,FALSE),B5623)</f>
        <v>SA</v>
      </c>
    </row>
    <row r="5624" spans="1:4">
      <c r="A5624">
        <v>5823</v>
      </c>
      <c r="B5624" t="s">
        <v>533</v>
      </c>
      <c r="C5624" t="s">
        <v>553</v>
      </c>
      <c r="D5624" t="str">
        <f>IFERROR(VLOOKUP(A5624,'Perpetual Stats(HEM)'!$A$3:$D$2773,3,FALSE),B5624)</f>
        <v>SA</v>
      </c>
    </row>
    <row r="5625" spans="1:4">
      <c r="A5625">
        <v>5824</v>
      </c>
      <c r="B5625" t="s">
        <v>533</v>
      </c>
      <c r="C5625" t="s">
        <v>553</v>
      </c>
      <c r="D5625" t="str">
        <f>IFERROR(VLOOKUP(A5625,'Perpetual Stats(HEM)'!$A$3:$D$2773,3,FALSE),B5625)</f>
        <v>SA</v>
      </c>
    </row>
    <row r="5626" spans="1:4">
      <c r="A5626">
        <v>5825</v>
      </c>
      <c r="B5626" t="s">
        <v>533</v>
      </c>
      <c r="C5626" t="s">
        <v>553</v>
      </c>
      <c r="D5626" t="str">
        <f>IFERROR(VLOOKUP(A5626,'Perpetual Stats(HEM)'!$A$3:$D$2773,3,FALSE),B5626)</f>
        <v>SA</v>
      </c>
    </row>
    <row r="5627" spans="1:4">
      <c r="A5627">
        <v>5826</v>
      </c>
      <c r="B5627" t="s">
        <v>533</v>
      </c>
      <c r="C5627" t="s">
        <v>553</v>
      </c>
      <c r="D5627" t="str">
        <f>IFERROR(VLOOKUP(A5627,'Perpetual Stats(HEM)'!$A$3:$D$2773,3,FALSE),B5627)</f>
        <v>SA</v>
      </c>
    </row>
    <row r="5628" spans="1:4">
      <c r="A5628">
        <v>5827</v>
      </c>
      <c r="B5628" t="s">
        <v>533</v>
      </c>
      <c r="C5628" t="s">
        <v>553</v>
      </c>
      <c r="D5628" t="str">
        <f>IFERROR(VLOOKUP(A5628,'Perpetual Stats(HEM)'!$A$3:$D$2773,3,FALSE),B5628)</f>
        <v>SA</v>
      </c>
    </row>
    <row r="5629" spans="1:4">
      <c r="A5629">
        <v>5828</v>
      </c>
      <c r="B5629" t="s">
        <v>533</v>
      </c>
      <c r="C5629" t="s">
        <v>553</v>
      </c>
      <c r="D5629" t="str">
        <f>IFERROR(VLOOKUP(A5629,'Perpetual Stats(HEM)'!$A$3:$D$2773,3,FALSE),B5629)</f>
        <v>SA</v>
      </c>
    </row>
    <row r="5630" spans="1:4">
      <c r="A5630">
        <v>5829</v>
      </c>
      <c r="B5630" t="s">
        <v>533</v>
      </c>
      <c r="C5630" t="s">
        <v>553</v>
      </c>
      <c r="D5630" t="str">
        <f>IFERROR(VLOOKUP(A5630,'Perpetual Stats(HEM)'!$A$3:$D$2773,3,FALSE),B5630)</f>
        <v>SA</v>
      </c>
    </row>
    <row r="5631" spans="1:4">
      <c r="A5631">
        <v>5830</v>
      </c>
      <c r="B5631" t="s">
        <v>533</v>
      </c>
      <c r="C5631" t="s">
        <v>553</v>
      </c>
      <c r="D5631" t="str">
        <f>IFERROR(VLOOKUP(A5631,'Perpetual Stats(HEM)'!$A$3:$D$2773,3,FALSE),B5631)</f>
        <v>SA</v>
      </c>
    </row>
    <row r="5632" spans="1:4">
      <c r="A5632">
        <v>5831</v>
      </c>
      <c r="B5632" t="s">
        <v>533</v>
      </c>
      <c r="C5632" t="s">
        <v>553</v>
      </c>
      <c r="D5632" t="str">
        <f>IFERROR(VLOOKUP(A5632,'Perpetual Stats(HEM)'!$A$3:$D$2773,3,FALSE),B5632)</f>
        <v>SA</v>
      </c>
    </row>
    <row r="5633" spans="1:4">
      <c r="A5633">
        <v>5832</v>
      </c>
      <c r="B5633" t="s">
        <v>533</v>
      </c>
      <c r="C5633" t="s">
        <v>553</v>
      </c>
      <c r="D5633" t="str">
        <f>IFERROR(VLOOKUP(A5633,'Perpetual Stats(HEM)'!$A$3:$D$2773,3,FALSE),B5633)</f>
        <v>SA</v>
      </c>
    </row>
    <row r="5634" spans="1:4">
      <c r="A5634">
        <v>5833</v>
      </c>
      <c r="B5634" t="s">
        <v>533</v>
      </c>
      <c r="C5634" t="s">
        <v>553</v>
      </c>
      <c r="D5634" t="str">
        <f>IFERROR(VLOOKUP(A5634,'Perpetual Stats(HEM)'!$A$3:$D$2773,3,FALSE),B5634)</f>
        <v>SA</v>
      </c>
    </row>
    <row r="5635" spans="1:4">
      <c r="A5635">
        <v>5834</v>
      </c>
      <c r="B5635" t="s">
        <v>533</v>
      </c>
      <c r="C5635" t="s">
        <v>553</v>
      </c>
      <c r="D5635" t="str">
        <f>IFERROR(VLOOKUP(A5635,'Perpetual Stats(HEM)'!$A$3:$D$2773,3,FALSE),B5635)</f>
        <v>SA</v>
      </c>
    </row>
    <row r="5636" spans="1:4">
      <c r="A5636">
        <v>5835</v>
      </c>
      <c r="B5636" t="s">
        <v>533</v>
      </c>
      <c r="C5636" t="s">
        <v>553</v>
      </c>
      <c r="D5636" t="str">
        <f>IFERROR(VLOOKUP(A5636,'Perpetual Stats(HEM)'!$A$3:$D$2773,3,FALSE),B5636)</f>
        <v>SA</v>
      </c>
    </row>
    <row r="5637" spans="1:4">
      <c r="A5637">
        <v>5836</v>
      </c>
      <c r="B5637" t="s">
        <v>533</v>
      </c>
      <c r="C5637" t="s">
        <v>553</v>
      </c>
      <c r="D5637" t="str">
        <f>IFERROR(VLOOKUP(A5637,'Perpetual Stats(HEM)'!$A$3:$D$2773,3,FALSE),B5637)</f>
        <v>SA</v>
      </c>
    </row>
    <row r="5638" spans="1:4">
      <c r="A5638">
        <v>5837</v>
      </c>
      <c r="B5638" t="s">
        <v>533</v>
      </c>
      <c r="C5638" t="s">
        <v>553</v>
      </c>
      <c r="D5638" t="str">
        <f>IFERROR(VLOOKUP(A5638,'Perpetual Stats(HEM)'!$A$3:$D$2773,3,FALSE),B5638)</f>
        <v>SA</v>
      </c>
    </row>
    <row r="5639" spans="1:4">
      <c r="A5639">
        <v>5838</v>
      </c>
      <c r="B5639" t="s">
        <v>533</v>
      </c>
      <c r="C5639" t="s">
        <v>553</v>
      </c>
      <c r="D5639" t="str">
        <f>IFERROR(VLOOKUP(A5639,'Perpetual Stats(HEM)'!$A$3:$D$2773,3,FALSE),B5639)</f>
        <v>SA</v>
      </c>
    </row>
    <row r="5640" spans="1:4">
      <c r="A5640">
        <v>5839</v>
      </c>
      <c r="B5640" t="s">
        <v>533</v>
      </c>
      <c r="C5640" t="s">
        <v>553</v>
      </c>
      <c r="D5640" t="str">
        <f>IFERROR(VLOOKUP(A5640,'Perpetual Stats(HEM)'!$A$3:$D$2773,3,FALSE),B5640)</f>
        <v>SA</v>
      </c>
    </row>
    <row r="5641" spans="1:4">
      <c r="A5641">
        <v>5840</v>
      </c>
      <c r="B5641" t="s">
        <v>533</v>
      </c>
      <c r="C5641" t="s">
        <v>553</v>
      </c>
      <c r="D5641" t="str">
        <f>IFERROR(VLOOKUP(A5641,'Perpetual Stats(HEM)'!$A$3:$D$2773,3,FALSE),B5641)</f>
        <v>SA</v>
      </c>
    </row>
    <row r="5642" spans="1:4">
      <c r="A5642">
        <v>5841</v>
      </c>
      <c r="B5642" t="s">
        <v>533</v>
      </c>
      <c r="C5642" t="s">
        <v>553</v>
      </c>
      <c r="D5642" t="str">
        <f>IFERROR(VLOOKUP(A5642,'Perpetual Stats(HEM)'!$A$3:$D$2773,3,FALSE),B5642)</f>
        <v>SA</v>
      </c>
    </row>
    <row r="5643" spans="1:4">
      <c r="A5643">
        <v>5842</v>
      </c>
      <c r="B5643" t="s">
        <v>533</v>
      </c>
      <c r="C5643" t="s">
        <v>553</v>
      </c>
      <c r="D5643" t="str">
        <f>IFERROR(VLOOKUP(A5643,'Perpetual Stats(HEM)'!$A$3:$D$2773,3,FALSE),B5643)</f>
        <v>SA</v>
      </c>
    </row>
    <row r="5644" spans="1:4">
      <c r="A5644">
        <v>5843</v>
      </c>
      <c r="B5644" t="s">
        <v>533</v>
      </c>
      <c r="C5644" t="s">
        <v>553</v>
      </c>
      <c r="D5644" t="str">
        <f>IFERROR(VLOOKUP(A5644,'Perpetual Stats(HEM)'!$A$3:$D$2773,3,FALSE),B5644)</f>
        <v>SA</v>
      </c>
    </row>
    <row r="5645" spans="1:4">
      <c r="A5645">
        <v>5844</v>
      </c>
      <c r="B5645" t="s">
        <v>533</v>
      </c>
      <c r="C5645" t="s">
        <v>553</v>
      </c>
      <c r="D5645" t="str">
        <f>IFERROR(VLOOKUP(A5645,'Perpetual Stats(HEM)'!$A$3:$D$2773,3,FALSE),B5645)</f>
        <v>SA</v>
      </c>
    </row>
    <row r="5646" spans="1:4">
      <c r="A5646">
        <v>5845</v>
      </c>
      <c r="B5646" t="s">
        <v>533</v>
      </c>
      <c r="C5646" t="s">
        <v>553</v>
      </c>
      <c r="D5646" t="str">
        <f>IFERROR(VLOOKUP(A5646,'Perpetual Stats(HEM)'!$A$3:$D$2773,3,FALSE),B5646)</f>
        <v>SA</v>
      </c>
    </row>
    <row r="5647" spans="1:4">
      <c r="A5647">
        <v>5846</v>
      </c>
      <c r="B5647" t="s">
        <v>533</v>
      </c>
      <c r="C5647" t="s">
        <v>553</v>
      </c>
      <c r="D5647" t="str">
        <f>IFERROR(VLOOKUP(A5647,'Perpetual Stats(HEM)'!$A$3:$D$2773,3,FALSE),B5647)</f>
        <v>SA</v>
      </c>
    </row>
    <row r="5648" spans="1:4">
      <c r="A5648">
        <v>5847</v>
      </c>
      <c r="B5648" t="s">
        <v>533</v>
      </c>
      <c r="C5648" t="s">
        <v>553</v>
      </c>
      <c r="D5648" t="str">
        <f>IFERROR(VLOOKUP(A5648,'Perpetual Stats(HEM)'!$A$3:$D$2773,3,FALSE),B5648)</f>
        <v>SA</v>
      </c>
    </row>
    <row r="5649" spans="1:4">
      <c r="A5649">
        <v>5848</v>
      </c>
      <c r="B5649" t="s">
        <v>533</v>
      </c>
      <c r="C5649" t="s">
        <v>553</v>
      </c>
      <c r="D5649" t="str">
        <f>IFERROR(VLOOKUP(A5649,'Perpetual Stats(HEM)'!$A$3:$D$2773,3,FALSE),B5649)</f>
        <v>SA</v>
      </c>
    </row>
    <row r="5650" spans="1:4">
      <c r="A5650">
        <v>5849</v>
      </c>
      <c r="B5650" t="s">
        <v>533</v>
      </c>
      <c r="C5650" t="s">
        <v>553</v>
      </c>
      <c r="D5650" t="str">
        <f>IFERROR(VLOOKUP(A5650,'Perpetual Stats(HEM)'!$A$3:$D$2773,3,FALSE),B5650)</f>
        <v>SA</v>
      </c>
    </row>
    <row r="5651" spans="1:4">
      <c r="A5651">
        <v>5850</v>
      </c>
      <c r="B5651" t="s">
        <v>533</v>
      </c>
      <c r="C5651" t="s">
        <v>553</v>
      </c>
      <c r="D5651" t="str">
        <f>IFERROR(VLOOKUP(A5651,'Perpetual Stats(HEM)'!$A$3:$D$2773,3,FALSE),B5651)</f>
        <v>SA</v>
      </c>
    </row>
    <row r="5652" spans="1:4">
      <c r="A5652">
        <v>5851</v>
      </c>
      <c r="B5652" t="s">
        <v>533</v>
      </c>
      <c r="C5652" t="s">
        <v>553</v>
      </c>
      <c r="D5652" t="str">
        <f>IFERROR(VLOOKUP(A5652,'Perpetual Stats(HEM)'!$A$3:$D$2773,3,FALSE),B5652)</f>
        <v>SA</v>
      </c>
    </row>
    <row r="5653" spans="1:4">
      <c r="A5653">
        <v>5852</v>
      </c>
      <c r="B5653" t="s">
        <v>533</v>
      </c>
      <c r="C5653" t="s">
        <v>553</v>
      </c>
      <c r="D5653" t="str">
        <f>IFERROR(VLOOKUP(A5653,'Perpetual Stats(HEM)'!$A$3:$D$2773,3,FALSE),B5653)</f>
        <v>SA</v>
      </c>
    </row>
    <row r="5654" spans="1:4">
      <c r="A5654">
        <v>5853</v>
      </c>
      <c r="B5654" t="s">
        <v>533</v>
      </c>
      <c r="C5654" t="s">
        <v>553</v>
      </c>
      <c r="D5654" t="str">
        <f>IFERROR(VLOOKUP(A5654,'Perpetual Stats(HEM)'!$A$3:$D$2773,3,FALSE),B5654)</f>
        <v>SA</v>
      </c>
    </row>
    <row r="5655" spans="1:4">
      <c r="A5655">
        <v>5854</v>
      </c>
      <c r="B5655" t="s">
        <v>533</v>
      </c>
      <c r="C5655" t="s">
        <v>553</v>
      </c>
      <c r="D5655" t="str">
        <f>IFERROR(VLOOKUP(A5655,'Perpetual Stats(HEM)'!$A$3:$D$2773,3,FALSE),B5655)</f>
        <v>SA</v>
      </c>
    </row>
    <row r="5656" spans="1:4">
      <c r="A5656">
        <v>5855</v>
      </c>
      <c r="B5656" t="s">
        <v>533</v>
      </c>
      <c r="C5656" t="s">
        <v>553</v>
      </c>
      <c r="D5656" t="str">
        <f>IFERROR(VLOOKUP(A5656,'Perpetual Stats(HEM)'!$A$3:$D$2773,3,FALSE),B5656)</f>
        <v>SA</v>
      </c>
    </row>
    <row r="5657" spans="1:4">
      <c r="A5657">
        <v>5856</v>
      </c>
      <c r="B5657" t="s">
        <v>533</v>
      </c>
      <c r="C5657" t="s">
        <v>553</v>
      </c>
      <c r="D5657" t="str">
        <f>IFERROR(VLOOKUP(A5657,'Perpetual Stats(HEM)'!$A$3:$D$2773,3,FALSE),B5657)</f>
        <v>SA</v>
      </c>
    </row>
    <row r="5658" spans="1:4">
      <c r="A5658">
        <v>5857</v>
      </c>
      <c r="B5658" t="s">
        <v>533</v>
      </c>
      <c r="C5658" t="s">
        <v>553</v>
      </c>
      <c r="D5658" t="str">
        <f>IFERROR(VLOOKUP(A5658,'Perpetual Stats(HEM)'!$A$3:$D$2773,3,FALSE),B5658)</f>
        <v>SA</v>
      </c>
    </row>
    <row r="5659" spans="1:4">
      <c r="A5659">
        <v>5858</v>
      </c>
      <c r="B5659" t="s">
        <v>533</v>
      </c>
      <c r="C5659" t="s">
        <v>553</v>
      </c>
      <c r="D5659" t="str">
        <f>IFERROR(VLOOKUP(A5659,'Perpetual Stats(HEM)'!$A$3:$D$2773,3,FALSE),B5659)</f>
        <v>SA</v>
      </c>
    </row>
    <row r="5660" spans="1:4">
      <c r="A5660">
        <v>5859</v>
      </c>
      <c r="B5660" t="s">
        <v>533</v>
      </c>
      <c r="C5660" t="s">
        <v>553</v>
      </c>
      <c r="D5660" t="str">
        <f>IFERROR(VLOOKUP(A5660,'Perpetual Stats(HEM)'!$A$3:$D$2773,3,FALSE),B5660)</f>
        <v>SA</v>
      </c>
    </row>
    <row r="5661" spans="1:4">
      <c r="A5661">
        <v>5860</v>
      </c>
      <c r="B5661" t="s">
        <v>533</v>
      </c>
      <c r="C5661" t="s">
        <v>553</v>
      </c>
      <c r="D5661" t="str">
        <f>IFERROR(VLOOKUP(A5661,'Perpetual Stats(HEM)'!$A$3:$D$2773,3,FALSE),B5661)</f>
        <v>SA</v>
      </c>
    </row>
    <row r="5662" spans="1:4">
      <c r="A5662">
        <v>5861</v>
      </c>
      <c r="B5662" t="s">
        <v>533</v>
      </c>
      <c r="C5662" t="s">
        <v>553</v>
      </c>
      <c r="D5662" t="str">
        <f>IFERROR(VLOOKUP(A5662,'Perpetual Stats(HEM)'!$A$3:$D$2773,3,FALSE),B5662)</f>
        <v>SA</v>
      </c>
    </row>
    <row r="5663" spans="1:4">
      <c r="A5663">
        <v>5862</v>
      </c>
      <c r="B5663" t="s">
        <v>533</v>
      </c>
      <c r="C5663" t="s">
        <v>553</v>
      </c>
      <c r="D5663" t="str">
        <f>IFERROR(VLOOKUP(A5663,'Perpetual Stats(HEM)'!$A$3:$D$2773,3,FALSE),B5663)</f>
        <v>SA</v>
      </c>
    </row>
    <row r="5664" spans="1:4">
      <c r="A5664">
        <v>5863</v>
      </c>
      <c r="B5664" t="s">
        <v>533</v>
      </c>
      <c r="C5664" t="s">
        <v>553</v>
      </c>
      <c r="D5664" t="str">
        <f>IFERROR(VLOOKUP(A5664,'Perpetual Stats(HEM)'!$A$3:$D$2773,3,FALSE),B5664)</f>
        <v>SA</v>
      </c>
    </row>
    <row r="5665" spans="1:4">
      <c r="A5665">
        <v>5864</v>
      </c>
      <c r="B5665" t="s">
        <v>533</v>
      </c>
      <c r="C5665" t="s">
        <v>553</v>
      </c>
      <c r="D5665" t="str">
        <f>IFERROR(VLOOKUP(A5665,'Perpetual Stats(HEM)'!$A$3:$D$2773,3,FALSE),B5665)</f>
        <v>SA</v>
      </c>
    </row>
    <row r="5666" spans="1:4">
      <c r="A5666">
        <v>5865</v>
      </c>
      <c r="B5666" t="s">
        <v>533</v>
      </c>
      <c r="C5666" t="s">
        <v>553</v>
      </c>
      <c r="D5666" t="str">
        <f>IFERROR(VLOOKUP(A5666,'Perpetual Stats(HEM)'!$A$3:$D$2773,3,FALSE),B5666)</f>
        <v>SA</v>
      </c>
    </row>
    <row r="5667" spans="1:4">
      <c r="A5667">
        <v>5866</v>
      </c>
      <c r="B5667" t="s">
        <v>533</v>
      </c>
      <c r="C5667" t="s">
        <v>553</v>
      </c>
      <c r="D5667" t="str">
        <f>IFERROR(VLOOKUP(A5667,'Perpetual Stats(HEM)'!$A$3:$D$2773,3,FALSE),B5667)</f>
        <v>SA</v>
      </c>
    </row>
    <row r="5668" spans="1:4">
      <c r="A5668">
        <v>5867</v>
      </c>
      <c r="B5668" t="s">
        <v>533</v>
      </c>
      <c r="C5668" t="s">
        <v>553</v>
      </c>
      <c r="D5668" t="str">
        <f>IFERROR(VLOOKUP(A5668,'Perpetual Stats(HEM)'!$A$3:$D$2773,3,FALSE),B5668)</f>
        <v>SA</v>
      </c>
    </row>
    <row r="5669" spans="1:4">
      <c r="A5669">
        <v>5868</v>
      </c>
      <c r="B5669" t="s">
        <v>533</v>
      </c>
      <c r="C5669" t="s">
        <v>553</v>
      </c>
      <c r="D5669" t="str">
        <f>IFERROR(VLOOKUP(A5669,'Perpetual Stats(HEM)'!$A$3:$D$2773,3,FALSE),B5669)</f>
        <v>SA</v>
      </c>
    </row>
    <row r="5670" spans="1:4">
      <c r="A5670">
        <v>5869</v>
      </c>
      <c r="B5670" t="s">
        <v>533</v>
      </c>
      <c r="C5670" t="s">
        <v>553</v>
      </c>
      <c r="D5670" t="str">
        <f>IFERROR(VLOOKUP(A5670,'Perpetual Stats(HEM)'!$A$3:$D$2773,3,FALSE),B5670)</f>
        <v>SA</v>
      </c>
    </row>
    <row r="5671" spans="1:4">
      <c r="A5671">
        <v>5870</v>
      </c>
      <c r="B5671" t="s">
        <v>533</v>
      </c>
      <c r="C5671" t="s">
        <v>553</v>
      </c>
      <c r="D5671" t="str">
        <f>IFERROR(VLOOKUP(A5671,'Perpetual Stats(HEM)'!$A$3:$D$2773,3,FALSE),B5671)</f>
        <v>SA</v>
      </c>
    </row>
    <row r="5672" spans="1:4">
      <c r="A5672">
        <v>5871</v>
      </c>
      <c r="B5672" t="s">
        <v>533</v>
      </c>
      <c r="C5672" t="s">
        <v>553</v>
      </c>
      <c r="D5672" t="str">
        <f>IFERROR(VLOOKUP(A5672,'Perpetual Stats(HEM)'!$A$3:$D$2773,3,FALSE),B5672)</f>
        <v>SA</v>
      </c>
    </row>
    <row r="5673" spans="1:4">
      <c r="A5673">
        <v>5872</v>
      </c>
      <c r="B5673" t="s">
        <v>533</v>
      </c>
      <c r="C5673" t="s">
        <v>553</v>
      </c>
      <c r="D5673" t="str">
        <f>IFERROR(VLOOKUP(A5673,'Perpetual Stats(HEM)'!$A$3:$D$2773,3,FALSE),B5673)</f>
        <v>SA</v>
      </c>
    </row>
    <row r="5674" spans="1:4">
      <c r="A5674">
        <v>5873</v>
      </c>
      <c r="B5674" t="s">
        <v>533</v>
      </c>
      <c r="C5674" t="s">
        <v>553</v>
      </c>
      <c r="D5674" t="str">
        <f>IFERROR(VLOOKUP(A5674,'Perpetual Stats(HEM)'!$A$3:$D$2773,3,FALSE),B5674)</f>
        <v>SA</v>
      </c>
    </row>
    <row r="5675" spans="1:4">
      <c r="A5675">
        <v>5874</v>
      </c>
      <c r="B5675" t="s">
        <v>533</v>
      </c>
      <c r="C5675" t="s">
        <v>553</v>
      </c>
      <c r="D5675" t="str">
        <f>IFERROR(VLOOKUP(A5675,'Perpetual Stats(HEM)'!$A$3:$D$2773,3,FALSE),B5675)</f>
        <v>SA</v>
      </c>
    </row>
    <row r="5676" spans="1:4">
      <c r="A5676">
        <v>5875</v>
      </c>
      <c r="B5676" t="s">
        <v>533</v>
      </c>
      <c r="C5676" t="s">
        <v>553</v>
      </c>
      <c r="D5676" t="str">
        <f>IFERROR(VLOOKUP(A5676,'Perpetual Stats(HEM)'!$A$3:$D$2773,3,FALSE),B5676)</f>
        <v>SA</v>
      </c>
    </row>
    <row r="5677" spans="1:4">
      <c r="A5677">
        <v>5876</v>
      </c>
      <c r="B5677" t="s">
        <v>533</v>
      </c>
      <c r="C5677" t="s">
        <v>553</v>
      </c>
      <c r="D5677" t="str">
        <f>IFERROR(VLOOKUP(A5677,'Perpetual Stats(HEM)'!$A$3:$D$2773,3,FALSE),B5677)</f>
        <v>SA</v>
      </c>
    </row>
    <row r="5678" spans="1:4">
      <c r="A5678">
        <v>5877</v>
      </c>
      <c r="B5678" t="s">
        <v>533</v>
      </c>
      <c r="C5678" t="s">
        <v>553</v>
      </c>
      <c r="D5678" t="str">
        <f>IFERROR(VLOOKUP(A5678,'Perpetual Stats(HEM)'!$A$3:$D$2773,3,FALSE),B5678)</f>
        <v>SA</v>
      </c>
    </row>
    <row r="5679" spans="1:4">
      <c r="A5679">
        <v>5878</v>
      </c>
      <c r="B5679" t="s">
        <v>533</v>
      </c>
      <c r="C5679" t="s">
        <v>553</v>
      </c>
      <c r="D5679" t="str">
        <f>IFERROR(VLOOKUP(A5679,'Perpetual Stats(HEM)'!$A$3:$D$2773,3,FALSE),B5679)</f>
        <v>SA</v>
      </c>
    </row>
    <row r="5680" spans="1:4">
      <c r="A5680">
        <v>5879</v>
      </c>
      <c r="B5680" t="s">
        <v>533</v>
      </c>
      <c r="C5680" t="s">
        <v>553</v>
      </c>
      <c r="D5680" t="str">
        <f>IFERROR(VLOOKUP(A5680,'Perpetual Stats(HEM)'!$A$3:$D$2773,3,FALSE),B5680)</f>
        <v>SA</v>
      </c>
    </row>
    <row r="5681" spans="1:4">
      <c r="A5681">
        <v>5880</v>
      </c>
      <c r="B5681" t="s">
        <v>533</v>
      </c>
      <c r="C5681" t="s">
        <v>553</v>
      </c>
      <c r="D5681" t="str">
        <f>IFERROR(VLOOKUP(A5681,'Perpetual Stats(HEM)'!$A$3:$D$2773,3,FALSE),B5681)</f>
        <v>SA</v>
      </c>
    </row>
    <row r="5682" spans="1:4">
      <c r="A5682">
        <v>5881</v>
      </c>
      <c r="B5682" t="s">
        <v>533</v>
      </c>
      <c r="C5682" t="s">
        <v>553</v>
      </c>
      <c r="D5682" t="str">
        <f>IFERROR(VLOOKUP(A5682,'Perpetual Stats(HEM)'!$A$3:$D$2773,3,FALSE),B5682)</f>
        <v>SA</v>
      </c>
    </row>
    <row r="5683" spans="1:4">
      <c r="A5683">
        <v>5882</v>
      </c>
      <c r="B5683" t="s">
        <v>533</v>
      </c>
      <c r="C5683" t="s">
        <v>553</v>
      </c>
      <c r="D5683" t="str">
        <f>IFERROR(VLOOKUP(A5683,'Perpetual Stats(HEM)'!$A$3:$D$2773,3,FALSE),B5683)</f>
        <v>SA</v>
      </c>
    </row>
    <row r="5684" spans="1:4">
      <c r="A5684">
        <v>5883</v>
      </c>
      <c r="B5684" t="s">
        <v>533</v>
      </c>
      <c r="C5684" t="s">
        <v>553</v>
      </c>
      <c r="D5684" t="str">
        <f>IFERROR(VLOOKUP(A5684,'Perpetual Stats(HEM)'!$A$3:$D$2773,3,FALSE),B5684)</f>
        <v>SA</v>
      </c>
    </row>
    <row r="5685" spans="1:4">
      <c r="A5685">
        <v>5884</v>
      </c>
      <c r="B5685" t="s">
        <v>533</v>
      </c>
      <c r="C5685" t="s">
        <v>553</v>
      </c>
      <c r="D5685" t="str">
        <f>IFERROR(VLOOKUP(A5685,'Perpetual Stats(HEM)'!$A$3:$D$2773,3,FALSE),B5685)</f>
        <v>SA</v>
      </c>
    </row>
    <row r="5686" spans="1:4">
      <c r="A5686">
        <v>5885</v>
      </c>
      <c r="B5686" t="s">
        <v>533</v>
      </c>
      <c r="C5686" t="s">
        <v>553</v>
      </c>
      <c r="D5686" t="str">
        <f>IFERROR(VLOOKUP(A5686,'Perpetual Stats(HEM)'!$A$3:$D$2773,3,FALSE),B5686)</f>
        <v>SA</v>
      </c>
    </row>
    <row r="5687" spans="1:4">
      <c r="A5687">
        <v>5886</v>
      </c>
      <c r="B5687" t="s">
        <v>533</v>
      </c>
      <c r="C5687" t="s">
        <v>553</v>
      </c>
      <c r="D5687" t="str">
        <f>IFERROR(VLOOKUP(A5687,'Perpetual Stats(HEM)'!$A$3:$D$2773,3,FALSE),B5687)</f>
        <v>SA</v>
      </c>
    </row>
    <row r="5688" spans="1:4">
      <c r="A5688">
        <v>5887</v>
      </c>
      <c r="B5688" t="s">
        <v>533</v>
      </c>
      <c r="C5688" t="s">
        <v>553</v>
      </c>
      <c r="D5688" t="str">
        <f>IFERROR(VLOOKUP(A5688,'Perpetual Stats(HEM)'!$A$3:$D$2773,3,FALSE),B5688)</f>
        <v>SA</v>
      </c>
    </row>
    <row r="5689" spans="1:4">
      <c r="A5689">
        <v>5888</v>
      </c>
      <c r="B5689" t="s">
        <v>533</v>
      </c>
      <c r="C5689" t="s">
        <v>553</v>
      </c>
      <c r="D5689" t="str">
        <f>IFERROR(VLOOKUP(A5689,'Perpetual Stats(HEM)'!$A$3:$D$2773,3,FALSE),B5689)</f>
        <v>SA</v>
      </c>
    </row>
    <row r="5690" spans="1:4">
      <c r="A5690">
        <v>5889</v>
      </c>
      <c r="B5690" t="s">
        <v>533</v>
      </c>
      <c r="C5690" t="s">
        <v>553</v>
      </c>
      <c r="D5690" t="str">
        <f>IFERROR(VLOOKUP(A5690,'Perpetual Stats(HEM)'!$A$3:$D$2773,3,FALSE),B5690)</f>
        <v>SA</v>
      </c>
    </row>
    <row r="5691" spans="1:4">
      <c r="A5691">
        <v>5890</v>
      </c>
      <c r="B5691" t="s">
        <v>533</v>
      </c>
      <c r="C5691" t="s">
        <v>553</v>
      </c>
      <c r="D5691" t="str">
        <f>IFERROR(VLOOKUP(A5691,'Perpetual Stats(HEM)'!$A$3:$D$2773,3,FALSE),B5691)</f>
        <v>SA</v>
      </c>
    </row>
    <row r="5692" spans="1:4">
      <c r="A5692">
        <v>5891</v>
      </c>
      <c r="B5692" t="s">
        <v>533</v>
      </c>
      <c r="C5692" t="s">
        <v>553</v>
      </c>
      <c r="D5692" t="str">
        <f>IFERROR(VLOOKUP(A5692,'Perpetual Stats(HEM)'!$A$3:$D$2773,3,FALSE),B5692)</f>
        <v>SA</v>
      </c>
    </row>
    <row r="5693" spans="1:4">
      <c r="A5693">
        <v>5892</v>
      </c>
      <c r="B5693" t="s">
        <v>533</v>
      </c>
      <c r="C5693" t="s">
        <v>553</v>
      </c>
      <c r="D5693" t="str">
        <f>IFERROR(VLOOKUP(A5693,'Perpetual Stats(HEM)'!$A$3:$D$2773,3,FALSE),B5693)</f>
        <v>SA</v>
      </c>
    </row>
    <row r="5694" spans="1:4">
      <c r="A5694">
        <v>5893</v>
      </c>
      <c r="B5694" t="s">
        <v>533</v>
      </c>
      <c r="C5694" t="s">
        <v>553</v>
      </c>
      <c r="D5694" t="str">
        <f>IFERROR(VLOOKUP(A5694,'Perpetual Stats(HEM)'!$A$3:$D$2773,3,FALSE),B5694)</f>
        <v>SA</v>
      </c>
    </row>
    <row r="5695" spans="1:4">
      <c r="A5695">
        <v>5894</v>
      </c>
      <c r="B5695" t="s">
        <v>533</v>
      </c>
      <c r="C5695" t="s">
        <v>553</v>
      </c>
      <c r="D5695" t="str">
        <f>IFERROR(VLOOKUP(A5695,'Perpetual Stats(HEM)'!$A$3:$D$2773,3,FALSE),B5695)</f>
        <v>SA</v>
      </c>
    </row>
    <row r="5696" spans="1:4">
      <c r="A5696">
        <v>5895</v>
      </c>
      <c r="B5696" t="s">
        <v>533</v>
      </c>
      <c r="C5696" t="s">
        <v>553</v>
      </c>
      <c r="D5696" t="str">
        <f>IFERROR(VLOOKUP(A5696,'Perpetual Stats(HEM)'!$A$3:$D$2773,3,FALSE),B5696)</f>
        <v>SA</v>
      </c>
    </row>
    <row r="5697" spans="1:4">
      <c r="A5697">
        <v>5896</v>
      </c>
      <c r="B5697" t="s">
        <v>533</v>
      </c>
      <c r="C5697" t="s">
        <v>553</v>
      </c>
      <c r="D5697" t="str">
        <f>IFERROR(VLOOKUP(A5697,'Perpetual Stats(HEM)'!$A$3:$D$2773,3,FALSE),B5697)</f>
        <v>SA</v>
      </c>
    </row>
    <row r="5698" spans="1:4">
      <c r="A5698">
        <v>5897</v>
      </c>
      <c r="B5698" t="s">
        <v>533</v>
      </c>
      <c r="C5698" t="s">
        <v>553</v>
      </c>
      <c r="D5698" t="str">
        <f>IFERROR(VLOOKUP(A5698,'Perpetual Stats(HEM)'!$A$3:$D$2773,3,FALSE),B5698)</f>
        <v>SA</v>
      </c>
    </row>
    <row r="5699" spans="1:4">
      <c r="A5699">
        <v>5898</v>
      </c>
      <c r="B5699" t="s">
        <v>533</v>
      </c>
      <c r="C5699" t="s">
        <v>553</v>
      </c>
      <c r="D5699" t="str">
        <f>IFERROR(VLOOKUP(A5699,'Perpetual Stats(HEM)'!$A$3:$D$2773,3,FALSE),B5699)</f>
        <v>SA</v>
      </c>
    </row>
    <row r="5700" spans="1:4">
      <c r="A5700">
        <v>5899</v>
      </c>
      <c r="B5700" t="s">
        <v>533</v>
      </c>
      <c r="C5700" t="s">
        <v>553</v>
      </c>
      <c r="D5700" t="str">
        <f>IFERROR(VLOOKUP(A5700,'Perpetual Stats(HEM)'!$A$3:$D$2773,3,FALSE),B5700)</f>
        <v>SA</v>
      </c>
    </row>
    <row r="5701" spans="1:4">
      <c r="A5701">
        <v>5900</v>
      </c>
      <c r="B5701" t="s">
        <v>533</v>
      </c>
      <c r="C5701" t="s">
        <v>553</v>
      </c>
      <c r="D5701" t="str">
        <f>IFERROR(VLOOKUP(A5701,'Perpetual Stats(HEM)'!$A$3:$D$2773,3,FALSE),B5701)</f>
        <v>SA</v>
      </c>
    </row>
    <row r="5702" spans="1:4">
      <c r="A5702">
        <v>5901</v>
      </c>
      <c r="B5702" t="s">
        <v>533</v>
      </c>
      <c r="C5702" t="s">
        <v>553</v>
      </c>
      <c r="D5702" t="str">
        <f>IFERROR(VLOOKUP(A5702,'Perpetual Stats(HEM)'!$A$3:$D$2773,3,FALSE),B5702)</f>
        <v>SA</v>
      </c>
    </row>
    <row r="5703" spans="1:4">
      <c r="A5703">
        <v>5902</v>
      </c>
      <c r="B5703" t="s">
        <v>533</v>
      </c>
      <c r="C5703" t="s">
        <v>553</v>
      </c>
      <c r="D5703" t="str">
        <f>IFERROR(VLOOKUP(A5703,'Perpetual Stats(HEM)'!$A$3:$D$2773,3,FALSE),B5703)</f>
        <v>SA</v>
      </c>
    </row>
    <row r="5704" spans="1:4">
      <c r="A5704">
        <v>5903</v>
      </c>
      <c r="B5704" t="s">
        <v>533</v>
      </c>
      <c r="C5704" t="s">
        <v>553</v>
      </c>
      <c r="D5704" t="str">
        <f>IFERROR(VLOOKUP(A5704,'Perpetual Stats(HEM)'!$A$3:$D$2773,3,FALSE),B5704)</f>
        <v>SA</v>
      </c>
    </row>
    <row r="5705" spans="1:4">
      <c r="A5705">
        <v>5904</v>
      </c>
      <c r="B5705" t="s">
        <v>533</v>
      </c>
      <c r="C5705" t="s">
        <v>553</v>
      </c>
      <c r="D5705" t="str">
        <f>IFERROR(VLOOKUP(A5705,'Perpetual Stats(HEM)'!$A$3:$D$2773,3,FALSE),B5705)</f>
        <v>SA</v>
      </c>
    </row>
    <row r="5706" spans="1:4">
      <c r="A5706">
        <v>5905</v>
      </c>
      <c r="B5706" t="s">
        <v>533</v>
      </c>
      <c r="C5706" t="s">
        <v>553</v>
      </c>
      <c r="D5706" t="str">
        <f>IFERROR(VLOOKUP(A5706,'Perpetual Stats(HEM)'!$A$3:$D$2773,3,FALSE),B5706)</f>
        <v>SA</v>
      </c>
    </row>
    <row r="5707" spans="1:4">
      <c r="A5707">
        <v>5906</v>
      </c>
      <c r="B5707" t="s">
        <v>533</v>
      </c>
      <c r="C5707" t="s">
        <v>553</v>
      </c>
      <c r="D5707" t="str">
        <f>IFERROR(VLOOKUP(A5707,'Perpetual Stats(HEM)'!$A$3:$D$2773,3,FALSE),B5707)</f>
        <v>SA</v>
      </c>
    </row>
    <row r="5708" spans="1:4">
      <c r="A5708">
        <v>5907</v>
      </c>
      <c r="B5708" t="s">
        <v>533</v>
      </c>
      <c r="C5708" t="s">
        <v>553</v>
      </c>
      <c r="D5708" t="str">
        <f>IFERROR(VLOOKUP(A5708,'Perpetual Stats(HEM)'!$A$3:$D$2773,3,FALSE),B5708)</f>
        <v>SA</v>
      </c>
    </row>
    <row r="5709" spans="1:4">
      <c r="A5709">
        <v>5908</v>
      </c>
      <c r="B5709" t="s">
        <v>533</v>
      </c>
      <c r="C5709" t="s">
        <v>553</v>
      </c>
      <c r="D5709" t="str">
        <f>IFERROR(VLOOKUP(A5709,'Perpetual Stats(HEM)'!$A$3:$D$2773,3,FALSE),B5709)</f>
        <v>SA</v>
      </c>
    </row>
    <row r="5710" spans="1:4">
      <c r="A5710">
        <v>5909</v>
      </c>
      <c r="B5710" t="s">
        <v>533</v>
      </c>
      <c r="C5710" t="s">
        <v>553</v>
      </c>
      <c r="D5710" t="str">
        <f>IFERROR(VLOOKUP(A5710,'Perpetual Stats(HEM)'!$A$3:$D$2773,3,FALSE),B5710)</f>
        <v>SA</v>
      </c>
    </row>
    <row r="5711" spans="1:4">
      <c r="A5711">
        <v>5910</v>
      </c>
      <c r="B5711" t="s">
        <v>533</v>
      </c>
      <c r="C5711" t="s">
        <v>553</v>
      </c>
      <c r="D5711" t="str">
        <f>IFERROR(VLOOKUP(A5711,'Perpetual Stats(HEM)'!$A$3:$D$2773,3,FALSE),B5711)</f>
        <v>SA</v>
      </c>
    </row>
    <row r="5712" spans="1:4">
      <c r="A5712">
        <v>5911</v>
      </c>
      <c r="B5712" t="s">
        <v>533</v>
      </c>
      <c r="C5712" t="s">
        <v>553</v>
      </c>
      <c r="D5712" t="str">
        <f>IFERROR(VLOOKUP(A5712,'Perpetual Stats(HEM)'!$A$3:$D$2773,3,FALSE),B5712)</f>
        <v>SA</v>
      </c>
    </row>
    <row r="5713" spans="1:4">
      <c r="A5713">
        <v>5912</v>
      </c>
      <c r="B5713" t="s">
        <v>533</v>
      </c>
      <c r="C5713" t="s">
        <v>553</v>
      </c>
      <c r="D5713" t="str">
        <f>IFERROR(VLOOKUP(A5713,'Perpetual Stats(HEM)'!$A$3:$D$2773,3,FALSE),B5713)</f>
        <v>SA</v>
      </c>
    </row>
    <row r="5714" spans="1:4">
      <c r="A5714">
        <v>5913</v>
      </c>
      <c r="B5714" t="s">
        <v>533</v>
      </c>
      <c r="C5714" t="s">
        <v>553</v>
      </c>
      <c r="D5714" t="str">
        <f>IFERROR(VLOOKUP(A5714,'Perpetual Stats(HEM)'!$A$3:$D$2773,3,FALSE),B5714)</f>
        <v>SA</v>
      </c>
    </row>
    <row r="5715" spans="1:4">
      <c r="A5715">
        <v>5914</v>
      </c>
      <c r="B5715" t="s">
        <v>533</v>
      </c>
      <c r="C5715" t="s">
        <v>553</v>
      </c>
      <c r="D5715" t="str">
        <f>IFERROR(VLOOKUP(A5715,'Perpetual Stats(HEM)'!$A$3:$D$2773,3,FALSE),B5715)</f>
        <v>SA</v>
      </c>
    </row>
    <row r="5716" spans="1:4">
      <c r="A5716">
        <v>5915</v>
      </c>
      <c r="B5716" t="s">
        <v>533</v>
      </c>
      <c r="C5716" t="s">
        <v>553</v>
      </c>
      <c r="D5716" t="str">
        <f>IFERROR(VLOOKUP(A5716,'Perpetual Stats(HEM)'!$A$3:$D$2773,3,FALSE),B5716)</f>
        <v>SA</v>
      </c>
    </row>
    <row r="5717" spans="1:4">
      <c r="A5717">
        <v>5916</v>
      </c>
      <c r="B5717" t="s">
        <v>533</v>
      </c>
      <c r="C5717" t="s">
        <v>553</v>
      </c>
      <c r="D5717" t="str">
        <f>IFERROR(VLOOKUP(A5717,'Perpetual Stats(HEM)'!$A$3:$D$2773,3,FALSE),B5717)</f>
        <v>SA</v>
      </c>
    </row>
    <row r="5718" spans="1:4">
      <c r="A5718">
        <v>5917</v>
      </c>
      <c r="B5718" t="s">
        <v>533</v>
      </c>
      <c r="C5718" t="s">
        <v>553</v>
      </c>
      <c r="D5718" t="str">
        <f>IFERROR(VLOOKUP(A5718,'Perpetual Stats(HEM)'!$A$3:$D$2773,3,FALSE),B5718)</f>
        <v>SA</v>
      </c>
    </row>
    <row r="5719" spans="1:4">
      <c r="A5719">
        <v>5918</v>
      </c>
      <c r="B5719" t="s">
        <v>533</v>
      </c>
      <c r="C5719" t="s">
        <v>553</v>
      </c>
      <c r="D5719" t="str">
        <f>IFERROR(VLOOKUP(A5719,'Perpetual Stats(HEM)'!$A$3:$D$2773,3,FALSE),B5719)</f>
        <v>SA</v>
      </c>
    </row>
    <row r="5720" spans="1:4">
      <c r="A5720">
        <v>5919</v>
      </c>
      <c r="B5720" t="s">
        <v>533</v>
      </c>
      <c r="C5720" t="s">
        <v>553</v>
      </c>
      <c r="D5720" t="str">
        <f>IFERROR(VLOOKUP(A5720,'Perpetual Stats(HEM)'!$A$3:$D$2773,3,FALSE),B5720)</f>
        <v>SA</v>
      </c>
    </row>
    <row r="5721" spans="1:4">
      <c r="A5721">
        <v>5920</v>
      </c>
      <c r="B5721" t="s">
        <v>533</v>
      </c>
      <c r="C5721" t="s">
        <v>553</v>
      </c>
      <c r="D5721" t="str">
        <f>IFERROR(VLOOKUP(A5721,'Perpetual Stats(HEM)'!$A$3:$D$2773,3,FALSE),B5721)</f>
        <v>SA</v>
      </c>
    </row>
    <row r="5722" spans="1:4">
      <c r="A5722">
        <v>5921</v>
      </c>
      <c r="B5722" t="s">
        <v>533</v>
      </c>
      <c r="C5722" t="s">
        <v>553</v>
      </c>
      <c r="D5722" t="str">
        <f>IFERROR(VLOOKUP(A5722,'Perpetual Stats(HEM)'!$A$3:$D$2773,3,FALSE),B5722)</f>
        <v>SA</v>
      </c>
    </row>
    <row r="5723" spans="1:4">
      <c r="A5723">
        <v>5922</v>
      </c>
      <c r="B5723" t="s">
        <v>533</v>
      </c>
      <c r="C5723" t="s">
        <v>553</v>
      </c>
      <c r="D5723" t="str">
        <f>IFERROR(VLOOKUP(A5723,'Perpetual Stats(HEM)'!$A$3:$D$2773,3,FALSE),B5723)</f>
        <v>SA</v>
      </c>
    </row>
    <row r="5724" spans="1:4">
      <c r="A5724">
        <v>5923</v>
      </c>
      <c r="B5724" t="s">
        <v>533</v>
      </c>
      <c r="C5724" t="s">
        <v>553</v>
      </c>
      <c r="D5724" t="str">
        <f>IFERROR(VLOOKUP(A5724,'Perpetual Stats(HEM)'!$A$3:$D$2773,3,FALSE),B5724)</f>
        <v>SA</v>
      </c>
    </row>
    <row r="5725" spans="1:4">
      <c r="A5725">
        <v>5924</v>
      </c>
      <c r="B5725" t="s">
        <v>533</v>
      </c>
      <c r="C5725" t="s">
        <v>553</v>
      </c>
      <c r="D5725" t="str">
        <f>IFERROR(VLOOKUP(A5725,'Perpetual Stats(HEM)'!$A$3:$D$2773,3,FALSE),B5725)</f>
        <v>SA</v>
      </c>
    </row>
    <row r="5726" spans="1:4">
      <c r="A5726">
        <v>5925</v>
      </c>
      <c r="B5726" t="s">
        <v>533</v>
      </c>
      <c r="C5726" t="s">
        <v>553</v>
      </c>
      <c r="D5726" t="str">
        <f>IFERROR(VLOOKUP(A5726,'Perpetual Stats(HEM)'!$A$3:$D$2773,3,FALSE),B5726)</f>
        <v>SA</v>
      </c>
    </row>
    <row r="5727" spans="1:4">
      <c r="A5727">
        <v>5926</v>
      </c>
      <c r="B5727" t="s">
        <v>533</v>
      </c>
      <c r="C5727" t="s">
        <v>553</v>
      </c>
      <c r="D5727" t="str">
        <f>IFERROR(VLOOKUP(A5727,'Perpetual Stats(HEM)'!$A$3:$D$2773,3,FALSE),B5727)</f>
        <v>SA</v>
      </c>
    </row>
    <row r="5728" spans="1:4">
      <c r="A5728">
        <v>5927</v>
      </c>
      <c r="B5728" t="s">
        <v>533</v>
      </c>
      <c r="C5728" t="s">
        <v>553</v>
      </c>
      <c r="D5728" t="str">
        <f>IFERROR(VLOOKUP(A5728,'Perpetual Stats(HEM)'!$A$3:$D$2773,3,FALSE),B5728)</f>
        <v>SA</v>
      </c>
    </row>
    <row r="5729" spans="1:4">
      <c r="A5729">
        <v>5928</v>
      </c>
      <c r="B5729" t="s">
        <v>533</v>
      </c>
      <c r="C5729" t="s">
        <v>553</v>
      </c>
      <c r="D5729" t="str">
        <f>IFERROR(VLOOKUP(A5729,'Perpetual Stats(HEM)'!$A$3:$D$2773,3,FALSE),B5729)</f>
        <v>SA</v>
      </c>
    </row>
    <row r="5730" spans="1:4">
      <c r="A5730">
        <v>5929</v>
      </c>
      <c r="B5730" t="s">
        <v>533</v>
      </c>
      <c r="C5730" t="s">
        <v>553</v>
      </c>
      <c r="D5730" t="str">
        <f>IFERROR(VLOOKUP(A5730,'Perpetual Stats(HEM)'!$A$3:$D$2773,3,FALSE),B5730)</f>
        <v>SA</v>
      </c>
    </row>
    <row r="5731" spans="1:4">
      <c r="A5731">
        <v>5930</v>
      </c>
      <c r="B5731" t="s">
        <v>533</v>
      </c>
      <c r="C5731" t="s">
        <v>553</v>
      </c>
      <c r="D5731" t="str">
        <f>IFERROR(VLOOKUP(A5731,'Perpetual Stats(HEM)'!$A$3:$D$2773,3,FALSE),B5731)</f>
        <v>SA</v>
      </c>
    </row>
    <row r="5732" spans="1:4">
      <c r="A5732">
        <v>5931</v>
      </c>
      <c r="B5732" t="s">
        <v>533</v>
      </c>
      <c r="C5732" t="s">
        <v>553</v>
      </c>
      <c r="D5732" t="str">
        <f>IFERROR(VLOOKUP(A5732,'Perpetual Stats(HEM)'!$A$3:$D$2773,3,FALSE),B5732)</f>
        <v>SA</v>
      </c>
    </row>
    <row r="5733" spans="1:4">
      <c r="A5733">
        <v>5932</v>
      </c>
      <c r="B5733" t="s">
        <v>533</v>
      </c>
      <c r="C5733" t="s">
        <v>553</v>
      </c>
      <c r="D5733" t="str">
        <f>IFERROR(VLOOKUP(A5733,'Perpetual Stats(HEM)'!$A$3:$D$2773,3,FALSE),B5733)</f>
        <v>SA</v>
      </c>
    </row>
    <row r="5734" spans="1:4">
      <c r="A5734">
        <v>5933</v>
      </c>
      <c r="B5734" t="s">
        <v>533</v>
      </c>
      <c r="C5734" t="s">
        <v>553</v>
      </c>
      <c r="D5734" t="str">
        <f>IFERROR(VLOOKUP(A5734,'Perpetual Stats(HEM)'!$A$3:$D$2773,3,FALSE),B5734)</f>
        <v>SA</v>
      </c>
    </row>
    <row r="5735" spans="1:4">
      <c r="A5735">
        <v>5934</v>
      </c>
      <c r="B5735" t="s">
        <v>533</v>
      </c>
      <c r="C5735" t="s">
        <v>553</v>
      </c>
      <c r="D5735" t="str">
        <f>IFERROR(VLOOKUP(A5735,'Perpetual Stats(HEM)'!$A$3:$D$2773,3,FALSE),B5735)</f>
        <v>SA</v>
      </c>
    </row>
    <row r="5736" spans="1:4">
      <c r="A5736">
        <v>5935</v>
      </c>
      <c r="B5736" t="s">
        <v>533</v>
      </c>
      <c r="C5736" t="s">
        <v>553</v>
      </c>
      <c r="D5736" t="str">
        <f>IFERROR(VLOOKUP(A5736,'Perpetual Stats(HEM)'!$A$3:$D$2773,3,FALSE),B5736)</f>
        <v>SA</v>
      </c>
    </row>
    <row r="5737" spans="1:4">
      <c r="A5737">
        <v>5936</v>
      </c>
      <c r="B5737" t="s">
        <v>533</v>
      </c>
      <c r="C5737" t="s">
        <v>553</v>
      </c>
      <c r="D5737" t="str">
        <f>IFERROR(VLOOKUP(A5737,'Perpetual Stats(HEM)'!$A$3:$D$2773,3,FALSE),B5737)</f>
        <v>SA</v>
      </c>
    </row>
    <row r="5738" spans="1:4">
      <c r="A5738">
        <v>5937</v>
      </c>
      <c r="B5738" t="s">
        <v>533</v>
      </c>
      <c r="C5738" t="s">
        <v>553</v>
      </c>
      <c r="D5738" t="str">
        <f>IFERROR(VLOOKUP(A5738,'Perpetual Stats(HEM)'!$A$3:$D$2773,3,FALSE),B5738)</f>
        <v>SA</v>
      </c>
    </row>
    <row r="5739" spans="1:4">
      <c r="A5739">
        <v>5938</v>
      </c>
      <c r="B5739" t="s">
        <v>533</v>
      </c>
      <c r="C5739" t="s">
        <v>553</v>
      </c>
      <c r="D5739" t="str">
        <f>IFERROR(VLOOKUP(A5739,'Perpetual Stats(HEM)'!$A$3:$D$2773,3,FALSE),B5739)</f>
        <v>SA</v>
      </c>
    </row>
    <row r="5740" spans="1:4">
      <c r="A5740">
        <v>5939</v>
      </c>
      <c r="B5740" t="s">
        <v>533</v>
      </c>
      <c r="C5740" t="s">
        <v>553</v>
      </c>
      <c r="D5740" t="str">
        <f>IFERROR(VLOOKUP(A5740,'Perpetual Stats(HEM)'!$A$3:$D$2773,3,FALSE),B5740)</f>
        <v>SA</v>
      </c>
    </row>
    <row r="5741" spans="1:4">
      <c r="A5741">
        <v>5940</v>
      </c>
      <c r="B5741" t="s">
        <v>533</v>
      </c>
      <c r="C5741" t="s">
        <v>553</v>
      </c>
      <c r="D5741" t="str">
        <f>IFERROR(VLOOKUP(A5741,'Perpetual Stats(HEM)'!$A$3:$D$2773,3,FALSE),B5741)</f>
        <v>SA</v>
      </c>
    </row>
    <row r="5742" spans="1:4">
      <c r="A5742">
        <v>5941</v>
      </c>
      <c r="B5742" t="s">
        <v>533</v>
      </c>
      <c r="C5742" t="s">
        <v>553</v>
      </c>
      <c r="D5742" t="str">
        <f>IFERROR(VLOOKUP(A5742,'Perpetual Stats(HEM)'!$A$3:$D$2773,3,FALSE),B5742)</f>
        <v>SA</v>
      </c>
    </row>
    <row r="5743" spans="1:4">
      <c r="A5743">
        <v>5942</v>
      </c>
      <c r="B5743" t="s">
        <v>533</v>
      </c>
      <c r="C5743" t="s">
        <v>553</v>
      </c>
      <c r="D5743" t="str">
        <f>IFERROR(VLOOKUP(A5743,'Perpetual Stats(HEM)'!$A$3:$D$2773,3,FALSE),B5743)</f>
        <v>SA</v>
      </c>
    </row>
    <row r="5744" spans="1:4">
      <c r="A5744">
        <v>5943</v>
      </c>
      <c r="B5744" t="s">
        <v>533</v>
      </c>
      <c r="C5744" t="s">
        <v>553</v>
      </c>
      <c r="D5744" t="str">
        <f>IFERROR(VLOOKUP(A5744,'Perpetual Stats(HEM)'!$A$3:$D$2773,3,FALSE),B5744)</f>
        <v>SA</v>
      </c>
    </row>
    <row r="5745" spans="1:4">
      <c r="A5745">
        <v>5944</v>
      </c>
      <c r="B5745" t="s">
        <v>533</v>
      </c>
      <c r="C5745" t="s">
        <v>553</v>
      </c>
      <c r="D5745" t="str">
        <f>IFERROR(VLOOKUP(A5745,'Perpetual Stats(HEM)'!$A$3:$D$2773,3,FALSE),B5745)</f>
        <v>SA</v>
      </c>
    </row>
    <row r="5746" spans="1:4">
      <c r="A5746">
        <v>5945</v>
      </c>
      <c r="B5746" t="s">
        <v>533</v>
      </c>
      <c r="C5746" t="s">
        <v>553</v>
      </c>
      <c r="D5746" t="str">
        <f>IFERROR(VLOOKUP(A5746,'Perpetual Stats(HEM)'!$A$3:$D$2773,3,FALSE),B5746)</f>
        <v>SA</v>
      </c>
    </row>
    <row r="5747" spans="1:4">
      <c r="A5747">
        <v>5946</v>
      </c>
      <c r="B5747" t="s">
        <v>533</v>
      </c>
      <c r="C5747" t="s">
        <v>553</v>
      </c>
      <c r="D5747" t="str">
        <f>IFERROR(VLOOKUP(A5747,'Perpetual Stats(HEM)'!$A$3:$D$2773,3,FALSE),B5747)</f>
        <v>SA</v>
      </c>
    </row>
    <row r="5748" spans="1:4">
      <c r="A5748">
        <v>5947</v>
      </c>
      <c r="B5748" t="s">
        <v>533</v>
      </c>
      <c r="C5748" t="s">
        <v>553</v>
      </c>
      <c r="D5748" t="str">
        <f>IFERROR(VLOOKUP(A5748,'Perpetual Stats(HEM)'!$A$3:$D$2773,3,FALSE),B5748)</f>
        <v>SA</v>
      </c>
    </row>
    <row r="5749" spans="1:4">
      <c r="A5749">
        <v>5948</v>
      </c>
      <c r="B5749" t="s">
        <v>533</v>
      </c>
      <c r="C5749" t="s">
        <v>553</v>
      </c>
      <c r="D5749" t="str">
        <f>IFERROR(VLOOKUP(A5749,'Perpetual Stats(HEM)'!$A$3:$D$2773,3,FALSE),B5749)</f>
        <v>SA</v>
      </c>
    </row>
    <row r="5750" spans="1:4">
      <c r="A5750">
        <v>5949</v>
      </c>
      <c r="B5750" t="s">
        <v>533</v>
      </c>
      <c r="C5750" t="s">
        <v>553</v>
      </c>
      <c r="D5750" t="str">
        <f>IFERROR(VLOOKUP(A5750,'Perpetual Stats(HEM)'!$A$3:$D$2773,3,FALSE),B5750)</f>
        <v>SA</v>
      </c>
    </row>
    <row r="5751" spans="1:4">
      <c r="A5751">
        <v>5950</v>
      </c>
      <c r="B5751" t="s">
        <v>533</v>
      </c>
      <c r="C5751" t="s">
        <v>553</v>
      </c>
      <c r="D5751" t="str">
        <f>IFERROR(VLOOKUP(A5751,'Perpetual Stats(HEM)'!$A$3:$D$2773,3,FALSE),B5751)</f>
        <v>4GADE</v>
      </c>
    </row>
    <row r="5752" spans="1:4">
      <c r="A5752">
        <v>5951</v>
      </c>
      <c r="B5752" t="s">
        <v>533</v>
      </c>
      <c r="C5752" t="s">
        <v>553</v>
      </c>
      <c r="D5752" t="str">
        <f>IFERROR(VLOOKUP(A5752,'Perpetual Stats(HEM)'!$A$3:$D$2773,3,FALSE),B5752)</f>
        <v>SA</v>
      </c>
    </row>
    <row r="5753" spans="1:4">
      <c r="A5753">
        <v>5952</v>
      </c>
      <c r="B5753" t="s">
        <v>533</v>
      </c>
      <c r="C5753" t="s">
        <v>553</v>
      </c>
      <c r="D5753" t="str">
        <f>IFERROR(VLOOKUP(A5753,'Perpetual Stats(HEM)'!$A$3:$D$2773,3,FALSE),B5753)</f>
        <v>SA</v>
      </c>
    </row>
    <row r="5754" spans="1:4">
      <c r="A5754">
        <v>5953</v>
      </c>
      <c r="B5754" t="s">
        <v>533</v>
      </c>
      <c r="C5754" t="s">
        <v>553</v>
      </c>
      <c r="D5754" t="str">
        <f>IFERROR(VLOOKUP(A5754,'Perpetual Stats(HEM)'!$A$3:$D$2773,3,FALSE),B5754)</f>
        <v>SA</v>
      </c>
    </row>
    <row r="5755" spans="1:4">
      <c r="A5755">
        <v>5954</v>
      </c>
      <c r="B5755" t="s">
        <v>533</v>
      </c>
      <c r="C5755" t="s">
        <v>553</v>
      </c>
      <c r="D5755" t="str">
        <f>IFERROR(VLOOKUP(A5755,'Perpetual Stats(HEM)'!$A$3:$D$2773,3,FALSE),B5755)</f>
        <v>SA</v>
      </c>
    </row>
    <row r="5756" spans="1:4">
      <c r="A5756">
        <v>5955</v>
      </c>
      <c r="B5756" t="s">
        <v>533</v>
      </c>
      <c r="C5756" t="s">
        <v>553</v>
      </c>
      <c r="D5756" t="str">
        <f>IFERROR(VLOOKUP(A5756,'Perpetual Stats(HEM)'!$A$3:$D$2773,3,FALSE),B5756)</f>
        <v>SA</v>
      </c>
    </row>
    <row r="5757" spans="1:4">
      <c r="A5757">
        <v>5956</v>
      </c>
      <c r="B5757" t="s">
        <v>533</v>
      </c>
      <c r="C5757" t="s">
        <v>553</v>
      </c>
      <c r="D5757" t="str">
        <f>IFERROR(VLOOKUP(A5757,'Perpetual Stats(HEM)'!$A$3:$D$2773,3,FALSE),B5757)</f>
        <v>SA</v>
      </c>
    </row>
    <row r="5758" spans="1:4">
      <c r="A5758">
        <v>5957</v>
      </c>
      <c r="B5758" t="s">
        <v>533</v>
      </c>
      <c r="C5758" t="s">
        <v>553</v>
      </c>
      <c r="D5758" t="str">
        <f>IFERROR(VLOOKUP(A5758,'Perpetual Stats(HEM)'!$A$3:$D$2773,3,FALSE),B5758)</f>
        <v>SA</v>
      </c>
    </row>
    <row r="5759" spans="1:4">
      <c r="A5759">
        <v>5958</v>
      </c>
      <c r="B5759" t="s">
        <v>533</v>
      </c>
      <c r="C5759" t="s">
        <v>553</v>
      </c>
      <c r="D5759" t="str">
        <f>IFERROR(VLOOKUP(A5759,'Perpetual Stats(HEM)'!$A$3:$D$2773,3,FALSE),B5759)</f>
        <v>SA</v>
      </c>
    </row>
    <row r="5760" spans="1:4">
      <c r="A5760">
        <v>5959</v>
      </c>
      <c r="B5760" t="s">
        <v>533</v>
      </c>
      <c r="C5760" t="s">
        <v>553</v>
      </c>
      <c r="D5760" t="str">
        <f>IFERROR(VLOOKUP(A5760,'Perpetual Stats(HEM)'!$A$3:$D$2773,3,FALSE),B5760)</f>
        <v>SA</v>
      </c>
    </row>
    <row r="5761" spans="1:4">
      <c r="A5761">
        <v>5960</v>
      </c>
      <c r="B5761" t="s">
        <v>533</v>
      </c>
      <c r="C5761" t="s">
        <v>553</v>
      </c>
      <c r="D5761" t="str">
        <f>IFERROR(VLOOKUP(A5761,'Perpetual Stats(HEM)'!$A$3:$D$2773,3,FALSE),B5761)</f>
        <v>SA</v>
      </c>
    </row>
    <row r="5762" spans="1:4">
      <c r="A5762">
        <v>5961</v>
      </c>
      <c r="B5762" t="s">
        <v>533</v>
      </c>
      <c r="C5762" t="s">
        <v>553</v>
      </c>
      <c r="D5762" t="str">
        <f>IFERROR(VLOOKUP(A5762,'Perpetual Stats(HEM)'!$A$3:$D$2773,3,FALSE),B5762)</f>
        <v>SA</v>
      </c>
    </row>
    <row r="5763" spans="1:4">
      <c r="A5763">
        <v>5962</v>
      </c>
      <c r="B5763" t="s">
        <v>533</v>
      </c>
      <c r="C5763" t="s">
        <v>553</v>
      </c>
      <c r="D5763" t="str">
        <f>IFERROR(VLOOKUP(A5763,'Perpetual Stats(HEM)'!$A$3:$D$2773,3,FALSE),B5763)</f>
        <v>SA</v>
      </c>
    </row>
    <row r="5764" spans="1:4">
      <c r="A5764">
        <v>5963</v>
      </c>
      <c r="B5764" t="s">
        <v>533</v>
      </c>
      <c r="C5764" t="s">
        <v>553</v>
      </c>
      <c r="D5764" t="str">
        <f>IFERROR(VLOOKUP(A5764,'Perpetual Stats(HEM)'!$A$3:$D$2773,3,FALSE),B5764)</f>
        <v>SA</v>
      </c>
    </row>
    <row r="5765" spans="1:4">
      <c r="A5765">
        <v>5964</v>
      </c>
      <c r="B5765" t="s">
        <v>533</v>
      </c>
      <c r="C5765" t="s">
        <v>553</v>
      </c>
      <c r="D5765" t="str">
        <f>IFERROR(VLOOKUP(A5765,'Perpetual Stats(HEM)'!$A$3:$D$2773,3,FALSE),B5765)</f>
        <v>SA</v>
      </c>
    </row>
    <row r="5766" spans="1:4">
      <c r="A5766">
        <v>5965</v>
      </c>
      <c r="B5766" t="s">
        <v>533</v>
      </c>
      <c r="C5766" t="s">
        <v>553</v>
      </c>
      <c r="D5766" t="str">
        <f>IFERROR(VLOOKUP(A5766,'Perpetual Stats(HEM)'!$A$3:$D$2773,3,FALSE),B5766)</f>
        <v>SA</v>
      </c>
    </row>
    <row r="5767" spans="1:4">
      <c r="A5767">
        <v>5966</v>
      </c>
      <c r="B5767" t="s">
        <v>533</v>
      </c>
      <c r="C5767" t="s">
        <v>553</v>
      </c>
      <c r="D5767" t="str">
        <f>IFERROR(VLOOKUP(A5767,'Perpetual Stats(HEM)'!$A$3:$D$2773,3,FALSE),B5767)</f>
        <v>SA</v>
      </c>
    </row>
    <row r="5768" spans="1:4">
      <c r="A5768">
        <v>5967</v>
      </c>
      <c r="B5768" t="s">
        <v>533</v>
      </c>
      <c r="C5768" t="s">
        <v>553</v>
      </c>
      <c r="D5768" t="str">
        <f>IFERROR(VLOOKUP(A5768,'Perpetual Stats(HEM)'!$A$3:$D$2773,3,FALSE),B5768)</f>
        <v>SA</v>
      </c>
    </row>
    <row r="5769" spans="1:4">
      <c r="A5769">
        <v>5968</v>
      </c>
      <c r="B5769" t="s">
        <v>533</v>
      </c>
      <c r="C5769" t="s">
        <v>553</v>
      </c>
      <c r="D5769" t="str">
        <f>IFERROR(VLOOKUP(A5769,'Perpetual Stats(HEM)'!$A$3:$D$2773,3,FALSE),B5769)</f>
        <v>SA</v>
      </c>
    </row>
    <row r="5770" spans="1:4">
      <c r="A5770">
        <v>5969</v>
      </c>
      <c r="B5770" t="s">
        <v>533</v>
      </c>
      <c r="C5770" t="s">
        <v>553</v>
      </c>
      <c r="D5770" t="str">
        <f>IFERROR(VLOOKUP(A5770,'Perpetual Stats(HEM)'!$A$3:$D$2773,3,FALSE),B5770)</f>
        <v>SA</v>
      </c>
    </row>
    <row r="5771" spans="1:4">
      <c r="A5771">
        <v>5970</v>
      </c>
      <c r="B5771" t="s">
        <v>533</v>
      </c>
      <c r="C5771" t="s">
        <v>553</v>
      </c>
      <c r="D5771" t="str">
        <f>IFERROR(VLOOKUP(A5771,'Perpetual Stats(HEM)'!$A$3:$D$2773,3,FALSE),B5771)</f>
        <v>SA</v>
      </c>
    </row>
    <row r="5772" spans="1:4">
      <c r="A5772">
        <v>5971</v>
      </c>
      <c r="B5772" t="s">
        <v>533</v>
      </c>
      <c r="C5772" t="s">
        <v>553</v>
      </c>
      <c r="D5772" t="str">
        <f>IFERROR(VLOOKUP(A5772,'Perpetual Stats(HEM)'!$A$3:$D$2773,3,FALSE),B5772)</f>
        <v>SA</v>
      </c>
    </row>
    <row r="5773" spans="1:4">
      <c r="A5773">
        <v>5972</v>
      </c>
      <c r="B5773" t="s">
        <v>533</v>
      </c>
      <c r="C5773" t="s">
        <v>553</v>
      </c>
      <c r="D5773" t="str">
        <f>IFERROR(VLOOKUP(A5773,'Perpetual Stats(HEM)'!$A$3:$D$2773,3,FALSE),B5773)</f>
        <v>SA</v>
      </c>
    </row>
    <row r="5774" spans="1:4">
      <c r="A5774">
        <v>5973</v>
      </c>
      <c r="B5774" t="s">
        <v>533</v>
      </c>
      <c r="C5774" t="s">
        <v>553</v>
      </c>
      <c r="D5774" t="str">
        <f>IFERROR(VLOOKUP(A5774,'Perpetual Stats(HEM)'!$A$3:$D$2773,3,FALSE),B5774)</f>
        <v>SA</v>
      </c>
    </row>
    <row r="5775" spans="1:4">
      <c r="A5775">
        <v>5974</v>
      </c>
      <c r="B5775" t="s">
        <v>533</v>
      </c>
      <c r="C5775" t="s">
        <v>553</v>
      </c>
      <c r="D5775" t="str">
        <f>IFERROR(VLOOKUP(A5775,'Perpetual Stats(HEM)'!$A$3:$D$2773,3,FALSE),B5775)</f>
        <v>SA</v>
      </c>
    </row>
    <row r="5776" spans="1:4">
      <c r="A5776">
        <v>5975</v>
      </c>
      <c r="B5776" t="s">
        <v>533</v>
      </c>
      <c r="C5776" t="s">
        <v>553</v>
      </c>
      <c r="D5776" t="str">
        <f>IFERROR(VLOOKUP(A5776,'Perpetual Stats(HEM)'!$A$3:$D$2773,3,FALSE),B5776)</f>
        <v>SA</v>
      </c>
    </row>
    <row r="5777" spans="1:4">
      <c r="A5777">
        <v>5976</v>
      </c>
      <c r="B5777" t="s">
        <v>533</v>
      </c>
      <c r="C5777" t="s">
        <v>553</v>
      </c>
      <c r="D5777" t="str">
        <f>IFERROR(VLOOKUP(A5777,'Perpetual Stats(HEM)'!$A$3:$D$2773,3,FALSE),B5777)</f>
        <v>SA</v>
      </c>
    </row>
    <row r="5778" spans="1:4">
      <c r="A5778">
        <v>5977</v>
      </c>
      <c r="B5778" t="s">
        <v>533</v>
      </c>
      <c r="C5778" t="s">
        <v>553</v>
      </c>
      <c r="D5778" t="str">
        <f>IFERROR(VLOOKUP(A5778,'Perpetual Stats(HEM)'!$A$3:$D$2773,3,FALSE),B5778)</f>
        <v>SA</v>
      </c>
    </row>
    <row r="5779" spans="1:4">
      <c r="A5779">
        <v>5978</v>
      </c>
      <c r="B5779" t="s">
        <v>533</v>
      </c>
      <c r="C5779" t="s">
        <v>553</v>
      </c>
      <c r="D5779" t="str">
        <f>IFERROR(VLOOKUP(A5779,'Perpetual Stats(HEM)'!$A$3:$D$2773,3,FALSE),B5779)</f>
        <v>SA</v>
      </c>
    </row>
    <row r="5780" spans="1:4">
      <c r="A5780">
        <v>5979</v>
      </c>
      <c r="B5780" t="s">
        <v>533</v>
      </c>
      <c r="C5780" t="s">
        <v>553</v>
      </c>
      <c r="D5780" t="str">
        <f>IFERROR(VLOOKUP(A5780,'Perpetual Stats(HEM)'!$A$3:$D$2773,3,FALSE),B5780)</f>
        <v>SA</v>
      </c>
    </row>
    <row r="5781" spans="1:4">
      <c r="A5781">
        <v>5980</v>
      </c>
      <c r="B5781" t="s">
        <v>533</v>
      </c>
      <c r="C5781" t="s">
        <v>553</v>
      </c>
      <c r="D5781" t="str">
        <f>IFERROR(VLOOKUP(A5781,'Perpetual Stats(HEM)'!$A$3:$D$2773,3,FALSE),B5781)</f>
        <v>SA</v>
      </c>
    </row>
    <row r="5782" spans="1:4">
      <c r="A5782">
        <v>5981</v>
      </c>
      <c r="B5782" t="s">
        <v>533</v>
      </c>
      <c r="C5782" t="s">
        <v>553</v>
      </c>
      <c r="D5782" t="str">
        <f>IFERROR(VLOOKUP(A5782,'Perpetual Stats(HEM)'!$A$3:$D$2773,3,FALSE),B5782)</f>
        <v>SA</v>
      </c>
    </row>
    <row r="5783" spans="1:4">
      <c r="A5783">
        <v>5982</v>
      </c>
      <c r="B5783" t="s">
        <v>533</v>
      </c>
      <c r="C5783" t="s">
        <v>553</v>
      </c>
      <c r="D5783" t="str">
        <f>IFERROR(VLOOKUP(A5783,'Perpetual Stats(HEM)'!$A$3:$D$2773,3,FALSE),B5783)</f>
        <v>SA</v>
      </c>
    </row>
    <row r="5784" spans="1:4">
      <c r="A5784">
        <v>5983</v>
      </c>
      <c r="B5784" t="s">
        <v>533</v>
      </c>
      <c r="C5784" t="s">
        <v>553</v>
      </c>
      <c r="D5784" t="str">
        <f>IFERROR(VLOOKUP(A5784,'Perpetual Stats(HEM)'!$A$3:$D$2773,3,FALSE),B5784)</f>
        <v>SA</v>
      </c>
    </row>
    <row r="5785" spans="1:4">
      <c r="A5785">
        <v>5984</v>
      </c>
      <c r="B5785" t="s">
        <v>533</v>
      </c>
      <c r="C5785" t="s">
        <v>553</v>
      </c>
      <c r="D5785" t="str">
        <f>IFERROR(VLOOKUP(A5785,'Perpetual Stats(HEM)'!$A$3:$D$2773,3,FALSE),B5785)</f>
        <v>SA</v>
      </c>
    </row>
    <row r="5786" spans="1:4">
      <c r="A5786">
        <v>5985</v>
      </c>
      <c r="B5786" t="s">
        <v>533</v>
      </c>
      <c r="C5786" t="s">
        <v>553</v>
      </c>
      <c r="D5786" t="str">
        <f>IFERROR(VLOOKUP(A5786,'Perpetual Stats(HEM)'!$A$3:$D$2773,3,FALSE),B5786)</f>
        <v>SA</v>
      </c>
    </row>
    <row r="5787" spans="1:4">
      <c r="A5787">
        <v>5986</v>
      </c>
      <c r="B5787" t="s">
        <v>533</v>
      </c>
      <c r="C5787" t="s">
        <v>553</v>
      </c>
      <c r="D5787" t="str">
        <f>IFERROR(VLOOKUP(A5787,'Perpetual Stats(HEM)'!$A$3:$D$2773,3,FALSE),B5787)</f>
        <v>SA</v>
      </c>
    </row>
    <row r="5788" spans="1:4">
      <c r="A5788">
        <v>5987</v>
      </c>
      <c r="B5788" t="s">
        <v>533</v>
      </c>
      <c r="C5788" t="s">
        <v>553</v>
      </c>
      <c r="D5788" t="str">
        <f>IFERROR(VLOOKUP(A5788,'Perpetual Stats(HEM)'!$A$3:$D$2773,3,FALSE),B5788)</f>
        <v>SA</v>
      </c>
    </row>
    <row r="5789" spans="1:4">
      <c r="A5789">
        <v>5988</v>
      </c>
      <c r="B5789" t="s">
        <v>533</v>
      </c>
      <c r="C5789" t="s">
        <v>553</v>
      </c>
      <c r="D5789" t="str">
        <f>IFERROR(VLOOKUP(A5789,'Perpetual Stats(HEM)'!$A$3:$D$2773,3,FALSE),B5789)</f>
        <v>SA</v>
      </c>
    </row>
    <row r="5790" spans="1:4">
      <c r="A5790">
        <v>5989</v>
      </c>
      <c r="B5790" t="s">
        <v>533</v>
      </c>
      <c r="C5790" t="s">
        <v>553</v>
      </c>
      <c r="D5790" t="str">
        <f>IFERROR(VLOOKUP(A5790,'Perpetual Stats(HEM)'!$A$3:$D$2773,3,FALSE),B5790)</f>
        <v>SA</v>
      </c>
    </row>
    <row r="5791" spans="1:4">
      <c r="A5791">
        <v>5990</v>
      </c>
      <c r="B5791" t="s">
        <v>533</v>
      </c>
      <c r="C5791" t="s">
        <v>553</v>
      </c>
      <c r="D5791" t="str">
        <f>IFERROR(VLOOKUP(A5791,'Perpetual Stats(HEM)'!$A$3:$D$2773,3,FALSE),B5791)</f>
        <v>SA</v>
      </c>
    </row>
    <row r="5792" spans="1:4">
      <c r="A5792">
        <v>5991</v>
      </c>
      <c r="B5792" t="s">
        <v>533</v>
      </c>
      <c r="C5792" t="s">
        <v>553</v>
      </c>
      <c r="D5792" t="str">
        <f>IFERROR(VLOOKUP(A5792,'Perpetual Stats(HEM)'!$A$3:$D$2773,3,FALSE),B5792)</f>
        <v>SA</v>
      </c>
    </row>
    <row r="5793" spans="1:4">
      <c r="A5793">
        <v>5992</v>
      </c>
      <c r="B5793" t="s">
        <v>533</v>
      </c>
      <c r="C5793" t="s">
        <v>553</v>
      </c>
      <c r="D5793" t="str">
        <f>IFERROR(VLOOKUP(A5793,'Perpetual Stats(HEM)'!$A$3:$D$2773,3,FALSE),B5793)</f>
        <v>SA</v>
      </c>
    </row>
    <row r="5794" spans="1:4">
      <c r="A5794">
        <v>5993</v>
      </c>
      <c r="B5794" t="s">
        <v>533</v>
      </c>
      <c r="C5794" t="s">
        <v>553</v>
      </c>
      <c r="D5794" t="str">
        <f>IFERROR(VLOOKUP(A5794,'Perpetual Stats(HEM)'!$A$3:$D$2773,3,FALSE),B5794)</f>
        <v>SA</v>
      </c>
    </row>
    <row r="5795" spans="1:4">
      <c r="A5795">
        <v>5994</v>
      </c>
      <c r="B5795" t="s">
        <v>533</v>
      </c>
      <c r="C5795" t="s">
        <v>553</v>
      </c>
      <c r="D5795" t="str">
        <f>IFERROR(VLOOKUP(A5795,'Perpetual Stats(HEM)'!$A$3:$D$2773,3,FALSE),B5795)</f>
        <v>SA</v>
      </c>
    </row>
    <row r="5796" spans="1:4">
      <c r="A5796">
        <v>5995</v>
      </c>
      <c r="B5796" t="s">
        <v>533</v>
      </c>
      <c r="C5796" t="s">
        <v>553</v>
      </c>
      <c r="D5796" t="str">
        <f>IFERROR(VLOOKUP(A5796,'Perpetual Stats(HEM)'!$A$3:$D$2773,3,FALSE),B5796)</f>
        <v>SA</v>
      </c>
    </row>
    <row r="5797" spans="1:4">
      <c r="A5797">
        <v>5996</v>
      </c>
      <c r="B5797" t="s">
        <v>533</v>
      </c>
      <c r="C5797" t="s">
        <v>553</v>
      </c>
      <c r="D5797" t="str">
        <f>IFERROR(VLOOKUP(A5797,'Perpetual Stats(HEM)'!$A$3:$D$2773,3,FALSE),B5797)</f>
        <v>SA</v>
      </c>
    </row>
    <row r="5798" spans="1:4">
      <c r="A5798">
        <v>5997</v>
      </c>
      <c r="B5798" t="s">
        <v>533</v>
      </c>
      <c r="C5798" t="s">
        <v>553</v>
      </c>
      <c r="D5798" t="str">
        <f>IFERROR(VLOOKUP(A5798,'Perpetual Stats(HEM)'!$A$3:$D$2773,3,FALSE),B5798)</f>
        <v>SA</v>
      </c>
    </row>
    <row r="5799" spans="1:4">
      <c r="A5799">
        <v>5998</v>
      </c>
      <c r="B5799" t="s">
        <v>533</v>
      </c>
      <c r="C5799" t="s">
        <v>553</v>
      </c>
      <c r="D5799" t="str">
        <f>IFERROR(VLOOKUP(A5799,'Perpetual Stats(HEM)'!$A$3:$D$2773,3,FALSE),B5799)</f>
        <v>SA</v>
      </c>
    </row>
    <row r="5800" spans="1:4">
      <c r="A5800">
        <v>5999</v>
      </c>
      <c r="B5800" t="s">
        <v>533</v>
      </c>
      <c r="C5800" t="s">
        <v>553</v>
      </c>
      <c r="D5800" t="str">
        <f>IFERROR(VLOOKUP(A5800,'Perpetual Stats(HEM)'!$A$3:$D$2773,3,FALSE),B5800)</f>
        <v>SA</v>
      </c>
    </row>
    <row r="5801" spans="1:4">
      <c r="A5801">
        <v>6000</v>
      </c>
      <c r="B5801" t="s">
        <v>534</v>
      </c>
      <c r="C5801" t="s">
        <v>554</v>
      </c>
      <c r="D5801" t="str">
        <f>IFERROR(VLOOKUP(A5801,'Perpetual Stats(HEM)'!$A$3:$D$2773,3,FALSE),B5801)</f>
        <v>5GPER</v>
      </c>
    </row>
    <row r="5802" spans="1:4">
      <c r="A5802">
        <v>6001</v>
      </c>
      <c r="B5802" t="s">
        <v>534</v>
      </c>
      <c r="C5802" t="s">
        <v>554</v>
      </c>
      <c r="D5802" t="str">
        <f>IFERROR(VLOOKUP(A5802,'Perpetual Stats(HEM)'!$A$3:$D$2773,3,FALSE),B5802)</f>
        <v>WA</v>
      </c>
    </row>
    <row r="5803" spans="1:4">
      <c r="A5803">
        <v>6002</v>
      </c>
      <c r="B5803" t="s">
        <v>534</v>
      </c>
      <c r="C5803" t="s">
        <v>554</v>
      </c>
      <c r="D5803" t="str">
        <f>IFERROR(VLOOKUP(A5803,'Perpetual Stats(HEM)'!$A$3:$D$2773,3,FALSE),B5803)</f>
        <v>WA</v>
      </c>
    </row>
    <row r="5804" spans="1:4">
      <c r="A5804">
        <v>6003</v>
      </c>
      <c r="B5804" t="s">
        <v>534</v>
      </c>
      <c r="C5804" t="s">
        <v>554</v>
      </c>
      <c r="D5804" t="str">
        <f>IFERROR(VLOOKUP(A5804,'Perpetual Stats(HEM)'!$A$3:$D$2773,3,FALSE),B5804)</f>
        <v>5GPER</v>
      </c>
    </row>
    <row r="5805" spans="1:4">
      <c r="A5805">
        <v>6004</v>
      </c>
      <c r="B5805" t="s">
        <v>534</v>
      </c>
      <c r="C5805" t="s">
        <v>554</v>
      </c>
      <c r="D5805" t="str">
        <f>IFERROR(VLOOKUP(A5805,'Perpetual Stats(HEM)'!$A$3:$D$2773,3,FALSE),B5805)</f>
        <v>5GPER</v>
      </c>
    </row>
    <row r="5806" spans="1:4">
      <c r="A5806">
        <v>6005</v>
      </c>
      <c r="B5806" t="s">
        <v>534</v>
      </c>
      <c r="C5806" t="s">
        <v>553</v>
      </c>
      <c r="D5806" t="str">
        <f>IFERROR(VLOOKUP(A5806,'Perpetual Stats(HEM)'!$A$3:$D$2773,3,FALSE),B5806)</f>
        <v>5GPER</v>
      </c>
    </row>
    <row r="5807" spans="1:4">
      <c r="A5807">
        <v>6006</v>
      </c>
      <c r="B5807" t="s">
        <v>534</v>
      </c>
      <c r="C5807" t="s">
        <v>553</v>
      </c>
      <c r="D5807" t="str">
        <f>IFERROR(VLOOKUP(A5807,'Perpetual Stats(HEM)'!$A$3:$D$2773,3,FALSE),B5807)</f>
        <v>5GPER</v>
      </c>
    </row>
    <row r="5808" spans="1:4">
      <c r="A5808">
        <v>6007</v>
      </c>
      <c r="B5808" t="s">
        <v>534</v>
      </c>
      <c r="C5808" t="s">
        <v>553</v>
      </c>
      <c r="D5808" t="str">
        <f>IFERROR(VLOOKUP(A5808,'Perpetual Stats(HEM)'!$A$3:$D$2773,3,FALSE),B5808)</f>
        <v>5GPER</v>
      </c>
    </row>
    <row r="5809" spans="1:4">
      <c r="A5809">
        <v>6008</v>
      </c>
      <c r="B5809" t="s">
        <v>534</v>
      </c>
      <c r="C5809" t="s">
        <v>553</v>
      </c>
      <c r="D5809" t="str">
        <f>IFERROR(VLOOKUP(A5809,'Perpetual Stats(HEM)'!$A$3:$D$2773,3,FALSE),B5809)</f>
        <v>5GPER</v>
      </c>
    </row>
    <row r="5810" spans="1:4">
      <c r="A5810">
        <v>6009</v>
      </c>
      <c r="B5810" t="s">
        <v>534</v>
      </c>
      <c r="C5810" t="s">
        <v>553</v>
      </c>
      <c r="D5810" t="str">
        <f>IFERROR(VLOOKUP(A5810,'Perpetual Stats(HEM)'!$A$3:$D$2773,3,FALSE),B5810)</f>
        <v>5GPER</v>
      </c>
    </row>
    <row r="5811" spans="1:4">
      <c r="A5811">
        <v>6010</v>
      </c>
      <c r="B5811" t="s">
        <v>534</v>
      </c>
      <c r="C5811" t="s">
        <v>553</v>
      </c>
      <c r="D5811" t="str">
        <f>IFERROR(VLOOKUP(A5811,'Perpetual Stats(HEM)'!$A$3:$D$2773,3,FALSE),B5811)</f>
        <v>5GPER</v>
      </c>
    </row>
    <row r="5812" spans="1:4">
      <c r="A5812">
        <v>6011</v>
      </c>
      <c r="B5812" t="s">
        <v>534</v>
      </c>
      <c r="C5812" t="s">
        <v>553</v>
      </c>
      <c r="D5812" t="str">
        <f>IFERROR(VLOOKUP(A5812,'Perpetual Stats(HEM)'!$A$3:$D$2773,3,FALSE),B5812)</f>
        <v>5GPER</v>
      </c>
    </row>
    <row r="5813" spans="1:4">
      <c r="A5813">
        <v>6012</v>
      </c>
      <c r="B5813" t="s">
        <v>534</v>
      </c>
      <c r="C5813" t="s">
        <v>553</v>
      </c>
      <c r="D5813" t="str">
        <f>IFERROR(VLOOKUP(A5813,'Perpetual Stats(HEM)'!$A$3:$D$2773,3,FALSE),B5813)</f>
        <v>5GPER</v>
      </c>
    </row>
    <row r="5814" spans="1:4">
      <c r="A5814">
        <v>6013</v>
      </c>
      <c r="B5814" t="s">
        <v>534</v>
      </c>
      <c r="C5814" t="s">
        <v>553</v>
      </c>
      <c r="D5814" t="str">
        <f>IFERROR(VLOOKUP(A5814,'Perpetual Stats(HEM)'!$A$3:$D$2773,3,FALSE),B5814)</f>
        <v>WA</v>
      </c>
    </row>
    <row r="5815" spans="1:4">
      <c r="A5815">
        <v>6014</v>
      </c>
      <c r="B5815" t="s">
        <v>534</v>
      </c>
      <c r="C5815" t="s">
        <v>553</v>
      </c>
      <c r="D5815" t="str">
        <f>IFERROR(VLOOKUP(A5815,'Perpetual Stats(HEM)'!$A$3:$D$2773,3,FALSE),B5815)</f>
        <v>5GPER</v>
      </c>
    </row>
    <row r="5816" spans="1:4">
      <c r="A5816">
        <v>6015</v>
      </c>
      <c r="B5816" t="s">
        <v>534</v>
      </c>
      <c r="C5816" t="s">
        <v>553</v>
      </c>
      <c r="D5816" t="str">
        <f>IFERROR(VLOOKUP(A5816,'Perpetual Stats(HEM)'!$A$3:$D$2773,3,FALSE),B5816)</f>
        <v>5GPER</v>
      </c>
    </row>
    <row r="5817" spans="1:4">
      <c r="A5817">
        <v>6016</v>
      </c>
      <c r="B5817" t="s">
        <v>534</v>
      </c>
      <c r="C5817" t="s">
        <v>553</v>
      </c>
      <c r="D5817" t="str">
        <f>IFERROR(VLOOKUP(A5817,'Perpetual Stats(HEM)'!$A$3:$D$2773,3,FALSE),B5817)</f>
        <v>5GPER</v>
      </c>
    </row>
    <row r="5818" spans="1:4">
      <c r="A5818">
        <v>6017</v>
      </c>
      <c r="B5818" t="s">
        <v>534</v>
      </c>
      <c r="C5818" t="s">
        <v>553</v>
      </c>
      <c r="D5818" t="str">
        <f>IFERROR(VLOOKUP(A5818,'Perpetual Stats(HEM)'!$A$3:$D$2773,3,FALSE),B5818)</f>
        <v>5GPER</v>
      </c>
    </row>
    <row r="5819" spans="1:4">
      <c r="A5819">
        <v>6018</v>
      </c>
      <c r="B5819" t="s">
        <v>534</v>
      </c>
      <c r="C5819" t="s">
        <v>553</v>
      </c>
      <c r="D5819" t="str">
        <f>IFERROR(VLOOKUP(A5819,'Perpetual Stats(HEM)'!$A$3:$D$2773,3,FALSE),B5819)</f>
        <v>5GPER</v>
      </c>
    </row>
    <row r="5820" spans="1:4">
      <c r="A5820">
        <v>6019</v>
      </c>
      <c r="B5820" t="s">
        <v>534</v>
      </c>
      <c r="C5820" t="s">
        <v>553</v>
      </c>
      <c r="D5820" t="str">
        <f>IFERROR(VLOOKUP(A5820,'Perpetual Stats(HEM)'!$A$3:$D$2773,3,FALSE),B5820)</f>
        <v>5GPER</v>
      </c>
    </row>
    <row r="5821" spans="1:4">
      <c r="A5821">
        <v>6020</v>
      </c>
      <c r="B5821" t="s">
        <v>534</v>
      </c>
      <c r="C5821" t="s">
        <v>553</v>
      </c>
      <c r="D5821" t="str">
        <f>IFERROR(VLOOKUP(A5821,'Perpetual Stats(HEM)'!$A$3:$D$2773,3,FALSE),B5821)</f>
        <v>5GPER</v>
      </c>
    </row>
    <row r="5822" spans="1:4">
      <c r="A5822">
        <v>6021</v>
      </c>
      <c r="B5822" t="s">
        <v>534</v>
      </c>
      <c r="C5822" t="s">
        <v>553</v>
      </c>
      <c r="D5822" t="str">
        <f>IFERROR(VLOOKUP(A5822,'Perpetual Stats(HEM)'!$A$3:$D$2773,3,FALSE),B5822)</f>
        <v>5GPER</v>
      </c>
    </row>
    <row r="5823" spans="1:4">
      <c r="A5823">
        <v>6022</v>
      </c>
      <c r="B5823" t="s">
        <v>534</v>
      </c>
      <c r="C5823" t="s">
        <v>553</v>
      </c>
      <c r="D5823" t="str">
        <f>IFERROR(VLOOKUP(A5823,'Perpetual Stats(HEM)'!$A$3:$D$2773,3,FALSE),B5823)</f>
        <v>5GPER</v>
      </c>
    </row>
    <row r="5824" spans="1:4">
      <c r="A5824">
        <v>6023</v>
      </c>
      <c r="B5824" t="s">
        <v>534</v>
      </c>
      <c r="C5824" t="s">
        <v>553</v>
      </c>
      <c r="D5824" t="str">
        <f>IFERROR(VLOOKUP(A5824,'Perpetual Stats(HEM)'!$A$3:$D$2773,3,FALSE),B5824)</f>
        <v>5GPER</v>
      </c>
    </row>
    <row r="5825" spans="1:4">
      <c r="A5825">
        <v>6024</v>
      </c>
      <c r="B5825" t="s">
        <v>534</v>
      </c>
      <c r="C5825" t="s">
        <v>553</v>
      </c>
      <c r="D5825" t="str">
        <f>IFERROR(VLOOKUP(A5825,'Perpetual Stats(HEM)'!$A$3:$D$2773,3,FALSE),B5825)</f>
        <v>5GPER</v>
      </c>
    </row>
    <row r="5826" spans="1:4">
      <c r="A5826">
        <v>6025</v>
      </c>
      <c r="B5826" t="s">
        <v>534</v>
      </c>
      <c r="C5826" t="s">
        <v>553</v>
      </c>
      <c r="D5826" t="str">
        <f>IFERROR(VLOOKUP(A5826,'Perpetual Stats(HEM)'!$A$3:$D$2773,3,FALSE),B5826)</f>
        <v>5GPER</v>
      </c>
    </row>
    <row r="5827" spans="1:4">
      <c r="A5827">
        <v>6026</v>
      </c>
      <c r="B5827" t="s">
        <v>534</v>
      </c>
      <c r="C5827" t="s">
        <v>553</v>
      </c>
      <c r="D5827" t="str">
        <f>IFERROR(VLOOKUP(A5827,'Perpetual Stats(HEM)'!$A$3:$D$2773,3,FALSE),B5827)</f>
        <v>5GPER</v>
      </c>
    </row>
    <row r="5828" spans="1:4">
      <c r="A5828">
        <v>6027</v>
      </c>
      <c r="B5828" t="s">
        <v>534</v>
      </c>
      <c r="C5828" t="s">
        <v>553</v>
      </c>
      <c r="D5828" t="str">
        <f>IFERROR(VLOOKUP(A5828,'Perpetual Stats(HEM)'!$A$3:$D$2773,3,FALSE),B5828)</f>
        <v>5GPER</v>
      </c>
    </row>
    <row r="5829" spans="1:4">
      <c r="A5829">
        <v>6028</v>
      </c>
      <c r="B5829" t="s">
        <v>534</v>
      </c>
      <c r="C5829" t="s">
        <v>553</v>
      </c>
      <c r="D5829" t="str">
        <f>IFERROR(VLOOKUP(A5829,'Perpetual Stats(HEM)'!$A$3:$D$2773,3,FALSE),B5829)</f>
        <v>5GPER</v>
      </c>
    </row>
    <row r="5830" spans="1:4">
      <c r="A5830">
        <v>6029</v>
      </c>
      <c r="B5830" t="s">
        <v>534</v>
      </c>
      <c r="C5830" t="s">
        <v>553</v>
      </c>
      <c r="D5830" t="str">
        <f>IFERROR(VLOOKUP(A5830,'Perpetual Stats(HEM)'!$A$3:$D$2773,3,FALSE),B5830)</f>
        <v>5GPER</v>
      </c>
    </row>
    <row r="5831" spans="1:4">
      <c r="A5831">
        <v>6030</v>
      </c>
      <c r="B5831" t="s">
        <v>534</v>
      </c>
      <c r="C5831" t="s">
        <v>553</v>
      </c>
      <c r="D5831" t="str">
        <f>IFERROR(VLOOKUP(A5831,'Perpetual Stats(HEM)'!$A$3:$D$2773,3,FALSE),B5831)</f>
        <v>5GPER</v>
      </c>
    </row>
    <row r="5832" spans="1:4">
      <c r="A5832">
        <v>6031</v>
      </c>
      <c r="B5832" t="s">
        <v>534</v>
      </c>
      <c r="C5832" t="s">
        <v>553</v>
      </c>
      <c r="D5832" t="str">
        <f>IFERROR(VLOOKUP(A5832,'Perpetual Stats(HEM)'!$A$3:$D$2773,3,FALSE),B5832)</f>
        <v>5GPER</v>
      </c>
    </row>
    <row r="5833" spans="1:4">
      <c r="A5833">
        <v>6032</v>
      </c>
      <c r="B5833" t="s">
        <v>534</v>
      </c>
      <c r="C5833" t="s">
        <v>553</v>
      </c>
      <c r="D5833" t="str">
        <f>IFERROR(VLOOKUP(A5833,'Perpetual Stats(HEM)'!$A$3:$D$2773,3,FALSE),B5833)</f>
        <v>5GPER</v>
      </c>
    </row>
    <row r="5834" spans="1:4">
      <c r="A5834">
        <v>6033</v>
      </c>
      <c r="B5834" t="s">
        <v>534</v>
      </c>
      <c r="C5834" t="s">
        <v>553</v>
      </c>
      <c r="D5834" t="str">
        <f>IFERROR(VLOOKUP(A5834,'Perpetual Stats(HEM)'!$A$3:$D$2773,3,FALSE),B5834)</f>
        <v>5GPER</v>
      </c>
    </row>
    <row r="5835" spans="1:4">
      <c r="A5835">
        <v>6034</v>
      </c>
      <c r="B5835" t="s">
        <v>534</v>
      </c>
      <c r="C5835" t="s">
        <v>553</v>
      </c>
      <c r="D5835" t="str">
        <f>IFERROR(VLOOKUP(A5835,'Perpetual Stats(HEM)'!$A$3:$D$2773,3,FALSE),B5835)</f>
        <v>5GPER</v>
      </c>
    </row>
    <row r="5836" spans="1:4">
      <c r="A5836">
        <v>6035</v>
      </c>
      <c r="B5836" t="s">
        <v>534</v>
      </c>
      <c r="C5836" t="s">
        <v>553</v>
      </c>
      <c r="D5836" t="str">
        <f>IFERROR(VLOOKUP(A5836,'Perpetual Stats(HEM)'!$A$3:$D$2773,3,FALSE),B5836)</f>
        <v>5GPER</v>
      </c>
    </row>
    <row r="5837" spans="1:4">
      <c r="A5837">
        <v>6036</v>
      </c>
      <c r="B5837" t="s">
        <v>534</v>
      </c>
      <c r="C5837" t="s">
        <v>553</v>
      </c>
      <c r="D5837" t="str">
        <f>IFERROR(VLOOKUP(A5837,'Perpetual Stats(HEM)'!$A$3:$D$2773,3,FALSE),B5837)</f>
        <v>5GPER</v>
      </c>
    </row>
    <row r="5838" spans="1:4">
      <c r="A5838">
        <v>6037</v>
      </c>
      <c r="B5838" t="s">
        <v>534</v>
      </c>
      <c r="C5838" t="s">
        <v>553</v>
      </c>
      <c r="D5838" t="str">
        <f>IFERROR(VLOOKUP(A5838,'Perpetual Stats(HEM)'!$A$3:$D$2773,3,FALSE),B5838)</f>
        <v>5GPER</v>
      </c>
    </row>
    <row r="5839" spans="1:4">
      <c r="A5839">
        <v>6038</v>
      </c>
      <c r="B5839" t="s">
        <v>534</v>
      </c>
      <c r="C5839" t="s">
        <v>553</v>
      </c>
      <c r="D5839" t="str">
        <f>IFERROR(VLOOKUP(A5839,'Perpetual Stats(HEM)'!$A$3:$D$2773,3,FALSE),B5839)</f>
        <v>5GPER</v>
      </c>
    </row>
    <row r="5840" spans="1:4">
      <c r="A5840">
        <v>6039</v>
      </c>
      <c r="B5840" t="s">
        <v>534</v>
      </c>
      <c r="C5840" t="s">
        <v>553</v>
      </c>
      <c r="D5840" t="str">
        <f>IFERROR(VLOOKUP(A5840,'Perpetual Stats(HEM)'!$A$3:$D$2773,3,FALSE),B5840)</f>
        <v>WA</v>
      </c>
    </row>
    <row r="5841" spans="1:4">
      <c r="A5841">
        <v>6040</v>
      </c>
      <c r="B5841" t="s">
        <v>534</v>
      </c>
      <c r="C5841" t="s">
        <v>553</v>
      </c>
      <c r="D5841" t="str">
        <f>IFERROR(VLOOKUP(A5841,'Perpetual Stats(HEM)'!$A$3:$D$2773,3,FALSE),B5841)</f>
        <v>WA</v>
      </c>
    </row>
    <row r="5842" spans="1:4">
      <c r="A5842">
        <v>6041</v>
      </c>
      <c r="B5842" t="s">
        <v>534</v>
      </c>
      <c r="C5842" t="s">
        <v>553</v>
      </c>
      <c r="D5842" t="str">
        <f>IFERROR(VLOOKUP(A5842,'Perpetual Stats(HEM)'!$A$3:$D$2773,3,FALSE),B5842)</f>
        <v>5RWAU</v>
      </c>
    </row>
    <row r="5843" spans="1:4">
      <c r="A5843">
        <v>6042</v>
      </c>
      <c r="B5843" t="s">
        <v>534</v>
      </c>
      <c r="C5843" t="s">
        <v>553</v>
      </c>
      <c r="D5843" t="str">
        <f>IFERROR(VLOOKUP(A5843,'Perpetual Stats(HEM)'!$A$3:$D$2773,3,FALSE),B5843)</f>
        <v>5RWAU</v>
      </c>
    </row>
    <row r="5844" spans="1:4">
      <c r="A5844">
        <v>6043</v>
      </c>
      <c r="B5844" t="s">
        <v>534</v>
      </c>
      <c r="C5844" t="s">
        <v>553</v>
      </c>
      <c r="D5844" t="str">
        <f>IFERROR(VLOOKUP(A5844,'Perpetual Stats(HEM)'!$A$3:$D$2773,3,FALSE),B5844)</f>
        <v>5RWAU</v>
      </c>
    </row>
    <row r="5845" spans="1:4">
      <c r="A5845">
        <v>6044</v>
      </c>
      <c r="B5845" t="s">
        <v>534</v>
      </c>
      <c r="C5845" t="s">
        <v>553</v>
      </c>
      <c r="D5845" t="str">
        <f>IFERROR(VLOOKUP(A5845,'Perpetual Stats(HEM)'!$A$3:$D$2773,3,FALSE),B5845)</f>
        <v>5RWAU</v>
      </c>
    </row>
    <row r="5846" spans="1:4">
      <c r="A5846">
        <v>6045</v>
      </c>
      <c r="B5846" t="s">
        <v>534</v>
      </c>
      <c r="C5846" t="s">
        <v>553</v>
      </c>
      <c r="D5846" t="str">
        <f>IFERROR(VLOOKUP(A5846,'Perpetual Stats(HEM)'!$A$3:$D$2773,3,FALSE),B5846)</f>
        <v>WA</v>
      </c>
    </row>
    <row r="5847" spans="1:4">
      <c r="A5847">
        <v>6046</v>
      </c>
      <c r="B5847" t="s">
        <v>534</v>
      </c>
      <c r="C5847" t="s">
        <v>553</v>
      </c>
      <c r="D5847" t="str">
        <f>IFERROR(VLOOKUP(A5847,'Perpetual Stats(HEM)'!$A$3:$D$2773,3,FALSE),B5847)</f>
        <v>WA</v>
      </c>
    </row>
    <row r="5848" spans="1:4">
      <c r="A5848">
        <v>6047</v>
      </c>
      <c r="B5848" t="s">
        <v>534</v>
      </c>
      <c r="C5848" t="s">
        <v>553</v>
      </c>
      <c r="D5848" t="str">
        <f>IFERROR(VLOOKUP(A5848,'Perpetual Stats(HEM)'!$A$3:$D$2773,3,FALSE),B5848)</f>
        <v>WA</v>
      </c>
    </row>
    <row r="5849" spans="1:4">
      <c r="A5849">
        <v>6048</v>
      </c>
      <c r="B5849" t="s">
        <v>534</v>
      </c>
      <c r="C5849" t="s">
        <v>553</v>
      </c>
      <c r="D5849" t="str">
        <f>IFERROR(VLOOKUP(A5849,'Perpetual Stats(HEM)'!$A$3:$D$2773,3,FALSE),B5849)</f>
        <v>WA</v>
      </c>
    </row>
    <row r="5850" spans="1:4">
      <c r="A5850">
        <v>6049</v>
      </c>
      <c r="B5850" t="s">
        <v>534</v>
      </c>
      <c r="C5850" t="s">
        <v>553</v>
      </c>
      <c r="D5850" t="str">
        <f>IFERROR(VLOOKUP(A5850,'Perpetual Stats(HEM)'!$A$3:$D$2773,3,FALSE),B5850)</f>
        <v>WA</v>
      </c>
    </row>
    <row r="5851" spans="1:4">
      <c r="A5851">
        <v>6050</v>
      </c>
      <c r="B5851" t="s">
        <v>534</v>
      </c>
      <c r="C5851" t="s">
        <v>553</v>
      </c>
      <c r="D5851" t="str">
        <f>IFERROR(VLOOKUP(A5851,'Perpetual Stats(HEM)'!$A$3:$D$2773,3,FALSE),B5851)</f>
        <v>5GPER</v>
      </c>
    </row>
    <row r="5852" spans="1:4">
      <c r="A5852">
        <v>6051</v>
      </c>
      <c r="B5852" t="s">
        <v>534</v>
      </c>
      <c r="C5852" t="s">
        <v>553</v>
      </c>
      <c r="D5852" t="str">
        <f>IFERROR(VLOOKUP(A5852,'Perpetual Stats(HEM)'!$A$3:$D$2773,3,FALSE),B5852)</f>
        <v>5GPER</v>
      </c>
    </row>
    <row r="5853" spans="1:4">
      <c r="A5853">
        <v>6052</v>
      </c>
      <c r="B5853" t="s">
        <v>534</v>
      </c>
      <c r="C5853" t="s">
        <v>553</v>
      </c>
      <c r="D5853" t="str">
        <f>IFERROR(VLOOKUP(A5853,'Perpetual Stats(HEM)'!$A$3:$D$2773,3,FALSE),B5853)</f>
        <v>5GPER</v>
      </c>
    </row>
    <row r="5854" spans="1:4">
      <c r="A5854">
        <v>6053</v>
      </c>
      <c r="B5854" t="s">
        <v>534</v>
      </c>
      <c r="C5854" t="s">
        <v>553</v>
      </c>
      <c r="D5854" t="str">
        <f>IFERROR(VLOOKUP(A5854,'Perpetual Stats(HEM)'!$A$3:$D$2773,3,FALSE),B5854)</f>
        <v>5GPER</v>
      </c>
    </row>
    <row r="5855" spans="1:4">
      <c r="A5855">
        <v>6054</v>
      </c>
      <c r="B5855" t="s">
        <v>534</v>
      </c>
      <c r="C5855" t="s">
        <v>553</v>
      </c>
      <c r="D5855" t="str">
        <f>IFERROR(VLOOKUP(A5855,'Perpetual Stats(HEM)'!$A$3:$D$2773,3,FALSE),B5855)</f>
        <v>5GPER</v>
      </c>
    </row>
    <row r="5856" spans="1:4">
      <c r="A5856">
        <v>6055</v>
      </c>
      <c r="B5856" t="s">
        <v>534</v>
      </c>
      <c r="C5856" t="s">
        <v>553</v>
      </c>
      <c r="D5856" t="str">
        <f>IFERROR(VLOOKUP(A5856,'Perpetual Stats(HEM)'!$A$3:$D$2773,3,FALSE),B5856)</f>
        <v>5GPER</v>
      </c>
    </row>
    <row r="5857" spans="1:4">
      <c r="A5857">
        <v>6056</v>
      </c>
      <c r="B5857" t="s">
        <v>534</v>
      </c>
      <c r="C5857" t="s">
        <v>553</v>
      </c>
      <c r="D5857" t="str">
        <f>IFERROR(VLOOKUP(A5857,'Perpetual Stats(HEM)'!$A$3:$D$2773,3,FALSE),B5857)</f>
        <v>5GPER</v>
      </c>
    </row>
    <row r="5858" spans="1:4">
      <c r="A5858">
        <v>6057</v>
      </c>
      <c r="B5858" t="s">
        <v>534</v>
      </c>
      <c r="C5858" t="s">
        <v>553</v>
      </c>
      <c r="D5858" t="str">
        <f>IFERROR(VLOOKUP(A5858,'Perpetual Stats(HEM)'!$A$3:$D$2773,3,FALSE),B5858)</f>
        <v>5GPER</v>
      </c>
    </row>
    <row r="5859" spans="1:4">
      <c r="A5859">
        <v>6058</v>
      </c>
      <c r="B5859" t="s">
        <v>534</v>
      </c>
      <c r="C5859" t="s">
        <v>553</v>
      </c>
      <c r="D5859" t="str">
        <f>IFERROR(VLOOKUP(A5859,'Perpetual Stats(HEM)'!$A$3:$D$2773,3,FALSE),B5859)</f>
        <v>5GPER</v>
      </c>
    </row>
    <row r="5860" spans="1:4">
      <c r="A5860">
        <v>6059</v>
      </c>
      <c r="B5860" t="s">
        <v>534</v>
      </c>
      <c r="C5860" t="s">
        <v>553</v>
      </c>
      <c r="D5860" t="str">
        <f>IFERROR(VLOOKUP(A5860,'Perpetual Stats(HEM)'!$A$3:$D$2773,3,FALSE),B5860)</f>
        <v>5GPER</v>
      </c>
    </row>
    <row r="5861" spans="1:4">
      <c r="A5861">
        <v>6060</v>
      </c>
      <c r="B5861" t="s">
        <v>534</v>
      </c>
      <c r="C5861" t="s">
        <v>553</v>
      </c>
      <c r="D5861" t="str">
        <f>IFERROR(VLOOKUP(A5861,'Perpetual Stats(HEM)'!$A$3:$D$2773,3,FALSE),B5861)</f>
        <v>5GPER</v>
      </c>
    </row>
    <row r="5862" spans="1:4">
      <c r="A5862">
        <v>6061</v>
      </c>
      <c r="B5862" t="s">
        <v>534</v>
      </c>
      <c r="C5862" t="s">
        <v>553</v>
      </c>
      <c r="D5862" t="str">
        <f>IFERROR(VLOOKUP(A5862,'Perpetual Stats(HEM)'!$A$3:$D$2773,3,FALSE),B5862)</f>
        <v>5GPER</v>
      </c>
    </row>
    <row r="5863" spans="1:4">
      <c r="A5863">
        <v>6062</v>
      </c>
      <c r="B5863" t="s">
        <v>534</v>
      </c>
      <c r="C5863" t="s">
        <v>553</v>
      </c>
      <c r="D5863" t="str">
        <f>IFERROR(VLOOKUP(A5863,'Perpetual Stats(HEM)'!$A$3:$D$2773,3,FALSE),B5863)</f>
        <v>5GPER</v>
      </c>
    </row>
    <row r="5864" spans="1:4">
      <c r="A5864">
        <v>6063</v>
      </c>
      <c r="B5864" t="s">
        <v>534</v>
      </c>
      <c r="C5864" t="s">
        <v>553</v>
      </c>
      <c r="D5864" t="str">
        <f>IFERROR(VLOOKUP(A5864,'Perpetual Stats(HEM)'!$A$3:$D$2773,3,FALSE),B5864)</f>
        <v>5GPER</v>
      </c>
    </row>
    <row r="5865" spans="1:4">
      <c r="A5865">
        <v>6064</v>
      </c>
      <c r="B5865" t="s">
        <v>534</v>
      </c>
      <c r="C5865" t="s">
        <v>553</v>
      </c>
      <c r="D5865" t="str">
        <f>IFERROR(VLOOKUP(A5865,'Perpetual Stats(HEM)'!$A$3:$D$2773,3,FALSE),B5865)</f>
        <v>5GPER</v>
      </c>
    </row>
    <row r="5866" spans="1:4">
      <c r="A5866">
        <v>6065</v>
      </c>
      <c r="B5866" t="s">
        <v>534</v>
      </c>
      <c r="C5866" t="s">
        <v>553</v>
      </c>
      <c r="D5866" t="str">
        <f>IFERROR(VLOOKUP(A5866,'Perpetual Stats(HEM)'!$A$3:$D$2773,3,FALSE),B5866)</f>
        <v>5GPER</v>
      </c>
    </row>
    <row r="5867" spans="1:4">
      <c r="A5867">
        <v>6066</v>
      </c>
      <c r="B5867" t="s">
        <v>534</v>
      </c>
      <c r="C5867" t="s">
        <v>553</v>
      </c>
      <c r="D5867" t="str">
        <f>IFERROR(VLOOKUP(A5867,'Perpetual Stats(HEM)'!$A$3:$D$2773,3,FALSE),B5867)</f>
        <v>5GPER</v>
      </c>
    </row>
    <row r="5868" spans="1:4">
      <c r="A5868">
        <v>6067</v>
      </c>
      <c r="B5868" t="s">
        <v>534</v>
      </c>
      <c r="C5868" t="s">
        <v>553</v>
      </c>
      <c r="D5868" t="str">
        <f>IFERROR(VLOOKUP(A5868,'Perpetual Stats(HEM)'!$A$3:$D$2773,3,FALSE),B5868)</f>
        <v>5GPER</v>
      </c>
    </row>
    <row r="5869" spans="1:4">
      <c r="A5869">
        <v>6068</v>
      </c>
      <c r="B5869" t="s">
        <v>534</v>
      </c>
      <c r="C5869" t="s">
        <v>553</v>
      </c>
      <c r="D5869" t="str">
        <f>IFERROR(VLOOKUP(A5869,'Perpetual Stats(HEM)'!$A$3:$D$2773,3,FALSE),B5869)</f>
        <v>5GPER</v>
      </c>
    </row>
    <row r="5870" spans="1:4">
      <c r="A5870">
        <v>6069</v>
      </c>
      <c r="B5870" t="s">
        <v>534</v>
      </c>
      <c r="C5870" t="s">
        <v>553</v>
      </c>
      <c r="D5870" t="str">
        <f>IFERROR(VLOOKUP(A5870,'Perpetual Stats(HEM)'!$A$3:$D$2773,3,FALSE),B5870)</f>
        <v>5GPER</v>
      </c>
    </row>
    <row r="5871" spans="1:4">
      <c r="A5871">
        <v>6070</v>
      </c>
      <c r="B5871" t="s">
        <v>534</v>
      </c>
      <c r="C5871" t="s">
        <v>553</v>
      </c>
      <c r="D5871" t="str">
        <f>IFERROR(VLOOKUP(A5871,'Perpetual Stats(HEM)'!$A$3:$D$2773,3,FALSE),B5871)</f>
        <v>5GPER</v>
      </c>
    </row>
    <row r="5872" spans="1:4">
      <c r="A5872">
        <v>6071</v>
      </c>
      <c r="B5872" t="s">
        <v>534</v>
      </c>
      <c r="C5872" t="s">
        <v>553</v>
      </c>
      <c r="D5872" t="str">
        <f>IFERROR(VLOOKUP(A5872,'Perpetual Stats(HEM)'!$A$3:$D$2773,3,FALSE),B5872)</f>
        <v>5GPER</v>
      </c>
    </row>
    <row r="5873" spans="1:4">
      <c r="A5873">
        <v>6072</v>
      </c>
      <c r="B5873" t="s">
        <v>534</v>
      </c>
      <c r="C5873" t="s">
        <v>553</v>
      </c>
      <c r="D5873" t="str">
        <f>IFERROR(VLOOKUP(A5873,'Perpetual Stats(HEM)'!$A$3:$D$2773,3,FALSE),B5873)</f>
        <v>5GPER</v>
      </c>
    </row>
    <row r="5874" spans="1:4">
      <c r="A5874">
        <v>6073</v>
      </c>
      <c r="B5874" t="s">
        <v>534</v>
      </c>
      <c r="C5874" t="s">
        <v>553</v>
      </c>
      <c r="D5874" t="str">
        <f>IFERROR(VLOOKUP(A5874,'Perpetual Stats(HEM)'!$A$3:$D$2773,3,FALSE),B5874)</f>
        <v>5GPER</v>
      </c>
    </row>
    <row r="5875" spans="1:4">
      <c r="A5875">
        <v>6074</v>
      </c>
      <c r="B5875" t="s">
        <v>534</v>
      </c>
      <c r="C5875" t="s">
        <v>553</v>
      </c>
      <c r="D5875" t="str">
        <f>IFERROR(VLOOKUP(A5875,'Perpetual Stats(HEM)'!$A$3:$D$2773,3,FALSE),B5875)</f>
        <v>5GPER</v>
      </c>
    </row>
    <row r="5876" spans="1:4">
      <c r="A5876">
        <v>6075</v>
      </c>
      <c r="B5876" t="s">
        <v>534</v>
      </c>
      <c r="C5876" t="s">
        <v>553</v>
      </c>
      <c r="D5876" t="str">
        <f>IFERROR(VLOOKUP(A5876,'Perpetual Stats(HEM)'!$A$3:$D$2773,3,FALSE),B5876)</f>
        <v>WA</v>
      </c>
    </row>
    <row r="5877" spans="1:4">
      <c r="A5877">
        <v>6076</v>
      </c>
      <c r="B5877" t="s">
        <v>534</v>
      </c>
      <c r="C5877" t="s">
        <v>553</v>
      </c>
      <c r="D5877" t="str">
        <f>IFERROR(VLOOKUP(A5877,'Perpetual Stats(HEM)'!$A$3:$D$2773,3,FALSE),B5877)</f>
        <v>5GPER</v>
      </c>
    </row>
    <row r="5878" spans="1:4">
      <c r="A5878">
        <v>6077</v>
      </c>
      <c r="B5878" t="s">
        <v>534</v>
      </c>
      <c r="C5878" t="s">
        <v>553</v>
      </c>
      <c r="D5878" t="str">
        <f>IFERROR(VLOOKUP(A5878,'Perpetual Stats(HEM)'!$A$3:$D$2773,3,FALSE),B5878)</f>
        <v>5GPER</v>
      </c>
    </row>
    <row r="5879" spans="1:4">
      <c r="A5879">
        <v>6078</v>
      </c>
      <c r="B5879" t="s">
        <v>534</v>
      </c>
      <c r="C5879" t="s">
        <v>553</v>
      </c>
      <c r="D5879" t="str">
        <f>IFERROR(VLOOKUP(A5879,'Perpetual Stats(HEM)'!$A$3:$D$2773,3,FALSE),B5879)</f>
        <v>5GPER</v>
      </c>
    </row>
    <row r="5880" spans="1:4">
      <c r="A5880">
        <v>6079</v>
      </c>
      <c r="B5880" t="s">
        <v>534</v>
      </c>
      <c r="C5880" t="s">
        <v>553</v>
      </c>
      <c r="D5880" t="str">
        <f>IFERROR(VLOOKUP(A5880,'Perpetual Stats(HEM)'!$A$3:$D$2773,3,FALSE),B5880)</f>
        <v>5GPER</v>
      </c>
    </row>
    <row r="5881" spans="1:4">
      <c r="A5881">
        <v>6080</v>
      </c>
      <c r="B5881" t="s">
        <v>534</v>
      </c>
      <c r="C5881" t="s">
        <v>553</v>
      </c>
      <c r="D5881" t="str">
        <f>IFERROR(VLOOKUP(A5881,'Perpetual Stats(HEM)'!$A$3:$D$2773,3,FALSE),B5881)</f>
        <v>WA</v>
      </c>
    </row>
    <row r="5882" spans="1:4">
      <c r="A5882">
        <v>6081</v>
      </c>
      <c r="B5882" t="s">
        <v>534</v>
      </c>
      <c r="C5882" t="s">
        <v>553</v>
      </c>
      <c r="D5882" t="str">
        <f>IFERROR(VLOOKUP(A5882,'Perpetual Stats(HEM)'!$A$3:$D$2773,3,FALSE),B5882)</f>
        <v>5GPER</v>
      </c>
    </row>
    <row r="5883" spans="1:4">
      <c r="A5883">
        <v>6082</v>
      </c>
      <c r="B5883" t="s">
        <v>534</v>
      </c>
      <c r="C5883" t="s">
        <v>553</v>
      </c>
      <c r="D5883" t="str">
        <f>IFERROR(VLOOKUP(A5883,'Perpetual Stats(HEM)'!$A$3:$D$2773,3,FALSE),B5883)</f>
        <v>5GPER</v>
      </c>
    </row>
    <row r="5884" spans="1:4">
      <c r="A5884">
        <v>6083</v>
      </c>
      <c r="B5884" t="s">
        <v>534</v>
      </c>
      <c r="C5884" t="s">
        <v>553</v>
      </c>
      <c r="D5884" t="str">
        <f>IFERROR(VLOOKUP(A5884,'Perpetual Stats(HEM)'!$A$3:$D$2773,3,FALSE),B5884)</f>
        <v>5GPER</v>
      </c>
    </row>
    <row r="5885" spans="1:4">
      <c r="A5885">
        <v>6084</v>
      </c>
      <c r="B5885" t="s">
        <v>534</v>
      </c>
      <c r="C5885" t="s">
        <v>553</v>
      </c>
      <c r="D5885" t="str">
        <f>IFERROR(VLOOKUP(A5885,'Perpetual Stats(HEM)'!$A$3:$D$2773,3,FALSE),B5885)</f>
        <v>5GPER</v>
      </c>
    </row>
    <row r="5886" spans="1:4">
      <c r="A5886">
        <v>6085</v>
      </c>
      <c r="B5886" t="s">
        <v>534</v>
      </c>
      <c r="C5886" t="s">
        <v>553</v>
      </c>
      <c r="D5886" t="str">
        <f>IFERROR(VLOOKUP(A5886,'Perpetual Stats(HEM)'!$A$3:$D$2773,3,FALSE),B5886)</f>
        <v>WA</v>
      </c>
    </row>
    <row r="5887" spans="1:4">
      <c r="A5887">
        <v>6086</v>
      </c>
      <c r="B5887" t="s">
        <v>534</v>
      </c>
      <c r="C5887" t="s">
        <v>553</v>
      </c>
      <c r="D5887" t="str">
        <f>IFERROR(VLOOKUP(A5887,'Perpetual Stats(HEM)'!$A$3:$D$2773,3,FALSE),B5887)</f>
        <v>WA</v>
      </c>
    </row>
    <row r="5888" spans="1:4">
      <c r="A5888">
        <v>6087</v>
      </c>
      <c r="B5888" t="s">
        <v>534</v>
      </c>
      <c r="C5888" t="s">
        <v>553</v>
      </c>
      <c r="D5888" t="str">
        <f>IFERROR(VLOOKUP(A5888,'Perpetual Stats(HEM)'!$A$3:$D$2773,3,FALSE),B5888)</f>
        <v>WA</v>
      </c>
    </row>
    <row r="5889" spans="1:4">
      <c r="A5889">
        <v>6088</v>
      </c>
      <c r="B5889" t="s">
        <v>534</v>
      </c>
      <c r="C5889" t="s">
        <v>553</v>
      </c>
      <c r="D5889" t="str">
        <f>IFERROR(VLOOKUP(A5889,'Perpetual Stats(HEM)'!$A$3:$D$2773,3,FALSE),B5889)</f>
        <v>WA</v>
      </c>
    </row>
    <row r="5890" spans="1:4">
      <c r="A5890">
        <v>6089</v>
      </c>
      <c r="B5890" t="s">
        <v>534</v>
      </c>
      <c r="C5890" t="s">
        <v>553</v>
      </c>
      <c r="D5890" t="str">
        <f>IFERROR(VLOOKUP(A5890,'Perpetual Stats(HEM)'!$A$3:$D$2773,3,FALSE),B5890)</f>
        <v>WA</v>
      </c>
    </row>
    <row r="5891" spans="1:4">
      <c r="A5891">
        <v>6090</v>
      </c>
      <c r="B5891" t="s">
        <v>534</v>
      </c>
      <c r="C5891" t="s">
        <v>553</v>
      </c>
      <c r="D5891" t="str">
        <f>IFERROR(VLOOKUP(A5891,'Perpetual Stats(HEM)'!$A$3:$D$2773,3,FALSE),B5891)</f>
        <v>5GPER</v>
      </c>
    </row>
    <row r="5892" spans="1:4">
      <c r="A5892">
        <v>6091</v>
      </c>
      <c r="B5892" t="s">
        <v>534</v>
      </c>
      <c r="C5892" t="s">
        <v>553</v>
      </c>
      <c r="D5892" t="str">
        <f>IFERROR(VLOOKUP(A5892,'Perpetual Stats(HEM)'!$A$3:$D$2773,3,FALSE),B5892)</f>
        <v>WA</v>
      </c>
    </row>
    <row r="5893" spans="1:4">
      <c r="A5893">
        <v>6092</v>
      </c>
      <c r="B5893" t="s">
        <v>534</v>
      </c>
      <c r="C5893" t="s">
        <v>553</v>
      </c>
      <c r="D5893" t="str">
        <f>IFERROR(VLOOKUP(A5893,'Perpetual Stats(HEM)'!$A$3:$D$2773,3,FALSE),B5893)</f>
        <v>WA</v>
      </c>
    </row>
    <row r="5894" spans="1:4">
      <c r="A5894">
        <v>6093</v>
      </c>
      <c r="B5894" t="s">
        <v>534</v>
      </c>
      <c r="C5894" t="s">
        <v>553</v>
      </c>
      <c r="D5894" t="str">
        <f>IFERROR(VLOOKUP(A5894,'Perpetual Stats(HEM)'!$A$3:$D$2773,3,FALSE),B5894)</f>
        <v>WA</v>
      </c>
    </row>
    <row r="5895" spans="1:4">
      <c r="A5895">
        <v>6094</v>
      </c>
      <c r="B5895" t="s">
        <v>534</v>
      </c>
      <c r="C5895" t="s">
        <v>553</v>
      </c>
      <c r="D5895" t="str">
        <f>IFERROR(VLOOKUP(A5895,'Perpetual Stats(HEM)'!$A$3:$D$2773,3,FALSE),B5895)</f>
        <v>WA</v>
      </c>
    </row>
    <row r="5896" spans="1:4">
      <c r="A5896">
        <v>6095</v>
      </c>
      <c r="B5896" t="s">
        <v>534</v>
      </c>
      <c r="C5896" t="s">
        <v>553</v>
      </c>
      <c r="D5896" t="str">
        <f>IFERROR(VLOOKUP(A5896,'Perpetual Stats(HEM)'!$A$3:$D$2773,3,FALSE),B5896)</f>
        <v>WA</v>
      </c>
    </row>
    <row r="5897" spans="1:4">
      <c r="A5897">
        <v>6096</v>
      </c>
      <c r="B5897" t="s">
        <v>534</v>
      </c>
      <c r="C5897" t="s">
        <v>553</v>
      </c>
      <c r="D5897" t="str">
        <f>IFERROR(VLOOKUP(A5897,'Perpetual Stats(HEM)'!$A$3:$D$2773,3,FALSE),B5897)</f>
        <v>WA</v>
      </c>
    </row>
    <row r="5898" spans="1:4">
      <c r="A5898">
        <v>6097</v>
      </c>
      <c r="B5898" t="s">
        <v>534</v>
      </c>
      <c r="C5898" t="s">
        <v>553</v>
      </c>
      <c r="D5898" t="str">
        <f>IFERROR(VLOOKUP(A5898,'Perpetual Stats(HEM)'!$A$3:$D$2773,3,FALSE),B5898)</f>
        <v>WA</v>
      </c>
    </row>
    <row r="5899" spans="1:4">
      <c r="A5899">
        <v>6098</v>
      </c>
      <c r="B5899" t="s">
        <v>534</v>
      </c>
      <c r="C5899" t="s">
        <v>553</v>
      </c>
      <c r="D5899" t="str">
        <f>IFERROR(VLOOKUP(A5899,'Perpetual Stats(HEM)'!$A$3:$D$2773,3,FALSE),B5899)</f>
        <v>WA</v>
      </c>
    </row>
    <row r="5900" spans="1:4">
      <c r="A5900">
        <v>6099</v>
      </c>
      <c r="B5900" t="s">
        <v>534</v>
      </c>
      <c r="C5900" t="s">
        <v>553</v>
      </c>
      <c r="D5900" t="str">
        <f>IFERROR(VLOOKUP(A5900,'Perpetual Stats(HEM)'!$A$3:$D$2773,3,FALSE),B5900)</f>
        <v>WA</v>
      </c>
    </row>
    <row r="5901" spans="1:4">
      <c r="A5901">
        <v>6100</v>
      </c>
      <c r="B5901" t="s">
        <v>534</v>
      </c>
      <c r="C5901" t="s">
        <v>553</v>
      </c>
      <c r="D5901" t="str">
        <f>IFERROR(VLOOKUP(A5901,'Perpetual Stats(HEM)'!$A$3:$D$2773,3,FALSE),B5901)</f>
        <v>5GPER</v>
      </c>
    </row>
    <row r="5902" spans="1:4">
      <c r="A5902">
        <v>6101</v>
      </c>
      <c r="B5902" t="s">
        <v>534</v>
      </c>
      <c r="C5902" t="s">
        <v>553</v>
      </c>
      <c r="D5902" t="str">
        <f>IFERROR(VLOOKUP(A5902,'Perpetual Stats(HEM)'!$A$3:$D$2773,3,FALSE),B5902)</f>
        <v>5GPER</v>
      </c>
    </row>
    <row r="5903" spans="1:4">
      <c r="A5903">
        <v>6102</v>
      </c>
      <c r="B5903" t="s">
        <v>534</v>
      </c>
      <c r="C5903" t="s">
        <v>553</v>
      </c>
      <c r="D5903" t="str">
        <f>IFERROR(VLOOKUP(A5903,'Perpetual Stats(HEM)'!$A$3:$D$2773,3,FALSE),B5903)</f>
        <v>5GPER</v>
      </c>
    </row>
    <row r="5904" spans="1:4">
      <c r="A5904">
        <v>6103</v>
      </c>
      <c r="B5904" t="s">
        <v>534</v>
      </c>
      <c r="C5904" t="s">
        <v>553</v>
      </c>
      <c r="D5904" t="str">
        <f>IFERROR(VLOOKUP(A5904,'Perpetual Stats(HEM)'!$A$3:$D$2773,3,FALSE),B5904)</f>
        <v>5GPER</v>
      </c>
    </row>
    <row r="5905" spans="1:4">
      <c r="A5905">
        <v>6104</v>
      </c>
      <c r="B5905" t="s">
        <v>534</v>
      </c>
      <c r="C5905" t="s">
        <v>553</v>
      </c>
      <c r="D5905" t="str">
        <f>IFERROR(VLOOKUP(A5905,'Perpetual Stats(HEM)'!$A$3:$D$2773,3,FALSE),B5905)</f>
        <v>5GPER</v>
      </c>
    </row>
    <row r="5906" spans="1:4">
      <c r="A5906">
        <v>6105</v>
      </c>
      <c r="B5906" t="s">
        <v>534</v>
      </c>
      <c r="C5906" t="s">
        <v>553</v>
      </c>
      <c r="D5906" t="str">
        <f>IFERROR(VLOOKUP(A5906,'Perpetual Stats(HEM)'!$A$3:$D$2773,3,FALSE),B5906)</f>
        <v>5GPER</v>
      </c>
    </row>
    <row r="5907" spans="1:4">
      <c r="A5907">
        <v>6106</v>
      </c>
      <c r="B5907" t="s">
        <v>534</v>
      </c>
      <c r="C5907" t="s">
        <v>553</v>
      </c>
      <c r="D5907" t="str">
        <f>IFERROR(VLOOKUP(A5907,'Perpetual Stats(HEM)'!$A$3:$D$2773,3,FALSE),B5907)</f>
        <v>5GPER</v>
      </c>
    </row>
    <row r="5908" spans="1:4">
      <c r="A5908">
        <v>6107</v>
      </c>
      <c r="B5908" t="s">
        <v>534</v>
      </c>
      <c r="C5908" t="s">
        <v>553</v>
      </c>
      <c r="D5908" t="str">
        <f>IFERROR(VLOOKUP(A5908,'Perpetual Stats(HEM)'!$A$3:$D$2773,3,FALSE),B5908)</f>
        <v>5GPER</v>
      </c>
    </row>
    <row r="5909" spans="1:4">
      <c r="A5909">
        <v>6108</v>
      </c>
      <c r="B5909" t="s">
        <v>534</v>
      </c>
      <c r="C5909" t="s">
        <v>553</v>
      </c>
      <c r="D5909" t="str">
        <f>IFERROR(VLOOKUP(A5909,'Perpetual Stats(HEM)'!$A$3:$D$2773,3,FALSE),B5909)</f>
        <v>5GPER</v>
      </c>
    </row>
    <row r="5910" spans="1:4">
      <c r="A5910">
        <v>6109</v>
      </c>
      <c r="B5910" t="s">
        <v>534</v>
      </c>
      <c r="C5910" t="s">
        <v>553</v>
      </c>
      <c r="D5910" t="str">
        <f>IFERROR(VLOOKUP(A5910,'Perpetual Stats(HEM)'!$A$3:$D$2773,3,FALSE),B5910)</f>
        <v>5GPER</v>
      </c>
    </row>
    <row r="5911" spans="1:4">
      <c r="A5911">
        <v>6110</v>
      </c>
      <c r="B5911" t="s">
        <v>534</v>
      </c>
      <c r="C5911" t="s">
        <v>553</v>
      </c>
      <c r="D5911" t="str">
        <f>IFERROR(VLOOKUP(A5911,'Perpetual Stats(HEM)'!$A$3:$D$2773,3,FALSE),B5911)</f>
        <v>5GPER</v>
      </c>
    </row>
    <row r="5912" spans="1:4">
      <c r="A5912">
        <v>6111</v>
      </c>
      <c r="B5912" t="s">
        <v>534</v>
      </c>
      <c r="C5912" t="s">
        <v>553</v>
      </c>
      <c r="D5912" t="str">
        <f>IFERROR(VLOOKUP(A5912,'Perpetual Stats(HEM)'!$A$3:$D$2773,3,FALSE),B5912)</f>
        <v>5GPER</v>
      </c>
    </row>
    <row r="5913" spans="1:4">
      <c r="A5913">
        <v>6112</v>
      </c>
      <c r="B5913" t="s">
        <v>534</v>
      </c>
      <c r="C5913" t="s">
        <v>553</v>
      </c>
      <c r="D5913" t="str">
        <f>IFERROR(VLOOKUP(A5913,'Perpetual Stats(HEM)'!$A$3:$D$2773,3,FALSE),B5913)</f>
        <v>5GPER</v>
      </c>
    </row>
    <row r="5914" spans="1:4">
      <c r="A5914">
        <v>6113</v>
      </c>
      <c r="B5914" t="s">
        <v>534</v>
      </c>
      <c r="C5914" t="s">
        <v>553</v>
      </c>
      <c r="D5914" t="str">
        <f>IFERROR(VLOOKUP(A5914,'Perpetual Stats(HEM)'!$A$3:$D$2773,3,FALSE),B5914)</f>
        <v>WA</v>
      </c>
    </row>
    <row r="5915" spans="1:4">
      <c r="A5915">
        <v>6114</v>
      </c>
      <c r="B5915" t="s">
        <v>534</v>
      </c>
      <c r="C5915" t="s">
        <v>553</v>
      </c>
      <c r="D5915" t="str">
        <f>IFERROR(VLOOKUP(A5915,'Perpetual Stats(HEM)'!$A$3:$D$2773,3,FALSE),B5915)</f>
        <v>WA</v>
      </c>
    </row>
    <row r="5916" spans="1:4">
      <c r="A5916">
        <v>6115</v>
      </c>
      <c r="B5916" t="s">
        <v>534</v>
      </c>
      <c r="C5916" t="s">
        <v>553</v>
      </c>
      <c r="D5916" t="str">
        <f>IFERROR(VLOOKUP(A5916,'Perpetual Stats(HEM)'!$A$3:$D$2773,3,FALSE),B5916)</f>
        <v>WA</v>
      </c>
    </row>
    <row r="5917" spans="1:4">
      <c r="A5917">
        <v>6116</v>
      </c>
      <c r="B5917" t="s">
        <v>534</v>
      </c>
      <c r="C5917" t="s">
        <v>553</v>
      </c>
      <c r="D5917" t="str">
        <f>IFERROR(VLOOKUP(A5917,'Perpetual Stats(HEM)'!$A$3:$D$2773,3,FALSE),B5917)</f>
        <v>WA</v>
      </c>
    </row>
    <row r="5918" spans="1:4">
      <c r="A5918">
        <v>6117</v>
      </c>
      <c r="B5918" t="s">
        <v>534</v>
      </c>
      <c r="C5918" t="s">
        <v>553</v>
      </c>
      <c r="D5918" t="str">
        <f>IFERROR(VLOOKUP(A5918,'Perpetual Stats(HEM)'!$A$3:$D$2773,3,FALSE),B5918)</f>
        <v>WA</v>
      </c>
    </row>
    <row r="5919" spans="1:4">
      <c r="A5919">
        <v>6118</v>
      </c>
      <c r="B5919" t="s">
        <v>534</v>
      </c>
      <c r="C5919" t="s">
        <v>553</v>
      </c>
      <c r="D5919" t="str">
        <f>IFERROR(VLOOKUP(A5919,'Perpetual Stats(HEM)'!$A$3:$D$2773,3,FALSE),B5919)</f>
        <v>WA</v>
      </c>
    </row>
    <row r="5920" spans="1:4">
      <c r="A5920">
        <v>6119</v>
      </c>
      <c r="B5920" t="s">
        <v>534</v>
      </c>
      <c r="C5920" t="s">
        <v>553</v>
      </c>
      <c r="D5920" t="str">
        <f>IFERROR(VLOOKUP(A5920,'Perpetual Stats(HEM)'!$A$3:$D$2773,3,FALSE),B5920)</f>
        <v>WA</v>
      </c>
    </row>
    <row r="5921" spans="1:4">
      <c r="A5921">
        <v>6120</v>
      </c>
      <c r="B5921" t="s">
        <v>534</v>
      </c>
      <c r="C5921" t="s">
        <v>553</v>
      </c>
      <c r="D5921" t="str">
        <f>IFERROR(VLOOKUP(A5921,'Perpetual Stats(HEM)'!$A$3:$D$2773,3,FALSE),B5921)</f>
        <v>WA</v>
      </c>
    </row>
    <row r="5922" spans="1:4">
      <c r="A5922">
        <v>6121</v>
      </c>
      <c r="B5922" t="s">
        <v>534</v>
      </c>
      <c r="C5922" t="s">
        <v>553</v>
      </c>
      <c r="D5922" t="str">
        <f>IFERROR(VLOOKUP(A5922,'Perpetual Stats(HEM)'!$A$3:$D$2773,3,FALSE),B5922)</f>
        <v>5GPER</v>
      </c>
    </row>
    <row r="5923" spans="1:4">
      <c r="A5923">
        <v>6122</v>
      </c>
      <c r="B5923" t="s">
        <v>534</v>
      </c>
      <c r="C5923" t="s">
        <v>553</v>
      </c>
      <c r="D5923" t="str">
        <f>IFERROR(VLOOKUP(A5923,'Perpetual Stats(HEM)'!$A$3:$D$2773,3,FALSE),B5923)</f>
        <v>5GPER</v>
      </c>
    </row>
    <row r="5924" spans="1:4">
      <c r="A5924">
        <v>6123</v>
      </c>
      <c r="B5924" t="s">
        <v>534</v>
      </c>
      <c r="C5924" t="s">
        <v>553</v>
      </c>
      <c r="D5924" t="str">
        <f>IFERROR(VLOOKUP(A5924,'Perpetual Stats(HEM)'!$A$3:$D$2773,3,FALSE),B5924)</f>
        <v>5GPER</v>
      </c>
    </row>
    <row r="5925" spans="1:4">
      <c r="A5925">
        <v>6124</v>
      </c>
      <c r="B5925" t="s">
        <v>534</v>
      </c>
      <c r="C5925" t="s">
        <v>553</v>
      </c>
      <c r="D5925" t="str">
        <f>IFERROR(VLOOKUP(A5925,'Perpetual Stats(HEM)'!$A$3:$D$2773,3,FALSE),B5925)</f>
        <v>5GPER</v>
      </c>
    </row>
    <row r="5926" spans="1:4">
      <c r="A5926">
        <v>6125</v>
      </c>
      <c r="B5926" t="s">
        <v>534</v>
      </c>
      <c r="C5926" t="s">
        <v>553</v>
      </c>
      <c r="D5926" t="str">
        <f>IFERROR(VLOOKUP(A5926,'Perpetual Stats(HEM)'!$A$3:$D$2773,3,FALSE),B5926)</f>
        <v>5GPER</v>
      </c>
    </row>
    <row r="5927" spans="1:4">
      <c r="A5927">
        <v>6126</v>
      </c>
      <c r="B5927" t="s">
        <v>534</v>
      </c>
      <c r="C5927" t="s">
        <v>553</v>
      </c>
      <c r="D5927" t="str">
        <f>IFERROR(VLOOKUP(A5927,'Perpetual Stats(HEM)'!$A$3:$D$2773,3,FALSE),B5927)</f>
        <v>5GPER</v>
      </c>
    </row>
    <row r="5928" spans="1:4">
      <c r="A5928">
        <v>6127</v>
      </c>
      <c r="B5928" t="s">
        <v>534</v>
      </c>
      <c r="C5928" t="s">
        <v>553</v>
      </c>
      <c r="D5928" t="str">
        <f>IFERROR(VLOOKUP(A5928,'Perpetual Stats(HEM)'!$A$3:$D$2773,3,FALSE),B5928)</f>
        <v>WA</v>
      </c>
    </row>
    <row r="5929" spans="1:4">
      <c r="A5929">
        <v>6128</v>
      </c>
      <c r="B5929" t="s">
        <v>534</v>
      </c>
      <c r="C5929" t="s">
        <v>553</v>
      </c>
      <c r="D5929" t="str">
        <f>IFERROR(VLOOKUP(A5929,'Perpetual Stats(HEM)'!$A$3:$D$2773,3,FALSE),B5929)</f>
        <v>WA</v>
      </c>
    </row>
    <row r="5930" spans="1:4">
      <c r="A5930">
        <v>6129</v>
      </c>
      <c r="B5930" t="s">
        <v>534</v>
      </c>
      <c r="C5930" t="s">
        <v>553</v>
      </c>
      <c r="D5930" t="str">
        <f>IFERROR(VLOOKUP(A5930,'Perpetual Stats(HEM)'!$A$3:$D$2773,3,FALSE),B5930)</f>
        <v>WA</v>
      </c>
    </row>
    <row r="5931" spans="1:4">
      <c r="A5931">
        <v>6130</v>
      </c>
      <c r="B5931" t="s">
        <v>534</v>
      </c>
      <c r="C5931" t="s">
        <v>553</v>
      </c>
      <c r="D5931" t="str">
        <f>IFERROR(VLOOKUP(A5931,'Perpetual Stats(HEM)'!$A$3:$D$2773,3,FALSE),B5931)</f>
        <v>WA</v>
      </c>
    </row>
    <row r="5932" spans="1:4">
      <c r="A5932">
        <v>6131</v>
      </c>
      <c r="B5932" t="s">
        <v>534</v>
      </c>
      <c r="C5932" t="s">
        <v>553</v>
      </c>
      <c r="D5932" t="str">
        <f>IFERROR(VLOOKUP(A5932,'Perpetual Stats(HEM)'!$A$3:$D$2773,3,FALSE),B5932)</f>
        <v>WA</v>
      </c>
    </row>
    <row r="5933" spans="1:4">
      <c r="A5933">
        <v>6132</v>
      </c>
      <c r="B5933" t="s">
        <v>534</v>
      </c>
      <c r="C5933" t="s">
        <v>553</v>
      </c>
      <c r="D5933" t="str">
        <f>IFERROR(VLOOKUP(A5933,'Perpetual Stats(HEM)'!$A$3:$D$2773,3,FALSE),B5933)</f>
        <v>WA</v>
      </c>
    </row>
    <row r="5934" spans="1:4">
      <c r="A5934">
        <v>6133</v>
      </c>
      <c r="B5934" t="s">
        <v>534</v>
      </c>
      <c r="C5934" t="s">
        <v>553</v>
      </c>
      <c r="D5934" t="str">
        <f>IFERROR(VLOOKUP(A5934,'Perpetual Stats(HEM)'!$A$3:$D$2773,3,FALSE),B5934)</f>
        <v>WA</v>
      </c>
    </row>
    <row r="5935" spans="1:4">
      <c r="A5935">
        <v>6134</v>
      </c>
      <c r="B5935" t="s">
        <v>534</v>
      </c>
      <c r="C5935" t="s">
        <v>553</v>
      </c>
      <c r="D5935" t="str">
        <f>IFERROR(VLOOKUP(A5935,'Perpetual Stats(HEM)'!$A$3:$D$2773,3,FALSE),B5935)</f>
        <v>WA</v>
      </c>
    </row>
    <row r="5936" spans="1:4">
      <c r="A5936">
        <v>6135</v>
      </c>
      <c r="B5936" t="s">
        <v>534</v>
      </c>
      <c r="C5936" t="s">
        <v>553</v>
      </c>
      <c r="D5936" t="str">
        <f>IFERROR(VLOOKUP(A5936,'Perpetual Stats(HEM)'!$A$3:$D$2773,3,FALSE),B5936)</f>
        <v>WA</v>
      </c>
    </row>
    <row r="5937" spans="1:4">
      <c r="A5937">
        <v>6136</v>
      </c>
      <c r="B5937" t="s">
        <v>534</v>
      </c>
      <c r="C5937" t="s">
        <v>553</v>
      </c>
      <c r="D5937" t="str">
        <f>IFERROR(VLOOKUP(A5937,'Perpetual Stats(HEM)'!$A$3:$D$2773,3,FALSE),B5937)</f>
        <v>WA</v>
      </c>
    </row>
    <row r="5938" spans="1:4">
      <c r="A5938">
        <v>6137</v>
      </c>
      <c r="B5938" t="s">
        <v>534</v>
      </c>
      <c r="C5938" t="s">
        <v>553</v>
      </c>
      <c r="D5938" t="str">
        <f>IFERROR(VLOOKUP(A5938,'Perpetual Stats(HEM)'!$A$3:$D$2773,3,FALSE),B5938)</f>
        <v>WA</v>
      </c>
    </row>
    <row r="5939" spans="1:4">
      <c r="A5939">
        <v>6138</v>
      </c>
      <c r="B5939" t="s">
        <v>534</v>
      </c>
      <c r="C5939" t="s">
        <v>553</v>
      </c>
      <c r="D5939" t="str">
        <f>IFERROR(VLOOKUP(A5939,'Perpetual Stats(HEM)'!$A$3:$D$2773,3,FALSE),B5939)</f>
        <v>WA</v>
      </c>
    </row>
    <row r="5940" spans="1:4">
      <c r="A5940">
        <v>6139</v>
      </c>
      <c r="B5940" t="s">
        <v>534</v>
      </c>
      <c r="C5940" t="s">
        <v>553</v>
      </c>
      <c r="D5940" t="str">
        <f>IFERROR(VLOOKUP(A5940,'Perpetual Stats(HEM)'!$A$3:$D$2773,3,FALSE),B5940)</f>
        <v>WA</v>
      </c>
    </row>
    <row r="5941" spans="1:4">
      <c r="A5941">
        <v>6140</v>
      </c>
      <c r="B5941" t="s">
        <v>534</v>
      </c>
      <c r="C5941" t="s">
        <v>553</v>
      </c>
      <c r="D5941" t="str">
        <f>IFERROR(VLOOKUP(A5941,'Perpetual Stats(HEM)'!$A$3:$D$2773,3,FALSE),B5941)</f>
        <v>WA</v>
      </c>
    </row>
    <row r="5942" spans="1:4">
      <c r="A5942">
        <v>6141</v>
      </c>
      <c r="B5942" t="s">
        <v>534</v>
      </c>
      <c r="C5942" t="s">
        <v>553</v>
      </c>
      <c r="D5942" t="str">
        <f>IFERROR(VLOOKUP(A5942,'Perpetual Stats(HEM)'!$A$3:$D$2773,3,FALSE),B5942)</f>
        <v>WA</v>
      </c>
    </row>
    <row r="5943" spans="1:4">
      <c r="A5943">
        <v>6142</v>
      </c>
      <c r="B5943" t="s">
        <v>534</v>
      </c>
      <c r="C5943" t="s">
        <v>553</v>
      </c>
      <c r="D5943" t="str">
        <f>IFERROR(VLOOKUP(A5943,'Perpetual Stats(HEM)'!$A$3:$D$2773,3,FALSE),B5943)</f>
        <v>WA</v>
      </c>
    </row>
    <row r="5944" spans="1:4">
      <c r="A5944">
        <v>6143</v>
      </c>
      <c r="B5944" t="s">
        <v>534</v>
      </c>
      <c r="C5944" t="s">
        <v>553</v>
      </c>
      <c r="D5944" t="str">
        <f>IFERROR(VLOOKUP(A5944,'Perpetual Stats(HEM)'!$A$3:$D$2773,3,FALSE),B5944)</f>
        <v>WA</v>
      </c>
    </row>
    <row r="5945" spans="1:4">
      <c r="A5945">
        <v>6144</v>
      </c>
      <c r="B5945" t="s">
        <v>534</v>
      </c>
      <c r="C5945" t="s">
        <v>553</v>
      </c>
      <c r="D5945" t="str">
        <f>IFERROR(VLOOKUP(A5945,'Perpetual Stats(HEM)'!$A$3:$D$2773,3,FALSE),B5945)</f>
        <v>WA</v>
      </c>
    </row>
    <row r="5946" spans="1:4">
      <c r="A5946">
        <v>6145</v>
      </c>
      <c r="B5946" t="s">
        <v>534</v>
      </c>
      <c r="C5946" t="s">
        <v>553</v>
      </c>
      <c r="D5946" t="str">
        <f>IFERROR(VLOOKUP(A5946,'Perpetual Stats(HEM)'!$A$3:$D$2773,3,FALSE),B5946)</f>
        <v>WA</v>
      </c>
    </row>
    <row r="5947" spans="1:4">
      <c r="A5947">
        <v>6146</v>
      </c>
      <c r="B5947" t="s">
        <v>534</v>
      </c>
      <c r="C5947" t="s">
        <v>553</v>
      </c>
      <c r="D5947" t="str">
        <f>IFERROR(VLOOKUP(A5947,'Perpetual Stats(HEM)'!$A$3:$D$2773,3,FALSE),B5947)</f>
        <v>WA</v>
      </c>
    </row>
    <row r="5948" spans="1:4">
      <c r="A5948">
        <v>6147</v>
      </c>
      <c r="B5948" t="s">
        <v>534</v>
      </c>
      <c r="C5948" t="s">
        <v>553</v>
      </c>
      <c r="D5948" t="str">
        <f>IFERROR(VLOOKUP(A5948,'Perpetual Stats(HEM)'!$A$3:$D$2773,3,FALSE),B5948)</f>
        <v>5GPER</v>
      </c>
    </row>
    <row r="5949" spans="1:4">
      <c r="A5949">
        <v>6148</v>
      </c>
      <c r="B5949" t="s">
        <v>534</v>
      </c>
      <c r="C5949" t="s">
        <v>553</v>
      </c>
      <c r="D5949" t="str">
        <f>IFERROR(VLOOKUP(A5949,'Perpetual Stats(HEM)'!$A$3:$D$2773,3,FALSE),B5949)</f>
        <v>5GPER</v>
      </c>
    </row>
    <row r="5950" spans="1:4">
      <c r="A5950">
        <v>6149</v>
      </c>
      <c r="B5950" t="s">
        <v>534</v>
      </c>
      <c r="C5950" t="s">
        <v>553</v>
      </c>
      <c r="D5950" t="str">
        <f>IFERROR(VLOOKUP(A5950,'Perpetual Stats(HEM)'!$A$3:$D$2773,3,FALSE),B5950)</f>
        <v>5GPER</v>
      </c>
    </row>
    <row r="5951" spans="1:4">
      <c r="A5951">
        <v>6150</v>
      </c>
      <c r="B5951" t="s">
        <v>534</v>
      </c>
      <c r="C5951" t="s">
        <v>553</v>
      </c>
      <c r="D5951" t="str">
        <f>IFERROR(VLOOKUP(A5951,'Perpetual Stats(HEM)'!$A$3:$D$2773,3,FALSE),B5951)</f>
        <v>5GPER</v>
      </c>
    </row>
    <row r="5952" spans="1:4">
      <c r="A5952">
        <v>6151</v>
      </c>
      <c r="B5952" t="s">
        <v>534</v>
      </c>
      <c r="C5952" t="s">
        <v>553</v>
      </c>
      <c r="D5952" t="str">
        <f>IFERROR(VLOOKUP(A5952,'Perpetual Stats(HEM)'!$A$3:$D$2773,3,FALSE),B5952)</f>
        <v>5GPER</v>
      </c>
    </row>
    <row r="5953" spans="1:4">
      <c r="A5953">
        <v>6152</v>
      </c>
      <c r="B5953" t="s">
        <v>534</v>
      </c>
      <c r="C5953" t="s">
        <v>553</v>
      </c>
      <c r="D5953" t="str">
        <f>IFERROR(VLOOKUP(A5953,'Perpetual Stats(HEM)'!$A$3:$D$2773,3,FALSE),B5953)</f>
        <v>5GPER</v>
      </c>
    </row>
    <row r="5954" spans="1:4">
      <c r="A5954">
        <v>6153</v>
      </c>
      <c r="B5954" t="s">
        <v>534</v>
      </c>
      <c r="C5954" t="s">
        <v>553</v>
      </c>
      <c r="D5954" t="str">
        <f>IFERROR(VLOOKUP(A5954,'Perpetual Stats(HEM)'!$A$3:$D$2773,3,FALSE),B5954)</f>
        <v>5GPER</v>
      </c>
    </row>
    <row r="5955" spans="1:4">
      <c r="A5955">
        <v>6154</v>
      </c>
      <c r="B5955" t="s">
        <v>534</v>
      </c>
      <c r="C5955" t="s">
        <v>553</v>
      </c>
      <c r="D5955" t="str">
        <f>IFERROR(VLOOKUP(A5955,'Perpetual Stats(HEM)'!$A$3:$D$2773,3,FALSE),B5955)</f>
        <v>5GPER</v>
      </c>
    </row>
    <row r="5956" spans="1:4">
      <c r="A5956">
        <v>6155</v>
      </c>
      <c r="B5956" t="s">
        <v>534</v>
      </c>
      <c r="C5956" t="s">
        <v>553</v>
      </c>
      <c r="D5956" t="str">
        <f>IFERROR(VLOOKUP(A5956,'Perpetual Stats(HEM)'!$A$3:$D$2773,3,FALSE),B5956)</f>
        <v>5GPER</v>
      </c>
    </row>
    <row r="5957" spans="1:4">
      <c r="A5957">
        <v>6156</v>
      </c>
      <c r="B5957" t="s">
        <v>534</v>
      </c>
      <c r="C5957" t="s">
        <v>553</v>
      </c>
      <c r="D5957" t="str">
        <f>IFERROR(VLOOKUP(A5957,'Perpetual Stats(HEM)'!$A$3:$D$2773,3,FALSE),B5957)</f>
        <v>5GPER</v>
      </c>
    </row>
    <row r="5958" spans="1:4">
      <c r="A5958">
        <v>6157</v>
      </c>
      <c r="B5958" t="s">
        <v>534</v>
      </c>
      <c r="C5958" t="s">
        <v>553</v>
      </c>
      <c r="D5958" t="str">
        <f>IFERROR(VLOOKUP(A5958,'Perpetual Stats(HEM)'!$A$3:$D$2773,3,FALSE),B5958)</f>
        <v>5GPER</v>
      </c>
    </row>
    <row r="5959" spans="1:4">
      <c r="A5959">
        <v>6158</v>
      </c>
      <c r="B5959" t="s">
        <v>534</v>
      </c>
      <c r="C5959" t="s">
        <v>553</v>
      </c>
      <c r="D5959" t="str">
        <f>IFERROR(VLOOKUP(A5959,'Perpetual Stats(HEM)'!$A$3:$D$2773,3,FALSE),B5959)</f>
        <v>5GPER</v>
      </c>
    </row>
    <row r="5960" spans="1:4">
      <c r="A5960">
        <v>6159</v>
      </c>
      <c r="B5960" t="s">
        <v>534</v>
      </c>
      <c r="C5960" t="s">
        <v>553</v>
      </c>
      <c r="D5960" t="str">
        <f>IFERROR(VLOOKUP(A5960,'Perpetual Stats(HEM)'!$A$3:$D$2773,3,FALSE),B5960)</f>
        <v>5GPER</v>
      </c>
    </row>
    <row r="5961" spans="1:4">
      <c r="A5961">
        <v>6160</v>
      </c>
      <c r="B5961" t="s">
        <v>534</v>
      </c>
      <c r="C5961" t="s">
        <v>553</v>
      </c>
      <c r="D5961" t="str">
        <f>IFERROR(VLOOKUP(A5961,'Perpetual Stats(HEM)'!$A$3:$D$2773,3,FALSE),B5961)</f>
        <v>5GPER</v>
      </c>
    </row>
    <row r="5962" spans="1:4">
      <c r="A5962">
        <v>6161</v>
      </c>
      <c r="B5962" t="s">
        <v>534</v>
      </c>
      <c r="C5962" t="s">
        <v>553</v>
      </c>
      <c r="D5962" t="str">
        <f>IFERROR(VLOOKUP(A5962,'Perpetual Stats(HEM)'!$A$3:$D$2773,3,FALSE),B5962)</f>
        <v>5GPER</v>
      </c>
    </row>
    <row r="5963" spans="1:4">
      <c r="A5963">
        <v>6162</v>
      </c>
      <c r="B5963" t="s">
        <v>534</v>
      </c>
      <c r="C5963" t="s">
        <v>553</v>
      </c>
      <c r="D5963" t="str">
        <f>IFERROR(VLOOKUP(A5963,'Perpetual Stats(HEM)'!$A$3:$D$2773,3,FALSE),B5963)</f>
        <v>5GPER</v>
      </c>
    </row>
    <row r="5964" spans="1:4">
      <c r="A5964">
        <v>6163</v>
      </c>
      <c r="B5964" t="s">
        <v>534</v>
      </c>
      <c r="C5964" t="s">
        <v>553</v>
      </c>
      <c r="D5964" t="str">
        <f>IFERROR(VLOOKUP(A5964,'Perpetual Stats(HEM)'!$A$3:$D$2773,3,FALSE),B5964)</f>
        <v>5GPER</v>
      </c>
    </row>
    <row r="5965" spans="1:4">
      <c r="A5965">
        <v>6164</v>
      </c>
      <c r="B5965" t="s">
        <v>534</v>
      </c>
      <c r="C5965" t="s">
        <v>553</v>
      </c>
      <c r="D5965" t="str">
        <f>IFERROR(VLOOKUP(A5965,'Perpetual Stats(HEM)'!$A$3:$D$2773,3,FALSE),B5965)</f>
        <v>5GPER</v>
      </c>
    </row>
    <row r="5966" spans="1:4">
      <c r="A5966">
        <v>6165</v>
      </c>
      <c r="B5966" t="s">
        <v>534</v>
      </c>
      <c r="C5966" t="s">
        <v>553</v>
      </c>
      <c r="D5966" t="str">
        <f>IFERROR(VLOOKUP(A5966,'Perpetual Stats(HEM)'!$A$3:$D$2773,3,FALSE),B5966)</f>
        <v>5GPER</v>
      </c>
    </row>
    <row r="5967" spans="1:4">
      <c r="A5967">
        <v>6166</v>
      </c>
      <c r="B5967" t="s">
        <v>534</v>
      </c>
      <c r="C5967" t="s">
        <v>553</v>
      </c>
      <c r="D5967" t="str">
        <f>IFERROR(VLOOKUP(A5967,'Perpetual Stats(HEM)'!$A$3:$D$2773,3,FALSE),B5967)</f>
        <v>5GPER</v>
      </c>
    </row>
    <row r="5968" spans="1:4">
      <c r="A5968">
        <v>6167</v>
      </c>
      <c r="B5968" t="s">
        <v>534</v>
      </c>
      <c r="C5968" t="s">
        <v>553</v>
      </c>
      <c r="D5968" t="str">
        <f>IFERROR(VLOOKUP(A5968,'Perpetual Stats(HEM)'!$A$3:$D$2773,3,FALSE),B5968)</f>
        <v>5GPER</v>
      </c>
    </row>
    <row r="5969" spans="1:4">
      <c r="A5969">
        <v>6168</v>
      </c>
      <c r="B5969" t="s">
        <v>534</v>
      </c>
      <c r="C5969" t="s">
        <v>553</v>
      </c>
      <c r="D5969" t="str">
        <f>IFERROR(VLOOKUP(A5969,'Perpetual Stats(HEM)'!$A$3:$D$2773,3,FALSE),B5969)</f>
        <v>5GPER</v>
      </c>
    </row>
    <row r="5970" spans="1:4">
      <c r="A5970">
        <v>6169</v>
      </c>
      <c r="B5970" t="s">
        <v>534</v>
      </c>
      <c r="C5970" t="s">
        <v>553</v>
      </c>
      <c r="D5970" t="str">
        <f>IFERROR(VLOOKUP(A5970,'Perpetual Stats(HEM)'!$A$3:$D$2773,3,FALSE),B5970)</f>
        <v>5GPER</v>
      </c>
    </row>
    <row r="5971" spans="1:4">
      <c r="A5971">
        <v>6170</v>
      </c>
      <c r="B5971" t="s">
        <v>534</v>
      </c>
      <c r="C5971" t="s">
        <v>553</v>
      </c>
      <c r="D5971" t="str">
        <f>IFERROR(VLOOKUP(A5971,'Perpetual Stats(HEM)'!$A$3:$D$2773,3,FALSE),B5971)</f>
        <v>5GPER</v>
      </c>
    </row>
    <row r="5972" spans="1:4">
      <c r="A5972">
        <v>6171</v>
      </c>
      <c r="B5972" t="s">
        <v>534</v>
      </c>
      <c r="C5972" t="s">
        <v>553</v>
      </c>
      <c r="D5972" t="str">
        <f>IFERROR(VLOOKUP(A5972,'Perpetual Stats(HEM)'!$A$3:$D$2773,3,FALSE),B5972)</f>
        <v>5GPER</v>
      </c>
    </row>
    <row r="5973" spans="1:4">
      <c r="A5973">
        <v>6172</v>
      </c>
      <c r="B5973" t="s">
        <v>534</v>
      </c>
      <c r="C5973" t="s">
        <v>553</v>
      </c>
      <c r="D5973" t="str">
        <f>IFERROR(VLOOKUP(A5973,'Perpetual Stats(HEM)'!$A$3:$D$2773,3,FALSE),B5973)</f>
        <v>5GPER</v>
      </c>
    </row>
    <row r="5974" spans="1:4">
      <c r="A5974">
        <v>6173</v>
      </c>
      <c r="B5974" t="s">
        <v>534</v>
      </c>
      <c r="C5974" t="s">
        <v>553</v>
      </c>
      <c r="D5974" t="str">
        <f>IFERROR(VLOOKUP(A5974,'Perpetual Stats(HEM)'!$A$3:$D$2773,3,FALSE),B5974)</f>
        <v>5GPER</v>
      </c>
    </row>
    <row r="5975" spans="1:4">
      <c r="A5975">
        <v>6174</v>
      </c>
      <c r="B5975" t="s">
        <v>534</v>
      </c>
      <c r="C5975" t="s">
        <v>553</v>
      </c>
      <c r="D5975" t="str">
        <f>IFERROR(VLOOKUP(A5975,'Perpetual Stats(HEM)'!$A$3:$D$2773,3,FALSE),B5975)</f>
        <v>5GPER</v>
      </c>
    </row>
    <row r="5976" spans="1:4">
      <c r="A5976">
        <v>6175</v>
      </c>
      <c r="B5976" t="s">
        <v>534</v>
      </c>
      <c r="C5976" t="s">
        <v>553</v>
      </c>
      <c r="D5976" t="str">
        <f>IFERROR(VLOOKUP(A5976,'Perpetual Stats(HEM)'!$A$3:$D$2773,3,FALSE),B5976)</f>
        <v>5GPER</v>
      </c>
    </row>
    <row r="5977" spans="1:4">
      <c r="A5977">
        <v>6176</v>
      </c>
      <c r="B5977" t="s">
        <v>534</v>
      </c>
      <c r="C5977" t="s">
        <v>553</v>
      </c>
      <c r="D5977" t="str">
        <f>IFERROR(VLOOKUP(A5977,'Perpetual Stats(HEM)'!$A$3:$D$2773,3,FALSE),B5977)</f>
        <v>5GPER</v>
      </c>
    </row>
    <row r="5978" spans="1:4">
      <c r="A5978">
        <v>6177</v>
      </c>
      <c r="B5978" t="s">
        <v>534</v>
      </c>
      <c r="C5978" t="s">
        <v>553</v>
      </c>
      <c r="D5978" t="str">
        <f>IFERROR(VLOOKUP(A5978,'Perpetual Stats(HEM)'!$A$3:$D$2773,3,FALSE),B5978)</f>
        <v>WA</v>
      </c>
    </row>
    <row r="5979" spans="1:4">
      <c r="A5979">
        <v>6178</v>
      </c>
      <c r="B5979" t="s">
        <v>534</v>
      </c>
      <c r="C5979" t="s">
        <v>553</v>
      </c>
      <c r="D5979" t="str">
        <f>IFERROR(VLOOKUP(A5979,'Perpetual Stats(HEM)'!$A$3:$D$2773,3,FALSE),B5979)</f>
        <v>WA</v>
      </c>
    </row>
    <row r="5980" spans="1:4">
      <c r="A5980">
        <v>6179</v>
      </c>
      <c r="B5980" t="s">
        <v>534</v>
      </c>
      <c r="C5980" t="s">
        <v>553</v>
      </c>
      <c r="D5980" t="str">
        <f>IFERROR(VLOOKUP(A5980,'Perpetual Stats(HEM)'!$A$3:$D$2773,3,FALSE),B5980)</f>
        <v>WA</v>
      </c>
    </row>
    <row r="5981" spans="1:4">
      <c r="A5981">
        <v>6180</v>
      </c>
      <c r="B5981" t="s">
        <v>534</v>
      </c>
      <c r="C5981" t="s">
        <v>553</v>
      </c>
      <c r="D5981" t="str">
        <f>IFERROR(VLOOKUP(A5981,'Perpetual Stats(HEM)'!$A$3:$D$2773,3,FALSE),B5981)</f>
        <v>5GPER</v>
      </c>
    </row>
    <row r="5982" spans="1:4">
      <c r="A5982">
        <v>6181</v>
      </c>
      <c r="B5982" t="s">
        <v>534</v>
      </c>
      <c r="C5982" t="s">
        <v>553</v>
      </c>
      <c r="D5982" t="str">
        <f>IFERROR(VLOOKUP(A5982,'Perpetual Stats(HEM)'!$A$3:$D$2773,3,FALSE),B5982)</f>
        <v>5GPER</v>
      </c>
    </row>
    <row r="5983" spans="1:4">
      <c r="A5983">
        <v>6182</v>
      </c>
      <c r="B5983" t="s">
        <v>534</v>
      </c>
      <c r="C5983" t="s">
        <v>553</v>
      </c>
      <c r="D5983" t="str">
        <f>IFERROR(VLOOKUP(A5983,'Perpetual Stats(HEM)'!$A$3:$D$2773,3,FALSE),B5983)</f>
        <v>5GPER</v>
      </c>
    </row>
    <row r="5984" spans="1:4">
      <c r="A5984">
        <v>6183</v>
      </c>
      <c r="B5984" t="s">
        <v>534</v>
      </c>
      <c r="C5984" t="s">
        <v>553</v>
      </c>
      <c r="D5984" t="str">
        <f>IFERROR(VLOOKUP(A5984,'Perpetual Stats(HEM)'!$A$3:$D$2773,3,FALSE),B5984)</f>
        <v>WA</v>
      </c>
    </row>
    <row r="5985" spans="1:4">
      <c r="A5985">
        <v>6184</v>
      </c>
      <c r="B5985" t="s">
        <v>534</v>
      </c>
      <c r="C5985" t="s">
        <v>553</v>
      </c>
      <c r="D5985" t="str">
        <f>IFERROR(VLOOKUP(A5985,'Perpetual Stats(HEM)'!$A$3:$D$2773,3,FALSE),B5985)</f>
        <v>WA</v>
      </c>
    </row>
    <row r="5986" spans="1:4">
      <c r="A5986">
        <v>6185</v>
      </c>
      <c r="B5986" t="s">
        <v>534</v>
      </c>
      <c r="C5986" t="s">
        <v>553</v>
      </c>
      <c r="D5986" t="str">
        <f>IFERROR(VLOOKUP(A5986,'Perpetual Stats(HEM)'!$A$3:$D$2773,3,FALSE),B5986)</f>
        <v>WA</v>
      </c>
    </row>
    <row r="5987" spans="1:4">
      <c r="A5987">
        <v>6186</v>
      </c>
      <c r="B5987" t="s">
        <v>534</v>
      </c>
      <c r="C5987" t="s">
        <v>553</v>
      </c>
      <c r="D5987" t="str">
        <f>IFERROR(VLOOKUP(A5987,'Perpetual Stats(HEM)'!$A$3:$D$2773,3,FALSE),B5987)</f>
        <v>WA</v>
      </c>
    </row>
    <row r="5988" spans="1:4">
      <c r="A5988">
        <v>6187</v>
      </c>
      <c r="B5988" t="s">
        <v>534</v>
      </c>
      <c r="C5988" t="s">
        <v>553</v>
      </c>
      <c r="D5988" t="str">
        <f>IFERROR(VLOOKUP(A5988,'Perpetual Stats(HEM)'!$A$3:$D$2773,3,FALSE),B5988)</f>
        <v>WA</v>
      </c>
    </row>
    <row r="5989" spans="1:4">
      <c r="A5989">
        <v>6188</v>
      </c>
      <c r="B5989" t="s">
        <v>534</v>
      </c>
      <c r="C5989" t="s">
        <v>553</v>
      </c>
      <c r="D5989" t="str">
        <f>IFERROR(VLOOKUP(A5989,'Perpetual Stats(HEM)'!$A$3:$D$2773,3,FALSE),B5989)</f>
        <v>WA</v>
      </c>
    </row>
    <row r="5990" spans="1:4">
      <c r="A5990">
        <v>6189</v>
      </c>
      <c r="B5990" t="s">
        <v>534</v>
      </c>
      <c r="C5990" t="s">
        <v>553</v>
      </c>
      <c r="D5990" t="str">
        <f>IFERROR(VLOOKUP(A5990,'Perpetual Stats(HEM)'!$A$3:$D$2773,3,FALSE),B5990)</f>
        <v>WA</v>
      </c>
    </row>
    <row r="5991" spans="1:4">
      <c r="A5991">
        <v>6190</v>
      </c>
      <c r="B5991" t="s">
        <v>534</v>
      </c>
      <c r="C5991" t="s">
        <v>553</v>
      </c>
      <c r="D5991" t="str">
        <f>IFERROR(VLOOKUP(A5991,'Perpetual Stats(HEM)'!$A$3:$D$2773,3,FALSE),B5991)</f>
        <v>WA</v>
      </c>
    </row>
    <row r="5992" spans="1:4">
      <c r="A5992">
        <v>6191</v>
      </c>
      <c r="B5992" t="s">
        <v>534</v>
      </c>
      <c r="C5992" t="s">
        <v>553</v>
      </c>
      <c r="D5992" t="str">
        <f>IFERROR(VLOOKUP(A5992,'Perpetual Stats(HEM)'!$A$3:$D$2773,3,FALSE),B5992)</f>
        <v>WA</v>
      </c>
    </row>
    <row r="5993" spans="1:4">
      <c r="A5993">
        <v>6192</v>
      </c>
      <c r="B5993" t="s">
        <v>534</v>
      </c>
      <c r="C5993" t="s">
        <v>553</v>
      </c>
      <c r="D5993" t="str">
        <f>IFERROR(VLOOKUP(A5993,'Perpetual Stats(HEM)'!$A$3:$D$2773,3,FALSE),B5993)</f>
        <v>WA</v>
      </c>
    </row>
    <row r="5994" spans="1:4">
      <c r="A5994">
        <v>6193</v>
      </c>
      <c r="B5994" t="s">
        <v>534</v>
      </c>
      <c r="C5994" t="s">
        <v>553</v>
      </c>
      <c r="D5994" t="str">
        <f>IFERROR(VLOOKUP(A5994,'Perpetual Stats(HEM)'!$A$3:$D$2773,3,FALSE),B5994)</f>
        <v>WA</v>
      </c>
    </row>
    <row r="5995" spans="1:4">
      <c r="A5995">
        <v>6194</v>
      </c>
      <c r="B5995" t="s">
        <v>534</v>
      </c>
      <c r="C5995" t="s">
        <v>553</v>
      </c>
      <c r="D5995" t="str">
        <f>IFERROR(VLOOKUP(A5995,'Perpetual Stats(HEM)'!$A$3:$D$2773,3,FALSE),B5995)</f>
        <v>WA</v>
      </c>
    </row>
    <row r="5996" spans="1:4">
      <c r="A5996">
        <v>6195</v>
      </c>
      <c r="B5996" t="s">
        <v>534</v>
      </c>
      <c r="C5996" t="s">
        <v>553</v>
      </c>
      <c r="D5996" t="str">
        <f>IFERROR(VLOOKUP(A5996,'Perpetual Stats(HEM)'!$A$3:$D$2773,3,FALSE),B5996)</f>
        <v>WA</v>
      </c>
    </row>
    <row r="5997" spans="1:4">
      <c r="A5997">
        <v>6196</v>
      </c>
      <c r="B5997" t="s">
        <v>534</v>
      </c>
      <c r="C5997" t="s">
        <v>553</v>
      </c>
      <c r="D5997" t="str">
        <f>IFERROR(VLOOKUP(A5997,'Perpetual Stats(HEM)'!$A$3:$D$2773,3,FALSE),B5997)</f>
        <v>WA</v>
      </c>
    </row>
    <row r="5998" spans="1:4">
      <c r="A5998">
        <v>6197</v>
      </c>
      <c r="B5998" t="s">
        <v>534</v>
      </c>
      <c r="C5998" t="s">
        <v>553</v>
      </c>
      <c r="D5998" t="str">
        <f>IFERROR(VLOOKUP(A5998,'Perpetual Stats(HEM)'!$A$3:$D$2773,3,FALSE),B5998)</f>
        <v>WA</v>
      </c>
    </row>
    <row r="5999" spans="1:4">
      <c r="A5999">
        <v>6198</v>
      </c>
      <c r="B5999" t="s">
        <v>534</v>
      </c>
      <c r="C5999" t="s">
        <v>553</v>
      </c>
      <c r="D5999" t="str">
        <f>IFERROR(VLOOKUP(A5999,'Perpetual Stats(HEM)'!$A$3:$D$2773,3,FALSE),B5999)</f>
        <v>WA</v>
      </c>
    </row>
    <row r="6000" spans="1:4">
      <c r="A6000">
        <v>6199</v>
      </c>
      <c r="B6000" t="s">
        <v>534</v>
      </c>
      <c r="C6000" t="s">
        <v>553</v>
      </c>
      <c r="D6000" t="str">
        <f>IFERROR(VLOOKUP(A6000,'Perpetual Stats(HEM)'!$A$3:$D$2773,3,FALSE),B6000)</f>
        <v>WA</v>
      </c>
    </row>
    <row r="6001" spans="1:4">
      <c r="A6001">
        <v>6200</v>
      </c>
      <c r="B6001" t="s">
        <v>534</v>
      </c>
      <c r="C6001" t="s">
        <v>553</v>
      </c>
      <c r="D6001" t="str">
        <f>IFERROR(VLOOKUP(A6001,'Perpetual Stats(HEM)'!$A$3:$D$2773,3,FALSE),B6001)</f>
        <v>WA</v>
      </c>
    </row>
    <row r="6002" spans="1:4">
      <c r="A6002">
        <v>6201</v>
      </c>
      <c r="B6002" t="s">
        <v>534</v>
      </c>
      <c r="C6002" t="s">
        <v>553</v>
      </c>
      <c r="D6002" t="str">
        <f>IFERROR(VLOOKUP(A6002,'Perpetual Stats(HEM)'!$A$3:$D$2773,3,FALSE),B6002)</f>
        <v>WA</v>
      </c>
    </row>
    <row r="6003" spans="1:4">
      <c r="A6003">
        <v>6202</v>
      </c>
      <c r="B6003" t="s">
        <v>534</v>
      </c>
      <c r="C6003" t="s">
        <v>553</v>
      </c>
      <c r="D6003" t="str">
        <f>IFERROR(VLOOKUP(A6003,'Perpetual Stats(HEM)'!$A$3:$D$2773,3,FALSE),B6003)</f>
        <v>WA</v>
      </c>
    </row>
    <row r="6004" spans="1:4">
      <c r="A6004">
        <v>6203</v>
      </c>
      <c r="B6004" t="s">
        <v>534</v>
      </c>
      <c r="C6004" t="s">
        <v>553</v>
      </c>
      <c r="D6004" t="str">
        <f>IFERROR(VLOOKUP(A6004,'Perpetual Stats(HEM)'!$A$3:$D$2773,3,FALSE),B6004)</f>
        <v>WA</v>
      </c>
    </row>
    <row r="6005" spans="1:4">
      <c r="A6005">
        <v>6204</v>
      </c>
      <c r="B6005" t="s">
        <v>534</v>
      </c>
      <c r="C6005" t="s">
        <v>553</v>
      </c>
      <c r="D6005" t="str">
        <f>IFERROR(VLOOKUP(A6005,'Perpetual Stats(HEM)'!$A$3:$D$2773,3,FALSE),B6005)</f>
        <v>WA</v>
      </c>
    </row>
    <row r="6006" spans="1:4">
      <c r="A6006">
        <v>6205</v>
      </c>
      <c r="B6006" t="s">
        <v>534</v>
      </c>
      <c r="C6006" t="s">
        <v>553</v>
      </c>
      <c r="D6006" t="str">
        <f>IFERROR(VLOOKUP(A6006,'Perpetual Stats(HEM)'!$A$3:$D$2773,3,FALSE),B6006)</f>
        <v>WA</v>
      </c>
    </row>
    <row r="6007" spans="1:4">
      <c r="A6007">
        <v>6206</v>
      </c>
      <c r="B6007" t="s">
        <v>534</v>
      </c>
      <c r="C6007" t="s">
        <v>553</v>
      </c>
      <c r="D6007" t="str">
        <f>IFERROR(VLOOKUP(A6007,'Perpetual Stats(HEM)'!$A$3:$D$2773,3,FALSE),B6007)</f>
        <v>WA</v>
      </c>
    </row>
    <row r="6008" spans="1:4">
      <c r="A6008">
        <v>6207</v>
      </c>
      <c r="B6008" t="s">
        <v>534</v>
      </c>
      <c r="C6008" t="s">
        <v>553</v>
      </c>
      <c r="D6008" t="str">
        <f>IFERROR(VLOOKUP(A6008,'Perpetual Stats(HEM)'!$A$3:$D$2773,3,FALSE),B6008)</f>
        <v>5GPER</v>
      </c>
    </row>
    <row r="6009" spans="1:4">
      <c r="A6009">
        <v>6208</v>
      </c>
      <c r="B6009" t="s">
        <v>534</v>
      </c>
      <c r="C6009" t="s">
        <v>553</v>
      </c>
      <c r="D6009" t="str">
        <f>IFERROR(VLOOKUP(A6009,'Perpetual Stats(HEM)'!$A$3:$D$2773,3,FALSE),B6009)</f>
        <v>5GPER</v>
      </c>
    </row>
    <row r="6010" spans="1:4">
      <c r="A6010">
        <v>6209</v>
      </c>
      <c r="B6010" t="s">
        <v>534</v>
      </c>
      <c r="C6010" t="s">
        <v>553</v>
      </c>
      <c r="D6010" t="str">
        <f>IFERROR(VLOOKUP(A6010,'Perpetual Stats(HEM)'!$A$3:$D$2773,3,FALSE),B6010)</f>
        <v>5GPER</v>
      </c>
    </row>
    <row r="6011" spans="1:4">
      <c r="A6011">
        <v>6210</v>
      </c>
      <c r="B6011" t="s">
        <v>534</v>
      </c>
      <c r="C6011" t="s">
        <v>553</v>
      </c>
      <c r="D6011" t="str">
        <f>IFERROR(VLOOKUP(A6011,'Perpetual Stats(HEM)'!$A$3:$D$2773,3,FALSE),B6011)</f>
        <v>5GPER</v>
      </c>
    </row>
    <row r="6012" spans="1:4">
      <c r="A6012">
        <v>6211</v>
      </c>
      <c r="B6012" t="s">
        <v>534</v>
      </c>
      <c r="C6012" t="s">
        <v>553</v>
      </c>
      <c r="D6012" t="str">
        <f>IFERROR(VLOOKUP(A6012,'Perpetual Stats(HEM)'!$A$3:$D$2773,3,FALSE),B6012)</f>
        <v>5GPER</v>
      </c>
    </row>
    <row r="6013" spans="1:4">
      <c r="A6013">
        <v>6212</v>
      </c>
      <c r="B6013" t="s">
        <v>534</v>
      </c>
      <c r="C6013" t="s">
        <v>553</v>
      </c>
      <c r="D6013" t="str">
        <f>IFERROR(VLOOKUP(A6013,'Perpetual Stats(HEM)'!$A$3:$D$2773,3,FALSE),B6013)</f>
        <v>WA</v>
      </c>
    </row>
    <row r="6014" spans="1:4">
      <c r="A6014">
        <v>6213</v>
      </c>
      <c r="B6014" t="s">
        <v>534</v>
      </c>
      <c r="C6014" t="s">
        <v>553</v>
      </c>
      <c r="D6014" t="str">
        <f>IFERROR(VLOOKUP(A6014,'Perpetual Stats(HEM)'!$A$3:$D$2773,3,FALSE),B6014)</f>
        <v>5RWAU</v>
      </c>
    </row>
    <row r="6015" spans="1:4">
      <c r="A6015">
        <v>6214</v>
      </c>
      <c r="B6015" t="s">
        <v>534</v>
      </c>
      <c r="C6015" t="s">
        <v>553</v>
      </c>
      <c r="D6015" t="str">
        <f>IFERROR(VLOOKUP(A6015,'Perpetual Stats(HEM)'!$A$3:$D$2773,3,FALSE),B6015)</f>
        <v>5GPER</v>
      </c>
    </row>
    <row r="6016" spans="1:4">
      <c r="A6016">
        <v>6215</v>
      </c>
      <c r="B6016" t="s">
        <v>534</v>
      </c>
      <c r="C6016" t="s">
        <v>479</v>
      </c>
      <c r="D6016" t="str">
        <f>IFERROR(VLOOKUP(A6016,'Perpetual Stats(HEM)'!$A$3:$D$2773,3,FALSE),B6016)</f>
        <v>5RWAU</v>
      </c>
    </row>
    <row r="6017" spans="1:4">
      <c r="A6017">
        <v>6216</v>
      </c>
      <c r="B6017" t="s">
        <v>534</v>
      </c>
      <c r="C6017" t="s">
        <v>479</v>
      </c>
      <c r="D6017" t="str">
        <f>IFERROR(VLOOKUP(A6017,'Perpetual Stats(HEM)'!$A$3:$D$2773,3,FALSE),B6017)</f>
        <v>WA</v>
      </c>
    </row>
    <row r="6018" spans="1:4">
      <c r="A6018">
        <v>6217</v>
      </c>
      <c r="B6018" t="s">
        <v>534</v>
      </c>
      <c r="C6018" t="s">
        <v>479</v>
      </c>
      <c r="D6018" t="str">
        <f>IFERROR(VLOOKUP(A6018,'Perpetual Stats(HEM)'!$A$3:$D$2773,3,FALSE),B6018)</f>
        <v>WA</v>
      </c>
    </row>
    <row r="6019" spans="1:4">
      <c r="A6019">
        <v>6218</v>
      </c>
      <c r="B6019" t="s">
        <v>534</v>
      </c>
      <c r="C6019" t="s">
        <v>479</v>
      </c>
      <c r="D6019" t="str">
        <f>IFERROR(VLOOKUP(A6019,'Perpetual Stats(HEM)'!$A$3:$D$2773,3,FALSE),B6019)</f>
        <v>5RWAU</v>
      </c>
    </row>
    <row r="6020" spans="1:4">
      <c r="A6020">
        <v>6219</v>
      </c>
      <c r="B6020" t="s">
        <v>534</v>
      </c>
      <c r="C6020" t="s">
        <v>479</v>
      </c>
      <c r="D6020" t="str">
        <f>IFERROR(VLOOKUP(A6020,'Perpetual Stats(HEM)'!$A$3:$D$2773,3,FALSE),B6020)</f>
        <v>WA</v>
      </c>
    </row>
    <row r="6021" spans="1:4">
      <c r="A6021">
        <v>6220</v>
      </c>
      <c r="B6021" t="s">
        <v>534</v>
      </c>
      <c r="C6021" t="s">
        <v>479</v>
      </c>
      <c r="D6021" t="str">
        <f>IFERROR(VLOOKUP(A6021,'Perpetual Stats(HEM)'!$A$3:$D$2773,3,FALSE),B6021)</f>
        <v>5RWAU</v>
      </c>
    </row>
    <row r="6022" spans="1:4">
      <c r="A6022">
        <v>6221</v>
      </c>
      <c r="B6022" t="s">
        <v>534</v>
      </c>
      <c r="C6022" t="s">
        <v>479</v>
      </c>
      <c r="D6022" t="str">
        <f>IFERROR(VLOOKUP(A6022,'Perpetual Stats(HEM)'!$A$3:$D$2773,3,FALSE),B6022)</f>
        <v>5RWAU</v>
      </c>
    </row>
    <row r="6023" spans="1:4">
      <c r="A6023">
        <v>6222</v>
      </c>
      <c r="B6023" t="s">
        <v>534</v>
      </c>
      <c r="C6023" t="s">
        <v>479</v>
      </c>
      <c r="D6023" t="str">
        <f>IFERROR(VLOOKUP(A6023,'Perpetual Stats(HEM)'!$A$3:$D$2773,3,FALSE),B6023)</f>
        <v>WA</v>
      </c>
    </row>
    <row r="6024" spans="1:4">
      <c r="A6024">
        <v>6223</v>
      </c>
      <c r="B6024" t="s">
        <v>534</v>
      </c>
      <c r="C6024" t="s">
        <v>479</v>
      </c>
      <c r="D6024" t="str">
        <f>IFERROR(VLOOKUP(A6024,'Perpetual Stats(HEM)'!$A$3:$D$2773,3,FALSE),B6024)</f>
        <v>5RWAU</v>
      </c>
    </row>
    <row r="6025" spans="1:4">
      <c r="A6025">
        <v>6224</v>
      </c>
      <c r="B6025" t="s">
        <v>534</v>
      </c>
      <c r="C6025" t="s">
        <v>479</v>
      </c>
      <c r="D6025" t="str">
        <f>IFERROR(VLOOKUP(A6025,'Perpetual Stats(HEM)'!$A$3:$D$2773,3,FALSE),B6025)</f>
        <v>5RWAU</v>
      </c>
    </row>
    <row r="6026" spans="1:4">
      <c r="A6026">
        <v>6225</v>
      </c>
      <c r="B6026" t="s">
        <v>534</v>
      </c>
      <c r="C6026" t="s">
        <v>479</v>
      </c>
      <c r="D6026" t="str">
        <f>IFERROR(VLOOKUP(A6026,'Perpetual Stats(HEM)'!$A$3:$D$2773,3,FALSE),B6026)</f>
        <v>5RWAU</v>
      </c>
    </row>
    <row r="6027" spans="1:4">
      <c r="A6027">
        <v>6226</v>
      </c>
      <c r="B6027" t="s">
        <v>534</v>
      </c>
      <c r="C6027" t="s">
        <v>479</v>
      </c>
      <c r="D6027" t="str">
        <f>IFERROR(VLOOKUP(A6027,'Perpetual Stats(HEM)'!$A$3:$D$2773,3,FALSE),B6027)</f>
        <v>5RWAU</v>
      </c>
    </row>
    <row r="6028" spans="1:4">
      <c r="A6028">
        <v>6227</v>
      </c>
      <c r="B6028" t="s">
        <v>534</v>
      </c>
      <c r="C6028" t="s">
        <v>479</v>
      </c>
      <c r="D6028" t="str">
        <f>IFERROR(VLOOKUP(A6028,'Perpetual Stats(HEM)'!$A$3:$D$2773,3,FALSE),B6028)</f>
        <v>5RWAU</v>
      </c>
    </row>
    <row r="6029" spans="1:4">
      <c r="A6029">
        <v>6228</v>
      </c>
      <c r="B6029" t="s">
        <v>534</v>
      </c>
      <c r="C6029" t="s">
        <v>479</v>
      </c>
      <c r="D6029" t="str">
        <f>IFERROR(VLOOKUP(A6029,'Perpetual Stats(HEM)'!$A$3:$D$2773,3,FALSE),B6029)</f>
        <v>5RWAU</v>
      </c>
    </row>
    <row r="6030" spans="1:4">
      <c r="A6030">
        <v>6229</v>
      </c>
      <c r="B6030" t="s">
        <v>534</v>
      </c>
      <c r="C6030" t="s">
        <v>479</v>
      </c>
      <c r="D6030" t="str">
        <f>IFERROR(VLOOKUP(A6030,'Perpetual Stats(HEM)'!$A$3:$D$2773,3,FALSE),B6030)</f>
        <v>5RWAU</v>
      </c>
    </row>
    <row r="6031" spans="1:4">
      <c r="A6031">
        <v>6230</v>
      </c>
      <c r="B6031" t="s">
        <v>534</v>
      </c>
      <c r="C6031" t="s">
        <v>479</v>
      </c>
      <c r="D6031" t="str">
        <f>IFERROR(VLOOKUP(A6031,'Perpetual Stats(HEM)'!$A$3:$D$2773,3,FALSE),B6031)</f>
        <v>5RWAU</v>
      </c>
    </row>
    <row r="6032" spans="1:4">
      <c r="A6032">
        <v>6231</v>
      </c>
      <c r="B6032" t="s">
        <v>534</v>
      </c>
      <c r="C6032" t="s">
        <v>479</v>
      </c>
      <c r="D6032" t="str">
        <f>IFERROR(VLOOKUP(A6032,'Perpetual Stats(HEM)'!$A$3:$D$2773,3,FALSE),B6032)</f>
        <v>WA</v>
      </c>
    </row>
    <row r="6033" spans="1:4">
      <c r="A6033">
        <v>6232</v>
      </c>
      <c r="B6033" t="s">
        <v>534</v>
      </c>
      <c r="C6033" t="s">
        <v>479</v>
      </c>
      <c r="D6033" t="str">
        <f>IFERROR(VLOOKUP(A6033,'Perpetual Stats(HEM)'!$A$3:$D$2773,3,FALSE),B6033)</f>
        <v>5RWAU</v>
      </c>
    </row>
    <row r="6034" spans="1:4">
      <c r="A6034">
        <v>6233</v>
      </c>
      <c r="B6034" t="s">
        <v>534</v>
      </c>
      <c r="C6034" t="s">
        <v>479</v>
      </c>
      <c r="D6034" t="str">
        <f>IFERROR(VLOOKUP(A6034,'Perpetual Stats(HEM)'!$A$3:$D$2773,3,FALSE),B6034)</f>
        <v>5RWAU</v>
      </c>
    </row>
    <row r="6035" spans="1:4">
      <c r="A6035">
        <v>6234</v>
      </c>
      <c r="B6035" t="s">
        <v>534</v>
      </c>
      <c r="C6035" t="s">
        <v>479</v>
      </c>
      <c r="D6035" t="str">
        <f>IFERROR(VLOOKUP(A6035,'Perpetual Stats(HEM)'!$A$3:$D$2773,3,FALSE),B6035)</f>
        <v>WA</v>
      </c>
    </row>
    <row r="6036" spans="1:4">
      <c r="A6036">
        <v>6235</v>
      </c>
      <c r="B6036" t="s">
        <v>534</v>
      </c>
      <c r="C6036" t="s">
        <v>479</v>
      </c>
      <c r="D6036" t="str">
        <f>IFERROR(VLOOKUP(A6036,'Perpetual Stats(HEM)'!$A$3:$D$2773,3,FALSE),B6036)</f>
        <v>WA</v>
      </c>
    </row>
    <row r="6037" spans="1:4">
      <c r="A6037">
        <v>6236</v>
      </c>
      <c r="B6037" t="s">
        <v>534</v>
      </c>
      <c r="C6037" t="s">
        <v>479</v>
      </c>
      <c r="D6037" t="str">
        <f>IFERROR(VLOOKUP(A6037,'Perpetual Stats(HEM)'!$A$3:$D$2773,3,FALSE),B6037)</f>
        <v>5RWAU</v>
      </c>
    </row>
    <row r="6038" spans="1:4">
      <c r="A6038">
        <v>6237</v>
      </c>
      <c r="B6038" t="s">
        <v>534</v>
      </c>
      <c r="C6038" t="s">
        <v>479</v>
      </c>
      <c r="D6038" t="str">
        <f>IFERROR(VLOOKUP(A6038,'Perpetual Stats(HEM)'!$A$3:$D$2773,3,FALSE),B6038)</f>
        <v>5RWAU</v>
      </c>
    </row>
    <row r="6039" spans="1:4">
      <c r="A6039">
        <v>6238</v>
      </c>
      <c r="B6039" t="s">
        <v>534</v>
      </c>
      <c r="C6039" t="s">
        <v>479</v>
      </c>
      <c r="D6039" t="str">
        <f>IFERROR(VLOOKUP(A6039,'Perpetual Stats(HEM)'!$A$3:$D$2773,3,FALSE),B6039)</f>
        <v>WA</v>
      </c>
    </row>
    <row r="6040" spans="1:4">
      <c r="A6040">
        <v>6239</v>
      </c>
      <c r="B6040" t="s">
        <v>534</v>
      </c>
      <c r="C6040" t="s">
        <v>479</v>
      </c>
      <c r="D6040" t="str">
        <f>IFERROR(VLOOKUP(A6040,'Perpetual Stats(HEM)'!$A$3:$D$2773,3,FALSE),B6040)</f>
        <v>5RWAU</v>
      </c>
    </row>
    <row r="6041" spans="1:4">
      <c r="A6041">
        <v>6240</v>
      </c>
      <c r="B6041" t="s">
        <v>534</v>
      </c>
      <c r="C6041" t="s">
        <v>479</v>
      </c>
      <c r="D6041" t="str">
        <f>IFERROR(VLOOKUP(A6041,'Perpetual Stats(HEM)'!$A$3:$D$2773,3,FALSE),B6041)</f>
        <v>5RWAU</v>
      </c>
    </row>
    <row r="6042" spans="1:4">
      <c r="A6042">
        <v>6241</v>
      </c>
      <c r="B6042" t="s">
        <v>534</v>
      </c>
      <c r="C6042" t="s">
        <v>479</v>
      </c>
      <c r="D6042" t="str">
        <f>IFERROR(VLOOKUP(A6042,'Perpetual Stats(HEM)'!$A$3:$D$2773,3,FALSE),B6042)</f>
        <v>WA</v>
      </c>
    </row>
    <row r="6043" spans="1:4">
      <c r="A6043">
        <v>6242</v>
      </c>
      <c r="B6043" t="s">
        <v>534</v>
      </c>
      <c r="C6043" t="s">
        <v>479</v>
      </c>
      <c r="D6043" t="str">
        <f>IFERROR(VLOOKUP(A6043,'Perpetual Stats(HEM)'!$A$3:$D$2773,3,FALSE),B6043)</f>
        <v>WA</v>
      </c>
    </row>
    <row r="6044" spans="1:4">
      <c r="A6044">
        <v>6243</v>
      </c>
      <c r="B6044" t="s">
        <v>534</v>
      </c>
      <c r="C6044" t="s">
        <v>479</v>
      </c>
      <c r="D6044" t="str">
        <f>IFERROR(VLOOKUP(A6044,'Perpetual Stats(HEM)'!$A$3:$D$2773,3,FALSE),B6044)</f>
        <v>5RWAU</v>
      </c>
    </row>
    <row r="6045" spans="1:4">
      <c r="A6045">
        <v>6244</v>
      </c>
      <c r="B6045" t="s">
        <v>534</v>
      </c>
      <c r="C6045" t="s">
        <v>479</v>
      </c>
      <c r="D6045" t="str">
        <f>IFERROR(VLOOKUP(A6045,'Perpetual Stats(HEM)'!$A$3:$D$2773,3,FALSE),B6045)</f>
        <v>5RWAU</v>
      </c>
    </row>
    <row r="6046" spans="1:4">
      <c r="A6046">
        <v>6245</v>
      </c>
      <c r="B6046" t="s">
        <v>534</v>
      </c>
      <c r="C6046" t="s">
        <v>479</v>
      </c>
      <c r="D6046" t="str">
        <f>IFERROR(VLOOKUP(A6046,'Perpetual Stats(HEM)'!$A$3:$D$2773,3,FALSE),B6046)</f>
        <v>WA</v>
      </c>
    </row>
    <row r="6047" spans="1:4">
      <c r="A6047">
        <v>6246</v>
      </c>
      <c r="B6047" t="s">
        <v>534</v>
      </c>
      <c r="C6047" t="s">
        <v>479</v>
      </c>
      <c r="D6047" t="str">
        <f>IFERROR(VLOOKUP(A6047,'Perpetual Stats(HEM)'!$A$3:$D$2773,3,FALSE),B6047)</f>
        <v>WA</v>
      </c>
    </row>
    <row r="6048" spans="1:4">
      <c r="A6048">
        <v>6247</v>
      </c>
      <c r="B6048" t="s">
        <v>534</v>
      </c>
      <c r="C6048" t="s">
        <v>479</v>
      </c>
      <c r="D6048" t="str">
        <f>IFERROR(VLOOKUP(A6048,'Perpetual Stats(HEM)'!$A$3:$D$2773,3,FALSE),B6048)</f>
        <v>WA</v>
      </c>
    </row>
    <row r="6049" spans="1:4">
      <c r="A6049">
        <v>6248</v>
      </c>
      <c r="B6049" t="s">
        <v>534</v>
      </c>
      <c r="C6049" t="s">
        <v>479</v>
      </c>
      <c r="D6049" t="str">
        <f>IFERROR(VLOOKUP(A6049,'Perpetual Stats(HEM)'!$A$3:$D$2773,3,FALSE),B6049)</f>
        <v>WA</v>
      </c>
    </row>
    <row r="6050" spans="1:4">
      <c r="A6050">
        <v>6249</v>
      </c>
      <c r="B6050" t="s">
        <v>534</v>
      </c>
      <c r="C6050" t="s">
        <v>479</v>
      </c>
      <c r="D6050" t="str">
        <f>IFERROR(VLOOKUP(A6050,'Perpetual Stats(HEM)'!$A$3:$D$2773,3,FALSE),B6050)</f>
        <v>WA</v>
      </c>
    </row>
    <row r="6051" spans="1:4">
      <c r="A6051">
        <v>6250</v>
      </c>
      <c r="B6051" t="s">
        <v>534</v>
      </c>
      <c r="C6051" t="s">
        <v>479</v>
      </c>
      <c r="D6051" t="str">
        <f>IFERROR(VLOOKUP(A6051,'Perpetual Stats(HEM)'!$A$3:$D$2773,3,FALSE),B6051)</f>
        <v>WA</v>
      </c>
    </row>
    <row r="6052" spans="1:4">
      <c r="A6052">
        <v>6251</v>
      </c>
      <c r="B6052" t="s">
        <v>534</v>
      </c>
      <c r="C6052" t="s">
        <v>479</v>
      </c>
      <c r="D6052" t="str">
        <f>IFERROR(VLOOKUP(A6052,'Perpetual Stats(HEM)'!$A$3:$D$2773,3,FALSE),B6052)</f>
        <v>5RWAU</v>
      </c>
    </row>
    <row r="6053" spans="1:4">
      <c r="A6053">
        <v>6252</v>
      </c>
      <c r="B6053" t="s">
        <v>534</v>
      </c>
      <c r="C6053" t="s">
        <v>479</v>
      </c>
      <c r="D6053" t="str">
        <f>IFERROR(VLOOKUP(A6053,'Perpetual Stats(HEM)'!$A$3:$D$2773,3,FALSE),B6053)</f>
        <v>5RWAU</v>
      </c>
    </row>
    <row r="6054" spans="1:4">
      <c r="A6054">
        <v>6253</v>
      </c>
      <c r="B6054" t="s">
        <v>534</v>
      </c>
      <c r="C6054" t="s">
        <v>479</v>
      </c>
      <c r="D6054" t="str">
        <f>IFERROR(VLOOKUP(A6054,'Perpetual Stats(HEM)'!$A$3:$D$2773,3,FALSE),B6054)</f>
        <v>5RWAU</v>
      </c>
    </row>
    <row r="6055" spans="1:4">
      <c r="A6055">
        <v>6254</v>
      </c>
      <c r="B6055" t="s">
        <v>534</v>
      </c>
      <c r="C6055" t="s">
        <v>479</v>
      </c>
      <c r="D6055" t="str">
        <f>IFERROR(VLOOKUP(A6055,'Perpetual Stats(HEM)'!$A$3:$D$2773,3,FALSE),B6055)</f>
        <v>5RWAU</v>
      </c>
    </row>
    <row r="6056" spans="1:4">
      <c r="A6056">
        <v>6255</v>
      </c>
      <c r="B6056" t="s">
        <v>534</v>
      </c>
      <c r="C6056" t="s">
        <v>479</v>
      </c>
      <c r="D6056" t="str">
        <f>IFERROR(VLOOKUP(A6056,'Perpetual Stats(HEM)'!$A$3:$D$2773,3,FALSE),B6056)</f>
        <v>5RWAU</v>
      </c>
    </row>
    <row r="6057" spans="1:4">
      <c r="A6057">
        <v>6256</v>
      </c>
      <c r="B6057" t="s">
        <v>534</v>
      </c>
      <c r="C6057" t="s">
        <v>479</v>
      </c>
      <c r="D6057" t="str">
        <f>IFERROR(VLOOKUP(A6057,'Perpetual Stats(HEM)'!$A$3:$D$2773,3,FALSE),B6057)</f>
        <v>5RWAU</v>
      </c>
    </row>
    <row r="6058" spans="1:4">
      <c r="A6058">
        <v>6257</v>
      </c>
      <c r="B6058" t="s">
        <v>534</v>
      </c>
      <c r="C6058" t="s">
        <v>479</v>
      </c>
      <c r="D6058" t="str">
        <f>IFERROR(VLOOKUP(A6058,'Perpetual Stats(HEM)'!$A$3:$D$2773,3,FALSE),B6058)</f>
        <v>WA</v>
      </c>
    </row>
    <row r="6059" spans="1:4">
      <c r="A6059">
        <v>6258</v>
      </c>
      <c r="B6059" t="s">
        <v>534</v>
      </c>
      <c r="C6059" t="s">
        <v>479</v>
      </c>
      <c r="D6059" t="str">
        <f>IFERROR(VLOOKUP(A6059,'Perpetual Stats(HEM)'!$A$3:$D$2773,3,FALSE),B6059)</f>
        <v>5RWAU</v>
      </c>
    </row>
    <row r="6060" spans="1:4">
      <c r="A6060">
        <v>6259</v>
      </c>
      <c r="B6060" t="s">
        <v>534</v>
      </c>
      <c r="C6060" t="s">
        <v>479</v>
      </c>
      <c r="D6060" t="str">
        <f>IFERROR(VLOOKUP(A6060,'Perpetual Stats(HEM)'!$A$3:$D$2773,3,FALSE),B6060)</f>
        <v>WA</v>
      </c>
    </row>
    <row r="6061" spans="1:4">
      <c r="A6061">
        <v>6260</v>
      </c>
      <c r="B6061" t="s">
        <v>534</v>
      </c>
      <c r="C6061" t="s">
        <v>479</v>
      </c>
      <c r="D6061" t="str">
        <f>IFERROR(VLOOKUP(A6061,'Perpetual Stats(HEM)'!$A$3:$D$2773,3,FALSE),B6061)</f>
        <v>5RWAU</v>
      </c>
    </row>
    <row r="6062" spans="1:4">
      <c r="A6062">
        <v>6261</v>
      </c>
      <c r="B6062" t="s">
        <v>534</v>
      </c>
      <c r="C6062" t="s">
        <v>479</v>
      </c>
      <c r="D6062" t="str">
        <f>IFERROR(VLOOKUP(A6062,'Perpetual Stats(HEM)'!$A$3:$D$2773,3,FALSE),B6062)</f>
        <v>WA</v>
      </c>
    </row>
    <row r="6063" spans="1:4">
      <c r="A6063">
        <v>6262</v>
      </c>
      <c r="B6063" t="s">
        <v>534</v>
      </c>
      <c r="C6063" t="s">
        <v>479</v>
      </c>
      <c r="D6063" t="str">
        <f>IFERROR(VLOOKUP(A6063,'Perpetual Stats(HEM)'!$A$3:$D$2773,3,FALSE),B6063)</f>
        <v>5RWAU</v>
      </c>
    </row>
    <row r="6064" spans="1:4">
      <c r="A6064">
        <v>6263</v>
      </c>
      <c r="B6064" t="s">
        <v>534</v>
      </c>
      <c r="C6064" t="s">
        <v>479</v>
      </c>
      <c r="D6064" t="str">
        <f>IFERROR(VLOOKUP(A6064,'Perpetual Stats(HEM)'!$A$3:$D$2773,3,FALSE),B6064)</f>
        <v>WA</v>
      </c>
    </row>
    <row r="6065" spans="1:4">
      <c r="A6065">
        <v>6264</v>
      </c>
      <c r="B6065" t="s">
        <v>534</v>
      </c>
      <c r="C6065" t="s">
        <v>479</v>
      </c>
      <c r="D6065" t="str">
        <f>IFERROR(VLOOKUP(A6065,'Perpetual Stats(HEM)'!$A$3:$D$2773,3,FALSE),B6065)</f>
        <v>WA</v>
      </c>
    </row>
    <row r="6066" spans="1:4">
      <c r="A6066">
        <v>6265</v>
      </c>
      <c r="B6066" t="s">
        <v>534</v>
      </c>
      <c r="C6066" t="s">
        <v>479</v>
      </c>
      <c r="D6066" t="str">
        <f>IFERROR(VLOOKUP(A6066,'Perpetual Stats(HEM)'!$A$3:$D$2773,3,FALSE),B6066)</f>
        <v>WA</v>
      </c>
    </row>
    <row r="6067" spans="1:4">
      <c r="A6067">
        <v>6266</v>
      </c>
      <c r="B6067" t="s">
        <v>534</v>
      </c>
      <c r="C6067" t="s">
        <v>479</v>
      </c>
      <c r="D6067" t="str">
        <f>IFERROR(VLOOKUP(A6067,'Perpetual Stats(HEM)'!$A$3:$D$2773,3,FALSE),B6067)</f>
        <v>WA</v>
      </c>
    </row>
    <row r="6068" spans="1:4">
      <c r="A6068">
        <v>6267</v>
      </c>
      <c r="B6068" t="s">
        <v>534</v>
      </c>
      <c r="C6068" t="s">
        <v>479</v>
      </c>
      <c r="D6068" t="str">
        <f>IFERROR(VLOOKUP(A6068,'Perpetual Stats(HEM)'!$A$3:$D$2773,3,FALSE),B6068)</f>
        <v>WA</v>
      </c>
    </row>
    <row r="6069" spans="1:4">
      <c r="A6069">
        <v>6268</v>
      </c>
      <c r="B6069" t="s">
        <v>534</v>
      </c>
      <c r="C6069" t="s">
        <v>479</v>
      </c>
      <c r="D6069" t="str">
        <f>IFERROR(VLOOKUP(A6069,'Perpetual Stats(HEM)'!$A$3:$D$2773,3,FALSE),B6069)</f>
        <v>WA</v>
      </c>
    </row>
    <row r="6070" spans="1:4">
      <c r="A6070">
        <v>6269</v>
      </c>
      <c r="B6070" t="s">
        <v>534</v>
      </c>
      <c r="C6070" t="s">
        <v>479</v>
      </c>
      <c r="D6070" t="str">
        <f>IFERROR(VLOOKUP(A6070,'Perpetual Stats(HEM)'!$A$3:$D$2773,3,FALSE),B6070)</f>
        <v>WA</v>
      </c>
    </row>
    <row r="6071" spans="1:4">
      <c r="A6071">
        <v>6270</v>
      </c>
      <c r="B6071" t="s">
        <v>534</v>
      </c>
      <c r="C6071" t="s">
        <v>479</v>
      </c>
      <c r="D6071" t="str">
        <f>IFERROR(VLOOKUP(A6071,'Perpetual Stats(HEM)'!$A$3:$D$2773,3,FALSE),B6071)</f>
        <v>WA</v>
      </c>
    </row>
    <row r="6072" spans="1:4">
      <c r="A6072">
        <v>6271</v>
      </c>
      <c r="B6072" t="s">
        <v>534</v>
      </c>
      <c r="C6072" t="s">
        <v>479</v>
      </c>
      <c r="D6072" t="str">
        <f>IFERROR(VLOOKUP(A6072,'Perpetual Stats(HEM)'!$A$3:$D$2773,3,FALSE),B6072)</f>
        <v>5RWAU</v>
      </c>
    </row>
    <row r="6073" spans="1:4">
      <c r="A6073">
        <v>6272</v>
      </c>
      <c r="B6073" t="s">
        <v>534</v>
      </c>
      <c r="C6073" t="s">
        <v>479</v>
      </c>
      <c r="D6073" t="str">
        <f>IFERROR(VLOOKUP(A6073,'Perpetual Stats(HEM)'!$A$3:$D$2773,3,FALSE),B6073)</f>
        <v>WA</v>
      </c>
    </row>
    <row r="6074" spans="1:4">
      <c r="A6074">
        <v>6273</v>
      </c>
      <c r="B6074" t="s">
        <v>534</v>
      </c>
      <c r="C6074" t="s">
        <v>479</v>
      </c>
      <c r="D6074" t="str">
        <f>IFERROR(VLOOKUP(A6074,'Perpetual Stats(HEM)'!$A$3:$D$2773,3,FALSE),B6074)</f>
        <v>WA</v>
      </c>
    </row>
    <row r="6075" spans="1:4">
      <c r="A6075">
        <v>6274</v>
      </c>
      <c r="B6075" t="s">
        <v>534</v>
      </c>
      <c r="C6075" t="s">
        <v>479</v>
      </c>
      <c r="D6075" t="str">
        <f>IFERROR(VLOOKUP(A6075,'Perpetual Stats(HEM)'!$A$3:$D$2773,3,FALSE),B6075)</f>
        <v>WA</v>
      </c>
    </row>
    <row r="6076" spans="1:4">
      <c r="A6076">
        <v>6275</v>
      </c>
      <c r="B6076" t="s">
        <v>534</v>
      </c>
      <c r="C6076" t="s">
        <v>479</v>
      </c>
      <c r="D6076" t="str">
        <f>IFERROR(VLOOKUP(A6076,'Perpetual Stats(HEM)'!$A$3:$D$2773,3,FALSE),B6076)</f>
        <v>5RWAU</v>
      </c>
    </row>
    <row r="6077" spans="1:4">
      <c r="A6077">
        <v>6276</v>
      </c>
      <c r="B6077" t="s">
        <v>534</v>
      </c>
      <c r="C6077" t="s">
        <v>479</v>
      </c>
      <c r="D6077" t="str">
        <f>IFERROR(VLOOKUP(A6077,'Perpetual Stats(HEM)'!$A$3:$D$2773,3,FALSE),B6077)</f>
        <v>WA</v>
      </c>
    </row>
    <row r="6078" spans="1:4">
      <c r="A6078">
        <v>6277</v>
      </c>
      <c r="B6078" t="s">
        <v>534</v>
      </c>
      <c r="C6078" t="s">
        <v>479</v>
      </c>
      <c r="D6078" t="str">
        <f>IFERROR(VLOOKUP(A6078,'Perpetual Stats(HEM)'!$A$3:$D$2773,3,FALSE),B6078)</f>
        <v>WA</v>
      </c>
    </row>
    <row r="6079" spans="1:4">
      <c r="A6079">
        <v>6278</v>
      </c>
      <c r="B6079" t="s">
        <v>534</v>
      </c>
      <c r="C6079" t="s">
        <v>479</v>
      </c>
      <c r="D6079" t="str">
        <f>IFERROR(VLOOKUP(A6079,'Perpetual Stats(HEM)'!$A$3:$D$2773,3,FALSE),B6079)</f>
        <v>WA</v>
      </c>
    </row>
    <row r="6080" spans="1:4">
      <c r="A6080">
        <v>6279</v>
      </c>
      <c r="B6080" t="s">
        <v>534</v>
      </c>
      <c r="C6080" t="s">
        <v>479</v>
      </c>
      <c r="D6080" t="str">
        <f>IFERROR(VLOOKUP(A6080,'Perpetual Stats(HEM)'!$A$3:$D$2773,3,FALSE),B6080)</f>
        <v>WA</v>
      </c>
    </row>
    <row r="6081" spans="1:4">
      <c r="A6081">
        <v>6280</v>
      </c>
      <c r="B6081" t="s">
        <v>534</v>
      </c>
      <c r="C6081" t="s">
        <v>479</v>
      </c>
      <c r="D6081" t="str">
        <f>IFERROR(VLOOKUP(A6081,'Perpetual Stats(HEM)'!$A$3:$D$2773,3,FALSE),B6081)</f>
        <v>5RWAU</v>
      </c>
    </row>
    <row r="6082" spans="1:4">
      <c r="A6082">
        <v>6281</v>
      </c>
      <c r="B6082" t="s">
        <v>534</v>
      </c>
      <c r="C6082" t="s">
        <v>479</v>
      </c>
      <c r="D6082" t="str">
        <f>IFERROR(VLOOKUP(A6082,'Perpetual Stats(HEM)'!$A$3:$D$2773,3,FALSE),B6082)</f>
        <v>5RWAU</v>
      </c>
    </row>
    <row r="6083" spans="1:4">
      <c r="A6083">
        <v>6282</v>
      </c>
      <c r="B6083" t="s">
        <v>534</v>
      </c>
      <c r="C6083" t="s">
        <v>479</v>
      </c>
      <c r="D6083" t="str">
        <f>IFERROR(VLOOKUP(A6083,'Perpetual Stats(HEM)'!$A$3:$D$2773,3,FALSE),B6083)</f>
        <v>5RWAU</v>
      </c>
    </row>
    <row r="6084" spans="1:4">
      <c r="A6084">
        <v>6283</v>
      </c>
      <c r="B6084" t="s">
        <v>534</v>
      </c>
      <c r="C6084" t="s">
        <v>479</v>
      </c>
      <c r="D6084" t="str">
        <f>IFERROR(VLOOKUP(A6084,'Perpetual Stats(HEM)'!$A$3:$D$2773,3,FALSE),B6084)</f>
        <v>WA</v>
      </c>
    </row>
    <row r="6085" spans="1:4">
      <c r="A6085">
        <v>6284</v>
      </c>
      <c r="B6085" t="s">
        <v>534</v>
      </c>
      <c r="C6085" t="s">
        <v>479</v>
      </c>
      <c r="D6085" t="str">
        <f>IFERROR(VLOOKUP(A6085,'Perpetual Stats(HEM)'!$A$3:$D$2773,3,FALSE),B6085)</f>
        <v>5RWAU</v>
      </c>
    </row>
    <row r="6086" spans="1:4">
      <c r="A6086">
        <v>6285</v>
      </c>
      <c r="B6086" t="s">
        <v>534</v>
      </c>
      <c r="C6086" t="s">
        <v>479</v>
      </c>
      <c r="D6086" t="str">
        <f>IFERROR(VLOOKUP(A6086,'Perpetual Stats(HEM)'!$A$3:$D$2773,3,FALSE),B6086)</f>
        <v>5RWAU</v>
      </c>
    </row>
    <row r="6087" spans="1:4">
      <c r="A6087">
        <v>6286</v>
      </c>
      <c r="B6087" t="s">
        <v>534</v>
      </c>
      <c r="C6087" t="s">
        <v>479</v>
      </c>
      <c r="D6087" t="str">
        <f>IFERROR(VLOOKUP(A6087,'Perpetual Stats(HEM)'!$A$3:$D$2773,3,FALSE),B6087)</f>
        <v>5RWAU</v>
      </c>
    </row>
    <row r="6088" spans="1:4">
      <c r="A6088">
        <v>6287</v>
      </c>
      <c r="B6088" t="s">
        <v>534</v>
      </c>
      <c r="C6088" t="s">
        <v>479</v>
      </c>
      <c r="D6088" t="str">
        <f>IFERROR(VLOOKUP(A6088,'Perpetual Stats(HEM)'!$A$3:$D$2773,3,FALSE),B6088)</f>
        <v>WA</v>
      </c>
    </row>
    <row r="6089" spans="1:4">
      <c r="A6089">
        <v>6288</v>
      </c>
      <c r="B6089" t="s">
        <v>534</v>
      </c>
      <c r="C6089" t="s">
        <v>479</v>
      </c>
      <c r="D6089" t="str">
        <f>IFERROR(VLOOKUP(A6089,'Perpetual Stats(HEM)'!$A$3:$D$2773,3,FALSE),B6089)</f>
        <v>5RWAU</v>
      </c>
    </row>
    <row r="6090" spans="1:4">
      <c r="A6090">
        <v>6289</v>
      </c>
      <c r="B6090" t="s">
        <v>534</v>
      </c>
      <c r="C6090" t="s">
        <v>479</v>
      </c>
      <c r="D6090" t="str">
        <f>IFERROR(VLOOKUP(A6090,'Perpetual Stats(HEM)'!$A$3:$D$2773,3,FALSE),B6090)</f>
        <v>WA</v>
      </c>
    </row>
    <row r="6091" spans="1:4">
      <c r="A6091">
        <v>6290</v>
      </c>
      <c r="B6091" t="s">
        <v>534</v>
      </c>
      <c r="C6091" t="s">
        <v>479</v>
      </c>
      <c r="D6091" t="str">
        <f>IFERROR(VLOOKUP(A6091,'Perpetual Stats(HEM)'!$A$3:$D$2773,3,FALSE),B6091)</f>
        <v>5RWAU</v>
      </c>
    </row>
    <row r="6092" spans="1:4">
      <c r="A6092">
        <v>6291</v>
      </c>
      <c r="B6092" t="s">
        <v>534</v>
      </c>
      <c r="C6092" t="s">
        <v>479</v>
      </c>
      <c r="D6092" t="str">
        <f>IFERROR(VLOOKUP(A6092,'Perpetual Stats(HEM)'!$A$3:$D$2773,3,FALSE),B6092)</f>
        <v>WA</v>
      </c>
    </row>
    <row r="6093" spans="1:4">
      <c r="A6093">
        <v>6292</v>
      </c>
      <c r="B6093" t="s">
        <v>534</v>
      </c>
      <c r="C6093" t="s">
        <v>479</v>
      </c>
      <c r="D6093" t="str">
        <f>IFERROR(VLOOKUP(A6093,'Perpetual Stats(HEM)'!$A$3:$D$2773,3,FALSE),B6093)</f>
        <v>WA</v>
      </c>
    </row>
    <row r="6094" spans="1:4">
      <c r="A6094">
        <v>6293</v>
      </c>
      <c r="B6094" t="s">
        <v>534</v>
      </c>
      <c r="C6094" t="s">
        <v>479</v>
      </c>
      <c r="D6094" t="str">
        <f>IFERROR(VLOOKUP(A6094,'Perpetual Stats(HEM)'!$A$3:$D$2773,3,FALSE),B6094)</f>
        <v>WA</v>
      </c>
    </row>
    <row r="6095" spans="1:4">
      <c r="A6095">
        <v>6294</v>
      </c>
      <c r="B6095" t="s">
        <v>534</v>
      </c>
      <c r="C6095" t="s">
        <v>479</v>
      </c>
      <c r="D6095" t="str">
        <f>IFERROR(VLOOKUP(A6095,'Perpetual Stats(HEM)'!$A$3:$D$2773,3,FALSE),B6095)</f>
        <v>WA</v>
      </c>
    </row>
    <row r="6096" spans="1:4">
      <c r="A6096">
        <v>6295</v>
      </c>
      <c r="B6096" t="s">
        <v>534</v>
      </c>
      <c r="C6096" t="s">
        <v>479</v>
      </c>
      <c r="D6096" t="str">
        <f>IFERROR(VLOOKUP(A6096,'Perpetual Stats(HEM)'!$A$3:$D$2773,3,FALSE),B6096)</f>
        <v>WA</v>
      </c>
    </row>
    <row r="6097" spans="1:4">
      <c r="A6097">
        <v>6296</v>
      </c>
      <c r="B6097" t="s">
        <v>534</v>
      </c>
      <c r="C6097" t="s">
        <v>479</v>
      </c>
      <c r="D6097" t="str">
        <f>IFERROR(VLOOKUP(A6097,'Perpetual Stats(HEM)'!$A$3:$D$2773,3,FALSE),B6097)</f>
        <v>WA</v>
      </c>
    </row>
    <row r="6098" spans="1:4">
      <c r="A6098">
        <v>6297</v>
      </c>
      <c r="B6098" t="s">
        <v>534</v>
      </c>
      <c r="C6098" t="s">
        <v>479</v>
      </c>
      <c r="D6098" t="str">
        <f>IFERROR(VLOOKUP(A6098,'Perpetual Stats(HEM)'!$A$3:$D$2773,3,FALSE),B6098)</f>
        <v>WA</v>
      </c>
    </row>
    <row r="6099" spans="1:4">
      <c r="A6099">
        <v>6298</v>
      </c>
      <c r="B6099" t="s">
        <v>534</v>
      </c>
      <c r="C6099" t="s">
        <v>479</v>
      </c>
      <c r="D6099" t="str">
        <f>IFERROR(VLOOKUP(A6099,'Perpetual Stats(HEM)'!$A$3:$D$2773,3,FALSE),B6099)</f>
        <v>WA</v>
      </c>
    </row>
    <row r="6100" spans="1:4">
      <c r="A6100">
        <v>6299</v>
      </c>
      <c r="B6100" t="s">
        <v>534</v>
      </c>
      <c r="C6100" t="s">
        <v>479</v>
      </c>
      <c r="D6100" t="str">
        <f>IFERROR(VLOOKUP(A6100,'Perpetual Stats(HEM)'!$A$3:$D$2773,3,FALSE),B6100)</f>
        <v>WA</v>
      </c>
    </row>
    <row r="6101" spans="1:4">
      <c r="A6101">
        <v>6300</v>
      </c>
      <c r="B6101" t="s">
        <v>534</v>
      </c>
      <c r="C6101" t="s">
        <v>479</v>
      </c>
      <c r="D6101" t="str">
        <f>IFERROR(VLOOKUP(A6101,'Perpetual Stats(HEM)'!$A$3:$D$2773,3,FALSE),B6101)</f>
        <v>WA</v>
      </c>
    </row>
    <row r="6102" spans="1:4">
      <c r="A6102">
        <v>6301</v>
      </c>
      <c r="B6102" t="s">
        <v>534</v>
      </c>
      <c r="C6102" t="s">
        <v>479</v>
      </c>
      <c r="D6102" t="str">
        <f>IFERROR(VLOOKUP(A6102,'Perpetual Stats(HEM)'!$A$3:$D$2773,3,FALSE),B6102)</f>
        <v>WA</v>
      </c>
    </row>
    <row r="6103" spans="1:4">
      <c r="A6103">
        <v>6302</v>
      </c>
      <c r="B6103" t="s">
        <v>534</v>
      </c>
      <c r="C6103" t="s">
        <v>479</v>
      </c>
      <c r="D6103" t="str">
        <f>IFERROR(VLOOKUP(A6103,'Perpetual Stats(HEM)'!$A$3:$D$2773,3,FALSE),B6103)</f>
        <v>5RWAU</v>
      </c>
    </row>
    <row r="6104" spans="1:4">
      <c r="A6104">
        <v>6303</v>
      </c>
      <c r="B6104" t="s">
        <v>534</v>
      </c>
      <c r="C6104" t="s">
        <v>479</v>
      </c>
      <c r="D6104" t="str">
        <f>IFERROR(VLOOKUP(A6104,'Perpetual Stats(HEM)'!$A$3:$D$2773,3,FALSE),B6104)</f>
        <v>WA</v>
      </c>
    </row>
    <row r="6105" spans="1:4">
      <c r="A6105">
        <v>6304</v>
      </c>
      <c r="B6105" t="s">
        <v>534</v>
      </c>
      <c r="C6105" t="s">
        <v>479</v>
      </c>
      <c r="D6105" t="str">
        <f>IFERROR(VLOOKUP(A6105,'Perpetual Stats(HEM)'!$A$3:$D$2773,3,FALSE),B6105)</f>
        <v>5RWAU</v>
      </c>
    </row>
    <row r="6106" spans="1:4">
      <c r="A6106">
        <v>6305</v>
      </c>
      <c r="B6106" t="s">
        <v>534</v>
      </c>
      <c r="C6106" t="s">
        <v>479</v>
      </c>
      <c r="D6106" t="str">
        <f>IFERROR(VLOOKUP(A6106,'Perpetual Stats(HEM)'!$A$3:$D$2773,3,FALSE),B6106)</f>
        <v>WA</v>
      </c>
    </row>
    <row r="6107" spans="1:4">
      <c r="A6107">
        <v>6306</v>
      </c>
      <c r="B6107" t="s">
        <v>534</v>
      </c>
      <c r="C6107" t="s">
        <v>479</v>
      </c>
      <c r="D6107" t="str">
        <f>IFERROR(VLOOKUP(A6107,'Perpetual Stats(HEM)'!$A$3:$D$2773,3,FALSE),B6107)</f>
        <v>5RWAU</v>
      </c>
    </row>
    <row r="6108" spans="1:4">
      <c r="A6108">
        <v>6307</v>
      </c>
      <c r="B6108" t="s">
        <v>534</v>
      </c>
      <c r="C6108" t="s">
        <v>479</v>
      </c>
      <c r="D6108" t="str">
        <f>IFERROR(VLOOKUP(A6108,'Perpetual Stats(HEM)'!$A$3:$D$2773,3,FALSE),B6108)</f>
        <v>WA</v>
      </c>
    </row>
    <row r="6109" spans="1:4">
      <c r="A6109">
        <v>6308</v>
      </c>
      <c r="B6109" t="s">
        <v>534</v>
      </c>
      <c r="C6109" t="s">
        <v>479</v>
      </c>
      <c r="D6109" t="str">
        <f>IFERROR(VLOOKUP(A6109,'Perpetual Stats(HEM)'!$A$3:$D$2773,3,FALSE),B6109)</f>
        <v>5RWAU</v>
      </c>
    </row>
    <row r="6110" spans="1:4">
      <c r="A6110">
        <v>6309</v>
      </c>
      <c r="B6110" t="s">
        <v>534</v>
      </c>
      <c r="C6110" t="s">
        <v>479</v>
      </c>
      <c r="D6110" t="str">
        <f>IFERROR(VLOOKUP(A6110,'Perpetual Stats(HEM)'!$A$3:$D$2773,3,FALSE),B6110)</f>
        <v>5RWAU</v>
      </c>
    </row>
    <row r="6111" spans="1:4">
      <c r="A6111">
        <v>6310</v>
      </c>
      <c r="B6111" t="s">
        <v>534</v>
      </c>
      <c r="C6111" t="s">
        <v>479</v>
      </c>
      <c r="D6111" t="str">
        <f>IFERROR(VLOOKUP(A6111,'Perpetual Stats(HEM)'!$A$3:$D$2773,3,FALSE),B6111)</f>
        <v>WA</v>
      </c>
    </row>
    <row r="6112" spans="1:4">
      <c r="A6112">
        <v>6311</v>
      </c>
      <c r="B6112" t="s">
        <v>534</v>
      </c>
      <c r="C6112" t="s">
        <v>479</v>
      </c>
      <c r="D6112" t="str">
        <f>IFERROR(VLOOKUP(A6112,'Perpetual Stats(HEM)'!$A$3:$D$2773,3,FALSE),B6112)</f>
        <v>5RWAU</v>
      </c>
    </row>
    <row r="6113" spans="1:4">
      <c r="A6113">
        <v>6312</v>
      </c>
      <c r="B6113" t="s">
        <v>534</v>
      </c>
      <c r="C6113" t="s">
        <v>479</v>
      </c>
      <c r="D6113" t="str">
        <f>IFERROR(VLOOKUP(A6113,'Perpetual Stats(HEM)'!$A$3:$D$2773,3,FALSE),B6113)</f>
        <v>5RWAU</v>
      </c>
    </row>
    <row r="6114" spans="1:4">
      <c r="A6114">
        <v>6313</v>
      </c>
      <c r="B6114" t="s">
        <v>534</v>
      </c>
      <c r="C6114" t="s">
        <v>479</v>
      </c>
      <c r="D6114" t="str">
        <f>IFERROR(VLOOKUP(A6114,'Perpetual Stats(HEM)'!$A$3:$D$2773,3,FALSE),B6114)</f>
        <v>5RWAU</v>
      </c>
    </row>
    <row r="6115" spans="1:4">
      <c r="A6115">
        <v>6314</v>
      </c>
      <c r="B6115" t="s">
        <v>534</v>
      </c>
      <c r="C6115" t="s">
        <v>479</v>
      </c>
      <c r="D6115" t="str">
        <f>IFERROR(VLOOKUP(A6115,'Perpetual Stats(HEM)'!$A$3:$D$2773,3,FALSE),B6115)</f>
        <v>WA</v>
      </c>
    </row>
    <row r="6116" spans="1:4">
      <c r="A6116">
        <v>6315</v>
      </c>
      <c r="B6116" t="s">
        <v>534</v>
      </c>
      <c r="C6116" t="s">
        <v>479</v>
      </c>
      <c r="D6116" t="str">
        <f>IFERROR(VLOOKUP(A6116,'Perpetual Stats(HEM)'!$A$3:$D$2773,3,FALSE),B6116)</f>
        <v>5RWAU</v>
      </c>
    </row>
    <row r="6117" spans="1:4">
      <c r="A6117">
        <v>6316</v>
      </c>
      <c r="B6117" t="s">
        <v>534</v>
      </c>
      <c r="C6117" t="s">
        <v>479</v>
      </c>
      <c r="D6117" t="str">
        <f>IFERROR(VLOOKUP(A6117,'Perpetual Stats(HEM)'!$A$3:$D$2773,3,FALSE),B6117)</f>
        <v>5RWAU</v>
      </c>
    </row>
    <row r="6118" spans="1:4">
      <c r="A6118">
        <v>6317</v>
      </c>
      <c r="B6118" t="s">
        <v>534</v>
      </c>
      <c r="C6118" t="s">
        <v>479</v>
      </c>
      <c r="D6118" t="str">
        <f>IFERROR(VLOOKUP(A6118,'Perpetual Stats(HEM)'!$A$3:$D$2773,3,FALSE),B6118)</f>
        <v>5RWAU</v>
      </c>
    </row>
    <row r="6119" spans="1:4">
      <c r="A6119">
        <v>6318</v>
      </c>
      <c r="B6119" t="s">
        <v>534</v>
      </c>
      <c r="C6119" t="s">
        <v>479</v>
      </c>
      <c r="D6119" t="str">
        <f>IFERROR(VLOOKUP(A6119,'Perpetual Stats(HEM)'!$A$3:$D$2773,3,FALSE),B6119)</f>
        <v>5RWAU</v>
      </c>
    </row>
    <row r="6120" spans="1:4">
      <c r="A6120">
        <v>6319</v>
      </c>
      <c r="B6120" t="s">
        <v>534</v>
      </c>
      <c r="C6120" t="s">
        <v>479</v>
      </c>
      <c r="D6120" t="str">
        <f>IFERROR(VLOOKUP(A6120,'Perpetual Stats(HEM)'!$A$3:$D$2773,3,FALSE),B6120)</f>
        <v>WA</v>
      </c>
    </row>
    <row r="6121" spans="1:4">
      <c r="A6121">
        <v>6320</v>
      </c>
      <c r="B6121" t="s">
        <v>534</v>
      </c>
      <c r="C6121" t="s">
        <v>479</v>
      </c>
      <c r="D6121" t="str">
        <f>IFERROR(VLOOKUP(A6121,'Perpetual Stats(HEM)'!$A$3:$D$2773,3,FALSE),B6121)</f>
        <v>5RWAU</v>
      </c>
    </row>
    <row r="6122" spans="1:4">
      <c r="A6122">
        <v>6321</v>
      </c>
      <c r="B6122" t="s">
        <v>534</v>
      </c>
      <c r="C6122" t="s">
        <v>479</v>
      </c>
      <c r="D6122" t="str">
        <f>IFERROR(VLOOKUP(A6122,'Perpetual Stats(HEM)'!$A$3:$D$2773,3,FALSE),B6122)</f>
        <v>5RWAU</v>
      </c>
    </row>
    <row r="6123" spans="1:4">
      <c r="A6123">
        <v>6322</v>
      </c>
      <c r="B6123" t="s">
        <v>534</v>
      </c>
      <c r="C6123" t="s">
        <v>479</v>
      </c>
      <c r="D6123" t="str">
        <f>IFERROR(VLOOKUP(A6123,'Perpetual Stats(HEM)'!$A$3:$D$2773,3,FALSE),B6123)</f>
        <v>5RWAU</v>
      </c>
    </row>
    <row r="6124" spans="1:4">
      <c r="A6124">
        <v>6323</v>
      </c>
      <c r="B6124" t="s">
        <v>534</v>
      </c>
      <c r="C6124" t="s">
        <v>479</v>
      </c>
      <c r="D6124" t="str">
        <f>IFERROR(VLOOKUP(A6124,'Perpetual Stats(HEM)'!$A$3:$D$2773,3,FALSE),B6124)</f>
        <v>5RWAU</v>
      </c>
    </row>
    <row r="6125" spans="1:4">
      <c r="A6125">
        <v>6324</v>
      </c>
      <c r="B6125" t="s">
        <v>534</v>
      </c>
      <c r="C6125" t="s">
        <v>479</v>
      </c>
      <c r="D6125" t="str">
        <f>IFERROR(VLOOKUP(A6125,'Perpetual Stats(HEM)'!$A$3:$D$2773,3,FALSE),B6125)</f>
        <v>5RWAU</v>
      </c>
    </row>
    <row r="6126" spans="1:4">
      <c r="A6126">
        <v>6325</v>
      </c>
      <c r="B6126" t="s">
        <v>534</v>
      </c>
      <c r="C6126" t="s">
        <v>479</v>
      </c>
      <c r="D6126" t="str">
        <f>IFERROR(VLOOKUP(A6126,'Perpetual Stats(HEM)'!$A$3:$D$2773,3,FALSE),B6126)</f>
        <v>WA</v>
      </c>
    </row>
    <row r="6127" spans="1:4">
      <c r="A6127">
        <v>6326</v>
      </c>
      <c r="B6127" t="s">
        <v>534</v>
      </c>
      <c r="C6127" t="s">
        <v>479</v>
      </c>
      <c r="D6127" t="str">
        <f>IFERROR(VLOOKUP(A6127,'Perpetual Stats(HEM)'!$A$3:$D$2773,3,FALSE),B6127)</f>
        <v>5RWAU</v>
      </c>
    </row>
    <row r="6128" spans="1:4">
      <c r="A6128">
        <v>6327</v>
      </c>
      <c r="B6128" t="s">
        <v>534</v>
      </c>
      <c r="C6128" t="s">
        <v>479</v>
      </c>
      <c r="D6128" t="str">
        <f>IFERROR(VLOOKUP(A6128,'Perpetual Stats(HEM)'!$A$3:$D$2773,3,FALSE),B6128)</f>
        <v>5RWAU</v>
      </c>
    </row>
    <row r="6129" spans="1:4">
      <c r="A6129">
        <v>6328</v>
      </c>
      <c r="B6129" t="s">
        <v>534</v>
      </c>
      <c r="C6129" t="s">
        <v>479</v>
      </c>
      <c r="D6129" t="str">
        <f>IFERROR(VLOOKUP(A6129,'Perpetual Stats(HEM)'!$A$3:$D$2773,3,FALSE),B6129)</f>
        <v>5RWAU</v>
      </c>
    </row>
    <row r="6130" spans="1:4">
      <c r="A6130">
        <v>6329</v>
      </c>
      <c r="B6130" t="s">
        <v>534</v>
      </c>
      <c r="C6130" t="s">
        <v>479</v>
      </c>
      <c r="D6130" t="str">
        <f>IFERROR(VLOOKUP(A6130,'Perpetual Stats(HEM)'!$A$3:$D$2773,3,FALSE),B6130)</f>
        <v>WA</v>
      </c>
    </row>
    <row r="6131" spans="1:4">
      <c r="A6131">
        <v>6330</v>
      </c>
      <c r="B6131" t="s">
        <v>534</v>
      </c>
      <c r="C6131" t="s">
        <v>479</v>
      </c>
      <c r="D6131" t="str">
        <f>IFERROR(VLOOKUP(A6131,'Perpetual Stats(HEM)'!$A$3:$D$2773,3,FALSE),B6131)</f>
        <v>5RWAU</v>
      </c>
    </row>
    <row r="6132" spans="1:4">
      <c r="A6132">
        <v>6331</v>
      </c>
      <c r="B6132" t="s">
        <v>534</v>
      </c>
      <c r="C6132" t="s">
        <v>479</v>
      </c>
      <c r="D6132" t="str">
        <f>IFERROR(VLOOKUP(A6132,'Perpetual Stats(HEM)'!$A$3:$D$2773,3,FALSE),B6132)</f>
        <v>WA</v>
      </c>
    </row>
    <row r="6133" spans="1:4">
      <c r="A6133">
        <v>6332</v>
      </c>
      <c r="B6133" t="s">
        <v>534</v>
      </c>
      <c r="C6133" t="s">
        <v>479</v>
      </c>
      <c r="D6133" t="str">
        <f>IFERROR(VLOOKUP(A6133,'Perpetual Stats(HEM)'!$A$3:$D$2773,3,FALSE),B6133)</f>
        <v>WA</v>
      </c>
    </row>
    <row r="6134" spans="1:4">
      <c r="A6134">
        <v>6333</v>
      </c>
      <c r="B6134" t="s">
        <v>534</v>
      </c>
      <c r="C6134" t="s">
        <v>479</v>
      </c>
      <c r="D6134" t="str">
        <f>IFERROR(VLOOKUP(A6134,'Perpetual Stats(HEM)'!$A$3:$D$2773,3,FALSE),B6134)</f>
        <v>5RWAU</v>
      </c>
    </row>
    <row r="6135" spans="1:4">
      <c r="A6135">
        <v>6334</v>
      </c>
      <c r="B6135" t="s">
        <v>534</v>
      </c>
      <c r="C6135" t="s">
        <v>479</v>
      </c>
      <c r="D6135" t="str">
        <f>IFERROR(VLOOKUP(A6135,'Perpetual Stats(HEM)'!$A$3:$D$2773,3,FALSE),B6135)</f>
        <v>WA</v>
      </c>
    </row>
    <row r="6136" spans="1:4">
      <c r="A6136">
        <v>6335</v>
      </c>
      <c r="B6136" t="s">
        <v>534</v>
      </c>
      <c r="C6136" t="s">
        <v>479</v>
      </c>
      <c r="D6136" t="str">
        <f>IFERROR(VLOOKUP(A6136,'Perpetual Stats(HEM)'!$A$3:$D$2773,3,FALSE),B6136)</f>
        <v>5RWAU</v>
      </c>
    </row>
    <row r="6137" spans="1:4">
      <c r="A6137">
        <v>6336</v>
      </c>
      <c r="B6137" t="s">
        <v>534</v>
      </c>
      <c r="C6137" t="s">
        <v>479</v>
      </c>
      <c r="D6137" t="str">
        <f>IFERROR(VLOOKUP(A6137,'Perpetual Stats(HEM)'!$A$3:$D$2773,3,FALSE),B6137)</f>
        <v>5RWAU</v>
      </c>
    </row>
    <row r="6138" spans="1:4">
      <c r="A6138">
        <v>6337</v>
      </c>
      <c r="B6138" t="s">
        <v>534</v>
      </c>
      <c r="C6138" t="s">
        <v>479</v>
      </c>
      <c r="D6138" t="str">
        <f>IFERROR(VLOOKUP(A6138,'Perpetual Stats(HEM)'!$A$3:$D$2773,3,FALSE),B6138)</f>
        <v>5RWAU</v>
      </c>
    </row>
    <row r="6139" spans="1:4">
      <c r="A6139">
        <v>6338</v>
      </c>
      <c r="B6139" t="s">
        <v>534</v>
      </c>
      <c r="C6139" t="s">
        <v>479</v>
      </c>
      <c r="D6139" t="str">
        <f>IFERROR(VLOOKUP(A6139,'Perpetual Stats(HEM)'!$A$3:$D$2773,3,FALSE),B6139)</f>
        <v>5RWAU</v>
      </c>
    </row>
    <row r="6140" spans="1:4">
      <c r="A6140">
        <v>6339</v>
      </c>
      <c r="B6140" t="s">
        <v>534</v>
      </c>
      <c r="C6140" t="s">
        <v>479</v>
      </c>
      <c r="D6140" t="str">
        <f>IFERROR(VLOOKUP(A6140,'Perpetual Stats(HEM)'!$A$3:$D$2773,3,FALSE),B6140)</f>
        <v>WA</v>
      </c>
    </row>
    <row r="6141" spans="1:4">
      <c r="A6141">
        <v>6340</v>
      </c>
      <c r="B6141" t="s">
        <v>534</v>
      </c>
      <c r="C6141" t="s">
        <v>479</v>
      </c>
      <c r="D6141" t="str">
        <f>IFERROR(VLOOKUP(A6141,'Perpetual Stats(HEM)'!$A$3:$D$2773,3,FALSE),B6141)</f>
        <v>WA</v>
      </c>
    </row>
    <row r="6142" spans="1:4">
      <c r="A6142">
        <v>6341</v>
      </c>
      <c r="B6142" t="s">
        <v>534</v>
      </c>
      <c r="C6142" t="s">
        <v>479</v>
      </c>
      <c r="D6142" t="str">
        <f>IFERROR(VLOOKUP(A6142,'Perpetual Stats(HEM)'!$A$3:$D$2773,3,FALSE),B6142)</f>
        <v>5RWAU</v>
      </c>
    </row>
    <row r="6143" spans="1:4">
      <c r="A6143">
        <v>6342</v>
      </c>
      <c r="B6143" t="s">
        <v>534</v>
      </c>
      <c r="C6143" t="s">
        <v>479</v>
      </c>
      <c r="D6143" t="str">
        <f>IFERROR(VLOOKUP(A6143,'Perpetual Stats(HEM)'!$A$3:$D$2773,3,FALSE),B6143)</f>
        <v>WA</v>
      </c>
    </row>
    <row r="6144" spans="1:4">
      <c r="A6144">
        <v>6343</v>
      </c>
      <c r="B6144" t="s">
        <v>534</v>
      </c>
      <c r="C6144" t="s">
        <v>479</v>
      </c>
      <c r="D6144" t="str">
        <f>IFERROR(VLOOKUP(A6144,'Perpetual Stats(HEM)'!$A$3:$D$2773,3,FALSE),B6144)</f>
        <v>5RWAU</v>
      </c>
    </row>
    <row r="6145" spans="1:4">
      <c r="A6145">
        <v>6344</v>
      </c>
      <c r="B6145" t="s">
        <v>534</v>
      </c>
      <c r="C6145" t="s">
        <v>479</v>
      </c>
      <c r="D6145" t="str">
        <f>IFERROR(VLOOKUP(A6145,'Perpetual Stats(HEM)'!$A$3:$D$2773,3,FALSE),B6145)</f>
        <v>WA</v>
      </c>
    </row>
    <row r="6146" spans="1:4">
      <c r="A6146">
        <v>6345</v>
      </c>
      <c r="B6146" t="s">
        <v>534</v>
      </c>
      <c r="C6146" t="s">
        <v>479</v>
      </c>
      <c r="D6146" t="str">
        <f>IFERROR(VLOOKUP(A6146,'Perpetual Stats(HEM)'!$A$3:$D$2773,3,FALSE),B6146)</f>
        <v>WA</v>
      </c>
    </row>
    <row r="6147" spans="1:4">
      <c r="A6147">
        <v>6346</v>
      </c>
      <c r="B6147" t="s">
        <v>534</v>
      </c>
      <c r="C6147" t="s">
        <v>479</v>
      </c>
      <c r="D6147" t="str">
        <f>IFERROR(VLOOKUP(A6147,'Perpetual Stats(HEM)'!$A$3:$D$2773,3,FALSE),B6147)</f>
        <v>5RWAU</v>
      </c>
    </row>
    <row r="6148" spans="1:4">
      <c r="A6148">
        <v>6347</v>
      </c>
      <c r="B6148" t="s">
        <v>534</v>
      </c>
      <c r="C6148" t="s">
        <v>479</v>
      </c>
      <c r="D6148" t="str">
        <f>IFERROR(VLOOKUP(A6148,'Perpetual Stats(HEM)'!$A$3:$D$2773,3,FALSE),B6148)</f>
        <v>WA</v>
      </c>
    </row>
    <row r="6149" spans="1:4">
      <c r="A6149">
        <v>6348</v>
      </c>
      <c r="B6149" t="s">
        <v>534</v>
      </c>
      <c r="C6149" t="s">
        <v>479</v>
      </c>
      <c r="D6149" t="str">
        <f>IFERROR(VLOOKUP(A6149,'Perpetual Stats(HEM)'!$A$3:$D$2773,3,FALSE),B6149)</f>
        <v>5RWAU</v>
      </c>
    </row>
    <row r="6150" spans="1:4">
      <c r="A6150">
        <v>6349</v>
      </c>
      <c r="B6150" t="s">
        <v>534</v>
      </c>
      <c r="C6150" t="s">
        <v>479</v>
      </c>
      <c r="D6150" t="str">
        <f>IFERROR(VLOOKUP(A6150,'Perpetual Stats(HEM)'!$A$3:$D$2773,3,FALSE),B6150)</f>
        <v>WA</v>
      </c>
    </row>
    <row r="6151" spans="1:4">
      <c r="A6151">
        <v>6350</v>
      </c>
      <c r="B6151" t="s">
        <v>534</v>
      </c>
      <c r="C6151" t="s">
        <v>479</v>
      </c>
      <c r="D6151" t="str">
        <f>IFERROR(VLOOKUP(A6151,'Perpetual Stats(HEM)'!$A$3:$D$2773,3,FALSE),B6151)</f>
        <v>5RWAU</v>
      </c>
    </row>
    <row r="6152" spans="1:4">
      <c r="A6152">
        <v>6351</v>
      </c>
      <c r="B6152" t="s">
        <v>534</v>
      </c>
      <c r="C6152" t="s">
        <v>479</v>
      </c>
      <c r="D6152" t="str">
        <f>IFERROR(VLOOKUP(A6152,'Perpetual Stats(HEM)'!$A$3:$D$2773,3,FALSE),B6152)</f>
        <v>5RWAU</v>
      </c>
    </row>
    <row r="6153" spans="1:4">
      <c r="A6153">
        <v>6352</v>
      </c>
      <c r="B6153" t="s">
        <v>534</v>
      </c>
      <c r="C6153" t="s">
        <v>479</v>
      </c>
      <c r="D6153" t="str">
        <f>IFERROR(VLOOKUP(A6153,'Perpetual Stats(HEM)'!$A$3:$D$2773,3,FALSE),B6153)</f>
        <v>5RWAU</v>
      </c>
    </row>
    <row r="6154" spans="1:4">
      <c r="A6154">
        <v>6353</v>
      </c>
      <c r="B6154" t="s">
        <v>534</v>
      </c>
      <c r="C6154" t="s">
        <v>479</v>
      </c>
      <c r="D6154" t="str">
        <f>IFERROR(VLOOKUP(A6154,'Perpetual Stats(HEM)'!$A$3:$D$2773,3,FALSE),B6154)</f>
        <v>5RWAU</v>
      </c>
    </row>
    <row r="6155" spans="1:4">
      <c r="A6155">
        <v>6354</v>
      </c>
      <c r="B6155" t="s">
        <v>534</v>
      </c>
      <c r="C6155" t="s">
        <v>479</v>
      </c>
      <c r="D6155" t="str">
        <f>IFERROR(VLOOKUP(A6155,'Perpetual Stats(HEM)'!$A$3:$D$2773,3,FALSE),B6155)</f>
        <v>WA</v>
      </c>
    </row>
    <row r="6156" spans="1:4">
      <c r="A6156">
        <v>6355</v>
      </c>
      <c r="B6156" t="s">
        <v>534</v>
      </c>
      <c r="C6156" t="s">
        <v>479</v>
      </c>
      <c r="D6156" t="str">
        <f>IFERROR(VLOOKUP(A6156,'Perpetual Stats(HEM)'!$A$3:$D$2773,3,FALSE),B6156)</f>
        <v>5RWAU</v>
      </c>
    </row>
    <row r="6157" spans="1:4">
      <c r="A6157">
        <v>6356</v>
      </c>
      <c r="B6157" t="s">
        <v>534</v>
      </c>
      <c r="C6157" t="s">
        <v>479</v>
      </c>
      <c r="D6157" t="str">
        <f>IFERROR(VLOOKUP(A6157,'Perpetual Stats(HEM)'!$A$3:$D$2773,3,FALSE),B6157)</f>
        <v>5RWAU</v>
      </c>
    </row>
    <row r="6158" spans="1:4">
      <c r="A6158">
        <v>6357</v>
      </c>
      <c r="B6158" t="s">
        <v>534</v>
      </c>
      <c r="C6158" t="s">
        <v>479</v>
      </c>
      <c r="D6158" t="str">
        <f>IFERROR(VLOOKUP(A6158,'Perpetual Stats(HEM)'!$A$3:$D$2773,3,FALSE),B6158)</f>
        <v>5RWAU</v>
      </c>
    </row>
    <row r="6159" spans="1:4">
      <c r="A6159">
        <v>6358</v>
      </c>
      <c r="B6159" t="s">
        <v>534</v>
      </c>
      <c r="C6159" t="s">
        <v>479</v>
      </c>
      <c r="D6159" t="str">
        <f>IFERROR(VLOOKUP(A6159,'Perpetual Stats(HEM)'!$A$3:$D$2773,3,FALSE),B6159)</f>
        <v>5RWAU</v>
      </c>
    </row>
    <row r="6160" spans="1:4">
      <c r="A6160">
        <v>6359</v>
      </c>
      <c r="B6160" t="s">
        <v>534</v>
      </c>
      <c r="C6160" t="s">
        <v>479</v>
      </c>
      <c r="D6160" t="str">
        <f>IFERROR(VLOOKUP(A6160,'Perpetual Stats(HEM)'!$A$3:$D$2773,3,FALSE),B6160)</f>
        <v>5RWAU</v>
      </c>
    </row>
    <row r="6161" spans="1:4">
      <c r="A6161">
        <v>6360</v>
      </c>
      <c r="B6161" t="s">
        <v>534</v>
      </c>
      <c r="C6161" t="s">
        <v>479</v>
      </c>
      <c r="D6161" t="str">
        <f>IFERROR(VLOOKUP(A6161,'Perpetual Stats(HEM)'!$A$3:$D$2773,3,FALSE),B6161)</f>
        <v>WA</v>
      </c>
    </row>
    <row r="6162" spans="1:4">
      <c r="A6162">
        <v>6361</v>
      </c>
      <c r="B6162" t="s">
        <v>534</v>
      </c>
      <c r="C6162" t="s">
        <v>479</v>
      </c>
      <c r="D6162" t="str">
        <f>IFERROR(VLOOKUP(A6162,'Perpetual Stats(HEM)'!$A$3:$D$2773,3,FALSE),B6162)</f>
        <v>5RWAU</v>
      </c>
    </row>
    <row r="6163" spans="1:4">
      <c r="A6163">
        <v>6362</v>
      </c>
      <c r="B6163" t="s">
        <v>534</v>
      </c>
      <c r="C6163" t="s">
        <v>479</v>
      </c>
      <c r="D6163" t="str">
        <f>IFERROR(VLOOKUP(A6163,'Perpetual Stats(HEM)'!$A$3:$D$2773,3,FALSE),B6163)</f>
        <v>WA</v>
      </c>
    </row>
    <row r="6164" spans="1:4">
      <c r="A6164">
        <v>6363</v>
      </c>
      <c r="B6164" t="s">
        <v>534</v>
      </c>
      <c r="C6164" t="s">
        <v>479</v>
      </c>
      <c r="D6164" t="str">
        <f>IFERROR(VLOOKUP(A6164,'Perpetual Stats(HEM)'!$A$3:$D$2773,3,FALSE),B6164)</f>
        <v>5RWAU</v>
      </c>
    </row>
    <row r="6165" spans="1:4">
      <c r="A6165">
        <v>6364</v>
      </c>
      <c r="B6165" t="s">
        <v>534</v>
      </c>
      <c r="C6165" t="s">
        <v>479</v>
      </c>
      <c r="D6165" t="str">
        <f>IFERROR(VLOOKUP(A6165,'Perpetual Stats(HEM)'!$A$3:$D$2773,3,FALSE),B6165)</f>
        <v>WA</v>
      </c>
    </row>
    <row r="6166" spans="1:4">
      <c r="A6166">
        <v>6365</v>
      </c>
      <c r="B6166" t="s">
        <v>534</v>
      </c>
      <c r="C6166" t="s">
        <v>479</v>
      </c>
      <c r="D6166" t="str">
        <f>IFERROR(VLOOKUP(A6166,'Perpetual Stats(HEM)'!$A$3:$D$2773,3,FALSE),B6166)</f>
        <v>5RWAU</v>
      </c>
    </row>
    <row r="6167" spans="1:4">
      <c r="A6167">
        <v>6366</v>
      </c>
      <c r="B6167" t="s">
        <v>534</v>
      </c>
      <c r="C6167" t="s">
        <v>479</v>
      </c>
      <c r="D6167" t="str">
        <f>IFERROR(VLOOKUP(A6167,'Perpetual Stats(HEM)'!$A$3:$D$2773,3,FALSE),B6167)</f>
        <v>WA</v>
      </c>
    </row>
    <row r="6168" spans="1:4">
      <c r="A6168">
        <v>6367</v>
      </c>
      <c r="B6168" t="s">
        <v>534</v>
      </c>
      <c r="C6168" t="s">
        <v>479</v>
      </c>
      <c r="D6168" t="str">
        <f>IFERROR(VLOOKUP(A6168,'Perpetual Stats(HEM)'!$A$3:$D$2773,3,FALSE),B6168)</f>
        <v>5RWAU</v>
      </c>
    </row>
    <row r="6169" spans="1:4">
      <c r="A6169">
        <v>6368</v>
      </c>
      <c r="B6169" t="s">
        <v>534</v>
      </c>
      <c r="C6169" t="s">
        <v>479</v>
      </c>
      <c r="D6169" t="str">
        <f>IFERROR(VLOOKUP(A6169,'Perpetual Stats(HEM)'!$A$3:$D$2773,3,FALSE),B6169)</f>
        <v>5RWAU</v>
      </c>
    </row>
    <row r="6170" spans="1:4">
      <c r="A6170">
        <v>6369</v>
      </c>
      <c r="B6170" t="s">
        <v>534</v>
      </c>
      <c r="C6170" t="s">
        <v>479</v>
      </c>
      <c r="D6170" t="str">
        <f>IFERROR(VLOOKUP(A6170,'Perpetual Stats(HEM)'!$A$3:$D$2773,3,FALSE),B6170)</f>
        <v>5RWAU</v>
      </c>
    </row>
    <row r="6171" spans="1:4">
      <c r="A6171">
        <v>6370</v>
      </c>
      <c r="B6171" t="s">
        <v>534</v>
      </c>
      <c r="C6171" t="s">
        <v>479</v>
      </c>
      <c r="D6171" t="str">
        <f>IFERROR(VLOOKUP(A6171,'Perpetual Stats(HEM)'!$A$3:$D$2773,3,FALSE),B6171)</f>
        <v>5RWAU</v>
      </c>
    </row>
    <row r="6172" spans="1:4">
      <c r="A6172">
        <v>6371</v>
      </c>
      <c r="B6172" t="s">
        <v>534</v>
      </c>
      <c r="C6172" t="s">
        <v>479</v>
      </c>
      <c r="D6172" t="str">
        <f>IFERROR(VLOOKUP(A6172,'Perpetual Stats(HEM)'!$A$3:$D$2773,3,FALSE),B6172)</f>
        <v>WA</v>
      </c>
    </row>
    <row r="6173" spans="1:4">
      <c r="A6173">
        <v>6372</v>
      </c>
      <c r="B6173" t="s">
        <v>534</v>
      </c>
      <c r="C6173" t="s">
        <v>479</v>
      </c>
      <c r="D6173" t="str">
        <f>IFERROR(VLOOKUP(A6173,'Perpetual Stats(HEM)'!$A$3:$D$2773,3,FALSE),B6173)</f>
        <v>5RWAU</v>
      </c>
    </row>
    <row r="6174" spans="1:4">
      <c r="A6174">
        <v>6373</v>
      </c>
      <c r="B6174" t="s">
        <v>534</v>
      </c>
      <c r="C6174" t="s">
        <v>479</v>
      </c>
      <c r="D6174" t="str">
        <f>IFERROR(VLOOKUP(A6174,'Perpetual Stats(HEM)'!$A$3:$D$2773,3,FALSE),B6174)</f>
        <v>5RWAU</v>
      </c>
    </row>
    <row r="6175" spans="1:4">
      <c r="A6175">
        <v>6374</v>
      </c>
      <c r="B6175" t="s">
        <v>534</v>
      </c>
      <c r="C6175" t="s">
        <v>479</v>
      </c>
      <c r="D6175" t="str">
        <f>IFERROR(VLOOKUP(A6175,'Perpetual Stats(HEM)'!$A$3:$D$2773,3,FALSE),B6175)</f>
        <v>WA</v>
      </c>
    </row>
    <row r="6176" spans="1:4">
      <c r="A6176">
        <v>6375</v>
      </c>
      <c r="B6176" t="s">
        <v>534</v>
      </c>
      <c r="C6176" t="s">
        <v>479</v>
      </c>
      <c r="D6176" t="str">
        <f>IFERROR(VLOOKUP(A6176,'Perpetual Stats(HEM)'!$A$3:$D$2773,3,FALSE),B6176)</f>
        <v>5RWAU</v>
      </c>
    </row>
    <row r="6177" spans="1:4">
      <c r="A6177">
        <v>6376</v>
      </c>
      <c r="B6177" t="s">
        <v>534</v>
      </c>
      <c r="C6177" t="s">
        <v>479</v>
      </c>
      <c r="D6177" t="str">
        <f>IFERROR(VLOOKUP(A6177,'Perpetual Stats(HEM)'!$A$3:$D$2773,3,FALSE),B6177)</f>
        <v>WA</v>
      </c>
    </row>
    <row r="6178" spans="1:4">
      <c r="A6178">
        <v>6377</v>
      </c>
      <c r="B6178" t="s">
        <v>534</v>
      </c>
      <c r="C6178" t="s">
        <v>479</v>
      </c>
      <c r="D6178" t="str">
        <f>IFERROR(VLOOKUP(A6178,'Perpetual Stats(HEM)'!$A$3:$D$2773,3,FALSE),B6178)</f>
        <v>WA</v>
      </c>
    </row>
    <row r="6179" spans="1:4">
      <c r="A6179">
        <v>6378</v>
      </c>
      <c r="B6179" t="s">
        <v>534</v>
      </c>
      <c r="C6179" t="s">
        <v>479</v>
      </c>
      <c r="D6179" t="str">
        <f>IFERROR(VLOOKUP(A6179,'Perpetual Stats(HEM)'!$A$3:$D$2773,3,FALSE),B6179)</f>
        <v>WA</v>
      </c>
    </row>
    <row r="6180" spans="1:4">
      <c r="A6180">
        <v>6379</v>
      </c>
      <c r="B6180" t="s">
        <v>534</v>
      </c>
      <c r="C6180" t="s">
        <v>479</v>
      </c>
      <c r="D6180" t="str">
        <f>IFERROR(VLOOKUP(A6180,'Perpetual Stats(HEM)'!$A$3:$D$2773,3,FALSE),B6180)</f>
        <v>WA</v>
      </c>
    </row>
    <row r="6181" spans="1:4">
      <c r="A6181">
        <v>6380</v>
      </c>
      <c r="B6181" t="s">
        <v>534</v>
      </c>
      <c r="C6181" t="s">
        <v>479</v>
      </c>
      <c r="D6181" t="str">
        <f>IFERROR(VLOOKUP(A6181,'Perpetual Stats(HEM)'!$A$3:$D$2773,3,FALSE),B6181)</f>
        <v>WA</v>
      </c>
    </row>
    <row r="6182" spans="1:4">
      <c r="A6182">
        <v>6381</v>
      </c>
      <c r="B6182" t="s">
        <v>534</v>
      </c>
      <c r="C6182" t="s">
        <v>479</v>
      </c>
      <c r="D6182" t="str">
        <f>IFERROR(VLOOKUP(A6182,'Perpetual Stats(HEM)'!$A$3:$D$2773,3,FALSE),B6182)</f>
        <v>WA</v>
      </c>
    </row>
    <row r="6183" spans="1:4">
      <c r="A6183">
        <v>6382</v>
      </c>
      <c r="B6183" t="s">
        <v>534</v>
      </c>
      <c r="C6183" t="s">
        <v>479</v>
      </c>
      <c r="D6183" t="str">
        <f>IFERROR(VLOOKUP(A6183,'Perpetual Stats(HEM)'!$A$3:$D$2773,3,FALSE),B6183)</f>
        <v>WA</v>
      </c>
    </row>
    <row r="6184" spans="1:4">
      <c r="A6184">
        <v>6383</v>
      </c>
      <c r="B6184" t="s">
        <v>534</v>
      </c>
      <c r="C6184" t="s">
        <v>479</v>
      </c>
      <c r="D6184" t="str">
        <f>IFERROR(VLOOKUP(A6184,'Perpetual Stats(HEM)'!$A$3:$D$2773,3,FALSE),B6184)</f>
        <v>5RWAU</v>
      </c>
    </row>
    <row r="6185" spans="1:4">
      <c r="A6185">
        <v>6384</v>
      </c>
      <c r="B6185" t="s">
        <v>534</v>
      </c>
      <c r="C6185" t="s">
        <v>479</v>
      </c>
      <c r="D6185" t="str">
        <f>IFERROR(VLOOKUP(A6185,'Perpetual Stats(HEM)'!$A$3:$D$2773,3,FALSE),B6185)</f>
        <v>5RWAU</v>
      </c>
    </row>
    <row r="6186" spans="1:4">
      <c r="A6186">
        <v>6385</v>
      </c>
      <c r="B6186" t="s">
        <v>534</v>
      </c>
      <c r="C6186" t="s">
        <v>479</v>
      </c>
      <c r="D6186" t="str">
        <f>IFERROR(VLOOKUP(A6186,'Perpetual Stats(HEM)'!$A$3:$D$2773,3,FALSE),B6186)</f>
        <v>5RWAU</v>
      </c>
    </row>
    <row r="6187" spans="1:4">
      <c r="A6187">
        <v>6386</v>
      </c>
      <c r="B6187" t="s">
        <v>534</v>
      </c>
      <c r="C6187" t="s">
        <v>479</v>
      </c>
      <c r="D6187" t="str">
        <f>IFERROR(VLOOKUP(A6187,'Perpetual Stats(HEM)'!$A$3:$D$2773,3,FALSE),B6187)</f>
        <v>5RWAU</v>
      </c>
    </row>
    <row r="6188" spans="1:4">
      <c r="A6188">
        <v>6387</v>
      </c>
      <c r="B6188" t="s">
        <v>534</v>
      </c>
      <c r="C6188" t="s">
        <v>479</v>
      </c>
      <c r="D6188" t="str">
        <f>IFERROR(VLOOKUP(A6188,'Perpetual Stats(HEM)'!$A$3:$D$2773,3,FALSE),B6188)</f>
        <v>WA</v>
      </c>
    </row>
    <row r="6189" spans="1:4">
      <c r="A6189">
        <v>6388</v>
      </c>
      <c r="B6189" t="s">
        <v>534</v>
      </c>
      <c r="C6189" t="s">
        <v>479</v>
      </c>
      <c r="D6189" t="str">
        <f>IFERROR(VLOOKUP(A6189,'Perpetual Stats(HEM)'!$A$3:$D$2773,3,FALSE),B6189)</f>
        <v>WA</v>
      </c>
    </row>
    <row r="6190" spans="1:4">
      <c r="A6190">
        <v>6389</v>
      </c>
      <c r="B6190" t="s">
        <v>534</v>
      </c>
      <c r="C6190" t="s">
        <v>479</v>
      </c>
      <c r="D6190" t="str">
        <f>IFERROR(VLOOKUP(A6190,'Perpetual Stats(HEM)'!$A$3:$D$2773,3,FALSE),B6190)</f>
        <v>WA</v>
      </c>
    </row>
    <row r="6191" spans="1:4">
      <c r="A6191">
        <v>6390</v>
      </c>
      <c r="B6191" t="s">
        <v>534</v>
      </c>
      <c r="C6191" t="s">
        <v>479</v>
      </c>
      <c r="D6191" t="str">
        <f>IFERROR(VLOOKUP(A6191,'Perpetual Stats(HEM)'!$A$3:$D$2773,3,FALSE),B6191)</f>
        <v>5RWAU</v>
      </c>
    </row>
    <row r="6192" spans="1:4">
      <c r="A6192">
        <v>6391</v>
      </c>
      <c r="B6192" t="s">
        <v>534</v>
      </c>
      <c r="C6192" t="s">
        <v>479</v>
      </c>
      <c r="D6192" t="str">
        <f>IFERROR(VLOOKUP(A6192,'Perpetual Stats(HEM)'!$A$3:$D$2773,3,FALSE),B6192)</f>
        <v>5RWAU</v>
      </c>
    </row>
    <row r="6193" spans="1:4">
      <c r="A6193">
        <v>6392</v>
      </c>
      <c r="B6193" t="s">
        <v>534</v>
      </c>
      <c r="C6193" t="s">
        <v>479</v>
      </c>
      <c r="D6193" t="str">
        <f>IFERROR(VLOOKUP(A6193,'Perpetual Stats(HEM)'!$A$3:$D$2773,3,FALSE),B6193)</f>
        <v>5RWAU</v>
      </c>
    </row>
    <row r="6194" spans="1:4">
      <c r="A6194">
        <v>6393</v>
      </c>
      <c r="B6194" t="s">
        <v>534</v>
      </c>
      <c r="C6194" t="s">
        <v>479</v>
      </c>
      <c r="D6194" t="str">
        <f>IFERROR(VLOOKUP(A6194,'Perpetual Stats(HEM)'!$A$3:$D$2773,3,FALSE),B6194)</f>
        <v>5RWAU</v>
      </c>
    </row>
    <row r="6195" spans="1:4">
      <c r="A6195">
        <v>6394</v>
      </c>
      <c r="B6195" t="s">
        <v>534</v>
      </c>
      <c r="C6195" t="s">
        <v>479</v>
      </c>
      <c r="D6195" t="str">
        <f>IFERROR(VLOOKUP(A6195,'Perpetual Stats(HEM)'!$A$3:$D$2773,3,FALSE),B6195)</f>
        <v>5RWAU</v>
      </c>
    </row>
    <row r="6196" spans="1:4">
      <c r="A6196">
        <v>6395</v>
      </c>
      <c r="B6196" t="s">
        <v>534</v>
      </c>
      <c r="C6196" t="s">
        <v>479</v>
      </c>
      <c r="D6196" t="str">
        <f>IFERROR(VLOOKUP(A6196,'Perpetual Stats(HEM)'!$A$3:$D$2773,3,FALSE),B6196)</f>
        <v>5RWAU</v>
      </c>
    </row>
    <row r="6197" spans="1:4">
      <c r="A6197">
        <v>6396</v>
      </c>
      <c r="B6197" t="s">
        <v>534</v>
      </c>
      <c r="C6197" t="s">
        <v>479</v>
      </c>
      <c r="D6197" t="str">
        <f>IFERROR(VLOOKUP(A6197,'Perpetual Stats(HEM)'!$A$3:$D$2773,3,FALSE),B6197)</f>
        <v>5RWAU</v>
      </c>
    </row>
    <row r="6198" spans="1:4">
      <c r="A6198">
        <v>6397</v>
      </c>
      <c r="B6198" t="s">
        <v>534</v>
      </c>
      <c r="C6198" t="s">
        <v>479</v>
      </c>
      <c r="D6198" t="str">
        <f>IFERROR(VLOOKUP(A6198,'Perpetual Stats(HEM)'!$A$3:$D$2773,3,FALSE),B6198)</f>
        <v>5RWAU</v>
      </c>
    </row>
    <row r="6199" spans="1:4">
      <c r="A6199">
        <v>6398</v>
      </c>
      <c r="B6199" t="s">
        <v>534</v>
      </c>
      <c r="C6199" t="s">
        <v>479</v>
      </c>
      <c r="D6199" t="str">
        <f>IFERROR(VLOOKUP(A6199,'Perpetual Stats(HEM)'!$A$3:$D$2773,3,FALSE),B6199)</f>
        <v>5RWAU</v>
      </c>
    </row>
    <row r="6200" spans="1:4">
      <c r="A6200">
        <v>6399</v>
      </c>
      <c r="B6200" t="s">
        <v>534</v>
      </c>
      <c r="C6200" t="s">
        <v>479</v>
      </c>
      <c r="D6200" t="str">
        <f>IFERROR(VLOOKUP(A6200,'Perpetual Stats(HEM)'!$A$3:$D$2773,3,FALSE),B6200)</f>
        <v>WA</v>
      </c>
    </row>
    <row r="6201" spans="1:4">
      <c r="A6201">
        <v>6400</v>
      </c>
      <c r="B6201" t="s">
        <v>534</v>
      </c>
      <c r="C6201" t="s">
        <v>479</v>
      </c>
      <c r="D6201" t="str">
        <f>IFERROR(VLOOKUP(A6201,'Perpetual Stats(HEM)'!$A$3:$D$2773,3,FALSE),B6201)</f>
        <v>WA</v>
      </c>
    </row>
    <row r="6202" spans="1:4">
      <c r="A6202">
        <v>6401</v>
      </c>
      <c r="B6202" t="s">
        <v>534</v>
      </c>
      <c r="C6202" t="s">
        <v>479</v>
      </c>
      <c r="D6202" t="str">
        <f>IFERROR(VLOOKUP(A6202,'Perpetual Stats(HEM)'!$A$3:$D$2773,3,FALSE),B6202)</f>
        <v>5RWAU</v>
      </c>
    </row>
    <row r="6203" spans="1:4">
      <c r="A6203">
        <v>6402</v>
      </c>
      <c r="B6203" t="s">
        <v>534</v>
      </c>
      <c r="C6203" t="s">
        <v>479</v>
      </c>
      <c r="D6203" t="str">
        <f>IFERROR(VLOOKUP(A6203,'Perpetual Stats(HEM)'!$A$3:$D$2773,3,FALSE),B6203)</f>
        <v>WA</v>
      </c>
    </row>
    <row r="6204" spans="1:4">
      <c r="A6204">
        <v>6403</v>
      </c>
      <c r="B6204" t="s">
        <v>534</v>
      </c>
      <c r="C6204" t="s">
        <v>479</v>
      </c>
      <c r="D6204" t="str">
        <f>IFERROR(VLOOKUP(A6204,'Perpetual Stats(HEM)'!$A$3:$D$2773,3,FALSE),B6204)</f>
        <v>5RWAU</v>
      </c>
    </row>
    <row r="6205" spans="1:4">
      <c r="A6205">
        <v>6404</v>
      </c>
      <c r="B6205" t="s">
        <v>534</v>
      </c>
      <c r="C6205" t="s">
        <v>479</v>
      </c>
      <c r="D6205" t="str">
        <f>IFERROR(VLOOKUP(A6205,'Perpetual Stats(HEM)'!$A$3:$D$2773,3,FALSE),B6205)</f>
        <v>WA</v>
      </c>
    </row>
    <row r="6206" spans="1:4">
      <c r="A6206">
        <v>6405</v>
      </c>
      <c r="B6206" t="s">
        <v>534</v>
      </c>
      <c r="C6206" t="s">
        <v>479</v>
      </c>
      <c r="D6206" t="str">
        <f>IFERROR(VLOOKUP(A6206,'Perpetual Stats(HEM)'!$A$3:$D$2773,3,FALSE),B6206)</f>
        <v>5RWAU</v>
      </c>
    </row>
    <row r="6207" spans="1:4">
      <c r="A6207">
        <v>6406</v>
      </c>
      <c r="B6207" t="s">
        <v>534</v>
      </c>
      <c r="C6207" t="s">
        <v>479</v>
      </c>
      <c r="D6207" t="str">
        <f>IFERROR(VLOOKUP(A6207,'Perpetual Stats(HEM)'!$A$3:$D$2773,3,FALSE),B6207)</f>
        <v>WA</v>
      </c>
    </row>
    <row r="6208" spans="1:4">
      <c r="A6208">
        <v>6407</v>
      </c>
      <c r="B6208" t="s">
        <v>534</v>
      </c>
      <c r="C6208" t="s">
        <v>479</v>
      </c>
      <c r="D6208" t="str">
        <f>IFERROR(VLOOKUP(A6208,'Perpetual Stats(HEM)'!$A$3:$D$2773,3,FALSE),B6208)</f>
        <v>5RWAU</v>
      </c>
    </row>
    <row r="6209" spans="1:4">
      <c r="A6209">
        <v>6408</v>
      </c>
      <c r="B6209" t="s">
        <v>534</v>
      </c>
      <c r="C6209" t="s">
        <v>479</v>
      </c>
      <c r="D6209" t="str">
        <f>IFERROR(VLOOKUP(A6209,'Perpetual Stats(HEM)'!$A$3:$D$2773,3,FALSE),B6209)</f>
        <v>WA</v>
      </c>
    </row>
    <row r="6210" spans="1:4">
      <c r="A6210">
        <v>6409</v>
      </c>
      <c r="B6210" t="s">
        <v>534</v>
      </c>
      <c r="C6210" t="s">
        <v>479</v>
      </c>
      <c r="D6210" t="str">
        <f>IFERROR(VLOOKUP(A6210,'Perpetual Stats(HEM)'!$A$3:$D$2773,3,FALSE),B6210)</f>
        <v>5RWAU</v>
      </c>
    </row>
    <row r="6211" spans="1:4">
      <c r="A6211">
        <v>6410</v>
      </c>
      <c r="B6211" t="s">
        <v>534</v>
      </c>
      <c r="C6211" t="s">
        <v>479</v>
      </c>
      <c r="D6211" t="str">
        <f>IFERROR(VLOOKUP(A6211,'Perpetual Stats(HEM)'!$A$3:$D$2773,3,FALSE),B6211)</f>
        <v>5RWAU</v>
      </c>
    </row>
    <row r="6212" spans="1:4">
      <c r="A6212">
        <v>6411</v>
      </c>
      <c r="B6212" t="s">
        <v>534</v>
      </c>
      <c r="C6212" t="s">
        <v>479</v>
      </c>
      <c r="D6212" t="str">
        <f>IFERROR(VLOOKUP(A6212,'Perpetual Stats(HEM)'!$A$3:$D$2773,3,FALSE),B6212)</f>
        <v>5RWAU</v>
      </c>
    </row>
    <row r="6213" spans="1:4">
      <c r="A6213">
        <v>6412</v>
      </c>
      <c r="B6213" t="s">
        <v>534</v>
      </c>
      <c r="C6213" t="s">
        <v>479</v>
      </c>
      <c r="D6213" t="str">
        <f>IFERROR(VLOOKUP(A6213,'Perpetual Stats(HEM)'!$A$3:$D$2773,3,FALSE),B6213)</f>
        <v>5RWAU</v>
      </c>
    </row>
    <row r="6214" spans="1:4">
      <c r="A6214">
        <v>6413</v>
      </c>
      <c r="B6214" t="s">
        <v>534</v>
      </c>
      <c r="C6214" t="s">
        <v>479</v>
      </c>
      <c r="D6214" t="str">
        <f>IFERROR(VLOOKUP(A6214,'Perpetual Stats(HEM)'!$A$3:$D$2773,3,FALSE),B6214)</f>
        <v>5RWAU</v>
      </c>
    </row>
    <row r="6215" spans="1:4">
      <c r="A6215">
        <v>6414</v>
      </c>
      <c r="B6215" t="s">
        <v>534</v>
      </c>
      <c r="C6215" t="s">
        <v>479</v>
      </c>
      <c r="D6215" t="str">
        <f>IFERROR(VLOOKUP(A6215,'Perpetual Stats(HEM)'!$A$3:$D$2773,3,FALSE),B6215)</f>
        <v>5RWAU</v>
      </c>
    </row>
    <row r="6216" spans="1:4">
      <c r="A6216">
        <v>6415</v>
      </c>
      <c r="B6216" t="s">
        <v>534</v>
      </c>
      <c r="C6216" t="s">
        <v>479</v>
      </c>
      <c r="D6216" t="str">
        <f>IFERROR(VLOOKUP(A6216,'Perpetual Stats(HEM)'!$A$3:$D$2773,3,FALSE),B6216)</f>
        <v>5RWAU</v>
      </c>
    </row>
    <row r="6217" spans="1:4">
      <c r="A6217">
        <v>6416</v>
      </c>
      <c r="B6217" t="s">
        <v>534</v>
      </c>
      <c r="C6217" t="s">
        <v>479</v>
      </c>
      <c r="D6217" t="str">
        <f>IFERROR(VLOOKUP(A6217,'Perpetual Stats(HEM)'!$A$3:$D$2773,3,FALSE),B6217)</f>
        <v>WA</v>
      </c>
    </row>
    <row r="6218" spans="1:4">
      <c r="A6218">
        <v>6417</v>
      </c>
      <c r="B6218" t="s">
        <v>534</v>
      </c>
      <c r="C6218" t="s">
        <v>479</v>
      </c>
      <c r="D6218" t="str">
        <f>IFERROR(VLOOKUP(A6218,'Perpetual Stats(HEM)'!$A$3:$D$2773,3,FALSE),B6218)</f>
        <v>WA</v>
      </c>
    </row>
    <row r="6219" spans="1:4">
      <c r="A6219">
        <v>6418</v>
      </c>
      <c r="B6219" t="s">
        <v>534</v>
      </c>
      <c r="C6219" t="s">
        <v>479</v>
      </c>
      <c r="D6219" t="str">
        <f>IFERROR(VLOOKUP(A6219,'Perpetual Stats(HEM)'!$A$3:$D$2773,3,FALSE),B6219)</f>
        <v>5RWAU</v>
      </c>
    </row>
    <row r="6220" spans="1:4">
      <c r="A6220">
        <v>6419</v>
      </c>
      <c r="B6220" t="s">
        <v>534</v>
      </c>
      <c r="C6220" t="s">
        <v>479</v>
      </c>
      <c r="D6220" t="str">
        <f>IFERROR(VLOOKUP(A6220,'Perpetual Stats(HEM)'!$A$3:$D$2773,3,FALSE),B6220)</f>
        <v>5RWAU</v>
      </c>
    </row>
    <row r="6221" spans="1:4">
      <c r="A6221">
        <v>6420</v>
      </c>
      <c r="B6221" t="s">
        <v>534</v>
      </c>
      <c r="C6221" t="s">
        <v>479</v>
      </c>
      <c r="D6221" t="str">
        <f>IFERROR(VLOOKUP(A6221,'Perpetual Stats(HEM)'!$A$3:$D$2773,3,FALSE),B6221)</f>
        <v>5RWAU</v>
      </c>
    </row>
    <row r="6222" spans="1:4">
      <c r="A6222">
        <v>6421</v>
      </c>
      <c r="B6222" t="s">
        <v>534</v>
      </c>
      <c r="C6222" t="s">
        <v>479</v>
      </c>
      <c r="D6222" t="str">
        <f>IFERROR(VLOOKUP(A6222,'Perpetual Stats(HEM)'!$A$3:$D$2773,3,FALSE),B6222)</f>
        <v>5RWAU</v>
      </c>
    </row>
    <row r="6223" spans="1:4">
      <c r="A6223">
        <v>6422</v>
      </c>
      <c r="B6223" t="s">
        <v>534</v>
      </c>
      <c r="C6223" t="s">
        <v>479</v>
      </c>
      <c r="D6223" t="str">
        <f>IFERROR(VLOOKUP(A6223,'Perpetual Stats(HEM)'!$A$3:$D$2773,3,FALSE),B6223)</f>
        <v>5RWAU</v>
      </c>
    </row>
    <row r="6224" spans="1:4">
      <c r="A6224">
        <v>6423</v>
      </c>
      <c r="B6224" t="s">
        <v>534</v>
      </c>
      <c r="C6224" t="s">
        <v>479</v>
      </c>
      <c r="D6224" t="str">
        <f>IFERROR(VLOOKUP(A6224,'Perpetual Stats(HEM)'!$A$3:$D$2773,3,FALSE),B6224)</f>
        <v>5RWAU</v>
      </c>
    </row>
    <row r="6225" spans="1:4">
      <c r="A6225">
        <v>6424</v>
      </c>
      <c r="B6225" t="s">
        <v>534</v>
      </c>
      <c r="C6225" t="s">
        <v>479</v>
      </c>
      <c r="D6225" t="str">
        <f>IFERROR(VLOOKUP(A6225,'Perpetual Stats(HEM)'!$A$3:$D$2773,3,FALSE),B6225)</f>
        <v>5RWAU</v>
      </c>
    </row>
    <row r="6226" spans="1:4">
      <c r="A6226">
        <v>6425</v>
      </c>
      <c r="B6226" t="s">
        <v>534</v>
      </c>
      <c r="C6226" t="s">
        <v>479</v>
      </c>
      <c r="D6226" t="str">
        <f>IFERROR(VLOOKUP(A6226,'Perpetual Stats(HEM)'!$A$3:$D$2773,3,FALSE),B6226)</f>
        <v>5RWAU</v>
      </c>
    </row>
    <row r="6227" spans="1:4">
      <c r="A6227">
        <v>6426</v>
      </c>
      <c r="B6227" t="s">
        <v>534</v>
      </c>
      <c r="C6227" t="s">
        <v>479</v>
      </c>
      <c r="D6227" t="str">
        <f>IFERROR(VLOOKUP(A6227,'Perpetual Stats(HEM)'!$A$3:$D$2773,3,FALSE),B6227)</f>
        <v>5RWAU</v>
      </c>
    </row>
    <row r="6228" spans="1:4">
      <c r="A6228">
        <v>6427</v>
      </c>
      <c r="B6228" t="s">
        <v>534</v>
      </c>
      <c r="C6228" t="s">
        <v>479</v>
      </c>
      <c r="D6228" t="str">
        <f>IFERROR(VLOOKUP(A6228,'Perpetual Stats(HEM)'!$A$3:$D$2773,3,FALSE),B6228)</f>
        <v>5RWAU</v>
      </c>
    </row>
    <row r="6229" spans="1:4">
      <c r="A6229">
        <v>6428</v>
      </c>
      <c r="B6229" t="s">
        <v>534</v>
      </c>
      <c r="C6229" t="s">
        <v>479</v>
      </c>
      <c r="D6229" t="str">
        <f>IFERROR(VLOOKUP(A6229,'Perpetual Stats(HEM)'!$A$3:$D$2773,3,FALSE),B6229)</f>
        <v>5RWAU</v>
      </c>
    </row>
    <row r="6230" spans="1:4">
      <c r="A6230">
        <v>6429</v>
      </c>
      <c r="B6230" t="s">
        <v>534</v>
      </c>
      <c r="C6230" t="s">
        <v>479</v>
      </c>
      <c r="D6230" t="str">
        <f>IFERROR(VLOOKUP(A6230,'Perpetual Stats(HEM)'!$A$3:$D$2773,3,FALSE),B6230)</f>
        <v>5RWAU</v>
      </c>
    </row>
    <row r="6231" spans="1:4">
      <c r="A6231">
        <v>6430</v>
      </c>
      <c r="B6231" t="s">
        <v>534</v>
      </c>
      <c r="C6231" t="s">
        <v>479</v>
      </c>
      <c r="D6231" t="str">
        <f>IFERROR(VLOOKUP(A6231,'Perpetual Stats(HEM)'!$A$3:$D$2773,3,FALSE),B6231)</f>
        <v>5RWAU</v>
      </c>
    </row>
    <row r="6232" spans="1:4">
      <c r="A6232">
        <v>6431</v>
      </c>
      <c r="B6232" t="s">
        <v>534</v>
      </c>
      <c r="C6232" t="s">
        <v>479</v>
      </c>
      <c r="D6232" t="str">
        <f>IFERROR(VLOOKUP(A6232,'Perpetual Stats(HEM)'!$A$3:$D$2773,3,FALSE),B6232)</f>
        <v>5RWAU</v>
      </c>
    </row>
    <row r="6233" spans="1:4">
      <c r="A6233">
        <v>6432</v>
      </c>
      <c r="B6233" t="s">
        <v>534</v>
      </c>
      <c r="C6233" t="s">
        <v>479</v>
      </c>
      <c r="D6233" t="str">
        <f>IFERROR(VLOOKUP(A6233,'Perpetual Stats(HEM)'!$A$3:$D$2773,3,FALSE),B6233)</f>
        <v>5RWAU</v>
      </c>
    </row>
    <row r="6234" spans="1:4">
      <c r="A6234">
        <v>6433</v>
      </c>
      <c r="B6234" t="s">
        <v>534</v>
      </c>
      <c r="C6234" t="s">
        <v>479</v>
      </c>
      <c r="D6234" t="str">
        <f>IFERROR(VLOOKUP(A6234,'Perpetual Stats(HEM)'!$A$3:$D$2773,3,FALSE),B6234)</f>
        <v>WA</v>
      </c>
    </row>
    <row r="6235" spans="1:4">
      <c r="A6235">
        <v>6434</v>
      </c>
      <c r="B6235" t="s">
        <v>534</v>
      </c>
      <c r="C6235" t="s">
        <v>479</v>
      </c>
      <c r="D6235" t="str">
        <f>IFERROR(VLOOKUP(A6235,'Perpetual Stats(HEM)'!$A$3:$D$2773,3,FALSE),B6235)</f>
        <v>5RWAU</v>
      </c>
    </row>
    <row r="6236" spans="1:4">
      <c r="A6236">
        <v>6435</v>
      </c>
      <c r="B6236" t="s">
        <v>534</v>
      </c>
      <c r="C6236" t="s">
        <v>479</v>
      </c>
      <c r="D6236" t="str">
        <f>IFERROR(VLOOKUP(A6236,'Perpetual Stats(HEM)'!$A$3:$D$2773,3,FALSE),B6236)</f>
        <v>WA</v>
      </c>
    </row>
    <row r="6237" spans="1:4">
      <c r="A6237">
        <v>6436</v>
      </c>
      <c r="B6237" t="s">
        <v>534</v>
      </c>
      <c r="C6237" t="s">
        <v>479</v>
      </c>
      <c r="D6237" t="str">
        <f>IFERROR(VLOOKUP(A6237,'Perpetual Stats(HEM)'!$A$3:$D$2773,3,FALSE),B6237)</f>
        <v>5RWAU</v>
      </c>
    </row>
    <row r="6238" spans="1:4">
      <c r="A6238">
        <v>6437</v>
      </c>
      <c r="B6238" t="s">
        <v>534</v>
      </c>
      <c r="C6238" t="s">
        <v>479</v>
      </c>
      <c r="D6238" t="str">
        <f>IFERROR(VLOOKUP(A6238,'Perpetual Stats(HEM)'!$A$3:$D$2773,3,FALSE),B6238)</f>
        <v>5RWAU</v>
      </c>
    </row>
    <row r="6239" spans="1:4">
      <c r="A6239">
        <v>6438</v>
      </c>
      <c r="B6239" t="s">
        <v>534</v>
      </c>
      <c r="C6239" t="s">
        <v>479</v>
      </c>
      <c r="D6239" t="str">
        <f>IFERROR(VLOOKUP(A6239,'Perpetual Stats(HEM)'!$A$3:$D$2773,3,FALSE),B6239)</f>
        <v>5RWAU</v>
      </c>
    </row>
    <row r="6240" spans="1:4">
      <c r="A6240">
        <v>6439</v>
      </c>
      <c r="B6240" t="s">
        <v>534</v>
      </c>
      <c r="C6240" t="s">
        <v>479</v>
      </c>
      <c r="D6240" t="str">
        <f>IFERROR(VLOOKUP(A6240,'Perpetual Stats(HEM)'!$A$3:$D$2773,3,FALSE),B6240)</f>
        <v>WA</v>
      </c>
    </row>
    <row r="6241" spans="1:4">
      <c r="A6241">
        <v>6440</v>
      </c>
      <c r="B6241" t="s">
        <v>534</v>
      </c>
      <c r="C6241" t="s">
        <v>479</v>
      </c>
      <c r="D6241" t="str">
        <f>IFERROR(VLOOKUP(A6241,'Perpetual Stats(HEM)'!$A$3:$D$2773,3,FALSE),B6241)</f>
        <v>5RWAU</v>
      </c>
    </row>
    <row r="6242" spans="1:4">
      <c r="A6242">
        <v>6441</v>
      </c>
      <c r="B6242" t="s">
        <v>534</v>
      </c>
      <c r="C6242" t="s">
        <v>479</v>
      </c>
      <c r="D6242" t="str">
        <f>IFERROR(VLOOKUP(A6242,'Perpetual Stats(HEM)'!$A$3:$D$2773,3,FALSE),B6242)</f>
        <v>WA</v>
      </c>
    </row>
    <row r="6243" spans="1:4">
      <c r="A6243">
        <v>6442</v>
      </c>
      <c r="B6243" t="s">
        <v>534</v>
      </c>
      <c r="C6243" t="s">
        <v>479</v>
      </c>
      <c r="D6243" t="str">
        <f>IFERROR(VLOOKUP(A6243,'Perpetual Stats(HEM)'!$A$3:$D$2773,3,FALSE),B6243)</f>
        <v>5RWAU</v>
      </c>
    </row>
    <row r="6244" spans="1:4">
      <c r="A6244">
        <v>6443</v>
      </c>
      <c r="B6244" t="s">
        <v>534</v>
      </c>
      <c r="C6244" t="s">
        <v>479</v>
      </c>
      <c r="D6244" t="str">
        <f>IFERROR(VLOOKUP(A6244,'Perpetual Stats(HEM)'!$A$3:$D$2773,3,FALSE),B6244)</f>
        <v>5RWAU</v>
      </c>
    </row>
    <row r="6245" spans="1:4">
      <c r="A6245">
        <v>6444</v>
      </c>
      <c r="B6245" t="s">
        <v>534</v>
      </c>
      <c r="C6245" t="s">
        <v>479</v>
      </c>
      <c r="D6245" t="str">
        <f>IFERROR(VLOOKUP(A6245,'Perpetual Stats(HEM)'!$A$3:$D$2773,3,FALSE),B6245)</f>
        <v>WA</v>
      </c>
    </row>
    <row r="6246" spans="1:4">
      <c r="A6246">
        <v>6445</v>
      </c>
      <c r="B6246" t="s">
        <v>534</v>
      </c>
      <c r="C6246" t="s">
        <v>479</v>
      </c>
      <c r="D6246" t="str">
        <f>IFERROR(VLOOKUP(A6246,'Perpetual Stats(HEM)'!$A$3:$D$2773,3,FALSE),B6246)</f>
        <v>5RWAU</v>
      </c>
    </row>
    <row r="6247" spans="1:4">
      <c r="A6247">
        <v>6446</v>
      </c>
      <c r="B6247" t="s">
        <v>534</v>
      </c>
      <c r="C6247" t="s">
        <v>479</v>
      </c>
      <c r="D6247" t="str">
        <f>IFERROR(VLOOKUP(A6247,'Perpetual Stats(HEM)'!$A$3:$D$2773,3,FALSE),B6247)</f>
        <v>5RWAU</v>
      </c>
    </row>
    <row r="6248" spans="1:4">
      <c r="A6248">
        <v>6447</v>
      </c>
      <c r="B6248" t="s">
        <v>534</v>
      </c>
      <c r="C6248" t="s">
        <v>479</v>
      </c>
      <c r="D6248" t="str">
        <f>IFERROR(VLOOKUP(A6248,'Perpetual Stats(HEM)'!$A$3:$D$2773,3,FALSE),B6248)</f>
        <v>5RWAU</v>
      </c>
    </row>
    <row r="6249" spans="1:4">
      <c r="A6249">
        <v>6448</v>
      </c>
      <c r="B6249" t="s">
        <v>534</v>
      </c>
      <c r="C6249" t="s">
        <v>479</v>
      </c>
      <c r="D6249" t="str">
        <f>IFERROR(VLOOKUP(A6249,'Perpetual Stats(HEM)'!$A$3:$D$2773,3,FALSE),B6249)</f>
        <v>5RWAU</v>
      </c>
    </row>
    <row r="6250" spans="1:4">
      <c r="A6250">
        <v>6449</v>
      </c>
      <c r="B6250" t="s">
        <v>534</v>
      </c>
      <c r="C6250" t="s">
        <v>479</v>
      </c>
      <c r="D6250" t="str">
        <f>IFERROR(VLOOKUP(A6250,'Perpetual Stats(HEM)'!$A$3:$D$2773,3,FALSE),B6250)</f>
        <v>WA</v>
      </c>
    </row>
    <row r="6251" spans="1:4">
      <c r="A6251">
        <v>6450</v>
      </c>
      <c r="B6251" t="s">
        <v>534</v>
      </c>
      <c r="C6251" t="s">
        <v>479</v>
      </c>
      <c r="D6251" t="str">
        <f>IFERROR(VLOOKUP(A6251,'Perpetual Stats(HEM)'!$A$3:$D$2773,3,FALSE),B6251)</f>
        <v>5RWAU</v>
      </c>
    </row>
    <row r="6252" spans="1:4">
      <c r="A6252">
        <v>6451</v>
      </c>
      <c r="B6252" t="s">
        <v>534</v>
      </c>
      <c r="C6252" t="s">
        <v>479</v>
      </c>
      <c r="D6252" t="str">
        <f>IFERROR(VLOOKUP(A6252,'Perpetual Stats(HEM)'!$A$3:$D$2773,3,FALSE),B6252)</f>
        <v>WA</v>
      </c>
    </row>
    <row r="6253" spans="1:4">
      <c r="A6253">
        <v>6452</v>
      </c>
      <c r="B6253" t="s">
        <v>534</v>
      </c>
      <c r="C6253" t="s">
        <v>479</v>
      </c>
      <c r="D6253" t="str">
        <f>IFERROR(VLOOKUP(A6253,'Perpetual Stats(HEM)'!$A$3:$D$2773,3,FALSE),B6253)</f>
        <v>5RWAU</v>
      </c>
    </row>
    <row r="6254" spans="1:4">
      <c r="A6254">
        <v>6453</v>
      </c>
      <c r="B6254" t="s">
        <v>534</v>
      </c>
      <c r="C6254" t="s">
        <v>479</v>
      </c>
      <c r="D6254" t="str">
        <f>IFERROR(VLOOKUP(A6254,'Perpetual Stats(HEM)'!$A$3:$D$2773,3,FALSE),B6254)</f>
        <v>WA</v>
      </c>
    </row>
    <row r="6255" spans="1:4">
      <c r="A6255">
        <v>6454</v>
      </c>
      <c r="B6255" t="s">
        <v>534</v>
      </c>
      <c r="C6255" t="s">
        <v>479</v>
      </c>
      <c r="D6255" t="str">
        <f>IFERROR(VLOOKUP(A6255,'Perpetual Stats(HEM)'!$A$3:$D$2773,3,FALSE),B6255)</f>
        <v>WA</v>
      </c>
    </row>
    <row r="6256" spans="1:4">
      <c r="A6256">
        <v>6455</v>
      </c>
      <c r="B6256" t="s">
        <v>534</v>
      </c>
      <c r="C6256" t="s">
        <v>479</v>
      </c>
      <c r="D6256" t="str">
        <f>IFERROR(VLOOKUP(A6256,'Perpetual Stats(HEM)'!$A$3:$D$2773,3,FALSE),B6256)</f>
        <v>WA</v>
      </c>
    </row>
    <row r="6257" spans="1:4">
      <c r="A6257">
        <v>6456</v>
      </c>
      <c r="B6257" t="s">
        <v>534</v>
      </c>
      <c r="C6257" t="s">
        <v>479</v>
      </c>
      <c r="D6257" t="str">
        <f>IFERROR(VLOOKUP(A6257,'Perpetual Stats(HEM)'!$A$3:$D$2773,3,FALSE),B6257)</f>
        <v>WA</v>
      </c>
    </row>
    <row r="6258" spans="1:4">
      <c r="A6258">
        <v>6457</v>
      </c>
      <c r="B6258" t="s">
        <v>534</v>
      </c>
      <c r="C6258" t="s">
        <v>479</v>
      </c>
      <c r="D6258" t="str">
        <f>IFERROR(VLOOKUP(A6258,'Perpetual Stats(HEM)'!$A$3:$D$2773,3,FALSE),B6258)</f>
        <v>WA</v>
      </c>
    </row>
    <row r="6259" spans="1:4">
      <c r="A6259">
        <v>6458</v>
      </c>
      <c r="B6259" t="s">
        <v>534</v>
      </c>
      <c r="C6259" t="s">
        <v>479</v>
      </c>
      <c r="D6259" t="str">
        <f>IFERROR(VLOOKUP(A6259,'Perpetual Stats(HEM)'!$A$3:$D$2773,3,FALSE),B6259)</f>
        <v>WA</v>
      </c>
    </row>
    <row r="6260" spans="1:4">
      <c r="A6260">
        <v>6459</v>
      </c>
      <c r="B6260" t="s">
        <v>534</v>
      </c>
      <c r="C6260" t="s">
        <v>479</v>
      </c>
      <c r="D6260" t="str">
        <f>IFERROR(VLOOKUP(A6260,'Perpetual Stats(HEM)'!$A$3:$D$2773,3,FALSE),B6260)</f>
        <v>WA</v>
      </c>
    </row>
    <row r="6261" spans="1:4">
      <c r="A6261">
        <v>6460</v>
      </c>
      <c r="B6261" t="s">
        <v>534</v>
      </c>
      <c r="C6261" t="s">
        <v>479</v>
      </c>
      <c r="D6261" t="str">
        <f>IFERROR(VLOOKUP(A6261,'Perpetual Stats(HEM)'!$A$3:$D$2773,3,FALSE),B6261)</f>
        <v>5RWAU</v>
      </c>
    </row>
    <row r="6262" spans="1:4">
      <c r="A6262">
        <v>6461</v>
      </c>
      <c r="B6262" t="s">
        <v>534</v>
      </c>
      <c r="C6262" t="s">
        <v>479</v>
      </c>
      <c r="D6262" t="str">
        <f>IFERROR(VLOOKUP(A6262,'Perpetual Stats(HEM)'!$A$3:$D$2773,3,FALSE),B6262)</f>
        <v>5RWAU</v>
      </c>
    </row>
    <row r="6263" spans="1:4">
      <c r="A6263">
        <v>6462</v>
      </c>
      <c r="B6263" t="s">
        <v>534</v>
      </c>
      <c r="C6263" t="s">
        <v>479</v>
      </c>
      <c r="D6263" t="str">
        <f>IFERROR(VLOOKUP(A6263,'Perpetual Stats(HEM)'!$A$3:$D$2773,3,FALSE),B6263)</f>
        <v>5RWAU</v>
      </c>
    </row>
    <row r="6264" spans="1:4">
      <c r="A6264">
        <v>6463</v>
      </c>
      <c r="B6264" t="s">
        <v>534</v>
      </c>
      <c r="C6264" t="s">
        <v>479</v>
      </c>
      <c r="D6264" t="str">
        <f>IFERROR(VLOOKUP(A6264,'Perpetual Stats(HEM)'!$A$3:$D$2773,3,FALSE),B6264)</f>
        <v>5RWAU</v>
      </c>
    </row>
    <row r="6265" spans="1:4">
      <c r="A6265">
        <v>6464</v>
      </c>
      <c r="B6265" t="s">
        <v>534</v>
      </c>
      <c r="C6265" t="s">
        <v>479</v>
      </c>
      <c r="D6265" t="str">
        <f>IFERROR(VLOOKUP(A6265,'Perpetual Stats(HEM)'!$A$3:$D$2773,3,FALSE),B6265)</f>
        <v>WA</v>
      </c>
    </row>
    <row r="6266" spans="1:4">
      <c r="A6266">
        <v>6465</v>
      </c>
      <c r="B6266" t="s">
        <v>534</v>
      </c>
      <c r="C6266" t="s">
        <v>479</v>
      </c>
      <c r="D6266" t="str">
        <f>IFERROR(VLOOKUP(A6266,'Perpetual Stats(HEM)'!$A$3:$D$2773,3,FALSE),B6266)</f>
        <v>5RWAU</v>
      </c>
    </row>
    <row r="6267" spans="1:4">
      <c r="A6267">
        <v>6466</v>
      </c>
      <c r="B6267" t="s">
        <v>534</v>
      </c>
      <c r="C6267" t="s">
        <v>479</v>
      </c>
      <c r="D6267" t="str">
        <f>IFERROR(VLOOKUP(A6267,'Perpetual Stats(HEM)'!$A$3:$D$2773,3,FALSE),B6267)</f>
        <v>5RWAU</v>
      </c>
    </row>
    <row r="6268" spans="1:4">
      <c r="A6268">
        <v>6467</v>
      </c>
      <c r="B6268" t="s">
        <v>534</v>
      </c>
      <c r="C6268" t="s">
        <v>479</v>
      </c>
      <c r="D6268" t="str">
        <f>IFERROR(VLOOKUP(A6268,'Perpetual Stats(HEM)'!$A$3:$D$2773,3,FALSE),B6268)</f>
        <v>5RWAU</v>
      </c>
    </row>
    <row r="6269" spans="1:4">
      <c r="A6269">
        <v>6468</v>
      </c>
      <c r="B6269" t="s">
        <v>534</v>
      </c>
      <c r="C6269" t="s">
        <v>479</v>
      </c>
      <c r="D6269" t="str">
        <f>IFERROR(VLOOKUP(A6269,'Perpetual Stats(HEM)'!$A$3:$D$2773,3,FALSE),B6269)</f>
        <v>5RWAU</v>
      </c>
    </row>
    <row r="6270" spans="1:4">
      <c r="A6270">
        <v>6469</v>
      </c>
      <c r="B6270" t="s">
        <v>534</v>
      </c>
      <c r="C6270" t="s">
        <v>479</v>
      </c>
      <c r="D6270" t="str">
        <f>IFERROR(VLOOKUP(A6270,'Perpetual Stats(HEM)'!$A$3:$D$2773,3,FALSE),B6270)</f>
        <v>WA</v>
      </c>
    </row>
    <row r="6271" spans="1:4">
      <c r="A6271">
        <v>6470</v>
      </c>
      <c r="B6271" t="s">
        <v>534</v>
      </c>
      <c r="C6271" t="s">
        <v>479</v>
      </c>
      <c r="D6271" t="str">
        <f>IFERROR(VLOOKUP(A6271,'Perpetual Stats(HEM)'!$A$3:$D$2773,3,FALSE),B6271)</f>
        <v>5RWAU</v>
      </c>
    </row>
    <row r="6272" spans="1:4">
      <c r="A6272">
        <v>6471</v>
      </c>
      <c r="B6272" t="s">
        <v>534</v>
      </c>
      <c r="C6272" t="s">
        <v>479</v>
      </c>
      <c r="D6272" t="str">
        <f>IFERROR(VLOOKUP(A6272,'Perpetual Stats(HEM)'!$A$3:$D$2773,3,FALSE),B6272)</f>
        <v>WA</v>
      </c>
    </row>
    <row r="6273" spans="1:4">
      <c r="A6273">
        <v>6472</v>
      </c>
      <c r="B6273" t="s">
        <v>534</v>
      </c>
      <c r="C6273" t="s">
        <v>479</v>
      </c>
      <c r="D6273" t="str">
        <f>IFERROR(VLOOKUP(A6273,'Perpetual Stats(HEM)'!$A$3:$D$2773,3,FALSE),B6273)</f>
        <v>5RWAU</v>
      </c>
    </row>
    <row r="6274" spans="1:4">
      <c r="A6274">
        <v>6473</v>
      </c>
      <c r="B6274" t="s">
        <v>534</v>
      </c>
      <c r="C6274" t="s">
        <v>479</v>
      </c>
      <c r="D6274" t="str">
        <f>IFERROR(VLOOKUP(A6274,'Perpetual Stats(HEM)'!$A$3:$D$2773,3,FALSE),B6274)</f>
        <v>5RWAU</v>
      </c>
    </row>
    <row r="6275" spans="1:4">
      <c r="A6275">
        <v>6474</v>
      </c>
      <c r="B6275" t="s">
        <v>534</v>
      </c>
      <c r="C6275" t="s">
        <v>479</v>
      </c>
      <c r="D6275" t="str">
        <f>IFERROR(VLOOKUP(A6275,'Perpetual Stats(HEM)'!$A$3:$D$2773,3,FALSE),B6275)</f>
        <v>WA</v>
      </c>
    </row>
    <row r="6276" spans="1:4">
      <c r="A6276">
        <v>6475</v>
      </c>
      <c r="B6276" t="s">
        <v>534</v>
      </c>
      <c r="C6276" t="s">
        <v>479</v>
      </c>
      <c r="D6276" t="str">
        <f>IFERROR(VLOOKUP(A6276,'Perpetual Stats(HEM)'!$A$3:$D$2773,3,FALSE),B6276)</f>
        <v>5RWAU</v>
      </c>
    </row>
    <row r="6277" spans="1:4">
      <c r="A6277">
        <v>6476</v>
      </c>
      <c r="B6277" t="s">
        <v>534</v>
      </c>
      <c r="C6277" t="s">
        <v>479</v>
      </c>
      <c r="D6277" t="str">
        <f>IFERROR(VLOOKUP(A6277,'Perpetual Stats(HEM)'!$A$3:$D$2773,3,FALSE),B6277)</f>
        <v>5RWAU</v>
      </c>
    </row>
    <row r="6278" spans="1:4">
      <c r="A6278">
        <v>6477</v>
      </c>
      <c r="B6278" t="s">
        <v>534</v>
      </c>
      <c r="C6278" t="s">
        <v>479</v>
      </c>
      <c r="D6278" t="str">
        <f>IFERROR(VLOOKUP(A6278,'Perpetual Stats(HEM)'!$A$3:$D$2773,3,FALSE),B6278)</f>
        <v>5RWAU</v>
      </c>
    </row>
    <row r="6279" spans="1:4">
      <c r="A6279">
        <v>6478</v>
      </c>
      <c r="B6279" t="s">
        <v>534</v>
      </c>
      <c r="C6279" t="s">
        <v>479</v>
      </c>
      <c r="D6279" t="str">
        <f>IFERROR(VLOOKUP(A6279,'Perpetual Stats(HEM)'!$A$3:$D$2773,3,FALSE),B6279)</f>
        <v>WA</v>
      </c>
    </row>
    <row r="6280" spans="1:4">
      <c r="A6280">
        <v>6479</v>
      </c>
      <c r="B6280" t="s">
        <v>534</v>
      </c>
      <c r="C6280" t="s">
        <v>479</v>
      </c>
      <c r="D6280" t="str">
        <f>IFERROR(VLOOKUP(A6280,'Perpetual Stats(HEM)'!$A$3:$D$2773,3,FALSE),B6280)</f>
        <v>5RWAU</v>
      </c>
    </row>
    <row r="6281" spans="1:4">
      <c r="A6281">
        <v>6480</v>
      </c>
      <c r="B6281" t="s">
        <v>534</v>
      </c>
      <c r="C6281" t="s">
        <v>479</v>
      </c>
      <c r="D6281" t="str">
        <f>IFERROR(VLOOKUP(A6281,'Perpetual Stats(HEM)'!$A$3:$D$2773,3,FALSE),B6281)</f>
        <v>5RWAU</v>
      </c>
    </row>
    <row r="6282" spans="1:4">
      <c r="A6282">
        <v>6481</v>
      </c>
      <c r="B6282" t="s">
        <v>534</v>
      </c>
      <c r="C6282" t="s">
        <v>479</v>
      </c>
      <c r="D6282" t="str">
        <f>IFERROR(VLOOKUP(A6282,'Perpetual Stats(HEM)'!$A$3:$D$2773,3,FALSE),B6282)</f>
        <v>WA</v>
      </c>
    </row>
    <row r="6283" spans="1:4">
      <c r="A6283">
        <v>6482</v>
      </c>
      <c r="B6283" t="s">
        <v>534</v>
      </c>
      <c r="C6283" t="s">
        <v>479</v>
      </c>
      <c r="D6283" t="str">
        <f>IFERROR(VLOOKUP(A6283,'Perpetual Stats(HEM)'!$A$3:$D$2773,3,FALSE),B6283)</f>
        <v>WA</v>
      </c>
    </row>
    <row r="6284" spans="1:4">
      <c r="A6284">
        <v>6483</v>
      </c>
      <c r="B6284" t="s">
        <v>534</v>
      </c>
      <c r="C6284" t="s">
        <v>479</v>
      </c>
      <c r="D6284" t="str">
        <f>IFERROR(VLOOKUP(A6284,'Perpetual Stats(HEM)'!$A$3:$D$2773,3,FALSE),B6284)</f>
        <v>WA</v>
      </c>
    </row>
    <row r="6285" spans="1:4">
      <c r="A6285">
        <v>6484</v>
      </c>
      <c r="B6285" t="s">
        <v>534</v>
      </c>
      <c r="C6285" t="s">
        <v>479</v>
      </c>
      <c r="D6285" t="str">
        <f>IFERROR(VLOOKUP(A6285,'Perpetual Stats(HEM)'!$A$3:$D$2773,3,FALSE),B6285)</f>
        <v>5RWAU</v>
      </c>
    </row>
    <row r="6286" spans="1:4">
      <c r="A6286">
        <v>6485</v>
      </c>
      <c r="B6286" t="s">
        <v>534</v>
      </c>
      <c r="C6286" t="s">
        <v>479</v>
      </c>
      <c r="D6286" t="str">
        <f>IFERROR(VLOOKUP(A6286,'Perpetual Stats(HEM)'!$A$3:$D$2773,3,FALSE),B6286)</f>
        <v>5RWAU</v>
      </c>
    </row>
    <row r="6287" spans="1:4">
      <c r="A6287">
        <v>6486</v>
      </c>
      <c r="B6287" t="s">
        <v>534</v>
      </c>
      <c r="C6287" t="s">
        <v>479</v>
      </c>
      <c r="D6287" t="str">
        <f>IFERROR(VLOOKUP(A6287,'Perpetual Stats(HEM)'!$A$3:$D$2773,3,FALSE),B6287)</f>
        <v>WA</v>
      </c>
    </row>
    <row r="6288" spans="1:4">
      <c r="A6288">
        <v>6487</v>
      </c>
      <c r="B6288" t="s">
        <v>534</v>
      </c>
      <c r="C6288" t="s">
        <v>479</v>
      </c>
      <c r="D6288" t="str">
        <f>IFERROR(VLOOKUP(A6288,'Perpetual Stats(HEM)'!$A$3:$D$2773,3,FALSE),B6288)</f>
        <v>5RWAU</v>
      </c>
    </row>
    <row r="6289" spans="1:4">
      <c r="A6289">
        <v>6488</v>
      </c>
      <c r="B6289" t="s">
        <v>534</v>
      </c>
      <c r="C6289" t="s">
        <v>479</v>
      </c>
      <c r="D6289" t="str">
        <f>IFERROR(VLOOKUP(A6289,'Perpetual Stats(HEM)'!$A$3:$D$2773,3,FALSE),B6289)</f>
        <v>5RWAU</v>
      </c>
    </row>
    <row r="6290" spans="1:4">
      <c r="A6290">
        <v>6489</v>
      </c>
      <c r="B6290" t="s">
        <v>534</v>
      </c>
      <c r="C6290" t="s">
        <v>479</v>
      </c>
      <c r="D6290" t="str">
        <f>IFERROR(VLOOKUP(A6290,'Perpetual Stats(HEM)'!$A$3:$D$2773,3,FALSE),B6290)</f>
        <v>5RWAU</v>
      </c>
    </row>
    <row r="6291" spans="1:4">
      <c r="A6291">
        <v>6490</v>
      </c>
      <c r="B6291" t="s">
        <v>534</v>
      </c>
      <c r="C6291" t="s">
        <v>479</v>
      </c>
      <c r="D6291" t="str">
        <f>IFERROR(VLOOKUP(A6291,'Perpetual Stats(HEM)'!$A$3:$D$2773,3,FALSE),B6291)</f>
        <v>5RWAU</v>
      </c>
    </row>
    <row r="6292" spans="1:4">
      <c r="A6292">
        <v>6491</v>
      </c>
      <c r="B6292" t="s">
        <v>534</v>
      </c>
      <c r="C6292" t="s">
        <v>479</v>
      </c>
      <c r="D6292" t="str">
        <f>IFERROR(VLOOKUP(A6292,'Perpetual Stats(HEM)'!$A$3:$D$2773,3,FALSE),B6292)</f>
        <v>WA</v>
      </c>
    </row>
    <row r="6293" spans="1:4">
      <c r="A6293">
        <v>6492</v>
      </c>
      <c r="B6293" t="s">
        <v>534</v>
      </c>
      <c r="C6293" t="s">
        <v>479</v>
      </c>
      <c r="D6293" t="str">
        <f>IFERROR(VLOOKUP(A6293,'Perpetual Stats(HEM)'!$A$3:$D$2773,3,FALSE),B6293)</f>
        <v>WA</v>
      </c>
    </row>
    <row r="6294" spans="1:4">
      <c r="A6294">
        <v>6493</v>
      </c>
      <c r="B6294" t="s">
        <v>534</v>
      </c>
      <c r="C6294" t="s">
        <v>479</v>
      </c>
      <c r="D6294" t="str">
        <f>IFERROR(VLOOKUP(A6294,'Perpetual Stats(HEM)'!$A$3:$D$2773,3,FALSE),B6294)</f>
        <v>WA</v>
      </c>
    </row>
    <row r="6295" spans="1:4">
      <c r="A6295">
        <v>6494</v>
      </c>
      <c r="B6295" t="s">
        <v>534</v>
      </c>
      <c r="C6295" t="s">
        <v>479</v>
      </c>
      <c r="D6295" t="str">
        <f>IFERROR(VLOOKUP(A6295,'Perpetual Stats(HEM)'!$A$3:$D$2773,3,FALSE),B6295)</f>
        <v>WA</v>
      </c>
    </row>
    <row r="6296" spans="1:4">
      <c r="A6296">
        <v>6495</v>
      </c>
      <c r="B6296" t="s">
        <v>534</v>
      </c>
      <c r="C6296" t="s">
        <v>479</v>
      </c>
      <c r="D6296" t="str">
        <f>IFERROR(VLOOKUP(A6296,'Perpetual Stats(HEM)'!$A$3:$D$2773,3,FALSE),B6296)</f>
        <v>WA</v>
      </c>
    </row>
    <row r="6297" spans="1:4">
      <c r="A6297">
        <v>6496</v>
      </c>
      <c r="B6297" t="s">
        <v>534</v>
      </c>
      <c r="C6297" t="s">
        <v>479</v>
      </c>
      <c r="D6297" t="str">
        <f>IFERROR(VLOOKUP(A6297,'Perpetual Stats(HEM)'!$A$3:$D$2773,3,FALSE),B6297)</f>
        <v>WA</v>
      </c>
    </row>
    <row r="6298" spans="1:4">
      <c r="A6298">
        <v>6497</v>
      </c>
      <c r="B6298" t="s">
        <v>534</v>
      </c>
      <c r="C6298" t="s">
        <v>479</v>
      </c>
      <c r="D6298" t="str">
        <f>IFERROR(VLOOKUP(A6298,'Perpetual Stats(HEM)'!$A$3:$D$2773,3,FALSE),B6298)</f>
        <v>WA</v>
      </c>
    </row>
    <row r="6299" spans="1:4">
      <c r="A6299">
        <v>6498</v>
      </c>
      <c r="B6299" t="s">
        <v>534</v>
      </c>
      <c r="C6299" t="s">
        <v>479</v>
      </c>
      <c r="D6299" t="str">
        <f>IFERROR(VLOOKUP(A6299,'Perpetual Stats(HEM)'!$A$3:$D$2773,3,FALSE),B6299)</f>
        <v>WA</v>
      </c>
    </row>
    <row r="6300" spans="1:4">
      <c r="A6300">
        <v>6499</v>
      </c>
      <c r="B6300" t="s">
        <v>534</v>
      </c>
      <c r="C6300" t="s">
        <v>479</v>
      </c>
      <c r="D6300" t="str">
        <f>IFERROR(VLOOKUP(A6300,'Perpetual Stats(HEM)'!$A$3:$D$2773,3,FALSE),B6300)</f>
        <v>WA</v>
      </c>
    </row>
    <row r="6301" spans="1:4">
      <c r="A6301">
        <v>6500</v>
      </c>
      <c r="B6301" t="s">
        <v>534</v>
      </c>
      <c r="C6301" t="s">
        <v>479</v>
      </c>
      <c r="D6301" t="str">
        <f>IFERROR(VLOOKUP(A6301,'Perpetual Stats(HEM)'!$A$3:$D$2773,3,FALSE),B6301)</f>
        <v>WA</v>
      </c>
    </row>
    <row r="6302" spans="1:4">
      <c r="A6302">
        <v>6501</v>
      </c>
      <c r="B6302" t="s">
        <v>534</v>
      </c>
      <c r="C6302" t="s">
        <v>479</v>
      </c>
      <c r="D6302" t="str">
        <f>IFERROR(VLOOKUP(A6302,'Perpetual Stats(HEM)'!$A$3:$D$2773,3,FALSE),B6302)</f>
        <v>5RWAU</v>
      </c>
    </row>
    <row r="6303" spans="1:4">
      <c r="A6303">
        <v>6502</v>
      </c>
      <c r="B6303" t="s">
        <v>534</v>
      </c>
      <c r="C6303" t="s">
        <v>479</v>
      </c>
      <c r="D6303" t="str">
        <f>IFERROR(VLOOKUP(A6303,'Perpetual Stats(HEM)'!$A$3:$D$2773,3,FALSE),B6303)</f>
        <v>5RWAU</v>
      </c>
    </row>
    <row r="6304" spans="1:4">
      <c r="A6304">
        <v>6503</v>
      </c>
      <c r="B6304" t="s">
        <v>534</v>
      </c>
      <c r="C6304" t="s">
        <v>479</v>
      </c>
      <c r="D6304" t="str">
        <f>IFERROR(VLOOKUP(A6304,'Perpetual Stats(HEM)'!$A$3:$D$2773,3,FALSE),B6304)</f>
        <v>5RWAU</v>
      </c>
    </row>
    <row r="6305" spans="1:4">
      <c r="A6305">
        <v>6504</v>
      </c>
      <c r="B6305" t="s">
        <v>534</v>
      </c>
      <c r="C6305" t="s">
        <v>479</v>
      </c>
      <c r="D6305" t="str">
        <f>IFERROR(VLOOKUP(A6305,'Perpetual Stats(HEM)'!$A$3:$D$2773,3,FALSE),B6305)</f>
        <v>5RWAU</v>
      </c>
    </row>
    <row r="6306" spans="1:4">
      <c r="A6306">
        <v>6505</v>
      </c>
      <c r="B6306" t="s">
        <v>534</v>
      </c>
      <c r="C6306" t="s">
        <v>479</v>
      </c>
      <c r="D6306" t="str">
        <f>IFERROR(VLOOKUP(A6306,'Perpetual Stats(HEM)'!$A$3:$D$2773,3,FALSE),B6306)</f>
        <v>5RWAU</v>
      </c>
    </row>
    <row r="6307" spans="1:4">
      <c r="A6307">
        <v>6506</v>
      </c>
      <c r="B6307" t="s">
        <v>534</v>
      </c>
      <c r="C6307" t="s">
        <v>479</v>
      </c>
      <c r="D6307" t="str">
        <f>IFERROR(VLOOKUP(A6307,'Perpetual Stats(HEM)'!$A$3:$D$2773,3,FALSE),B6307)</f>
        <v>5RWAU</v>
      </c>
    </row>
    <row r="6308" spans="1:4">
      <c r="A6308">
        <v>6507</v>
      </c>
      <c r="B6308" t="s">
        <v>534</v>
      </c>
      <c r="C6308" t="s">
        <v>479</v>
      </c>
      <c r="D6308" t="str">
        <f>IFERROR(VLOOKUP(A6308,'Perpetual Stats(HEM)'!$A$3:$D$2773,3,FALSE),B6308)</f>
        <v>5RWAU</v>
      </c>
    </row>
    <row r="6309" spans="1:4">
      <c r="A6309">
        <v>6508</v>
      </c>
      <c r="B6309" t="s">
        <v>534</v>
      </c>
      <c r="C6309" t="s">
        <v>479</v>
      </c>
      <c r="D6309" t="str">
        <f>IFERROR(VLOOKUP(A6309,'Perpetual Stats(HEM)'!$A$3:$D$2773,3,FALSE),B6309)</f>
        <v>WA</v>
      </c>
    </row>
    <row r="6310" spans="1:4">
      <c r="A6310">
        <v>6509</v>
      </c>
      <c r="B6310" t="s">
        <v>534</v>
      </c>
      <c r="C6310" t="s">
        <v>479</v>
      </c>
      <c r="D6310" t="str">
        <f>IFERROR(VLOOKUP(A6310,'Perpetual Stats(HEM)'!$A$3:$D$2773,3,FALSE),B6310)</f>
        <v>5RWAU</v>
      </c>
    </row>
    <row r="6311" spans="1:4">
      <c r="A6311">
        <v>6510</v>
      </c>
      <c r="B6311" t="s">
        <v>534</v>
      </c>
      <c r="C6311" t="s">
        <v>479</v>
      </c>
      <c r="D6311" t="str">
        <f>IFERROR(VLOOKUP(A6311,'Perpetual Stats(HEM)'!$A$3:$D$2773,3,FALSE),B6311)</f>
        <v>5RWAU</v>
      </c>
    </row>
    <row r="6312" spans="1:4">
      <c r="A6312">
        <v>6511</v>
      </c>
      <c r="B6312" t="s">
        <v>534</v>
      </c>
      <c r="C6312" t="s">
        <v>479</v>
      </c>
      <c r="D6312" t="str">
        <f>IFERROR(VLOOKUP(A6312,'Perpetual Stats(HEM)'!$A$3:$D$2773,3,FALSE),B6312)</f>
        <v>5RWAU</v>
      </c>
    </row>
    <row r="6313" spans="1:4">
      <c r="A6313">
        <v>6512</v>
      </c>
      <c r="B6313" t="s">
        <v>534</v>
      </c>
      <c r="C6313" t="s">
        <v>479</v>
      </c>
      <c r="D6313" t="str">
        <f>IFERROR(VLOOKUP(A6313,'Perpetual Stats(HEM)'!$A$3:$D$2773,3,FALSE),B6313)</f>
        <v>5RWAU</v>
      </c>
    </row>
    <row r="6314" spans="1:4">
      <c r="A6314">
        <v>6513</v>
      </c>
      <c r="B6314" t="s">
        <v>534</v>
      </c>
      <c r="C6314" t="s">
        <v>479</v>
      </c>
      <c r="D6314" t="str">
        <f>IFERROR(VLOOKUP(A6314,'Perpetual Stats(HEM)'!$A$3:$D$2773,3,FALSE),B6314)</f>
        <v>5RWAU</v>
      </c>
    </row>
    <row r="6315" spans="1:4">
      <c r="A6315">
        <v>6514</v>
      </c>
      <c r="B6315" t="s">
        <v>534</v>
      </c>
      <c r="C6315" t="s">
        <v>479</v>
      </c>
      <c r="D6315" t="str">
        <f>IFERROR(VLOOKUP(A6315,'Perpetual Stats(HEM)'!$A$3:$D$2773,3,FALSE),B6315)</f>
        <v>5RWAU</v>
      </c>
    </row>
    <row r="6316" spans="1:4">
      <c r="A6316">
        <v>6515</v>
      </c>
      <c r="B6316" t="s">
        <v>534</v>
      </c>
      <c r="C6316" t="s">
        <v>479</v>
      </c>
      <c r="D6316" t="str">
        <f>IFERROR(VLOOKUP(A6316,'Perpetual Stats(HEM)'!$A$3:$D$2773,3,FALSE),B6316)</f>
        <v>5RWAU</v>
      </c>
    </row>
    <row r="6317" spans="1:4">
      <c r="A6317">
        <v>6516</v>
      </c>
      <c r="B6317" t="s">
        <v>534</v>
      </c>
      <c r="C6317" t="s">
        <v>479</v>
      </c>
      <c r="D6317" t="str">
        <f>IFERROR(VLOOKUP(A6317,'Perpetual Stats(HEM)'!$A$3:$D$2773,3,FALSE),B6317)</f>
        <v>5RWAU</v>
      </c>
    </row>
    <row r="6318" spans="1:4">
      <c r="A6318">
        <v>6517</v>
      </c>
      <c r="B6318" t="s">
        <v>534</v>
      </c>
      <c r="C6318" t="s">
        <v>479</v>
      </c>
      <c r="D6318" t="str">
        <f>IFERROR(VLOOKUP(A6318,'Perpetual Stats(HEM)'!$A$3:$D$2773,3,FALSE),B6318)</f>
        <v>5RWAU</v>
      </c>
    </row>
    <row r="6319" spans="1:4">
      <c r="A6319">
        <v>6518</v>
      </c>
      <c r="B6319" t="s">
        <v>534</v>
      </c>
      <c r="C6319" t="s">
        <v>479</v>
      </c>
      <c r="D6319" t="str">
        <f>IFERROR(VLOOKUP(A6319,'Perpetual Stats(HEM)'!$A$3:$D$2773,3,FALSE),B6319)</f>
        <v>5RWAU</v>
      </c>
    </row>
    <row r="6320" spans="1:4">
      <c r="A6320">
        <v>6519</v>
      </c>
      <c r="B6320" t="s">
        <v>534</v>
      </c>
      <c r="C6320" t="s">
        <v>479</v>
      </c>
      <c r="D6320" t="str">
        <f>IFERROR(VLOOKUP(A6320,'Perpetual Stats(HEM)'!$A$3:$D$2773,3,FALSE),B6320)</f>
        <v>5RWAU</v>
      </c>
    </row>
    <row r="6321" spans="1:4">
      <c r="A6321">
        <v>6520</v>
      </c>
      <c r="B6321" t="s">
        <v>534</v>
      </c>
      <c r="C6321" t="s">
        <v>479</v>
      </c>
      <c r="D6321" t="str">
        <f>IFERROR(VLOOKUP(A6321,'Perpetual Stats(HEM)'!$A$3:$D$2773,3,FALSE),B6321)</f>
        <v>WA</v>
      </c>
    </row>
    <row r="6322" spans="1:4">
      <c r="A6322">
        <v>6521</v>
      </c>
      <c r="B6322" t="s">
        <v>534</v>
      </c>
      <c r="C6322" t="s">
        <v>479</v>
      </c>
      <c r="D6322" t="str">
        <f>IFERROR(VLOOKUP(A6322,'Perpetual Stats(HEM)'!$A$3:$D$2773,3,FALSE),B6322)</f>
        <v>5RWAU</v>
      </c>
    </row>
    <row r="6323" spans="1:4">
      <c r="A6323">
        <v>6522</v>
      </c>
      <c r="B6323" t="s">
        <v>534</v>
      </c>
      <c r="C6323" t="s">
        <v>479</v>
      </c>
      <c r="D6323" t="str">
        <f>IFERROR(VLOOKUP(A6323,'Perpetual Stats(HEM)'!$A$3:$D$2773,3,FALSE),B6323)</f>
        <v>5RWAU</v>
      </c>
    </row>
    <row r="6324" spans="1:4">
      <c r="A6324">
        <v>6523</v>
      </c>
      <c r="B6324" t="s">
        <v>534</v>
      </c>
      <c r="C6324" t="s">
        <v>479</v>
      </c>
      <c r="D6324" t="str">
        <f>IFERROR(VLOOKUP(A6324,'Perpetual Stats(HEM)'!$A$3:$D$2773,3,FALSE),B6324)</f>
        <v>WA</v>
      </c>
    </row>
    <row r="6325" spans="1:4">
      <c r="A6325">
        <v>6524</v>
      </c>
      <c r="B6325" t="s">
        <v>534</v>
      </c>
      <c r="C6325" t="s">
        <v>479</v>
      </c>
      <c r="D6325" t="str">
        <f>IFERROR(VLOOKUP(A6325,'Perpetual Stats(HEM)'!$A$3:$D$2773,3,FALSE),B6325)</f>
        <v>WA</v>
      </c>
    </row>
    <row r="6326" spans="1:4">
      <c r="A6326">
        <v>6525</v>
      </c>
      <c r="B6326" t="s">
        <v>534</v>
      </c>
      <c r="C6326" t="s">
        <v>479</v>
      </c>
      <c r="D6326" t="str">
        <f>IFERROR(VLOOKUP(A6326,'Perpetual Stats(HEM)'!$A$3:$D$2773,3,FALSE),B6326)</f>
        <v>5RWAU</v>
      </c>
    </row>
    <row r="6327" spans="1:4">
      <c r="A6327">
        <v>6526</v>
      </c>
      <c r="B6327" t="s">
        <v>534</v>
      </c>
      <c r="C6327" t="s">
        <v>479</v>
      </c>
      <c r="D6327" t="str">
        <f>IFERROR(VLOOKUP(A6327,'Perpetual Stats(HEM)'!$A$3:$D$2773,3,FALSE),B6327)</f>
        <v>WA</v>
      </c>
    </row>
    <row r="6328" spans="1:4">
      <c r="A6328">
        <v>6527</v>
      </c>
      <c r="B6328" t="s">
        <v>534</v>
      </c>
      <c r="C6328" t="s">
        <v>479</v>
      </c>
      <c r="D6328" t="str">
        <f>IFERROR(VLOOKUP(A6328,'Perpetual Stats(HEM)'!$A$3:$D$2773,3,FALSE),B6328)</f>
        <v>WA</v>
      </c>
    </row>
    <row r="6329" spans="1:4">
      <c r="A6329">
        <v>6528</v>
      </c>
      <c r="B6329" t="s">
        <v>534</v>
      </c>
      <c r="C6329" t="s">
        <v>479</v>
      </c>
      <c r="D6329" t="str">
        <f>IFERROR(VLOOKUP(A6329,'Perpetual Stats(HEM)'!$A$3:$D$2773,3,FALSE),B6329)</f>
        <v>5RWAU</v>
      </c>
    </row>
    <row r="6330" spans="1:4">
      <c r="A6330">
        <v>6529</v>
      </c>
      <c r="B6330" t="s">
        <v>534</v>
      </c>
      <c r="C6330" t="s">
        <v>479</v>
      </c>
      <c r="D6330" t="str">
        <f>IFERROR(VLOOKUP(A6330,'Perpetual Stats(HEM)'!$A$3:$D$2773,3,FALSE),B6330)</f>
        <v>WA</v>
      </c>
    </row>
    <row r="6331" spans="1:4">
      <c r="A6331">
        <v>6530</v>
      </c>
      <c r="B6331" t="s">
        <v>534</v>
      </c>
      <c r="C6331" t="s">
        <v>479</v>
      </c>
      <c r="D6331" t="str">
        <f>IFERROR(VLOOKUP(A6331,'Perpetual Stats(HEM)'!$A$3:$D$2773,3,FALSE),B6331)</f>
        <v>5RWAU</v>
      </c>
    </row>
    <row r="6332" spans="1:4">
      <c r="A6332">
        <v>6531</v>
      </c>
      <c r="B6332" t="s">
        <v>534</v>
      </c>
      <c r="C6332" t="s">
        <v>479</v>
      </c>
      <c r="D6332" t="str">
        <f>IFERROR(VLOOKUP(A6332,'Perpetual Stats(HEM)'!$A$3:$D$2773,3,FALSE),B6332)</f>
        <v>WA</v>
      </c>
    </row>
    <row r="6333" spans="1:4">
      <c r="A6333">
        <v>6532</v>
      </c>
      <c r="B6333" t="s">
        <v>534</v>
      </c>
      <c r="C6333" t="s">
        <v>479</v>
      </c>
      <c r="D6333" t="str">
        <f>IFERROR(VLOOKUP(A6333,'Perpetual Stats(HEM)'!$A$3:$D$2773,3,FALSE),B6333)</f>
        <v>5RWAU</v>
      </c>
    </row>
    <row r="6334" spans="1:4">
      <c r="A6334">
        <v>6533</v>
      </c>
      <c r="B6334" t="s">
        <v>534</v>
      </c>
      <c r="C6334" t="s">
        <v>479</v>
      </c>
      <c r="D6334" t="str">
        <f>IFERROR(VLOOKUP(A6334,'Perpetual Stats(HEM)'!$A$3:$D$2773,3,FALSE),B6334)</f>
        <v>WA</v>
      </c>
    </row>
    <row r="6335" spans="1:4">
      <c r="A6335">
        <v>6534</v>
      </c>
      <c r="B6335" t="s">
        <v>534</v>
      </c>
      <c r="C6335" t="s">
        <v>479</v>
      </c>
      <c r="D6335" t="str">
        <f>IFERROR(VLOOKUP(A6335,'Perpetual Stats(HEM)'!$A$3:$D$2773,3,FALSE),B6335)</f>
        <v>WA</v>
      </c>
    </row>
    <row r="6336" spans="1:4">
      <c r="A6336">
        <v>6535</v>
      </c>
      <c r="B6336" t="s">
        <v>534</v>
      </c>
      <c r="C6336" t="s">
        <v>479</v>
      </c>
      <c r="D6336" t="str">
        <f>IFERROR(VLOOKUP(A6336,'Perpetual Stats(HEM)'!$A$3:$D$2773,3,FALSE),B6336)</f>
        <v>5RWAU</v>
      </c>
    </row>
    <row r="6337" spans="1:4">
      <c r="A6337">
        <v>6536</v>
      </c>
      <c r="B6337" t="s">
        <v>534</v>
      </c>
      <c r="C6337" t="s">
        <v>479</v>
      </c>
      <c r="D6337" t="str">
        <f>IFERROR(VLOOKUP(A6337,'Perpetual Stats(HEM)'!$A$3:$D$2773,3,FALSE),B6337)</f>
        <v>5RWAU</v>
      </c>
    </row>
    <row r="6338" spans="1:4">
      <c r="A6338">
        <v>6537</v>
      </c>
      <c r="B6338" t="s">
        <v>534</v>
      </c>
      <c r="C6338" t="s">
        <v>479</v>
      </c>
      <c r="D6338" t="str">
        <f>IFERROR(VLOOKUP(A6338,'Perpetual Stats(HEM)'!$A$3:$D$2773,3,FALSE),B6338)</f>
        <v>5RWAU</v>
      </c>
    </row>
    <row r="6339" spans="1:4">
      <c r="A6339">
        <v>6538</v>
      </c>
      <c r="B6339" t="s">
        <v>534</v>
      </c>
      <c r="C6339" t="s">
        <v>479</v>
      </c>
      <c r="D6339" t="str">
        <f>IFERROR(VLOOKUP(A6339,'Perpetual Stats(HEM)'!$A$3:$D$2773,3,FALSE),B6339)</f>
        <v>WA</v>
      </c>
    </row>
    <row r="6340" spans="1:4">
      <c r="A6340">
        <v>6539</v>
      </c>
      <c r="B6340" t="s">
        <v>534</v>
      </c>
      <c r="C6340" t="s">
        <v>479</v>
      </c>
      <c r="D6340" t="str">
        <f>IFERROR(VLOOKUP(A6340,'Perpetual Stats(HEM)'!$A$3:$D$2773,3,FALSE),B6340)</f>
        <v>WA</v>
      </c>
    </row>
    <row r="6341" spans="1:4">
      <c r="A6341">
        <v>6540</v>
      </c>
      <c r="B6341" t="s">
        <v>534</v>
      </c>
      <c r="C6341" t="s">
        <v>479</v>
      </c>
      <c r="D6341" t="str">
        <f>IFERROR(VLOOKUP(A6341,'Perpetual Stats(HEM)'!$A$3:$D$2773,3,FALSE),B6341)</f>
        <v>WA</v>
      </c>
    </row>
    <row r="6342" spans="1:4">
      <c r="A6342">
        <v>6541</v>
      </c>
      <c r="B6342" t="s">
        <v>534</v>
      </c>
      <c r="C6342" t="s">
        <v>479</v>
      </c>
      <c r="D6342" t="str">
        <f>IFERROR(VLOOKUP(A6342,'Perpetual Stats(HEM)'!$A$3:$D$2773,3,FALSE),B6342)</f>
        <v>WA</v>
      </c>
    </row>
    <row r="6343" spans="1:4">
      <c r="A6343">
        <v>6542</v>
      </c>
      <c r="B6343" t="s">
        <v>534</v>
      </c>
      <c r="C6343" t="s">
        <v>479</v>
      </c>
      <c r="D6343" t="str">
        <f>IFERROR(VLOOKUP(A6343,'Perpetual Stats(HEM)'!$A$3:$D$2773,3,FALSE),B6343)</f>
        <v>WA</v>
      </c>
    </row>
    <row r="6344" spans="1:4">
      <c r="A6344">
        <v>6543</v>
      </c>
      <c r="B6344" t="s">
        <v>534</v>
      </c>
      <c r="C6344" t="s">
        <v>479</v>
      </c>
      <c r="D6344" t="str">
        <f>IFERROR(VLOOKUP(A6344,'Perpetual Stats(HEM)'!$A$3:$D$2773,3,FALSE),B6344)</f>
        <v>WA</v>
      </c>
    </row>
    <row r="6345" spans="1:4">
      <c r="A6345">
        <v>6544</v>
      </c>
      <c r="B6345" t="s">
        <v>534</v>
      </c>
      <c r="C6345" t="s">
        <v>479</v>
      </c>
      <c r="D6345" t="str">
        <f>IFERROR(VLOOKUP(A6345,'Perpetual Stats(HEM)'!$A$3:$D$2773,3,FALSE),B6345)</f>
        <v>WA</v>
      </c>
    </row>
    <row r="6346" spans="1:4">
      <c r="A6346">
        <v>6545</v>
      </c>
      <c r="B6346" t="s">
        <v>534</v>
      </c>
      <c r="C6346" t="s">
        <v>479</v>
      </c>
      <c r="D6346" t="str">
        <f>IFERROR(VLOOKUP(A6346,'Perpetual Stats(HEM)'!$A$3:$D$2773,3,FALSE),B6346)</f>
        <v>WA</v>
      </c>
    </row>
    <row r="6347" spans="1:4">
      <c r="A6347">
        <v>6546</v>
      </c>
      <c r="B6347" t="s">
        <v>534</v>
      </c>
      <c r="C6347" t="s">
        <v>479</v>
      </c>
      <c r="D6347" t="str">
        <f>IFERROR(VLOOKUP(A6347,'Perpetual Stats(HEM)'!$A$3:$D$2773,3,FALSE),B6347)</f>
        <v>WA</v>
      </c>
    </row>
    <row r="6348" spans="1:4">
      <c r="A6348">
        <v>6547</v>
      </c>
      <c r="B6348" t="s">
        <v>534</v>
      </c>
      <c r="C6348" t="s">
        <v>479</v>
      </c>
      <c r="D6348" t="str">
        <f>IFERROR(VLOOKUP(A6348,'Perpetual Stats(HEM)'!$A$3:$D$2773,3,FALSE),B6348)</f>
        <v>WA</v>
      </c>
    </row>
    <row r="6349" spans="1:4">
      <c r="A6349">
        <v>6548</v>
      </c>
      <c r="B6349" t="s">
        <v>534</v>
      </c>
      <c r="C6349" t="s">
        <v>479</v>
      </c>
      <c r="D6349" t="str">
        <f>IFERROR(VLOOKUP(A6349,'Perpetual Stats(HEM)'!$A$3:$D$2773,3,FALSE),B6349)</f>
        <v>WA</v>
      </c>
    </row>
    <row r="6350" spans="1:4">
      <c r="A6350">
        <v>6549</v>
      </c>
      <c r="B6350" t="s">
        <v>534</v>
      </c>
      <c r="C6350" t="s">
        <v>479</v>
      </c>
      <c r="D6350" t="str">
        <f>IFERROR(VLOOKUP(A6350,'Perpetual Stats(HEM)'!$A$3:$D$2773,3,FALSE),B6350)</f>
        <v>WA</v>
      </c>
    </row>
    <row r="6351" spans="1:4">
      <c r="A6351">
        <v>6550</v>
      </c>
      <c r="B6351" t="s">
        <v>534</v>
      </c>
      <c r="C6351" t="s">
        <v>479</v>
      </c>
      <c r="D6351" t="str">
        <f>IFERROR(VLOOKUP(A6351,'Perpetual Stats(HEM)'!$A$3:$D$2773,3,FALSE),B6351)</f>
        <v>WA</v>
      </c>
    </row>
    <row r="6352" spans="1:4">
      <c r="A6352">
        <v>6551</v>
      </c>
      <c r="B6352" t="s">
        <v>534</v>
      </c>
      <c r="C6352" t="s">
        <v>479</v>
      </c>
      <c r="D6352" t="str">
        <f>IFERROR(VLOOKUP(A6352,'Perpetual Stats(HEM)'!$A$3:$D$2773,3,FALSE),B6352)</f>
        <v>WA</v>
      </c>
    </row>
    <row r="6353" spans="1:4">
      <c r="A6353">
        <v>6552</v>
      </c>
      <c r="B6353" t="s">
        <v>534</v>
      </c>
      <c r="C6353" t="s">
        <v>479</v>
      </c>
      <c r="D6353" t="str">
        <f>IFERROR(VLOOKUP(A6353,'Perpetual Stats(HEM)'!$A$3:$D$2773,3,FALSE),B6353)</f>
        <v>WA</v>
      </c>
    </row>
    <row r="6354" spans="1:4">
      <c r="A6354">
        <v>6553</v>
      </c>
      <c r="B6354" t="s">
        <v>534</v>
      </c>
      <c r="C6354" t="s">
        <v>479</v>
      </c>
      <c r="D6354" t="str">
        <f>IFERROR(VLOOKUP(A6354,'Perpetual Stats(HEM)'!$A$3:$D$2773,3,FALSE),B6354)</f>
        <v>WA</v>
      </c>
    </row>
    <row r="6355" spans="1:4">
      <c r="A6355">
        <v>6554</v>
      </c>
      <c r="B6355" t="s">
        <v>534</v>
      </c>
      <c r="C6355" t="s">
        <v>479</v>
      </c>
      <c r="D6355" t="str">
        <f>IFERROR(VLOOKUP(A6355,'Perpetual Stats(HEM)'!$A$3:$D$2773,3,FALSE),B6355)</f>
        <v>WA</v>
      </c>
    </row>
    <row r="6356" spans="1:4">
      <c r="A6356">
        <v>6555</v>
      </c>
      <c r="B6356" t="s">
        <v>534</v>
      </c>
      <c r="C6356" t="s">
        <v>479</v>
      </c>
      <c r="D6356" t="str">
        <f>IFERROR(VLOOKUP(A6356,'Perpetual Stats(HEM)'!$A$3:$D$2773,3,FALSE),B6356)</f>
        <v>WA</v>
      </c>
    </row>
    <row r="6357" spans="1:4">
      <c r="A6357">
        <v>6556</v>
      </c>
      <c r="B6357" t="s">
        <v>534</v>
      </c>
      <c r="C6357" t="s">
        <v>479</v>
      </c>
      <c r="D6357" t="str">
        <f>IFERROR(VLOOKUP(A6357,'Perpetual Stats(HEM)'!$A$3:$D$2773,3,FALSE),B6357)</f>
        <v>5GPER</v>
      </c>
    </row>
    <row r="6358" spans="1:4">
      <c r="A6358">
        <v>6557</v>
      </c>
      <c r="B6358" t="s">
        <v>534</v>
      </c>
      <c r="C6358" t="s">
        <v>479</v>
      </c>
      <c r="D6358" t="str">
        <f>IFERROR(VLOOKUP(A6358,'Perpetual Stats(HEM)'!$A$3:$D$2773,3,FALSE),B6358)</f>
        <v>WA</v>
      </c>
    </row>
    <row r="6359" spans="1:4">
      <c r="A6359">
        <v>6558</v>
      </c>
      <c r="B6359" t="s">
        <v>534</v>
      </c>
      <c r="C6359" t="s">
        <v>479</v>
      </c>
      <c r="D6359" t="str">
        <f>IFERROR(VLOOKUP(A6359,'Perpetual Stats(HEM)'!$A$3:$D$2773,3,FALSE),B6359)</f>
        <v>5GPER</v>
      </c>
    </row>
    <row r="6360" spans="1:4">
      <c r="A6360">
        <v>6559</v>
      </c>
      <c r="B6360" t="s">
        <v>534</v>
      </c>
      <c r="C6360" t="s">
        <v>479</v>
      </c>
      <c r="D6360" t="str">
        <f>IFERROR(VLOOKUP(A6360,'Perpetual Stats(HEM)'!$A$3:$D$2773,3,FALSE),B6360)</f>
        <v>WA</v>
      </c>
    </row>
    <row r="6361" spans="1:4">
      <c r="A6361">
        <v>6560</v>
      </c>
      <c r="B6361" t="s">
        <v>534</v>
      </c>
      <c r="C6361" t="s">
        <v>479</v>
      </c>
      <c r="D6361" t="str">
        <f>IFERROR(VLOOKUP(A6361,'Perpetual Stats(HEM)'!$A$3:$D$2773,3,FALSE),B6361)</f>
        <v>5GPER</v>
      </c>
    </row>
    <row r="6362" spans="1:4">
      <c r="A6362">
        <v>6561</v>
      </c>
      <c r="B6362" t="s">
        <v>534</v>
      </c>
      <c r="C6362" t="s">
        <v>479</v>
      </c>
      <c r="D6362" t="str">
        <f>IFERROR(VLOOKUP(A6362,'Perpetual Stats(HEM)'!$A$3:$D$2773,3,FALSE),B6362)</f>
        <v>WA</v>
      </c>
    </row>
    <row r="6363" spans="1:4">
      <c r="A6363">
        <v>6562</v>
      </c>
      <c r="B6363" t="s">
        <v>534</v>
      </c>
      <c r="C6363" t="s">
        <v>479</v>
      </c>
      <c r="D6363" t="str">
        <f>IFERROR(VLOOKUP(A6363,'Perpetual Stats(HEM)'!$A$3:$D$2773,3,FALSE),B6363)</f>
        <v>5RWAU</v>
      </c>
    </row>
    <row r="6364" spans="1:4">
      <c r="A6364">
        <v>6563</v>
      </c>
      <c r="B6364" t="s">
        <v>534</v>
      </c>
      <c r="C6364" t="s">
        <v>479</v>
      </c>
      <c r="D6364" t="str">
        <f>IFERROR(VLOOKUP(A6364,'Perpetual Stats(HEM)'!$A$3:$D$2773,3,FALSE),B6364)</f>
        <v>WA</v>
      </c>
    </row>
    <row r="6365" spans="1:4">
      <c r="A6365">
        <v>6564</v>
      </c>
      <c r="B6365" t="s">
        <v>534</v>
      </c>
      <c r="C6365" t="s">
        <v>479</v>
      </c>
      <c r="D6365" t="str">
        <f>IFERROR(VLOOKUP(A6365,'Perpetual Stats(HEM)'!$A$3:$D$2773,3,FALSE),B6365)</f>
        <v>5RWAU</v>
      </c>
    </row>
    <row r="6366" spans="1:4">
      <c r="A6366">
        <v>6565</v>
      </c>
      <c r="B6366" t="s">
        <v>534</v>
      </c>
      <c r="C6366" t="s">
        <v>479</v>
      </c>
      <c r="D6366" t="str">
        <f>IFERROR(VLOOKUP(A6366,'Perpetual Stats(HEM)'!$A$3:$D$2773,3,FALSE),B6366)</f>
        <v>WA</v>
      </c>
    </row>
    <row r="6367" spans="1:4">
      <c r="A6367">
        <v>6566</v>
      </c>
      <c r="B6367" t="s">
        <v>534</v>
      </c>
      <c r="C6367" t="s">
        <v>479</v>
      </c>
      <c r="D6367" t="str">
        <f>IFERROR(VLOOKUP(A6367,'Perpetual Stats(HEM)'!$A$3:$D$2773,3,FALSE),B6367)</f>
        <v>5RWAU</v>
      </c>
    </row>
    <row r="6368" spans="1:4">
      <c r="A6368">
        <v>6567</v>
      </c>
      <c r="B6368" t="s">
        <v>534</v>
      </c>
      <c r="C6368" t="s">
        <v>479</v>
      </c>
      <c r="D6368" t="str">
        <f>IFERROR(VLOOKUP(A6368,'Perpetual Stats(HEM)'!$A$3:$D$2773,3,FALSE),B6368)</f>
        <v>5RWAU</v>
      </c>
    </row>
    <row r="6369" spans="1:4">
      <c r="A6369">
        <v>6568</v>
      </c>
      <c r="B6369" t="s">
        <v>534</v>
      </c>
      <c r="C6369" t="s">
        <v>479</v>
      </c>
      <c r="D6369" t="str">
        <f>IFERROR(VLOOKUP(A6369,'Perpetual Stats(HEM)'!$A$3:$D$2773,3,FALSE),B6369)</f>
        <v>5RWAU</v>
      </c>
    </row>
    <row r="6370" spans="1:4">
      <c r="A6370">
        <v>6569</v>
      </c>
      <c r="B6370" t="s">
        <v>534</v>
      </c>
      <c r="C6370" t="s">
        <v>479</v>
      </c>
      <c r="D6370" t="str">
        <f>IFERROR(VLOOKUP(A6370,'Perpetual Stats(HEM)'!$A$3:$D$2773,3,FALSE),B6370)</f>
        <v>5RWAU</v>
      </c>
    </row>
    <row r="6371" spans="1:4">
      <c r="A6371">
        <v>6570</v>
      </c>
      <c r="B6371" t="s">
        <v>534</v>
      </c>
      <c r="C6371" t="s">
        <v>479</v>
      </c>
      <c r="D6371" t="str">
        <f>IFERROR(VLOOKUP(A6371,'Perpetual Stats(HEM)'!$A$3:$D$2773,3,FALSE),B6371)</f>
        <v>WA</v>
      </c>
    </row>
    <row r="6372" spans="1:4">
      <c r="A6372">
        <v>6571</v>
      </c>
      <c r="B6372" t="s">
        <v>534</v>
      </c>
      <c r="C6372" t="s">
        <v>479</v>
      </c>
      <c r="D6372" t="str">
        <f>IFERROR(VLOOKUP(A6372,'Perpetual Stats(HEM)'!$A$3:$D$2773,3,FALSE),B6372)</f>
        <v>5RWAU</v>
      </c>
    </row>
    <row r="6373" spans="1:4">
      <c r="A6373">
        <v>6572</v>
      </c>
      <c r="B6373" t="s">
        <v>534</v>
      </c>
      <c r="C6373" t="s">
        <v>479</v>
      </c>
      <c r="D6373" t="str">
        <f>IFERROR(VLOOKUP(A6373,'Perpetual Stats(HEM)'!$A$3:$D$2773,3,FALSE),B6373)</f>
        <v>5RWAU</v>
      </c>
    </row>
    <row r="6374" spans="1:4">
      <c r="A6374">
        <v>6573</v>
      </c>
      <c r="B6374" t="s">
        <v>534</v>
      </c>
      <c r="C6374" t="s">
        <v>479</v>
      </c>
      <c r="D6374" t="str">
        <f>IFERROR(VLOOKUP(A6374,'Perpetual Stats(HEM)'!$A$3:$D$2773,3,FALSE),B6374)</f>
        <v>WA</v>
      </c>
    </row>
    <row r="6375" spans="1:4">
      <c r="A6375">
        <v>6574</v>
      </c>
      <c r="B6375" t="s">
        <v>534</v>
      </c>
      <c r="C6375" t="s">
        <v>479</v>
      </c>
      <c r="D6375" t="str">
        <f>IFERROR(VLOOKUP(A6375,'Perpetual Stats(HEM)'!$A$3:$D$2773,3,FALSE),B6375)</f>
        <v>5RWAU</v>
      </c>
    </row>
    <row r="6376" spans="1:4">
      <c r="A6376">
        <v>6575</v>
      </c>
      <c r="B6376" t="s">
        <v>534</v>
      </c>
      <c r="C6376" t="s">
        <v>479</v>
      </c>
      <c r="D6376" t="str">
        <f>IFERROR(VLOOKUP(A6376,'Perpetual Stats(HEM)'!$A$3:$D$2773,3,FALSE),B6376)</f>
        <v>5RWAU</v>
      </c>
    </row>
    <row r="6377" spans="1:4">
      <c r="A6377">
        <v>6576</v>
      </c>
      <c r="B6377" t="s">
        <v>534</v>
      </c>
      <c r="C6377" t="s">
        <v>479</v>
      </c>
      <c r="D6377" t="str">
        <f>IFERROR(VLOOKUP(A6377,'Perpetual Stats(HEM)'!$A$3:$D$2773,3,FALSE),B6377)</f>
        <v>WA</v>
      </c>
    </row>
    <row r="6378" spans="1:4">
      <c r="A6378">
        <v>6577</v>
      </c>
      <c r="B6378" t="s">
        <v>534</v>
      </c>
      <c r="C6378" t="s">
        <v>479</v>
      </c>
      <c r="D6378" t="str">
        <f>IFERROR(VLOOKUP(A6378,'Perpetual Stats(HEM)'!$A$3:$D$2773,3,FALSE),B6378)</f>
        <v>WA</v>
      </c>
    </row>
    <row r="6379" spans="1:4">
      <c r="A6379">
        <v>6578</v>
      </c>
      <c r="B6379" t="s">
        <v>534</v>
      </c>
      <c r="C6379" t="s">
        <v>479</v>
      </c>
      <c r="D6379" t="str">
        <f>IFERROR(VLOOKUP(A6379,'Perpetual Stats(HEM)'!$A$3:$D$2773,3,FALSE),B6379)</f>
        <v>WA</v>
      </c>
    </row>
    <row r="6380" spans="1:4">
      <c r="A6380">
        <v>6579</v>
      </c>
      <c r="B6380" t="s">
        <v>534</v>
      </c>
      <c r="C6380" t="s">
        <v>479</v>
      </c>
      <c r="D6380" t="str">
        <f>IFERROR(VLOOKUP(A6380,'Perpetual Stats(HEM)'!$A$3:$D$2773,3,FALSE),B6380)</f>
        <v>WA</v>
      </c>
    </row>
    <row r="6381" spans="1:4">
      <c r="A6381">
        <v>6580</v>
      </c>
      <c r="B6381" t="s">
        <v>534</v>
      </c>
      <c r="C6381" t="s">
        <v>479</v>
      </c>
      <c r="D6381" t="str">
        <f>IFERROR(VLOOKUP(A6381,'Perpetual Stats(HEM)'!$A$3:$D$2773,3,FALSE),B6381)</f>
        <v>WA</v>
      </c>
    </row>
    <row r="6382" spans="1:4">
      <c r="A6382">
        <v>6581</v>
      </c>
      <c r="B6382" t="s">
        <v>534</v>
      </c>
      <c r="C6382" t="s">
        <v>479</v>
      </c>
      <c r="D6382" t="str">
        <f>IFERROR(VLOOKUP(A6382,'Perpetual Stats(HEM)'!$A$3:$D$2773,3,FALSE),B6382)</f>
        <v>WA</v>
      </c>
    </row>
    <row r="6383" spans="1:4">
      <c r="A6383">
        <v>6582</v>
      </c>
      <c r="B6383" t="s">
        <v>534</v>
      </c>
      <c r="C6383" t="s">
        <v>479</v>
      </c>
      <c r="D6383" t="str">
        <f>IFERROR(VLOOKUP(A6383,'Perpetual Stats(HEM)'!$A$3:$D$2773,3,FALSE),B6383)</f>
        <v>WA</v>
      </c>
    </row>
    <row r="6384" spans="1:4">
      <c r="A6384">
        <v>6583</v>
      </c>
      <c r="B6384" t="s">
        <v>534</v>
      </c>
      <c r="C6384" t="s">
        <v>479</v>
      </c>
      <c r="D6384" t="str">
        <f>IFERROR(VLOOKUP(A6384,'Perpetual Stats(HEM)'!$A$3:$D$2773,3,FALSE),B6384)</f>
        <v>WA</v>
      </c>
    </row>
    <row r="6385" spans="1:4">
      <c r="A6385">
        <v>6584</v>
      </c>
      <c r="B6385" t="s">
        <v>534</v>
      </c>
      <c r="C6385" t="s">
        <v>479</v>
      </c>
      <c r="D6385" t="str">
        <f>IFERROR(VLOOKUP(A6385,'Perpetual Stats(HEM)'!$A$3:$D$2773,3,FALSE),B6385)</f>
        <v>WA</v>
      </c>
    </row>
    <row r="6386" spans="1:4">
      <c r="A6386">
        <v>6585</v>
      </c>
      <c r="B6386" t="s">
        <v>534</v>
      </c>
      <c r="C6386" t="s">
        <v>479</v>
      </c>
      <c r="D6386" t="str">
        <f>IFERROR(VLOOKUP(A6386,'Perpetual Stats(HEM)'!$A$3:$D$2773,3,FALSE),B6386)</f>
        <v>WA</v>
      </c>
    </row>
    <row r="6387" spans="1:4">
      <c r="A6387">
        <v>6586</v>
      </c>
      <c r="B6387" t="s">
        <v>534</v>
      </c>
      <c r="C6387" t="s">
        <v>479</v>
      </c>
      <c r="D6387" t="str">
        <f>IFERROR(VLOOKUP(A6387,'Perpetual Stats(HEM)'!$A$3:$D$2773,3,FALSE),B6387)</f>
        <v>WA</v>
      </c>
    </row>
    <row r="6388" spans="1:4">
      <c r="A6388">
        <v>6587</v>
      </c>
      <c r="B6388" t="s">
        <v>534</v>
      </c>
      <c r="C6388" t="s">
        <v>479</v>
      </c>
      <c r="D6388" t="str">
        <f>IFERROR(VLOOKUP(A6388,'Perpetual Stats(HEM)'!$A$3:$D$2773,3,FALSE),B6388)</f>
        <v>WA</v>
      </c>
    </row>
    <row r="6389" spans="1:4">
      <c r="A6389">
        <v>6588</v>
      </c>
      <c r="B6389" t="s">
        <v>534</v>
      </c>
      <c r="C6389" t="s">
        <v>479</v>
      </c>
      <c r="D6389" t="str">
        <f>IFERROR(VLOOKUP(A6389,'Perpetual Stats(HEM)'!$A$3:$D$2773,3,FALSE),B6389)</f>
        <v>WA</v>
      </c>
    </row>
    <row r="6390" spans="1:4">
      <c r="A6390">
        <v>6589</v>
      </c>
      <c r="B6390" t="s">
        <v>534</v>
      </c>
      <c r="C6390" t="s">
        <v>479</v>
      </c>
      <c r="D6390" t="str">
        <f>IFERROR(VLOOKUP(A6390,'Perpetual Stats(HEM)'!$A$3:$D$2773,3,FALSE),B6390)</f>
        <v>WA</v>
      </c>
    </row>
    <row r="6391" spans="1:4">
      <c r="A6391">
        <v>6590</v>
      </c>
      <c r="B6391" t="s">
        <v>534</v>
      </c>
      <c r="C6391" t="s">
        <v>479</v>
      </c>
      <c r="D6391" t="str">
        <f>IFERROR(VLOOKUP(A6391,'Perpetual Stats(HEM)'!$A$3:$D$2773,3,FALSE),B6391)</f>
        <v>WA</v>
      </c>
    </row>
    <row r="6392" spans="1:4">
      <c r="A6392">
        <v>6591</v>
      </c>
      <c r="B6392" t="s">
        <v>534</v>
      </c>
      <c r="C6392" t="s">
        <v>479</v>
      </c>
      <c r="D6392" t="str">
        <f>IFERROR(VLOOKUP(A6392,'Perpetual Stats(HEM)'!$A$3:$D$2773,3,FALSE),B6392)</f>
        <v>WA</v>
      </c>
    </row>
    <row r="6393" spans="1:4">
      <c r="A6393">
        <v>6592</v>
      </c>
      <c r="B6393" t="s">
        <v>534</v>
      </c>
      <c r="C6393" t="s">
        <v>479</v>
      </c>
      <c r="D6393" t="str">
        <f>IFERROR(VLOOKUP(A6393,'Perpetual Stats(HEM)'!$A$3:$D$2773,3,FALSE),B6393)</f>
        <v>WA</v>
      </c>
    </row>
    <row r="6394" spans="1:4">
      <c r="A6394">
        <v>6593</v>
      </c>
      <c r="B6394" t="s">
        <v>534</v>
      </c>
      <c r="C6394" t="s">
        <v>479</v>
      </c>
      <c r="D6394" t="str">
        <f>IFERROR(VLOOKUP(A6394,'Perpetual Stats(HEM)'!$A$3:$D$2773,3,FALSE),B6394)</f>
        <v>WA</v>
      </c>
    </row>
    <row r="6395" spans="1:4">
      <c r="A6395">
        <v>6594</v>
      </c>
      <c r="B6395" t="s">
        <v>534</v>
      </c>
      <c r="C6395" t="s">
        <v>479</v>
      </c>
      <c r="D6395" t="str">
        <f>IFERROR(VLOOKUP(A6395,'Perpetual Stats(HEM)'!$A$3:$D$2773,3,FALSE),B6395)</f>
        <v>WA</v>
      </c>
    </row>
    <row r="6396" spans="1:4">
      <c r="A6396">
        <v>6595</v>
      </c>
      <c r="B6396" t="s">
        <v>534</v>
      </c>
      <c r="C6396" t="s">
        <v>479</v>
      </c>
      <c r="D6396" t="str">
        <f>IFERROR(VLOOKUP(A6396,'Perpetual Stats(HEM)'!$A$3:$D$2773,3,FALSE),B6396)</f>
        <v>WA</v>
      </c>
    </row>
    <row r="6397" spans="1:4">
      <c r="A6397">
        <v>6596</v>
      </c>
      <c r="B6397" t="s">
        <v>534</v>
      </c>
      <c r="C6397" t="s">
        <v>479</v>
      </c>
      <c r="D6397" t="str">
        <f>IFERROR(VLOOKUP(A6397,'Perpetual Stats(HEM)'!$A$3:$D$2773,3,FALSE),B6397)</f>
        <v>WA</v>
      </c>
    </row>
    <row r="6398" spans="1:4">
      <c r="A6398">
        <v>6597</v>
      </c>
      <c r="B6398" t="s">
        <v>534</v>
      </c>
      <c r="C6398" t="s">
        <v>479</v>
      </c>
      <c r="D6398" t="str">
        <f>IFERROR(VLOOKUP(A6398,'Perpetual Stats(HEM)'!$A$3:$D$2773,3,FALSE),B6398)</f>
        <v>WA</v>
      </c>
    </row>
    <row r="6399" spans="1:4">
      <c r="A6399">
        <v>6598</v>
      </c>
      <c r="B6399" t="s">
        <v>534</v>
      </c>
      <c r="C6399" t="s">
        <v>479</v>
      </c>
      <c r="D6399" t="str">
        <f>IFERROR(VLOOKUP(A6399,'Perpetual Stats(HEM)'!$A$3:$D$2773,3,FALSE),B6399)</f>
        <v>WA</v>
      </c>
    </row>
    <row r="6400" spans="1:4">
      <c r="A6400">
        <v>6599</v>
      </c>
      <c r="B6400" t="s">
        <v>534</v>
      </c>
      <c r="C6400" t="s">
        <v>479</v>
      </c>
      <c r="D6400" t="str">
        <f>IFERROR(VLOOKUP(A6400,'Perpetual Stats(HEM)'!$A$3:$D$2773,3,FALSE),B6400)</f>
        <v>WA</v>
      </c>
    </row>
    <row r="6401" spans="1:4">
      <c r="A6401">
        <v>6600</v>
      </c>
      <c r="B6401" t="s">
        <v>534</v>
      </c>
      <c r="C6401" t="s">
        <v>479</v>
      </c>
      <c r="D6401" t="str">
        <f>IFERROR(VLOOKUP(A6401,'Perpetual Stats(HEM)'!$A$3:$D$2773,3,FALSE),B6401)</f>
        <v>WA</v>
      </c>
    </row>
    <row r="6402" spans="1:4">
      <c r="A6402">
        <v>6601</v>
      </c>
      <c r="B6402" t="s">
        <v>534</v>
      </c>
      <c r="C6402" t="s">
        <v>479</v>
      </c>
      <c r="D6402" t="str">
        <f>IFERROR(VLOOKUP(A6402,'Perpetual Stats(HEM)'!$A$3:$D$2773,3,FALSE),B6402)</f>
        <v>WA</v>
      </c>
    </row>
    <row r="6403" spans="1:4">
      <c r="A6403">
        <v>6602</v>
      </c>
      <c r="B6403" t="s">
        <v>534</v>
      </c>
      <c r="C6403" t="s">
        <v>479</v>
      </c>
      <c r="D6403" t="str">
        <f>IFERROR(VLOOKUP(A6403,'Perpetual Stats(HEM)'!$A$3:$D$2773,3,FALSE),B6403)</f>
        <v>WA</v>
      </c>
    </row>
    <row r="6404" spans="1:4">
      <c r="A6404">
        <v>6603</v>
      </c>
      <c r="B6404" t="s">
        <v>534</v>
      </c>
      <c r="C6404" t="s">
        <v>479</v>
      </c>
      <c r="D6404" t="str">
        <f>IFERROR(VLOOKUP(A6404,'Perpetual Stats(HEM)'!$A$3:$D$2773,3,FALSE),B6404)</f>
        <v>5RWAU</v>
      </c>
    </row>
    <row r="6405" spans="1:4">
      <c r="A6405">
        <v>6604</v>
      </c>
      <c r="B6405" t="s">
        <v>534</v>
      </c>
      <c r="C6405" t="s">
        <v>479</v>
      </c>
      <c r="D6405" t="str">
        <f>IFERROR(VLOOKUP(A6405,'Perpetual Stats(HEM)'!$A$3:$D$2773,3,FALSE),B6405)</f>
        <v>WA</v>
      </c>
    </row>
    <row r="6406" spans="1:4">
      <c r="A6406">
        <v>6605</v>
      </c>
      <c r="B6406" t="s">
        <v>534</v>
      </c>
      <c r="C6406" t="s">
        <v>479</v>
      </c>
      <c r="D6406" t="str">
        <f>IFERROR(VLOOKUP(A6406,'Perpetual Stats(HEM)'!$A$3:$D$2773,3,FALSE),B6406)</f>
        <v>5RWAU</v>
      </c>
    </row>
    <row r="6407" spans="1:4">
      <c r="A6407">
        <v>6606</v>
      </c>
      <c r="B6407" t="s">
        <v>534</v>
      </c>
      <c r="C6407" t="s">
        <v>479</v>
      </c>
      <c r="D6407" t="str">
        <f>IFERROR(VLOOKUP(A6407,'Perpetual Stats(HEM)'!$A$3:$D$2773,3,FALSE),B6407)</f>
        <v>5RWAU</v>
      </c>
    </row>
    <row r="6408" spans="1:4">
      <c r="A6408">
        <v>6607</v>
      </c>
      <c r="B6408" t="s">
        <v>534</v>
      </c>
      <c r="C6408" t="s">
        <v>479</v>
      </c>
      <c r="D6408" t="str">
        <f>IFERROR(VLOOKUP(A6408,'Perpetual Stats(HEM)'!$A$3:$D$2773,3,FALSE),B6408)</f>
        <v>WA</v>
      </c>
    </row>
    <row r="6409" spans="1:4">
      <c r="A6409">
        <v>6608</v>
      </c>
      <c r="B6409" t="s">
        <v>534</v>
      </c>
      <c r="C6409" t="s">
        <v>479</v>
      </c>
      <c r="D6409" t="str">
        <f>IFERROR(VLOOKUP(A6409,'Perpetual Stats(HEM)'!$A$3:$D$2773,3,FALSE),B6409)</f>
        <v>5RWAU</v>
      </c>
    </row>
    <row r="6410" spans="1:4">
      <c r="A6410">
        <v>6609</v>
      </c>
      <c r="B6410" t="s">
        <v>534</v>
      </c>
      <c r="C6410" t="s">
        <v>479</v>
      </c>
      <c r="D6410" t="str">
        <f>IFERROR(VLOOKUP(A6410,'Perpetual Stats(HEM)'!$A$3:$D$2773,3,FALSE),B6410)</f>
        <v>5RWAU</v>
      </c>
    </row>
    <row r="6411" spans="1:4">
      <c r="A6411">
        <v>6610</v>
      </c>
      <c r="B6411" t="s">
        <v>534</v>
      </c>
      <c r="C6411" t="s">
        <v>479</v>
      </c>
      <c r="D6411" t="str">
        <f>IFERROR(VLOOKUP(A6411,'Perpetual Stats(HEM)'!$A$3:$D$2773,3,FALSE),B6411)</f>
        <v>WA</v>
      </c>
    </row>
    <row r="6412" spans="1:4">
      <c r="A6412">
        <v>6611</v>
      </c>
      <c r="B6412" t="s">
        <v>534</v>
      </c>
      <c r="C6412" t="s">
        <v>479</v>
      </c>
      <c r="D6412" t="str">
        <f>IFERROR(VLOOKUP(A6412,'Perpetual Stats(HEM)'!$A$3:$D$2773,3,FALSE),B6412)</f>
        <v>WA</v>
      </c>
    </row>
    <row r="6413" spans="1:4">
      <c r="A6413">
        <v>6612</v>
      </c>
      <c r="B6413" t="s">
        <v>534</v>
      </c>
      <c r="C6413" t="s">
        <v>479</v>
      </c>
      <c r="D6413" t="str">
        <f>IFERROR(VLOOKUP(A6413,'Perpetual Stats(HEM)'!$A$3:$D$2773,3,FALSE),B6413)</f>
        <v>5RWAU</v>
      </c>
    </row>
    <row r="6414" spans="1:4">
      <c r="A6414">
        <v>6613</v>
      </c>
      <c r="B6414" t="s">
        <v>534</v>
      </c>
      <c r="C6414" t="s">
        <v>479</v>
      </c>
      <c r="D6414" t="str">
        <f>IFERROR(VLOOKUP(A6414,'Perpetual Stats(HEM)'!$A$3:$D$2773,3,FALSE),B6414)</f>
        <v>5RWAU</v>
      </c>
    </row>
    <row r="6415" spans="1:4">
      <c r="A6415">
        <v>6614</v>
      </c>
      <c r="B6415" t="s">
        <v>534</v>
      </c>
      <c r="C6415" t="s">
        <v>479</v>
      </c>
      <c r="D6415" t="str">
        <f>IFERROR(VLOOKUP(A6415,'Perpetual Stats(HEM)'!$A$3:$D$2773,3,FALSE),B6415)</f>
        <v>5RWAU</v>
      </c>
    </row>
    <row r="6416" spans="1:4">
      <c r="A6416">
        <v>6615</v>
      </c>
      <c r="B6416" t="s">
        <v>534</v>
      </c>
      <c r="C6416" t="s">
        <v>479</v>
      </c>
      <c r="D6416" t="str">
        <f>IFERROR(VLOOKUP(A6416,'Perpetual Stats(HEM)'!$A$3:$D$2773,3,FALSE),B6416)</f>
        <v>WA</v>
      </c>
    </row>
    <row r="6417" spans="1:4">
      <c r="A6417">
        <v>6616</v>
      </c>
      <c r="B6417" t="s">
        <v>534</v>
      </c>
      <c r="C6417" t="s">
        <v>479</v>
      </c>
      <c r="D6417" t="str">
        <f>IFERROR(VLOOKUP(A6417,'Perpetual Stats(HEM)'!$A$3:$D$2773,3,FALSE),B6417)</f>
        <v>5RWAU</v>
      </c>
    </row>
    <row r="6418" spans="1:4">
      <c r="A6418">
        <v>6617</v>
      </c>
      <c r="B6418" t="s">
        <v>534</v>
      </c>
      <c r="C6418" t="s">
        <v>479</v>
      </c>
      <c r="D6418" t="str">
        <f>IFERROR(VLOOKUP(A6418,'Perpetual Stats(HEM)'!$A$3:$D$2773,3,FALSE),B6418)</f>
        <v>WA</v>
      </c>
    </row>
    <row r="6419" spans="1:4">
      <c r="A6419">
        <v>6618</v>
      </c>
      <c r="B6419" t="s">
        <v>534</v>
      </c>
      <c r="C6419" t="s">
        <v>479</v>
      </c>
      <c r="D6419" t="str">
        <f>IFERROR(VLOOKUP(A6419,'Perpetual Stats(HEM)'!$A$3:$D$2773,3,FALSE),B6419)</f>
        <v>WA</v>
      </c>
    </row>
    <row r="6420" spans="1:4">
      <c r="A6420">
        <v>6619</v>
      </c>
      <c r="B6420" t="s">
        <v>534</v>
      </c>
      <c r="C6420" t="s">
        <v>479</v>
      </c>
      <c r="D6420" t="str">
        <f>IFERROR(VLOOKUP(A6420,'Perpetual Stats(HEM)'!$A$3:$D$2773,3,FALSE),B6420)</f>
        <v>WA</v>
      </c>
    </row>
    <row r="6421" spans="1:4">
      <c r="A6421">
        <v>6620</v>
      </c>
      <c r="B6421" t="s">
        <v>534</v>
      </c>
      <c r="C6421" t="s">
        <v>479</v>
      </c>
      <c r="D6421" t="str">
        <f>IFERROR(VLOOKUP(A6421,'Perpetual Stats(HEM)'!$A$3:$D$2773,3,FALSE),B6421)</f>
        <v>5RWAU</v>
      </c>
    </row>
    <row r="6422" spans="1:4">
      <c r="A6422">
        <v>6621</v>
      </c>
      <c r="B6422" t="s">
        <v>534</v>
      </c>
      <c r="C6422" t="s">
        <v>479</v>
      </c>
      <c r="D6422" t="str">
        <f>IFERROR(VLOOKUP(A6422,'Perpetual Stats(HEM)'!$A$3:$D$2773,3,FALSE),B6422)</f>
        <v>WA</v>
      </c>
    </row>
    <row r="6423" spans="1:4">
      <c r="A6423">
        <v>6622</v>
      </c>
      <c r="B6423" t="s">
        <v>534</v>
      </c>
      <c r="C6423" t="s">
        <v>479</v>
      </c>
      <c r="D6423" t="str">
        <f>IFERROR(VLOOKUP(A6423,'Perpetual Stats(HEM)'!$A$3:$D$2773,3,FALSE),B6423)</f>
        <v>WA</v>
      </c>
    </row>
    <row r="6424" spans="1:4">
      <c r="A6424">
        <v>6623</v>
      </c>
      <c r="B6424" t="s">
        <v>534</v>
      </c>
      <c r="C6424" t="s">
        <v>479</v>
      </c>
      <c r="D6424" t="str">
        <f>IFERROR(VLOOKUP(A6424,'Perpetual Stats(HEM)'!$A$3:$D$2773,3,FALSE),B6424)</f>
        <v>5RWAU</v>
      </c>
    </row>
    <row r="6425" spans="1:4">
      <c r="A6425">
        <v>6624</v>
      </c>
      <c r="B6425" t="s">
        <v>534</v>
      </c>
      <c r="C6425" t="s">
        <v>479</v>
      </c>
      <c r="D6425" t="str">
        <f>IFERROR(VLOOKUP(A6425,'Perpetual Stats(HEM)'!$A$3:$D$2773,3,FALSE),B6425)</f>
        <v>WA</v>
      </c>
    </row>
    <row r="6426" spans="1:4">
      <c r="A6426">
        <v>6625</v>
      </c>
      <c r="B6426" t="s">
        <v>534</v>
      </c>
      <c r="C6426" t="s">
        <v>479</v>
      </c>
      <c r="D6426" t="str">
        <f>IFERROR(VLOOKUP(A6426,'Perpetual Stats(HEM)'!$A$3:$D$2773,3,FALSE),B6426)</f>
        <v>5RWAU</v>
      </c>
    </row>
    <row r="6427" spans="1:4">
      <c r="A6427">
        <v>6626</v>
      </c>
      <c r="B6427" t="s">
        <v>534</v>
      </c>
      <c r="C6427" t="s">
        <v>479</v>
      </c>
      <c r="D6427" t="str">
        <f>IFERROR(VLOOKUP(A6427,'Perpetual Stats(HEM)'!$A$3:$D$2773,3,FALSE),B6427)</f>
        <v>WA</v>
      </c>
    </row>
    <row r="6428" spans="1:4">
      <c r="A6428">
        <v>6627</v>
      </c>
      <c r="B6428" t="s">
        <v>534</v>
      </c>
      <c r="C6428" t="s">
        <v>479</v>
      </c>
      <c r="D6428" t="str">
        <f>IFERROR(VLOOKUP(A6428,'Perpetual Stats(HEM)'!$A$3:$D$2773,3,FALSE),B6428)</f>
        <v>5RWAU</v>
      </c>
    </row>
    <row r="6429" spans="1:4">
      <c r="A6429">
        <v>6628</v>
      </c>
      <c r="B6429" t="s">
        <v>534</v>
      </c>
      <c r="C6429" t="s">
        <v>479</v>
      </c>
      <c r="D6429" t="str">
        <f>IFERROR(VLOOKUP(A6429,'Perpetual Stats(HEM)'!$A$3:$D$2773,3,FALSE),B6429)</f>
        <v>5RWAU</v>
      </c>
    </row>
    <row r="6430" spans="1:4">
      <c r="A6430">
        <v>6629</v>
      </c>
      <c r="B6430" t="s">
        <v>534</v>
      </c>
      <c r="C6430" t="s">
        <v>479</v>
      </c>
      <c r="D6430" t="str">
        <f>IFERROR(VLOOKUP(A6430,'Perpetual Stats(HEM)'!$A$3:$D$2773,3,FALSE),B6430)</f>
        <v>WA</v>
      </c>
    </row>
    <row r="6431" spans="1:4">
      <c r="A6431">
        <v>6630</v>
      </c>
      <c r="B6431" t="s">
        <v>534</v>
      </c>
      <c r="C6431" t="s">
        <v>479</v>
      </c>
      <c r="D6431" t="str">
        <f>IFERROR(VLOOKUP(A6431,'Perpetual Stats(HEM)'!$A$3:$D$2773,3,FALSE),B6431)</f>
        <v>5RWAU</v>
      </c>
    </row>
    <row r="6432" spans="1:4">
      <c r="A6432">
        <v>6631</v>
      </c>
      <c r="B6432" t="s">
        <v>534</v>
      </c>
      <c r="C6432" t="s">
        <v>479</v>
      </c>
      <c r="D6432" t="str">
        <f>IFERROR(VLOOKUP(A6432,'Perpetual Stats(HEM)'!$A$3:$D$2773,3,FALSE),B6432)</f>
        <v>5RWAU</v>
      </c>
    </row>
    <row r="6433" spans="1:4">
      <c r="A6433">
        <v>6632</v>
      </c>
      <c r="B6433" t="s">
        <v>534</v>
      </c>
      <c r="C6433" t="s">
        <v>479</v>
      </c>
      <c r="D6433" t="str">
        <f>IFERROR(VLOOKUP(A6433,'Perpetual Stats(HEM)'!$A$3:$D$2773,3,FALSE),B6433)</f>
        <v>5RWAU</v>
      </c>
    </row>
    <row r="6434" spans="1:4">
      <c r="A6434">
        <v>6633</v>
      </c>
      <c r="B6434" t="s">
        <v>534</v>
      </c>
      <c r="C6434" t="s">
        <v>479</v>
      </c>
      <c r="D6434" t="str">
        <f>IFERROR(VLOOKUP(A6434,'Perpetual Stats(HEM)'!$A$3:$D$2773,3,FALSE),B6434)</f>
        <v>WA</v>
      </c>
    </row>
    <row r="6435" spans="1:4">
      <c r="A6435">
        <v>6634</v>
      </c>
      <c r="B6435" t="s">
        <v>534</v>
      </c>
      <c r="C6435" t="s">
        <v>479</v>
      </c>
      <c r="D6435" t="str">
        <f>IFERROR(VLOOKUP(A6435,'Perpetual Stats(HEM)'!$A$3:$D$2773,3,FALSE),B6435)</f>
        <v>WA</v>
      </c>
    </row>
    <row r="6436" spans="1:4">
      <c r="A6436">
        <v>6635</v>
      </c>
      <c r="B6436" t="s">
        <v>534</v>
      </c>
      <c r="C6436" t="s">
        <v>479</v>
      </c>
      <c r="D6436" t="str">
        <f>IFERROR(VLOOKUP(A6436,'Perpetual Stats(HEM)'!$A$3:$D$2773,3,FALSE),B6436)</f>
        <v>5RWAU</v>
      </c>
    </row>
    <row r="6437" spans="1:4">
      <c r="A6437">
        <v>6636</v>
      </c>
      <c r="B6437" t="s">
        <v>534</v>
      </c>
      <c r="C6437" t="s">
        <v>479</v>
      </c>
      <c r="D6437" t="str">
        <f>IFERROR(VLOOKUP(A6437,'Perpetual Stats(HEM)'!$A$3:$D$2773,3,FALSE),B6437)</f>
        <v>WA</v>
      </c>
    </row>
    <row r="6438" spans="1:4">
      <c r="A6438">
        <v>6637</v>
      </c>
      <c r="B6438" t="s">
        <v>534</v>
      </c>
      <c r="C6438" t="s">
        <v>479</v>
      </c>
      <c r="D6438" t="str">
        <f>IFERROR(VLOOKUP(A6438,'Perpetual Stats(HEM)'!$A$3:$D$2773,3,FALSE),B6438)</f>
        <v>WA</v>
      </c>
    </row>
    <row r="6439" spans="1:4">
      <c r="A6439">
        <v>6638</v>
      </c>
      <c r="B6439" t="s">
        <v>534</v>
      </c>
      <c r="C6439" t="s">
        <v>479</v>
      </c>
      <c r="D6439" t="str">
        <f>IFERROR(VLOOKUP(A6439,'Perpetual Stats(HEM)'!$A$3:$D$2773,3,FALSE),B6439)</f>
        <v>5RWAU</v>
      </c>
    </row>
    <row r="6440" spans="1:4">
      <c r="A6440">
        <v>6639</v>
      </c>
      <c r="B6440" t="s">
        <v>534</v>
      </c>
      <c r="C6440" t="s">
        <v>479</v>
      </c>
      <c r="D6440" t="str">
        <f>IFERROR(VLOOKUP(A6440,'Perpetual Stats(HEM)'!$A$3:$D$2773,3,FALSE),B6440)</f>
        <v>5RWAU</v>
      </c>
    </row>
    <row r="6441" spans="1:4">
      <c r="A6441">
        <v>6640</v>
      </c>
      <c r="B6441" t="s">
        <v>534</v>
      </c>
      <c r="C6441" t="s">
        <v>479</v>
      </c>
      <c r="D6441" t="str">
        <f>IFERROR(VLOOKUP(A6441,'Perpetual Stats(HEM)'!$A$3:$D$2773,3,FALSE),B6441)</f>
        <v>5RWAU</v>
      </c>
    </row>
    <row r="6442" spans="1:4">
      <c r="A6442">
        <v>6641</v>
      </c>
      <c r="B6442" t="s">
        <v>534</v>
      </c>
      <c r="C6442" t="s">
        <v>479</v>
      </c>
      <c r="D6442" t="str">
        <f>IFERROR(VLOOKUP(A6442,'Perpetual Stats(HEM)'!$A$3:$D$2773,3,FALSE),B6442)</f>
        <v>WA</v>
      </c>
    </row>
    <row r="6443" spans="1:4">
      <c r="A6443">
        <v>6642</v>
      </c>
      <c r="B6443" t="s">
        <v>534</v>
      </c>
      <c r="C6443" t="s">
        <v>479</v>
      </c>
      <c r="D6443" t="str">
        <f>IFERROR(VLOOKUP(A6443,'Perpetual Stats(HEM)'!$A$3:$D$2773,3,FALSE),B6443)</f>
        <v>5RWAU</v>
      </c>
    </row>
    <row r="6444" spans="1:4">
      <c r="A6444">
        <v>6643</v>
      </c>
      <c r="B6444" t="s">
        <v>534</v>
      </c>
      <c r="C6444" t="s">
        <v>479</v>
      </c>
      <c r="D6444" t="str">
        <f>IFERROR(VLOOKUP(A6444,'Perpetual Stats(HEM)'!$A$3:$D$2773,3,FALSE),B6444)</f>
        <v>WA</v>
      </c>
    </row>
    <row r="6445" spans="1:4">
      <c r="A6445">
        <v>6644</v>
      </c>
      <c r="B6445" t="s">
        <v>534</v>
      </c>
      <c r="C6445" t="s">
        <v>479</v>
      </c>
      <c r="D6445" t="str">
        <f>IFERROR(VLOOKUP(A6445,'Perpetual Stats(HEM)'!$A$3:$D$2773,3,FALSE),B6445)</f>
        <v>WA</v>
      </c>
    </row>
    <row r="6446" spans="1:4">
      <c r="A6446">
        <v>6645</v>
      </c>
      <c r="B6446" t="s">
        <v>534</v>
      </c>
      <c r="C6446" t="s">
        <v>479</v>
      </c>
      <c r="D6446" t="str">
        <f>IFERROR(VLOOKUP(A6446,'Perpetual Stats(HEM)'!$A$3:$D$2773,3,FALSE),B6446)</f>
        <v>WA</v>
      </c>
    </row>
    <row r="6447" spans="1:4">
      <c r="A6447">
        <v>6646</v>
      </c>
      <c r="B6447" t="s">
        <v>534</v>
      </c>
      <c r="C6447" t="s">
        <v>479</v>
      </c>
      <c r="D6447" t="str">
        <f>IFERROR(VLOOKUP(A6447,'Perpetual Stats(HEM)'!$A$3:$D$2773,3,FALSE),B6447)</f>
        <v>5RWAU</v>
      </c>
    </row>
    <row r="6448" spans="1:4">
      <c r="A6448">
        <v>6647</v>
      </c>
      <c r="B6448" t="s">
        <v>534</v>
      </c>
      <c r="C6448" t="s">
        <v>479</v>
      </c>
      <c r="D6448" t="str">
        <f>IFERROR(VLOOKUP(A6448,'Perpetual Stats(HEM)'!$A$3:$D$2773,3,FALSE),B6448)</f>
        <v>WA</v>
      </c>
    </row>
    <row r="6449" spans="1:4">
      <c r="A6449">
        <v>6648</v>
      </c>
      <c r="B6449" t="s">
        <v>534</v>
      </c>
      <c r="C6449" t="s">
        <v>479</v>
      </c>
      <c r="D6449" t="str">
        <f>IFERROR(VLOOKUP(A6449,'Perpetual Stats(HEM)'!$A$3:$D$2773,3,FALSE),B6449)</f>
        <v>WA</v>
      </c>
    </row>
    <row r="6450" spans="1:4">
      <c r="A6450">
        <v>6649</v>
      </c>
      <c r="B6450" t="s">
        <v>534</v>
      </c>
      <c r="C6450" t="s">
        <v>479</v>
      </c>
      <c r="D6450" t="str">
        <f>IFERROR(VLOOKUP(A6450,'Perpetual Stats(HEM)'!$A$3:$D$2773,3,FALSE),B6450)</f>
        <v>WA</v>
      </c>
    </row>
    <row r="6451" spans="1:4">
      <c r="A6451">
        <v>6650</v>
      </c>
      <c r="B6451" t="s">
        <v>534</v>
      </c>
      <c r="C6451" t="s">
        <v>479</v>
      </c>
      <c r="D6451" t="str">
        <f>IFERROR(VLOOKUP(A6451,'Perpetual Stats(HEM)'!$A$3:$D$2773,3,FALSE),B6451)</f>
        <v>WA</v>
      </c>
    </row>
    <row r="6452" spans="1:4">
      <c r="A6452">
        <v>6651</v>
      </c>
      <c r="B6452" t="s">
        <v>534</v>
      </c>
      <c r="C6452" t="s">
        <v>479</v>
      </c>
      <c r="D6452" t="str">
        <f>IFERROR(VLOOKUP(A6452,'Perpetual Stats(HEM)'!$A$3:$D$2773,3,FALSE),B6452)</f>
        <v>WA</v>
      </c>
    </row>
    <row r="6453" spans="1:4">
      <c r="A6453">
        <v>6652</v>
      </c>
      <c r="B6453" t="s">
        <v>534</v>
      </c>
      <c r="C6453" t="s">
        <v>479</v>
      </c>
      <c r="D6453" t="str">
        <f>IFERROR(VLOOKUP(A6453,'Perpetual Stats(HEM)'!$A$3:$D$2773,3,FALSE),B6453)</f>
        <v>WA</v>
      </c>
    </row>
    <row r="6454" spans="1:4">
      <c r="A6454">
        <v>6653</v>
      </c>
      <c r="B6454" t="s">
        <v>534</v>
      </c>
      <c r="C6454" t="s">
        <v>479</v>
      </c>
      <c r="D6454" t="str">
        <f>IFERROR(VLOOKUP(A6454,'Perpetual Stats(HEM)'!$A$3:$D$2773,3,FALSE),B6454)</f>
        <v>WA</v>
      </c>
    </row>
    <row r="6455" spans="1:4">
      <c r="A6455">
        <v>6654</v>
      </c>
      <c r="B6455" t="s">
        <v>534</v>
      </c>
      <c r="C6455" t="s">
        <v>479</v>
      </c>
      <c r="D6455" t="str">
        <f>IFERROR(VLOOKUP(A6455,'Perpetual Stats(HEM)'!$A$3:$D$2773,3,FALSE),B6455)</f>
        <v>WA</v>
      </c>
    </row>
    <row r="6456" spans="1:4">
      <c r="A6456">
        <v>6655</v>
      </c>
      <c r="B6456" t="s">
        <v>534</v>
      </c>
      <c r="C6456" t="s">
        <v>479</v>
      </c>
      <c r="D6456" t="str">
        <f>IFERROR(VLOOKUP(A6456,'Perpetual Stats(HEM)'!$A$3:$D$2773,3,FALSE),B6456)</f>
        <v>WA</v>
      </c>
    </row>
    <row r="6457" spans="1:4">
      <c r="A6457">
        <v>6656</v>
      </c>
      <c r="B6457" t="s">
        <v>534</v>
      </c>
      <c r="C6457" t="s">
        <v>479</v>
      </c>
      <c r="D6457" t="str">
        <f>IFERROR(VLOOKUP(A6457,'Perpetual Stats(HEM)'!$A$3:$D$2773,3,FALSE),B6457)</f>
        <v>WA</v>
      </c>
    </row>
    <row r="6458" spans="1:4">
      <c r="A6458">
        <v>6657</v>
      </c>
      <c r="B6458" t="s">
        <v>534</v>
      </c>
      <c r="C6458" t="s">
        <v>479</v>
      </c>
      <c r="D6458" t="str">
        <f>IFERROR(VLOOKUP(A6458,'Perpetual Stats(HEM)'!$A$3:$D$2773,3,FALSE),B6458)</f>
        <v>WA</v>
      </c>
    </row>
    <row r="6459" spans="1:4">
      <c r="A6459">
        <v>6658</v>
      </c>
      <c r="B6459" t="s">
        <v>534</v>
      </c>
      <c r="C6459" t="s">
        <v>479</v>
      </c>
      <c r="D6459" t="str">
        <f>IFERROR(VLOOKUP(A6459,'Perpetual Stats(HEM)'!$A$3:$D$2773,3,FALSE),B6459)</f>
        <v>WA</v>
      </c>
    </row>
    <row r="6460" spans="1:4">
      <c r="A6460">
        <v>6659</v>
      </c>
      <c r="B6460" t="s">
        <v>534</v>
      </c>
      <c r="C6460" t="s">
        <v>479</v>
      </c>
      <c r="D6460" t="str">
        <f>IFERROR(VLOOKUP(A6460,'Perpetual Stats(HEM)'!$A$3:$D$2773,3,FALSE),B6460)</f>
        <v>WA</v>
      </c>
    </row>
    <row r="6461" spans="1:4">
      <c r="A6461">
        <v>6660</v>
      </c>
      <c r="B6461" t="s">
        <v>534</v>
      </c>
      <c r="C6461" t="s">
        <v>479</v>
      </c>
      <c r="D6461" t="str">
        <f>IFERROR(VLOOKUP(A6461,'Perpetual Stats(HEM)'!$A$3:$D$2773,3,FALSE),B6461)</f>
        <v>WA</v>
      </c>
    </row>
    <row r="6462" spans="1:4">
      <c r="A6462">
        <v>6661</v>
      </c>
      <c r="B6462" t="s">
        <v>534</v>
      </c>
      <c r="C6462" t="s">
        <v>479</v>
      </c>
      <c r="D6462" t="str">
        <f>IFERROR(VLOOKUP(A6462,'Perpetual Stats(HEM)'!$A$3:$D$2773,3,FALSE),B6462)</f>
        <v>WA</v>
      </c>
    </row>
    <row r="6463" spans="1:4">
      <c r="A6463">
        <v>6662</v>
      </c>
      <c r="B6463" t="s">
        <v>534</v>
      </c>
      <c r="C6463" t="s">
        <v>479</v>
      </c>
      <c r="D6463" t="str">
        <f>IFERROR(VLOOKUP(A6463,'Perpetual Stats(HEM)'!$A$3:$D$2773,3,FALSE),B6463)</f>
        <v>WA</v>
      </c>
    </row>
    <row r="6464" spans="1:4">
      <c r="A6464">
        <v>6663</v>
      </c>
      <c r="B6464" t="s">
        <v>534</v>
      </c>
      <c r="C6464" t="s">
        <v>479</v>
      </c>
      <c r="D6464" t="str">
        <f>IFERROR(VLOOKUP(A6464,'Perpetual Stats(HEM)'!$A$3:$D$2773,3,FALSE),B6464)</f>
        <v>WA</v>
      </c>
    </row>
    <row r="6465" spans="1:4">
      <c r="A6465">
        <v>6664</v>
      </c>
      <c r="B6465" t="s">
        <v>534</v>
      </c>
      <c r="C6465" t="s">
        <v>479</v>
      </c>
      <c r="D6465" t="str">
        <f>IFERROR(VLOOKUP(A6465,'Perpetual Stats(HEM)'!$A$3:$D$2773,3,FALSE),B6465)</f>
        <v>WA</v>
      </c>
    </row>
    <row r="6466" spans="1:4">
      <c r="A6466">
        <v>6665</v>
      </c>
      <c r="B6466" t="s">
        <v>534</v>
      </c>
      <c r="C6466" t="s">
        <v>479</v>
      </c>
      <c r="D6466" t="str">
        <f>IFERROR(VLOOKUP(A6466,'Perpetual Stats(HEM)'!$A$3:$D$2773,3,FALSE),B6466)</f>
        <v>WA</v>
      </c>
    </row>
    <row r="6467" spans="1:4">
      <c r="A6467">
        <v>6666</v>
      </c>
      <c r="B6467" t="s">
        <v>534</v>
      </c>
      <c r="C6467" t="s">
        <v>479</v>
      </c>
      <c r="D6467" t="str">
        <f>IFERROR(VLOOKUP(A6467,'Perpetual Stats(HEM)'!$A$3:$D$2773,3,FALSE),B6467)</f>
        <v>WA</v>
      </c>
    </row>
    <row r="6468" spans="1:4">
      <c r="A6468">
        <v>6667</v>
      </c>
      <c r="B6468" t="s">
        <v>534</v>
      </c>
      <c r="C6468" t="s">
        <v>479</v>
      </c>
      <c r="D6468" t="str">
        <f>IFERROR(VLOOKUP(A6468,'Perpetual Stats(HEM)'!$A$3:$D$2773,3,FALSE),B6468)</f>
        <v>WA</v>
      </c>
    </row>
    <row r="6469" spans="1:4">
      <c r="A6469">
        <v>6668</v>
      </c>
      <c r="B6469" t="s">
        <v>534</v>
      </c>
      <c r="C6469" t="s">
        <v>479</v>
      </c>
      <c r="D6469" t="str">
        <f>IFERROR(VLOOKUP(A6469,'Perpetual Stats(HEM)'!$A$3:$D$2773,3,FALSE),B6469)</f>
        <v>WA</v>
      </c>
    </row>
    <row r="6470" spans="1:4">
      <c r="A6470">
        <v>6669</v>
      </c>
      <c r="B6470" t="s">
        <v>534</v>
      </c>
      <c r="C6470" t="s">
        <v>479</v>
      </c>
      <c r="D6470" t="str">
        <f>IFERROR(VLOOKUP(A6470,'Perpetual Stats(HEM)'!$A$3:$D$2773,3,FALSE),B6470)</f>
        <v>WA</v>
      </c>
    </row>
    <row r="6471" spans="1:4">
      <c r="A6471">
        <v>6670</v>
      </c>
      <c r="B6471" t="s">
        <v>534</v>
      </c>
      <c r="C6471" t="s">
        <v>479</v>
      </c>
      <c r="D6471" t="str">
        <f>IFERROR(VLOOKUP(A6471,'Perpetual Stats(HEM)'!$A$3:$D$2773,3,FALSE),B6471)</f>
        <v>WA</v>
      </c>
    </row>
    <row r="6472" spans="1:4">
      <c r="A6472">
        <v>6671</v>
      </c>
      <c r="B6472" t="s">
        <v>534</v>
      </c>
      <c r="C6472" t="s">
        <v>479</v>
      </c>
      <c r="D6472" t="str">
        <f>IFERROR(VLOOKUP(A6472,'Perpetual Stats(HEM)'!$A$3:$D$2773,3,FALSE),B6472)</f>
        <v>WA</v>
      </c>
    </row>
    <row r="6473" spans="1:4">
      <c r="A6473">
        <v>6672</v>
      </c>
      <c r="B6473" t="s">
        <v>534</v>
      </c>
      <c r="C6473" t="s">
        <v>479</v>
      </c>
      <c r="D6473" t="str">
        <f>IFERROR(VLOOKUP(A6473,'Perpetual Stats(HEM)'!$A$3:$D$2773,3,FALSE),B6473)</f>
        <v>WA</v>
      </c>
    </row>
    <row r="6474" spans="1:4">
      <c r="A6474">
        <v>6673</v>
      </c>
      <c r="B6474" t="s">
        <v>534</v>
      </c>
      <c r="C6474" t="s">
        <v>479</v>
      </c>
      <c r="D6474" t="str">
        <f>IFERROR(VLOOKUP(A6474,'Perpetual Stats(HEM)'!$A$3:$D$2773,3,FALSE),B6474)</f>
        <v>WA</v>
      </c>
    </row>
    <row r="6475" spans="1:4">
      <c r="A6475">
        <v>6674</v>
      </c>
      <c r="B6475" t="s">
        <v>534</v>
      </c>
      <c r="C6475" t="s">
        <v>479</v>
      </c>
      <c r="D6475" t="str">
        <f>IFERROR(VLOOKUP(A6475,'Perpetual Stats(HEM)'!$A$3:$D$2773,3,FALSE),B6475)</f>
        <v>WA</v>
      </c>
    </row>
    <row r="6476" spans="1:4">
      <c r="A6476">
        <v>6675</v>
      </c>
      <c r="B6476" t="s">
        <v>534</v>
      </c>
      <c r="C6476" t="s">
        <v>479</v>
      </c>
      <c r="D6476" t="str">
        <f>IFERROR(VLOOKUP(A6476,'Perpetual Stats(HEM)'!$A$3:$D$2773,3,FALSE),B6476)</f>
        <v>WA</v>
      </c>
    </row>
    <row r="6477" spans="1:4">
      <c r="A6477">
        <v>6676</v>
      </c>
      <c r="B6477" t="s">
        <v>534</v>
      </c>
      <c r="C6477" t="s">
        <v>479</v>
      </c>
      <c r="D6477" t="str">
        <f>IFERROR(VLOOKUP(A6477,'Perpetual Stats(HEM)'!$A$3:$D$2773,3,FALSE),B6477)</f>
        <v>WA</v>
      </c>
    </row>
    <row r="6478" spans="1:4">
      <c r="A6478">
        <v>6677</v>
      </c>
      <c r="B6478" t="s">
        <v>534</v>
      </c>
      <c r="C6478" t="s">
        <v>479</v>
      </c>
      <c r="D6478" t="str">
        <f>IFERROR(VLOOKUP(A6478,'Perpetual Stats(HEM)'!$A$3:$D$2773,3,FALSE),B6478)</f>
        <v>WA</v>
      </c>
    </row>
    <row r="6479" spans="1:4">
      <c r="A6479">
        <v>6678</v>
      </c>
      <c r="B6479" t="s">
        <v>534</v>
      </c>
      <c r="C6479" t="s">
        <v>479</v>
      </c>
      <c r="D6479" t="str">
        <f>IFERROR(VLOOKUP(A6479,'Perpetual Stats(HEM)'!$A$3:$D$2773,3,FALSE),B6479)</f>
        <v>WA</v>
      </c>
    </row>
    <row r="6480" spans="1:4">
      <c r="A6480">
        <v>6679</v>
      </c>
      <c r="B6480" t="s">
        <v>534</v>
      </c>
      <c r="C6480" t="s">
        <v>479</v>
      </c>
      <c r="D6480" t="str">
        <f>IFERROR(VLOOKUP(A6480,'Perpetual Stats(HEM)'!$A$3:$D$2773,3,FALSE),B6480)</f>
        <v>WA</v>
      </c>
    </row>
    <row r="6481" spans="1:4">
      <c r="A6481">
        <v>6680</v>
      </c>
      <c r="B6481" t="s">
        <v>534</v>
      </c>
      <c r="C6481" t="s">
        <v>479</v>
      </c>
      <c r="D6481" t="str">
        <f>IFERROR(VLOOKUP(A6481,'Perpetual Stats(HEM)'!$A$3:$D$2773,3,FALSE),B6481)</f>
        <v>WA</v>
      </c>
    </row>
    <row r="6482" spans="1:4">
      <c r="A6482">
        <v>6681</v>
      </c>
      <c r="B6482" t="s">
        <v>534</v>
      </c>
      <c r="C6482" t="s">
        <v>479</v>
      </c>
      <c r="D6482" t="str">
        <f>IFERROR(VLOOKUP(A6482,'Perpetual Stats(HEM)'!$A$3:$D$2773,3,FALSE),B6482)</f>
        <v>WA</v>
      </c>
    </row>
    <row r="6483" spans="1:4">
      <c r="A6483">
        <v>6682</v>
      </c>
      <c r="B6483" t="s">
        <v>534</v>
      </c>
      <c r="C6483" t="s">
        <v>479</v>
      </c>
      <c r="D6483" t="str">
        <f>IFERROR(VLOOKUP(A6483,'Perpetual Stats(HEM)'!$A$3:$D$2773,3,FALSE),B6483)</f>
        <v>WA</v>
      </c>
    </row>
    <row r="6484" spans="1:4">
      <c r="A6484">
        <v>6683</v>
      </c>
      <c r="B6484" t="s">
        <v>534</v>
      </c>
      <c r="C6484" t="s">
        <v>479</v>
      </c>
      <c r="D6484" t="str">
        <f>IFERROR(VLOOKUP(A6484,'Perpetual Stats(HEM)'!$A$3:$D$2773,3,FALSE),B6484)</f>
        <v>WA</v>
      </c>
    </row>
    <row r="6485" spans="1:4">
      <c r="A6485">
        <v>6684</v>
      </c>
      <c r="B6485" t="s">
        <v>534</v>
      </c>
      <c r="C6485" t="s">
        <v>479</v>
      </c>
      <c r="D6485" t="str">
        <f>IFERROR(VLOOKUP(A6485,'Perpetual Stats(HEM)'!$A$3:$D$2773,3,FALSE),B6485)</f>
        <v>WA</v>
      </c>
    </row>
    <row r="6486" spans="1:4">
      <c r="A6486">
        <v>6685</v>
      </c>
      <c r="B6486" t="s">
        <v>534</v>
      </c>
      <c r="C6486" t="s">
        <v>479</v>
      </c>
      <c r="D6486" t="str">
        <f>IFERROR(VLOOKUP(A6486,'Perpetual Stats(HEM)'!$A$3:$D$2773,3,FALSE),B6486)</f>
        <v>WA</v>
      </c>
    </row>
    <row r="6487" spans="1:4">
      <c r="A6487">
        <v>6686</v>
      </c>
      <c r="B6487" t="s">
        <v>534</v>
      </c>
      <c r="C6487" t="s">
        <v>479</v>
      </c>
      <c r="D6487" t="str">
        <f>IFERROR(VLOOKUP(A6487,'Perpetual Stats(HEM)'!$A$3:$D$2773,3,FALSE),B6487)</f>
        <v>WA</v>
      </c>
    </row>
    <row r="6488" spans="1:4">
      <c r="A6488">
        <v>6687</v>
      </c>
      <c r="B6488" t="s">
        <v>534</v>
      </c>
      <c r="C6488" t="s">
        <v>479</v>
      </c>
      <c r="D6488" t="str">
        <f>IFERROR(VLOOKUP(A6488,'Perpetual Stats(HEM)'!$A$3:$D$2773,3,FALSE),B6488)</f>
        <v>WA</v>
      </c>
    </row>
    <row r="6489" spans="1:4">
      <c r="A6489">
        <v>6688</v>
      </c>
      <c r="B6489" t="s">
        <v>534</v>
      </c>
      <c r="C6489" t="s">
        <v>479</v>
      </c>
      <c r="D6489" t="str">
        <f>IFERROR(VLOOKUP(A6489,'Perpetual Stats(HEM)'!$A$3:$D$2773,3,FALSE),B6489)</f>
        <v>WA</v>
      </c>
    </row>
    <row r="6490" spans="1:4">
      <c r="A6490">
        <v>6689</v>
      </c>
      <c r="B6490" t="s">
        <v>534</v>
      </c>
      <c r="C6490" t="s">
        <v>479</v>
      </c>
      <c r="D6490" t="str">
        <f>IFERROR(VLOOKUP(A6490,'Perpetual Stats(HEM)'!$A$3:$D$2773,3,FALSE),B6490)</f>
        <v>WA</v>
      </c>
    </row>
    <row r="6491" spans="1:4">
      <c r="A6491">
        <v>6690</v>
      </c>
      <c r="B6491" t="s">
        <v>534</v>
      </c>
      <c r="C6491" t="s">
        <v>479</v>
      </c>
      <c r="D6491" t="str">
        <f>IFERROR(VLOOKUP(A6491,'Perpetual Stats(HEM)'!$A$3:$D$2773,3,FALSE),B6491)</f>
        <v>WA</v>
      </c>
    </row>
    <row r="6492" spans="1:4">
      <c r="A6492">
        <v>6691</v>
      </c>
      <c r="B6492" t="s">
        <v>534</v>
      </c>
      <c r="C6492" t="s">
        <v>479</v>
      </c>
      <c r="D6492" t="str">
        <f>IFERROR(VLOOKUP(A6492,'Perpetual Stats(HEM)'!$A$3:$D$2773,3,FALSE),B6492)</f>
        <v>WA</v>
      </c>
    </row>
    <row r="6493" spans="1:4">
      <c r="A6493">
        <v>6692</v>
      </c>
      <c r="B6493" t="s">
        <v>534</v>
      </c>
      <c r="C6493" t="s">
        <v>479</v>
      </c>
      <c r="D6493" t="str">
        <f>IFERROR(VLOOKUP(A6493,'Perpetual Stats(HEM)'!$A$3:$D$2773,3,FALSE),B6493)</f>
        <v>WA</v>
      </c>
    </row>
    <row r="6494" spans="1:4">
      <c r="A6494">
        <v>6693</v>
      </c>
      <c r="B6494" t="s">
        <v>534</v>
      </c>
      <c r="C6494" t="s">
        <v>479</v>
      </c>
      <c r="D6494" t="str">
        <f>IFERROR(VLOOKUP(A6494,'Perpetual Stats(HEM)'!$A$3:$D$2773,3,FALSE),B6494)</f>
        <v>WA</v>
      </c>
    </row>
    <row r="6495" spans="1:4">
      <c r="A6495">
        <v>6694</v>
      </c>
      <c r="B6495" t="s">
        <v>534</v>
      </c>
      <c r="C6495" t="s">
        <v>479</v>
      </c>
      <c r="D6495" t="str">
        <f>IFERROR(VLOOKUP(A6495,'Perpetual Stats(HEM)'!$A$3:$D$2773,3,FALSE),B6495)</f>
        <v>WA</v>
      </c>
    </row>
    <row r="6496" spans="1:4">
      <c r="A6496">
        <v>6695</v>
      </c>
      <c r="B6496" t="s">
        <v>534</v>
      </c>
      <c r="C6496" t="s">
        <v>479</v>
      </c>
      <c r="D6496" t="str">
        <f>IFERROR(VLOOKUP(A6496,'Perpetual Stats(HEM)'!$A$3:$D$2773,3,FALSE),B6496)</f>
        <v>WA</v>
      </c>
    </row>
    <row r="6497" spans="1:4">
      <c r="A6497">
        <v>6696</v>
      </c>
      <c r="B6497" t="s">
        <v>534</v>
      </c>
      <c r="C6497" t="s">
        <v>479</v>
      </c>
      <c r="D6497" t="str">
        <f>IFERROR(VLOOKUP(A6497,'Perpetual Stats(HEM)'!$A$3:$D$2773,3,FALSE),B6497)</f>
        <v>WA</v>
      </c>
    </row>
    <row r="6498" spans="1:4">
      <c r="A6498">
        <v>6697</v>
      </c>
      <c r="B6498" t="s">
        <v>534</v>
      </c>
      <c r="C6498" t="s">
        <v>479</v>
      </c>
      <c r="D6498" t="str">
        <f>IFERROR(VLOOKUP(A6498,'Perpetual Stats(HEM)'!$A$3:$D$2773,3,FALSE),B6498)</f>
        <v>WA</v>
      </c>
    </row>
    <row r="6499" spans="1:4">
      <c r="A6499">
        <v>6698</v>
      </c>
      <c r="B6499" t="s">
        <v>534</v>
      </c>
      <c r="C6499" t="s">
        <v>479</v>
      </c>
      <c r="D6499" t="str">
        <f>IFERROR(VLOOKUP(A6499,'Perpetual Stats(HEM)'!$A$3:$D$2773,3,FALSE),B6499)</f>
        <v>WA</v>
      </c>
    </row>
    <row r="6500" spans="1:4">
      <c r="A6500">
        <v>6699</v>
      </c>
      <c r="B6500" t="s">
        <v>534</v>
      </c>
      <c r="C6500" t="s">
        <v>479</v>
      </c>
      <c r="D6500" t="str">
        <f>IFERROR(VLOOKUP(A6500,'Perpetual Stats(HEM)'!$A$3:$D$2773,3,FALSE),B6500)</f>
        <v>WA</v>
      </c>
    </row>
    <row r="6501" spans="1:4">
      <c r="A6501">
        <v>6700</v>
      </c>
      <c r="B6501" t="s">
        <v>534</v>
      </c>
      <c r="C6501" t="s">
        <v>479</v>
      </c>
      <c r="D6501" t="str">
        <f>IFERROR(VLOOKUP(A6501,'Perpetual Stats(HEM)'!$A$3:$D$2773,3,FALSE),B6501)</f>
        <v>WA</v>
      </c>
    </row>
    <row r="6502" spans="1:4">
      <c r="A6502">
        <v>6701</v>
      </c>
      <c r="B6502" t="s">
        <v>534</v>
      </c>
      <c r="C6502" t="s">
        <v>479</v>
      </c>
      <c r="D6502" t="str">
        <f>IFERROR(VLOOKUP(A6502,'Perpetual Stats(HEM)'!$A$3:$D$2773,3,FALSE),B6502)</f>
        <v>5RWAU</v>
      </c>
    </row>
    <row r="6503" spans="1:4">
      <c r="A6503">
        <v>6702</v>
      </c>
      <c r="B6503" t="s">
        <v>534</v>
      </c>
      <c r="C6503" t="s">
        <v>479</v>
      </c>
      <c r="D6503" t="str">
        <f>IFERROR(VLOOKUP(A6503,'Perpetual Stats(HEM)'!$A$3:$D$2773,3,FALSE),B6503)</f>
        <v>WA</v>
      </c>
    </row>
    <row r="6504" spans="1:4">
      <c r="A6504">
        <v>6703</v>
      </c>
      <c r="B6504" t="s">
        <v>534</v>
      </c>
      <c r="C6504" t="s">
        <v>479</v>
      </c>
      <c r="D6504" t="str">
        <f>IFERROR(VLOOKUP(A6504,'Perpetual Stats(HEM)'!$A$3:$D$2773,3,FALSE),B6504)</f>
        <v>WA</v>
      </c>
    </row>
    <row r="6505" spans="1:4">
      <c r="A6505">
        <v>6704</v>
      </c>
      <c r="B6505" t="s">
        <v>534</v>
      </c>
      <c r="C6505" t="s">
        <v>479</v>
      </c>
      <c r="D6505" t="str">
        <f>IFERROR(VLOOKUP(A6505,'Perpetual Stats(HEM)'!$A$3:$D$2773,3,FALSE),B6505)</f>
        <v>WA</v>
      </c>
    </row>
    <row r="6506" spans="1:4">
      <c r="A6506">
        <v>6705</v>
      </c>
      <c r="B6506" t="s">
        <v>534</v>
      </c>
      <c r="C6506" t="s">
        <v>479</v>
      </c>
      <c r="D6506" t="str">
        <f>IFERROR(VLOOKUP(A6506,'Perpetual Stats(HEM)'!$A$3:$D$2773,3,FALSE),B6506)</f>
        <v>5RWAU</v>
      </c>
    </row>
    <row r="6507" spans="1:4">
      <c r="A6507">
        <v>6706</v>
      </c>
      <c r="B6507" t="s">
        <v>534</v>
      </c>
      <c r="C6507" t="s">
        <v>479</v>
      </c>
      <c r="D6507" t="str">
        <f>IFERROR(VLOOKUP(A6507,'Perpetual Stats(HEM)'!$A$3:$D$2773,3,FALSE),B6507)</f>
        <v>WA</v>
      </c>
    </row>
    <row r="6508" spans="1:4">
      <c r="A6508">
        <v>6707</v>
      </c>
      <c r="B6508" t="s">
        <v>534</v>
      </c>
      <c r="C6508" t="s">
        <v>479</v>
      </c>
      <c r="D6508" t="str">
        <f>IFERROR(VLOOKUP(A6508,'Perpetual Stats(HEM)'!$A$3:$D$2773,3,FALSE),B6508)</f>
        <v>5RWAU</v>
      </c>
    </row>
    <row r="6509" spans="1:4">
      <c r="A6509">
        <v>6708</v>
      </c>
      <c r="B6509" t="s">
        <v>534</v>
      </c>
      <c r="C6509" t="s">
        <v>479</v>
      </c>
      <c r="D6509" t="str">
        <f>IFERROR(VLOOKUP(A6509,'Perpetual Stats(HEM)'!$A$3:$D$2773,3,FALSE),B6509)</f>
        <v>WA</v>
      </c>
    </row>
    <row r="6510" spans="1:4">
      <c r="A6510">
        <v>6709</v>
      </c>
      <c r="B6510" t="s">
        <v>534</v>
      </c>
      <c r="C6510" t="s">
        <v>479</v>
      </c>
      <c r="D6510" t="str">
        <f>IFERROR(VLOOKUP(A6510,'Perpetual Stats(HEM)'!$A$3:$D$2773,3,FALSE),B6510)</f>
        <v>WA</v>
      </c>
    </row>
    <row r="6511" spans="1:4">
      <c r="A6511">
        <v>6710</v>
      </c>
      <c r="B6511" t="s">
        <v>534</v>
      </c>
      <c r="C6511" t="s">
        <v>479</v>
      </c>
      <c r="D6511" t="str">
        <f>IFERROR(VLOOKUP(A6511,'Perpetual Stats(HEM)'!$A$3:$D$2773,3,FALSE),B6511)</f>
        <v>5RWAU</v>
      </c>
    </row>
    <row r="6512" spans="1:4">
      <c r="A6512">
        <v>6711</v>
      </c>
      <c r="B6512" t="s">
        <v>534</v>
      </c>
      <c r="C6512" t="s">
        <v>479</v>
      </c>
      <c r="D6512" t="str">
        <f>IFERROR(VLOOKUP(A6512,'Perpetual Stats(HEM)'!$A$3:$D$2773,3,FALSE),B6512)</f>
        <v>5RWAU</v>
      </c>
    </row>
    <row r="6513" spans="1:4">
      <c r="A6513">
        <v>6712</v>
      </c>
      <c r="B6513" t="s">
        <v>534</v>
      </c>
      <c r="C6513" t="s">
        <v>479</v>
      </c>
      <c r="D6513" t="str">
        <f>IFERROR(VLOOKUP(A6513,'Perpetual Stats(HEM)'!$A$3:$D$2773,3,FALSE),B6513)</f>
        <v>5RWAU</v>
      </c>
    </row>
    <row r="6514" spans="1:4">
      <c r="A6514">
        <v>6713</v>
      </c>
      <c r="B6514" t="s">
        <v>534</v>
      </c>
      <c r="C6514" t="s">
        <v>479</v>
      </c>
      <c r="D6514" t="str">
        <f>IFERROR(VLOOKUP(A6514,'Perpetual Stats(HEM)'!$A$3:$D$2773,3,FALSE),B6514)</f>
        <v>5RWAU</v>
      </c>
    </row>
    <row r="6515" spans="1:4">
      <c r="A6515">
        <v>6714</v>
      </c>
      <c r="B6515" t="s">
        <v>534</v>
      </c>
      <c r="C6515" t="s">
        <v>479</v>
      </c>
      <c r="D6515" t="str">
        <f>IFERROR(VLOOKUP(A6515,'Perpetual Stats(HEM)'!$A$3:$D$2773,3,FALSE),B6515)</f>
        <v>5RWAU</v>
      </c>
    </row>
    <row r="6516" spans="1:4">
      <c r="A6516">
        <v>6715</v>
      </c>
      <c r="B6516" t="s">
        <v>534</v>
      </c>
      <c r="C6516" t="s">
        <v>479</v>
      </c>
      <c r="D6516" t="str">
        <f>IFERROR(VLOOKUP(A6516,'Perpetual Stats(HEM)'!$A$3:$D$2773,3,FALSE),B6516)</f>
        <v>WA</v>
      </c>
    </row>
    <row r="6517" spans="1:4">
      <c r="A6517">
        <v>6716</v>
      </c>
      <c r="B6517" t="s">
        <v>534</v>
      </c>
      <c r="C6517" t="s">
        <v>479</v>
      </c>
      <c r="D6517" t="str">
        <f>IFERROR(VLOOKUP(A6517,'Perpetual Stats(HEM)'!$A$3:$D$2773,3,FALSE),B6517)</f>
        <v>5RWAU</v>
      </c>
    </row>
    <row r="6518" spans="1:4">
      <c r="A6518">
        <v>6717</v>
      </c>
      <c r="B6518" t="s">
        <v>534</v>
      </c>
      <c r="C6518" t="s">
        <v>479</v>
      </c>
      <c r="D6518" t="str">
        <f>IFERROR(VLOOKUP(A6518,'Perpetual Stats(HEM)'!$A$3:$D$2773,3,FALSE),B6518)</f>
        <v>WA</v>
      </c>
    </row>
    <row r="6519" spans="1:4">
      <c r="A6519">
        <v>6718</v>
      </c>
      <c r="B6519" t="s">
        <v>534</v>
      </c>
      <c r="C6519" t="s">
        <v>479</v>
      </c>
      <c r="D6519" t="str">
        <f>IFERROR(VLOOKUP(A6519,'Perpetual Stats(HEM)'!$A$3:$D$2773,3,FALSE),B6519)</f>
        <v>5RWAU</v>
      </c>
    </row>
    <row r="6520" spans="1:4">
      <c r="A6520">
        <v>6719</v>
      </c>
      <c r="B6520" t="s">
        <v>534</v>
      </c>
      <c r="C6520" t="s">
        <v>479</v>
      </c>
      <c r="D6520" t="str">
        <f>IFERROR(VLOOKUP(A6520,'Perpetual Stats(HEM)'!$A$3:$D$2773,3,FALSE),B6520)</f>
        <v>WA</v>
      </c>
    </row>
    <row r="6521" spans="1:4">
      <c r="A6521">
        <v>6720</v>
      </c>
      <c r="B6521" t="s">
        <v>534</v>
      </c>
      <c r="C6521" t="s">
        <v>479</v>
      </c>
      <c r="D6521" t="str">
        <f>IFERROR(VLOOKUP(A6521,'Perpetual Stats(HEM)'!$A$3:$D$2773,3,FALSE),B6521)</f>
        <v>5RWAU</v>
      </c>
    </row>
    <row r="6522" spans="1:4">
      <c r="A6522">
        <v>6721</v>
      </c>
      <c r="B6522" t="s">
        <v>534</v>
      </c>
      <c r="C6522" t="s">
        <v>479</v>
      </c>
      <c r="D6522" t="str">
        <f>IFERROR(VLOOKUP(A6522,'Perpetual Stats(HEM)'!$A$3:$D$2773,3,FALSE),B6522)</f>
        <v>5RWAU</v>
      </c>
    </row>
    <row r="6523" spans="1:4">
      <c r="A6523">
        <v>6722</v>
      </c>
      <c r="B6523" t="s">
        <v>534</v>
      </c>
      <c r="C6523" t="s">
        <v>479</v>
      </c>
      <c r="D6523" t="str">
        <f>IFERROR(VLOOKUP(A6523,'Perpetual Stats(HEM)'!$A$3:$D$2773,3,FALSE),B6523)</f>
        <v>5RWAU</v>
      </c>
    </row>
    <row r="6524" spans="1:4">
      <c r="A6524">
        <v>6723</v>
      </c>
      <c r="B6524" t="s">
        <v>534</v>
      </c>
      <c r="C6524" t="s">
        <v>479</v>
      </c>
      <c r="D6524" t="str">
        <f>IFERROR(VLOOKUP(A6524,'Perpetual Stats(HEM)'!$A$3:$D$2773,3,FALSE),B6524)</f>
        <v>WA</v>
      </c>
    </row>
    <row r="6525" spans="1:4">
      <c r="A6525">
        <v>6724</v>
      </c>
      <c r="B6525" t="s">
        <v>534</v>
      </c>
      <c r="C6525" t="s">
        <v>479</v>
      </c>
      <c r="D6525" t="str">
        <f>IFERROR(VLOOKUP(A6525,'Perpetual Stats(HEM)'!$A$3:$D$2773,3,FALSE),B6525)</f>
        <v>WA</v>
      </c>
    </row>
    <row r="6526" spans="1:4">
      <c r="A6526">
        <v>6725</v>
      </c>
      <c r="B6526" t="s">
        <v>534</v>
      </c>
      <c r="C6526" t="s">
        <v>479</v>
      </c>
      <c r="D6526" t="str">
        <f>IFERROR(VLOOKUP(A6526,'Perpetual Stats(HEM)'!$A$3:$D$2773,3,FALSE),B6526)</f>
        <v>5RWAU</v>
      </c>
    </row>
    <row r="6527" spans="1:4">
      <c r="A6527">
        <v>6726</v>
      </c>
      <c r="B6527" t="s">
        <v>534</v>
      </c>
      <c r="C6527" t="s">
        <v>479</v>
      </c>
      <c r="D6527" t="str">
        <f>IFERROR(VLOOKUP(A6527,'Perpetual Stats(HEM)'!$A$3:$D$2773,3,FALSE),B6527)</f>
        <v>5RWAU</v>
      </c>
    </row>
    <row r="6528" spans="1:4">
      <c r="A6528">
        <v>6727</v>
      </c>
      <c r="B6528" t="s">
        <v>534</v>
      </c>
      <c r="C6528" t="s">
        <v>479</v>
      </c>
      <c r="D6528" t="str">
        <f>IFERROR(VLOOKUP(A6528,'Perpetual Stats(HEM)'!$A$3:$D$2773,3,FALSE),B6528)</f>
        <v>WA</v>
      </c>
    </row>
    <row r="6529" spans="1:4">
      <c r="A6529">
        <v>6728</v>
      </c>
      <c r="B6529" t="s">
        <v>534</v>
      </c>
      <c r="C6529" t="s">
        <v>479</v>
      </c>
      <c r="D6529" t="str">
        <f>IFERROR(VLOOKUP(A6529,'Perpetual Stats(HEM)'!$A$3:$D$2773,3,FALSE),B6529)</f>
        <v>5RWAU</v>
      </c>
    </row>
    <row r="6530" spans="1:4">
      <c r="A6530">
        <v>6729</v>
      </c>
      <c r="B6530" t="s">
        <v>534</v>
      </c>
      <c r="C6530" t="s">
        <v>479</v>
      </c>
      <c r="D6530" t="str">
        <f>IFERROR(VLOOKUP(A6530,'Perpetual Stats(HEM)'!$A$3:$D$2773,3,FALSE),B6530)</f>
        <v>WA</v>
      </c>
    </row>
    <row r="6531" spans="1:4">
      <c r="A6531">
        <v>6730</v>
      </c>
      <c r="B6531" t="s">
        <v>534</v>
      </c>
      <c r="C6531" t="s">
        <v>479</v>
      </c>
      <c r="D6531" t="str">
        <f>IFERROR(VLOOKUP(A6531,'Perpetual Stats(HEM)'!$A$3:$D$2773,3,FALSE),B6531)</f>
        <v>WA</v>
      </c>
    </row>
    <row r="6532" spans="1:4">
      <c r="A6532">
        <v>6731</v>
      </c>
      <c r="B6532" t="s">
        <v>534</v>
      </c>
      <c r="C6532" t="s">
        <v>479</v>
      </c>
      <c r="D6532" t="str">
        <f>IFERROR(VLOOKUP(A6532,'Perpetual Stats(HEM)'!$A$3:$D$2773,3,FALSE),B6532)</f>
        <v>5RWAU</v>
      </c>
    </row>
    <row r="6533" spans="1:4">
      <c r="A6533">
        <v>6732</v>
      </c>
      <c r="B6533" t="s">
        <v>534</v>
      </c>
      <c r="C6533" t="s">
        <v>479</v>
      </c>
      <c r="D6533" t="str">
        <f>IFERROR(VLOOKUP(A6533,'Perpetual Stats(HEM)'!$A$3:$D$2773,3,FALSE),B6533)</f>
        <v>WA</v>
      </c>
    </row>
    <row r="6534" spans="1:4">
      <c r="A6534">
        <v>6733</v>
      </c>
      <c r="B6534" t="s">
        <v>534</v>
      </c>
      <c r="C6534" t="s">
        <v>479</v>
      </c>
      <c r="D6534" t="str">
        <f>IFERROR(VLOOKUP(A6534,'Perpetual Stats(HEM)'!$A$3:$D$2773,3,FALSE),B6534)</f>
        <v>5RWAU</v>
      </c>
    </row>
    <row r="6535" spans="1:4">
      <c r="A6535">
        <v>6734</v>
      </c>
      <c r="B6535" t="s">
        <v>534</v>
      </c>
      <c r="C6535" t="s">
        <v>479</v>
      </c>
      <c r="D6535" t="str">
        <f>IFERROR(VLOOKUP(A6535,'Perpetual Stats(HEM)'!$A$3:$D$2773,3,FALSE),B6535)</f>
        <v>WA</v>
      </c>
    </row>
    <row r="6536" spans="1:4">
      <c r="A6536">
        <v>6735</v>
      </c>
      <c r="B6536" t="s">
        <v>534</v>
      </c>
      <c r="C6536" t="s">
        <v>479</v>
      </c>
      <c r="D6536" t="str">
        <f>IFERROR(VLOOKUP(A6536,'Perpetual Stats(HEM)'!$A$3:$D$2773,3,FALSE),B6536)</f>
        <v>WA</v>
      </c>
    </row>
    <row r="6537" spans="1:4">
      <c r="A6537">
        <v>6736</v>
      </c>
      <c r="B6537" t="s">
        <v>534</v>
      </c>
      <c r="C6537" t="s">
        <v>479</v>
      </c>
      <c r="D6537" t="str">
        <f>IFERROR(VLOOKUP(A6537,'Perpetual Stats(HEM)'!$A$3:$D$2773,3,FALSE),B6537)</f>
        <v>WA</v>
      </c>
    </row>
    <row r="6538" spans="1:4">
      <c r="A6538">
        <v>6737</v>
      </c>
      <c r="B6538" t="s">
        <v>534</v>
      </c>
      <c r="C6538" t="s">
        <v>479</v>
      </c>
      <c r="D6538" t="str">
        <f>IFERROR(VLOOKUP(A6538,'Perpetual Stats(HEM)'!$A$3:$D$2773,3,FALSE),B6538)</f>
        <v>WA</v>
      </c>
    </row>
    <row r="6539" spans="1:4">
      <c r="A6539">
        <v>6738</v>
      </c>
      <c r="B6539" t="s">
        <v>534</v>
      </c>
      <c r="C6539" t="s">
        <v>479</v>
      </c>
      <c r="D6539" t="str">
        <f>IFERROR(VLOOKUP(A6539,'Perpetual Stats(HEM)'!$A$3:$D$2773,3,FALSE),B6539)</f>
        <v>WA</v>
      </c>
    </row>
    <row r="6540" spans="1:4">
      <c r="A6540">
        <v>6739</v>
      </c>
      <c r="B6540" t="s">
        <v>534</v>
      </c>
      <c r="C6540" t="s">
        <v>479</v>
      </c>
      <c r="D6540" t="str">
        <f>IFERROR(VLOOKUP(A6540,'Perpetual Stats(HEM)'!$A$3:$D$2773,3,FALSE),B6540)</f>
        <v>WA</v>
      </c>
    </row>
    <row r="6541" spans="1:4">
      <c r="A6541">
        <v>6740</v>
      </c>
      <c r="B6541" t="s">
        <v>534</v>
      </c>
      <c r="C6541" t="s">
        <v>479</v>
      </c>
      <c r="D6541" t="str">
        <f>IFERROR(VLOOKUP(A6541,'Perpetual Stats(HEM)'!$A$3:$D$2773,3,FALSE),B6541)</f>
        <v>5RWAU</v>
      </c>
    </row>
    <row r="6542" spans="1:4">
      <c r="A6542">
        <v>6741</v>
      </c>
      <c r="B6542" t="s">
        <v>534</v>
      </c>
      <c r="C6542" t="s">
        <v>479</v>
      </c>
      <c r="D6542" t="str">
        <f>IFERROR(VLOOKUP(A6542,'Perpetual Stats(HEM)'!$A$3:$D$2773,3,FALSE),B6542)</f>
        <v>WA</v>
      </c>
    </row>
    <row r="6543" spans="1:4">
      <c r="A6543">
        <v>6742</v>
      </c>
      <c r="B6543" t="s">
        <v>534</v>
      </c>
      <c r="C6543" t="s">
        <v>479</v>
      </c>
      <c r="D6543" t="str">
        <f>IFERROR(VLOOKUP(A6543,'Perpetual Stats(HEM)'!$A$3:$D$2773,3,FALSE),B6543)</f>
        <v>WA</v>
      </c>
    </row>
    <row r="6544" spans="1:4">
      <c r="A6544">
        <v>6743</v>
      </c>
      <c r="B6544" t="s">
        <v>534</v>
      </c>
      <c r="C6544" t="s">
        <v>479</v>
      </c>
      <c r="D6544" t="str">
        <f>IFERROR(VLOOKUP(A6544,'Perpetual Stats(HEM)'!$A$3:$D$2773,3,FALSE),B6544)</f>
        <v>5RWAU</v>
      </c>
    </row>
    <row r="6545" spans="1:4">
      <c r="A6545">
        <v>6744</v>
      </c>
      <c r="B6545" t="s">
        <v>534</v>
      </c>
      <c r="C6545" t="s">
        <v>479</v>
      </c>
      <c r="D6545" t="str">
        <f>IFERROR(VLOOKUP(A6545,'Perpetual Stats(HEM)'!$A$3:$D$2773,3,FALSE),B6545)</f>
        <v>WA</v>
      </c>
    </row>
    <row r="6546" spans="1:4">
      <c r="A6546">
        <v>6745</v>
      </c>
      <c r="B6546" t="s">
        <v>534</v>
      </c>
      <c r="C6546" t="s">
        <v>479</v>
      </c>
      <c r="D6546" t="str">
        <f>IFERROR(VLOOKUP(A6546,'Perpetual Stats(HEM)'!$A$3:$D$2773,3,FALSE),B6546)</f>
        <v>WA</v>
      </c>
    </row>
    <row r="6547" spans="1:4">
      <c r="A6547">
        <v>6746</v>
      </c>
      <c r="B6547" t="s">
        <v>534</v>
      </c>
      <c r="C6547" t="s">
        <v>479</v>
      </c>
      <c r="D6547" t="str">
        <f>IFERROR(VLOOKUP(A6547,'Perpetual Stats(HEM)'!$A$3:$D$2773,3,FALSE),B6547)</f>
        <v>WA</v>
      </c>
    </row>
    <row r="6548" spans="1:4">
      <c r="A6548">
        <v>6747</v>
      </c>
      <c r="B6548" t="s">
        <v>534</v>
      </c>
      <c r="C6548" t="s">
        <v>479</v>
      </c>
      <c r="D6548" t="str">
        <f>IFERROR(VLOOKUP(A6548,'Perpetual Stats(HEM)'!$A$3:$D$2773,3,FALSE),B6548)</f>
        <v>WA</v>
      </c>
    </row>
    <row r="6549" spans="1:4">
      <c r="A6549">
        <v>6748</v>
      </c>
      <c r="B6549" t="s">
        <v>534</v>
      </c>
      <c r="C6549" t="s">
        <v>479</v>
      </c>
      <c r="D6549" t="str">
        <f>IFERROR(VLOOKUP(A6549,'Perpetual Stats(HEM)'!$A$3:$D$2773,3,FALSE),B6549)</f>
        <v>WA</v>
      </c>
    </row>
    <row r="6550" spans="1:4">
      <c r="A6550">
        <v>6749</v>
      </c>
      <c r="B6550" t="s">
        <v>534</v>
      </c>
      <c r="C6550" t="s">
        <v>479</v>
      </c>
      <c r="D6550" t="str">
        <f>IFERROR(VLOOKUP(A6550,'Perpetual Stats(HEM)'!$A$3:$D$2773,3,FALSE),B6550)</f>
        <v>WA</v>
      </c>
    </row>
    <row r="6551" spans="1:4">
      <c r="A6551">
        <v>6750</v>
      </c>
      <c r="B6551" t="s">
        <v>534</v>
      </c>
      <c r="C6551" t="s">
        <v>479</v>
      </c>
      <c r="D6551" t="str">
        <f>IFERROR(VLOOKUP(A6551,'Perpetual Stats(HEM)'!$A$3:$D$2773,3,FALSE),B6551)</f>
        <v>WA</v>
      </c>
    </row>
    <row r="6552" spans="1:4">
      <c r="A6552">
        <v>6751</v>
      </c>
      <c r="B6552" t="s">
        <v>534</v>
      </c>
      <c r="C6552" t="s">
        <v>479</v>
      </c>
      <c r="D6552" t="str">
        <f>IFERROR(VLOOKUP(A6552,'Perpetual Stats(HEM)'!$A$3:$D$2773,3,FALSE),B6552)</f>
        <v>5RWAU</v>
      </c>
    </row>
    <row r="6553" spans="1:4">
      <c r="A6553">
        <v>6752</v>
      </c>
      <c r="B6553" t="s">
        <v>534</v>
      </c>
      <c r="C6553" t="s">
        <v>479</v>
      </c>
      <c r="D6553" t="str">
        <f>IFERROR(VLOOKUP(A6553,'Perpetual Stats(HEM)'!$A$3:$D$2773,3,FALSE),B6553)</f>
        <v>WA</v>
      </c>
    </row>
    <row r="6554" spans="1:4">
      <c r="A6554">
        <v>6753</v>
      </c>
      <c r="B6554" t="s">
        <v>534</v>
      </c>
      <c r="C6554" t="s">
        <v>479</v>
      </c>
      <c r="D6554" t="str">
        <f>IFERROR(VLOOKUP(A6554,'Perpetual Stats(HEM)'!$A$3:$D$2773,3,FALSE),B6554)</f>
        <v>5RWAU</v>
      </c>
    </row>
    <row r="6555" spans="1:4">
      <c r="A6555">
        <v>6754</v>
      </c>
      <c r="B6555" t="s">
        <v>534</v>
      </c>
      <c r="C6555" t="s">
        <v>479</v>
      </c>
      <c r="D6555" t="str">
        <f>IFERROR(VLOOKUP(A6555,'Perpetual Stats(HEM)'!$A$3:$D$2773,3,FALSE),B6555)</f>
        <v>5RWAU</v>
      </c>
    </row>
    <row r="6556" spans="1:4">
      <c r="A6556">
        <v>6755</v>
      </c>
      <c r="B6556" t="s">
        <v>534</v>
      </c>
      <c r="C6556" t="s">
        <v>479</v>
      </c>
      <c r="D6556" t="str">
        <f>IFERROR(VLOOKUP(A6556,'Perpetual Stats(HEM)'!$A$3:$D$2773,3,FALSE),B6556)</f>
        <v>WA</v>
      </c>
    </row>
    <row r="6557" spans="1:4">
      <c r="A6557">
        <v>6756</v>
      </c>
      <c r="B6557" t="s">
        <v>534</v>
      </c>
      <c r="C6557" t="s">
        <v>479</v>
      </c>
      <c r="D6557" t="str">
        <f>IFERROR(VLOOKUP(A6557,'Perpetual Stats(HEM)'!$A$3:$D$2773,3,FALSE),B6557)</f>
        <v>WA</v>
      </c>
    </row>
    <row r="6558" spans="1:4">
      <c r="A6558">
        <v>6757</v>
      </c>
      <c r="B6558" t="s">
        <v>534</v>
      </c>
      <c r="C6558" t="s">
        <v>479</v>
      </c>
      <c r="D6558" t="str">
        <f>IFERROR(VLOOKUP(A6558,'Perpetual Stats(HEM)'!$A$3:$D$2773,3,FALSE),B6558)</f>
        <v>WA</v>
      </c>
    </row>
    <row r="6559" spans="1:4">
      <c r="A6559">
        <v>6758</v>
      </c>
      <c r="B6559" t="s">
        <v>534</v>
      </c>
      <c r="C6559" t="s">
        <v>479</v>
      </c>
      <c r="D6559" t="str">
        <f>IFERROR(VLOOKUP(A6559,'Perpetual Stats(HEM)'!$A$3:$D$2773,3,FALSE),B6559)</f>
        <v>5RWAU</v>
      </c>
    </row>
    <row r="6560" spans="1:4">
      <c r="A6560">
        <v>6759</v>
      </c>
      <c r="B6560" t="s">
        <v>534</v>
      </c>
      <c r="C6560" t="s">
        <v>479</v>
      </c>
      <c r="D6560" t="str">
        <f>IFERROR(VLOOKUP(A6560,'Perpetual Stats(HEM)'!$A$3:$D$2773,3,FALSE),B6560)</f>
        <v>WA</v>
      </c>
    </row>
    <row r="6561" spans="1:4">
      <c r="A6561">
        <v>6760</v>
      </c>
      <c r="B6561" t="s">
        <v>534</v>
      </c>
      <c r="C6561" t="s">
        <v>479</v>
      </c>
      <c r="D6561" t="str">
        <f>IFERROR(VLOOKUP(A6561,'Perpetual Stats(HEM)'!$A$3:$D$2773,3,FALSE),B6561)</f>
        <v>5RWAU</v>
      </c>
    </row>
    <row r="6562" spans="1:4">
      <c r="A6562">
        <v>6761</v>
      </c>
      <c r="B6562" t="s">
        <v>534</v>
      </c>
      <c r="C6562" t="s">
        <v>479</v>
      </c>
      <c r="D6562" t="str">
        <f>IFERROR(VLOOKUP(A6562,'Perpetual Stats(HEM)'!$A$3:$D$2773,3,FALSE),B6562)</f>
        <v>WA</v>
      </c>
    </row>
    <row r="6563" spans="1:4">
      <c r="A6563">
        <v>6762</v>
      </c>
      <c r="B6563" t="s">
        <v>534</v>
      </c>
      <c r="C6563" t="s">
        <v>479</v>
      </c>
      <c r="D6563" t="str">
        <f>IFERROR(VLOOKUP(A6563,'Perpetual Stats(HEM)'!$A$3:$D$2773,3,FALSE),B6563)</f>
        <v>5RWAU</v>
      </c>
    </row>
    <row r="6564" spans="1:4">
      <c r="A6564">
        <v>6763</v>
      </c>
      <c r="B6564" t="s">
        <v>534</v>
      </c>
      <c r="C6564" t="s">
        <v>479</v>
      </c>
      <c r="D6564" t="str">
        <f>IFERROR(VLOOKUP(A6564,'Perpetual Stats(HEM)'!$A$3:$D$2773,3,FALSE),B6564)</f>
        <v>WA</v>
      </c>
    </row>
    <row r="6565" spans="1:4">
      <c r="A6565">
        <v>6764</v>
      </c>
      <c r="B6565" t="s">
        <v>534</v>
      </c>
      <c r="C6565" t="s">
        <v>479</v>
      </c>
      <c r="D6565" t="str">
        <f>IFERROR(VLOOKUP(A6565,'Perpetual Stats(HEM)'!$A$3:$D$2773,3,FALSE),B6565)</f>
        <v>WA</v>
      </c>
    </row>
    <row r="6566" spans="1:4">
      <c r="A6566">
        <v>6765</v>
      </c>
      <c r="B6566" t="s">
        <v>534</v>
      </c>
      <c r="C6566" t="s">
        <v>479</v>
      </c>
      <c r="D6566" t="str">
        <f>IFERROR(VLOOKUP(A6566,'Perpetual Stats(HEM)'!$A$3:$D$2773,3,FALSE),B6566)</f>
        <v>5RWAU</v>
      </c>
    </row>
    <row r="6567" spans="1:4">
      <c r="A6567">
        <v>6766</v>
      </c>
      <c r="B6567" t="s">
        <v>534</v>
      </c>
      <c r="C6567" t="s">
        <v>479</v>
      </c>
      <c r="D6567" t="str">
        <f>IFERROR(VLOOKUP(A6567,'Perpetual Stats(HEM)'!$A$3:$D$2773,3,FALSE),B6567)</f>
        <v>WA</v>
      </c>
    </row>
    <row r="6568" spans="1:4">
      <c r="A6568">
        <v>6767</v>
      </c>
      <c r="B6568" t="s">
        <v>534</v>
      </c>
      <c r="C6568" t="s">
        <v>479</v>
      </c>
      <c r="D6568" t="str">
        <f>IFERROR(VLOOKUP(A6568,'Perpetual Stats(HEM)'!$A$3:$D$2773,3,FALSE),B6568)</f>
        <v>WA</v>
      </c>
    </row>
    <row r="6569" spans="1:4">
      <c r="A6569">
        <v>6768</v>
      </c>
      <c r="B6569" t="s">
        <v>534</v>
      </c>
      <c r="C6569" t="s">
        <v>479</v>
      </c>
      <c r="D6569" t="str">
        <f>IFERROR(VLOOKUP(A6569,'Perpetual Stats(HEM)'!$A$3:$D$2773,3,FALSE),B6569)</f>
        <v>WA</v>
      </c>
    </row>
    <row r="6570" spans="1:4">
      <c r="A6570">
        <v>6769</v>
      </c>
      <c r="B6570" t="s">
        <v>534</v>
      </c>
      <c r="C6570" t="s">
        <v>479</v>
      </c>
      <c r="D6570" t="str">
        <f>IFERROR(VLOOKUP(A6570,'Perpetual Stats(HEM)'!$A$3:$D$2773,3,FALSE),B6570)</f>
        <v>WA</v>
      </c>
    </row>
    <row r="6571" spans="1:4">
      <c r="A6571">
        <v>6770</v>
      </c>
      <c r="B6571" t="s">
        <v>534</v>
      </c>
      <c r="C6571" t="s">
        <v>479</v>
      </c>
      <c r="D6571" t="str">
        <f>IFERROR(VLOOKUP(A6571,'Perpetual Stats(HEM)'!$A$3:$D$2773,3,FALSE),B6571)</f>
        <v>5RWAU</v>
      </c>
    </row>
    <row r="6572" spans="1:4">
      <c r="A6572">
        <v>6771</v>
      </c>
      <c r="B6572" t="s">
        <v>534</v>
      </c>
      <c r="C6572" t="s">
        <v>479</v>
      </c>
      <c r="D6572" t="str">
        <f>IFERROR(VLOOKUP(A6572,'Perpetual Stats(HEM)'!$A$3:$D$2773,3,FALSE),B6572)</f>
        <v>WA</v>
      </c>
    </row>
    <row r="6573" spans="1:4">
      <c r="A6573">
        <v>6772</v>
      </c>
      <c r="B6573" t="s">
        <v>534</v>
      </c>
      <c r="C6573" t="s">
        <v>479</v>
      </c>
      <c r="D6573" t="str">
        <f>IFERROR(VLOOKUP(A6573,'Perpetual Stats(HEM)'!$A$3:$D$2773,3,FALSE),B6573)</f>
        <v>WA</v>
      </c>
    </row>
    <row r="6574" spans="1:4">
      <c r="A6574">
        <v>6773</v>
      </c>
      <c r="B6574" t="s">
        <v>534</v>
      </c>
      <c r="C6574" t="s">
        <v>479</v>
      </c>
      <c r="D6574" t="str">
        <f>IFERROR(VLOOKUP(A6574,'Perpetual Stats(HEM)'!$A$3:$D$2773,3,FALSE),B6574)</f>
        <v>WA</v>
      </c>
    </row>
    <row r="6575" spans="1:4">
      <c r="A6575">
        <v>6774</v>
      </c>
      <c r="B6575" t="s">
        <v>534</v>
      </c>
      <c r="C6575" t="s">
        <v>479</v>
      </c>
      <c r="D6575" t="str">
        <f>IFERROR(VLOOKUP(A6575,'Perpetual Stats(HEM)'!$A$3:$D$2773,3,FALSE),B6575)</f>
        <v>WA</v>
      </c>
    </row>
    <row r="6576" spans="1:4">
      <c r="A6576">
        <v>6775</v>
      </c>
      <c r="B6576" t="s">
        <v>534</v>
      </c>
      <c r="C6576" t="s">
        <v>479</v>
      </c>
      <c r="D6576" t="str">
        <f>IFERROR(VLOOKUP(A6576,'Perpetual Stats(HEM)'!$A$3:$D$2773,3,FALSE),B6576)</f>
        <v>WA</v>
      </c>
    </row>
    <row r="6577" spans="1:4">
      <c r="A6577">
        <v>6776</v>
      </c>
      <c r="B6577" t="s">
        <v>534</v>
      </c>
      <c r="C6577" t="s">
        <v>479</v>
      </c>
      <c r="D6577" t="str">
        <f>IFERROR(VLOOKUP(A6577,'Perpetual Stats(HEM)'!$A$3:$D$2773,3,FALSE),B6577)</f>
        <v>WA</v>
      </c>
    </row>
    <row r="6578" spans="1:4">
      <c r="A6578">
        <v>6777</v>
      </c>
      <c r="B6578" t="s">
        <v>534</v>
      </c>
      <c r="C6578" t="s">
        <v>479</v>
      </c>
      <c r="D6578" t="str">
        <f>IFERROR(VLOOKUP(A6578,'Perpetual Stats(HEM)'!$A$3:$D$2773,3,FALSE),B6578)</f>
        <v>WA</v>
      </c>
    </row>
    <row r="6579" spans="1:4">
      <c r="A6579">
        <v>6778</v>
      </c>
      <c r="B6579" t="s">
        <v>534</v>
      </c>
      <c r="C6579" t="s">
        <v>479</v>
      </c>
      <c r="D6579" t="str">
        <f>IFERROR(VLOOKUP(A6579,'Perpetual Stats(HEM)'!$A$3:$D$2773,3,FALSE),B6579)</f>
        <v>WA</v>
      </c>
    </row>
    <row r="6580" spans="1:4">
      <c r="A6580">
        <v>6779</v>
      </c>
      <c r="B6580" t="s">
        <v>534</v>
      </c>
      <c r="C6580" t="s">
        <v>479</v>
      </c>
      <c r="D6580" t="str">
        <f>IFERROR(VLOOKUP(A6580,'Perpetual Stats(HEM)'!$A$3:$D$2773,3,FALSE),B6580)</f>
        <v>WA</v>
      </c>
    </row>
    <row r="6581" spans="1:4">
      <c r="A6581">
        <v>6780</v>
      </c>
      <c r="B6581" t="s">
        <v>534</v>
      </c>
      <c r="C6581" t="s">
        <v>479</v>
      </c>
      <c r="D6581" t="str">
        <f>IFERROR(VLOOKUP(A6581,'Perpetual Stats(HEM)'!$A$3:$D$2773,3,FALSE),B6581)</f>
        <v>WA</v>
      </c>
    </row>
    <row r="6582" spans="1:4">
      <c r="A6582">
        <v>6781</v>
      </c>
      <c r="B6582" t="s">
        <v>534</v>
      </c>
      <c r="C6582" t="s">
        <v>479</v>
      </c>
      <c r="D6582" t="str">
        <f>IFERROR(VLOOKUP(A6582,'Perpetual Stats(HEM)'!$A$3:$D$2773,3,FALSE),B6582)</f>
        <v>WA</v>
      </c>
    </row>
    <row r="6583" spans="1:4">
      <c r="A6583">
        <v>6782</v>
      </c>
      <c r="B6583" t="s">
        <v>534</v>
      </c>
      <c r="C6583" t="s">
        <v>479</v>
      </c>
      <c r="D6583" t="str">
        <f>IFERROR(VLOOKUP(A6583,'Perpetual Stats(HEM)'!$A$3:$D$2773,3,FALSE),B6583)</f>
        <v>WA</v>
      </c>
    </row>
    <row r="6584" spans="1:4">
      <c r="A6584">
        <v>6783</v>
      </c>
      <c r="B6584" t="s">
        <v>534</v>
      </c>
      <c r="C6584" t="s">
        <v>479</v>
      </c>
      <c r="D6584" t="str">
        <f>IFERROR(VLOOKUP(A6584,'Perpetual Stats(HEM)'!$A$3:$D$2773,3,FALSE),B6584)</f>
        <v>WA</v>
      </c>
    </row>
    <row r="6585" spans="1:4">
      <c r="A6585">
        <v>6784</v>
      </c>
      <c r="B6585" t="s">
        <v>534</v>
      </c>
      <c r="C6585" t="s">
        <v>479</v>
      </c>
      <c r="D6585" t="str">
        <f>IFERROR(VLOOKUP(A6585,'Perpetual Stats(HEM)'!$A$3:$D$2773,3,FALSE),B6585)</f>
        <v>WA</v>
      </c>
    </row>
    <row r="6586" spans="1:4">
      <c r="A6586">
        <v>6785</v>
      </c>
      <c r="B6586" t="s">
        <v>534</v>
      </c>
      <c r="C6586" t="s">
        <v>479</v>
      </c>
      <c r="D6586" t="str">
        <f>IFERROR(VLOOKUP(A6586,'Perpetual Stats(HEM)'!$A$3:$D$2773,3,FALSE),B6586)</f>
        <v>WA</v>
      </c>
    </row>
    <row r="6587" spans="1:4">
      <c r="A6587">
        <v>6786</v>
      </c>
      <c r="B6587" t="s">
        <v>534</v>
      </c>
      <c r="C6587" t="s">
        <v>479</v>
      </c>
      <c r="D6587" t="str">
        <f>IFERROR(VLOOKUP(A6587,'Perpetual Stats(HEM)'!$A$3:$D$2773,3,FALSE),B6587)</f>
        <v>WA</v>
      </c>
    </row>
    <row r="6588" spans="1:4">
      <c r="A6588">
        <v>6787</v>
      </c>
      <c r="B6588" t="s">
        <v>534</v>
      </c>
      <c r="C6588" t="s">
        <v>479</v>
      </c>
      <c r="D6588" t="str">
        <f>IFERROR(VLOOKUP(A6588,'Perpetual Stats(HEM)'!$A$3:$D$2773,3,FALSE),B6588)</f>
        <v>WA</v>
      </c>
    </row>
    <row r="6589" spans="1:4">
      <c r="A6589">
        <v>6788</v>
      </c>
      <c r="B6589" t="s">
        <v>534</v>
      </c>
      <c r="C6589" t="s">
        <v>479</v>
      </c>
      <c r="D6589" t="str">
        <f>IFERROR(VLOOKUP(A6589,'Perpetual Stats(HEM)'!$A$3:$D$2773,3,FALSE),B6589)</f>
        <v>WA</v>
      </c>
    </row>
    <row r="6590" spans="1:4">
      <c r="A6590">
        <v>6789</v>
      </c>
      <c r="B6590" t="s">
        <v>534</v>
      </c>
      <c r="C6590" t="s">
        <v>479</v>
      </c>
      <c r="D6590" t="str">
        <f>IFERROR(VLOOKUP(A6590,'Perpetual Stats(HEM)'!$A$3:$D$2773,3,FALSE),B6590)</f>
        <v>WA</v>
      </c>
    </row>
    <row r="6591" spans="1:4">
      <c r="A6591">
        <v>6790</v>
      </c>
      <c r="B6591" t="s">
        <v>534</v>
      </c>
      <c r="C6591" t="s">
        <v>479</v>
      </c>
      <c r="D6591" t="str">
        <f>IFERROR(VLOOKUP(A6591,'Perpetual Stats(HEM)'!$A$3:$D$2773,3,FALSE),B6591)</f>
        <v>WA</v>
      </c>
    </row>
    <row r="6592" spans="1:4">
      <c r="A6592">
        <v>6791</v>
      </c>
      <c r="B6592" t="s">
        <v>534</v>
      </c>
      <c r="C6592" t="s">
        <v>479</v>
      </c>
      <c r="D6592" t="str">
        <f>IFERROR(VLOOKUP(A6592,'Perpetual Stats(HEM)'!$A$3:$D$2773,3,FALSE),B6592)</f>
        <v>WA</v>
      </c>
    </row>
    <row r="6593" spans="1:4">
      <c r="A6593">
        <v>6792</v>
      </c>
      <c r="B6593" t="s">
        <v>534</v>
      </c>
      <c r="C6593" t="s">
        <v>479</v>
      </c>
      <c r="D6593" t="str">
        <f>IFERROR(VLOOKUP(A6593,'Perpetual Stats(HEM)'!$A$3:$D$2773,3,FALSE),B6593)</f>
        <v>WA</v>
      </c>
    </row>
    <row r="6594" spans="1:4">
      <c r="A6594">
        <v>6793</v>
      </c>
      <c r="B6594" t="s">
        <v>534</v>
      </c>
      <c r="C6594" t="s">
        <v>479</v>
      </c>
      <c r="D6594" t="str">
        <f>IFERROR(VLOOKUP(A6594,'Perpetual Stats(HEM)'!$A$3:$D$2773,3,FALSE),B6594)</f>
        <v>WA</v>
      </c>
    </row>
    <row r="6595" spans="1:4">
      <c r="A6595">
        <v>6794</v>
      </c>
      <c r="B6595" t="s">
        <v>534</v>
      </c>
      <c r="C6595" t="s">
        <v>479</v>
      </c>
      <c r="D6595" t="str">
        <f>IFERROR(VLOOKUP(A6595,'Perpetual Stats(HEM)'!$A$3:$D$2773,3,FALSE),B6595)</f>
        <v>WA</v>
      </c>
    </row>
    <row r="6596" spans="1:4">
      <c r="A6596">
        <v>6795</v>
      </c>
      <c r="B6596" t="s">
        <v>534</v>
      </c>
      <c r="C6596" t="s">
        <v>479</v>
      </c>
      <c r="D6596" t="str">
        <f>IFERROR(VLOOKUP(A6596,'Perpetual Stats(HEM)'!$A$3:$D$2773,3,FALSE),B6596)</f>
        <v>WA</v>
      </c>
    </row>
    <row r="6597" spans="1:4">
      <c r="A6597">
        <v>6796</v>
      </c>
      <c r="B6597" t="s">
        <v>534</v>
      </c>
      <c r="C6597" t="s">
        <v>479</v>
      </c>
      <c r="D6597" t="str">
        <f>IFERROR(VLOOKUP(A6597,'Perpetual Stats(HEM)'!$A$3:$D$2773,3,FALSE),B6597)</f>
        <v>WA</v>
      </c>
    </row>
    <row r="6598" spans="1:4">
      <c r="A6598">
        <v>6797</v>
      </c>
      <c r="B6598" t="s">
        <v>534</v>
      </c>
      <c r="C6598" t="s">
        <v>479</v>
      </c>
      <c r="D6598" t="str">
        <f>IFERROR(VLOOKUP(A6598,'Perpetual Stats(HEM)'!$A$3:$D$2773,3,FALSE),B6598)</f>
        <v>WA</v>
      </c>
    </row>
    <row r="6599" spans="1:4">
      <c r="A6599">
        <v>6798</v>
      </c>
      <c r="B6599" t="s">
        <v>534</v>
      </c>
      <c r="C6599" t="s">
        <v>479</v>
      </c>
      <c r="D6599" t="str">
        <f>IFERROR(VLOOKUP(A6599,'Perpetual Stats(HEM)'!$A$3:$D$2773,3,FALSE),B6599)</f>
        <v>9OTER</v>
      </c>
    </row>
    <row r="6600" spans="1:4">
      <c r="A6600">
        <v>6799</v>
      </c>
      <c r="B6600" t="s">
        <v>534</v>
      </c>
      <c r="C6600" t="s">
        <v>479</v>
      </c>
      <c r="D6600" t="str">
        <f>IFERROR(VLOOKUP(A6600,'Perpetual Stats(HEM)'!$A$3:$D$2773,3,FALSE),B6600)</f>
        <v>9OTER</v>
      </c>
    </row>
    <row r="6601" spans="1:4">
      <c r="A6601">
        <v>6800</v>
      </c>
      <c r="B6601" t="s">
        <v>534</v>
      </c>
      <c r="C6601" t="s">
        <v>553</v>
      </c>
      <c r="D6601" t="str">
        <f>IFERROR(VLOOKUP(A6601,'Perpetual Stats(HEM)'!$A$3:$D$2773,3,FALSE),B6601)</f>
        <v>WA</v>
      </c>
    </row>
    <row r="6602" spans="1:4">
      <c r="A6602">
        <v>6801</v>
      </c>
      <c r="B6602" t="s">
        <v>534</v>
      </c>
      <c r="C6602" t="s">
        <v>553</v>
      </c>
      <c r="D6602" t="str">
        <f>IFERROR(VLOOKUP(A6602,'Perpetual Stats(HEM)'!$A$3:$D$2773,3,FALSE),B6602)</f>
        <v>WA</v>
      </c>
    </row>
    <row r="6603" spans="1:4">
      <c r="A6603">
        <v>6802</v>
      </c>
      <c r="B6603" t="s">
        <v>534</v>
      </c>
      <c r="C6603" t="s">
        <v>553</v>
      </c>
      <c r="D6603" t="str">
        <f>IFERROR(VLOOKUP(A6603,'Perpetual Stats(HEM)'!$A$3:$D$2773,3,FALSE),B6603)</f>
        <v>WA</v>
      </c>
    </row>
    <row r="6604" spans="1:4">
      <c r="A6604">
        <v>6803</v>
      </c>
      <c r="B6604" t="s">
        <v>534</v>
      </c>
      <c r="C6604" t="s">
        <v>553</v>
      </c>
      <c r="D6604" t="str">
        <f>IFERROR(VLOOKUP(A6604,'Perpetual Stats(HEM)'!$A$3:$D$2773,3,FALSE),B6604)</f>
        <v>WA</v>
      </c>
    </row>
    <row r="6605" spans="1:4">
      <c r="A6605">
        <v>6804</v>
      </c>
      <c r="B6605" t="s">
        <v>534</v>
      </c>
      <c r="C6605" t="s">
        <v>553</v>
      </c>
      <c r="D6605" t="str">
        <f>IFERROR(VLOOKUP(A6605,'Perpetual Stats(HEM)'!$A$3:$D$2773,3,FALSE),B6605)</f>
        <v>WA</v>
      </c>
    </row>
    <row r="6606" spans="1:4">
      <c r="A6606">
        <v>6805</v>
      </c>
      <c r="B6606" t="s">
        <v>534</v>
      </c>
      <c r="C6606" t="s">
        <v>553</v>
      </c>
      <c r="D6606" t="str">
        <f>IFERROR(VLOOKUP(A6606,'Perpetual Stats(HEM)'!$A$3:$D$2773,3,FALSE),B6606)</f>
        <v>WA</v>
      </c>
    </row>
    <row r="6607" spans="1:4">
      <c r="A6607">
        <v>6806</v>
      </c>
      <c r="B6607" t="s">
        <v>534</v>
      </c>
      <c r="C6607" t="s">
        <v>553</v>
      </c>
      <c r="D6607" t="str">
        <f>IFERROR(VLOOKUP(A6607,'Perpetual Stats(HEM)'!$A$3:$D$2773,3,FALSE),B6607)</f>
        <v>WA</v>
      </c>
    </row>
    <row r="6608" spans="1:4">
      <c r="A6608">
        <v>6807</v>
      </c>
      <c r="B6608" t="s">
        <v>534</v>
      </c>
      <c r="C6608" t="s">
        <v>553</v>
      </c>
      <c r="D6608" t="str">
        <f>IFERROR(VLOOKUP(A6608,'Perpetual Stats(HEM)'!$A$3:$D$2773,3,FALSE),B6608)</f>
        <v>WA</v>
      </c>
    </row>
    <row r="6609" spans="1:4">
      <c r="A6609">
        <v>6808</v>
      </c>
      <c r="B6609" t="s">
        <v>534</v>
      </c>
      <c r="C6609" t="s">
        <v>553</v>
      </c>
      <c r="D6609" t="str">
        <f>IFERROR(VLOOKUP(A6609,'Perpetual Stats(HEM)'!$A$3:$D$2773,3,FALSE),B6609)</f>
        <v>WA</v>
      </c>
    </row>
    <row r="6610" spans="1:4">
      <c r="A6610">
        <v>6809</v>
      </c>
      <c r="B6610" t="s">
        <v>534</v>
      </c>
      <c r="C6610" t="s">
        <v>553</v>
      </c>
      <c r="D6610" t="str">
        <f>IFERROR(VLOOKUP(A6610,'Perpetual Stats(HEM)'!$A$3:$D$2773,3,FALSE),B6610)</f>
        <v>WA</v>
      </c>
    </row>
    <row r="6611" spans="1:4">
      <c r="A6611">
        <v>6810</v>
      </c>
      <c r="B6611" t="s">
        <v>534</v>
      </c>
      <c r="C6611" t="s">
        <v>553</v>
      </c>
      <c r="D6611" t="str">
        <f>IFERROR(VLOOKUP(A6611,'Perpetual Stats(HEM)'!$A$3:$D$2773,3,FALSE),B6611)</f>
        <v>WA</v>
      </c>
    </row>
    <row r="6612" spans="1:4">
      <c r="A6612">
        <v>6811</v>
      </c>
      <c r="B6612" t="s">
        <v>534</v>
      </c>
      <c r="C6612" t="s">
        <v>553</v>
      </c>
      <c r="D6612" t="str">
        <f>IFERROR(VLOOKUP(A6612,'Perpetual Stats(HEM)'!$A$3:$D$2773,3,FALSE),B6612)</f>
        <v>WA</v>
      </c>
    </row>
    <row r="6613" spans="1:4">
      <c r="A6613">
        <v>6812</v>
      </c>
      <c r="B6613" t="s">
        <v>534</v>
      </c>
      <c r="C6613" t="s">
        <v>553</v>
      </c>
      <c r="D6613" t="str">
        <f>IFERROR(VLOOKUP(A6613,'Perpetual Stats(HEM)'!$A$3:$D$2773,3,FALSE),B6613)</f>
        <v>WA</v>
      </c>
    </row>
    <row r="6614" spans="1:4">
      <c r="A6614">
        <v>6813</v>
      </c>
      <c r="B6614" t="s">
        <v>534</v>
      </c>
      <c r="C6614" t="s">
        <v>553</v>
      </c>
      <c r="D6614" t="str">
        <f>IFERROR(VLOOKUP(A6614,'Perpetual Stats(HEM)'!$A$3:$D$2773,3,FALSE),B6614)</f>
        <v>WA</v>
      </c>
    </row>
    <row r="6615" spans="1:4">
      <c r="A6615">
        <v>6814</v>
      </c>
      <c r="B6615" t="s">
        <v>534</v>
      </c>
      <c r="C6615" t="s">
        <v>553</v>
      </c>
      <c r="D6615" t="str">
        <f>IFERROR(VLOOKUP(A6615,'Perpetual Stats(HEM)'!$A$3:$D$2773,3,FALSE),B6615)</f>
        <v>WA</v>
      </c>
    </row>
    <row r="6616" spans="1:4">
      <c r="A6616">
        <v>6815</v>
      </c>
      <c r="B6616" t="s">
        <v>534</v>
      </c>
      <c r="C6616" t="s">
        <v>553</v>
      </c>
      <c r="D6616" t="str">
        <f>IFERROR(VLOOKUP(A6616,'Perpetual Stats(HEM)'!$A$3:$D$2773,3,FALSE),B6616)</f>
        <v>WA</v>
      </c>
    </row>
    <row r="6617" spans="1:4">
      <c r="A6617">
        <v>6816</v>
      </c>
      <c r="B6617" t="s">
        <v>534</v>
      </c>
      <c r="C6617" t="s">
        <v>553</v>
      </c>
      <c r="D6617" t="str">
        <f>IFERROR(VLOOKUP(A6617,'Perpetual Stats(HEM)'!$A$3:$D$2773,3,FALSE),B6617)</f>
        <v>WA</v>
      </c>
    </row>
    <row r="6618" spans="1:4">
      <c r="A6618">
        <v>6817</v>
      </c>
      <c r="B6618" t="s">
        <v>534</v>
      </c>
      <c r="C6618" t="s">
        <v>553</v>
      </c>
      <c r="D6618" t="str">
        <f>IFERROR(VLOOKUP(A6618,'Perpetual Stats(HEM)'!$A$3:$D$2773,3,FALSE),B6618)</f>
        <v>WA</v>
      </c>
    </row>
    <row r="6619" spans="1:4">
      <c r="A6619">
        <v>6818</v>
      </c>
      <c r="B6619" t="s">
        <v>534</v>
      </c>
      <c r="C6619" t="s">
        <v>553</v>
      </c>
      <c r="D6619" t="str">
        <f>IFERROR(VLOOKUP(A6619,'Perpetual Stats(HEM)'!$A$3:$D$2773,3,FALSE),B6619)</f>
        <v>WA</v>
      </c>
    </row>
    <row r="6620" spans="1:4">
      <c r="A6620">
        <v>6819</v>
      </c>
      <c r="B6620" t="s">
        <v>534</v>
      </c>
      <c r="C6620" t="s">
        <v>553</v>
      </c>
      <c r="D6620" t="str">
        <f>IFERROR(VLOOKUP(A6620,'Perpetual Stats(HEM)'!$A$3:$D$2773,3,FALSE),B6620)</f>
        <v>WA</v>
      </c>
    </row>
    <row r="6621" spans="1:4">
      <c r="A6621">
        <v>6820</v>
      </c>
      <c r="B6621" t="s">
        <v>534</v>
      </c>
      <c r="C6621" t="s">
        <v>553</v>
      </c>
      <c r="D6621" t="str">
        <f>IFERROR(VLOOKUP(A6621,'Perpetual Stats(HEM)'!$A$3:$D$2773,3,FALSE),B6621)</f>
        <v>WA</v>
      </c>
    </row>
    <row r="6622" spans="1:4">
      <c r="A6622">
        <v>6821</v>
      </c>
      <c r="B6622" t="s">
        <v>534</v>
      </c>
      <c r="C6622" t="s">
        <v>553</v>
      </c>
      <c r="D6622" t="str">
        <f>IFERROR(VLOOKUP(A6622,'Perpetual Stats(HEM)'!$A$3:$D$2773,3,FALSE),B6622)</f>
        <v>WA</v>
      </c>
    </row>
    <row r="6623" spans="1:4">
      <c r="A6623">
        <v>6822</v>
      </c>
      <c r="B6623" t="s">
        <v>534</v>
      </c>
      <c r="C6623" t="s">
        <v>553</v>
      </c>
      <c r="D6623" t="str">
        <f>IFERROR(VLOOKUP(A6623,'Perpetual Stats(HEM)'!$A$3:$D$2773,3,FALSE),B6623)</f>
        <v>WA</v>
      </c>
    </row>
    <row r="6624" spans="1:4">
      <c r="A6624">
        <v>6823</v>
      </c>
      <c r="B6624" t="s">
        <v>534</v>
      </c>
      <c r="C6624" t="s">
        <v>553</v>
      </c>
      <c r="D6624" t="str">
        <f>IFERROR(VLOOKUP(A6624,'Perpetual Stats(HEM)'!$A$3:$D$2773,3,FALSE),B6624)</f>
        <v>WA</v>
      </c>
    </row>
    <row r="6625" spans="1:4">
      <c r="A6625">
        <v>6824</v>
      </c>
      <c r="B6625" t="s">
        <v>534</v>
      </c>
      <c r="C6625" t="s">
        <v>553</v>
      </c>
      <c r="D6625" t="str">
        <f>IFERROR(VLOOKUP(A6625,'Perpetual Stats(HEM)'!$A$3:$D$2773,3,FALSE),B6625)</f>
        <v>WA</v>
      </c>
    </row>
    <row r="6626" spans="1:4">
      <c r="A6626">
        <v>6825</v>
      </c>
      <c r="B6626" t="s">
        <v>534</v>
      </c>
      <c r="C6626" t="s">
        <v>553</v>
      </c>
      <c r="D6626" t="str">
        <f>IFERROR(VLOOKUP(A6626,'Perpetual Stats(HEM)'!$A$3:$D$2773,3,FALSE),B6626)</f>
        <v>WA</v>
      </c>
    </row>
    <row r="6627" spans="1:4">
      <c r="A6627">
        <v>6826</v>
      </c>
      <c r="B6627" t="s">
        <v>534</v>
      </c>
      <c r="C6627" t="s">
        <v>553</v>
      </c>
      <c r="D6627" t="str">
        <f>IFERROR(VLOOKUP(A6627,'Perpetual Stats(HEM)'!$A$3:$D$2773,3,FALSE),B6627)</f>
        <v>WA</v>
      </c>
    </row>
    <row r="6628" spans="1:4">
      <c r="A6628">
        <v>6827</v>
      </c>
      <c r="B6628" t="s">
        <v>534</v>
      </c>
      <c r="C6628" t="s">
        <v>553</v>
      </c>
      <c r="D6628" t="str">
        <f>IFERROR(VLOOKUP(A6628,'Perpetual Stats(HEM)'!$A$3:$D$2773,3,FALSE),B6628)</f>
        <v>WA</v>
      </c>
    </row>
    <row r="6629" spans="1:4">
      <c r="A6629">
        <v>6828</v>
      </c>
      <c r="B6629" t="s">
        <v>534</v>
      </c>
      <c r="C6629" t="s">
        <v>553</v>
      </c>
      <c r="D6629" t="str">
        <f>IFERROR(VLOOKUP(A6629,'Perpetual Stats(HEM)'!$A$3:$D$2773,3,FALSE),B6629)</f>
        <v>WA</v>
      </c>
    </row>
    <row r="6630" spans="1:4">
      <c r="A6630">
        <v>6829</v>
      </c>
      <c r="B6630" t="s">
        <v>534</v>
      </c>
      <c r="C6630" t="s">
        <v>553</v>
      </c>
      <c r="D6630" t="str">
        <f>IFERROR(VLOOKUP(A6630,'Perpetual Stats(HEM)'!$A$3:$D$2773,3,FALSE),B6630)</f>
        <v>WA</v>
      </c>
    </row>
    <row r="6631" spans="1:4">
      <c r="A6631">
        <v>6830</v>
      </c>
      <c r="B6631" t="s">
        <v>534</v>
      </c>
      <c r="C6631" t="s">
        <v>553</v>
      </c>
      <c r="D6631" t="str">
        <f>IFERROR(VLOOKUP(A6631,'Perpetual Stats(HEM)'!$A$3:$D$2773,3,FALSE),B6631)</f>
        <v>WA</v>
      </c>
    </row>
    <row r="6632" spans="1:4">
      <c r="A6632">
        <v>6831</v>
      </c>
      <c r="B6632" t="s">
        <v>534</v>
      </c>
      <c r="C6632" t="s">
        <v>553</v>
      </c>
      <c r="D6632" t="str">
        <f>IFERROR(VLOOKUP(A6632,'Perpetual Stats(HEM)'!$A$3:$D$2773,3,FALSE),B6632)</f>
        <v>WA</v>
      </c>
    </row>
    <row r="6633" spans="1:4">
      <c r="A6633">
        <v>6832</v>
      </c>
      <c r="B6633" t="s">
        <v>534</v>
      </c>
      <c r="C6633" t="s">
        <v>553</v>
      </c>
      <c r="D6633" t="str">
        <f>IFERROR(VLOOKUP(A6633,'Perpetual Stats(HEM)'!$A$3:$D$2773,3,FALSE),B6633)</f>
        <v>WA</v>
      </c>
    </row>
    <row r="6634" spans="1:4">
      <c r="A6634">
        <v>6833</v>
      </c>
      <c r="B6634" t="s">
        <v>534</v>
      </c>
      <c r="C6634" t="s">
        <v>553</v>
      </c>
      <c r="D6634" t="str">
        <f>IFERROR(VLOOKUP(A6634,'Perpetual Stats(HEM)'!$A$3:$D$2773,3,FALSE),B6634)</f>
        <v>WA</v>
      </c>
    </row>
    <row r="6635" spans="1:4">
      <c r="A6635">
        <v>6834</v>
      </c>
      <c r="B6635" t="s">
        <v>534</v>
      </c>
      <c r="C6635" t="s">
        <v>553</v>
      </c>
      <c r="D6635" t="str">
        <f>IFERROR(VLOOKUP(A6635,'Perpetual Stats(HEM)'!$A$3:$D$2773,3,FALSE),B6635)</f>
        <v>WA</v>
      </c>
    </row>
    <row r="6636" spans="1:4">
      <c r="A6636">
        <v>6835</v>
      </c>
      <c r="B6636" t="s">
        <v>534</v>
      </c>
      <c r="C6636" t="s">
        <v>553</v>
      </c>
      <c r="D6636" t="str">
        <f>IFERROR(VLOOKUP(A6636,'Perpetual Stats(HEM)'!$A$3:$D$2773,3,FALSE),B6636)</f>
        <v>WA</v>
      </c>
    </row>
    <row r="6637" spans="1:4">
      <c r="A6637">
        <v>6836</v>
      </c>
      <c r="B6637" t="s">
        <v>534</v>
      </c>
      <c r="C6637" t="s">
        <v>553</v>
      </c>
      <c r="D6637" t="str">
        <f>IFERROR(VLOOKUP(A6637,'Perpetual Stats(HEM)'!$A$3:$D$2773,3,FALSE),B6637)</f>
        <v>WA</v>
      </c>
    </row>
    <row r="6638" spans="1:4">
      <c r="A6638">
        <v>6837</v>
      </c>
      <c r="B6638" t="s">
        <v>534</v>
      </c>
      <c r="C6638" t="s">
        <v>553</v>
      </c>
      <c r="D6638" t="str">
        <f>IFERROR(VLOOKUP(A6638,'Perpetual Stats(HEM)'!$A$3:$D$2773,3,FALSE),B6638)</f>
        <v>WA</v>
      </c>
    </row>
    <row r="6639" spans="1:4">
      <c r="A6639">
        <v>6838</v>
      </c>
      <c r="B6639" t="s">
        <v>534</v>
      </c>
      <c r="C6639" t="s">
        <v>553</v>
      </c>
      <c r="D6639" t="str">
        <f>IFERROR(VLOOKUP(A6639,'Perpetual Stats(HEM)'!$A$3:$D$2773,3,FALSE),B6639)</f>
        <v>WA</v>
      </c>
    </row>
    <row r="6640" spans="1:4">
      <c r="A6640">
        <v>6839</v>
      </c>
      <c r="B6640" t="s">
        <v>534</v>
      </c>
      <c r="C6640" t="s">
        <v>553</v>
      </c>
      <c r="D6640" t="str">
        <f>IFERROR(VLOOKUP(A6640,'Perpetual Stats(HEM)'!$A$3:$D$2773,3,FALSE),B6640)</f>
        <v>WA</v>
      </c>
    </row>
    <row r="6641" spans="1:4">
      <c r="A6641">
        <v>6840</v>
      </c>
      <c r="B6641" t="s">
        <v>534</v>
      </c>
      <c r="C6641" t="s">
        <v>553</v>
      </c>
      <c r="D6641" t="str">
        <f>IFERROR(VLOOKUP(A6641,'Perpetual Stats(HEM)'!$A$3:$D$2773,3,FALSE),B6641)</f>
        <v>WA</v>
      </c>
    </row>
    <row r="6642" spans="1:4">
      <c r="A6642">
        <v>6841</v>
      </c>
      <c r="B6642" t="s">
        <v>534</v>
      </c>
      <c r="C6642" t="s">
        <v>553</v>
      </c>
      <c r="D6642" t="str">
        <f>IFERROR(VLOOKUP(A6642,'Perpetual Stats(HEM)'!$A$3:$D$2773,3,FALSE),B6642)</f>
        <v>WA</v>
      </c>
    </row>
    <row r="6643" spans="1:4">
      <c r="A6643">
        <v>6842</v>
      </c>
      <c r="B6643" t="s">
        <v>534</v>
      </c>
      <c r="C6643" t="s">
        <v>553</v>
      </c>
      <c r="D6643" t="str">
        <f>IFERROR(VLOOKUP(A6643,'Perpetual Stats(HEM)'!$A$3:$D$2773,3,FALSE),B6643)</f>
        <v>WA</v>
      </c>
    </row>
    <row r="6644" spans="1:4">
      <c r="A6644">
        <v>6843</v>
      </c>
      <c r="B6644" t="s">
        <v>534</v>
      </c>
      <c r="C6644" t="s">
        <v>553</v>
      </c>
      <c r="D6644" t="str">
        <f>IFERROR(VLOOKUP(A6644,'Perpetual Stats(HEM)'!$A$3:$D$2773,3,FALSE),B6644)</f>
        <v>WA</v>
      </c>
    </row>
    <row r="6645" spans="1:4">
      <c r="A6645">
        <v>6844</v>
      </c>
      <c r="B6645" t="s">
        <v>534</v>
      </c>
      <c r="C6645" t="s">
        <v>553</v>
      </c>
      <c r="D6645" t="str">
        <f>IFERROR(VLOOKUP(A6645,'Perpetual Stats(HEM)'!$A$3:$D$2773,3,FALSE),B6645)</f>
        <v>WA</v>
      </c>
    </row>
    <row r="6646" spans="1:4">
      <c r="A6646">
        <v>6845</v>
      </c>
      <c r="B6646" t="s">
        <v>534</v>
      </c>
      <c r="C6646" t="s">
        <v>553</v>
      </c>
      <c r="D6646" t="str">
        <f>IFERROR(VLOOKUP(A6646,'Perpetual Stats(HEM)'!$A$3:$D$2773,3,FALSE),B6646)</f>
        <v>WA</v>
      </c>
    </row>
    <row r="6647" spans="1:4">
      <c r="A6647">
        <v>6846</v>
      </c>
      <c r="B6647" t="s">
        <v>534</v>
      </c>
      <c r="C6647" t="s">
        <v>553</v>
      </c>
      <c r="D6647" t="str">
        <f>IFERROR(VLOOKUP(A6647,'Perpetual Stats(HEM)'!$A$3:$D$2773,3,FALSE),B6647)</f>
        <v>WA</v>
      </c>
    </row>
    <row r="6648" spans="1:4">
      <c r="A6648">
        <v>6847</v>
      </c>
      <c r="B6648" t="s">
        <v>534</v>
      </c>
      <c r="C6648" t="s">
        <v>553</v>
      </c>
      <c r="D6648" t="str">
        <f>IFERROR(VLOOKUP(A6648,'Perpetual Stats(HEM)'!$A$3:$D$2773,3,FALSE),B6648)</f>
        <v>WA</v>
      </c>
    </row>
    <row r="6649" spans="1:4">
      <c r="A6649">
        <v>6848</v>
      </c>
      <c r="B6649" t="s">
        <v>534</v>
      </c>
      <c r="C6649" t="s">
        <v>553</v>
      </c>
      <c r="D6649" t="str">
        <f>IFERROR(VLOOKUP(A6649,'Perpetual Stats(HEM)'!$A$3:$D$2773,3,FALSE),B6649)</f>
        <v>WA</v>
      </c>
    </row>
    <row r="6650" spans="1:4">
      <c r="A6650">
        <v>6849</v>
      </c>
      <c r="B6650" t="s">
        <v>534</v>
      </c>
      <c r="C6650" t="s">
        <v>553</v>
      </c>
      <c r="D6650" t="str">
        <f>IFERROR(VLOOKUP(A6650,'Perpetual Stats(HEM)'!$A$3:$D$2773,3,FALSE),B6650)</f>
        <v>WA</v>
      </c>
    </row>
    <row r="6651" spans="1:4">
      <c r="A6651">
        <v>6850</v>
      </c>
      <c r="B6651" t="s">
        <v>534</v>
      </c>
      <c r="C6651" t="s">
        <v>553</v>
      </c>
      <c r="D6651" t="str">
        <f>IFERROR(VLOOKUP(A6651,'Perpetual Stats(HEM)'!$A$3:$D$2773,3,FALSE),B6651)</f>
        <v>WA</v>
      </c>
    </row>
    <row r="6652" spans="1:4">
      <c r="A6652">
        <v>6851</v>
      </c>
      <c r="B6652" t="s">
        <v>534</v>
      </c>
      <c r="C6652" t="s">
        <v>553</v>
      </c>
      <c r="D6652" t="str">
        <f>IFERROR(VLOOKUP(A6652,'Perpetual Stats(HEM)'!$A$3:$D$2773,3,FALSE),B6652)</f>
        <v>WA</v>
      </c>
    </row>
    <row r="6653" spans="1:4">
      <c r="A6653">
        <v>6852</v>
      </c>
      <c r="B6653" t="s">
        <v>534</v>
      </c>
      <c r="C6653" t="s">
        <v>553</v>
      </c>
      <c r="D6653" t="str">
        <f>IFERROR(VLOOKUP(A6653,'Perpetual Stats(HEM)'!$A$3:$D$2773,3,FALSE),B6653)</f>
        <v>WA</v>
      </c>
    </row>
    <row r="6654" spans="1:4">
      <c r="A6654">
        <v>6853</v>
      </c>
      <c r="B6654" t="s">
        <v>534</v>
      </c>
      <c r="C6654" t="s">
        <v>553</v>
      </c>
      <c r="D6654" t="str">
        <f>IFERROR(VLOOKUP(A6654,'Perpetual Stats(HEM)'!$A$3:$D$2773,3,FALSE),B6654)</f>
        <v>WA</v>
      </c>
    </row>
    <row r="6655" spans="1:4">
      <c r="A6655">
        <v>6854</v>
      </c>
      <c r="B6655" t="s">
        <v>534</v>
      </c>
      <c r="C6655" t="s">
        <v>553</v>
      </c>
      <c r="D6655" t="str">
        <f>IFERROR(VLOOKUP(A6655,'Perpetual Stats(HEM)'!$A$3:$D$2773,3,FALSE),B6655)</f>
        <v>WA</v>
      </c>
    </row>
    <row r="6656" spans="1:4">
      <c r="A6656">
        <v>6855</v>
      </c>
      <c r="B6656" t="s">
        <v>534</v>
      </c>
      <c r="C6656" t="s">
        <v>553</v>
      </c>
      <c r="D6656" t="str">
        <f>IFERROR(VLOOKUP(A6656,'Perpetual Stats(HEM)'!$A$3:$D$2773,3,FALSE),B6656)</f>
        <v>WA</v>
      </c>
    </row>
    <row r="6657" spans="1:4">
      <c r="A6657">
        <v>6856</v>
      </c>
      <c r="B6657" t="s">
        <v>534</v>
      </c>
      <c r="C6657" t="s">
        <v>553</v>
      </c>
      <c r="D6657" t="str">
        <f>IFERROR(VLOOKUP(A6657,'Perpetual Stats(HEM)'!$A$3:$D$2773,3,FALSE),B6657)</f>
        <v>WA</v>
      </c>
    </row>
    <row r="6658" spans="1:4">
      <c r="A6658">
        <v>6857</v>
      </c>
      <c r="B6658" t="s">
        <v>534</v>
      </c>
      <c r="C6658" t="s">
        <v>553</v>
      </c>
      <c r="D6658" t="str">
        <f>IFERROR(VLOOKUP(A6658,'Perpetual Stats(HEM)'!$A$3:$D$2773,3,FALSE),B6658)</f>
        <v>WA</v>
      </c>
    </row>
    <row r="6659" spans="1:4">
      <c r="A6659">
        <v>6858</v>
      </c>
      <c r="B6659" t="s">
        <v>534</v>
      </c>
      <c r="C6659" t="s">
        <v>553</v>
      </c>
      <c r="D6659" t="str">
        <f>IFERROR(VLOOKUP(A6659,'Perpetual Stats(HEM)'!$A$3:$D$2773,3,FALSE),B6659)</f>
        <v>WA</v>
      </c>
    </row>
    <row r="6660" spans="1:4">
      <c r="A6660">
        <v>6859</v>
      </c>
      <c r="B6660" t="s">
        <v>534</v>
      </c>
      <c r="C6660" t="s">
        <v>553</v>
      </c>
      <c r="D6660" t="str">
        <f>IFERROR(VLOOKUP(A6660,'Perpetual Stats(HEM)'!$A$3:$D$2773,3,FALSE),B6660)</f>
        <v>WA</v>
      </c>
    </row>
    <row r="6661" spans="1:4">
      <c r="A6661">
        <v>6860</v>
      </c>
      <c r="B6661" t="s">
        <v>534</v>
      </c>
      <c r="C6661" t="s">
        <v>553</v>
      </c>
      <c r="D6661" t="str">
        <f>IFERROR(VLOOKUP(A6661,'Perpetual Stats(HEM)'!$A$3:$D$2773,3,FALSE),B6661)</f>
        <v>WA</v>
      </c>
    </row>
    <row r="6662" spans="1:4">
      <c r="A6662">
        <v>6861</v>
      </c>
      <c r="B6662" t="s">
        <v>534</v>
      </c>
      <c r="C6662" t="s">
        <v>553</v>
      </c>
      <c r="D6662" t="str">
        <f>IFERROR(VLOOKUP(A6662,'Perpetual Stats(HEM)'!$A$3:$D$2773,3,FALSE),B6662)</f>
        <v>WA</v>
      </c>
    </row>
    <row r="6663" spans="1:4">
      <c r="A6663">
        <v>6862</v>
      </c>
      <c r="B6663" t="s">
        <v>534</v>
      </c>
      <c r="C6663" t="s">
        <v>553</v>
      </c>
      <c r="D6663" t="str">
        <f>IFERROR(VLOOKUP(A6663,'Perpetual Stats(HEM)'!$A$3:$D$2773,3,FALSE),B6663)</f>
        <v>WA</v>
      </c>
    </row>
    <row r="6664" spans="1:4">
      <c r="A6664">
        <v>6863</v>
      </c>
      <c r="B6664" t="s">
        <v>534</v>
      </c>
      <c r="C6664" t="s">
        <v>553</v>
      </c>
      <c r="D6664" t="str">
        <f>IFERROR(VLOOKUP(A6664,'Perpetual Stats(HEM)'!$A$3:$D$2773,3,FALSE),B6664)</f>
        <v>WA</v>
      </c>
    </row>
    <row r="6665" spans="1:4">
      <c r="A6665">
        <v>6864</v>
      </c>
      <c r="B6665" t="s">
        <v>534</v>
      </c>
      <c r="C6665" t="s">
        <v>553</v>
      </c>
      <c r="D6665" t="str">
        <f>IFERROR(VLOOKUP(A6665,'Perpetual Stats(HEM)'!$A$3:$D$2773,3,FALSE),B6665)</f>
        <v>WA</v>
      </c>
    </row>
    <row r="6666" spans="1:4">
      <c r="A6666">
        <v>6865</v>
      </c>
      <c r="B6666" t="s">
        <v>534</v>
      </c>
      <c r="C6666" t="s">
        <v>553</v>
      </c>
      <c r="D6666" t="str">
        <f>IFERROR(VLOOKUP(A6666,'Perpetual Stats(HEM)'!$A$3:$D$2773,3,FALSE),B6666)</f>
        <v>WA</v>
      </c>
    </row>
    <row r="6667" spans="1:4">
      <c r="A6667">
        <v>6866</v>
      </c>
      <c r="B6667" t="s">
        <v>534</v>
      </c>
      <c r="C6667" t="s">
        <v>553</v>
      </c>
      <c r="D6667" t="str">
        <f>IFERROR(VLOOKUP(A6667,'Perpetual Stats(HEM)'!$A$3:$D$2773,3,FALSE),B6667)</f>
        <v>WA</v>
      </c>
    </row>
    <row r="6668" spans="1:4">
      <c r="A6668">
        <v>6867</v>
      </c>
      <c r="B6668" t="s">
        <v>534</v>
      </c>
      <c r="C6668" t="s">
        <v>553</v>
      </c>
      <c r="D6668" t="str">
        <f>IFERROR(VLOOKUP(A6668,'Perpetual Stats(HEM)'!$A$3:$D$2773,3,FALSE),B6668)</f>
        <v>WA</v>
      </c>
    </row>
    <row r="6669" spans="1:4">
      <c r="A6669">
        <v>6868</v>
      </c>
      <c r="B6669" t="s">
        <v>534</v>
      </c>
      <c r="C6669" t="s">
        <v>553</v>
      </c>
      <c r="D6669" t="str">
        <f>IFERROR(VLOOKUP(A6669,'Perpetual Stats(HEM)'!$A$3:$D$2773,3,FALSE),B6669)</f>
        <v>WA</v>
      </c>
    </row>
    <row r="6670" spans="1:4">
      <c r="A6670">
        <v>6869</v>
      </c>
      <c r="B6670" t="s">
        <v>534</v>
      </c>
      <c r="C6670" t="s">
        <v>553</v>
      </c>
      <c r="D6670" t="str">
        <f>IFERROR(VLOOKUP(A6670,'Perpetual Stats(HEM)'!$A$3:$D$2773,3,FALSE),B6670)</f>
        <v>WA</v>
      </c>
    </row>
    <row r="6671" spans="1:4">
      <c r="A6671">
        <v>6870</v>
      </c>
      <c r="B6671" t="s">
        <v>534</v>
      </c>
      <c r="C6671" t="s">
        <v>553</v>
      </c>
      <c r="D6671" t="str">
        <f>IFERROR(VLOOKUP(A6671,'Perpetual Stats(HEM)'!$A$3:$D$2773,3,FALSE),B6671)</f>
        <v>WA</v>
      </c>
    </row>
    <row r="6672" spans="1:4">
      <c r="A6672">
        <v>6871</v>
      </c>
      <c r="B6672" t="s">
        <v>534</v>
      </c>
      <c r="C6672" t="s">
        <v>553</v>
      </c>
      <c r="D6672" t="str">
        <f>IFERROR(VLOOKUP(A6672,'Perpetual Stats(HEM)'!$A$3:$D$2773,3,FALSE),B6672)</f>
        <v>WA</v>
      </c>
    </row>
    <row r="6673" spans="1:4">
      <c r="A6673">
        <v>6872</v>
      </c>
      <c r="B6673" t="s">
        <v>534</v>
      </c>
      <c r="C6673" t="s">
        <v>553</v>
      </c>
      <c r="D6673" t="str">
        <f>IFERROR(VLOOKUP(A6673,'Perpetual Stats(HEM)'!$A$3:$D$2773,3,FALSE),B6673)</f>
        <v>WA</v>
      </c>
    </row>
    <row r="6674" spans="1:4">
      <c r="A6674">
        <v>6873</v>
      </c>
      <c r="B6674" t="s">
        <v>534</v>
      </c>
      <c r="C6674" t="s">
        <v>553</v>
      </c>
      <c r="D6674" t="str">
        <f>IFERROR(VLOOKUP(A6674,'Perpetual Stats(HEM)'!$A$3:$D$2773,3,FALSE),B6674)</f>
        <v>WA</v>
      </c>
    </row>
    <row r="6675" spans="1:4">
      <c r="A6675">
        <v>6874</v>
      </c>
      <c r="B6675" t="s">
        <v>534</v>
      </c>
      <c r="C6675" t="s">
        <v>553</v>
      </c>
      <c r="D6675" t="str">
        <f>IFERROR(VLOOKUP(A6675,'Perpetual Stats(HEM)'!$A$3:$D$2773,3,FALSE),B6675)</f>
        <v>WA</v>
      </c>
    </row>
    <row r="6676" spans="1:4">
      <c r="A6676">
        <v>6875</v>
      </c>
      <c r="B6676" t="s">
        <v>534</v>
      </c>
      <c r="C6676" t="s">
        <v>553</v>
      </c>
      <c r="D6676" t="str">
        <f>IFERROR(VLOOKUP(A6676,'Perpetual Stats(HEM)'!$A$3:$D$2773,3,FALSE),B6676)</f>
        <v>WA</v>
      </c>
    </row>
    <row r="6677" spans="1:4">
      <c r="A6677">
        <v>6876</v>
      </c>
      <c r="B6677" t="s">
        <v>534</v>
      </c>
      <c r="C6677" t="s">
        <v>553</v>
      </c>
      <c r="D6677" t="str">
        <f>IFERROR(VLOOKUP(A6677,'Perpetual Stats(HEM)'!$A$3:$D$2773,3,FALSE),B6677)</f>
        <v>WA</v>
      </c>
    </row>
    <row r="6678" spans="1:4">
      <c r="A6678">
        <v>6877</v>
      </c>
      <c r="B6678" t="s">
        <v>534</v>
      </c>
      <c r="C6678" t="s">
        <v>553</v>
      </c>
      <c r="D6678" t="str">
        <f>IFERROR(VLOOKUP(A6678,'Perpetual Stats(HEM)'!$A$3:$D$2773,3,FALSE),B6678)</f>
        <v>WA</v>
      </c>
    </row>
    <row r="6679" spans="1:4">
      <c r="A6679">
        <v>6878</v>
      </c>
      <c r="B6679" t="s">
        <v>534</v>
      </c>
      <c r="C6679" t="s">
        <v>553</v>
      </c>
      <c r="D6679" t="str">
        <f>IFERROR(VLOOKUP(A6679,'Perpetual Stats(HEM)'!$A$3:$D$2773,3,FALSE),B6679)</f>
        <v>WA</v>
      </c>
    </row>
    <row r="6680" spans="1:4">
      <c r="A6680">
        <v>6879</v>
      </c>
      <c r="B6680" t="s">
        <v>534</v>
      </c>
      <c r="C6680" t="s">
        <v>553</v>
      </c>
      <c r="D6680" t="str">
        <f>IFERROR(VLOOKUP(A6680,'Perpetual Stats(HEM)'!$A$3:$D$2773,3,FALSE),B6680)</f>
        <v>WA</v>
      </c>
    </row>
    <row r="6681" spans="1:4">
      <c r="A6681">
        <v>6880</v>
      </c>
      <c r="B6681" t="s">
        <v>534</v>
      </c>
      <c r="C6681" t="s">
        <v>553</v>
      </c>
      <c r="D6681" t="str">
        <f>IFERROR(VLOOKUP(A6681,'Perpetual Stats(HEM)'!$A$3:$D$2773,3,FALSE),B6681)</f>
        <v>WA</v>
      </c>
    </row>
    <row r="6682" spans="1:4">
      <c r="A6682">
        <v>6881</v>
      </c>
      <c r="B6682" t="s">
        <v>534</v>
      </c>
      <c r="C6682" t="s">
        <v>553</v>
      </c>
      <c r="D6682" t="str">
        <f>IFERROR(VLOOKUP(A6682,'Perpetual Stats(HEM)'!$A$3:$D$2773,3,FALSE),B6682)</f>
        <v>WA</v>
      </c>
    </row>
    <row r="6683" spans="1:4">
      <c r="A6683">
        <v>6882</v>
      </c>
      <c r="B6683" t="s">
        <v>534</v>
      </c>
      <c r="C6683" t="s">
        <v>553</v>
      </c>
      <c r="D6683" t="str">
        <f>IFERROR(VLOOKUP(A6683,'Perpetual Stats(HEM)'!$A$3:$D$2773,3,FALSE),B6683)</f>
        <v>WA</v>
      </c>
    </row>
    <row r="6684" spans="1:4">
      <c r="A6684">
        <v>6883</v>
      </c>
      <c r="B6684" t="s">
        <v>534</v>
      </c>
      <c r="C6684" t="s">
        <v>553</v>
      </c>
      <c r="D6684" t="str">
        <f>IFERROR(VLOOKUP(A6684,'Perpetual Stats(HEM)'!$A$3:$D$2773,3,FALSE),B6684)</f>
        <v>WA</v>
      </c>
    </row>
    <row r="6685" spans="1:4">
      <c r="A6685">
        <v>6884</v>
      </c>
      <c r="B6685" t="s">
        <v>534</v>
      </c>
      <c r="C6685" t="s">
        <v>553</v>
      </c>
      <c r="D6685" t="str">
        <f>IFERROR(VLOOKUP(A6685,'Perpetual Stats(HEM)'!$A$3:$D$2773,3,FALSE),B6685)</f>
        <v>WA</v>
      </c>
    </row>
    <row r="6686" spans="1:4">
      <c r="A6686">
        <v>6885</v>
      </c>
      <c r="B6686" t="s">
        <v>534</v>
      </c>
      <c r="C6686" t="s">
        <v>553</v>
      </c>
      <c r="D6686" t="str">
        <f>IFERROR(VLOOKUP(A6686,'Perpetual Stats(HEM)'!$A$3:$D$2773,3,FALSE),B6686)</f>
        <v>WA</v>
      </c>
    </row>
    <row r="6687" spans="1:4">
      <c r="A6687">
        <v>6886</v>
      </c>
      <c r="B6687" t="s">
        <v>534</v>
      </c>
      <c r="C6687" t="s">
        <v>553</v>
      </c>
      <c r="D6687" t="str">
        <f>IFERROR(VLOOKUP(A6687,'Perpetual Stats(HEM)'!$A$3:$D$2773,3,FALSE),B6687)</f>
        <v>WA</v>
      </c>
    </row>
    <row r="6688" spans="1:4">
      <c r="A6688">
        <v>6887</v>
      </c>
      <c r="B6688" t="s">
        <v>534</v>
      </c>
      <c r="C6688" t="s">
        <v>553</v>
      </c>
      <c r="D6688" t="str">
        <f>IFERROR(VLOOKUP(A6688,'Perpetual Stats(HEM)'!$A$3:$D$2773,3,FALSE),B6688)</f>
        <v>WA</v>
      </c>
    </row>
    <row r="6689" spans="1:4">
      <c r="A6689">
        <v>6888</v>
      </c>
      <c r="B6689" t="s">
        <v>534</v>
      </c>
      <c r="C6689" t="s">
        <v>553</v>
      </c>
      <c r="D6689" t="str">
        <f>IFERROR(VLOOKUP(A6689,'Perpetual Stats(HEM)'!$A$3:$D$2773,3,FALSE),B6689)</f>
        <v>WA</v>
      </c>
    </row>
    <row r="6690" spans="1:4">
      <c r="A6690">
        <v>6889</v>
      </c>
      <c r="B6690" t="s">
        <v>534</v>
      </c>
      <c r="C6690" t="s">
        <v>553</v>
      </c>
      <c r="D6690" t="str">
        <f>IFERROR(VLOOKUP(A6690,'Perpetual Stats(HEM)'!$A$3:$D$2773,3,FALSE),B6690)</f>
        <v>WA</v>
      </c>
    </row>
    <row r="6691" spans="1:4">
      <c r="A6691">
        <v>6890</v>
      </c>
      <c r="B6691" t="s">
        <v>534</v>
      </c>
      <c r="C6691" t="s">
        <v>553</v>
      </c>
      <c r="D6691" t="str">
        <f>IFERROR(VLOOKUP(A6691,'Perpetual Stats(HEM)'!$A$3:$D$2773,3,FALSE),B6691)</f>
        <v>WA</v>
      </c>
    </row>
    <row r="6692" spans="1:4">
      <c r="A6692">
        <v>6891</v>
      </c>
      <c r="B6692" t="s">
        <v>534</v>
      </c>
      <c r="C6692" t="s">
        <v>553</v>
      </c>
      <c r="D6692" t="str">
        <f>IFERROR(VLOOKUP(A6692,'Perpetual Stats(HEM)'!$A$3:$D$2773,3,FALSE),B6692)</f>
        <v>WA</v>
      </c>
    </row>
    <row r="6693" spans="1:4">
      <c r="A6693">
        <v>6892</v>
      </c>
      <c r="B6693" t="s">
        <v>534</v>
      </c>
      <c r="C6693" t="s">
        <v>553</v>
      </c>
      <c r="D6693" t="str">
        <f>IFERROR(VLOOKUP(A6693,'Perpetual Stats(HEM)'!$A$3:$D$2773,3,FALSE),B6693)</f>
        <v>WA</v>
      </c>
    </row>
    <row r="6694" spans="1:4">
      <c r="A6694">
        <v>6893</v>
      </c>
      <c r="B6694" t="s">
        <v>534</v>
      </c>
      <c r="C6694" t="s">
        <v>553</v>
      </c>
      <c r="D6694" t="str">
        <f>IFERROR(VLOOKUP(A6694,'Perpetual Stats(HEM)'!$A$3:$D$2773,3,FALSE),B6694)</f>
        <v>WA</v>
      </c>
    </row>
    <row r="6695" spans="1:4">
      <c r="A6695">
        <v>6894</v>
      </c>
      <c r="B6695" t="s">
        <v>534</v>
      </c>
      <c r="C6695" t="s">
        <v>553</v>
      </c>
      <c r="D6695" t="str">
        <f>IFERROR(VLOOKUP(A6695,'Perpetual Stats(HEM)'!$A$3:$D$2773,3,FALSE),B6695)</f>
        <v>WA</v>
      </c>
    </row>
    <row r="6696" spans="1:4">
      <c r="A6696">
        <v>6895</v>
      </c>
      <c r="B6696" t="s">
        <v>534</v>
      </c>
      <c r="C6696" t="s">
        <v>553</v>
      </c>
      <c r="D6696" t="str">
        <f>IFERROR(VLOOKUP(A6696,'Perpetual Stats(HEM)'!$A$3:$D$2773,3,FALSE),B6696)</f>
        <v>WA</v>
      </c>
    </row>
    <row r="6697" spans="1:4">
      <c r="A6697">
        <v>6896</v>
      </c>
      <c r="B6697" t="s">
        <v>534</v>
      </c>
      <c r="C6697" t="s">
        <v>553</v>
      </c>
      <c r="D6697" t="str">
        <f>IFERROR(VLOOKUP(A6697,'Perpetual Stats(HEM)'!$A$3:$D$2773,3,FALSE),B6697)</f>
        <v>WA</v>
      </c>
    </row>
    <row r="6698" spans="1:4">
      <c r="A6698">
        <v>6897</v>
      </c>
      <c r="B6698" t="s">
        <v>534</v>
      </c>
      <c r="C6698" t="s">
        <v>553</v>
      </c>
      <c r="D6698" t="str">
        <f>IFERROR(VLOOKUP(A6698,'Perpetual Stats(HEM)'!$A$3:$D$2773,3,FALSE),B6698)</f>
        <v>WA</v>
      </c>
    </row>
    <row r="6699" spans="1:4">
      <c r="A6699">
        <v>6898</v>
      </c>
      <c r="B6699" t="s">
        <v>534</v>
      </c>
      <c r="C6699" t="s">
        <v>553</v>
      </c>
      <c r="D6699" t="str">
        <f>IFERROR(VLOOKUP(A6699,'Perpetual Stats(HEM)'!$A$3:$D$2773,3,FALSE),B6699)</f>
        <v>WA</v>
      </c>
    </row>
    <row r="6700" spans="1:4">
      <c r="A6700">
        <v>6899</v>
      </c>
      <c r="B6700" t="s">
        <v>534</v>
      </c>
      <c r="C6700" t="s">
        <v>553</v>
      </c>
      <c r="D6700" t="str">
        <f>IFERROR(VLOOKUP(A6700,'Perpetual Stats(HEM)'!$A$3:$D$2773,3,FALSE),B6700)</f>
        <v>WA</v>
      </c>
    </row>
    <row r="6701" spans="1:4">
      <c r="A6701">
        <v>6900</v>
      </c>
      <c r="B6701" t="s">
        <v>534</v>
      </c>
      <c r="C6701" t="s">
        <v>553</v>
      </c>
      <c r="D6701" t="str">
        <f>IFERROR(VLOOKUP(A6701,'Perpetual Stats(HEM)'!$A$3:$D$2773,3,FALSE),B6701)</f>
        <v>WA</v>
      </c>
    </row>
    <row r="6702" spans="1:4">
      <c r="A6702">
        <v>6901</v>
      </c>
      <c r="B6702" t="s">
        <v>534</v>
      </c>
      <c r="C6702" t="s">
        <v>553</v>
      </c>
      <c r="D6702" t="str">
        <f>IFERROR(VLOOKUP(A6702,'Perpetual Stats(HEM)'!$A$3:$D$2773,3,FALSE),B6702)</f>
        <v>WA</v>
      </c>
    </row>
    <row r="6703" spans="1:4">
      <c r="A6703">
        <v>6902</v>
      </c>
      <c r="B6703" t="s">
        <v>534</v>
      </c>
      <c r="C6703" t="s">
        <v>553</v>
      </c>
      <c r="D6703" t="str">
        <f>IFERROR(VLOOKUP(A6703,'Perpetual Stats(HEM)'!$A$3:$D$2773,3,FALSE),B6703)</f>
        <v>WA</v>
      </c>
    </row>
    <row r="6704" spans="1:4">
      <c r="A6704">
        <v>6903</v>
      </c>
      <c r="B6704" t="s">
        <v>534</v>
      </c>
      <c r="C6704" t="s">
        <v>553</v>
      </c>
      <c r="D6704" t="str">
        <f>IFERROR(VLOOKUP(A6704,'Perpetual Stats(HEM)'!$A$3:$D$2773,3,FALSE),B6704)</f>
        <v>WA</v>
      </c>
    </row>
    <row r="6705" spans="1:4">
      <c r="A6705">
        <v>6904</v>
      </c>
      <c r="B6705" t="s">
        <v>534</v>
      </c>
      <c r="C6705" t="s">
        <v>553</v>
      </c>
      <c r="D6705" t="str">
        <f>IFERROR(VLOOKUP(A6705,'Perpetual Stats(HEM)'!$A$3:$D$2773,3,FALSE),B6705)</f>
        <v>WA</v>
      </c>
    </row>
    <row r="6706" spans="1:4">
      <c r="A6706">
        <v>6905</v>
      </c>
      <c r="B6706" t="s">
        <v>534</v>
      </c>
      <c r="C6706" t="s">
        <v>553</v>
      </c>
      <c r="D6706" t="str">
        <f>IFERROR(VLOOKUP(A6706,'Perpetual Stats(HEM)'!$A$3:$D$2773,3,FALSE),B6706)</f>
        <v>WA</v>
      </c>
    </row>
    <row r="6707" spans="1:4">
      <c r="A6707">
        <v>6906</v>
      </c>
      <c r="B6707" t="s">
        <v>534</v>
      </c>
      <c r="C6707" t="s">
        <v>553</v>
      </c>
      <c r="D6707" t="str">
        <f>IFERROR(VLOOKUP(A6707,'Perpetual Stats(HEM)'!$A$3:$D$2773,3,FALSE),B6707)</f>
        <v>WA</v>
      </c>
    </row>
    <row r="6708" spans="1:4">
      <c r="A6708">
        <v>6907</v>
      </c>
      <c r="B6708" t="s">
        <v>534</v>
      </c>
      <c r="C6708" t="s">
        <v>553</v>
      </c>
      <c r="D6708" t="str">
        <f>IFERROR(VLOOKUP(A6708,'Perpetual Stats(HEM)'!$A$3:$D$2773,3,FALSE),B6708)</f>
        <v>5GPER</v>
      </c>
    </row>
    <row r="6709" spans="1:4">
      <c r="A6709">
        <v>6908</v>
      </c>
      <c r="B6709" t="s">
        <v>534</v>
      </c>
      <c r="C6709" t="s">
        <v>553</v>
      </c>
      <c r="D6709" t="str">
        <f>IFERROR(VLOOKUP(A6709,'Perpetual Stats(HEM)'!$A$3:$D$2773,3,FALSE),B6709)</f>
        <v>WA</v>
      </c>
    </row>
    <row r="6710" spans="1:4">
      <c r="A6710">
        <v>6909</v>
      </c>
      <c r="B6710" t="s">
        <v>534</v>
      </c>
      <c r="C6710" t="s">
        <v>553</v>
      </c>
      <c r="D6710" t="str">
        <f>IFERROR(VLOOKUP(A6710,'Perpetual Stats(HEM)'!$A$3:$D$2773,3,FALSE),B6710)</f>
        <v>WA</v>
      </c>
    </row>
    <row r="6711" spans="1:4">
      <c r="A6711">
        <v>6910</v>
      </c>
      <c r="B6711" t="s">
        <v>534</v>
      </c>
      <c r="C6711" t="s">
        <v>553</v>
      </c>
      <c r="D6711" t="str">
        <f>IFERROR(VLOOKUP(A6711,'Perpetual Stats(HEM)'!$A$3:$D$2773,3,FALSE),B6711)</f>
        <v>WA</v>
      </c>
    </row>
    <row r="6712" spans="1:4">
      <c r="A6712">
        <v>6911</v>
      </c>
      <c r="B6712" t="s">
        <v>534</v>
      </c>
      <c r="C6712" t="s">
        <v>553</v>
      </c>
      <c r="D6712" t="str">
        <f>IFERROR(VLOOKUP(A6712,'Perpetual Stats(HEM)'!$A$3:$D$2773,3,FALSE),B6712)</f>
        <v>WA</v>
      </c>
    </row>
    <row r="6713" spans="1:4">
      <c r="A6713">
        <v>6912</v>
      </c>
      <c r="B6713" t="s">
        <v>534</v>
      </c>
      <c r="C6713" t="s">
        <v>553</v>
      </c>
      <c r="D6713" t="str">
        <f>IFERROR(VLOOKUP(A6713,'Perpetual Stats(HEM)'!$A$3:$D$2773,3,FALSE),B6713)</f>
        <v>WA</v>
      </c>
    </row>
    <row r="6714" spans="1:4">
      <c r="A6714">
        <v>6913</v>
      </c>
      <c r="B6714" t="s">
        <v>534</v>
      </c>
      <c r="C6714" t="s">
        <v>553</v>
      </c>
      <c r="D6714" t="str">
        <f>IFERROR(VLOOKUP(A6714,'Perpetual Stats(HEM)'!$A$3:$D$2773,3,FALSE),B6714)</f>
        <v>WA</v>
      </c>
    </row>
    <row r="6715" spans="1:4">
      <c r="A6715">
        <v>6914</v>
      </c>
      <c r="B6715" t="s">
        <v>534</v>
      </c>
      <c r="C6715" t="s">
        <v>553</v>
      </c>
      <c r="D6715" t="str">
        <f>IFERROR(VLOOKUP(A6715,'Perpetual Stats(HEM)'!$A$3:$D$2773,3,FALSE),B6715)</f>
        <v>WA</v>
      </c>
    </row>
    <row r="6716" spans="1:4">
      <c r="A6716">
        <v>6915</v>
      </c>
      <c r="B6716" t="s">
        <v>534</v>
      </c>
      <c r="C6716" t="s">
        <v>553</v>
      </c>
      <c r="D6716" t="str">
        <f>IFERROR(VLOOKUP(A6716,'Perpetual Stats(HEM)'!$A$3:$D$2773,3,FALSE),B6716)</f>
        <v>WA</v>
      </c>
    </row>
    <row r="6717" spans="1:4">
      <c r="A6717">
        <v>6916</v>
      </c>
      <c r="B6717" t="s">
        <v>534</v>
      </c>
      <c r="C6717" t="s">
        <v>553</v>
      </c>
      <c r="D6717" t="str">
        <f>IFERROR(VLOOKUP(A6717,'Perpetual Stats(HEM)'!$A$3:$D$2773,3,FALSE),B6717)</f>
        <v>WA</v>
      </c>
    </row>
    <row r="6718" spans="1:4">
      <c r="A6718">
        <v>6917</v>
      </c>
      <c r="B6718" t="s">
        <v>534</v>
      </c>
      <c r="C6718" t="s">
        <v>553</v>
      </c>
      <c r="D6718" t="str">
        <f>IFERROR(VLOOKUP(A6718,'Perpetual Stats(HEM)'!$A$3:$D$2773,3,FALSE),B6718)</f>
        <v>WA</v>
      </c>
    </row>
    <row r="6719" spans="1:4">
      <c r="A6719">
        <v>6918</v>
      </c>
      <c r="B6719" t="s">
        <v>534</v>
      </c>
      <c r="C6719" t="s">
        <v>553</v>
      </c>
      <c r="D6719" t="str">
        <f>IFERROR(VLOOKUP(A6719,'Perpetual Stats(HEM)'!$A$3:$D$2773,3,FALSE),B6719)</f>
        <v>WA</v>
      </c>
    </row>
    <row r="6720" spans="1:4">
      <c r="A6720">
        <v>6919</v>
      </c>
      <c r="B6720" t="s">
        <v>534</v>
      </c>
      <c r="C6720" t="s">
        <v>553</v>
      </c>
      <c r="D6720" t="str">
        <f>IFERROR(VLOOKUP(A6720,'Perpetual Stats(HEM)'!$A$3:$D$2773,3,FALSE),B6720)</f>
        <v>WA</v>
      </c>
    </row>
    <row r="6721" spans="1:4">
      <c r="A6721">
        <v>6920</v>
      </c>
      <c r="B6721" t="s">
        <v>534</v>
      </c>
      <c r="C6721" t="s">
        <v>553</v>
      </c>
      <c r="D6721" t="str">
        <f>IFERROR(VLOOKUP(A6721,'Perpetual Stats(HEM)'!$A$3:$D$2773,3,FALSE),B6721)</f>
        <v>WA</v>
      </c>
    </row>
    <row r="6722" spans="1:4">
      <c r="A6722">
        <v>6921</v>
      </c>
      <c r="B6722" t="s">
        <v>534</v>
      </c>
      <c r="C6722" t="s">
        <v>553</v>
      </c>
      <c r="D6722" t="str">
        <f>IFERROR(VLOOKUP(A6722,'Perpetual Stats(HEM)'!$A$3:$D$2773,3,FALSE),B6722)</f>
        <v>WA</v>
      </c>
    </row>
    <row r="6723" spans="1:4">
      <c r="A6723">
        <v>6922</v>
      </c>
      <c r="B6723" t="s">
        <v>534</v>
      </c>
      <c r="C6723" t="s">
        <v>553</v>
      </c>
      <c r="D6723" t="str">
        <f>IFERROR(VLOOKUP(A6723,'Perpetual Stats(HEM)'!$A$3:$D$2773,3,FALSE),B6723)</f>
        <v>WA</v>
      </c>
    </row>
    <row r="6724" spans="1:4">
      <c r="A6724">
        <v>6923</v>
      </c>
      <c r="B6724" t="s">
        <v>534</v>
      </c>
      <c r="C6724" t="s">
        <v>553</v>
      </c>
      <c r="D6724" t="str">
        <f>IFERROR(VLOOKUP(A6724,'Perpetual Stats(HEM)'!$A$3:$D$2773,3,FALSE),B6724)</f>
        <v>WA</v>
      </c>
    </row>
    <row r="6725" spans="1:4">
      <c r="A6725">
        <v>6924</v>
      </c>
      <c r="B6725" t="s">
        <v>534</v>
      </c>
      <c r="C6725" t="s">
        <v>553</v>
      </c>
      <c r="D6725" t="str">
        <f>IFERROR(VLOOKUP(A6725,'Perpetual Stats(HEM)'!$A$3:$D$2773,3,FALSE),B6725)</f>
        <v>WA</v>
      </c>
    </row>
    <row r="6726" spans="1:4">
      <c r="A6726">
        <v>6925</v>
      </c>
      <c r="B6726" t="s">
        <v>534</v>
      </c>
      <c r="C6726" t="s">
        <v>553</v>
      </c>
      <c r="D6726" t="str">
        <f>IFERROR(VLOOKUP(A6726,'Perpetual Stats(HEM)'!$A$3:$D$2773,3,FALSE),B6726)</f>
        <v>WA</v>
      </c>
    </row>
    <row r="6727" spans="1:4">
      <c r="A6727">
        <v>6926</v>
      </c>
      <c r="B6727" t="s">
        <v>534</v>
      </c>
      <c r="C6727" t="s">
        <v>553</v>
      </c>
      <c r="D6727" t="str">
        <f>IFERROR(VLOOKUP(A6727,'Perpetual Stats(HEM)'!$A$3:$D$2773,3,FALSE),B6727)</f>
        <v>WA</v>
      </c>
    </row>
    <row r="6728" spans="1:4">
      <c r="A6728">
        <v>6927</v>
      </c>
      <c r="B6728" t="s">
        <v>534</v>
      </c>
      <c r="C6728" t="s">
        <v>553</v>
      </c>
      <c r="D6728" t="str">
        <f>IFERROR(VLOOKUP(A6728,'Perpetual Stats(HEM)'!$A$3:$D$2773,3,FALSE),B6728)</f>
        <v>WA</v>
      </c>
    </row>
    <row r="6729" spans="1:4">
      <c r="A6729">
        <v>6928</v>
      </c>
      <c r="B6729" t="s">
        <v>534</v>
      </c>
      <c r="C6729" t="s">
        <v>553</v>
      </c>
      <c r="D6729" t="str">
        <f>IFERROR(VLOOKUP(A6729,'Perpetual Stats(HEM)'!$A$3:$D$2773,3,FALSE),B6729)</f>
        <v>WA</v>
      </c>
    </row>
    <row r="6730" spans="1:4">
      <c r="A6730">
        <v>6929</v>
      </c>
      <c r="B6730" t="s">
        <v>534</v>
      </c>
      <c r="C6730" t="s">
        <v>553</v>
      </c>
      <c r="D6730" t="str">
        <f>IFERROR(VLOOKUP(A6730,'Perpetual Stats(HEM)'!$A$3:$D$2773,3,FALSE),B6730)</f>
        <v>WA</v>
      </c>
    </row>
    <row r="6731" spans="1:4">
      <c r="A6731">
        <v>6930</v>
      </c>
      <c r="B6731" t="s">
        <v>534</v>
      </c>
      <c r="C6731" t="s">
        <v>553</v>
      </c>
      <c r="D6731" t="str">
        <f>IFERROR(VLOOKUP(A6731,'Perpetual Stats(HEM)'!$A$3:$D$2773,3,FALSE),B6731)</f>
        <v>WA</v>
      </c>
    </row>
    <row r="6732" spans="1:4">
      <c r="A6732">
        <v>6931</v>
      </c>
      <c r="B6732" t="s">
        <v>534</v>
      </c>
      <c r="C6732" t="s">
        <v>553</v>
      </c>
      <c r="D6732" t="str">
        <f>IFERROR(VLOOKUP(A6732,'Perpetual Stats(HEM)'!$A$3:$D$2773,3,FALSE),B6732)</f>
        <v>WA</v>
      </c>
    </row>
    <row r="6733" spans="1:4">
      <c r="A6733">
        <v>6932</v>
      </c>
      <c r="B6733" t="s">
        <v>534</v>
      </c>
      <c r="C6733" t="s">
        <v>553</v>
      </c>
      <c r="D6733" t="str">
        <f>IFERROR(VLOOKUP(A6733,'Perpetual Stats(HEM)'!$A$3:$D$2773,3,FALSE),B6733)</f>
        <v>WA</v>
      </c>
    </row>
    <row r="6734" spans="1:4">
      <c r="A6734">
        <v>6933</v>
      </c>
      <c r="B6734" t="s">
        <v>534</v>
      </c>
      <c r="C6734" t="s">
        <v>553</v>
      </c>
      <c r="D6734" t="str">
        <f>IFERROR(VLOOKUP(A6734,'Perpetual Stats(HEM)'!$A$3:$D$2773,3,FALSE),B6734)</f>
        <v>WA</v>
      </c>
    </row>
    <row r="6735" spans="1:4">
      <c r="A6735">
        <v>6934</v>
      </c>
      <c r="B6735" t="s">
        <v>534</v>
      </c>
      <c r="C6735" t="s">
        <v>553</v>
      </c>
      <c r="D6735" t="str">
        <f>IFERROR(VLOOKUP(A6735,'Perpetual Stats(HEM)'!$A$3:$D$2773,3,FALSE),B6735)</f>
        <v>WA</v>
      </c>
    </row>
    <row r="6736" spans="1:4">
      <c r="A6736">
        <v>6935</v>
      </c>
      <c r="B6736" t="s">
        <v>534</v>
      </c>
      <c r="C6736" t="s">
        <v>553</v>
      </c>
      <c r="D6736" t="str">
        <f>IFERROR(VLOOKUP(A6736,'Perpetual Stats(HEM)'!$A$3:$D$2773,3,FALSE),B6736)</f>
        <v>WA</v>
      </c>
    </row>
    <row r="6737" spans="1:4">
      <c r="A6737">
        <v>6936</v>
      </c>
      <c r="B6737" t="s">
        <v>534</v>
      </c>
      <c r="C6737" t="s">
        <v>553</v>
      </c>
      <c r="D6737" t="str">
        <f>IFERROR(VLOOKUP(A6737,'Perpetual Stats(HEM)'!$A$3:$D$2773,3,FALSE),B6737)</f>
        <v>WA</v>
      </c>
    </row>
    <row r="6738" spans="1:4">
      <c r="A6738">
        <v>6937</v>
      </c>
      <c r="B6738" t="s">
        <v>534</v>
      </c>
      <c r="C6738" t="s">
        <v>553</v>
      </c>
      <c r="D6738" t="str">
        <f>IFERROR(VLOOKUP(A6738,'Perpetual Stats(HEM)'!$A$3:$D$2773,3,FALSE),B6738)</f>
        <v>WA</v>
      </c>
    </row>
    <row r="6739" spans="1:4">
      <c r="A6739">
        <v>6938</v>
      </c>
      <c r="B6739" t="s">
        <v>534</v>
      </c>
      <c r="C6739" t="s">
        <v>553</v>
      </c>
      <c r="D6739" t="str">
        <f>IFERROR(VLOOKUP(A6739,'Perpetual Stats(HEM)'!$A$3:$D$2773,3,FALSE),B6739)</f>
        <v>WA</v>
      </c>
    </row>
    <row r="6740" spans="1:4">
      <c r="A6740">
        <v>6939</v>
      </c>
      <c r="B6740" t="s">
        <v>534</v>
      </c>
      <c r="C6740" t="s">
        <v>553</v>
      </c>
      <c r="D6740" t="str">
        <f>IFERROR(VLOOKUP(A6740,'Perpetual Stats(HEM)'!$A$3:$D$2773,3,FALSE),B6740)</f>
        <v>WA</v>
      </c>
    </row>
    <row r="6741" spans="1:4">
      <c r="A6741">
        <v>6940</v>
      </c>
      <c r="B6741" t="s">
        <v>534</v>
      </c>
      <c r="C6741" t="s">
        <v>553</v>
      </c>
      <c r="D6741" t="str">
        <f>IFERROR(VLOOKUP(A6741,'Perpetual Stats(HEM)'!$A$3:$D$2773,3,FALSE),B6741)</f>
        <v>WA</v>
      </c>
    </row>
    <row r="6742" spans="1:4">
      <c r="A6742">
        <v>6941</v>
      </c>
      <c r="B6742" t="s">
        <v>534</v>
      </c>
      <c r="C6742" t="s">
        <v>553</v>
      </c>
      <c r="D6742" t="str">
        <f>IFERROR(VLOOKUP(A6742,'Perpetual Stats(HEM)'!$A$3:$D$2773,3,FALSE),B6742)</f>
        <v>WA</v>
      </c>
    </row>
    <row r="6743" spans="1:4">
      <c r="A6743">
        <v>6942</v>
      </c>
      <c r="B6743" t="s">
        <v>534</v>
      </c>
      <c r="C6743" t="s">
        <v>553</v>
      </c>
      <c r="D6743" t="str">
        <f>IFERROR(VLOOKUP(A6743,'Perpetual Stats(HEM)'!$A$3:$D$2773,3,FALSE),B6743)</f>
        <v>WA</v>
      </c>
    </row>
    <row r="6744" spans="1:4">
      <c r="A6744">
        <v>6943</v>
      </c>
      <c r="B6744" t="s">
        <v>534</v>
      </c>
      <c r="C6744" t="s">
        <v>553</v>
      </c>
      <c r="D6744" t="str">
        <f>IFERROR(VLOOKUP(A6744,'Perpetual Stats(HEM)'!$A$3:$D$2773,3,FALSE),B6744)</f>
        <v>WA</v>
      </c>
    </row>
    <row r="6745" spans="1:4">
      <c r="A6745">
        <v>6944</v>
      </c>
      <c r="B6745" t="s">
        <v>534</v>
      </c>
      <c r="C6745" t="s">
        <v>553</v>
      </c>
      <c r="D6745" t="str">
        <f>IFERROR(VLOOKUP(A6745,'Perpetual Stats(HEM)'!$A$3:$D$2773,3,FALSE),B6745)</f>
        <v>WA</v>
      </c>
    </row>
    <row r="6746" spans="1:4">
      <c r="A6746">
        <v>6945</v>
      </c>
      <c r="B6746" t="s">
        <v>534</v>
      </c>
      <c r="C6746" t="s">
        <v>553</v>
      </c>
      <c r="D6746" t="str">
        <f>IFERROR(VLOOKUP(A6746,'Perpetual Stats(HEM)'!$A$3:$D$2773,3,FALSE),B6746)</f>
        <v>WA</v>
      </c>
    </row>
    <row r="6747" spans="1:4">
      <c r="A6747">
        <v>6946</v>
      </c>
      <c r="B6747" t="s">
        <v>534</v>
      </c>
      <c r="C6747" t="s">
        <v>553</v>
      </c>
      <c r="D6747" t="str">
        <f>IFERROR(VLOOKUP(A6747,'Perpetual Stats(HEM)'!$A$3:$D$2773,3,FALSE),B6747)</f>
        <v>WA</v>
      </c>
    </row>
    <row r="6748" spans="1:4">
      <c r="A6748">
        <v>6947</v>
      </c>
      <c r="B6748" t="s">
        <v>534</v>
      </c>
      <c r="C6748" t="s">
        <v>553</v>
      </c>
      <c r="D6748" t="str">
        <f>IFERROR(VLOOKUP(A6748,'Perpetual Stats(HEM)'!$A$3:$D$2773,3,FALSE),B6748)</f>
        <v>WA</v>
      </c>
    </row>
    <row r="6749" spans="1:4">
      <c r="A6749">
        <v>6948</v>
      </c>
      <c r="B6749" t="s">
        <v>534</v>
      </c>
      <c r="C6749" t="s">
        <v>553</v>
      </c>
      <c r="D6749" t="str">
        <f>IFERROR(VLOOKUP(A6749,'Perpetual Stats(HEM)'!$A$3:$D$2773,3,FALSE),B6749)</f>
        <v>WA</v>
      </c>
    </row>
    <row r="6750" spans="1:4">
      <c r="A6750">
        <v>6949</v>
      </c>
      <c r="B6750" t="s">
        <v>534</v>
      </c>
      <c r="C6750" t="s">
        <v>553</v>
      </c>
      <c r="D6750" t="str">
        <f>IFERROR(VLOOKUP(A6750,'Perpetual Stats(HEM)'!$A$3:$D$2773,3,FALSE),B6750)</f>
        <v>WA</v>
      </c>
    </row>
    <row r="6751" spans="1:4">
      <c r="A6751">
        <v>6950</v>
      </c>
      <c r="B6751" t="s">
        <v>534</v>
      </c>
      <c r="C6751" t="s">
        <v>553</v>
      </c>
      <c r="D6751" t="str">
        <f>IFERROR(VLOOKUP(A6751,'Perpetual Stats(HEM)'!$A$3:$D$2773,3,FALSE),B6751)</f>
        <v>WA</v>
      </c>
    </row>
    <row r="6752" spans="1:4">
      <c r="A6752">
        <v>6951</v>
      </c>
      <c r="B6752" t="s">
        <v>534</v>
      </c>
      <c r="C6752" t="s">
        <v>553</v>
      </c>
      <c r="D6752" t="str">
        <f>IFERROR(VLOOKUP(A6752,'Perpetual Stats(HEM)'!$A$3:$D$2773,3,FALSE),B6752)</f>
        <v>WA</v>
      </c>
    </row>
    <row r="6753" spans="1:4">
      <c r="A6753">
        <v>6952</v>
      </c>
      <c r="B6753" t="s">
        <v>534</v>
      </c>
      <c r="C6753" t="s">
        <v>553</v>
      </c>
      <c r="D6753" t="str">
        <f>IFERROR(VLOOKUP(A6753,'Perpetual Stats(HEM)'!$A$3:$D$2773,3,FALSE),B6753)</f>
        <v>WA</v>
      </c>
    </row>
    <row r="6754" spans="1:4">
      <c r="A6754">
        <v>6953</v>
      </c>
      <c r="B6754" t="s">
        <v>534</v>
      </c>
      <c r="C6754" t="s">
        <v>553</v>
      </c>
      <c r="D6754" t="str">
        <f>IFERROR(VLOOKUP(A6754,'Perpetual Stats(HEM)'!$A$3:$D$2773,3,FALSE),B6754)</f>
        <v>WA</v>
      </c>
    </row>
    <row r="6755" spans="1:4">
      <c r="A6755">
        <v>6954</v>
      </c>
      <c r="B6755" t="s">
        <v>534</v>
      </c>
      <c r="C6755" t="s">
        <v>553</v>
      </c>
      <c r="D6755" t="str">
        <f>IFERROR(VLOOKUP(A6755,'Perpetual Stats(HEM)'!$A$3:$D$2773,3,FALSE),B6755)</f>
        <v>WA</v>
      </c>
    </row>
    <row r="6756" spans="1:4">
      <c r="A6756">
        <v>6955</v>
      </c>
      <c r="B6756" t="s">
        <v>534</v>
      </c>
      <c r="C6756" t="s">
        <v>553</v>
      </c>
      <c r="D6756" t="str">
        <f>IFERROR(VLOOKUP(A6756,'Perpetual Stats(HEM)'!$A$3:$D$2773,3,FALSE),B6756)</f>
        <v>WA</v>
      </c>
    </row>
    <row r="6757" spans="1:4">
      <c r="A6757">
        <v>6956</v>
      </c>
      <c r="B6757" t="s">
        <v>534</v>
      </c>
      <c r="C6757" t="s">
        <v>553</v>
      </c>
      <c r="D6757" t="str">
        <f>IFERROR(VLOOKUP(A6757,'Perpetual Stats(HEM)'!$A$3:$D$2773,3,FALSE),B6757)</f>
        <v>WA</v>
      </c>
    </row>
    <row r="6758" spans="1:4">
      <c r="A6758">
        <v>6957</v>
      </c>
      <c r="B6758" t="s">
        <v>534</v>
      </c>
      <c r="C6758" t="s">
        <v>553</v>
      </c>
      <c r="D6758" t="str">
        <f>IFERROR(VLOOKUP(A6758,'Perpetual Stats(HEM)'!$A$3:$D$2773,3,FALSE),B6758)</f>
        <v>WA</v>
      </c>
    </row>
    <row r="6759" spans="1:4">
      <c r="A6759">
        <v>6958</v>
      </c>
      <c r="B6759" t="s">
        <v>534</v>
      </c>
      <c r="C6759" t="s">
        <v>553</v>
      </c>
      <c r="D6759" t="str">
        <f>IFERROR(VLOOKUP(A6759,'Perpetual Stats(HEM)'!$A$3:$D$2773,3,FALSE),B6759)</f>
        <v>WA</v>
      </c>
    </row>
    <row r="6760" spans="1:4">
      <c r="A6760">
        <v>6959</v>
      </c>
      <c r="B6760" t="s">
        <v>534</v>
      </c>
      <c r="C6760" t="s">
        <v>553</v>
      </c>
      <c r="D6760" t="str">
        <f>IFERROR(VLOOKUP(A6760,'Perpetual Stats(HEM)'!$A$3:$D$2773,3,FALSE),B6760)</f>
        <v>WA</v>
      </c>
    </row>
    <row r="6761" spans="1:4">
      <c r="A6761">
        <v>6960</v>
      </c>
      <c r="B6761" t="s">
        <v>534</v>
      </c>
      <c r="C6761" t="s">
        <v>553</v>
      </c>
      <c r="D6761" t="str">
        <f>IFERROR(VLOOKUP(A6761,'Perpetual Stats(HEM)'!$A$3:$D$2773,3,FALSE),B6761)</f>
        <v>WA</v>
      </c>
    </row>
    <row r="6762" spans="1:4">
      <c r="A6762">
        <v>6961</v>
      </c>
      <c r="B6762" t="s">
        <v>534</v>
      </c>
      <c r="C6762" t="s">
        <v>553</v>
      </c>
      <c r="D6762" t="str">
        <f>IFERROR(VLOOKUP(A6762,'Perpetual Stats(HEM)'!$A$3:$D$2773,3,FALSE),B6762)</f>
        <v>WA</v>
      </c>
    </row>
    <row r="6763" spans="1:4">
      <c r="A6763">
        <v>6962</v>
      </c>
      <c r="B6763" t="s">
        <v>534</v>
      </c>
      <c r="C6763" t="s">
        <v>553</v>
      </c>
      <c r="D6763" t="str">
        <f>IFERROR(VLOOKUP(A6763,'Perpetual Stats(HEM)'!$A$3:$D$2773,3,FALSE),B6763)</f>
        <v>WA</v>
      </c>
    </row>
    <row r="6764" spans="1:4">
      <c r="A6764">
        <v>6963</v>
      </c>
      <c r="B6764" t="s">
        <v>534</v>
      </c>
      <c r="C6764" t="s">
        <v>553</v>
      </c>
      <c r="D6764" t="str">
        <f>IFERROR(VLOOKUP(A6764,'Perpetual Stats(HEM)'!$A$3:$D$2773,3,FALSE),B6764)</f>
        <v>WA</v>
      </c>
    </row>
    <row r="6765" spans="1:4">
      <c r="A6765">
        <v>6964</v>
      </c>
      <c r="B6765" t="s">
        <v>534</v>
      </c>
      <c r="C6765" t="s">
        <v>553</v>
      </c>
      <c r="D6765" t="str">
        <f>IFERROR(VLOOKUP(A6765,'Perpetual Stats(HEM)'!$A$3:$D$2773,3,FALSE),B6765)</f>
        <v>WA</v>
      </c>
    </row>
    <row r="6766" spans="1:4">
      <c r="A6766">
        <v>6965</v>
      </c>
      <c r="B6766" t="s">
        <v>534</v>
      </c>
      <c r="C6766" t="s">
        <v>553</v>
      </c>
      <c r="D6766" t="str">
        <f>IFERROR(VLOOKUP(A6766,'Perpetual Stats(HEM)'!$A$3:$D$2773,3,FALSE),B6766)</f>
        <v>WA</v>
      </c>
    </row>
    <row r="6767" spans="1:4">
      <c r="A6767">
        <v>6966</v>
      </c>
      <c r="B6767" t="s">
        <v>534</v>
      </c>
      <c r="C6767" t="s">
        <v>553</v>
      </c>
      <c r="D6767" t="str">
        <f>IFERROR(VLOOKUP(A6767,'Perpetual Stats(HEM)'!$A$3:$D$2773,3,FALSE),B6767)</f>
        <v>WA</v>
      </c>
    </row>
    <row r="6768" spans="1:4">
      <c r="A6768">
        <v>6967</v>
      </c>
      <c r="B6768" t="s">
        <v>534</v>
      </c>
      <c r="C6768" t="s">
        <v>553</v>
      </c>
      <c r="D6768" t="str">
        <f>IFERROR(VLOOKUP(A6768,'Perpetual Stats(HEM)'!$A$3:$D$2773,3,FALSE),B6768)</f>
        <v>WA</v>
      </c>
    </row>
    <row r="6769" spans="1:4">
      <c r="A6769">
        <v>6968</v>
      </c>
      <c r="B6769" t="s">
        <v>534</v>
      </c>
      <c r="C6769" t="s">
        <v>553</v>
      </c>
      <c r="D6769" t="str">
        <f>IFERROR(VLOOKUP(A6769,'Perpetual Stats(HEM)'!$A$3:$D$2773,3,FALSE),B6769)</f>
        <v>WA</v>
      </c>
    </row>
    <row r="6770" spans="1:4">
      <c r="A6770">
        <v>6969</v>
      </c>
      <c r="B6770" t="s">
        <v>534</v>
      </c>
      <c r="C6770" t="s">
        <v>553</v>
      </c>
      <c r="D6770" t="str">
        <f>IFERROR(VLOOKUP(A6770,'Perpetual Stats(HEM)'!$A$3:$D$2773,3,FALSE),B6770)</f>
        <v>WA</v>
      </c>
    </row>
    <row r="6771" spans="1:4">
      <c r="A6771">
        <v>6970</v>
      </c>
      <c r="B6771" t="s">
        <v>534</v>
      </c>
      <c r="C6771" t="s">
        <v>553</v>
      </c>
      <c r="D6771" t="str">
        <f>IFERROR(VLOOKUP(A6771,'Perpetual Stats(HEM)'!$A$3:$D$2773,3,FALSE),B6771)</f>
        <v>WA</v>
      </c>
    </row>
    <row r="6772" spans="1:4">
      <c r="A6772">
        <v>6971</v>
      </c>
      <c r="B6772" t="s">
        <v>534</v>
      </c>
      <c r="C6772" t="s">
        <v>553</v>
      </c>
      <c r="D6772" t="str">
        <f>IFERROR(VLOOKUP(A6772,'Perpetual Stats(HEM)'!$A$3:$D$2773,3,FALSE),B6772)</f>
        <v>WA</v>
      </c>
    </row>
    <row r="6773" spans="1:4">
      <c r="A6773">
        <v>6972</v>
      </c>
      <c r="B6773" t="s">
        <v>534</v>
      </c>
      <c r="C6773" t="s">
        <v>553</v>
      </c>
      <c r="D6773" t="str">
        <f>IFERROR(VLOOKUP(A6773,'Perpetual Stats(HEM)'!$A$3:$D$2773,3,FALSE),B6773)</f>
        <v>WA</v>
      </c>
    </row>
    <row r="6774" spans="1:4">
      <c r="A6774">
        <v>6973</v>
      </c>
      <c r="B6774" t="s">
        <v>534</v>
      </c>
      <c r="C6774" t="s">
        <v>553</v>
      </c>
      <c r="D6774" t="str">
        <f>IFERROR(VLOOKUP(A6774,'Perpetual Stats(HEM)'!$A$3:$D$2773,3,FALSE),B6774)</f>
        <v>WA</v>
      </c>
    </row>
    <row r="6775" spans="1:4">
      <c r="A6775">
        <v>6974</v>
      </c>
      <c r="B6775" t="s">
        <v>534</v>
      </c>
      <c r="C6775" t="s">
        <v>553</v>
      </c>
      <c r="D6775" t="str">
        <f>IFERROR(VLOOKUP(A6775,'Perpetual Stats(HEM)'!$A$3:$D$2773,3,FALSE),B6775)</f>
        <v>WA</v>
      </c>
    </row>
    <row r="6776" spans="1:4">
      <c r="A6776">
        <v>6975</v>
      </c>
      <c r="B6776" t="s">
        <v>534</v>
      </c>
      <c r="C6776" t="s">
        <v>553</v>
      </c>
      <c r="D6776" t="str">
        <f>IFERROR(VLOOKUP(A6776,'Perpetual Stats(HEM)'!$A$3:$D$2773,3,FALSE),B6776)</f>
        <v>WA</v>
      </c>
    </row>
    <row r="6777" spans="1:4">
      <c r="A6777">
        <v>6976</v>
      </c>
      <c r="B6777" t="s">
        <v>534</v>
      </c>
      <c r="C6777" t="s">
        <v>553</v>
      </c>
      <c r="D6777" t="str">
        <f>IFERROR(VLOOKUP(A6777,'Perpetual Stats(HEM)'!$A$3:$D$2773,3,FALSE),B6777)</f>
        <v>WA</v>
      </c>
    </row>
    <row r="6778" spans="1:4">
      <c r="A6778">
        <v>6977</v>
      </c>
      <c r="B6778" t="s">
        <v>534</v>
      </c>
      <c r="C6778" t="s">
        <v>553</v>
      </c>
      <c r="D6778" t="str">
        <f>IFERROR(VLOOKUP(A6778,'Perpetual Stats(HEM)'!$A$3:$D$2773,3,FALSE),B6778)</f>
        <v>WA</v>
      </c>
    </row>
    <row r="6779" spans="1:4">
      <c r="A6779">
        <v>6978</v>
      </c>
      <c r="B6779" t="s">
        <v>534</v>
      </c>
      <c r="C6779" t="s">
        <v>553</v>
      </c>
      <c r="D6779" t="str">
        <f>IFERROR(VLOOKUP(A6779,'Perpetual Stats(HEM)'!$A$3:$D$2773,3,FALSE),B6779)</f>
        <v>WA</v>
      </c>
    </row>
    <row r="6780" spans="1:4">
      <c r="A6780">
        <v>6979</v>
      </c>
      <c r="B6780" t="s">
        <v>534</v>
      </c>
      <c r="C6780" t="s">
        <v>553</v>
      </c>
      <c r="D6780" t="str">
        <f>IFERROR(VLOOKUP(A6780,'Perpetual Stats(HEM)'!$A$3:$D$2773,3,FALSE),B6780)</f>
        <v>WA</v>
      </c>
    </row>
    <row r="6781" spans="1:4">
      <c r="A6781">
        <v>6980</v>
      </c>
      <c r="B6781" t="s">
        <v>534</v>
      </c>
      <c r="C6781" t="s">
        <v>553</v>
      </c>
      <c r="D6781" t="str">
        <f>IFERROR(VLOOKUP(A6781,'Perpetual Stats(HEM)'!$A$3:$D$2773,3,FALSE),B6781)</f>
        <v>WA</v>
      </c>
    </row>
    <row r="6782" spans="1:4">
      <c r="A6782">
        <v>6981</v>
      </c>
      <c r="B6782" t="s">
        <v>534</v>
      </c>
      <c r="C6782" t="s">
        <v>553</v>
      </c>
      <c r="D6782" t="str">
        <f>IFERROR(VLOOKUP(A6782,'Perpetual Stats(HEM)'!$A$3:$D$2773,3,FALSE),B6782)</f>
        <v>WA</v>
      </c>
    </row>
    <row r="6783" spans="1:4">
      <c r="A6783">
        <v>6982</v>
      </c>
      <c r="B6783" t="s">
        <v>534</v>
      </c>
      <c r="C6783" t="s">
        <v>553</v>
      </c>
      <c r="D6783" t="str">
        <f>IFERROR(VLOOKUP(A6783,'Perpetual Stats(HEM)'!$A$3:$D$2773,3,FALSE),B6783)</f>
        <v>WA</v>
      </c>
    </row>
    <row r="6784" spans="1:4">
      <c r="A6784">
        <v>6983</v>
      </c>
      <c r="B6784" t="s">
        <v>534</v>
      </c>
      <c r="C6784" t="s">
        <v>553</v>
      </c>
      <c r="D6784" t="str">
        <f>IFERROR(VLOOKUP(A6784,'Perpetual Stats(HEM)'!$A$3:$D$2773,3,FALSE),B6784)</f>
        <v>WA</v>
      </c>
    </row>
    <row r="6785" spans="1:4">
      <c r="A6785">
        <v>6984</v>
      </c>
      <c r="B6785" t="s">
        <v>534</v>
      </c>
      <c r="C6785" t="s">
        <v>553</v>
      </c>
      <c r="D6785" t="str">
        <f>IFERROR(VLOOKUP(A6785,'Perpetual Stats(HEM)'!$A$3:$D$2773,3,FALSE),B6785)</f>
        <v>WA</v>
      </c>
    </row>
    <row r="6786" spans="1:4">
      <c r="A6786">
        <v>6985</v>
      </c>
      <c r="B6786" t="s">
        <v>534</v>
      </c>
      <c r="C6786" t="s">
        <v>553</v>
      </c>
      <c r="D6786" t="str">
        <f>IFERROR(VLOOKUP(A6786,'Perpetual Stats(HEM)'!$A$3:$D$2773,3,FALSE),B6786)</f>
        <v>WA</v>
      </c>
    </row>
    <row r="6787" spans="1:4">
      <c r="A6787">
        <v>6986</v>
      </c>
      <c r="B6787" t="s">
        <v>534</v>
      </c>
      <c r="C6787" t="s">
        <v>553</v>
      </c>
      <c r="D6787" t="str">
        <f>IFERROR(VLOOKUP(A6787,'Perpetual Stats(HEM)'!$A$3:$D$2773,3,FALSE),B6787)</f>
        <v>WA</v>
      </c>
    </row>
    <row r="6788" spans="1:4">
      <c r="A6788">
        <v>6987</v>
      </c>
      <c r="B6788" t="s">
        <v>534</v>
      </c>
      <c r="C6788" t="s">
        <v>553</v>
      </c>
      <c r="D6788" t="str">
        <f>IFERROR(VLOOKUP(A6788,'Perpetual Stats(HEM)'!$A$3:$D$2773,3,FALSE),B6788)</f>
        <v>WA</v>
      </c>
    </row>
    <row r="6789" spans="1:4">
      <c r="A6789">
        <v>6988</v>
      </c>
      <c r="B6789" t="s">
        <v>534</v>
      </c>
      <c r="C6789" t="s">
        <v>553</v>
      </c>
      <c r="D6789" t="str">
        <f>IFERROR(VLOOKUP(A6789,'Perpetual Stats(HEM)'!$A$3:$D$2773,3,FALSE),B6789)</f>
        <v>WA</v>
      </c>
    </row>
    <row r="6790" spans="1:4">
      <c r="A6790">
        <v>6989</v>
      </c>
      <c r="B6790" t="s">
        <v>534</v>
      </c>
      <c r="C6790" t="s">
        <v>553</v>
      </c>
      <c r="D6790" t="str">
        <f>IFERROR(VLOOKUP(A6790,'Perpetual Stats(HEM)'!$A$3:$D$2773,3,FALSE),B6790)</f>
        <v>WA</v>
      </c>
    </row>
    <row r="6791" spans="1:4">
      <c r="A6791">
        <v>6990</v>
      </c>
      <c r="B6791" t="s">
        <v>534</v>
      </c>
      <c r="C6791" t="s">
        <v>553</v>
      </c>
      <c r="D6791" t="str">
        <f>IFERROR(VLOOKUP(A6791,'Perpetual Stats(HEM)'!$A$3:$D$2773,3,FALSE),B6791)</f>
        <v>WA</v>
      </c>
    </row>
    <row r="6792" spans="1:4">
      <c r="A6792">
        <v>6991</v>
      </c>
      <c r="B6792" t="s">
        <v>534</v>
      </c>
      <c r="C6792" t="s">
        <v>553</v>
      </c>
      <c r="D6792" t="str">
        <f>IFERROR(VLOOKUP(A6792,'Perpetual Stats(HEM)'!$A$3:$D$2773,3,FALSE),B6792)</f>
        <v>WA</v>
      </c>
    </row>
    <row r="6793" spans="1:4">
      <c r="A6793">
        <v>6992</v>
      </c>
      <c r="B6793" t="s">
        <v>534</v>
      </c>
      <c r="C6793" t="s">
        <v>553</v>
      </c>
      <c r="D6793" t="str">
        <f>IFERROR(VLOOKUP(A6793,'Perpetual Stats(HEM)'!$A$3:$D$2773,3,FALSE),B6793)</f>
        <v>WA</v>
      </c>
    </row>
    <row r="6794" spans="1:4">
      <c r="A6794">
        <v>6993</v>
      </c>
      <c r="B6794" t="s">
        <v>534</v>
      </c>
      <c r="C6794" t="s">
        <v>553</v>
      </c>
      <c r="D6794" t="str">
        <f>IFERROR(VLOOKUP(A6794,'Perpetual Stats(HEM)'!$A$3:$D$2773,3,FALSE),B6794)</f>
        <v>WA</v>
      </c>
    </row>
    <row r="6795" spans="1:4">
      <c r="A6795">
        <v>6994</v>
      </c>
      <c r="B6795" t="s">
        <v>534</v>
      </c>
      <c r="C6795" t="s">
        <v>553</v>
      </c>
      <c r="D6795" t="str">
        <f>IFERROR(VLOOKUP(A6795,'Perpetual Stats(HEM)'!$A$3:$D$2773,3,FALSE),B6795)</f>
        <v>WA</v>
      </c>
    </row>
    <row r="6796" spans="1:4">
      <c r="A6796">
        <v>6995</v>
      </c>
      <c r="B6796" t="s">
        <v>534</v>
      </c>
      <c r="C6796" t="s">
        <v>553</v>
      </c>
      <c r="D6796" t="str">
        <f>IFERROR(VLOOKUP(A6796,'Perpetual Stats(HEM)'!$A$3:$D$2773,3,FALSE),B6796)</f>
        <v>WA</v>
      </c>
    </row>
    <row r="6797" spans="1:4">
      <c r="A6797">
        <v>6996</v>
      </c>
      <c r="B6797" t="s">
        <v>534</v>
      </c>
      <c r="C6797" t="s">
        <v>553</v>
      </c>
      <c r="D6797" t="str">
        <f>IFERROR(VLOOKUP(A6797,'Perpetual Stats(HEM)'!$A$3:$D$2773,3,FALSE),B6797)</f>
        <v>WA</v>
      </c>
    </row>
    <row r="6798" spans="1:4">
      <c r="A6798">
        <v>6997</v>
      </c>
      <c r="B6798" t="s">
        <v>534</v>
      </c>
      <c r="C6798" t="s">
        <v>553</v>
      </c>
      <c r="D6798" t="str">
        <f>IFERROR(VLOOKUP(A6798,'Perpetual Stats(HEM)'!$A$3:$D$2773,3,FALSE),B6798)</f>
        <v>WA</v>
      </c>
    </row>
    <row r="6799" spans="1:4">
      <c r="A6799">
        <v>6998</v>
      </c>
      <c r="B6799" t="s">
        <v>534</v>
      </c>
      <c r="C6799" t="s">
        <v>553</v>
      </c>
      <c r="D6799" t="str">
        <f>IFERROR(VLOOKUP(A6799,'Perpetual Stats(HEM)'!$A$3:$D$2773,3,FALSE),B6799)</f>
        <v>WA</v>
      </c>
    </row>
    <row r="6800" spans="1:4">
      <c r="A6800">
        <v>6999</v>
      </c>
      <c r="B6800" t="s">
        <v>534</v>
      </c>
      <c r="C6800" t="s">
        <v>553</v>
      </c>
      <c r="D6800" t="str">
        <f>IFERROR(VLOOKUP(A6800,'Perpetual Stats(HEM)'!$A$3:$D$2773,3,FALSE),B6800)</f>
        <v>WA</v>
      </c>
    </row>
    <row r="6801" spans="1:4">
      <c r="A6801">
        <v>7000</v>
      </c>
      <c r="B6801" t="s">
        <v>535</v>
      </c>
      <c r="C6801" t="s">
        <v>554</v>
      </c>
      <c r="D6801" t="str">
        <f>IFERROR(VLOOKUP(A6801,'Perpetual Stats(HEM)'!$A$3:$D$2773,3,FALSE),B6801)</f>
        <v>6GHOB</v>
      </c>
    </row>
    <row r="6802" spans="1:4">
      <c r="A6802">
        <v>7001</v>
      </c>
      <c r="B6802" t="s">
        <v>535</v>
      </c>
      <c r="C6802" t="s">
        <v>554</v>
      </c>
      <c r="D6802" t="str">
        <f>IFERROR(VLOOKUP(A6802,'Perpetual Stats(HEM)'!$A$3:$D$2773,3,FALSE),B6802)</f>
        <v>6RTAS</v>
      </c>
    </row>
    <row r="6803" spans="1:4">
      <c r="A6803">
        <v>7002</v>
      </c>
      <c r="B6803" t="s">
        <v>535</v>
      </c>
      <c r="C6803" t="s">
        <v>554</v>
      </c>
      <c r="D6803" t="str">
        <f>IFERROR(VLOOKUP(A6803,'Perpetual Stats(HEM)'!$A$3:$D$2773,3,FALSE),B6803)</f>
        <v>TAS</v>
      </c>
    </row>
    <row r="6804" spans="1:4">
      <c r="A6804">
        <v>7003</v>
      </c>
      <c r="B6804" t="s">
        <v>535</v>
      </c>
      <c r="C6804" t="s">
        <v>554</v>
      </c>
      <c r="D6804" t="str">
        <f>IFERROR(VLOOKUP(A6804,'Perpetual Stats(HEM)'!$A$3:$D$2773,3,FALSE),B6804)</f>
        <v>TAS</v>
      </c>
    </row>
    <row r="6805" spans="1:4">
      <c r="A6805">
        <v>7004</v>
      </c>
      <c r="B6805" t="s">
        <v>535</v>
      </c>
      <c r="C6805" t="s">
        <v>553</v>
      </c>
      <c r="D6805" t="str">
        <f>IFERROR(VLOOKUP(A6805,'Perpetual Stats(HEM)'!$A$3:$D$2773,3,FALSE),B6805)</f>
        <v>6GHOB</v>
      </c>
    </row>
    <row r="6806" spans="1:4">
      <c r="A6806">
        <v>7005</v>
      </c>
      <c r="B6806" t="s">
        <v>535</v>
      </c>
      <c r="C6806" t="s">
        <v>553</v>
      </c>
      <c r="D6806" t="str">
        <f>IFERROR(VLOOKUP(A6806,'Perpetual Stats(HEM)'!$A$3:$D$2773,3,FALSE),B6806)</f>
        <v>6GHOB</v>
      </c>
    </row>
    <row r="6807" spans="1:4">
      <c r="A6807">
        <v>7006</v>
      </c>
      <c r="B6807" t="s">
        <v>535</v>
      </c>
      <c r="C6807" t="s">
        <v>553</v>
      </c>
      <c r="D6807" t="str">
        <f>IFERROR(VLOOKUP(A6807,'Perpetual Stats(HEM)'!$A$3:$D$2773,3,FALSE),B6807)</f>
        <v>TAS</v>
      </c>
    </row>
    <row r="6808" spans="1:4">
      <c r="A6808">
        <v>7007</v>
      </c>
      <c r="B6808" t="s">
        <v>535</v>
      </c>
      <c r="C6808" t="s">
        <v>553</v>
      </c>
      <c r="D6808" t="str">
        <f>IFERROR(VLOOKUP(A6808,'Perpetual Stats(HEM)'!$A$3:$D$2773,3,FALSE),B6808)</f>
        <v>6GHOB</v>
      </c>
    </row>
    <row r="6809" spans="1:4">
      <c r="A6809">
        <v>7008</v>
      </c>
      <c r="B6809" t="s">
        <v>535</v>
      </c>
      <c r="C6809" t="s">
        <v>553</v>
      </c>
      <c r="D6809" t="str">
        <f>IFERROR(VLOOKUP(A6809,'Perpetual Stats(HEM)'!$A$3:$D$2773,3,FALSE),B6809)</f>
        <v>6GHOB</v>
      </c>
    </row>
    <row r="6810" spans="1:4">
      <c r="A6810">
        <v>7009</v>
      </c>
      <c r="B6810" t="s">
        <v>535</v>
      </c>
      <c r="C6810" t="s">
        <v>553</v>
      </c>
      <c r="D6810" t="str">
        <f>IFERROR(VLOOKUP(A6810,'Perpetual Stats(HEM)'!$A$3:$D$2773,3,FALSE),B6810)</f>
        <v>6GHOB</v>
      </c>
    </row>
    <row r="6811" spans="1:4">
      <c r="A6811">
        <v>7010</v>
      </c>
      <c r="B6811" t="s">
        <v>535</v>
      </c>
      <c r="C6811" t="s">
        <v>553</v>
      </c>
      <c r="D6811" t="str">
        <f>IFERROR(VLOOKUP(A6811,'Perpetual Stats(HEM)'!$A$3:$D$2773,3,FALSE),B6811)</f>
        <v>6GHOB</v>
      </c>
    </row>
    <row r="6812" spans="1:4">
      <c r="A6812">
        <v>7011</v>
      </c>
      <c r="B6812" t="s">
        <v>535</v>
      </c>
      <c r="C6812" t="s">
        <v>553</v>
      </c>
      <c r="D6812" t="str">
        <f>IFERROR(VLOOKUP(A6812,'Perpetual Stats(HEM)'!$A$3:$D$2773,3,FALSE),B6812)</f>
        <v>6GHOB</v>
      </c>
    </row>
    <row r="6813" spans="1:4">
      <c r="A6813">
        <v>7012</v>
      </c>
      <c r="B6813" t="s">
        <v>535</v>
      </c>
      <c r="C6813" t="s">
        <v>553</v>
      </c>
      <c r="D6813" t="str">
        <f>IFERROR(VLOOKUP(A6813,'Perpetual Stats(HEM)'!$A$3:$D$2773,3,FALSE),B6813)</f>
        <v>6GHOB</v>
      </c>
    </row>
    <row r="6814" spans="1:4">
      <c r="A6814">
        <v>7013</v>
      </c>
      <c r="B6814" t="s">
        <v>535</v>
      </c>
      <c r="C6814" t="s">
        <v>553</v>
      </c>
      <c r="D6814" t="str">
        <f>IFERROR(VLOOKUP(A6814,'Perpetual Stats(HEM)'!$A$3:$D$2773,3,FALSE),B6814)</f>
        <v>TAS</v>
      </c>
    </row>
    <row r="6815" spans="1:4">
      <c r="A6815">
        <v>7014</v>
      </c>
      <c r="B6815" t="s">
        <v>535</v>
      </c>
      <c r="C6815" t="s">
        <v>553</v>
      </c>
      <c r="D6815" t="str">
        <f>IFERROR(VLOOKUP(A6815,'Perpetual Stats(HEM)'!$A$3:$D$2773,3,FALSE),B6815)</f>
        <v>TAS</v>
      </c>
    </row>
    <row r="6816" spans="1:4">
      <c r="A6816">
        <v>7015</v>
      </c>
      <c r="B6816" t="s">
        <v>535</v>
      </c>
      <c r="C6816" t="s">
        <v>553</v>
      </c>
      <c r="D6816" t="str">
        <f>IFERROR(VLOOKUP(A6816,'Perpetual Stats(HEM)'!$A$3:$D$2773,3,FALSE),B6816)</f>
        <v>6GHOB</v>
      </c>
    </row>
    <row r="6817" spans="1:4">
      <c r="A6817">
        <v>7016</v>
      </c>
      <c r="B6817" t="s">
        <v>535</v>
      </c>
      <c r="C6817" t="s">
        <v>553</v>
      </c>
      <c r="D6817" t="str">
        <f>IFERROR(VLOOKUP(A6817,'Perpetual Stats(HEM)'!$A$3:$D$2773,3,FALSE),B6817)</f>
        <v>6GHOB</v>
      </c>
    </row>
    <row r="6818" spans="1:4">
      <c r="A6818">
        <v>7017</v>
      </c>
      <c r="B6818" t="s">
        <v>535</v>
      </c>
      <c r="C6818" t="s">
        <v>553</v>
      </c>
      <c r="D6818" t="str">
        <f>IFERROR(VLOOKUP(A6818,'Perpetual Stats(HEM)'!$A$3:$D$2773,3,FALSE),B6818)</f>
        <v>6GHOB</v>
      </c>
    </row>
    <row r="6819" spans="1:4">
      <c r="A6819">
        <v>7018</v>
      </c>
      <c r="B6819" t="s">
        <v>535</v>
      </c>
      <c r="C6819" t="s">
        <v>553</v>
      </c>
      <c r="D6819" t="str">
        <f>IFERROR(VLOOKUP(A6819,'Perpetual Stats(HEM)'!$A$3:$D$2773,3,FALSE),B6819)</f>
        <v>6GHOB</v>
      </c>
    </row>
    <row r="6820" spans="1:4">
      <c r="A6820">
        <v>7019</v>
      </c>
      <c r="B6820" t="s">
        <v>535</v>
      </c>
      <c r="C6820" t="s">
        <v>553</v>
      </c>
      <c r="D6820" t="str">
        <f>IFERROR(VLOOKUP(A6820,'Perpetual Stats(HEM)'!$A$3:$D$2773,3,FALSE),B6820)</f>
        <v>6GHOB</v>
      </c>
    </row>
    <row r="6821" spans="1:4">
      <c r="A6821">
        <v>7020</v>
      </c>
      <c r="B6821" t="s">
        <v>535</v>
      </c>
      <c r="C6821" t="s">
        <v>553</v>
      </c>
      <c r="D6821" t="str">
        <f>IFERROR(VLOOKUP(A6821,'Perpetual Stats(HEM)'!$A$3:$D$2773,3,FALSE),B6821)</f>
        <v>6GHOB</v>
      </c>
    </row>
    <row r="6822" spans="1:4">
      <c r="A6822">
        <v>7021</v>
      </c>
      <c r="B6822" t="s">
        <v>535</v>
      </c>
      <c r="C6822" t="s">
        <v>553</v>
      </c>
      <c r="D6822" t="str">
        <f>IFERROR(VLOOKUP(A6822,'Perpetual Stats(HEM)'!$A$3:$D$2773,3,FALSE),B6822)</f>
        <v>6GHOB</v>
      </c>
    </row>
    <row r="6823" spans="1:4">
      <c r="A6823">
        <v>7022</v>
      </c>
      <c r="B6823" t="s">
        <v>535</v>
      </c>
      <c r="C6823" t="s">
        <v>553</v>
      </c>
      <c r="D6823" t="str">
        <f>IFERROR(VLOOKUP(A6823,'Perpetual Stats(HEM)'!$A$3:$D$2773,3,FALSE),B6823)</f>
        <v>6GHOB</v>
      </c>
    </row>
    <row r="6824" spans="1:4">
      <c r="A6824">
        <v>7023</v>
      </c>
      <c r="B6824" t="s">
        <v>535</v>
      </c>
      <c r="C6824" t="s">
        <v>553</v>
      </c>
      <c r="D6824" t="str">
        <f>IFERROR(VLOOKUP(A6824,'Perpetual Stats(HEM)'!$A$3:$D$2773,3,FALSE),B6824)</f>
        <v>6GHOB</v>
      </c>
    </row>
    <row r="6825" spans="1:4">
      <c r="A6825">
        <v>7024</v>
      </c>
      <c r="B6825" t="s">
        <v>535</v>
      </c>
      <c r="C6825" t="s">
        <v>553</v>
      </c>
      <c r="D6825" t="str">
        <f>IFERROR(VLOOKUP(A6825,'Perpetual Stats(HEM)'!$A$3:$D$2773,3,FALSE),B6825)</f>
        <v>6GHOB</v>
      </c>
    </row>
    <row r="6826" spans="1:4">
      <c r="A6826">
        <v>7025</v>
      </c>
      <c r="B6826" t="s">
        <v>535</v>
      </c>
      <c r="C6826" t="s">
        <v>553</v>
      </c>
      <c r="D6826" t="str">
        <f>IFERROR(VLOOKUP(A6826,'Perpetual Stats(HEM)'!$A$3:$D$2773,3,FALSE),B6826)</f>
        <v>6GHOB</v>
      </c>
    </row>
    <row r="6827" spans="1:4">
      <c r="A6827">
        <v>7026</v>
      </c>
      <c r="B6827" t="s">
        <v>535</v>
      </c>
      <c r="C6827" t="s">
        <v>553</v>
      </c>
      <c r="D6827" t="str">
        <f>IFERROR(VLOOKUP(A6827,'Perpetual Stats(HEM)'!$A$3:$D$2773,3,FALSE),B6827)</f>
        <v>6GHOB</v>
      </c>
    </row>
    <row r="6828" spans="1:4">
      <c r="A6828">
        <v>7027</v>
      </c>
      <c r="B6828" t="s">
        <v>535</v>
      </c>
      <c r="C6828" t="s">
        <v>553</v>
      </c>
      <c r="D6828" t="str">
        <f>IFERROR(VLOOKUP(A6828,'Perpetual Stats(HEM)'!$A$3:$D$2773,3,FALSE),B6828)</f>
        <v>6RTAS</v>
      </c>
    </row>
    <row r="6829" spans="1:4">
      <c r="A6829">
        <v>7028</v>
      </c>
      <c r="B6829" t="s">
        <v>535</v>
      </c>
      <c r="C6829" t="s">
        <v>553</v>
      </c>
      <c r="D6829" t="str">
        <f>IFERROR(VLOOKUP(A6829,'Perpetual Stats(HEM)'!$A$3:$D$2773,3,FALSE),B6829)</f>
        <v>TAS</v>
      </c>
    </row>
    <row r="6830" spans="1:4">
      <c r="A6830">
        <v>7029</v>
      </c>
      <c r="B6830" t="s">
        <v>535</v>
      </c>
      <c r="C6830" t="s">
        <v>553</v>
      </c>
      <c r="D6830" t="str">
        <f>IFERROR(VLOOKUP(A6830,'Perpetual Stats(HEM)'!$A$3:$D$2773,3,FALSE),B6830)</f>
        <v>TAS</v>
      </c>
    </row>
    <row r="6831" spans="1:4">
      <c r="A6831">
        <v>7030</v>
      </c>
      <c r="B6831" t="s">
        <v>535</v>
      </c>
      <c r="C6831" t="s">
        <v>553</v>
      </c>
      <c r="D6831" t="str">
        <f>IFERROR(VLOOKUP(A6831,'Perpetual Stats(HEM)'!$A$3:$D$2773,3,FALSE),B6831)</f>
        <v>6GHOB</v>
      </c>
    </row>
    <row r="6832" spans="1:4">
      <c r="A6832">
        <v>7031</v>
      </c>
      <c r="B6832" t="s">
        <v>535</v>
      </c>
      <c r="C6832" t="s">
        <v>553</v>
      </c>
      <c r="D6832" t="str">
        <f>IFERROR(VLOOKUP(A6832,'Perpetual Stats(HEM)'!$A$3:$D$2773,3,FALSE),B6832)</f>
        <v>TAS</v>
      </c>
    </row>
    <row r="6833" spans="1:4">
      <c r="A6833">
        <v>7032</v>
      </c>
      <c r="B6833" t="s">
        <v>535</v>
      </c>
      <c r="C6833" t="s">
        <v>553</v>
      </c>
      <c r="D6833" t="str">
        <f>IFERROR(VLOOKUP(A6833,'Perpetual Stats(HEM)'!$A$3:$D$2773,3,FALSE),B6833)</f>
        <v>TAS</v>
      </c>
    </row>
    <row r="6834" spans="1:4">
      <c r="A6834">
        <v>7033</v>
      </c>
      <c r="B6834" t="s">
        <v>535</v>
      </c>
      <c r="C6834" t="s">
        <v>553</v>
      </c>
      <c r="D6834" t="str">
        <f>IFERROR(VLOOKUP(A6834,'Perpetual Stats(HEM)'!$A$3:$D$2773,3,FALSE),B6834)</f>
        <v>TAS</v>
      </c>
    </row>
    <row r="6835" spans="1:4">
      <c r="A6835">
        <v>7034</v>
      </c>
      <c r="B6835" t="s">
        <v>535</v>
      </c>
      <c r="C6835" t="s">
        <v>553</v>
      </c>
      <c r="D6835" t="str">
        <f>IFERROR(VLOOKUP(A6835,'Perpetual Stats(HEM)'!$A$3:$D$2773,3,FALSE),B6835)</f>
        <v>TAS</v>
      </c>
    </row>
    <row r="6836" spans="1:4">
      <c r="A6836">
        <v>7035</v>
      </c>
      <c r="B6836" t="s">
        <v>535</v>
      </c>
      <c r="C6836" t="s">
        <v>553</v>
      </c>
      <c r="D6836" t="str">
        <f>IFERROR(VLOOKUP(A6836,'Perpetual Stats(HEM)'!$A$3:$D$2773,3,FALSE),B6836)</f>
        <v>TAS</v>
      </c>
    </row>
    <row r="6837" spans="1:4">
      <c r="A6837">
        <v>7036</v>
      </c>
      <c r="B6837" t="s">
        <v>535</v>
      </c>
      <c r="C6837" t="s">
        <v>553</v>
      </c>
      <c r="D6837" t="str">
        <f>IFERROR(VLOOKUP(A6837,'Perpetual Stats(HEM)'!$A$3:$D$2773,3,FALSE),B6837)</f>
        <v>TAS</v>
      </c>
    </row>
    <row r="6838" spans="1:4">
      <c r="A6838">
        <v>7037</v>
      </c>
      <c r="B6838" t="s">
        <v>535</v>
      </c>
      <c r="C6838" t="s">
        <v>553</v>
      </c>
      <c r="D6838" t="str">
        <f>IFERROR(VLOOKUP(A6838,'Perpetual Stats(HEM)'!$A$3:$D$2773,3,FALSE),B6838)</f>
        <v>TAS</v>
      </c>
    </row>
    <row r="6839" spans="1:4">
      <c r="A6839">
        <v>7038</v>
      </c>
      <c r="B6839" t="s">
        <v>535</v>
      </c>
      <c r="C6839" t="s">
        <v>553</v>
      </c>
      <c r="D6839" t="str">
        <f>IFERROR(VLOOKUP(A6839,'Perpetual Stats(HEM)'!$A$3:$D$2773,3,FALSE),B6839)</f>
        <v>TAS</v>
      </c>
    </row>
    <row r="6840" spans="1:4">
      <c r="A6840">
        <v>7039</v>
      </c>
      <c r="B6840" t="s">
        <v>535</v>
      </c>
      <c r="C6840" t="s">
        <v>553</v>
      </c>
      <c r="D6840" t="str">
        <f>IFERROR(VLOOKUP(A6840,'Perpetual Stats(HEM)'!$A$3:$D$2773,3,FALSE),B6840)</f>
        <v>TAS</v>
      </c>
    </row>
    <row r="6841" spans="1:4">
      <c r="A6841">
        <v>7040</v>
      </c>
      <c r="B6841" t="s">
        <v>535</v>
      </c>
      <c r="C6841" t="s">
        <v>553</v>
      </c>
      <c r="D6841" t="str">
        <f>IFERROR(VLOOKUP(A6841,'Perpetual Stats(HEM)'!$A$3:$D$2773,3,FALSE),B6841)</f>
        <v>TAS</v>
      </c>
    </row>
    <row r="6842" spans="1:4">
      <c r="A6842">
        <v>7041</v>
      </c>
      <c r="B6842" t="s">
        <v>535</v>
      </c>
      <c r="C6842" t="s">
        <v>553</v>
      </c>
      <c r="D6842" t="str">
        <f>IFERROR(VLOOKUP(A6842,'Perpetual Stats(HEM)'!$A$3:$D$2773,3,FALSE),B6842)</f>
        <v>TAS</v>
      </c>
    </row>
    <row r="6843" spans="1:4">
      <c r="A6843">
        <v>7042</v>
      </c>
      <c r="B6843" t="s">
        <v>535</v>
      </c>
      <c r="C6843" t="s">
        <v>553</v>
      </c>
      <c r="D6843" t="str">
        <f>IFERROR(VLOOKUP(A6843,'Perpetual Stats(HEM)'!$A$3:$D$2773,3,FALSE),B6843)</f>
        <v>TAS</v>
      </c>
    </row>
    <row r="6844" spans="1:4">
      <c r="A6844">
        <v>7043</v>
      </c>
      <c r="B6844" t="s">
        <v>535</v>
      </c>
      <c r="C6844" t="s">
        <v>553</v>
      </c>
      <c r="D6844" t="str">
        <f>IFERROR(VLOOKUP(A6844,'Perpetual Stats(HEM)'!$A$3:$D$2773,3,FALSE),B6844)</f>
        <v>TAS</v>
      </c>
    </row>
    <row r="6845" spans="1:4">
      <c r="A6845">
        <v>7044</v>
      </c>
      <c r="B6845" t="s">
        <v>535</v>
      </c>
      <c r="C6845" t="s">
        <v>553</v>
      </c>
      <c r="D6845" t="str">
        <f>IFERROR(VLOOKUP(A6845,'Perpetual Stats(HEM)'!$A$3:$D$2773,3,FALSE),B6845)</f>
        <v>TAS</v>
      </c>
    </row>
    <row r="6846" spans="1:4">
      <c r="A6846">
        <v>7045</v>
      </c>
      <c r="B6846" t="s">
        <v>535</v>
      </c>
      <c r="C6846" t="s">
        <v>553</v>
      </c>
      <c r="D6846" t="str">
        <f>IFERROR(VLOOKUP(A6846,'Perpetual Stats(HEM)'!$A$3:$D$2773,3,FALSE),B6846)</f>
        <v>TAS</v>
      </c>
    </row>
    <row r="6847" spans="1:4">
      <c r="A6847">
        <v>7046</v>
      </c>
      <c r="B6847" t="s">
        <v>535</v>
      </c>
      <c r="C6847" t="s">
        <v>553</v>
      </c>
      <c r="D6847" t="str">
        <f>IFERROR(VLOOKUP(A6847,'Perpetual Stats(HEM)'!$A$3:$D$2773,3,FALSE),B6847)</f>
        <v>TAS</v>
      </c>
    </row>
    <row r="6848" spans="1:4">
      <c r="A6848">
        <v>7047</v>
      </c>
      <c r="B6848" t="s">
        <v>535</v>
      </c>
      <c r="C6848" t="s">
        <v>553</v>
      </c>
      <c r="D6848" t="str">
        <f>IFERROR(VLOOKUP(A6848,'Perpetual Stats(HEM)'!$A$3:$D$2773,3,FALSE),B6848)</f>
        <v>TAS</v>
      </c>
    </row>
    <row r="6849" spans="1:4">
      <c r="A6849">
        <v>7048</v>
      </c>
      <c r="B6849" t="s">
        <v>535</v>
      </c>
      <c r="C6849" t="s">
        <v>553</v>
      </c>
      <c r="D6849" t="str">
        <f>IFERROR(VLOOKUP(A6849,'Perpetual Stats(HEM)'!$A$3:$D$2773,3,FALSE),B6849)</f>
        <v>TAS</v>
      </c>
    </row>
    <row r="6850" spans="1:4">
      <c r="A6850">
        <v>7049</v>
      </c>
      <c r="B6850" t="s">
        <v>535</v>
      </c>
      <c r="C6850" t="s">
        <v>553</v>
      </c>
      <c r="D6850" t="str">
        <f>IFERROR(VLOOKUP(A6850,'Perpetual Stats(HEM)'!$A$3:$D$2773,3,FALSE),B6850)</f>
        <v>TAS</v>
      </c>
    </row>
    <row r="6851" spans="1:4">
      <c r="A6851">
        <v>7050</v>
      </c>
      <c r="B6851" t="s">
        <v>535</v>
      </c>
      <c r="C6851" t="s">
        <v>553</v>
      </c>
      <c r="D6851" t="str">
        <f>IFERROR(VLOOKUP(A6851,'Perpetual Stats(HEM)'!$A$3:$D$2773,3,FALSE),B6851)</f>
        <v>6GHOB</v>
      </c>
    </row>
    <row r="6852" spans="1:4">
      <c r="A6852">
        <v>7051</v>
      </c>
      <c r="B6852" t="s">
        <v>535</v>
      </c>
      <c r="C6852" t="s">
        <v>553</v>
      </c>
      <c r="D6852" t="str">
        <f>IFERROR(VLOOKUP(A6852,'Perpetual Stats(HEM)'!$A$3:$D$2773,3,FALSE),B6852)</f>
        <v>TAS</v>
      </c>
    </row>
    <row r="6853" spans="1:4">
      <c r="A6853">
        <v>7052</v>
      </c>
      <c r="B6853" t="s">
        <v>535</v>
      </c>
      <c r="C6853" t="s">
        <v>553</v>
      </c>
      <c r="D6853" t="str">
        <f>IFERROR(VLOOKUP(A6853,'Perpetual Stats(HEM)'!$A$3:$D$2773,3,FALSE),B6853)</f>
        <v>6GHOB</v>
      </c>
    </row>
    <row r="6854" spans="1:4">
      <c r="A6854">
        <v>7053</v>
      </c>
      <c r="B6854" t="s">
        <v>535</v>
      </c>
      <c r="C6854" t="s">
        <v>553</v>
      </c>
      <c r="D6854" t="str">
        <f>IFERROR(VLOOKUP(A6854,'Perpetual Stats(HEM)'!$A$3:$D$2773,3,FALSE),B6854)</f>
        <v>6GHOB</v>
      </c>
    </row>
    <row r="6855" spans="1:4">
      <c r="A6855">
        <v>7054</v>
      </c>
      <c r="B6855" t="s">
        <v>535</v>
      </c>
      <c r="C6855" t="s">
        <v>553</v>
      </c>
      <c r="D6855" t="str">
        <f>IFERROR(VLOOKUP(A6855,'Perpetual Stats(HEM)'!$A$3:$D$2773,3,FALSE),B6855)</f>
        <v>6GHOB</v>
      </c>
    </row>
    <row r="6856" spans="1:4">
      <c r="A6856">
        <v>7055</v>
      </c>
      <c r="B6856" t="s">
        <v>535</v>
      </c>
      <c r="C6856" t="s">
        <v>553</v>
      </c>
      <c r="D6856" t="str">
        <f>IFERROR(VLOOKUP(A6856,'Perpetual Stats(HEM)'!$A$3:$D$2773,3,FALSE),B6856)</f>
        <v>6GHOB</v>
      </c>
    </row>
    <row r="6857" spans="1:4">
      <c r="A6857">
        <v>7056</v>
      </c>
      <c r="B6857" t="s">
        <v>535</v>
      </c>
      <c r="C6857" t="s">
        <v>553</v>
      </c>
      <c r="D6857" t="str">
        <f>IFERROR(VLOOKUP(A6857,'Perpetual Stats(HEM)'!$A$3:$D$2773,3,FALSE),B6857)</f>
        <v>TAS</v>
      </c>
    </row>
    <row r="6858" spans="1:4">
      <c r="A6858">
        <v>7057</v>
      </c>
      <c r="B6858" t="s">
        <v>535</v>
      </c>
      <c r="C6858" t="s">
        <v>553</v>
      </c>
      <c r="D6858" t="str">
        <f>IFERROR(VLOOKUP(A6858,'Perpetual Stats(HEM)'!$A$3:$D$2773,3,FALSE),B6858)</f>
        <v>TAS</v>
      </c>
    </row>
    <row r="6859" spans="1:4">
      <c r="A6859">
        <v>7058</v>
      </c>
      <c r="B6859" t="s">
        <v>535</v>
      </c>
      <c r="C6859" t="s">
        <v>553</v>
      </c>
      <c r="D6859" t="str">
        <f>IFERROR(VLOOKUP(A6859,'Perpetual Stats(HEM)'!$A$3:$D$2773,3,FALSE),B6859)</f>
        <v>TAS</v>
      </c>
    </row>
    <row r="6860" spans="1:4">
      <c r="A6860">
        <v>7059</v>
      </c>
      <c r="B6860" t="s">
        <v>535</v>
      </c>
      <c r="C6860" t="s">
        <v>553</v>
      </c>
      <c r="D6860" t="str">
        <f>IFERROR(VLOOKUP(A6860,'Perpetual Stats(HEM)'!$A$3:$D$2773,3,FALSE),B6860)</f>
        <v>TAS</v>
      </c>
    </row>
    <row r="6861" spans="1:4">
      <c r="A6861">
        <v>7060</v>
      </c>
      <c r="B6861" t="s">
        <v>535</v>
      </c>
      <c r="C6861" t="s">
        <v>553</v>
      </c>
      <c r="D6861" t="str">
        <f>IFERROR(VLOOKUP(A6861,'Perpetual Stats(HEM)'!$A$3:$D$2773,3,FALSE),B6861)</f>
        <v>TAS</v>
      </c>
    </row>
    <row r="6862" spans="1:4">
      <c r="A6862">
        <v>7061</v>
      </c>
      <c r="B6862" t="s">
        <v>535</v>
      </c>
      <c r="C6862" t="s">
        <v>553</v>
      </c>
      <c r="D6862" t="str">
        <f>IFERROR(VLOOKUP(A6862,'Perpetual Stats(HEM)'!$A$3:$D$2773,3,FALSE),B6862)</f>
        <v>TAS</v>
      </c>
    </row>
    <row r="6863" spans="1:4">
      <c r="A6863">
        <v>7062</v>
      </c>
      <c r="B6863" t="s">
        <v>535</v>
      </c>
      <c r="C6863" t="s">
        <v>553</v>
      </c>
      <c r="D6863" t="str">
        <f>IFERROR(VLOOKUP(A6863,'Perpetual Stats(HEM)'!$A$3:$D$2773,3,FALSE),B6863)</f>
        <v>TAS</v>
      </c>
    </row>
    <row r="6864" spans="1:4">
      <c r="A6864">
        <v>7063</v>
      </c>
      <c r="B6864" t="s">
        <v>535</v>
      </c>
      <c r="C6864" t="s">
        <v>553</v>
      </c>
      <c r="D6864" t="str">
        <f>IFERROR(VLOOKUP(A6864,'Perpetual Stats(HEM)'!$A$3:$D$2773,3,FALSE),B6864)</f>
        <v>TAS</v>
      </c>
    </row>
    <row r="6865" spans="1:4">
      <c r="A6865">
        <v>7064</v>
      </c>
      <c r="B6865" t="s">
        <v>535</v>
      </c>
      <c r="C6865" t="s">
        <v>553</v>
      </c>
      <c r="D6865" t="str">
        <f>IFERROR(VLOOKUP(A6865,'Perpetual Stats(HEM)'!$A$3:$D$2773,3,FALSE),B6865)</f>
        <v>TAS</v>
      </c>
    </row>
    <row r="6866" spans="1:4">
      <c r="A6866">
        <v>7065</v>
      </c>
      <c r="B6866" t="s">
        <v>535</v>
      </c>
      <c r="C6866" t="s">
        <v>553</v>
      </c>
      <c r="D6866" t="str">
        <f>IFERROR(VLOOKUP(A6866,'Perpetual Stats(HEM)'!$A$3:$D$2773,3,FALSE),B6866)</f>
        <v>TAS</v>
      </c>
    </row>
    <row r="6867" spans="1:4">
      <c r="A6867">
        <v>7066</v>
      </c>
      <c r="B6867" t="s">
        <v>535</v>
      </c>
      <c r="C6867" t="s">
        <v>553</v>
      </c>
      <c r="D6867" t="str">
        <f>IFERROR(VLOOKUP(A6867,'Perpetual Stats(HEM)'!$A$3:$D$2773,3,FALSE),B6867)</f>
        <v>TAS</v>
      </c>
    </row>
    <row r="6868" spans="1:4">
      <c r="A6868">
        <v>7067</v>
      </c>
      <c r="B6868" t="s">
        <v>535</v>
      </c>
      <c r="C6868" t="s">
        <v>553</v>
      </c>
      <c r="D6868" t="str">
        <f>IFERROR(VLOOKUP(A6868,'Perpetual Stats(HEM)'!$A$3:$D$2773,3,FALSE),B6868)</f>
        <v>TAS</v>
      </c>
    </row>
    <row r="6869" spans="1:4">
      <c r="A6869">
        <v>7068</v>
      </c>
      <c r="B6869" t="s">
        <v>535</v>
      </c>
      <c r="C6869" t="s">
        <v>553</v>
      </c>
      <c r="D6869" t="str">
        <f>IFERROR(VLOOKUP(A6869,'Perpetual Stats(HEM)'!$A$3:$D$2773,3,FALSE),B6869)</f>
        <v>TAS</v>
      </c>
    </row>
    <row r="6870" spans="1:4">
      <c r="A6870">
        <v>7069</v>
      </c>
      <c r="B6870" t="s">
        <v>535</v>
      </c>
      <c r="C6870" t="s">
        <v>553</v>
      </c>
      <c r="D6870" t="str">
        <f>IFERROR(VLOOKUP(A6870,'Perpetual Stats(HEM)'!$A$3:$D$2773,3,FALSE),B6870)</f>
        <v>TAS</v>
      </c>
    </row>
    <row r="6871" spans="1:4">
      <c r="A6871">
        <v>7070</v>
      </c>
      <c r="B6871" t="s">
        <v>535</v>
      </c>
      <c r="C6871" t="s">
        <v>553</v>
      </c>
      <c r="D6871" t="str">
        <f>IFERROR(VLOOKUP(A6871,'Perpetual Stats(HEM)'!$A$3:$D$2773,3,FALSE),B6871)</f>
        <v>TAS</v>
      </c>
    </row>
    <row r="6872" spans="1:4">
      <c r="A6872">
        <v>7071</v>
      </c>
      <c r="B6872" t="s">
        <v>535</v>
      </c>
      <c r="C6872" t="s">
        <v>553</v>
      </c>
      <c r="D6872" t="str">
        <f>IFERROR(VLOOKUP(A6872,'Perpetual Stats(HEM)'!$A$3:$D$2773,3,FALSE),B6872)</f>
        <v>TAS</v>
      </c>
    </row>
    <row r="6873" spans="1:4">
      <c r="A6873">
        <v>7072</v>
      </c>
      <c r="B6873" t="s">
        <v>535</v>
      </c>
      <c r="C6873" t="s">
        <v>553</v>
      </c>
      <c r="D6873" t="str">
        <f>IFERROR(VLOOKUP(A6873,'Perpetual Stats(HEM)'!$A$3:$D$2773,3,FALSE),B6873)</f>
        <v>TAS</v>
      </c>
    </row>
    <row r="6874" spans="1:4">
      <c r="A6874">
        <v>7073</v>
      </c>
      <c r="B6874" t="s">
        <v>535</v>
      </c>
      <c r="C6874" t="s">
        <v>553</v>
      </c>
      <c r="D6874" t="str">
        <f>IFERROR(VLOOKUP(A6874,'Perpetual Stats(HEM)'!$A$3:$D$2773,3,FALSE),B6874)</f>
        <v>TAS</v>
      </c>
    </row>
    <row r="6875" spans="1:4">
      <c r="A6875">
        <v>7074</v>
      </c>
      <c r="B6875" t="s">
        <v>535</v>
      </c>
      <c r="C6875" t="s">
        <v>553</v>
      </c>
      <c r="D6875" t="str">
        <f>IFERROR(VLOOKUP(A6875,'Perpetual Stats(HEM)'!$A$3:$D$2773,3,FALSE),B6875)</f>
        <v>TAS</v>
      </c>
    </row>
    <row r="6876" spans="1:4">
      <c r="A6876">
        <v>7075</v>
      </c>
      <c r="B6876" t="s">
        <v>535</v>
      </c>
      <c r="C6876" t="s">
        <v>553</v>
      </c>
      <c r="D6876" t="str">
        <f>IFERROR(VLOOKUP(A6876,'Perpetual Stats(HEM)'!$A$3:$D$2773,3,FALSE),B6876)</f>
        <v>TAS</v>
      </c>
    </row>
    <row r="6877" spans="1:4">
      <c r="A6877">
        <v>7076</v>
      </c>
      <c r="B6877" t="s">
        <v>535</v>
      </c>
      <c r="C6877" t="s">
        <v>553</v>
      </c>
      <c r="D6877" t="str">
        <f>IFERROR(VLOOKUP(A6877,'Perpetual Stats(HEM)'!$A$3:$D$2773,3,FALSE),B6877)</f>
        <v>TAS</v>
      </c>
    </row>
    <row r="6878" spans="1:4">
      <c r="A6878">
        <v>7077</v>
      </c>
      <c r="B6878" t="s">
        <v>535</v>
      </c>
      <c r="C6878" t="s">
        <v>553</v>
      </c>
      <c r="D6878" t="str">
        <f>IFERROR(VLOOKUP(A6878,'Perpetual Stats(HEM)'!$A$3:$D$2773,3,FALSE),B6878)</f>
        <v>TAS</v>
      </c>
    </row>
    <row r="6879" spans="1:4">
      <c r="A6879">
        <v>7078</v>
      </c>
      <c r="B6879" t="s">
        <v>535</v>
      </c>
      <c r="C6879" t="s">
        <v>553</v>
      </c>
      <c r="D6879" t="str">
        <f>IFERROR(VLOOKUP(A6879,'Perpetual Stats(HEM)'!$A$3:$D$2773,3,FALSE),B6879)</f>
        <v>TAS</v>
      </c>
    </row>
    <row r="6880" spans="1:4">
      <c r="A6880">
        <v>7079</v>
      </c>
      <c r="B6880" t="s">
        <v>535</v>
      </c>
      <c r="C6880" t="s">
        <v>553</v>
      </c>
      <c r="D6880" t="str">
        <f>IFERROR(VLOOKUP(A6880,'Perpetual Stats(HEM)'!$A$3:$D$2773,3,FALSE),B6880)</f>
        <v>TAS</v>
      </c>
    </row>
    <row r="6881" spans="1:4">
      <c r="A6881">
        <v>7080</v>
      </c>
      <c r="B6881" t="s">
        <v>535</v>
      </c>
      <c r="C6881" t="s">
        <v>553</v>
      </c>
      <c r="D6881" t="str">
        <f>IFERROR(VLOOKUP(A6881,'Perpetual Stats(HEM)'!$A$3:$D$2773,3,FALSE),B6881)</f>
        <v>TAS</v>
      </c>
    </row>
    <row r="6882" spans="1:4">
      <c r="A6882">
        <v>7081</v>
      </c>
      <c r="B6882" t="s">
        <v>535</v>
      </c>
      <c r="C6882" t="s">
        <v>553</v>
      </c>
      <c r="D6882" t="str">
        <f>IFERROR(VLOOKUP(A6882,'Perpetual Stats(HEM)'!$A$3:$D$2773,3,FALSE),B6882)</f>
        <v>TAS</v>
      </c>
    </row>
    <row r="6883" spans="1:4">
      <c r="A6883">
        <v>7082</v>
      </c>
      <c r="B6883" t="s">
        <v>535</v>
      </c>
      <c r="C6883" t="s">
        <v>553</v>
      </c>
      <c r="D6883" t="str">
        <f>IFERROR(VLOOKUP(A6883,'Perpetual Stats(HEM)'!$A$3:$D$2773,3,FALSE),B6883)</f>
        <v>TAS</v>
      </c>
    </row>
    <row r="6884" spans="1:4">
      <c r="A6884">
        <v>7083</v>
      </c>
      <c r="B6884" t="s">
        <v>535</v>
      </c>
      <c r="C6884" t="s">
        <v>553</v>
      </c>
      <c r="D6884" t="str">
        <f>IFERROR(VLOOKUP(A6884,'Perpetual Stats(HEM)'!$A$3:$D$2773,3,FALSE),B6884)</f>
        <v>TAS</v>
      </c>
    </row>
    <row r="6885" spans="1:4">
      <c r="A6885">
        <v>7084</v>
      </c>
      <c r="B6885" t="s">
        <v>535</v>
      </c>
      <c r="C6885" t="s">
        <v>553</v>
      </c>
      <c r="D6885" t="str">
        <f>IFERROR(VLOOKUP(A6885,'Perpetual Stats(HEM)'!$A$3:$D$2773,3,FALSE),B6885)</f>
        <v>TAS</v>
      </c>
    </row>
    <row r="6886" spans="1:4">
      <c r="A6886">
        <v>7085</v>
      </c>
      <c r="B6886" t="s">
        <v>535</v>
      </c>
      <c r="C6886" t="s">
        <v>553</v>
      </c>
      <c r="D6886" t="str">
        <f>IFERROR(VLOOKUP(A6886,'Perpetual Stats(HEM)'!$A$3:$D$2773,3,FALSE),B6886)</f>
        <v>TAS</v>
      </c>
    </row>
    <row r="6887" spans="1:4">
      <c r="A6887">
        <v>7086</v>
      </c>
      <c r="B6887" t="s">
        <v>535</v>
      </c>
      <c r="C6887" t="s">
        <v>553</v>
      </c>
      <c r="D6887" t="str">
        <f>IFERROR(VLOOKUP(A6887,'Perpetual Stats(HEM)'!$A$3:$D$2773,3,FALSE),B6887)</f>
        <v>TAS</v>
      </c>
    </row>
    <row r="6888" spans="1:4">
      <c r="A6888">
        <v>7087</v>
      </c>
      <c r="B6888" t="s">
        <v>535</v>
      </c>
      <c r="C6888" t="s">
        <v>553</v>
      </c>
      <c r="D6888" t="str">
        <f>IFERROR(VLOOKUP(A6888,'Perpetual Stats(HEM)'!$A$3:$D$2773,3,FALSE),B6888)</f>
        <v>TAS</v>
      </c>
    </row>
    <row r="6889" spans="1:4">
      <c r="A6889">
        <v>7088</v>
      </c>
      <c r="B6889" t="s">
        <v>535</v>
      </c>
      <c r="C6889" t="s">
        <v>553</v>
      </c>
      <c r="D6889" t="str">
        <f>IFERROR(VLOOKUP(A6889,'Perpetual Stats(HEM)'!$A$3:$D$2773,3,FALSE),B6889)</f>
        <v>TAS</v>
      </c>
    </row>
    <row r="6890" spans="1:4">
      <c r="A6890">
        <v>7089</v>
      </c>
      <c r="B6890" t="s">
        <v>535</v>
      </c>
      <c r="C6890" t="s">
        <v>553</v>
      </c>
      <c r="D6890" t="str">
        <f>IFERROR(VLOOKUP(A6890,'Perpetual Stats(HEM)'!$A$3:$D$2773,3,FALSE),B6890)</f>
        <v>TAS</v>
      </c>
    </row>
    <row r="6891" spans="1:4">
      <c r="A6891">
        <v>7090</v>
      </c>
      <c r="B6891" t="s">
        <v>535</v>
      </c>
      <c r="C6891" t="s">
        <v>553</v>
      </c>
      <c r="D6891" t="str">
        <f>IFERROR(VLOOKUP(A6891,'Perpetual Stats(HEM)'!$A$3:$D$2773,3,FALSE),B6891)</f>
        <v>TAS</v>
      </c>
    </row>
    <row r="6892" spans="1:4">
      <c r="A6892">
        <v>7091</v>
      </c>
      <c r="B6892" t="s">
        <v>535</v>
      </c>
      <c r="C6892" t="s">
        <v>553</v>
      </c>
      <c r="D6892" t="str">
        <f>IFERROR(VLOOKUP(A6892,'Perpetual Stats(HEM)'!$A$3:$D$2773,3,FALSE),B6892)</f>
        <v>TAS</v>
      </c>
    </row>
    <row r="6893" spans="1:4">
      <c r="A6893">
        <v>7092</v>
      </c>
      <c r="B6893" t="s">
        <v>535</v>
      </c>
      <c r="C6893" t="s">
        <v>553</v>
      </c>
      <c r="D6893" t="str">
        <f>IFERROR(VLOOKUP(A6893,'Perpetual Stats(HEM)'!$A$3:$D$2773,3,FALSE),B6893)</f>
        <v>TAS</v>
      </c>
    </row>
    <row r="6894" spans="1:4">
      <c r="A6894">
        <v>7093</v>
      </c>
      <c r="B6894" t="s">
        <v>535</v>
      </c>
      <c r="C6894" t="s">
        <v>553</v>
      </c>
      <c r="D6894" t="str">
        <f>IFERROR(VLOOKUP(A6894,'Perpetual Stats(HEM)'!$A$3:$D$2773,3,FALSE),B6894)</f>
        <v>TAS</v>
      </c>
    </row>
    <row r="6895" spans="1:4">
      <c r="A6895">
        <v>7094</v>
      </c>
      <c r="B6895" t="s">
        <v>535</v>
      </c>
      <c r="C6895" t="s">
        <v>553</v>
      </c>
      <c r="D6895" t="str">
        <f>IFERROR(VLOOKUP(A6895,'Perpetual Stats(HEM)'!$A$3:$D$2773,3,FALSE),B6895)</f>
        <v>TAS</v>
      </c>
    </row>
    <row r="6896" spans="1:4">
      <c r="A6896">
        <v>7095</v>
      </c>
      <c r="B6896" t="s">
        <v>535</v>
      </c>
      <c r="C6896" t="s">
        <v>553</v>
      </c>
      <c r="D6896" t="str">
        <f>IFERROR(VLOOKUP(A6896,'Perpetual Stats(HEM)'!$A$3:$D$2773,3,FALSE),B6896)</f>
        <v>TAS</v>
      </c>
    </row>
    <row r="6897" spans="1:4">
      <c r="A6897">
        <v>7096</v>
      </c>
      <c r="B6897" t="s">
        <v>535</v>
      </c>
      <c r="C6897" t="s">
        <v>553</v>
      </c>
      <c r="D6897" t="str">
        <f>IFERROR(VLOOKUP(A6897,'Perpetual Stats(HEM)'!$A$3:$D$2773,3,FALSE),B6897)</f>
        <v>TAS</v>
      </c>
    </row>
    <row r="6898" spans="1:4">
      <c r="A6898">
        <v>7097</v>
      </c>
      <c r="B6898" t="s">
        <v>535</v>
      </c>
      <c r="C6898" t="s">
        <v>553</v>
      </c>
      <c r="D6898" t="str">
        <f>IFERROR(VLOOKUP(A6898,'Perpetual Stats(HEM)'!$A$3:$D$2773,3,FALSE),B6898)</f>
        <v>TAS</v>
      </c>
    </row>
    <row r="6899" spans="1:4">
      <c r="A6899">
        <v>7098</v>
      </c>
      <c r="B6899" t="s">
        <v>535</v>
      </c>
      <c r="C6899" t="s">
        <v>553</v>
      </c>
      <c r="D6899" t="str">
        <f>IFERROR(VLOOKUP(A6899,'Perpetual Stats(HEM)'!$A$3:$D$2773,3,FALSE),B6899)</f>
        <v>TAS</v>
      </c>
    </row>
    <row r="6900" spans="1:4">
      <c r="A6900">
        <v>7099</v>
      </c>
      <c r="B6900" t="s">
        <v>535</v>
      </c>
      <c r="C6900" t="s">
        <v>553</v>
      </c>
      <c r="D6900" t="str">
        <f>IFERROR(VLOOKUP(A6900,'Perpetual Stats(HEM)'!$A$3:$D$2773,3,FALSE),B6900)</f>
        <v>TAS</v>
      </c>
    </row>
    <row r="6901" spans="1:4">
      <c r="A6901">
        <v>7100</v>
      </c>
      <c r="B6901" t="s">
        <v>535</v>
      </c>
      <c r="C6901" t="s">
        <v>553</v>
      </c>
      <c r="D6901" t="str">
        <f>IFERROR(VLOOKUP(A6901,'Perpetual Stats(HEM)'!$A$3:$D$2773,3,FALSE),B6901)</f>
        <v>TAS</v>
      </c>
    </row>
    <row r="6902" spans="1:4">
      <c r="A6902">
        <v>7101</v>
      </c>
      <c r="B6902" t="s">
        <v>535</v>
      </c>
      <c r="C6902" t="s">
        <v>553</v>
      </c>
      <c r="D6902" t="str">
        <f>IFERROR(VLOOKUP(A6902,'Perpetual Stats(HEM)'!$A$3:$D$2773,3,FALSE),B6902)</f>
        <v>TAS</v>
      </c>
    </row>
    <row r="6903" spans="1:4">
      <c r="A6903">
        <v>7102</v>
      </c>
      <c r="B6903" t="s">
        <v>535</v>
      </c>
      <c r="C6903" t="s">
        <v>553</v>
      </c>
      <c r="D6903" t="str">
        <f>IFERROR(VLOOKUP(A6903,'Perpetual Stats(HEM)'!$A$3:$D$2773,3,FALSE),B6903)</f>
        <v>TAS</v>
      </c>
    </row>
    <row r="6904" spans="1:4">
      <c r="A6904">
        <v>7103</v>
      </c>
      <c r="B6904" t="s">
        <v>535</v>
      </c>
      <c r="C6904" t="s">
        <v>553</v>
      </c>
      <c r="D6904" t="str">
        <f>IFERROR(VLOOKUP(A6904,'Perpetual Stats(HEM)'!$A$3:$D$2773,3,FALSE),B6904)</f>
        <v>TAS</v>
      </c>
    </row>
    <row r="6905" spans="1:4">
      <c r="A6905">
        <v>7104</v>
      </c>
      <c r="B6905" t="s">
        <v>535</v>
      </c>
      <c r="C6905" t="s">
        <v>553</v>
      </c>
      <c r="D6905" t="str">
        <f>IFERROR(VLOOKUP(A6905,'Perpetual Stats(HEM)'!$A$3:$D$2773,3,FALSE),B6905)</f>
        <v>TAS</v>
      </c>
    </row>
    <row r="6906" spans="1:4">
      <c r="A6906">
        <v>7105</v>
      </c>
      <c r="B6906" t="s">
        <v>535</v>
      </c>
      <c r="C6906" t="s">
        <v>553</v>
      </c>
      <c r="D6906" t="str">
        <f>IFERROR(VLOOKUP(A6906,'Perpetual Stats(HEM)'!$A$3:$D$2773,3,FALSE),B6906)</f>
        <v>TAS</v>
      </c>
    </row>
    <row r="6907" spans="1:4">
      <c r="A6907">
        <v>7106</v>
      </c>
      <c r="B6907" t="s">
        <v>535</v>
      </c>
      <c r="C6907" t="s">
        <v>553</v>
      </c>
      <c r="D6907" t="str">
        <f>IFERROR(VLOOKUP(A6907,'Perpetual Stats(HEM)'!$A$3:$D$2773,3,FALSE),B6907)</f>
        <v>TAS</v>
      </c>
    </row>
    <row r="6908" spans="1:4">
      <c r="A6908">
        <v>7107</v>
      </c>
      <c r="B6908" t="s">
        <v>535</v>
      </c>
      <c r="C6908" t="s">
        <v>553</v>
      </c>
      <c r="D6908" t="str">
        <f>IFERROR(VLOOKUP(A6908,'Perpetual Stats(HEM)'!$A$3:$D$2773,3,FALSE),B6908)</f>
        <v>TAS</v>
      </c>
    </row>
    <row r="6909" spans="1:4">
      <c r="A6909">
        <v>7108</v>
      </c>
      <c r="B6909" t="s">
        <v>535</v>
      </c>
      <c r="C6909" t="s">
        <v>553</v>
      </c>
      <c r="D6909" t="str">
        <f>IFERROR(VLOOKUP(A6909,'Perpetual Stats(HEM)'!$A$3:$D$2773,3,FALSE),B6909)</f>
        <v>TAS</v>
      </c>
    </row>
    <row r="6910" spans="1:4">
      <c r="A6910">
        <v>7109</v>
      </c>
      <c r="B6910" t="s">
        <v>535</v>
      </c>
      <c r="C6910" t="s">
        <v>553</v>
      </c>
      <c r="D6910" t="str">
        <f>IFERROR(VLOOKUP(A6910,'Perpetual Stats(HEM)'!$A$3:$D$2773,3,FALSE),B6910)</f>
        <v>6GHOB</v>
      </c>
    </row>
    <row r="6911" spans="1:4">
      <c r="A6911">
        <v>7110</v>
      </c>
      <c r="B6911" t="s">
        <v>535</v>
      </c>
      <c r="C6911" t="s">
        <v>553</v>
      </c>
      <c r="D6911" t="str">
        <f>IFERROR(VLOOKUP(A6911,'Perpetual Stats(HEM)'!$A$3:$D$2773,3,FALSE),B6911)</f>
        <v>TAS</v>
      </c>
    </row>
    <row r="6912" spans="1:4">
      <c r="A6912">
        <v>7111</v>
      </c>
      <c r="B6912" t="s">
        <v>535</v>
      </c>
      <c r="C6912" t="s">
        <v>553</v>
      </c>
      <c r="D6912" t="str">
        <f>IFERROR(VLOOKUP(A6912,'Perpetual Stats(HEM)'!$A$3:$D$2773,3,FALSE),B6912)</f>
        <v>TAS</v>
      </c>
    </row>
    <row r="6913" spans="1:4">
      <c r="A6913">
        <v>7112</v>
      </c>
      <c r="B6913" t="s">
        <v>535</v>
      </c>
      <c r="C6913" t="s">
        <v>553</v>
      </c>
      <c r="D6913" t="str">
        <f>IFERROR(VLOOKUP(A6913,'Perpetual Stats(HEM)'!$A$3:$D$2773,3,FALSE),B6913)</f>
        <v>6RTAS</v>
      </c>
    </row>
    <row r="6914" spans="1:4">
      <c r="A6914">
        <v>7113</v>
      </c>
      <c r="B6914" t="s">
        <v>535</v>
      </c>
      <c r="C6914" t="s">
        <v>553</v>
      </c>
      <c r="D6914" t="str">
        <f>IFERROR(VLOOKUP(A6914,'Perpetual Stats(HEM)'!$A$3:$D$2773,3,FALSE),B6914)</f>
        <v>6RTAS</v>
      </c>
    </row>
    <row r="6915" spans="1:4">
      <c r="A6915">
        <v>7114</v>
      </c>
      <c r="B6915" t="s">
        <v>535</v>
      </c>
      <c r="C6915" t="s">
        <v>553</v>
      </c>
      <c r="D6915" t="str">
        <f>IFERROR(VLOOKUP(A6915,'Perpetual Stats(HEM)'!$A$3:$D$2773,3,FALSE),B6915)</f>
        <v>TAS</v>
      </c>
    </row>
    <row r="6916" spans="1:4">
      <c r="A6916">
        <v>7115</v>
      </c>
      <c r="B6916" t="s">
        <v>535</v>
      </c>
      <c r="C6916" t="s">
        <v>553</v>
      </c>
      <c r="D6916" t="str">
        <f>IFERROR(VLOOKUP(A6916,'Perpetual Stats(HEM)'!$A$3:$D$2773,3,FALSE),B6916)</f>
        <v>TAS</v>
      </c>
    </row>
    <row r="6917" spans="1:4">
      <c r="A6917">
        <v>7116</v>
      </c>
      <c r="B6917" t="s">
        <v>535</v>
      </c>
      <c r="C6917" t="s">
        <v>553</v>
      </c>
      <c r="D6917" t="str">
        <f>IFERROR(VLOOKUP(A6917,'Perpetual Stats(HEM)'!$A$3:$D$2773,3,FALSE),B6917)</f>
        <v>6RTAS</v>
      </c>
    </row>
    <row r="6918" spans="1:4">
      <c r="A6918">
        <v>7117</v>
      </c>
      <c r="B6918" t="s">
        <v>535</v>
      </c>
      <c r="C6918" t="s">
        <v>553</v>
      </c>
      <c r="D6918" t="str">
        <f>IFERROR(VLOOKUP(A6918,'Perpetual Stats(HEM)'!$A$3:$D$2773,3,FALSE),B6918)</f>
        <v>6RTAS</v>
      </c>
    </row>
    <row r="6919" spans="1:4">
      <c r="A6919">
        <v>7118</v>
      </c>
      <c r="B6919" t="s">
        <v>535</v>
      </c>
      <c r="C6919" t="s">
        <v>553</v>
      </c>
      <c r="D6919" t="str">
        <f>IFERROR(VLOOKUP(A6919,'Perpetual Stats(HEM)'!$A$3:$D$2773,3,FALSE),B6919)</f>
        <v>TAS</v>
      </c>
    </row>
    <row r="6920" spans="1:4">
      <c r="A6920">
        <v>7119</v>
      </c>
      <c r="B6920" t="s">
        <v>535</v>
      </c>
      <c r="C6920" t="s">
        <v>553</v>
      </c>
      <c r="D6920" t="str">
        <f>IFERROR(VLOOKUP(A6920,'Perpetual Stats(HEM)'!$A$3:$D$2773,3,FALSE),B6920)</f>
        <v>6RTAS</v>
      </c>
    </row>
    <row r="6921" spans="1:4">
      <c r="A6921">
        <v>7120</v>
      </c>
      <c r="B6921" t="s">
        <v>535</v>
      </c>
      <c r="C6921" t="s">
        <v>553</v>
      </c>
      <c r="D6921" t="str">
        <f>IFERROR(VLOOKUP(A6921,'Perpetual Stats(HEM)'!$A$3:$D$2773,3,FALSE),B6921)</f>
        <v>6RTAS</v>
      </c>
    </row>
    <row r="6922" spans="1:4">
      <c r="A6922">
        <v>7121</v>
      </c>
      <c r="B6922" t="s">
        <v>535</v>
      </c>
      <c r="C6922" t="s">
        <v>553</v>
      </c>
      <c r="D6922" t="str">
        <f>IFERROR(VLOOKUP(A6922,'Perpetual Stats(HEM)'!$A$3:$D$2773,3,FALSE),B6922)</f>
        <v>TAS</v>
      </c>
    </row>
    <row r="6923" spans="1:4">
      <c r="A6923">
        <v>7122</v>
      </c>
      <c r="B6923" t="s">
        <v>535</v>
      </c>
      <c r="C6923" t="s">
        <v>553</v>
      </c>
      <c r="D6923" t="str">
        <f>IFERROR(VLOOKUP(A6923,'Perpetual Stats(HEM)'!$A$3:$D$2773,3,FALSE),B6923)</f>
        <v>TAS</v>
      </c>
    </row>
    <row r="6924" spans="1:4">
      <c r="A6924">
        <v>7123</v>
      </c>
      <c r="B6924" t="s">
        <v>535</v>
      </c>
      <c r="C6924" t="s">
        <v>553</v>
      </c>
      <c r="D6924" t="str">
        <f>IFERROR(VLOOKUP(A6924,'Perpetual Stats(HEM)'!$A$3:$D$2773,3,FALSE),B6924)</f>
        <v>TAS</v>
      </c>
    </row>
    <row r="6925" spans="1:4">
      <c r="A6925">
        <v>7124</v>
      </c>
      <c r="B6925" t="s">
        <v>535</v>
      </c>
      <c r="C6925" t="s">
        <v>553</v>
      </c>
      <c r="D6925" t="str">
        <f>IFERROR(VLOOKUP(A6925,'Perpetual Stats(HEM)'!$A$3:$D$2773,3,FALSE),B6925)</f>
        <v>TAS</v>
      </c>
    </row>
    <row r="6926" spans="1:4">
      <c r="A6926">
        <v>7125</v>
      </c>
      <c r="B6926" t="s">
        <v>535</v>
      </c>
      <c r="C6926" t="s">
        <v>553</v>
      </c>
      <c r="D6926" t="str">
        <f>IFERROR(VLOOKUP(A6926,'Perpetual Stats(HEM)'!$A$3:$D$2773,3,FALSE),B6926)</f>
        <v>TAS</v>
      </c>
    </row>
    <row r="6927" spans="1:4">
      <c r="A6927">
        <v>7126</v>
      </c>
      <c r="B6927" t="s">
        <v>535</v>
      </c>
      <c r="C6927" t="s">
        <v>553</v>
      </c>
      <c r="D6927" t="str">
        <f>IFERROR(VLOOKUP(A6927,'Perpetual Stats(HEM)'!$A$3:$D$2773,3,FALSE),B6927)</f>
        <v>TAS</v>
      </c>
    </row>
    <row r="6928" spans="1:4">
      <c r="A6928">
        <v>7127</v>
      </c>
      <c r="B6928" t="s">
        <v>535</v>
      </c>
      <c r="C6928" t="s">
        <v>553</v>
      </c>
      <c r="D6928" t="str">
        <f>IFERROR(VLOOKUP(A6928,'Perpetual Stats(HEM)'!$A$3:$D$2773,3,FALSE),B6928)</f>
        <v>TAS</v>
      </c>
    </row>
    <row r="6929" spans="1:4">
      <c r="A6929">
        <v>7128</v>
      </c>
      <c r="B6929" t="s">
        <v>535</v>
      </c>
      <c r="C6929" t="s">
        <v>553</v>
      </c>
      <c r="D6929" t="str">
        <f>IFERROR(VLOOKUP(A6929,'Perpetual Stats(HEM)'!$A$3:$D$2773,3,FALSE),B6929)</f>
        <v>TAS</v>
      </c>
    </row>
    <row r="6930" spans="1:4">
      <c r="A6930">
        <v>7129</v>
      </c>
      <c r="B6930" t="s">
        <v>535</v>
      </c>
      <c r="C6930" t="s">
        <v>553</v>
      </c>
      <c r="D6930" t="str">
        <f>IFERROR(VLOOKUP(A6930,'Perpetual Stats(HEM)'!$A$3:$D$2773,3,FALSE),B6930)</f>
        <v>TAS</v>
      </c>
    </row>
    <row r="6931" spans="1:4">
      <c r="A6931">
        <v>7130</v>
      </c>
      <c r="B6931" t="s">
        <v>535</v>
      </c>
      <c r="C6931" t="s">
        <v>553</v>
      </c>
      <c r="D6931" t="str">
        <f>IFERROR(VLOOKUP(A6931,'Perpetual Stats(HEM)'!$A$3:$D$2773,3,FALSE),B6931)</f>
        <v>TAS</v>
      </c>
    </row>
    <row r="6932" spans="1:4">
      <c r="A6932">
        <v>7131</v>
      </c>
      <c r="B6932" t="s">
        <v>535</v>
      </c>
      <c r="C6932" t="s">
        <v>553</v>
      </c>
      <c r="D6932" t="str">
        <f>IFERROR(VLOOKUP(A6932,'Perpetual Stats(HEM)'!$A$3:$D$2773,3,FALSE),B6932)</f>
        <v>TAS</v>
      </c>
    </row>
    <row r="6933" spans="1:4">
      <c r="A6933">
        <v>7132</v>
      </c>
      <c r="B6933" t="s">
        <v>535</v>
      </c>
      <c r="C6933" t="s">
        <v>553</v>
      </c>
      <c r="D6933" t="str">
        <f>IFERROR(VLOOKUP(A6933,'Perpetual Stats(HEM)'!$A$3:$D$2773,3,FALSE),B6933)</f>
        <v>TAS</v>
      </c>
    </row>
    <row r="6934" spans="1:4">
      <c r="A6934">
        <v>7133</v>
      </c>
      <c r="B6934" t="s">
        <v>535</v>
      </c>
      <c r="C6934" t="s">
        <v>553</v>
      </c>
      <c r="D6934" t="str">
        <f>IFERROR(VLOOKUP(A6934,'Perpetual Stats(HEM)'!$A$3:$D$2773,3,FALSE),B6934)</f>
        <v>TAS</v>
      </c>
    </row>
    <row r="6935" spans="1:4">
      <c r="A6935">
        <v>7134</v>
      </c>
      <c r="B6935" t="s">
        <v>535</v>
      </c>
      <c r="C6935" t="s">
        <v>553</v>
      </c>
      <c r="D6935" t="str">
        <f>IFERROR(VLOOKUP(A6935,'Perpetual Stats(HEM)'!$A$3:$D$2773,3,FALSE),B6935)</f>
        <v>TAS</v>
      </c>
    </row>
    <row r="6936" spans="1:4">
      <c r="A6936">
        <v>7135</v>
      </c>
      <c r="B6936" t="s">
        <v>535</v>
      </c>
      <c r="C6936" t="s">
        <v>553</v>
      </c>
      <c r="D6936" t="str">
        <f>IFERROR(VLOOKUP(A6936,'Perpetual Stats(HEM)'!$A$3:$D$2773,3,FALSE),B6936)</f>
        <v>TAS</v>
      </c>
    </row>
    <row r="6937" spans="1:4">
      <c r="A6937">
        <v>7136</v>
      </c>
      <c r="B6937" t="s">
        <v>535</v>
      </c>
      <c r="C6937" t="s">
        <v>553</v>
      </c>
      <c r="D6937" t="str">
        <f>IFERROR(VLOOKUP(A6937,'Perpetual Stats(HEM)'!$A$3:$D$2773,3,FALSE),B6937)</f>
        <v>TAS</v>
      </c>
    </row>
    <row r="6938" spans="1:4">
      <c r="A6938">
        <v>7137</v>
      </c>
      <c r="B6938" t="s">
        <v>535</v>
      </c>
      <c r="C6938" t="s">
        <v>553</v>
      </c>
      <c r="D6938" t="str">
        <f>IFERROR(VLOOKUP(A6938,'Perpetual Stats(HEM)'!$A$3:$D$2773,3,FALSE),B6938)</f>
        <v>TAS</v>
      </c>
    </row>
    <row r="6939" spans="1:4">
      <c r="A6939">
        <v>7138</v>
      </c>
      <c r="B6939" t="s">
        <v>535</v>
      </c>
      <c r="C6939" t="s">
        <v>553</v>
      </c>
      <c r="D6939" t="str">
        <f>IFERROR(VLOOKUP(A6939,'Perpetual Stats(HEM)'!$A$3:$D$2773,3,FALSE),B6939)</f>
        <v>TAS</v>
      </c>
    </row>
    <row r="6940" spans="1:4">
      <c r="A6940">
        <v>7139</v>
      </c>
      <c r="B6940" t="s">
        <v>535</v>
      </c>
      <c r="C6940" t="s">
        <v>553</v>
      </c>
      <c r="D6940" t="str">
        <f>IFERROR(VLOOKUP(A6940,'Perpetual Stats(HEM)'!$A$3:$D$2773,3,FALSE),B6940)</f>
        <v>6RTAS</v>
      </c>
    </row>
    <row r="6941" spans="1:4">
      <c r="A6941">
        <v>7140</v>
      </c>
      <c r="B6941" t="s">
        <v>535</v>
      </c>
      <c r="C6941" t="s">
        <v>553</v>
      </c>
      <c r="D6941" t="str">
        <f>IFERROR(VLOOKUP(A6941,'Perpetual Stats(HEM)'!$A$3:$D$2773,3,FALSE),B6941)</f>
        <v>6GHOB</v>
      </c>
    </row>
    <row r="6942" spans="1:4">
      <c r="A6942">
        <v>7141</v>
      </c>
      <c r="B6942" t="s">
        <v>535</v>
      </c>
      <c r="C6942" t="s">
        <v>553</v>
      </c>
      <c r="D6942" t="str">
        <f>IFERROR(VLOOKUP(A6942,'Perpetual Stats(HEM)'!$A$3:$D$2773,3,FALSE),B6942)</f>
        <v>TAS</v>
      </c>
    </row>
    <row r="6943" spans="1:4">
      <c r="A6943">
        <v>7142</v>
      </c>
      <c r="B6943" t="s">
        <v>535</v>
      </c>
      <c r="C6943" t="s">
        <v>553</v>
      </c>
      <c r="D6943" t="str">
        <f>IFERROR(VLOOKUP(A6943,'Perpetual Stats(HEM)'!$A$3:$D$2773,3,FALSE),B6943)</f>
        <v>TAS</v>
      </c>
    </row>
    <row r="6944" spans="1:4">
      <c r="A6944">
        <v>7143</v>
      </c>
      <c r="B6944" t="s">
        <v>535</v>
      </c>
      <c r="C6944" t="s">
        <v>553</v>
      </c>
      <c r="D6944" t="str">
        <f>IFERROR(VLOOKUP(A6944,'Perpetual Stats(HEM)'!$A$3:$D$2773,3,FALSE),B6944)</f>
        <v>TAS</v>
      </c>
    </row>
    <row r="6945" spans="1:4">
      <c r="A6945">
        <v>7144</v>
      </c>
      <c r="B6945" t="s">
        <v>535</v>
      </c>
      <c r="C6945" t="s">
        <v>553</v>
      </c>
      <c r="D6945" t="str">
        <f>IFERROR(VLOOKUP(A6945,'Perpetual Stats(HEM)'!$A$3:$D$2773,3,FALSE),B6945)</f>
        <v>TAS</v>
      </c>
    </row>
    <row r="6946" spans="1:4">
      <c r="A6946">
        <v>7145</v>
      </c>
      <c r="B6946" t="s">
        <v>535</v>
      </c>
      <c r="C6946" t="s">
        <v>553</v>
      </c>
      <c r="D6946" t="str">
        <f>IFERROR(VLOOKUP(A6946,'Perpetual Stats(HEM)'!$A$3:$D$2773,3,FALSE),B6946)</f>
        <v>TAS</v>
      </c>
    </row>
    <row r="6947" spans="1:4">
      <c r="A6947">
        <v>7146</v>
      </c>
      <c r="B6947" t="s">
        <v>535</v>
      </c>
      <c r="C6947" t="s">
        <v>553</v>
      </c>
      <c r="D6947" t="str">
        <f>IFERROR(VLOOKUP(A6947,'Perpetual Stats(HEM)'!$A$3:$D$2773,3,FALSE),B6947)</f>
        <v>TAS</v>
      </c>
    </row>
    <row r="6948" spans="1:4">
      <c r="A6948">
        <v>7147</v>
      </c>
      <c r="B6948" t="s">
        <v>535</v>
      </c>
      <c r="C6948" t="s">
        <v>553</v>
      </c>
      <c r="D6948" t="str">
        <f>IFERROR(VLOOKUP(A6948,'Perpetual Stats(HEM)'!$A$3:$D$2773,3,FALSE),B6948)</f>
        <v>TAS</v>
      </c>
    </row>
    <row r="6949" spans="1:4">
      <c r="A6949">
        <v>7148</v>
      </c>
      <c r="B6949" t="s">
        <v>535</v>
      </c>
      <c r="C6949" t="s">
        <v>553</v>
      </c>
      <c r="D6949" t="str">
        <f>IFERROR(VLOOKUP(A6949,'Perpetual Stats(HEM)'!$A$3:$D$2773,3,FALSE),B6949)</f>
        <v>TAS</v>
      </c>
    </row>
    <row r="6950" spans="1:4">
      <c r="A6950">
        <v>7149</v>
      </c>
      <c r="B6950" t="s">
        <v>535</v>
      </c>
      <c r="C6950" t="s">
        <v>553</v>
      </c>
      <c r="D6950" t="str">
        <f>IFERROR(VLOOKUP(A6950,'Perpetual Stats(HEM)'!$A$3:$D$2773,3,FALSE),B6950)</f>
        <v>TAS</v>
      </c>
    </row>
    <row r="6951" spans="1:4">
      <c r="A6951">
        <v>7150</v>
      </c>
      <c r="B6951" t="s">
        <v>535</v>
      </c>
      <c r="C6951" t="s">
        <v>553</v>
      </c>
      <c r="D6951" t="str">
        <f>IFERROR(VLOOKUP(A6951,'Perpetual Stats(HEM)'!$A$3:$D$2773,3,FALSE),B6951)</f>
        <v>6GHOB</v>
      </c>
    </row>
    <row r="6952" spans="1:4">
      <c r="A6952">
        <v>7151</v>
      </c>
      <c r="B6952" t="s">
        <v>535</v>
      </c>
      <c r="C6952" t="s">
        <v>553</v>
      </c>
      <c r="D6952" t="str">
        <f>IFERROR(VLOOKUP(A6952,'Perpetual Stats(HEM)'!$A$3:$D$2773,3,FALSE),B6952)</f>
        <v>TAS</v>
      </c>
    </row>
    <row r="6953" spans="1:4">
      <c r="A6953">
        <v>7152</v>
      </c>
      <c r="B6953" t="s">
        <v>535</v>
      </c>
      <c r="C6953" t="s">
        <v>553</v>
      </c>
      <c r="D6953" t="str">
        <f>IFERROR(VLOOKUP(A6953,'Perpetual Stats(HEM)'!$A$3:$D$2773,3,FALSE),B6953)</f>
        <v>TAS</v>
      </c>
    </row>
    <row r="6954" spans="1:4">
      <c r="A6954">
        <v>7153</v>
      </c>
      <c r="B6954" t="s">
        <v>535</v>
      </c>
      <c r="C6954" t="s">
        <v>553</v>
      </c>
      <c r="D6954" t="str">
        <f>IFERROR(VLOOKUP(A6954,'Perpetual Stats(HEM)'!$A$3:$D$2773,3,FALSE),B6954)</f>
        <v>TAS</v>
      </c>
    </row>
    <row r="6955" spans="1:4">
      <c r="A6955">
        <v>7154</v>
      </c>
      <c r="B6955" t="s">
        <v>535</v>
      </c>
      <c r="C6955" t="s">
        <v>553</v>
      </c>
      <c r="D6955" t="str">
        <f>IFERROR(VLOOKUP(A6955,'Perpetual Stats(HEM)'!$A$3:$D$2773,3,FALSE),B6955)</f>
        <v>TAS</v>
      </c>
    </row>
    <row r="6956" spans="1:4">
      <c r="A6956">
        <v>7155</v>
      </c>
      <c r="B6956" t="s">
        <v>535</v>
      </c>
      <c r="C6956" t="s">
        <v>553</v>
      </c>
      <c r="D6956" t="str">
        <f>IFERROR(VLOOKUP(A6956,'Perpetual Stats(HEM)'!$A$3:$D$2773,3,FALSE),B6956)</f>
        <v>6RTAS</v>
      </c>
    </row>
    <row r="6957" spans="1:4">
      <c r="A6957">
        <v>7156</v>
      </c>
      <c r="B6957" t="s">
        <v>535</v>
      </c>
      <c r="C6957" t="s">
        <v>553</v>
      </c>
      <c r="D6957" t="str">
        <f>IFERROR(VLOOKUP(A6957,'Perpetual Stats(HEM)'!$A$3:$D$2773,3,FALSE),B6957)</f>
        <v>TAS</v>
      </c>
    </row>
    <row r="6958" spans="1:4">
      <c r="A6958">
        <v>7157</v>
      </c>
      <c r="B6958" t="s">
        <v>535</v>
      </c>
      <c r="C6958" t="s">
        <v>553</v>
      </c>
      <c r="D6958" t="str">
        <f>IFERROR(VLOOKUP(A6958,'Perpetual Stats(HEM)'!$A$3:$D$2773,3,FALSE),B6958)</f>
        <v>TAS</v>
      </c>
    </row>
    <row r="6959" spans="1:4">
      <c r="A6959">
        <v>7158</v>
      </c>
      <c r="B6959" t="s">
        <v>535</v>
      </c>
      <c r="C6959" t="s">
        <v>553</v>
      </c>
      <c r="D6959" t="str">
        <f>IFERROR(VLOOKUP(A6959,'Perpetual Stats(HEM)'!$A$3:$D$2773,3,FALSE),B6959)</f>
        <v>TAS</v>
      </c>
    </row>
    <row r="6960" spans="1:4">
      <c r="A6960">
        <v>7159</v>
      </c>
      <c r="B6960" t="s">
        <v>535</v>
      </c>
      <c r="C6960" t="s">
        <v>553</v>
      </c>
      <c r="D6960" t="str">
        <f>IFERROR(VLOOKUP(A6960,'Perpetual Stats(HEM)'!$A$3:$D$2773,3,FALSE),B6960)</f>
        <v>TAS</v>
      </c>
    </row>
    <row r="6961" spans="1:4">
      <c r="A6961">
        <v>7160</v>
      </c>
      <c r="B6961" t="s">
        <v>535</v>
      </c>
      <c r="C6961" t="s">
        <v>553</v>
      </c>
      <c r="D6961" t="str">
        <f>IFERROR(VLOOKUP(A6961,'Perpetual Stats(HEM)'!$A$3:$D$2773,3,FALSE),B6961)</f>
        <v>TAS</v>
      </c>
    </row>
    <row r="6962" spans="1:4">
      <c r="A6962">
        <v>7161</v>
      </c>
      <c r="B6962" t="s">
        <v>535</v>
      </c>
      <c r="C6962" t="s">
        <v>553</v>
      </c>
      <c r="D6962" t="str">
        <f>IFERROR(VLOOKUP(A6962,'Perpetual Stats(HEM)'!$A$3:$D$2773,3,FALSE),B6962)</f>
        <v>TAS</v>
      </c>
    </row>
    <row r="6963" spans="1:4">
      <c r="A6963">
        <v>7162</v>
      </c>
      <c r="B6963" t="s">
        <v>535</v>
      </c>
      <c r="C6963" t="s">
        <v>553</v>
      </c>
      <c r="D6963" t="str">
        <f>IFERROR(VLOOKUP(A6963,'Perpetual Stats(HEM)'!$A$3:$D$2773,3,FALSE),B6963)</f>
        <v>6RTAS</v>
      </c>
    </row>
    <row r="6964" spans="1:4">
      <c r="A6964">
        <v>7163</v>
      </c>
      <c r="B6964" t="s">
        <v>535</v>
      </c>
      <c r="C6964" t="s">
        <v>553</v>
      </c>
      <c r="D6964" t="str">
        <f>IFERROR(VLOOKUP(A6964,'Perpetual Stats(HEM)'!$A$3:$D$2773,3,FALSE),B6964)</f>
        <v>6RTAS</v>
      </c>
    </row>
    <row r="6965" spans="1:4">
      <c r="A6965">
        <v>7164</v>
      </c>
      <c r="B6965" t="s">
        <v>535</v>
      </c>
      <c r="C6965" t="s">
        <v>553</v>
      </c>
      <c r="D6965" t="str">
        <f>IFERROR(VLOOKUP(A6965,'Perpetual Stats(HEM)'!$A$3:$D$2773,3,FALSE),B6965)</f>
        <v>TAS</v>
      </c>
    </row>
    <row r="6966" spans="1:4">
      <c r="A6966">
        <v>7165</v>
      </c>
      <c r="B6966" t="s">
        <v>535</v>
      </c>
      <c r="C6966" t="s">
        <v>553</v>
      </c>
      <c r="D6966" t="str">
        <f>IFERROR(VLOOKUP(A6966,'Perpetual Stats(HEM)'!$A$3:$D$2773,3,FALSE),B6966)</f>
        <v>TAS</v>
      </c>
    </row>
    <row r="6967" spans="1:4">
      <c r="A6967">
        <v>7166</v>
      </c>
      <c r="B6967" t="s">
        <v>535</v>
      </c>
      <c r="C6967" t="s">
        <v>553</v>
      </c>
      <c r="D6967" t="str">
        <f>IFERROR(VLOOKUP(A6967,'Perpetual Stats(HEM)'!$A$3:$D$2773,3,FALSE),B6967)</f>
        <v>TAS</v>
      </c>
    </row>
    <row r="6968" spans="1:4">
      <c r="A6968">
        <v>7167</v>
      </c>
      <c r="B6968" t="s">
        <v>535</v>
      </c>
      <c r="C6968" t="s">
        <v>553</v>
      </c>
      <c r="D6968" t="str">
        <f>IFERROR(VLOOKUP(A6968,'Perpetual Stats(HEM)'!$A$3:$D$2773,3,FALSE),B6968)</f>
        <v>TAS</v>
      </c>
    </row>
    <row r="6969" spans="1:4">
      <c r="A6969">
        <v>7168</v>
      </c>
      <c r="B6969" t="s">
        <v>535</v>
      </c>
      <c r="C6969" t="s">
        <v>553</v>
      </c>
      <c r="D6969" t="str">
        <f>IFERROR(VLOOKUP(A6969,'Perpetual Stats(HEM)'!$A$3:$D$2773,3,FALSE),B6969)</f>
        <v>TAS</v>
      </c>
    </row>
    <row r="6970" spans="1:4">
      <c r="A6970">
        <v>7169</v>
      </c>
      <c r="B6970" t="s">
        <v>535</v>
      </c>
      <c r="C6970" t="s">
        <v>553</v>
      </c>
      <c r="D6970" t="str">
        <f>IFERROR(VLOOKUP(A6970,'Perpetual Stats(HEM)'!$A$3:$D$2773,3,FALSE),B6970)</f>
        <v>TAS</v>
      </c>
    </row>
    <row r="6971" spans="1:4">
      <c r="A6971">
        <v>7170</v>
      </c>
      <c r="B6971" t="s">
        <v>535</v>
      </c>
      <c r="C6971" t="s">
        <v>553</v>
      </c>
      <c r="D6971" t="str">
        <f>IFERROR(VLOOKUP(A6971,'Perpetual Stats(HEM)'!$A$3:$D$2773,3,FALSE),B6971)</f>
        <v>6GHOB</v>
      </c>
    </row>
    <row r="6972" spans="1:4">
      <c r="A6972">
        <v>7171</v>
      </c>
      <c r="B6972" t="s">
        <v>535</v>
      </c>
      <c r="C6972" t="s">
        <v>553</v>
      </c>
      <c r="D6972" t="str">
        <f>IFERROR(VLOOKUP(A6972,'Perpetual Stats(HEM)'!$A$3:$D$2773,3,FALSE),B6972)</f>
        <v>6GHOB</v>
      </c>
    </row>
    <row r="6973" spans="1:4">
      <c r="A6973">
        <v>7172</v>
      </c>
      <c r="B6973" t="s">
        <v>535</v>
      </c>
      <c r="C6973" t="s">
        <v>553</v>
      </c>
      <c r="D6973" t="str">
        <f>IFERROR(VLOOKUP(A6973,'Perpetual Stats(HEM)'!$A$3:$D$2773,3,FALSE),B6973)</f>
        <v>6GHOB</v>
      </c>
    </row>
    <row r="6974" spans="1:4">
      <c r="A6974">
        <v>7173</v>
      </c>
      <c r="B6974" t="s">
        <v>535</v>
      </c>
      <c r="C6974" t="s">
        <v>553</v>
      </c>
      <c r="D6974" t="str">
        <f>IFERROR(VLOOKUP(A6974,'Perpetual Stats(HEM)'!$A$3:$D$2773,3,FALSE),B6974)</f>
        <v>6GHOB</v>
      </c>
    </row>
    <row r="6975" spans="1:4">
      <c r="A6975">
        <v>7174</v>
      </c>
      <c r="B6975" t="s">
        <v>535</v>
      </c>
      <c r="C6975" t="s">
        <v>553</v>
      </c>
      <c r="D6975" t="str">
        <f>IFERROR(VLOOKUP(A6975,'Perpetual Stats(HEM)'!$A$3:$D$2773,3,FALSE),B6975)</f>
        <v>6GHOB</v>
      </c>
    </row>
    <row r="6976" spans="1:4">
      <c r="A6976">
        <v>7175</v>
      </c>
      <c r="B6976" t="s">
        <v>535</v>
      </c>
      <c r="C6976" t="s">
        <v>553</v>
      </c>
      <c r="D6976" t="str">
        <f>IFERROR(VLOOKUP(A6976,'Perpetual Stats(HEM)'!$A$3:$D$2773,3,FALSE),B6976)</f>
        <v>6GHOB</v>
      </c>
    </row>
    <row r="6977" spans="1:4">
      <c r="A6977">
        <v>7176</v>
      </c>
      <c r="B6977" t="s">
        <v>535</v>
      </c>
      <c r="C6977" t="s">
        <v>553</v>
      </c>
      <c r="D6977" t="str">
        <f>IFERROR(VLOOKUP(A6977,'Perpetual Stats(HEM)'!$A$3:$D$2773,3,FALSE),B6977)</f>
        <v>6GHOB</v>
      </c>
    </row>
    <row r="6978" spans="1:4">
      <c r="A6978">
        <v>7177</v>
      </c>
      <c r="B6978" t="s">
        <v>535</v>
      </c>
      <c r="C6978" t="s">
        <v>553</v>
      </c>
      <c r="D6978" t="str">
        <f>IFERROR(VLOOKUP(A6978,'Perpetual Stats(HEM)'!$A$3:$D$2773,3,FALSE),B6978)</f>
        <v>6GHOB</v>
      </c>
    </row>
    <row r="6979" spans="1:4">
      <c r="A6979">
        <v>7178</v>
      </c>
      <c r="B6979" t="s">
        <v>535</v>
      </c>
      <c r="C6979" t="s">
        <v>553</v>
      </c>
      <c r="D6979" t="str">
        <f>IFERROR(VLOOKUP(A6979,'Perpetual Stats(HEM)'!$A$3:$D$2773,3,FALSE),B6979)</f>
        <v>6RTAS</v>
      </c>
    </row>
    <row r="6980" spans="1:4">
      <c r="A6980">
        <v>7179</v>
      </c>
      <c r="B6980" t="s">
        <v>535</v>
      </c>
      <c r="C6980" t="s">
        <v>553</v>
      </c>
      <c r="D6980" t="str">
        <f>IFERROR(VLOOKUP(A6980,'Perpetual Stats(HEM)'!$A$3:$D$2773,3,FALSE),B6980)</f>
        <v>6RTAS</v>
      </c>
    </row>
    <row r="6981" spans="1:4">
      <c r="A6981">
        <v>7180</v>
      </c>
      <c r="B6981" t="s">
        <v>535</v>
      </c>
      <c r="C6981" t="s">
        <v>553</v>
      </c>
      <c r="D6981" t="str">
        <f>IFERROR(VLOOKUP(A6981,'Perpetual Stats(HEM)'!$A$3:$D$2773,3,FALSE),B6981)</f>
        <v>6RTAS</v>
      </c>
    </row>
    <row r="6982" spans="1:4">
      <c r="A6982">
        <v>7181</v>
      </c>
      <c r="B6982" t="s">
        <v>535</v>
      </c>
      <c r="C6982" t="s">
        <v>553</v>
      </c>
      <c r="D6982" t="str">
        <f>IFERROR(VLOOKUP(A6982,'Perpetual Stats(HEM)'!$A$3:$D$2773,3,FALSE),B6982)</f>
        <v>TAS</v>
      </c>
    </row>
    <row r="6983" spans="1:4">
      <c r="A6983">
        <v>7182</v>
      </c>
      <c r="B6983" t="s">
        <v>535</v>
      </c>
      <c r="C6983" t="s">
        <v>553</v>
      </c>
      <c r="D6983" t="str">
        <f>IFERROR(VLOOKUP(A6983,'Perpetual Stats(HEM)'!$A$3:$D$2773,3,FALSE),B6983)</f>
        <v>6RTAS</v>
      </c>
    </row>
    <row r="6984" spans="1:4">
      <c r="A6984">
        <v>7183</v>
      </c>
      <c r="B6984" t="s">
        <v>535</v>
      </c>
      <c r="C6984" t="s">
        <v>553</v>
      </c>
      <c r="D6984" t="str">
        <f>IFERROR(VLOOKUP(A6984,'Perpetual Stats(HEM)'!$A$3:$D$2773,3,FALSE),B6984)</f>
        <v>6RTAS</v>
      </c>
    </row>
    <row r="6985" spans="1:4">
      <c r="A6985">
        <v>7184</v>
      </c>
      <c r="B6985" t="s">
        <v>535</v>
      </c>
      <c r="C6985" t="s">
        <v>553</v>
      </c>
      <c r="D6985" t="str">
        <f>IFERROR(VLOOKUP(A6985,'Perpetual Stats(HEM)'!$A$3:$D$2773,3,FALSE),B6985)</f>
        <v>6RTAS</v>
      </c>
    </row>
    <row r="6986" spans="1:4">
      <c r="A6986">
        <v>7185</v>
      </c>
      <c r="B6986" t="s">
        <v>535</v>
      </c>
      <c r="C6986" t="s">
        <v>553</v>
      </c>
      <c r="D6986" t="str">
        <f>IFERROR(VLOOKUP(A6986,'Perpetual Stats(HEM)'!$A$3:$D$2773,3,FALSE),B6986)</f>
        <v>6RTAS</v>
      </c>
    </row>
    <row r="6987" spans="1:4">
      <c r="A6987">
        <v>7186</v>
      </c>
      <c r="B6987" t="s">
        <v>535</v>
      </c>
      <c r="C6987" t="s">
        <v>553</v>
      </c>
      <c r="D6987" t="str">
        <f>IFERROR(VLOOKUP(A6987,'Perpetual Stats(HEM)'!$A$3:$D$2773,3,FALSE),B6987)</f>
        <v>6RTAS</v>
      </c>
    </row>
    <row r="6988" spans="1:4">
      <c r="A6988">
        <v>7187</v>
      </c>
      <c r="B6988" t="s">
        <v>535</v>
      </c>
      <c r="C6988" t="s">
        <v>553</v>
      </c>
      <c r="D6988" t="str">
        <f>IFERROR(VLOOKUP(A6988,'Perpetual Stats(HEM)'!$A$3:$D$2773,3,FALSE),B6988)</f>
        <v>6RTAS</v>
      </c>
    </row>
    <row r="6989" spans="1:4">
      <c r="A6989">
        <v>7188</v>
      </c>
      <c r="B6989" t="s">
        <v>535</v>
      </c>
      <c r="C6989" t="s">
        <v>553</v>
      </c>
      <c r="D6989" t="str">
        <f>IFERROR(VLOOKUP(A6989,'Perpetual Stats(HEM)'!$A$3:$D$2773,3,FALSE),B6989)</f>
        <v>TAS</v>
      </c>
    </row>
    <row r="6990" spans="1:4">
      <c r="A6990">
        <v>7189</v>
      </c>
      <c r="B6990" t="s">
        <v>535</v>
      </c>
      <c r="C6990" t="s">
        <v>553</v>
      </c>
      <c r="D6990" t="str">
        <f>IFERROR(VLOOKUP(A6990,'Perpetual Stats(HEM)'!$A$3:$D$2773,3,FALSE),B6990)</f>
        <v>TAS</v>
      </c>
    </row>
    <row r="6991" spans="1:4">
      <c r="A6991">
        <v>7190</v>
      </c>
      <c r="B6991" t="s">
        <v>535</v>
      </c>
      <c r="C6991" t="s">
        <v>553</v>
      </c>
      <c r="D6991" t="str">
        <f>IFERROR(VLOOKUP(A6991,'Perpetual Stats(HEM)'!$A$3:$D$2773,3,FALSE),B6991)</f>
        <v>6RTAS</v>
      </c>
    </row>
    <row r="6992" spans="1:4">
      <c r="A6992">
        <v>7191</v>
      </c>
      <c r="B6992" t="s">
        <v>535</v>
      </c>
      <c r="C6992" t="s">
        <v>553</v>
      </c>
      <c r="D6992" t="str">
        <f>IFERROR(VLOOKUP(A6992,'Perpetual Stats(HEM)'!$A$3:$D$2773,3,FALSE),B6992)</f>
        <v>TAS</v>
      </c>
    </row>
    <row r="6993" spans="1:4">
      <c r="A6993">
        <v>7192</v>
      </c>
      <c r="B6993" t="s">
        <v>535</v>
      </c>
      <c r="C6993" t="s">
        <v>553</v>
      </c>
      <c r="D6993" t="str">
        <f>IFERROR(VLOOKUP(A6993,'Perpetual Stats(HEM)'!$A$3:$D$2773,3,FALSE),B6993)</f>
        <v>TAS</v>
      </c>
    </row>
    <row r="6994" spans="1:4">
      <c r="A6994">
        <v>7193</v>
      </c>
      <c r="B6994" t="s">
        <v>535</v>
      </c>
      <c r="C6994" t="s">
        <v>553</v>
      </c>
      <c r="D6994" t="str">
        <f>IFERROR(VLOOKUP(A6994,'Perpetual Stats(HEM)'!$A$3:$D$2773,3,FALSE),B6994)</f>
        <v>TAS</v>
      </c>
    </row>
    <row r="6995" spans="1:4">
      <c r="A6995">
        <v>7194</v>
      </c>
      <c r="B6995" t="s">
        <v>535</v>
      </c>
      <c r="C6995" t="s">
        <v>553</v>
      </c>
      <c r="D6995" t="str">
        <f>IFERROR(VLOOKUP(A6995,'Perpetual Stats(HEM)'!$A$3:$D$2773,3,FALSE),B6995)</f>
        <v>TAS</v>
      </c>
    </row>
    <row r="6996" spans="1:4">
      <c r="A6996">
        <v>7195</v>
      </c>
      <c r="B6996" t="s">
        <v>535</v>
      </c>
      <c r="C6996" t="s">
        <v>553</v>
      </c>
      <c r="D6996" t="str">
        <f>IFERROR(VLOOKUP(A6996,'Perpetual Stats(HEM)'!$A$3:$D$2773,3,FALSE),B6996)</f>
        <v>TAS</v>
      </c>
    </row>
    <row r="6997" spans="1:4">
      <c r="A6997">
        <v>7196</v>
      </c>
      <c r="B6997" t="s">
        <v>535</v>
      </c>
      <c r="C6997" t="s">
        <v>553</v>
      </c>
      <c r="D6997" t="str">
        <f>IFERROR(VLOOKUP(A6997,'Perpetual Stats(HEM)'!$A$3:$D$2773,3,FALSE),B6997)</f>
        <v>TAS</v>
      </c>
    </row>
    <row r="6998" spans="1:4">
      <c r="A6998">
        <v>7197</v>
      </c>
      <c r="B6998" t="s">
        <v>535</v>
      </c>
      <c r="C6998" t="s">
        <v>553</v>
      </c>
      <c r="D6998" t="str">
        <f>IFERROR(VLOOKUP(A6998,'Perpetual Stats(HEM)'!$A$3:$D$2773,3,FALSE),B6998)</f>
        <v>TAS</v>
      </c>
    </row>
    <row r="6999" spans="1:4">
      <c r="A6999">
        <v>7198</v>
      </c>
      <c r="B6999" t="s">
        <v>535</v>
      </c>
      <c r="C6999" t="s">
        <v>553</v>
      </c>
      <c r="D6999" t="str">
        <f>IFERROR(VLOOKUP(A6999,'Perpetual Stats(HEM)'!$A$3:$D$2773,3,FALSE),B6999)</f>
        <v>TAS</v>
      </c>
    </row>
    <row r="7000" spans="1:4">
      <c r="A7000">
        <v>7199</v>
      </c>
      <c r="B7000" t="s">
        <v>535</v>
      </c>
      <c r="C7000" t="s">
        <v>553</v>
      </c>
      <c r="D7000" t="str">
        <f>IFERROR(VLOOKUP(A7000,'Perpetual Stats(HEM)'!$A$3:$D$2773,3,FALSE),B7000)</f>
        <v>TAS</v>
      </c>
    </row>
    <row r="7001" spans="1:4">
      <c r="A7001">
        <v>7200</v>
      </c>
      <c r="B7001" t="s">
        <v>535</v>
      </c>
      <c r="C7001" t="s">
        <v>479</v>
      </c>
      <c r="D7001" t="str">
        <f>IFERROR(VLOOKUP(A7001,'Perpetual Stats(HEM)'!$A$3:$D$2773,3,FALSE),B7001)</f>
        <v>TAS</v>
      </c>
    </row>
    <row r="7002" spans="1:4">
      <c r="A7002">
        <v>7201</v>
      </c>
      <c r="B7002" t="s">
        <v>535</v>
      </c>
      <c r="C7002" t="s">
        <v>479</v>
      </c>
      <c r="D7002" t="str">
        <f>IFERROR(VLOOKUP(A7002,'Perpetual Stats(HEM)'!$A$3:$D$2773,3,FALSE),B7002)</f>
        <v>TAS</v>
      </c>
    </row>
    <row r="7003" spans="1:4">
      <c r="A7003">
        <v>7202</v>
      </c>
      <c r="B7003" t="s">
        <v>535</v>
      </c>
      <c r="C7003" t="s">
        <v>479</v>
      </c>
      <c r="D7003" t="str">
        <f>IFERROR(VLOOKUP(A7003,'Perpetual Stats(HEM)'!$A$3:$D$2773,3,FALSE),B7003)</f>
        <v>TAS</v>
      </c>
    </row>
    <row r="7004" spans="1:4">
      <c r="A7004">
        <v>7203</v>
      </c>
      <c r="B7004" t="s">
        <v>535</v>
      </c>
      <c r="C7004" t="s">
        <v>479</v>
      </c>
      <c r="D7004" t="str">
        <f>IFERROR(VLOOKUP(A7004,'Perpetual Stats(HEM)'!$A$3:$D$2773,3,FALSE),B7004)</f>
        <v>TAS</v>
      </c>
    </row>
    <row r="7005" spans="1:4">
      <c r="A7005">
        <v>7204</v>
      </c>
      <c r="B7005" t="s">
        <v>535</v>
      </c>
      <c r="C7005" t="s">
        <v>479</v>
      </c>
      <c r="D7005" t="str">
        <f>IFERROR(VLOOKUP(A7005,'Perpetual Stats(HEM)'!$A$3:$D$2773,3,FALSE),B7005)</f>
        <v>TAS</v>
      </c>
    </row>
    <row r="7006" spans="1:4">
      <c r="A7006">
        <v>7205</v>
      </c>
      <c r="B7006" t="s">
        <v>535</v>
      </c>
      <c r="C7006" t="s">
        <v>479</v>
      </c>
      <c r="D7006" t="str">
        <f>IFERROR(VLOOKUP(A7006,'Perpetual Stats(HEM)'!$A$3:$D$2773,3,FALSE),B7006)</f>
        <v>TAS</v>
      </c>
    </row>
    <row r="7007" spans="1:4">
      <c r="A7007">
        <v>7206</v>
      </c>
      <c r="B7007" t="s">
        <v>535</v>
      </c>
      <c r="C7007" t="s">
        <v>479</v>
      </c>
      <c r="D7007" t="str">
        <f>IFERROR(VLOOKUP(A7007,'Perpetual Stats(HEM)'!$A$3:$D$2773,3,FALSE),B7007)</f>
        <v>TAS</v>
      </c>
    </row>
    <row r="7008" spans="1:4">
      <c r="A7008">
        <v>7207</v>
      </c>
      <c r="B7008" t="s">
        <v>535</v>
      </c>
      <c r="C7008" t="s">
        <v>479</v>
      </c>
      <c r="D7008" t="str">
        <f>IFERROR(VLOOKUP(A7008,'Perpetual Stats(HEM)'!$A$3:$D$2773,3,FALSE),B7008)</f>
        <v>TAS</v>
      </c>
    </row>
    <row r="7009" spans="1:4">
      <c r="A7009">
        <v>7208</v>
      </c>
      <c r="B7009" t="s">
        <v>535</v>
      </c>
      <c r="C7009" t="s">
        <v>479</v>
      </c>
      <c r="D7009" t="str">
        <f>IFERROR(VLOOKUP(A7009,'Perpetual Stats(HEM)'!$A$3:$D$2773,3,FALSE),B7009)</f>
        <v>TAS</v>
      </c>
    </row>
    <row r="7010" spans="1:4">
      <c r="A7010">
        <v>7209</v>
      </c>
      <c r="B7010" t="s">
        <v>535</v>
      </c>
      <c r="C7010" t="s">
        <v>479</v>
      </c>
      <c r="D7010" t="str">
        <f>IFERROR(VLOOKUP(A7010,'Perpetual Stats(HEM)'!$A$3:$D$2773,3,FALSE),B7010)</f>
        <v>6RTAS</v>
      </c>
    </row>
    <row r="7011" spans="1:4">
      <c r="A7011">
        <v>7210</v>
      </c>
      <c r="B7011" t="s">
        <v>535</v>
      </c>
      <c r="C7011" t="s">
        <v>479</v>
      </c>
      <c r="D7011" t="str">
        <f>IFERROR(VLOOKUP(A7011,'Perpetual Stats(HEM)'!$A$3:$D$2773,3,FALSE),B7011)</f>
        <v>6RTAS</v>
      </c>
    </row>
    <row r="7012" spans="1:4">
      <c r="A7012">
        <v>7211</v>
      </c>
      <c r="B7012" t="s">
        <v>535</v>
      </c>
      <c r="C7012" t="s">
        <v>479</v>
      </c>
      <c r="D7012" t="str">
        <f>IFERROR(VLOOKUP(A7012,'Perpetual Stats(HEM)'!$A$3:$D$2773,3,FALSE),B7012)</f>
        <v>6RTAS</v>
      </c>
    </row>
    <row r="7013" spans="1:4">
      <c r="A7013">
        <v>7212</v>
      </c>
      <c r="B7013" t="s">
        <v>535</v>
      </c>
      <c r="C7013" t="s">
        <v>479</v>
      </c>
      <c r="D7013" t="str">
        <f>IFERROR(VLOOKUP(A7013,'Perpetual Stats(HEM)'!$A$3:$D$2773,3,FALSE),B7013)</f>
        <v>6RTAS</v>
      </c>
    </row>
    <row r="7014" spans="1:4">
      <c r="A7014">
        <v>7213</v>
      </c>
      <c r="B7014" t="s">
        <v>535</v>
      </c>
      <c r="C7014" t="s">
        <v>479</v>
      </c>
      <c r="D7014" t="str">
        <f>IFERROR(VLOOKUP(A7014,'Perpetual Stats(HEM)'!$A$3:$D$2773,3,FALSE),B7014)</f>
        <v>6RTAS</v>
      </c>
    </row>
    <row r="7015" spans="1:4">
      <c r="A7015">
        <v>7214</v>
      </c>
      <c r="B7015" t="s">
        <v>535</v>
      </c>
      <c r="C7015" t="s">
        <v>479</v>
      </c>
      <c r="D7015" t="str">
        <f>IFERROR(VLOOKUP(A7015,'Perpetual Stats(HEM)'!$A$3:$D$2773,3,FALSE),B7015)</f>
        <v>6RTAS</v>
      </c>
    </row>
    <row r="7016" spans="1:4">
      <c r="A7016">
        <v>7215</v>
      </c>
      <c r="B7016" t="s">
        <v>535</v>
      </c>
      <c r="C7016" t="s">
        <v>479</v>
      </c>
      <c r="D7016" t="str">
        <f>IFERROR(VLOOKUP(A7016,'Perpetual Stats(HEM)'!$A$3:$D$2773,3,FALSE),B7016)</f>
        <v>6RTAS</v>
      </c>
    </row>
    <row r="7017" spans="1:4">
      <c r="A7017">
        <v>7216</v>
      </c>
      <c r="B7017" t="s">
        <v>535</v>
      </c>
      <c r="C7017" t="s">
        <v>479</v>
      </c>
      <c r="D7017" t="str">
        <f>IFERROR(VLOOKUP(A7017,'Perpetual Stats(HEM)'!$A$3:$D$2773,3,FALSE),B7017)</f>
        <v>6RTAS</v>
      </c>
    </row>
    <row r="7018" spans="1:4">
      <c r="A7018">
        <v>7217</v>
      </c>
      <c r="B7018" t="s">
        <v>535</v>
      </c>
      <c r="C7018" t="s">
        <v>479</v>
      </c>
      <c r="D7018" t="str">
        <f>IFERROR(VLOOKUP(A7018,'Perpetual Stats(HEM)'!$A$3:$D$2773,3,FALSE),B7018)</f>
        <v>TAS</v>
      </c>
    </row>
    <row r="7019" spans="1:4">
      <c r="A7019">
        <v>7218</v>
      </c>
      <c r="B7019" t="s">
        <v>535</v>
      </c>
      <c r="C7019" t="s">
        <v>479</v>
      </c>
      <c r="D7019" t="str">
        <f>IFERROR(VLOOKUP(A7019,'Perpetual Stats(HEM)'!$A$3:$D$2773,3,FALSE),B7019)</f>
        <v>TAS</v>
      </c>
    </row>
    <row r="7020" spans="1:4">
      <c r="A7020">
        <v>7219</v>
      </c>
      <c r="B7020" t="s">
        <v>535</v>
      </c>
      <c r="C7020" t="s">
        <v>479</v>
      </c>
      <c r="D7020" t="str">
        <f>IFERROR(VLOOKUP(A7020,'Perpetual Stats(HEM)'!$A$3:$D$2773,3,FALSE),B7020)</f>
        <v>TAS</v>
      </c>
    </row>
    <row r="7021" spans="1:4">
      <c r="A7021">
        <v>7220</v>
      </c>
      <c r="B7021" t="s">
        <v>535</v>
      </c>
      <c r="C7021" t="s">
        <v>479</v>
      </c>
      <c r="D7021" t="str">
        <f>IFERROR(VLOOKUP(A7021,'Perpetual Stats(HEM)'!$A$3:$D$2773,3,FALSE),B7021)</f>
        <v>TAS</v>
      </c>
    </row>
    <row r="7022" spans="1:4">
      <c r="A7022">
        <v>7221</v>
      </c>
      <c r="B7022" t="s">
        <v>535</v>
      </c>
      <c r="C7022" t="s">
        <v>479</v>
      </c>
      <c r="D7022" t="str">
        <f>IFERROR(VLOOKUP(A7022,'Perpetual Stats(HEM)'!$A$3:$D$2773,3,FALSE),B7022)</f>
        <v>TAS</v>
      </c>
    </row>
    <row r="7023" spans="1:4">
      <c r="A7023">
        <v>7222</v>
      </c>
      <c r="B7023" t="s">
        <v>535</v>
      </c>
      <c r="C7023" t="s">
        <v>479</v>
      </c>
      <c r="D7023" t="str">
        <f>IFERROR(VLOOKUP(A7023,'Perpetual Stats(HEM)'!$A$3:$D$2773,3,FALSE),B7023)</f>
        <v>TAS</v>
      </c>
    </row>
    <row r="7024" spans="1:4">
      <c r="A7024">
        <v>7223</v>
      </c>
      <c r="B7024" t="s">
        <v>535</v>
      </c>
      <c r="C7024" t="s">
        <v>479</v>
      </c>
      <c r="D7024" t="str">
        <f>IFERROR(VLOOKUP(A7024,'Perpetual Stats(HEM)'!$A$3:$D$2773,3,FALSE),B7024)</f>
        <v>TAS</v>
      </c>
    </row>
    <row r="7025" spans="1:4">
      <c r="A7025">
        <v>7224</v>
      </c>
      <c r="B7025" t="s">
        <v>535</v>
      </c>
      <c r="C7025" t="s">
        <v>479</v>
      </c>
      <c r="D7025" t="str">
        <f>IFERROR(VLOOKUP(A7025,'Perpetual Stats(HEM)'!$A$3:$D$2773,3,FALSE),B7025)</f>
        <v>TAS</v>
      </c>
    </row>
    <row r="7026" spans="1:4">
      <c r="A7026">
        <v>7225</v>
      </c>
      <c r="B7026" t="s">
        <v>535</v>
      </c>
      <c r="C7026" t="s">
        <v>479</v>
      </c>
      <c r="D7026" t="str">
        <f>IFERROR(VLOOKUP(A7026,'Perpetual Stats(HEM)'!$A$3:$D$2773,3,FALSE),B7026)</f>
        <v>TAS</v>
      </c>
    </row>
    <row r="7027" spans="1:4">
      <c r="A7027">
        <v>7226</v>
      </c>
      <c r="B7027" t="s">
        <v>535</v>
      </c>
      <c r="C7027" t="s">
        <v>479</v>
      </c>
      <c r="D7027" t="str">
        <f>IFERROR(VLOOKUP(A7027,'Perpetual Stats(HEM)'!$A$3:$D$2773,3,FALSE),B7027)</f>
        <v>TAS</v>
      </c>
    </row>
    <row r="7028" spans="1:4">
      <c r="A7028">
        <v>7227</v>
      </c>
      <c r="B7028" t="s">
        <v>535</v>
      </c>
      <c r="C7028" t="s">
        <v>479</v>
      </c>
      <c r="D7028" t="str">
        <f>IFERROR(VLOOKUP(A7028,'Perpetual Stats(HEM)'!$A$3:$D$2773,3,FALSE),B7028)</f>
        <v>TAS</v>
      </c>
    </row>
    <row r="7029" spans="1:4">
      <c r="A7029">
        <v>7228</v>
      </c>
      <c r="B7029" t="s">
        <v>535</v>
      </c>
      <c r="C7029" t="s">
        <v>479</v>
      </c>
      <c r="D7029" t="str">
        <f>IFERROR(VLOOKUP(A7029,'Perpetual Stats(HEM)'!$A$3:$D$2773,3,FALSE),B7029)</f>
        <v>TAS</v>
      </c>
    </row>
    <row r="7030" spans="1:4">
      <c r="A7030">
        <v>7229</v>
      </c>
      <c r="B7030" t="s">
        <v>535</v>
      </c>
      <c r="C7030" t="s">
        <v>479</v>
      </c>
      <c r="D7030" t="str">
        <f>IFERROR(VLOOKUP(A7030,'Perpetual Stats(HEM)'!$A$3:$D$2773,3,FALSE),B7030)</f>
        <v>TAS</v>
      </c>
    </row>
    <row r="7031" spans="1:4">
      <c r="A7031">
        <v>7230</v>
      </c>
      <c r="B7031" t="s">
        <v>535</v>
      </c>
      <c r="C7031" t="s">
        <v>479</v>
      </c>
      <c r="D7031" t="str">
        <f>IFERROR(VLOOKUP(A7031,'Perpetual Stats(HEM)'!$A$3:$D$2773,3,FALSE),B7031)</f>
        <v>TAS</v>
      </c>
    </row>
    <row r="7032" spans="1:4">
      <c r="A7032">
        <v>7231</v>
      </c>
      <c r="B7032" t="s">
        <v>535</v>
      </c>
      <c r="C7032" t="s">
        <v>479</v>
      </c>
      <c r="D7032" t="str">
        <f>IFERROR(VLOOKUP(A7032,'Perpetual Stats(HEM)'!$A$3:$D$2773,3,FALSE),B7032)</f>
        <v>TAS</v>
      </c>
    </row>
    <row r="7033" spans="1:4">
      <c r="A7033">
        <v>7232</v>
      </c>
      <c r="B7033" t="s">
        <v>535</v>
      </c>
      <c r="C7033" t="s">
        <v>479</v>
      </c>
      <c r="D7033" t="str">
        <f>IFERROR(VLOOKUP(A7033,'Perpetual Stats(HEM)'!$A$3:$D$2773,3,FALSE),B7033)</f>
        <v>TAS</v>
      </c>
    </row>
    <row r="7034" spans="1:4">
      <c r="A7034">
        <v>7233</v>
      </c>
      <c r="B7034" t="s">
        <v>535</v>
      </c>
      <c r="C7034" t="s">
        <v>479</v>
      </c>
      <c r="D7034" t="str">
        <f>IFERROR(VLOOKUP(A7034,'Perpetual Stats(HEM)'!$A$3:$D$2773,3,FALSE),B7034)</f>
        <v>TAS</v>
      </c>
    </row>
    <row r="7035" spans="1:4">
      <c r="A7035">
        <v>7234</v>
      </c>
      <c r="B7035" t="s">
        <v>535</v>
      </c>
      <c r="C7035" t="s">
        <v>479</v>
      </c>
      <c r="D7035" t="str">
        <f>IFERROR(VLOOKUP(A7035,'Perpetual Stats(HEM)'!$A$3:$D$2773,3,FALSE),B7035)</f>
        <v>TAS</v>
      </c>
    </row>
    <row r="7036" spans="1:4">
      <c r="A7036">
        <v>7235</v>
      </c>
      <c r="B7036" t="s">
        <v>535</v>
      </c>
      <c r="C7036" t="s">
        <v>479</v>
      </c>
      <c r="D7036" t="str">
        <f>IFERROR(VLOOKUP(A7036,'Perpetual Stats(HEM)'!$A$3:$D$2773,3,FALSE),B7036)</f>
        <v>TAS</v>
      </c>
    </row>
    <row r="7037" spans="1:4">
      <c r="A7037">
        <v>7236</v>
      </c>
      <c r="B7037" t="s">
        <v>535</v>
      </c>
      <c r="C7037" t="s">
        <v>479</v>
      </c>
      <c r="D7037" t="str">
        <f>IFERROR(VLOOKUP(A7037,'Perpetual Stats(HEM)'!$A$3:$D$2773,3,FALSE),B7037)</f>
        <v>TAS</v>
      </c>
    </row>
    <row r="7038" spans="1:4">
      <c r="A7038">
        <v>7237</v>
      </c>
      <c r="B7038" t="s">
        <v>535</v>
      </c>
      <c r="C7038" t="s">
        <v>479</v>
      </c>
      <c r="D7038" t="str">
        <f>IFERROR(VLOOKUP(A7038,'Perpetual Stats(HEM)'!$A$3:$D$2773,3,FALSE),B7038)</f>
        <v>TAS</v>
      </c>
    </row>
    <row r="7039" spans="1:4">
      <c r="A7039">
        <v>7238</v>
      </c>
      <c r="B7039" t="s">
        <v>535</v>
      </c>
      <c r="C7039" t="s">
        <v>479</v>
      </c>
      <c r="D7039" t="str">
        <f>IFERROR(VLOOKUP(A7039,'Perpetual Stats(HEM)'!$A$3:$D$2773,3,FALSE),B7039)</f>
        <v>TAS</v>
      </c>
    </row>
    <row r="7040" spans="1:4">
      <c r="A7040">
        <v>7239</v>
      </c>
      <c r="B7040" t="s">
        <v>535</v>
      </c>
      <c r="C7040" t="s">
        <v>479</v>
      </c>
      <c r="D7040" t="str">
        <f>IFERROR(VLOOKUP(A7040,'Perpetual Stats(HEM)'!$A$3:$D$2773,3,FALSE),B7040)</f>
        <v>TAS</v>
      </c>
    </row>
    <row r="7041" spans="1:4">
      <c r="A7041">
        <v>7240</v>
      </c>
      <c r="B7041" t="s">
        <v>535</v>
      </c>
      <c r="C7041" t="s">
        <v>479</v>
      </c>
      <c r="D7041" t="str">
        <f>IFERROR(VLOOKUP(A7041,'Perpetual Stats(HEM)'!$A$3:$D$2773,3,FALSE),B7041)</f>
        <v>TAS</v>
      </c>
    </row>
    <row r="7042" spans="1:4">
      <c r="A7042">
        <v>7241</v>
      </c>
      <c r="B7042" t="s">
        <v>535</v>
      </c>
      <c r="C7042" t="s">
        <v>479</v>
      </c>
      <c r="D7042" t="str">
        <f>IFERROR(VLOOKUP(A7042,'Perpetual Stats(HEM)'!$A$3:$D$2773,3,FALSE),B7042)</f>
        <v>TAS</v>
      </c>
    </row>
    <row r="7043" spans="1:4">
      <c r="A7043">
        <v>7242</v>
      </c>
      <c r="B7043" t="s">
        <v>535</v>
      </c>
      <c r="C7043" t="s">
        <v>479</v>
      </c>
      <c r="D7043" t="str">
        <f>IFERROR(VLOOKUP(A7043,'Perpetual Stats(HEM)'!$A$3:$D$2773,3,FALSE),B7043)</f>
        <v>TAS</v>
      </c>
    </row>
    <row r="7044" spans="1:4">
      <c r="A7044">
        <v>7243</v>
      </c>
      <c r="B7044" t="s">
        <v>535</v>
      </c>
      <c r="C7044" t="s">
        <v>479</v>
      </c>
      <c r="D7044" t="str">
        <f>IFERROR(VLOOKUP(A7044,'Perpetual Stats(HEM)'!$A$3:$D$2773,3,FALSE),B7044)</f>
        <v>TAS</v>
      </c>
    </row>
    <row r="7045" spans="1:4">
      <c r="A7045">
        <v>7244</v>
      </c>
      <c r="B7045" t="s">
        <v>535</v>
      </c>
      <c r="C7045" t="s">
        <v>479</v>
      </c>
      <c r="D7045" t="str">
        <f>IFERROR(VLOOKUP(A7045,'Perpetual Stats(HEM)'!$A$3:$D$2773,3,FALSE),B7045)</f>
        <v>TAS</v>
      </c>
    </row>
    <row r="7046" spans="1:4">
      <c r="A7046">
        <v>7245</v>
      </c>
      <c r="B7046" t="s">
        <v>535</v>
      </c>
      <c r="C7046" t="s">
        <v>479</v>
      </c>
      <c r="D7046" t="str">
        <f>IFERROR(VLOOKUP(A7046,'Perpetual Stats(HEM)'!$A$3:$D$2773,3,FALSE),B7046)</f>
        <v>TAS</v>
      </c>
    </row>
    <row r="7047" spans="1:4">
      <c r="A7047">
        <v>7246</v>
      </c>
      <c r="B7047" t="s">
        <v>535</v>
      </c>
      <c r="C7047" t="s">
        <v>479</v>
      </c>
      <c r="D7047" t="str">
        <f>IFERROR(VLOOKUP(A7047,'Perpetual Stats(HEM)'!$A$3:$D$2773,3,FALSE),B7047)</f>
        <v>TAS</v>
      </c>
    </row>
    <row r="7048" spans="1:4">
      <c r="A7048">
        <v>7247</v>
      </c>
      <c r="B7048" t="s">
        <v>535</v>
      </c>
      <c r="C7048" t="s">
        <v>479</v>
      </c>
      <c r="D7048" t="str">
        <f>IFERROR(VLOOKUP(A7048,'Perpetual Stats(HEM)'!$A$3:$D$2773,3,FALSE),B7048)</f>
        <v>TAS</v>
      </c>
    </row>
    <row r="7049" spans="1:4">
      <c r="A7049">
        <v>7248</v>
      </c>
      <c r="B7049" t="s">
        <v>535</v>
      </c>
      <c r="C7049" t="s">
        <v>479</v>
      </c>
      <c r="D7049" t="str">
        <f>IFERROR(VLOOKUP(A7049,'Perpetual Stats(HEM)'!$A$3:$D$2773,3,FALSE),B7049)</f>
        <v>6RTAS</v>
      </c>
    </row>
    <row r="7050" spans="1:4">
      <c r="A7050">
        <v>7249</v>
      </c>
      <c r="B7050" t="s">
        <v>535</v>
      </c>
      <c r="C7050" t="s">
        <v>479</v>
      </c>
      <c r="D7050" t="str">
        <f>IFERROR(VLOOKUP(A7050,'Perpetual Stats(HEM)'!$A$3:$D$2773,3,FALSE),B7050)</f>
        <v>6RTAS</v>
      </c>
    </row>
    <row r="7051" spans="1:4">
      <c r="A7051">
        <v>7250</v>
      </c>
      <c r="B7051" t="s">
        <v>535</v>
      </c>
      <c r="C7051" t="s">
        <v>479</v>
      </c>
      <c r="D7051" t="str">
        <f>IFERROR(VLOOKUP(A7051,'Perpetual Stats(HEM)'!$A$3:$D$2773,3,FALSE),B7051)</f>
        <v>6RTAS</v>
      </c>
    </row>
    <row r="7052" spans="1:4">
      <c r="A7052">
        <v>7251</v>
      </c>
      <c r="B7052" t="s">
        <v>535</v>
      </c>
      <c r="C7052" t="s">
        <v>479</v>
      </c>
      <c r="D7052" t="str">
        <f>IFERROR(VLOOKUP(A7052,'Perpetual Stats(HEM)'!$A$3:$D$2773,3,FALSE),B7052)</f>
        <v>TAS</v>
      </c>
    </row>
    <row r="7053" spans="1:4">
      <c r="A7053">
        <v>7252</v>
      </c>
      <c r="B7053" t="s">
        <v>535</v>
      </c>
      <c r="C7053" t="s">
        <v>479</v>
      </c>
      <c r="D7053" t="str">
        <f>IFERROR(VLOOKUP(A7053,'Perpetual Stats(HEM)'!$A$3:$D$2773,3,FALSE),B7053)</f>
        <v>6RTAS</v>
      </c>
    </row>
    <row r="7054" spans="1:4">
      <c r="A7054">
        <v>7253</v>
      </c>
      <c r="B7054" t="s">
        <v>535</v>
      </c>
      <c r="C7054" t="s">
        <v>479</v>
      </c>
      <c r="D7054" t="str">
        <f>IFERROR(VLOOKUP(A7054,'Perpetual Stats(HEM)'!$A$3:$D$2773,3,FALSE),B7054)</f>
        <v>6RTAS</v>
      </c>
    </row>
    <row r="7055" spans="1:4">
      <c r="A7055">
        <v>7254</v>
      </c>
      <c r="B7055" t="s">
        <v>535</v>
      </c>
      <c r="C7055" t="s">
        <v>479</v>
      </c>
      <c r="D7055" t="str">
        <f>IFERROR(VLOOKUP(A7055,'Perpetual Stats(HEM)'!$A$3:$D$2773,3,FALSE),B7055)</f>
        <v>6RTAS</v>
      </c>
    </row>
    <row r="7056" spans="1:4">
      <c r="A7056">
        <v>7255</v>
      </c>
      <c r="B7056" t="s">
        <v>535</v>
      </c>
      <c r="C7056" t="s">
        <v>479</v>
      </c>
      <c r="D7056" t="str">
        <f>IFERROR(VLOOKUP(A7056,'Perpetual Stats(HEM)'!$A$3:$D$2773,3,FALSE),B7056)</f>
        <v>6RTAS</v>
      </c>
    </row>
    <row r="7057" spans="1:4">
      <c r="A7057">
        <v>7256</v>
      </c>
      <c r="B7057" t="s">
        <v>535</v>
      </c>
      <c r="C7057" t="s">
        <v>479</v>
      </c>
      <c r="D7057" t="str">
        <f>IFERROR(VLOOKUP(A7057,'Perpetual Stats(HEM)'!$A$3:$D$2773,3,FALSE),B7057)</f>
        <v>6RTAS</v>
      </c>
    </row>
    <row r="7058" spans="1:4">
      <c r="A7058">
        <v>7257</v>
      </c>
      <c r="B7058" t="s">
        <v>535</v>
      </c>
      <c r="C7058" t="s">
        <v>479</v>
      </c>
      <c r="D7058" t="str">
        <f>IFERROR(VLOOKUP(A7058,'Perpetual Stats(HEM)'!$A$3:$D$2773,3,FALSE),B7058)</f>
        <v>6RTAS</v>
      </c>
    </row>
    <row r="7059" spans="1:4">
      <c r="A7059">
        <v>7258</v>
      </c>
      <c r="B7059" t="s">
        <v>535</v>
      </c>
      <c r="C7059" t="s">
        <v>479</v>
      </c>
      <c r="D7059" t="str">
        <f>IFERROR(VLOOKUP(A7059,'Perpetual Stats(HEM)'!$A$3:$D$2773,3,FALSE),B7059)</f>
        <v>6RTAS</v>
      </c>
    </row>
    <row r="7060" spans="1:4">
      <c r="A7060">
        <v>7259</v>
      </c>
      <c r="B7060" t="s">
        <v>535</v>
      </c>
      <c r="C7060" t="s">
        <v>479</v>
      </c>
      <c r="D7060" t="str">
        <f>IFERROR(VLOOKUP(A7060,'Perpetual Stats(HEM)'!$A$3:$D$2773,3,FALSE),B7060)</f>
        <v>6RTAS</v>
      </c>
    </row>
    <row r="7061" spans="1:4">
      <c r="A7061">
        <v>7260</v>
      </c>
      <c r="B7061" t="s">
        <v>535</v>
      </c>
      <c r="C7061" t="s">
        <v>479</v>
      </c>
      <c r="D7061" t="str">
        <f>IFERROR(VLOOKUP(A7061,'Perpetual Stats(HEM)'!$A$3:$D$2773,3,FALSE),B7061)</f>
        <v>6RTAS</v>
      </c>
    </row>
    <row r="7062" spans="1:4">
      <c r="A7062">
        <v>7261</v>
      </c>
      <c r="B7062" t="s">
        <v>535</v>
      </c>
      <c r="C7062" t="s">
        <v>479</v>
      </c>
      <c r="D7062" t="str">
        <f>IFERROR(VLOOKUP(A7062,'Perpetual Stats(HEM)'!$A$3:$D$2773,3,FALSE),B7062)</f>
        <v>6RTAS</v>
      </c>
    </row>
    <row r="7063" spans="1:4">
      <c r="A7063">
        <v>7262</v>
      </c>
      <c r="B7063" t="s">
        <v>535</v>
      </c>
      <c r="C7063" t="s">
        <v>479</v>
      </c>
      <c r="D7063" t="str">
        <f>IFERROR(VLOOKUP(A7063,'Perpetual Stats(HEM)'!$A$3:$D$2773,3,FALSE),B7063)</f>
        <v>6RTAS</v>
      </c>
    </row>
    <row r="7064" spans="1:4">
      <c r="A7064">
        <v>7263</v>
      </c>
      <c r="B7064" t="s">
        <v>535</v>
      </c>
      <c r="C7064" t="s">
        <v>479</v>
      </c>
      <c r="D7064" t="str">
        <f>IFERROR(VLOOKUP(A7064,'Perpetual Stats(HEM)'!$A$3:$D$2773,3,FALSE),B7064)</f>
        <v>6RTAS</v>
      </c>
    </row>
    <row r="7065" spans="1:4">
      <c r="A7065">
        <v>7264</v>
      </c>
      <c r="B7065" t="s">
        <v>535</v>
      </c>
      <c r="C7065" t="s">
        <v>479</v>
      </c>
      <c r="D7065" t="str">
        <f>IFERROR(VLOOKUP(A7065,'Perpetual Stats(HEM)'!$A$3:$D$2773,3,FALSE),B7065)</f>
        <v>6RTAS</v>
      </c>
    </row>
    <row r="7066" spans="1:4">
      <c r="A7066">
        <v>7265</v>
      </c>
      <c r="B7066" t="s">
        <v>535</v>
      </c>
      <c r="C7066" t="s">
        <v>479</v>
      </c>
      <c r="D7066" t="str">
        <f>IFERROR(VLOOKUP(A7066,'Perpetual Stats(HEM)'!$A$3:$D$2773,3,FALSE),B7066)</f>
        <v>6RTAS</v>
      </c>
    </row>
    <row r="7067" spans="1:4">
      <c r="A7067">
        <v>7266</v>
      </c>
      <c r="B7067" t="s">
        <v>535</v>
      </c>
      <c r="C7067" t="s">
        <v>479</v>
      </c>
      <c r="D7067" t="str">
        <f>IFERROR(VLOOKUP(A7067,'Perpetual Stats(HEM)'!$A$3:$D$2773,3,FALSE),B7067)</f>
        <v>TAS</v>
      </c>
    </row>
    <row r="7068" spans="1:4">
      <c r="A7068">
        <v>7267</v>
      </c>
      <c r="B7068" t="s">
        <v>535</v>
      </c>
      <c r="C7068" t="s">
        <v>479</v>
      </c>
      <c r="D7068" t="str">
        <f>IFERROR(VLOOKUP(A7068,'Perpetual Stats(HEM)'!$A$3:$D$2773,3,FALSE),B7068)</f>
        <v>6RTAS</v>
      </c>
    </row>
    <row r="7069" spans="1:4">
      <c r="A7069">
        <v>7268</v>
      </c>
      <c r="B7069" t="s">
        <v>535</v>
      </c>
      <c r="C7069" t="s">
        <v>479</v>
      </c>
      <c r="D7069" t="str">
        <f>IFERROR(VLOOKUP(A7069,'Perpetual Stats(HEM)'!$A$3:$D$2773,3,FALSE),B7069)</f>
        <v>6RTAS</v>
      </c>
    </row>
    <row r="7070" spans="1:4">
      <c r="A7070">
        <v>7269</v>
      </c>
      <c r="B7070" t="s">
        <v>535</v>
      </c>
      <c r="C7070" t="s">
        <v>479</v>
      </c>
      <c r="D7070" t="str">
        <f>IFERROR(VLOOKUP(A7070,'Perpetual Stats(HEM)'!$A$3:$D$2773,3,FALSE),B7070)</f>
        <v>TAS</v>
      </c>
    </row>
    <row r="7071" spans="1:4">
      <c r="A7071">
        <v>7270</v>
      </c>
      <c r="B7071" t="s">
        <v>535</v>
      </c>
      <c r="C7071" t="s">
        <v>479</v>
      </c>
      <c r="D7071" t="str">
        <f>IFERROR(VLOOKUP(A7071,'Perpetual Stats(HEM)'!$A$3:$D$2773,3,FALSE),B7071)</f>
        <v>6RTAS</v>
      </c>
    </row>
    <row r="7072" spans="1:4">
      <c r="A7072">
        <v>7271</v>
      </c>
      <c r="B7072" t="s">
        <v>535</v>
      </c>
      <c r="C7072" t="s">
        <v>479</v>
      </c>
      <c r="D7072" t="str">
        <f>IFERROR(VLOOKUP(A7072,'Perpetual Stats(HEM)'!$A$3:$D$2773,3,FALSE),B7072)</f>
        <v>TAS</v>
      </c>
    </row>
    <row r="7073" spans="1:4">
      <c r="A7073">
        <v>7272</v>
      </c>
      <c r="B7073" t="s">
        <v>535</v>
      </c>
      <c r="C7073" t="s">
        <v>479</v>
      </c>
      <c r="D7073" t="str">
        <f>IFERROR(VLOOKUP(A7073,'Perpetual Stats(HEM)'!$A$3:$D$2773,3,FALSE),B7073)</f>
        <v>TAS</v>
      </c>
    </row>
    <row r="7074" spans="1:4">
      <c r="A7074">
        <v>7273</v>
      </c>
      <c r="B7074" t="s">
        <v>535</v>
      </c>
      <c r="C7074" t="s">
        <v>479</v>
      </c>
      <c r="D7074" t="str">
        <f>IFERROR(VLOOKUP(A7074,'Perpetual Stats(HEM)'!$A$3:$D$2773,3,FALSE),B7074)</f>
        <v>TAS</v>
      </c>
    </row>
    <row r="7075" spans="1:4">
      <c r="A7075">
        <v>7274</v>
      </c>
      <c r="B7075" t="s">
        <v>535</v>
      </c>
      <c r="C7075" t="s">
        <v>479</v>
      </c>
      <c r="D7075" t="str">
        <f>IFERROR(VLOOKUP(A7075,'Perpetual Stats(HEM)'!$A$3:$D$2773,3,FALSE),B7075)</f>
        <v>TAS</v>
      </c>
    </row>
    <row r="7076" spans="1:4">
      <c r="A7076">
        <v>7275</v>
      </c>
      <c r="B7076" t="s">
        <v>535</v>
      </c>
      <c r="C7076" t="s">
        <v>479</v>
      </c>
      <c r="D7076" t="str">
        <f>IFERROR(VLOOKUP(A7076,'Perpetual Stats(HEM)'!$A$3:$D$2773,3,FALSE),B7076)</f>
        <v>6RTAS</v>
      </c>
    </row>
    <row r="7077" spans="1:4">
      <c r="A7077">
        <v>7276</v>
      </c>
      <c r="B7077" t="s">
        <v>535</v>
      </c>
      <c r="C7077" t="s">
        <v>479</v>
      </c>
      <c r="D7077" t="str">
        <f>IFERROR(VLOOKUP(A7077,'Perpetual Stats(HEM)'!$A$3:$D$2773,3,FALSE),B7077)</f>
        <v>6RTAS</v>
      </c>
    </row>
    <row r="7078" spans="1:4">
      <c r="A7078">
        <v>7277</v>
      </c>
      <c r="B7078" t="s">
        <v>535</v>
      </c>
      <c r="C7078" t="s">
        <v>479</v>
      </c>
      <c r="D7078" t="str">
        <f>IFERROR(VLOOKUP(A7078,'Perpetual Stats(HEM)'!$A$3:$D$2773,3,FALSE),B7078)</f>
        <v>6RTAS</v>
      </c>
    </row>
    <row r="7079" spans="1:4">
      <c r="A7079">
        <v>7278</v>
      </c>
      <c r="B7079" t="s">
        <v>535</v>
      </c>
      <c r="C7079" t="s">
        <v>479</v>
      </c>
      <c r="D7079" t="str">
        <f>IFERROR(VLOOKUP(A7079,'Perpetual Stats(HEM)'!$A$3:$D$2773,3,FALSE),B7079)</f>
        <v>TAS</v>
      </c>
    </row>
    <row r="7080" spans="1:4">
      <c r="A7080">
        <v>7279</v>
      </c>
      <c r="B7080" t="s">
        <v>535</v>
      </c>
      <c r="C7080" t="s">
        <v>479</v>
      </c>
      <c r="D7080" t="str">
        <f>IFERROR(VLOOKUP(A7080,'Perpetual Stats(HEM)'!$A$3:$D$2773,3,FALSE),B7080)</f>
        <v>TAS</v>
      </c>
    </row>
    <row r="7081" spans="1:4">
      <c r="A7081">
        <v>7280</v>
      </c>
      <c r="B7081" t="s">
        <v>535</v>
      </c>
      <c r="C7081" t="s">
        <v>479</v>
      </c>
      <c r="D7081" t="str">
        <f>IFERROR(VLOOKUP(A7081,'Perpetual Stats(HEM)'!$A$3:$D$2773,3,FALSE),B7081)</f>
        <v>TAS</v>
      </c>
    </row>
    <row r="7082" spans="1:4">
      <c r="A7082">
        <v>7281</v>
      </c>
      <c r="B7082" t="s">
        <v>535</v>
      </c>
      <c r="C7082" t="s">
        <v>479</v>
      </c>
      <c r="D7082" t="str">
        <f>IFERROR(VLOOKUP(A7082,'Perpetual Stats(HEM)'!$A$3:$D$2773,3,FALSE),B7082)</f>
        <v>TAS</v>
      </c>
    </row>
    <row r="7083" spans="1:4">
      <c r="A7083">
        <v>7282</v>
      </c>
      <c r="B7083" t="s">
        <v>535</v>
      </c>
      <c r="C7083" t="s">
        <v>479</v>
      </c>
      <c r="D7083" t="str">
        <f>IFERROR(VLOOKUP(A7083,'Perpetual Stats(HEM)'!$A$3:$D$2773,3,FALSE),B7083)</f>
        <v>TAS</v>
      </c>
    </row>
    <row r="7084" spans="1:4">
      <c r="A7084">
        <v>7283</v>
      </c>
      <c r="B7084" t="s">
        <v>535</v>
      </c>
      <c r="C7084" t="s">
        <v>479</v>
      </c>
      <c r="D7084" t="str">
        <f>IFERROR(VLOOKUP(A7084,'Perpetual Stats(HEM)'!$A$3:$D$2773,3,FALSE),B7084)</f>
        <v>TAS</v>
      </c>
    </row>
    <row r="7085" spans="1:4">
      <c r="A7085">
        <v>7284</v>
      </c>
      <c r="B7085" t="s">
        <v>535</v>
      </c>
      <c r="C7085" t="s">
        <v>479</v>
      </c>
      <c r="D7085" t="str">
        <f>IFERROR(VLOOKUP(A7085,'Perpetual Stats(HEM)'!$A$3:$D$2773,3,FALSE),B7085)</f>
        <v>TAS</v>
      </c>
    </row>
    <row r="7086" spans="1:4">
      <c r="A7086">
        <v>7285</v>
      </c>
      <c r="B7086" t="s">
        <v>535</v>
      </c>
      <c r="C7086" t="s">
        <v>479</v>
      </c>
      <c r="D7086" t="str">
        <f>IFERROR(VLOOKUP(A7086,'Perpetual Stats(HEM)'!$A$3:$D$2773,3,FALSE),B7086)</f>
        <v>TAS</v>
      </c>
    </row>
    <row r="7087" spans="1:4">
      <c r="A7087">
        <v>7286</v>
      </c>
      <c r="B7087" t="s">
        <v>535</v>
      </c>
      <c r="C7087" t="s">
        <v>479</v>
      </c>
      <c r="D7087" t="str">
        <f>IFERROR(VLOOKUP(A7087,'Perpetual Stats(HEM)'!$A$3:$D$2773,3,FALSE),B7087)</f>
        <v>TAS</v>
      </c>
    </row>
    <row r="7088" spans="1:4">
      <c r="A7088">
        <v>7287</v>
      </c>
      <c r="B7088" t="s">
        <v>535</v>
      </c>
      <c r="C7088" t="s">
        <v>479</v>
      </c>
      <c r="D7088" t="str">
        <f>IFERROR(VLOOKUP(A7088,'Perpetual Stats(HEM)'!$A$3:$D$2773,3,FALSE),B7088)</f>
        <v>TAS</v>
      </c>
    </row>
    <row r="7089" spans="1:4">
      <c r="A7089">
        <v>7288</v>
      </c>
      <c r="B7089" t="s">
        <v>535</v>
      </c>
      <c r="C7089" t="s">
        <v>479</v>
      </c>
      <c r="D7089" t="str">
        <f>IFERROR(VLOOKUP(A7089,'Perpetual Stats(HEM)'!$A$3:$D$2773,3,FALSE),B7089)</f>
        <v>TAS</v>
      </c>
    </row>
    <row r="7090" spans="1:4">
      <c r="A7090">
        <v>7289</v>
      </c>
      <c r="B7090" t="s">
        <v>535</v>
      </c>
      <c r="C7090" t="s">
        <v>479</v>
      </c>
      <c r="D7090" t="str">
        <f>IFERROR(VLOOKUP(A7090,'Perpetual Stats(HEM)'!$A$3:$D$2773,3,FALSE),B7090)</f>
        <v>TAS</v>
      </c>
    </row>
    <row r="7091" spans="1:4">
      <c r="A7091">
        <v>7290</v>
      </c>
      <c r="B7091" t="s">
        <v>535</v>
      </c>
      <c r="C7091" t="s">
        <v>479</v>
      </c>
      <c r="D7091" t="str">
        <f>IFERROR(VLOOKUP(A7091,'Perpetual Stats(HEM)'!$A$3:$D$2773,3,FALSE),B7091)</f>
        <v>6RTAS</v>
      </c>
    </row>
    <row r="7092" spans="1:4">
      <c r="A7092">
        <v>7291</v>
      </c>
      <c r="B7092" t="s">
        <v>535</v>
      </c>
      <c r="C7092" t="s">
        <v>479</v>
      </c>
      <c r="D7092" t="str">
        <f>IFERROR(VLOOKUP(A7092,'Perpetual Stats(HEM)'!$A$3:$D$2773,3,FALSE),B7092)</f>
        <v>6RTAS</v>
      </c>
    </row>
    <row r="7093" spans="1:4">
      <c r="A7093">
        <v>7292</v>
      </c>
      <c r="B7093" t="s">
        <v>535</v>
      </c>
      <c r="C7093" t="s">
        <v>479</v>
      </c>
      <c r="D7093" t="str">
        <f>IFERROR(VLOOKUP(A7093,'Perpetual Stats(HEM)'!$A$3:$D$2773,3,FALSE),B7093)</f>
        <v>6RTAS</v>
      </c>
    </row>
    <row r="7094" spans="1:4">
      <c r="A7094">
        <v>7293</v>
      </c>
      <c r="B7094" t="s">
        <v>535</v>
      </c>
      <c r="C7094" t="s">
        <v>479</v>
      </c>
      <c r="D7094" t="str">
        <f>IFERROR(VLOOKUP(A7094,'Perpetual Stats(HEM)'!$A$3:$D$2773,3,FALSE),B7094)</f>
        <v>TAS</v>
      </c>
    </row>
    <row r="7095" spans="1:4">
      <c r="A7095">
        <v>7294</v>
      </c>
      <c r="B7095" t="s">
        <v>535</v>
      </c>
      <c r="C7095" t="s">
        <v>479</v>
      </c>
      <c r="D7095" t="str">
        <f>IFERROR(VLOOKUP(A7095,'Perpetual Stats(HEM)'!$A$3:$D$2773,3,FALSE),B7095)</f>
        <v>TAS</v>
      </c>
    </row>
    <row r="7096" spans="1:4">
      <c r="A7096">
        <v>7295</v>
      </c>
      <c r="B7096" t="s">
        <v>535</v>
      </c>
      <c r="C7096" t="s">
        <v>479</v>
      </c>
      <c r="D7096" t="str">
        <f>IFERROR(VLOOKUP(A7096,'Perpetual Stats(HEM)'!$A$3:$D$2773,3,FALSE),B7096)</f>
        <v>TAS</v>
      </c>
    </row>
    <row r="7097" spans="1:4">
      <c r="A7097">
        <v>7296</v>
      </c>
      <c r="B7097" t="s">
        <v>535</v>
      </c>
      <c r="C7097" t="s">
        <v>479</v>
      </c>
      <c r="D7097" t="str">
        <f>IFERROR(VLOOKUP(A7097,'Perpetual Stats(HEM)'!$A$3:$D$2773,3,FALSE),B7097)</f>
        <v>TAS</v>
      </c>
    </row>
    <row r="7098" spans="1:4">
      <c r="A7098">
        <v>7297</v>
      </c>
      <c r="B7098" t="s">
        <v>535</v>
      </c>
      <c r="C7098" t="s">
        <v>479</v>
      </c>
      <c r="D7098" t="str">
        <f>IFERROR(VLOOKUP(A7098,'Perpetual Stats(HEM)'!$A$3:$D$2773,3,FALSE),B7098)</f>
        <v>TAS</v>
      </c>
    </row>
    <row r="7099" spans="1:4">
      <c r="A7099">
        <v>7298</v>
      </c>
      <c r="B7099" t="s">
        <v>535</v>
      </c>
      <c r="C7099" t="s">
        <v>479</v>
      </c>
      <c r="D7099" t="str">
        <f>IFERROR(VLOOKUP(A7099,'Perpetual Stats(HEM)'!$A$3:$D$2773,3,FALSE),B7099)</f>
        <v>TAS</v>
      </c>
    </row>
    <row r="7100" spans="1:4">
      <c r="A7100">
        <v>7299</v>
      </c>
      <c r="B7100" t="s">
        <v>535</v>
      </c>
      <c r="C7100" t="s">
        <v>479</v>
      </c>
      <c r="D7100" t="str">
        <f>IFERROR(VLOOKUP(A7100,'Perpetual Stats(HEM)'!$A$3:$D$2773,3,FALSE),B7100)</f>
        <v>TAS</v>
      </c>
    </row>
    <row r="7101" spans="1:4">
      <c r="A7101">
        <v>7300</v>
      </c>
      <c r="B7101" t="s">
        <v>535</v>
      </c>
      <c r="C7101" t="s">
        <v>479</v>
      </c>
      <c r="D7101" t="str">
        <f>IFERROR(VLOOKUP(A7101,'Perpetual Stats(HEM)'!$A$3:$D$2773,3,FALSE),B7101)</f>
        <v>6RTAS</v>
      </c>
    </row>
    <row r="7102" spans="1:4">
      <c r="A7102">
        <v>7301</v>
      </c>
      <c r="B7102" t="s">
        <v>535</v>
      </c>
      <c r="C7102" t="s">
        <v>479</v>
      </c>
      <c r="D7102" t="str">
        <f>IFERROR(VLOOKUP(A7102,'Perpetual Stats(HEM)'!$A$3:$D$2773,3,FALSE),B7102)</f>
        <v>6RTAS</v>
      </c>
    </row>
    <row r="7103" spans="1:4">
      <c r="A7103">
        <v>7302</v>
      </c>
      <c r="B7103" t="s">
        <v>535</v>
      </c>
      <c r="C7103" t="s">
        <v>479</v>
      </c>
      <c r="D7103" t="str">
        <f>IFERROR(VLOOKUP(A7103,'Perpetual Stats(HEM)'!$A$3:$D$2773,3,FALSE),B7103)</f>
        <v>6RTAS</v>
      </c>
    </row>
    <row r="7104" spans="1:4">
      <c r="A7104">
        <v>7303</v>
      </c>
      <c r="B7104" t="s">
        <v>535</v>
      </c>
      <c r="C7104" t="s">
        <v>479</v>
      </c>
      <c r="D7104" t="str">
        <f>IFERROR(VLOOKUP(A7104,'Perpetual Stats(HEM)'!$A$3:$D$2773,3,FALSE),B7104)</f>
        <v>6RTAS</v>
      </c>
    </row>
    <row r="7105" spans="1:4">
      <c r="A7105">
        <v>7304</v>
      </c>
      <c r="B7105" t="s">
        <v>535</v>
      </c>
      <c r="C7105" t="s">
        <v>479</v>
      </c>
      <c r="D7105" t="str">
        <f>IFERROR(VLOOKUP(A7105,'Perpetual Stats(HEM)'!$A$3:$D$2773,3,FALSE),B7105)</f>
        <v>6RTAS</v>
      </c>
    </row>
    <row r="7106" spans="1:4">
      <c r="A7106">
        <v>7305</v>
      </c>
      <c r="B7106" t="s">
        <v>535</v>
      </c>
      <c r="C7106" t="s">
        <v>479</v>
      </c>
      <c r="D7106" t="str">
        <f>IFERROR(VLOOKUP(A7106,'Perpetual Stats(HEM)'!$A$3:$D$2773,3,FALSE),B7106)</f>
        <v>6RTAS</v>
      </c>
    </row>
    <row r="7107" spans="1:4">
      <c r="A7107">
        <v>7306</v>
      </c>
      <c r="B7107" t="s">
        <v>535</v>
      </c>
      <c r="C7107" t="s">
        <v>479</v>
      </c>
      <c r="D7107" t="str">
        <f>IFERROR(VLOOKUP(A7107,'Perpetual Stats(HEM)'!$A$3:$D$2773,3,FALSE),B7107)</f>
        <v>6RTAS</v>
      </c>
    </row>
    <row r="7108" spans="1:4">
      <c r="A7108">
        <v>7307</v>
      </c>
      <c r="B7108" t="s">
        <v>535</v>
      </c>
      <c r="C7108" t="s">
        <v>479</v>
      </c>
      <c r="D7108" t="str">
        <f>IFERROR(VLOOKUP(A7108,'Perpetual Stats(HEM)'!$A$3:$D$2773,3,FALSE),B7108)</f>
        <v>6RTAS</v>
      </c>
    </row>
    <row r="7109" spans="1:4">
      <c r="A7109">
        <v>7308</v>
      </c>
      <c r="B7109" t="s">
        <v>535</v>
      </c>
      <c r="C7109" t="s">
        <v>479</v>
      </c>
      <c r="D7109" t="str">
        <f>IFERROR(VLOOKUP(A7109,'Perpetual Stats(HEM)'!$A$3:$D$2773,3,FALSE),B7109)</f>
        <v>TAS</v>
      </c>
    </row>
    <row r="7110" spans="1:4">
      <c r="A7110">
        <v>7309</v>
      </c>
      <c r="B7110" t="s">
        <v>535</v>
      </c>
      <c r="C7110" t="s">
        <v>479</v>
      </c>
      <c r="D7110" t="str">
        <f>IFERROR(VLOOKUP(A7110,'Perpetual Stats(HEM)'!$A$3:$D$2773,3,FALSE),B7110)</f>
        <v>TAS</v>
      </c>
    </row>
    <row r="7111" spans="1:4">
      <c r="A7111">
        <v>7310</v>
      </c>
      <c r="B7111" t="s">
        <v>535</v>
      </c>
      <c r="C7111" t="s">
        <v>479</v>
      </c>
      <c r="D7111" t="str">
        <f>IFERROR(VLOOKUP(A7111,'Perpetual Stats(HEM)'!$A$3:$D$2773,3,FALSE),B7111)</f>
        <v>6RTAS</v>
      </c>
    </row>
    <row r="7112" spans="1:4">
      <c r="A7112">
        <v>7311</v>
      </c>
      <c r="B7112" t="s">
        <v>535</v>
      </c>
      <c r="C7112" t="s">
        <v>479</v>
      </c>
      <c r="D7112" t="str">
        <f>IFERROR(VLOOKUP(A7112,'Perpetual Stats(HEM)'!$A$3:$D$2773,3,FALSE),B7112)</f>
        <v>TAS</v>
      </c>
    </row>
    <row r="7113" spans="1:4">
      <c r="A7113">
        <v>7312</v>
      </c>
      <c r="B7113" t="s">
        <v>535</v>
      </c>
      <c r="C7113" t="s">
        <v>479</v>
      </c>
      <c r="D7113" t="str">
        <f>IFERROR(VLOOKUP(A7113,'Perpetual Stats(HEM)'!$A$3:$D$2773,3,FALSE),B7113)</f>
        <v>TAS</v>
      </c>
    </row>
    <row r="7114" spans="1:4">
      <c r="A7114">
        <v>7313</v>
      </c>
      <c r="B7114" t="s">
        <v>535</v>
      </c>
      <c r="C7114" t="s">
        <v>479</v>
      </c>
      <c r="D7114" t="str">
        <f>IFERROR(VLOOKUP(A7114,'Perpetual Stats(HEM)'!$A$3:$D$2773,3,FALSE),B7114)</f>
        <v>TAS</v>
      </c>
    </row>
    <row r="7115" spans="1:4">
      <c r="A7115">
        <v>7314</v>
      </c>
      <c r="B7115" t="s">
        <v>535</v>
      </c>
      <c r="C7115" t="s">
        <v>479</v>
      </c>
      <c r="D7115" t="str">
        <f>IFERROR(VLOOKUP(A7115,'Perpetual Stats(HEM)'!$A$3:$D$2773,3,FALSE),B7115)</f>
        <v>TAS</v>
      </c>
    </row>
    <row r="7116" spans="1:4">
      <c r="A7116">
        <v>7315</v>
      </c>
      <c r="B7116" t="s">
        <v>535</v>
      </c>
      <c r="C7116" t="s">
        <v>479</v>
      </c>
      <c r="D7116" t="str">
        <f>IFERROR(VLOOKUP(A7116,'Perpetual Stats(HEM)'!$A$3:$D$2773,3,FALSE),B7116)</f>
        <v>6RTAS</v>
      </c>
    </row>
    <row r="7117" spans="1:4">
      <c r="A7117">
        <v>7316</v>
      </c>
      <c r="B7117" t="s">
        <v>535</v>
      </c>
      <c r="C7117" t="s">
        <v>479</v>
      </c>
      <c r="D7117" t="str">
        <f>IFERROR(VLOOKUP(A7117,'Perpetual Stats(HEM)'!$A$3:$D$2773,3,FALSE),B7117)</f>
        <v>6RTAS</v>
      </c>
    </row>
    <row r="7118" spans="1:4">
      <c r="A7118">
        <v>7317</v>
      </c>
      <c r="B7118" t="s">
        <v>535</v>
      </c>
      <c r="C7118" t="s">
        <v>479</v>
      </c>
      <c r="D7118" t="str">
        <f>IFERROR(VLOOKUP(A7118,'Perpetual Stats(HEM)'!$A$3:$D$2773,3,FALSE),B7118)</f>
        <v>TAS</v>
      </c>
    </row>
    <row r="7119" spans="1:4">
      <c r="A7119">
        <v>7318</v>
      </c>
      <c r="B7119" t="s">
        <v>535</v>
      </c>
      <c r="C7119" t="s">
        <v>479</v>
      </c>
      <c r="D7119" t="str">
        <f>IFERROR(VLOOKUP(A7119,'Perpetual Stats(HEM)'!$A$3:$D$2773,3,FALSE),B7119)</f>
        <v>TAS</v>
      </c>
    </row>
    <row r="7120" spans="1:4">
      <c r="A7120">
        <v>7319</v>
      </c>
      <c r="B7120" t="s">
        <v>535</v>
      </c>
      <c r="C7120" t="s">
        <v>479</v>
      </c>
      <c r="D7120" t="str">
        <f>IFERROR(VLOOKUP(A7120,'Perpetual Stats(HEM)'!$A$3:$D$2773,3,FALSE),B7120)</f>
        <v>TAS</v>
      </c>
    </row>
    <row r="7121" spans="1:4">
      <c r="A7121">
        <v>7320</v>
      </c>
      <c r="B7121" t="s">
        <v>535</v>
      </c>
      <c r="C7121" t="s">
        <v>479</v>
      </c>
      <c r="D7121" t="str">
        <f>IFERROR(VLOOKUP(A7121,'Perpetual Stats(HEM)'!$A$3:$D$2773,3,FALSE),B7121)</f>
        <v>6RTAS</v>
      </c>
    </row>
    <row r="7122" spans="1:4">
      <c r="A7122">
        <v>7321</v>
      </c>
      <c r="B7122" t="s">
        <v>535</v>
      </c>
      <c r="C7122" t="s">
        <v>479</v>
      </c>
      <c r="D7122" t="str">
        <f>IFERROR(VLOOKUP(A7122,'Perpetual Stats(HEM)'!$A$3:$D$2773,3,FALSE),B7122)</f>
        <v>6RTAS</v>
      </c>
    </row>
    <row r="7123" spans="1:4">
      <c r="A7123">
        <v>7322</v>
      </c>
      <c r="B7123" t="s">
        <v>535</v>
      </c>
      <c r="C7123" t="s">
        <v>479</v>
      </c>
      <c r="D7123" t="str">
        <f>IFERROR(VLOOKUP(A7123,'Perpetual Stats(HEM)'!$A$3:$D$2773,3,FALSE),B7123)</f>
        <v>6RTAS</v>
      </c>
    </row>
    <row r="7124" spans="1:4">
      <c r="A7124">
        <v>7323</v>
      </c>
      <c r="B7124" t="s">
        <v>535</v>
      </c>
      <c r="C7124" t="s">
        <v>479</v>
      </c>
      <c r="D7124" t="str">
        <f>IFERROR(VLOOKUP(A7124,'Perpetual Stats(HEM)'!$A$3:$D$2773,3,FALSE),B7124)</f>
        <v>TAS</v>
      </c>
    </row>
    <row r="7125" spans="1:4">
      <c r="A7125">
        <v>7324</v>
      </c>
      <c r="B7125" t="s">
        <v>535</v>
      </c>
      <c r="C7125" t="s">
        <v>479</v>
      </c>
      <c r="D7125" t="str">
        <f>IFERROR(VLOOKUP(A7125,'Perpetual Stats(HEM)'!$A$3:$D$2773,3,FALSE),B7125)</f>
        <v>TAS</v>
      </c>
    </row>
    <row r="7126" spans="1:4">
      <c r="A7126">
        <v>7325</v>
      </c>
      <c r="B7126" t="s">
        <v>535</v>
      </c>
      <c r="C7126" t="s">
        <v>479</v>
      </c>
      <c r="D7126" t="str">
        <f>IFERROR(VLOOKUP(A7126,'Perpetual Stats(HEM)'!$A$3:$D$2773,3,FALSE),B7126)</f>
        <v>6RTAS</v>
      </c>
    </row>
    <row r="7127" spans="1:4">
      <c r="A7127">
        <v>7326</v>
      </c>
      <c r="B7127" t="s">
        <v>535</v>
      </c>
      <c r="C7127" t="s">
        <v>479</v>
      </c>
      <c r="D7127" t="str">
        <f>IFERROR(VLOOKUP(A7127,'Perpetual Stats(HEM)'!$A$3:$D$2773,3,FALSE),B7127)</f>
        <v>TAS</v>
      </c>
    </row>
    <row r="7128" spans="1:4">
      <c r="A7128">
        <v>7327</v>
      </c>
      <c r="B7128" t="s">
        <v>535</v>
      </c>
      <c r="C7128" t="s">
        <v>479</v>
      </c>
      <c r="D7128" t="str">
        <f>IFERROR(VLOOKUP(A7128,'Perpetual Stats(HEM)'!$A$3:$D$2773,3,FALSE),B7128)</f>
        <v>TAS</v>
      </c>
    </row>
    <row r="7129" spans="1:4">
      <c r="A7129">
        <v>7328</v>
      </c>
      <c r="B7129" t="s">
        <v>535</v>
      </c>
      <c r="C7129" t="s">
        <v>479</v>
      </c>
      <c r="D7129" t="str">
        <f>IFERROR(VLOOKUP(A7129,'Perpetual Stats(HEM)'!$A$3:$D$2773,3,FALSE),B7129)</f>
        <v>TAS</v>
      </c>
    </row>
    <row r="7130" spans="1:4">
      <c r="A7130">
        <v>7329</v>
      </c>
      <c r="B7130" t="s">
        <v>535</v>
      </c>
      <c r="C7130" t="s">
        <v>479</v>
      </c>
      <c r="D7130" t="str">
        <f>IFERROR(VLOOKUP(A7130,'Perpetual Stats(HEM)'!$A$3:$D$2773,3,FALSE),B7130)</f>
        <v>TAS</v>
      </c>
    </row>
    <row r="7131" spans="1:4">
      <c r="A7131">
        <v>7330</v>
      </c>
      <c r="B7131" t="s">
        <v>535</v>
      </c>
      <c r="C7131" t="s">
        <v>479</v>
      </c>
      <c r="D7131" t="str">
        <f>IFERROR(VLOOKUP(A7131,'Perpetual Stats(HEM)'!$A$3:$D$2773,3,FALSE),B7131)</f>
        <v>6RTAS</v>
      </c>
    </row>
    <row r="7132" spans="1:4">
      <c r="A7132">
        <v>7331</v>
      </c>
      <c r="B7132" t="s">
        <v>535</v>
      </c>
      <c r="C7132" t="s">
        <v>479</v>
      </c>
      <c r="D7132" t="str">
        <f>IFERROR(VLOOKUP(A7132,'Perpetual Stats(HEM)'!$A$3:$D$2773,3,FALSE),B7132)</f>
        <v>6RTAS</v>
      </c>
    </row>
    <row r="7133" spans="1:4">
      <c r="A7133">
        <v>7332</v>
      </c>
      <c r="B7133" t="s">
        <v>535</v>
      </c>
      <c r="C7133" t="s">
        <v>479</v>
      </c>
      <c r="D7133" t="str">
        <f>IFERROR(VLOOKUP(A7133,'Perpetual Stats(HEM)'!$A$3:$D$2773,3,FALSE),B7133)</f>
        <v>TAS</v>
      </c>
    </row>
    <row r="7134" spans="1:4">
      <c r="A7134">
        <v>7333</v>
      </c>
      <c r="B7134" t="s">
        <v>535</v>
      </c>
      <c r="C7134" t="s">
        <v>479</v>
      </c>
      <c r="D7134" t="str">
        <f>IFERROR(VLOOKUP(A7134,'Perpetual Stats(HEM)'!$A$3:$D$2773,3,FALSE),B7134)</f>
        <v>TAS</v>
      </c>
    </row>
    <row r="7135" spans="1:4">
      <c r="A7135">
        <v>7334</v>
      </c>
      <c r="B7135" t="s">
        <v>535</v>
      </c>
      <c r="C7135" t="s">
        <v>479</v>
      </c>
      <c r="D7135" t="str">
        <f>IFERROR(VLOOKUP(A7135,'Perpetual Stats(HEM)'!$A$3:$D$2773,3,FALSE),B7135)</f>
        <v>TAS</v>
      </c>
    </row>
    <row r="7136" spans="1:4">
      <c r="A7136">
        <v>7335</v>
      </c>
      <c r="B7136" t="s">
        <v>535</v>
      </c>
      <c r="C7136" t="s">
        <v>479</v>
      </c>
      <c r="D7136" t="str">
        <f>IFERROR(VLOOKUP(A7136,'Perpetual Stats(HEM)'!$A$3:$D$2773,3,FALSE),B7136)</f>
        <v>TAS</v>
      </c>
    </row>
    <row r="7137" spans="1:4">
      <c r="A7137">
        <v>7336</v>
      </c>
      <c r="B7137" t="s">
        <v>535</v>
      </c>
      <c r="C7137" t="s">
        <v>479</v>
      </c>
      <c r="D7137" t="str">
        <f>IFERROR(VLOOKUP(A7137,'Perpetual Stats(HEM)'!$A$3:$D$2773,3,FALSE),B7137)</f>
        <v>TAS</v>
      </c>
    </row>
    <row r="7138" spans="1:4">
      <c r="A7138">
        <v>7337</v>
      </c>
      <c r="B7138" t="s">
        <v>535</v>
      </c>
      <c r="C7138" t="s">
        <v>479</v>
      </c>
      <c r="D7138" t="str">
        <f>IFERROR(VLOOKUP(A7138,'Perpetual Stats(HEM)'!$A$3:$D$2773,3,FALSE),B7138)</f>
        <v>TAS</v>
      </c>
    </row>
    <row r="7139" spans="1:4">
      <c r="A7139">
        <v>7338</v>
      </c>
      <c r="B7139" t="s">
        <v>535</v>
      </c>
      <c r="C7139" t="s">
        <v>479</v>
      </c>
      <c r="D7139" t="str">
        <f>IFERROR(VLOOKUP(A7139,'Perpetual Stats(HEM)'!$A$3:$D$2773,3,FALSE),B7139)</f>
        <v>TAS</v>
      </c>
    </row>
    <row r="7140" spans="1:4">
      <c r="A7140">
        <v>7339</v>
      </c>
      <c r="B7140" t="s">
        <v>535</v>
      </c>
      <c r="C7140" t="s">
        <v>479</v>
      </c>
      <c r="D7140" t="str">
        <f>IFERROR(VLOOKUP(A7140,'Perpetual Stats(HEM)'!$A$3:$D$2773,3,FALSE),B7140)</f>
        <v>TAS</v>
      </c>
    </row>
    <row r="7141" spans="1:4">
      <c r="A7141">
        <v>7340</v>
      </c>
      <c r="B7141" t="s">
        <v>535</v>
      </c>
      <c r="C7141" t="s">
        <v>479</v>
      </c>
      <c r="D7141" t="str">
        <f>IFERROR(VLOOKUP(A7141,'Perpetual Stats(HEM)'!$A$3:$D$2773,3,FALSE),B7141)</f>
        <v>TAS</v>
      </c>
    </row>
    <row r="7142" spans="1:4">
      <c r="A7142">
        <v>7341</v>
      </c>
      <c r="B7142" t="s">
        <v>535</v>
      </c>
      <c r="C7142" t="s">
        <v>479</v>
      </c>
      <c r="D7142" t="str">
        <f>IFERROR(VLOOKUP(A7142,'Perpetual Stats(HEM)'!$A$3:$D$2773,3,FALSE),B7142)</f>
        <v>TAS</v>
      </c>
    </row>
    <row r="7143" spans="1:4">
      <c r="A7143">
        <v>7342</v>
      </c>
      <c r="B7143" t="s">
        <v>535</v>
      </c>
      <c r="C7143" t="s">
        <v>479</v>
      </c>
      <c r="D7143" t="str">
        <f>IFERROR(VLOOKUP(A7143,'Perpetual Stats(HEM)'!$A$3:$D$2773,3,FALSE),B7143)</f>
        <v>TAS</v>
      </c>
    </row>
    <row r="7144" spans="1:4">
      <c r="A7144">
        <v>7343</v>
      </c>
      <c r="B7144" t="s">
        <v>535</v>
      </c>
      <c r="C7144" t="s">
        <v>479</v>
      </c>
      <c r="D7144" t="str">
        <f>IFERROR(VLOOKUP(A7144,'Perpetual Stats(HEM)'!$A$3:$D$2773,3,FALSE),B7144)</f>
        <v>TAS</v>
      </c>
    </row>
    <row r="7145" spans="1:4">
      <c r="A7145">
        <v>7344</v>
      </c>
      <c r="B7145" t="s">
        <v>535</v>
      </c>
      <c r="C7145" t="s">
        <v>479</v>
      </c>
      <c r="D7145" t="str">
        <f>IFERROR(VLOOKUP(A7145,'Perpetual Stats(HEM)'!$A$3:$D$2773,3,FALSE),B7145)</f>
        <v>TAS</v>
      </c>
    </row>
    <row r="7146" spans="1:4">
      <c r="A7146">
        <v>7345</v>
      </c>
      <c r="B7146" t="s">
        <v>535</v>
      </c>
      <c r="C7146" t="s">
        <v>479</v>
      </c>
      <c r="D7146" t="str">
        <f>IFERROR(VLOOKUP(A7146,'Perpetual Stats(HEM)'!$A$3:$D$2773,3,FALSE),B7146)</f>
        <v>TAS</v>
      </c>
    </row>
    <row r="7147" spans="1:4">
      <c r="A7147">
        <v>7346</v>
      </c>
      <c r="B7147" t="s">
        <v>535</v>
      </c>
      <c r="C7147" t="s">
        <v>479</v>
      </c>
      <c r="D7147" t="str">
        <f>IFERROR(VLOOKUP(A7147,'Perpetual Stats(HEM)'!$A$3:$D$2773,3,FALSE),B7147)</f>
        <v>TAS</v>
      </c>
    </row>
    <row r="7148" spans="1:4">
      <c r="A7148">
        <v>7347</v>
      </c>
      <c r="B7148" t="s">
        <v>535</v>
      </c>
      <c r="C7148" t="s">
        <v>479</v>
      </c>
      <c r="D7148" t="str">
        <f>IFERROR(VLOOKUP(A7148,'Perpetual Stats(HEM)'!$A$3:$D$2773,3,FALSE),B7148)</f>
        <v>TAS</v>
      </c>
    </row>
    <row r="7149" spans="1:4">
      <c r="A7149">
        <v>7348</v>
      </c>
      <c r="B7149" t="s">
        <v>535</v>
      </c>
      <c r="C7149" t="s">
        <v>479</v>
      </c>
      <c r="D7149" t="str">
        <f>IFERROR(VLOOKUP(A7149,'Perpetual Stats(HEM)'!$A$3:$D$2773,3,FALSE),B7149)</f>
        <v>TAS</v>
      </c>
    </row>
    <row r="7150" spans="1:4">
      <c r="A7150">
        <v>7349</v>
      </c>
      <c r="B7150" t="s">
        <v>535</v>
      </c>
      <c r="C7150" t="s">
        <v>479</v>
      </c>
      <c r="D7150" t="str">
        <f>IFERROR(VLOOKUP(A7150,'Perpetual Stats(HEM)'!$A$3:$D$2773,3,FALSE),B7150)</f>
        <v>TAS</v>
      </c>
    </row>
    <row r="7151" spans="1:4">
      <c r="A7151">
        <v>7350</v>
      </c>
      <c r="B7151" t="s">
        <v>535</v>
      </c>
      <c r="C7151" t="s">
        <v>479</v>
      </c>
      <c r="D7151" t="str">
        <f>IFERROR(VLOOKUP(A7151,'Perpetual Stats(HEM)'!$A$3:$D$2773,3,FALSE),B7151)</f>
        <v>TAS</v>
      </c>
    </row>
    <row r="7152" spans="1:4">
      <c r="A7152">
        <v>7351</v>
      </c>
      <c r="B7152" t="s">
        <v>535</v>
      </c>
      <c r="C7152" t="s">
        <v>479</v>
      </c>
      <c r="D7152" t="str">
        <f>IFERROR(VLOOKUP(A7152,'Perpetual Stats(HEM)'!$A$3:$D$2773,3,FALSE),B7152)</f>
        <v>TAS</v>
      </c>
    </row>
    <row r="7153" spans="1:4">
      <c r="A7153">
        <v>7352</v>
      </c>
      <c r="B7153" t="s">
        <v>535</v>
      </c>
      <c r="C7153" t="s">
        <v>479</v>
      </c>
      <c r="D7153" t="str">
        <f>IFERROR(VLOOKUP(A7153,'Perpetual Stats(HEM)'!$A$3:$D$2773,3,FALSE),B7153)</f>
        <v>TAS</v>
      </c>
    </row>
    <row r="7154" spans="1:4">
      <c r="A7154">
        <v>7353</v>
      </c>
      <c r="B7154" t="s">
        <v>535</v>
      </c>
      <c r="C7154" t="s">
        <v>479</v>
      </c>
      <c r="D7154" t="str">
        <f>IFERROR(VLOOKUP(A7154,'Perpetual Stats(HEM)'!$A$3:$D$2773,3,FALSE),B7154)</f>
        <v>TAS</v>
      </c>
    </row>
    <row r="7155" spans="1:4">
      <c r="A7155">
        <v>7354</v>
      </c>
      <c r="B7155" t="s">
        <v>535</v>
      </c>
      <c r="C7155" t="s">
        <v>479</v>
      </c>
      <c r="D7155" t="str">
        <f>IFERROR(VLOOKUP(A7155,'Perpetual Stats(HEM)'!$A$3:$D$2773,3,FALSE),B7155)</f>
        <v>TAS</v>
      </c>
    </row>
    <row r="7156" spans="1:4">
      <c r="A7156">
        <v>7355</v>
      </c>
      <c r="B7156" t="s">
        <v>535</v>
      </c>
      <c r="C7156" t="s">
        <v>479</v>
      </c>
      <c r="D7156" t="str">
        <f>IFERROR(VLOOKUP(A7156,'Perpetual Stats(HEM)'!$A$3:$D$2773,3,FALSE),B7156)</f>
        <v>TAS</v>
      </c>
    </row>
    <row r="7157" spans="1:4">
      <c r="A7157">
        <v>7356</v>
      </c>
      <c r="B7157" t="s">
        <v>535</v>
      </c>
      <c r="C7157" t="s">
        <v>479</v>
      </c>
      <c r="D7157" t="str">
        <f>IFERROR(VLOOKUP(A7157,'Perpetual Stats(HEM)'!$A$3:$D$2773,3,FALSE),B7157)</f>
        <v>TAS</v>
      </c>
    </row>
    <row r="7158" spans="1:4">
      <c r="A7158">
        <v>7357</v>
      </c>
      <c r="B7158" t="s">
        <v>535</v>
      </c>
      <c r="C7158" t="s">
        <v>479</v>
      </c>
      <c r="D7158" t="str">
        <f>IFERROR(VLOOKUP(A7158,'Perpetual Stats(HEM)'!$A$3:$D$2773,3,FALSE),B7158)</f>
        <v>TAS</v>
      </c>
    </row>
    <row r="7159" spans="1:4">
      <c r="A7159">
        <v>7358</v>
      </c>
      <c r="B7159" t="s">
        <v>535</v>
      </c>
      <c r="C7159" t="s">
        <v>479</v>
      </c>
      <c r="D7159" t="str">
        <f>IFERROR(VLOOKUP(A7159,'Perpetual Stats(HEM)'!$A$3:$D$2773,3,FALSE),B7159)</f>
        <v>TAS</v>
      </c>
    </row>
    <row r="7160" spans="1:4">
      <c r="A7160">
        <v>7359</v>
      </c>
      <c r="B7160" t="s">
        <v>535</v>
      </c>
      <c r="C7160" t="s">
        <v>479</v>
      </c>
      <c r="D7160" t="str">
        <f>IFERROR(VLOOKUP(A7160,'Perpetual Stats(HEM)'!$A$3:$D$2773,3,FALSE),B7160)</f>
        <v>TAS</v>
      </c>
    </row>
    <row r="7161" spans="1:4">
      <c r="A7161">
        <v>7360</v>
      </c>
      <c r="B7161" t="s">
        <v>535</v>
      </c>
      <c r="C7161" t="s">
        <v>479</v>
      </c>
      <c r="D7161" t="str">
        <f>IFERROR(VLOOKUP(A7161,'Perpetual Stats(HEM)'!$A$3:$D$2773,3,FALSE),B7161)</f>
        <v>TAS</v>
      </c>
    </row>
    <row r="7162" spans="1:4">
      <c r="A7162">
        <v>7361</v>
      </c>
      <c r="B7162" t="s">
        <v>535</v>
      </c>
      <c r="C7162" t="s">
        <v>479</v>
      </c>
      <c r="D7162" t="str">
        <f>IFERROR(VLOOKUP(A7162,'Perpetual Stats(HEM)'!$A$3:$D$2773,3,FALSE),B7162)</f>
        <v>TAS</v>
      </c>
    </row>
    <row r="7163" spans="1:4">
      <c r="A7163">
        <v>7362</v>
      </c>
      <c r="B7163" t="s">
        <v>535</v>
      </c>
      <c r="C7163" t="s">
        <v>479</v>
      </c>
      <c r="D7163" t="str">
        <f>IFERROR(VLOOKUP(A7163,'Perpetual Stats(HEM)'!$A$3:$D$2773,3,FALSE),B7163)</f>
        <v>TAS</v>
      </c>
    </row>
    <row r="7164" spans="1:4">
      <c r="A7164">
        <v>7363</v>
      </c>
      <c r="B7164" t="s">
        <v>535</v>
      </c>
      <c r="C7164" t="s">
        <v>479</v>
      </c>
      <c r="D7164" t="str">
        <f>IFERROR(VLOOKUP(A7164,'Perpetual Stats(HEM)'!$A$3:$D$2773,3,FALSE),B7164)</f>
        <v>TAS</v>
      </c>
    </row>
    <row r="7165" spans="1:4">
      <c r="A7165">
        <v>7364</v>
      </c>
      <c r="B7165" t="s">
        <v>535</v>
      </c>
      <c r="C7165" t="s">
        <v>479</v>
      </c>
      <c r="D7165" t="str">
        <f>IFERROR(VLOOKUP(A7165,'Perpetual Stats(HEM)'!$A$3:$D$2773,3,FALSE),B7165)</f>
        <v>TAS</v>
      </c>
    </row>
    <row r="7166" spans="1:4">
      <c r="A7166">
        <v>7365</v>
      </c>
      <c r="B7166" t="s">
        <v>535</v>
      </c>
      <c r="C7166" t="s">
        <v>479</v>
      </c>
      <c r="D7166" t="str">
        <f>IFERROR(VLOOKUP(A7166,'Perpetual Stats(HEM)'!$A$3:$D$2773,3,FALSE),B7166)</f>
        <v>TAS</v>
      </c>
    </row>
    <row r="7167" spans="1:4">
      <c r="A7167">
        <v>7366</v>
      </c>
      <c r="B7167" t="s">
        <v>535</v>
      </c>
      <c r="C7167" t="s">
        <v>479</v>
      </c>
      <c r="D7167" t="str">
        <f>IFERROR(VLOOKUP(A7167,'Perpetual Stats(HEM)'!$A$3:$D$2773,3,FALSE),B7167)</f>
        <v>TAS</v>
      </c>
    </row>
    <row r="7168" spans="1:4">
      <c r="A7168">
        <v>7367</v>
      </c>
      <c r="B7168" t="s">
        <v>535</v>
      </c>
      <c r="C7168" t="s">
        <v>479</v>
      </c>
      <c r="D7168" t="str">
        <f>IFERROR(VLOOKUP(A7168,'Perpetual Stats(HEM)'!$A$3:$D$2773,3,FALSE),B7168)</f>
        <v>TAS</v>
      </c>
    </row>
    <row r="7169" spans="1:4">
      <c r="A7169">
        <v>7368</v>
      </c>
      <c r="B7169" t="s">
        <v>535</v>
      </c>
      <c r="C7169" t="s">
        <v>479</v>
      </c>
      <c r="D7169" t="str">
        <f>IFERROR(VLOOKUP(A7169,'Perpetual Stats(HEM)'!$A$3:$D$2773,3,FALSE),B7169)</f>
        <v>TAS</v>
      </c>
    </row>
    <row r="7170" spans="1:4">
      <c r="A7170">
        <v>7369</v>
      </c>
      <c r="B7170" t="s">
        <v>535</v>
      </c>
      <c r="C7170" t="s">
        <v>479</v>
      </c>
      <c r="D7170" t="str">
        <f>IFERROR(VLOOKUP(A7170,'Perpetual Stats(HEM)'!$A$3:$D$2773,3,FALSE),B7170)</f>
        <v>TAS</v>
      </c>
    </row>
    <row r="7171" spans="1:4">
      <c r="A7171">
        <v>7370</v>
      </c>
      <c r="B7171" t="s">
        <v>535</v>
      </c>
      <c r="C7171" t="s">
        <v>479</v>
      </c>
      <c r="D7171" t="str">
        <f>IFERROR(VLOOKUP(A7171,'Perpetual Stats(HEM)'!$A$3:$D$2773,3,FALSE),B7171)</f>
        <v>TAS</v>
      </c>
    </row>
    <row r="7172" spans="1:4">
      <c r="A7172">
        <v>7371</v>
      </c>
      <c r="B7172" t="s">
        <v>535</v>
      </c>
      <c r="C7172" t="s">
        <v>479</v>
      </c>
      <c r="D7172" t="str">
        <f>IFERROR(VLOOKUP(A7172,'Perpetual Stats(HEM)'!$A$3:$D$2773,3,FALSE),B7172)</f>
        <v>TAS</v>
      </c>
    </row>
    <row r="7173" spans="1:4">
      <c r="A7173">
        <v>7372</v>
      </c>
      <c r="B7173" t="s">
        <v>535</v>
      </c>
      <c r="C7173" t="s">
        <v>479</v>
      </c>
      <c r="D7173" t="str">
        <f>IFERROR(VLOOKUP(A7173,'Perpetual Stats(HEM)'!$A$3:$D$2773,3,FALSE),B7173)</f>
        <v>TAS</v>
      </c>
    </row>
    <row r="7174" spans="1:4">
      <c r="A7174">
        <v>7373</v>
      </c>
      <c r="B7174" t="s">
        <v>535</v>
      </c>
      <c r="C7174" t="s">
        <v>479</v>
      </c>
      <c r="D7174" t="str">
        <f>IFERROR(VLOOKUP(A7174,'Perpetual Stats(HEM)'!$A$3:$D$2773,3,FALSE),B7174)</f>
        <v>TAS</v>
      </c>
    </row>
    <row r="7175" spans="1:4">
      <c r="A7175">
        <v>7374</v>
      </c>
      <c r="B7175" t="s">
        <v>535</v>
      </c>
      <c r="C7175" t="s">
        <v>479</v>
      </c>
      <c r="D7175" t="str">
        <f>IFERROR(VLOOKUP(A7175,'Perpetual Stats(HEM)'!$A$3:$D$2773,3,FALSE),B7175)</f>
        <v>TAS</v>
      </c>
    </row>
    <row r="7176" spans="1:4">
      <c r="A7176">
        <v>7375</v>
      </c>
      <c r="B7176" t="s">
        <v>535</v>
      </c>
      <c r="C7176" t="s">
        <v>479</v>
      </c>
      <c r="D7176" t="str">
        <f>IFERROR(VLOOKUP(A7176,'Perpetual Stats(HEM)'!$A$3:$D$2773,3,FALSE),B7176)</f>
        <v>TAS</v>
      </c>
    </row>
    <row r="7177" spans="1:4">
      <c r="A7177">
        <v>7376</v>
      </c>
      <c r="B7177" t="s">
        <v>535</v>
      </c>
      <c r="C7177" t="s">
        <v>479</v>
      </c>
      <c r="D7177" t="str">
        <f>IFERROR(VLOOKUP(A7177,'Perpetual Stats(HEM)'!$A$3:$D$2773,3,FALSE),B7177)</f>
        <v>TAS</v>
      </c>
    </row>
    <row r="7178" spans="1:4">
      <c r="A7178">
        <v>7377</v>
      </c>
      <c r="B7178" t="s">
        <v>535</v>
      </c>
      <c r="C7178" t="s">
        <v>479</v>
      </c>
      <c r="D7178" t="str">
        <f>IFERROR(VLOOKUP(A7178,'Perpetual Stats(HEM)'!$A$3:$D$2773,3,FALSE),B7178)</f>
        <v>TAS</v>
      </c>
    </row>
    <row r="7179" spans="1:4">
      <c r="A7179">
        <v>7378</v>
      </c>
      <c r="B7179" t="s">
        <v>535</v>
      </c>
      <c r="C7179" t="s">
        <v>479</v>
      </c>
      <c r="D7179" t="str">
        <f>IFERROR(VLOOKUP(A7179,'Perpetual Stats(HEM)'!$A$3:$D$2773,3,FALSE),B7179)</f>
        <v>TAS</v>
      </c>
    </row>
    <row r="7180" spans="1:4">
      <c r="A7180">
        <v>7379</v>
      </c>
      <c r="B7180" t="s">
        <v>535</v>
      </c>
      <c r="C7180" t="s">
        <v>479</v>
      </c>
      <c r="D7180" t="str">
        <f>IFERROR(VLOOKUP(A7180,'Perpetual Stats(HEM)'!$A$3:$D$2773,3,FALSE),B7180)</f>
        <v>TAS</v>
      </c>
    </row>
    <row r="7181" spans="1:4">
      <c r="A7181">
        <v>7380</v>
      </c>
      <c r="B7181" t="s">
        <v>535</v>
      </c>
      <c r="C7181" t="s">
        <v>479</v>
      </c>
      <c r="D7181" t="str">
        <f>IFERROR(VLOOKUP(A7181,'Perpetual Stats(HEM)'!$A$3:$D$2773,3,FALSE),B7181)</f>
        <v>TAS</v>
      </c>
    </row>
    <row r="7182" spans="1:4">
      <c r="A7182">
        <v>7381</v>
      </c>
      <c r="B7182" t="s">
        <v>535</v>
      </c>
      <c r="C7182" t="s">
        <v>479</v>
      </c>
      <c r="D7182" t="str">
        <f>IFERROR(VLOOKUP(A7182,'Perpetual Stats(HEM)'!$A$3:$D$2773,3,FALSE),B7182)</f>
        <v>TAS</v>
      </c>
    </row>
    <row r="7183" spans="1:4">
      <c r="A7183">
        <v>7382</v>
      </c>
      <c r="B7183" t="s">
        <v>535</v>
      </c>
      <c r="C7183" t="s">
        <v>479</v>
      </c>
      <c r="D7183" t="str">
        <f>IFERROR(VLOOKUP(A7183,'Perpetual Stats(HEM)'!$A$3:$D$2773,3,FALSE),B7183)</f>
        <v>TAS</v>
      </c>
    </row>
    <row r="7184" spans="1:4">
      <c r="A7184">
        <v>7383</v>
      </c>
      <c r="B7184" t="s">
        <v>535</v>
      </c>
      <c r="C7184" t="s">
        <v>479</v>
      </c>
      <c r="D7184" t="str">
        <f>IFERROR(VLOOKUP(A7184,'Perpetual Stats(HEM)'!$A$3:$D$2773,3,FALSE),B7184)</f>
        <v>TAS</v>
      </c>
    </row>
    <row r="7185" spans="1:4">
      <c r="A7185">
        <v>7384</v>
      </c>
      <c r="B7185" t="s">
        <v>535</v>
      </c>
      <c r="C7185" t="s">
        <v>479</v>
      </c>
      <c r="D7185" t="str">
        <f>IFERROR(VLOOKUP(A7185,'Perpetual Stats(HEM)'!$A$3:$D$2773,3,FALSE),B7185)</f>
        <v>TAS</v>
      </c>
    </row>
    <row r="7186" spans="1:4">
      <c r="A7186">
        <v>7385</v>
      </c>
      <c r="B7186" t="s">
        <v>535</v>
      </c>
      <c r="C7186" t="s">
        <v>479</v>
      </c>
      <c r="D7186" t="str">
        <f>IFERROR(VLOOKUP(A7186,'Perpetual Stats(HEM)'!$A$3:$D$2773,3,FALSE),B7186)</f>
        <v>TAS</v>
      </c>
    </row>
    <row r="7187" spans="1:4">
      <c r="A7187">
        <v>7386</v>
      </c>
      <c r="B7187" t="s">
        <v>535</v>
      </c>
      <c r="C7187" t="s">
        <v>479</v>
      </c>
      <c r="D7187" t="str">
        <f>IFERROR(VLOOKUP(A7187,'Perpetual Stats(HEM)'!$A$3:$D$2773,3,FALSE),B7187)</f>
        <v>TAS</v>
      </c>
    </row>
    <row r="7188" spans="1:4">
      <c r="A7188">
        <v>7387</v>
      </c>
      <c r="B7188" t="s">
        <v>535</v>
      </c>
      <c r="C7188" t="s">
        <v>479</v>
      </c>
      <c r="D7188" t="str">
        <f>IFERROR(VLOOKUP(A7188,'Perpetual Stats(HEM)'!$A$3:$D$2773,3,FALSE),B7188)</f>
        <v>TAS</v>
      </c>
    </row>
    <row r="7189" spans="1:4">
      <c r="A7189">
        <v>7388</v>
      </c>
      <c r="B7189" t="s">
        <v>535</v>
      </c>
      <c r="C7189" t="s">
        <v>479</v>
      </c>
      <c r="D7189" t="str">
        <f>IFERROR(VLOOKUP(A7189,'Perpetual Stats(HEM)'!$A$3:$D$2773,3,FALSE),B7189)</f>
        <v>TAS</v>
      </c>
    </row>
    <row r="7190" spans="1:4">
      <c r="A7190">
        <v>7389</v>
      </c>
      <c r="B7190" t="s">
        <v>535</v>
      </c>
      <c r="C7190" t="s">
        <v>479</v>
      </c>
      <c r="D7190" t="str">
        <f>IFERROR(VLOOKUP(A7190,'Perpetual Stats(HEM)'!$A$3:$D$2773,3,FALSE),B7190)</f>
        <v>TAS</v>
      </c>
    </row>
    <row r="7191" spans="1:4">
      <c r="A7191">
        <v>7390</v>
      </c>
      <c r="B7191" t="s">
        <v>535</v>
      </c>
      <c r="C7191" t="s">
        <v>479</v>
      </c>
      <c r="D7191" t="str">
        <f>IFERROR(VLOOKUP(A7191,'Perpetual Stats(HEM)'!$A$3:$D$2773,3,FALSE),B7191)</f>
        <v>TAS</v>
      </c>
    </row>
    <row r="7192" spans="1:4">
      <c r="A7192">
        <v>7391</v>
      </c>
      <c r="B7192" t="s">
        <v>535</v>
      </c>
      <c r="C7192" t="s">
        <v>479</v>
      </c>
      <c r="D7192" t="str">
        <f>IFERROR(VLOOKUP(A7192,'Perpetual Stats(HEM)'!$A$3:$D$2773,3,FALSE),B7192)</f>
        <v>TAS</v>
      </c>
    </row>
    <row r="7193" spans="1:4">
      <c r="A7193">
        <v>7392</v>
      </c>
      <c r="B7193" t="s">
        <v>535</v>
      </c>
      <c r="C7193" t="s">
        <v>479</v>
      </c>
      <c r="D7193" t="str">
        <f>IFERROR(VLOOKUP(A7193,'Perpetual Stats(HEM)'!$A$3:$D$2773,3,FALSE),B7193)</f>
        <v>TAS</v>
      </c>
    </row>
    <row r="7194" spans="1:4">
      <c r="A7194">
        <v>7393</v>
      </c>
      <c r="B7194" t="s">
        <v>535</v>
      </c>
      <c r="C7194" t="s">
        <v>479</v>
      </c>
      <c r="D7194" t="str">
        <f>IFERROR(VLOOKUP(A7194,'Perpetual Stats(HEM)'!$A$3:$D$2773,3,FALSE),B7194)</f>
        <v>TAS</v>
      </c>
    </row>
    <row r="7195" spans="1:4">
      <c r="A7195">
        <v>7394</v>
      </c>
      <c r="B7195" t="s">
        <v>535</v>
      </c>
      <c r="C7195" t="s">
        <v>479</v>
      </c>
      <c r="D7195" t="str">
        <f>IFERROR(VLOOKUP(A7195,'Perpetual Stats(HEM)'!$A$3:$D$2773,3,FALSE),B7195)</f>
        <v>TAS</v>
      </c>
    </row>
    <row r="7196" spans="1:4">
      <c r="A7196">
        <v>7395</v>
      </c>
      <c r="B7196" t="s">
        <v>535</v>
      </c>
      <c r="C7196" t="s">
        <v>479</v>
      </c>
      <c r="D7196" t="str">
        <f>IFERROR(VLOOKUP(A7196,'Perpetual Stats(HEM)'!$A$3:$D$2773,3,FALSE),B7196)</f>
        <v>TAS</v>
      </c>
    </row>
    <row r="7197" spans="1:4">
      <c r="A7197">
        <v>7396</v>
      </c>
      <c r="B7197" t="s">
        <v>535</v>
      </c>
      <c r="C7197" t="s">
        <v>479</v>
      </c>
      <c r="D7197" t="str">
        <f>IFERROR(VLOOKUP(A7197,'Perpetual Stats(HEM)'!$A$3:$D$2773,3,FALSE),B7197)</f>
        <v>TAS</v>
      </c>
    </row>
    <row r="7198" spans="1:4">
      <c r="A7198">
        <v>7397</v>
      </c>
      <c r="B7198" t="s">
        <v>535</v>
      </c>
      <c r="C7198" t="s">
        <v>479</v>
      </c>
      <c r="D7198" t="str">
        <f>IFERROR(VLOOKUP(A7198,'Perpetual Stats(HEM)'!$A$3:$D$2773,3,FALSE),B7198)</f>
        <v>TAS</v>
      </c>
    </row>
    <row r="7199" spans="1:4">
      <c r="A7199">
        <v>7398</v>
      </c>
      <c r="B7199" t="s">
        <v>535</v>
      </c>
      <c r="C7199" t="s">
        <v>479</v>
      </c>
      <c r="D7199" t="str">
        <f>IFERROR(VLOOKUP(A7199,'Perpetual Stats(HEM)'!$A$3:$D$2773,3,FALSE),B7199)</f>
        <v>TAS</v>
      </c>
    </row>
    <row r="7200" spans="1:4">
      <c r="A7200">
        <v>7399</v>
      </c>
      <c r="B7200" t="s">
        <v>535</v>
      </c>
      <c r="C7200" t="s">
        <v>479</v>
      </c>
      <c r="D7200" t="str">
        <f>IFERROR(VLOOKUP(A7200,'Perpetual Stats(HEM)'!$A$3:$D$2773,3,FALSE),B7200)</f>
        <v>TAS</v>
      </c>
    </row>
    <row r="7201" spans="1:4">
      <c r="A7201">
        <v>7400</v>
      </c>
      <c r="B7201" t="s">
        <v>535</v>
      </c>
      <c r="C7201" t="s">
        <v>479</v>
      </c>
      <c r="D7201" t="str">
        <f>IFERROR(VLOOKUP(A7201,'Perpetual Stats(HEM)'!$A$3:$D$2773,3,FALSE),B7201)</f>
        <v>TAS</v>
      </c>
    </row>
    <row r="7202" spans="1:4">
      <c r="A7202">
        <v>7401</v>
      </c>
      <c r="B7202" t="s">
        <v>535</v>
      </c>
      <c r="C7202" t="s">
        <v>479</v>
      </c>
      <c r="D7202" t="str">
        <f>IFERROR(VLOOKUP(A7202,'Perpetual Stats(HEM)'!$A$3:$D$2773,3,FALSE),B7202)</f>
        <v>TAS</v>
      </c>
    </row>
    <row r="7203" spans="1:4">
      <c r="A7203">
        <v>7402</v>
      </c>
      <c r="B7203" t="s">
        <v>535</v>
      </c>
      <c r="C7203" t="s">
        <v>479</v>
      </c>
      <c r="D7203" t="str">
        <f>IFERROR(VLOOKUP(A7203,'Perpetual Stats(HEM)'!$A$3:$D$2773,3,FALSE),B7203)</f>
        <v>TAS</v>
      </c>
    </row>
    <row r="7204" spans="1:4">
      <c r="A7204">
        <v>7403</v>
      </c>
      <c r="B7204" t="s">
        <v>535</v>
      </c>
      <c r="C7204" t="s">
        <v>479</v>
      </c>
      <c r="D7204" t="str">
        <f>IFERROR(VLOOKUP(A7204,'Perpetual Stats(HEM)'!$A$3:$D$2773,3,FALSE),B7204)</f>
        <v>TAS</v>
      </c>
    </row>
    <row r="7205" spans="1:4">
      <c r="A7205">
        <v>7404</v>
      </c>
      <c r="B7205" t="s">
        <v>535</v>
      </c>
      <c r="C7205" t="s">
        <v>479</v>
      </c>
      <c r="D7205" t="str">
        <f>IFERROR(VLOOKUP(A7205,'Perpetual Stats(HEM)'!$A$3:$D$2773,3,FALSE),B7205)</f>
        <v>TAS</v>
      </c>
    </row>
    <row r="7206" spans="1:4">
      <c r="A7206">
        <v>7405</v>
      </c>
      <c r="B7206" t="s">
        <v>535</v>
      </c>
      <c r="C7206" t="s">
        <v>479</v>
      </c>
      <c r="D7206" t="str">
        <f>IFERROR(VLOOKUP(A7206,'Perpetual Stats(HEM)'!$A$3:$D$2773,3,FALSE),B7206)</f>
        <v>TAS</v>
      </c>
    </row>
    <row r="7207" spans="1:4">
      <c r="A7207">
        <v>7406</v>
      </c>
      <c r="B7207" t="s">
        <v>535</v>
      </c>
      <c r="C7207" t="s">
        <v>479</v>
      </c>
      <c r="D7207" t="str">
        <f>IFERROR(VLOOKUP(A7207,'Perpetual Stats(HEM)'!$A$3:$D$2773,3,FALSE),B7207)</f>
        <v>TAS</v>
      </c>
    </row>
    <row r="7208" spans="1:4">
      <c r="A7208">
        <v>7407</v>
      </c>
      <c r="B7208" t="s">
        <v>535</v>
      </c>
      <c r="C7208" t="s">
        <v>479</v>
      </c>
      <c r="D7208" t="str">
        <f>IFERROR(VLOOKUP(A7208,'Perpetual Stats(HEM)'!$A$3:$D$2773,3,FALSE),B7208)</f>
        <v>TAS</v>
      </c>
    </row>
    <row r="7209" spans="1:4">
      <c r="A7209">
        <v>7408</v>
      </c>
      <c r="B7209" t="s">
        <v>535</v>
      </c>
      <c r="C7209" t="s">
        <v>479</v>
      </c>
      <c r="D7209" t="str">
        <f>IFERROR(VLOOKUP(A7209,'Perpetual Stats(HEM)'!$A$3:$D$2773,3,FALSE),B7209)</f>
        <v>TAS</v>
      </c>
    </row>
    <row r="7210" spans="1:4">
      <c r="A7210">
        <v>7409</v>
      </c>
      <c r="B7210" t="s">
        <v>535</v>
      </c>
      <c r="C7210" t="s">
        <v>479</v>
      </c>
      <c r="D7210" t="str">
        <f>IFERROR(VLOOKUP(A7210,'Perpetual Stats(HEM)'!$A$3:$D$2773,3,FALSE),B7210)</f>
        <v>TAS</v>
      </c>
    </row>
    <row r="7211" spans="1:4">
      <c r="A7211">
        <v>7410</v>
      </c>
      <c r="B7211" t="s">
        <v>535</v>
      </c>
      <c r="C7211" t="s">
        <v>479</v>
      </c>
      <c r="D7211" t="str">
        <f>IFERROR(VLOOKUP(A7211,'Perpetual Stats(HEM)'!$A$3:$D$2773,3,FALSE),B7211)</f>
        <v>TAS</v>
      </c>
    </row>
    <row r="7212" spans="1:4">
      <c r="A7212">
        <v>7411</v>
      </c>
      <c r="B7212" t="s">
        <v>535</v>
      </c>
      <c r="C7212" t="s">
        <v>479</v>
      </c>
      <c r="D7212" t="str">
        <f>IFERROR(VLOOKUP(A7212,'Perpetual Stats(HEM)'!$A$3:$D$2773,3,FALSE),B7212)</f>
        <v>TAS</v>
      </c>
    </row>
    <row r="7213" spans="1:4">
      <c r="A7213">
        <v>7412</v>
      </c>
      <c r="B7213" t="s">
        <v>535</v>
      </c>
      <c r="C7213" t="s">
        <v>479</v>
      </c>
      <c r="D7213" t="str">
        <f>IFERROR(VLOOKUP(A7213,'Perpetual Stats(HEM)'!$A$3:$D$2773,3,FALSE),B7213)</f>
        <v>TAS</v>
      </c>
    </row>
    <row r="7214" spans="1:4">
      <c r="A7214">
        <v>7413</v>
      </c>
      <c r="B7214" t="s">
        <v>535</v>
      </c>
      <c r="C7214" t="s">
        <v>479</v>
      </c>
      <c r="D7214" t="str">
        <f>IFERROR(VLOOKUP(A7214,'Perpetual Stats(HEM)'!$A$3:$D$2773,3,FALSE),B7214)</f>
        <v>TAS</v>
      </c>
    </row>
    <row r="7215" spans="1:4">
      <c r="A7215">
        <v>7414</v>
      </c>
      <c r="B7215" t="s">
        <v>535</v>
      </c>
      <c r="C7215" t="s">
        <v>479</v>
      </c>
      <c r="D7215" t="str">
        <f>IFERROR(VLOOKUP(A7215,'Perpetual Stats(HEM)'!$A$3:$D$2773,3,FALSE),B7215)</f>
        <v>TAS</v>
      </c>
    </row>
    <row r="7216" spans="1:4">
      <c r="A7216">
        <v>7415</v>
      </c>
      <c r="B7216" t="s">
        <v>535</v>
      </c>
      <c r="C7216" t="s">
        <v>479</v>
      </c>
      <c r="D7216" t="str">
        <f>IFERROR(VLOOKUP(A7216,'Perpetual Stats(HEM)'!$A$3:$D$2773,3,FALSE),B7216)</f>
        <v>TAS</v>
      </c>
    </row>
    <row r="7217" spans="1:4">
      <c r="A7217">
        <v>7416</v>
      </c>
      <c r="B7217" t="s">
        <v>535</v>
      </c>
      <c r="C7217" t="s">
        <v>479</v>
      </c>
      <c r="D7217" t="str">
        <f>IFERROR(VLOOKUP(A7217,'Perpetual Stats(HEM)'!$A$3:$D$2773,3,FALSE),B7217)</f>
        <v>TAS</v>
      </c>
    </row>
    <row r="7218" spans="1:4">
      <c r="A7218">
        <v>7417</v>
      </c>
      <c r="B7218" t="s">
        <v>535</v>
      </c>
      <c r="C7218" t="s">
        <v>479</v>
      </c>
      <c r="D7218" t="str">
        <f>IFERROR(VLOOKUP(A7218,'Perpetual Stats(HEM)'!$A$3:$D$2773,3,FALSE),B7218)</f>
        <v>TAS</v>
      </c>
    </row>
    <row r="7219" spans="1:4">
      <c r="A7219">
        <v>7418</v>
      </c>
      <c r="B7219" t="s">
        <v>535</v>
      </c>
      <c r="C7219" t="s">
        <v>479</v>
      </c>
      <c r="D7219" t="str">
        <f>IFERROR(VLOOKUP(A7219,'Perpetual Stats(HEM)'!$A$3:$D$2773,3,FALSE),B7219)</f>
        <v>TAS</v>
      </c>
    </row>
    <row r="7220" spans="1:4">
      <c r="A7220">
        <v>7419</v>
      </c>
      <c r="B7220" t="s">
        <v>535</v>
      </c>
      <c r="C7220" t="s">
        <v>479</v>
      </c>
      <c r="D7220" t="str">
        <f>IFERROR(VLOOKUP(A7220,'Perpetual Stats(HEM)'!$A$3:$D$2773,3,FALSE),B7220)</f>
        <v>TAS</v>
      </c>
    </row>
    <row r="7221" spans="1:4">
      <c r="A7221">
        <v>7420</v>
      </c>
      <c r="B7221" t="s">
        <v>535</v>
      </c>
      <c r="C7221" t="s">
        <v>479</v>
      </c>
      <c r="D7221" t="str">
        <f>IFERROR(VLOOKUP(A7221,'Perpetual Stats(HEM)'!$A$3:$D$2773,3,FALSE),B7221)</f>
        <v>TAS</v>
      </c>
    </row>
    <row r="7222" spans="1:4">
      <c r="A7222">
        <v>7421</v>
      </c>
      <c r="B7222" t="s">
        <v>535</v>
      </c>
      <c r="C7222" t="s">
        <v>479</v>
      </c>
      <c r="D7222" t="str">
        <f>IFERROR(VLOOKUP(A7222,'Perpetual Stats(HEM)'!$A$3:$D$2773,3,FALSE),B7222)</f>
        <v>TAS</v>
      </c>
    </row>
    <row r="7223" spans="1:4">
      <c r="A7223">
        <v>7422</v>
      </c>
      <c r="B7223" t="s">
        <v>535</v>
      </c>
      <c r="C7223" t="s">
        <v>479</v>
      </c>
      <c r="D7223" t="str">
        <f>IFERROR(VLOOKUP(A7223,'Perpetual Stats(HEM)'!$A$3:$D$2773,3,FALSE),B7223)</f>
        <v>TAS</v>
      </c>
    </row>
    <row r="7224" spans="1:4">
      <c r="A7224">
        <v>7423</v>
      </c>
      <c r="B7224" t="s">
        <v>535</v>
      </c>
      <c r="C7224" t="s">
        <v>479</v>
      </c>
      <c r="D7224" t="str">
        <f>IFERROR(VLOOKUP(A7224,'Perpetual Stats(HEM)'!$A$3:$D$2773,3,FALSE),B7224)</f>
        <v>TAS</v>
      </c>
    </row>
    <row r="7225" spans="1:4">
      <c r="A7225">
        <v>7424</v>
      </c>
      <c r="B7225" t="s">
        <v>535</v>
      </c>
      <c r="C7225" t="s">
        <v>479</v>
      </c>
      <c r="D7225" t="str">
        <f>IFERROR(VLOOKUP(A7225,'Perpetual Stats(HEM)'!$A$3:$D$2773,3,FALSE),B7225)</f>
        <v>TAS</v>
      </c>
    </row>
    <row r="7226" spans="1:4">
      <c r="A7226">
        <v>7425</v>
      </c>
      <c r="B7226" t="s">
        <v>535</v>
      </c>
      <c r="C7226" t="s">
        <v>479</v>
      </c>
      <c r="D7226" t="str">
        <f>IFERROR(VLOOKUP(A7226,'Perpetual Stats(HEM)'!$A$3:$D$2773,3,FALSE),B7226)</f>
        <v>TAS</v>
      </c>
    </row>
    <row r="7227" spans="1:4">
      <c r="A7227">
        <v>7426</v>
      </c>
      <c r="B7227" t="s">
        <v>535</v>
      </c>
      <c r="C7227" t="s">
        <v>479</v>
      </c>
      <c r="D7227" t="str">
        <f>IFERROR(VLOOKUP(A7227,'Perpetual Stats(HEM)'!$A$3:$D$2773,3,FALSE),B7227)</f>
        <v>TAS</v>
      </c>
    </row>
    <row r="7228" spans="1:4">
      <c r="A7228">
        <v>7427</v>
      </c>
      <c r="B7228" t="s">
        <v>535</v>
      </c>
      <c r="C7228" t="s">
        <v>479</v>
      </c>
      <c r="D7228" t="str">
        <f>IFERROR(VLOOKUP(A7228,'Perpetual Stats(HEM)'!$A$3:$D$2773,3,FALSE),B7228)</f>
        <v>TAS</v>
      </c>
    </row>
    <row r="7229" spans="1:4">
      <c r="A7229">
        <v>7428</v>
      </c>
      <c r="B7229" t="s">
        <v>535</v>
      </c>
      <c r="C7229" t="s">
        <v>479</v>
      </c>
      <c r="D7229" t="str">
        <f>IFERROR(VLOOKUP(A7229,'Perpetual Stats(HEM)'!$A$3:$D$2773,3,FALSE),B7229)</f>
        <v>TAS</v>
      </c>
    </row>
    <row r="7230" spans="1:4">
      <c r="A7230">
        <v>7429</v>
      </c>
      <c r="B7230" t="s">
        <v>535</v>
      </c>
      <c r="C7230" t="s">
        <v>479</v>
      </c>
      <c r="D7230" t="str">
        <f>IFERROR(VLOOKUP(A7230,'Perpetual Stats(HEM)'!$A$3:$D$2773,3,FALSE),B7230)</f>
        <v>TAS</v>
      </c>
    </row>
    <row r="7231" spans="1:4">
      <c r="A7231">
        <v>7430</v>
      </c>
      <c r="B7231" t="s">
        <v>535</v>
      </c>
      <c r="C7231" t="s">
        <v>479</v>
      </c>
      <c r="D7231" t="str">
        <f>IFERROR(VLOOKUP(A7231,'Perpetual Stats(HEM)'!$A$3:$D$2773,3,FALSE),B7231)</f>
        <v>TAS</v>
      </c>
    </row>
    <row r="7232" spans="1:4">
      <c r="A7232">
        <v>7431</v>
      </c>
      <c r="B7232" t="s">
        <v>535</v>
      </c>
      <c r="C7232" t="s">
        <v>479</v>
      </c>
      <c r="D7232" t="str">
        <f>IFERROR(VLOOKUP(A7232,'Perpetual Stats(HEM)'!$A$3:$D$2773,3,FALSE),B7232)</f>
        <v>TAS</v>
      </c>
    </row>
    <row r="7233" spans="1:4">
      <c r="A7233">
        <v>7432</v>
      </c>
      <c r="B7233" t="s">
        <v>535</v>
      </c>
      <c r="C7233" t="s">
        <v>479</v>
      </c>
      <c r="D7233" t="str">
        <f>IFERROR(VLOOKUP(A7233,'Perpetual Stats(HEM)'!$A$3:$D$2773,3,FALSE),B7233)</f>
        <v>TAS</v>
      </c>
    </row>
    <row r="7234" spans="1:4">
      <c r="A7234">
        <v>7433</v>
      </c>
      <c r="B7234" t="s">
        <v>535</v>
      </c>
      <c r="C7234" t="s">
        <v>479</v>
      </c>
      <c r="D7234" t="str">
        <f>IFERROR(VLOOKUP(A7234,'Perpetual Stats(HEM)'!$A$3:$D$2773,3,FALSE),B7234)</f>
        <v>TAS</v>
      </c>
    </row>
    <row r="7235" spans="1:4">
      <c r="A7235">
        <v>7434</v>
      </c>
      <c r="B7235" t="s">
        <v>535</v>
      </c>
      <c r="C7235" t="s">
        <v>479</v>
      </c>
      <c r="D7235" t="str">
        <f>IFERROR(VLOOKUP(A7235,'Perpetual Stats(HEM)'!$A$3:$D$2773,3,FALSE),B7235)</f>
        <v>TAS</v>
      </c>
    </row>
    <row r="7236" spans="1:4">
      <c r="A7236">
        <v>7435</v>
      </c>
      <c r="B7236" t="s">
        <v>535</v>
      </c>
      <c r="C7236" t="s">
        <v>479</v>
      </c>
      <c r="D7236" t="str">
        <f>IFERROR(VLOOKUP(A7236,'Perpetual Stats(HEM)'!$A$3:$D$2773,3,FALSE),B7236)</f>
        <v>TAS</v>
      </c>
    </row>
    <row r="7237" spans="1:4">
      <c r="A7237">
        <v>7436</v>
      </c>
      <c r="B7237" t="s">
        <v>535</v>
      </c>
      <c r="C7237" t="s">
        <v>479</v>
      </c>
      <c r="D7237" t="str">
        <f>IFERROR(VLOOKUP(A7237,'Perpetual Stats(HEM)'!$A$3:$D$2773,3,FALSE),B7237)</f>
        <v>TAS</v>
      </c>
    </row>
    <row r="7238" spans="1:4">
      <c r="A7238">
        <v>7437</v>
      </c>
      <c r="B7238" t="s">
        <v>535</v>
      </c>
      <c r="C7238" t="s">
        <v>479</v>
      </c>
      <c r="D7238" t="str">
        <f>IFERROR(VLOOKUP(A7238,'Perpetual Stats(HEM)'!$A$3:$D$2773,3,FALSE),B7238)</f>
        <v>TAS</v>
      </c>
    </row>
    <row r="7239" spans="1:4">
      <c r="A7239">
        <v>7438</v>
      </c>
      <c r="B7239" t="s">
        <v>535</v>
      </c>
      <c r="C7239" t="s">
        <v>479</v>
      </c>
      <c r="D7239" t="str">
        <f>IFERROR(VLOOKUP(A7239,'Perpetual Stats(HEM)'!$A$3:$D$2773,3,FALSE),B7239)</f>
        <v>TAS</v>
      </c>
    </row>
    <row r="7240" spans="1:4">
      <c r="A7240">
        <v>7439</v>
      </c>
      <c r="B7240" t="s">
        <v>535</v>
      </c>
      <c r="C7240" t="s">
        <v>479</v>
      </c>
      <c r="D7240" t="str">
        <f>IFERROR(VLOOKUP(A7240,'Perpetual Stats(HEM)'!$A$3:$D$2773,3,FALSE),B7240)</f>
        <v>TAS</v>
      </c>
    </row>
    <row r="7241" spans="1:4">
      <c r="A7241">
        <v>7440</v>
      </c>
      <c r="B7241" t="s">
        <v>535</v>
      </c>
      <c r="C7241" t="s">
        <v>479</v>
      </c>
      <c r="D7241" t="str">
        <f>IFERROR(VLOOKUP(A7241,'Perpetual Stats(HEM)'!$A$3:$D$2773,3,FALSE),B7241)</f>
        <v>TAS</v>
      </c>
    </row>
    <row r="7242" spans="1:4">
      <c r="A7242">
        <v>7441</v>
      </c>
      <c r="B7242" t="s">
        <v>535</v>
      </c>
      <c r="C7242" t="s">
        <v>479</v>
      </c>
      <c r="D7242" t="str">
        <f>IFERROR(VLOOKUP(A7242,'Perpetual Stats(HEM)'!$A$3:$D$2773,3,FALSE),B7242)</f>
        <v>TAS</v>
      </c>
    </row>
    <row r="7243" spans="1:4">
      <c r="A7243">
        <v>7442</v>
      </c>
      <c r="B7243" t="s">
        <v>535</v>
      </c>
      <c r="C7243" t="s">
        <v>479</v>
      </c>
      <c r="D7243" t="str">
        <f>IFERROR(VLOOKUP(A7243,'Perpetual Stats(HEM)'!$A$3:$D$2773,3,FALSE),B7243)</f>
        <v>TAS</v>
      </c>
    </row>
    <row r="7244" spans="1:4">
      <c r="A7244">
        <v>7443</v>
      </c>
      <c r="B7244" t="s">
        <v>535</v>
      </c>
      <c r="C7244" t="s">
        <v>479</v>
      </c>
      <c r="D7244" t="str">
        <f>IFERROR(VLOOKUP(A7244,'Perpetual Stats(HEM)'!$A$3:$D$2773,3,FALSE),B7244)</f>
        <v>TAS</v>
      </c>
    </row>
    <row r="7245" spans="1:4">
      <c r="A7245">
        <v>7444</v>
      </c>
      <c r="B7245" t="s">
        <v>535</v>
      </c>
      <c r="C7245" t="s">
        <v>479</v>
      </c>
      <c r="D7245" t="str">
        <f>IFERROR(VLOOKUP(A7245,'Perpetual Stats(HEM)'!$A$3:$D$2773,3,FALSE),B7245)</f>
        <v>TAS</v>
      </c>
    </row>
    <row r="7246" spans="1:4">
      <c r="A7246">
        <v>7445</v>
      </c>
      <c r="B7246" t="s">
        <v>535</v>
      </c>
      <c r="C7246" t="s">
        <v>479</v>
      </c>
      <c r="D7246" t="str">
        <f>IFERROR(VLOOKUP(A7246,'Perpetual Stats(HEM)'!$A$3:$D$2773,3,FALSE),B7246)</f>
        <v>TAS</v>
      </c>
    </row>
    <row r="7247" spans="1:4">
      <c r="A7247">
        <v>7446</v>
      </c>
      <c r="B7247" t="s">
        <v>535</v>
      </c>
      <c r="C7247" t="s">
        <v>479</v>
      </c>
      <c r="D7247" t="str">
        <f>IFERROR(VLOOKUP(A7247,'Perpetual Stats(HEM)'!$A$3:$D$2773,3,FALSE),B7247)</f>
        <v>TAS</v>
      </c>
    </row>
    <row r="7248" spans="1:4">
      <c r="A7248">
        <v>7447</v>
      </c>
      <c r="B7248" t="s">
        <v>535</v>
      </c>
      <c r="C7248" t="s">
        <v>479</v>
      </c>
      <c r="D7248" t="str">
        <f>IFERROR(VLOOKUP(A7248,'Perpetual Stats(HEM)'!$A$3:$D$2773,3,FALSE),B7248)</f>
        <v>TAS</v>
      </c>
    </row>
    <row r="7249" spans="1:4">
      <c r="A7249">
        <v>7448</v>
      </c>
      <c r="B7249" t="s">
        <v>535</v>
      </c>
      <c r="C7249" t="s">
        <v>479</v>
      </c>
      <c r="D7249" t="str">
        <f>IFERROR(VLOOKUP(A7249,'Perpetual Stats(HEM)'!$A$3:$D$2773,3,FALSE),B7249)</f>
        <v>TAS</v>
      </c>
    </row>
    <row r="7250" spans="1:4">
      <c r="A7250">
        <v>7449</v>
      </c>
      <c r="B7250" t="s">
        <v>535</v>
      </c>
      <c r="C7250" t="s">
        <v>479</v>
      </c>
      <c r="D7250" t="str">
        <f>IFERROR(VLOOKUP(A7250,'Perpetual Stats(HEM)'!$A$3:$D$2773,3,FALSE),B7250)</f>
        <v>TAS</v>
      </c>
    </row>
    <row r="7251" spans="1:4">
      <c r="A7251">
        <v>7450</v>
      </c>
      <c r="B7251" t="s">
        <v>535</v>
      </c>
      <c r="C7251" t="s">
        <v>479</v>
      </c>
      <c r="D7251" t="str">
        <f>IFERROR(VLOOKUP(A7251,'Perpetual Stats(HEM)'!$A$3:$D$2773,3,FALSE),B7251)</f>
        <v>TAS</v>
      </c>
    </row>
    <row r="7252" spans="1:4">
      <c r="A7252">
        <v>7451</v>
      </c>
      <c r="B7252" t="s">
        <v>535</v>
      </c>
      <c r="C7252" t="s">
        <v>479</v>
      </c>
      <c r="D7252" t="str">
        <f>IFERROR(VLOOKUP(A7252,'Perpetual Stats(HEM)'!$A$3:$D$2773,3,FALSE),B7252)</f>
        <v>TAS</v>
      </c>
    </row>
    <row r="7253" spans="1:4">
      <c r="A7253">
        <v>7452</v>
      </c>
      <c r="B7253" t="s">
        <v>535</v>
      </c>
      <c r="C7253" t="s">
        <v>479</v>
      </c>
      <c r="D7253" t="str">
        <f>IFERROR(VLOOKUP(A7253,'Perpetual Stats(HEM)'!$A$3:$D$2773,3,FALSE),B7253)</f>
        <v>TAS</v>
      </c>
    </row>
    <row r="7254" spans="1:4">
      <c r="A7254">
        <v>7453</v>
      </c>
      <c r="B7254" t="s">
        <v>535</v>
      </c>
      <c r="C7254" t="s">
        <v>479</v>
      </c>
      <c r="D7254" t="str">
        <f>IFERROR(VLOOKUP(A7254,'Perpetual Stats(HEM)'!$A$3:$D$2773,3,FALSE),B7254)</f>
        <v>TAS</v>
      </c>
    </row>
    <row r="7255" spans="1:4">
      <c r="A7255">
        <v>7454</v>
      </c>
      <c r="B7255" t="s">
        <v>535</v>
      </c>
      <c r="C7255" t="s">
        <v>479</v>
      </c>
      <c r="D7255" t="str">
        <f>IFERROR(VLOOKUP(A7255,'Perpetual Stats(HEM)'!$A$3:$D$2773,3,FALSE),B7255)</f>
        <v>TAS</v>
      </c>
    </row>
    <row r="7256" spans="1:4">
      <c r="A7256">
        <v>7455</v>
      </c>
      <c r="B7256" t="s">
        <v>535</v>
      </c>
      <c r="C7256" t="s">
        <v>479</v>
      </c>
      <c r="D7256" t="str">
        <f>IFERROR(VLOOKUP(A7256,'Perpetual Stats(HEM)'!$A$3:$D$2773,3,FALSE),B7256)</f>
        <v>TAS</v>
      </c>
    </row>
    <row r="7257" spans="1:4">
      <c r="A7257">
        <v>7456</v>
      </c>
      <c r="B7257" t="s">
        <v>535</v>
      </c>
      <c r="C7257" t="s">
        <v>479</v>
      </c>
      <c r="D7257" t="str">
        <f>IFERROR(VLOOKUP(A7257,'Perpetual Stats(HEM)'!$A$3:$D$2773,3,FALSE),B7257)</f>
        <v>TAS</v>
      </c>
    </row>
    <row r="7258" spans="1:4">
      <c r="A7258">
        <v>7457</v>
      </c>
      <c r="B7258" t="s">
        <v>535</v>
      </c>
      <c r="C7258" t="s">
        <v>479</v>
      </c>
      <c r="D7258" t="str">
        <f>IFERROR(VLOOKUP(A7258,'Perpetual Stats(HEM)'!$A$3:$D$2773,3,FALSE),B7258)</f>
        <v>TAS</v>
      </c>
    </row>
    <row r="7259" spans="1:4">
      <c r="A7259">
        <v>7458</v>
      </c>
      <c r="B7259" t="s">
        <v>535</v>
      </c>
      <c r="C7259" t="s">
        <v>479</v>
      </c>
      <c r="D7259" t="str">
        <f>IFERROR(VLOOKUP(A7259,'Perpetual Stats(HEM)'!$A$3:$D$2773,3,FALSE),B7259)</f>
        <v>TAS</v>
      </c>
    </row>
    <row r="7260" spans="1:4">
      <c r="A7260">
        <v>7459</v>
      </c>
      <c r="B7260" t="s">
        <v>535</v>
      </c>
      <c r="C7260" t="s">
        <v>479</v>
      </c>
      <c r="D7260" t="str">
        <f>IFERROR(VLOOKUP(A7260,'Perpetual Stats(HEM)'!$A$3:$D$2773,3,FALSE),B7260)</f>
        <v>TAS</v>
      </c>
    </row>
    <row r="7261" spans="1:4">
      <c r="A7261">
        <v>7460</v>
      </c>
      <c r="B7261" t="s">
        <v>535</v>
      </c>
      <c r="C7261" t="s">
        <v>479</v>
      </c>
      <c r="D7261" t="str">
        <f>IFERROR(VLOOKUP(A7261,'Perpetual Stats(HEM)'!$A$3:$D$2773,3,FALSE),B7261)</f>
        <v>TAS</v>
      </c>
    </row>
    <row r="7262" spans="1:4">
      <c r="A7262">
        <v>7461</v>
      </c>
      <c r="B7262" t="s">
        <v>535</v>
      </c>
      <c r="C7262" t="s">
        <v>479</v>
      </c>
      <c r="D7262" t="str">
        <f>IFERROR(VLOOKUP(A7262,'Perpetual Stats(HEM)'!$A$3:$D$2773,3,FALSE),B7262)</f>
        <v>TAS</v>
      </c>
    </row>
    <row r="7263" spans="1:4">
      <c r="A7263">
        <v>7462</v>
      </c>
      <c r="B7263" t="s">
        <v>535</v>
      </c>
      <c r="C7263" t="s">
        <v>479</v>
      </c>
      <c r="D7263" t="str">
        <f>IFERROR(VLOOKUP(A7263,'Perpetual Stats(HEM)'!$A$3:$D$2773,3,FALSE),B7263)</f>
        <v>TAS</v>
      </c>
    </row>
    <row r="7264" spans="1:4">
      <c r="A7264">
        <v>7463</v>
      </c>
      <c r="B7264" t="s">
        <v>535</v>
      </c>
      <c r="C7264" t="s">
        <v>479</v>
      </c>
      <c r="D7264" t="str">
        <f>IFERROR(VLOOKUP(A7264,'Perpetual Stats(HEM)'!$A$3:$D$2773,3,FALSE),B7264)</f>
        <v>TAS</v>
      </c>
    </row>
    <row r="7265" spans="1:4">
      <c r="A7265">
        <v>7464</v>
      </c>
      <c r="B7265" t="s">
        <v>535</v>
      </c>
      <c r="C7265" t="s">
        <v>479</v>
      </c>
      <c r="D7265" t="str">
        <f>IFERROR(VLOOKUP(A7265,'Perpetual Stats(HEM)'!$A$3:$D$2773,3,FALSE),B7265)</f>
        <v>TAS</v>
      </c>
    </row>
    <row r="7266" spans="1:4">
      <c r="A7266">
        <v>7465</v>
      </c>
      <c r="B7266" t="s">
        <v>535</v>
      </c>
      <c r="C7266" t="s">
        <v>479</v>
      </c>
      <c r="D7266" t="str">
        <f>IFERROR(VLOOKUP(A7266,'Perpetual Stats(HEM)'!$A$3:$D$2773,3,FALSE),B7266)</f>
        <v>TAS</v>
      </c>
    </row>
    <row r="7267" spans="1:4">
      <c r="A7267">
        <v>7466</v>
      </c>
      <c r="B7267" t="s">
        <v>535</v>
      </c>
      <c r="C7267" t="s">
        <v>479</v>
      </c>
      <c r="D7267" t="str">
        <f>IFERROR(VLOOKUP(A7267,'Perpetual Stats(HEM)'!$A$3:$D$2773,3,FALSE),B7267)</f>
        <v>6RTAS</v>
      </c>
    </row>
    <row r="7268" spans="1:4">
      <c r="A7268">
        <v>7467</v>
      </c>
      <c r="B7268" t="s">
        <v>535</v>
      </c>
      <c r="C7268" t="s">
        <v>479</v>
      </c>
      <c r="D7268" t="str">
        <f>IFERROR(VLOOKUP(A7268,'Perpetual Stats(HEM)'!$A$3:$D$2773,3,FALSE),B7268)</f>
        <v>6RTAS</v>
      </c>
    </row>
    <row r="7269" spans="1:4">
      <c r="A7269">
        <v>7468</v>
      </c>
      <c r="B7269" t="s">
        <v>535</v>
      </c>
      <c r="C7269" t="s">
        <v>479</v>
      </c>
      <c r="D7269" t="str">
        <f>IFERROR(VLOOKUP(A7269,'Perpetual Stats(HEM)'!$A$3:$D$2773,3,FALSE),B7269)</f>
        <v>6RTAS</v>
      </c>
    </row>
    <row r="7270" spans="1:4">
      <c r="A7270">
        <v>7469</v>
      </c>
      <c r="B7270" t="s">
        <v>535</v>
      </c>
      <c r="C7270" t="s">
        <v>479</v>
      </c>
      <c r="D7270" t="str">
        <f>IFERROR(VLOOKUP(A7270,'Perpetual Stats(HEM)'!$A$3:$D$2773,3,FALSE),B7270)</f>
        <v>6RTAS</v>
      </c>
    </row>
    <row r="7271" spans="1:4">
      <c r="A7271">
        <v>7470</v>
      </c>
      <c r="B7271" t="s">
        <v>535</v>
      </c>
      <c r="C7271" t="s">
        <v>479</v>
      </c>
      <c r="D7271" t="str">
        <f>IFERROR(VLOOKUP(A7271,'Perpetual Stats(HEM)'!$A$3:$D$2773,3,FALSE),B7271)</f>
        <v>6RTAS</v>
      </c>
    </row>
    <row r="7272" spans="1:4">
      <c r="A7272">
        <v>7471</v>
      </c>
      <c r="B7272" t="s">
        <v>535</v>
      </c>
      <c r="C7272" t="s">
        <v>479</v>
      </c>
      <c r="D7272" t="str">
        <f>IFERROR(VLOOKUP(A7272,'Perpetual Stats(HEM)'!$A$3:$D$2773,3,FALSE),B7272)</f>
        <v>TAS</v>
      </c>
    </row>
    <row r="7273" spans="1:4">
      <c r="A7273">
        <v>7472</v>
      </c>
      <c r="B7273" t="s">
        <v>535</v>
      </c>
      <c r="C7273" t="s">
        <v>479</v>
      </c>
      <c r="D7273" t="str">
        <f>IFERROR(VLOOKUP(A7273,'Perpetual Stats(HEM)'!$A$3:$D$2773,3,FALSE),B7273)</f>
        <v>TAS</v>
      </c>
    </row>
    <row r="7274" spans="1:4">
      <c r="A7274">
        <v>7473</v>
      </c>
      <c r="B7274" t="s">
        <v>535</v>
      </c>
      <c r="C7274" t="s">
        <v>479</v>
      </c>
      <c r="D7274" t="str">
        <f>IFERROR(VLOOKUP(A7274,'Perpetual Stats(HEM)'!$A$3:$D$2773,3,FALSE),B7274)</f>
        <v>TAS</v>
      </c>
    </row>
    <row r="7275" spans="1:4">
      <c r="A7275">
        <v>7474</v>
      </c>
      <c r="B7275" t="s">
        <v>535</v>
      </c>
      <c r="C7275" t="s">
        <v>479</v>
      </c>
      <c r="D7275" t="str">
        <f>IFERROR(VLOOKUP(A7275,'Perpetual Stats(HEM)'!$A$3:$D$2773,3,FALSE),B7275)</f>
        <v>TAS</v>
      </c>
    </row>
    <row r="7276" spans="1:4">
      <c r="A7276">
        <v>7475</v>
      </c>
      <c r="B7276" t="s">
        <v>535</v>
      </c>
      <c r="C7276" t="s">
        <v>479</v>
      </c>
      <c r="D7276" t="str">
        <f>IFERROR(VLOOKUP(A7276,'Perpetual Stats(HEM)'!$A$3:$D$2773,3,FALSE),B7276)</f>
        <v>TAS</v>
      </c>
    </row>
    <row r="7277" spans="1:4">
      <c r="A7277">
        <v>7476</v>
      </c>
      <c r="B7277" t="s">
        <v>535</v>
      </c>
      <c r="C7277" t="s">
        <v>479</v>
      </c>
      <c r="D7277" t="str">
        <f>IFERROR(VLOOKUP(A7277,'Perpetual Stats(HEM)'!$A$3:$D$2773,3,FALSE),B7277)</f>
        <v>TAS</v>
      </c>
    </row>
    <row r="7278" spans="1:4">
      <c r="A7278">
        <v>7477</v>
      </c>
      <c r="B7278" t="s">
        <v>535</v>
      </c>
      <c r="C7278" t="s">
        <v>479</v>
      </c>
      <c r="D7278" t="str">
        <f>IFERROR(VLOOKUP(A7278,'Perpetual Stats(HEM)'!$A$3:$D$2773,3,FALSE),B7278)</f>
        <v>TAS</v>
      </c>
    </row>
    <row r="7279" spans="1:4">
      <c r="A7279">
        <v>7478</v>
      </c>
      <c r="B7279" t="s">
        <v>535</v>
      </c>
      <c r="C7279" t="s">
        <v>479</v>
      </c>
      <c r="D7279" t="str">
        <f>IFERROR(VLOOKUP(A7279,'Perpetual Stats(HEM)'!$A$3:$D$2773,3,FALSE),B7279)</f>
        <v>TAS</v>
      </c>
    </row>
    <row r="7280" spans="1:4">
      <c r="A7280">
        <v>7479</v>
      </c>
      <c r="B7280" t="s">
        <v>535</v>
      </c>
      <c r="C7280" t="s">
        <v>479</v>
      </c>
      <c r="D7280" t="str">
        <f>IFERROR(VLOOKUP(A7280,'Perpetual Stats(HEM)'!$A$3:$D$2773,3,FALSE),B7280)</f>
        <v>TAS</v>
      </c>
    </row>
    <row r="7281" spans="1:4">
      <c r="A7281">
        <v>7480</v>
      </c>
      <c r="B7281" t="s">
        <v>535</v>
      </c>
      <c r="C7281" t="s">
        <v>479</v>
      </c>
      <c r="D7281" t="str">
        <f>IFERROR(VLOOKUP(A7281,'Perpetual Stats(HEM)'!$A$3:$D$2773,3,FALSE),B7281)</f>
        <v>TAS</v>
      </c>
    </row>
    <row r="7282" spans="1:4">
      <c r="A7282">
        <v>7481</v>
      </c>
      <c r="B7282" t="s">
        <v>535</v>
      </c>
      <c r="C7282" t="s">
        <v>479</v>
      </c>
      <c r="D7282" t="str">
        <f>IFERROR(VLOOKUP(A7282,'Perpetual Stats(HEM)'!$A$3:$D$2773,3,FALSE),B7282)</f>
        <v>TAS</v>
      </c>
    </row>
    <row r="7283" spans="1:4">
      <c r="A7283">
        <v>7482</v>
      </c>
      <c r="B7283" t="s">
        <v>535</v>
      </c>
      <c r="C7283" t="s">
        <v>479</v>
      </c>
      <c r="D7283" t="str">
        <f>IFERROR(VLOOKUP(A7283,'Perpetual Stats(HEM)'!$A$3:$D$2773,3,FALSE),B7283)</f>
        <v>TAS</v>
      </c>
    </row>
    <row r="7284" spans="1:4">
      <c r="A7284">
        <v>7483</v>
      </c>
      <c r="B7284" t="s">
        <v>535</v>
      </c>
      <c r="C7284" t="s">
        <v>479</v>
      </c>
      <c r="D7284" t="str">
        <f>IFERROR(VLOOKUP(A7284,'Perpetual Stats(HEM)'!$A$3:$D$2773,3,FALSE),B7284)</f>
        <v>TAS</v>
      </c>
    </row>
    <row r="7285" spans="1:4">
      <c r="A7285">
        <v>7484</v>
      </c>
      <c r="B7285" t="s">
        <v>535</v>
      </c>
      <c r="C7285" t="s">
        <v>479</v>
      </c>
      <c r="D7285" t="str">
        <f>IFERROR(VLOOKUP(A7285,'Perpetual Stats(HEM)'!$A$3:$D$2773,3,FALSE),B7285)</f>
        <v>TAS</v>
      </c>
    </row>
    <row r="7286" spans="1:4">
      <c r="A7286">
        <v>7485</v>
      </c>
      <c r="B7286" t="s">
        <v>535</v>
      </c>
      <c r="C7286" t="s">
        <v>479</v>
      </c>
      <c r="D7286" t="str">
        <f>IFERROR(VLOOKUP(A7286,'Perpetual Stats(HEM)'!$A$3:$D$2773,3,FALSE),B7286)</f>
        <v>TAS</v>
      </c>
    </row>
    <row r="7287" spans="1:4">
      <c r="A7287">
        <v>7486</v>
      </c>
      <c r="B7287" t="s">
        <v>535</v>
      </c>
      <c r="C7287" t="s">
        <v>479</v>
      </c>
      <c r="D7287" t="str">
        <f>IFERROR(VLOOKUP(A7287,'Perpetual Stats(HEM)'!$A$3:$D$2773,3,FALSE),B7287)</f>
        <v>TAS</v>
      </c>
    </row>
    <row r="7288" spans="1:4">
      <c r="A7288">
        <v>7487</v>
      </c>
      <c r="B7288" t="s">
        <v>535</v>
      </c>
      <c r="C7288" t="s">
        <v>479</v>
      </c>
      <c r="D7288" t="str">
        <f>IFERROR(VLOOKUP(A7288,'Perpetual Stats(HEM)'!$A$3:$D$2773,3,FALSE),B7288)</f>
        <v>TAS</v>
      </c>
    </row>
    <row r="7289" spans="1:4">
      <c r="A7289">
        <v>7488</v>
      </c>
      <c r="B7289" t="s">
        <v>535</v>
      </c>
      <c r="C7289" t="s">
        <v>479</v>
      </c>
      <c r="D7289" t="str">
        <f>IFERROR(VLOOKUP(A7289,'Perpetual Stats(HEM)'!$A$3:$D$2773,3,FALSE),B7289)</f>
        <v>TAS</v>
      </c>
    </row>
    <row r="7290" spans="1:4">
      <c r="A7290">
        <v>7489</v>
      </c>
      <c r="B7290" t="s">
        <v>535</v>
      </c>
      <c r="C7290" t="s">
        <v>479</v>
      </c>
      <c r="D7290" t="str">
        <f>IFERROR(VLOOKUP(A7290,'Perpetual Stats(HEM)'!$A$3:$D$2773,3,FALSE),B7290)</f>
        <v>TAS</v>
      </c>
    </row>
    <row r="7291" spans="1:4">
      <c r="A7291">
        <v>7490</v>
      </c>
      <c r="B7291" t="s">
        <v>535</v>
      </c>
      <c r="C7291" t="s">
        <v>479</v>
      </c>
      <c r="D7291" t="str">
        <f>IFERROR(VLOOKUP(A7291,'Perpetual Stats(HEM)'!$A$3:$D$2773,3,FALSE),B7291)</f>
        <v>TAS</v>
      </c>
    </row>
    <row r="7292" spans="1:4">
      <c r="A7292">
        <v>7491</v>
      </c>
      <c r="B7292" t="s">
        <v>535</v>
      </c>
      <c r="C7292" t="s">
        <v>479</v>
      </c>
      <c r="D7292" t="str">
        <f>IFERROR(VLOOKUP(A7292,'Perpetual Stats(HEM)'!$A$3:$D$2773,3,FALSE),B7292)</f>
        <v>TAS</v>
      </c>
    </row>
    <row r="7293" spans="1:4">
      <c r="A7293">
        <v>7492</v>
      </c>
      <c r="B7293" t="s">
        <v>535</v>
      </c>
      <c r="C7293" t="s">
        <v>479</v>
      </c>
      <c r="D7293" t="str">
        <f>IFERROR(VLOOKUP(A7293,'Perpetual Stats(HEM)'!$A$3:$D$2773,3,FALSE),B7293)</f>
        <v>TAS</v>
      </c>
    </row>
    <row r="7294" spans="1:4">
      <c r="A7294">
        <v>7493</v>
      </c>
      <c r="B7294" t="s">
        <v>535</v>
      </c>
      <c r="C7294" t="s">
        <v>479</v>
      </c>
      <c r="D7294" t="str">
        <f>IFERROR(VLOOKUP(A7294,'Perpetual Stats(HEM)'!$A$3:$D$2773,3,FALSE),B7294)</f>
        <v>TAS</v>
      </c>
    </row>
    <row r="7295" spans="1:4">
      <c r="A7295">
        <v>7494</v>
      </c>
      <c r="B7295" t="s">
        <v>535</v>
      </c>
      <c r="C7295" t="s">
        <v>479</v>
      </c>
      <c r="D7295" t="str">
        <f>IFERROR(VLOOKUP(A7295,'Perpetual Stats(HEM)'!$A$3:$D$2773,3,FALSE),B7295)</f>
        <v>TAS</v>
      </c>
    </row>
    <row r="7296" spans="1:4">
      <c r="A7296">
        <v>7495</v>
      </c>
      <c r="B7296" t="s">
        <v>535</v>
      </c>
      <c r="C7296" t="s">
        <v>479</v>
      </c>
      <c r="D7296" t="str">
        <f>IFERROR(VLOOKUP(A7296,'Perpetual Stats(HEM)'!$A$3:$D$2773,3,FALSE),B7296)</f>
        <v>TAS</v>
      </c>
    </row>
    <row r="7297" spans="1:4">
      <c r="A7297">
        <v>7496</v>
      </c>
      <c r="B7297" t="s">
        <v>535</v>
      </c>
      <c r="C7297" t="s">
        <v>479</v>
      </c>
      <c r="D7297" t="str">
        <f>IFERROR(VLOOKUP(A7297,'Perpetual Stats(HEM)'!$A$3:$D$2773,3,FALSE),B7297)</f>
        <v>TAS</v>
      </c>
    </row>
    <row r="7298" spans="1:4">
      <c r="A7298">
        <v>7497</v>
      </c>
      <c r="B7298" t="s">
        <v>535</v>
      </c>
      <c r="C7298" t="s">
        <v>479</v>
      </c>
      <c r="D7298" t="str">
        <f>IFERROR(VLOOKUP(A7298,'Perpetual Stats(HEM)'!$A$3:$D$2773,3,FALSE),B7298)</f>
        <v>TAS</v>
      </c>
    </row>
    <row r="7299" spans="1:4">
      <c r="A7299">
        <v>7498</v>
      </c>
      <c r="B7299" t="s">
        <v>535</v>
      </c>
      <c r="C7299" t="s">
        <v>479</v>
      </c>
      <c r="D7299" t="str">
        <f>IFERROR(VLOOKUP(A7299,'Perpetual Stats(HEM)'!$A$3:$D$2773,3,FALSE),B7299)</f>
        <v>TAS</v>
      </c>
    </row>
    <row r="7300" spans="1:4">
      <c r="A7300">
        <v>7499</v>
      </c>
      <c r="B7300" t="s">
        <v>535</v>
      </c>
      <c r="C7300" t="s">
        <v>479</v>
      </c>
      <c r="D7300" t="str">
        <f>IFERROR(VLOOKUP(A7300,'Perpetual Stats(HEM)'!$A$3:$D$2773,3,FALSE),B7300)</f>
        <v>TAS</v>
      </c>
    </row>
    <row r="7301" spans="1:4">
      <c r="A7301">
        <v>7500</v>
      </c>
      <c r="B7301" t="s">
        <v>535</v>
      </c>
      <c r="C7301" t="s">
        <v>479</v>
      </c>
      <c r="D7301" t="str">
        <f>IFERROR(VLOOKUP(A7301,'Perpetual Stats(HEM)'!$A$3:$D$2773,3,FALSE),B7301)</f>
        <v>TAS</v>
      </c>
    </row>
    <row r="7302" spans="1:4">
      <c r="A7302">
        <v>7501</v>
      </c>
      <c r="B7302" t="s">
        <v>535</v>
      </c>
      <c r="C7302" t="s">
        <v>479</v>
      </c>
      <c r="D7302" t="str">
        <f>IFERROR(VLOOKUP(A7302,'Perpetual Stats(HEM)'!$A$3:$D$2773,3,FALSE),B7302)</f>
        <v>TAS</v>
      </c>
    </row>
    <row r="7303" spans="1:4">
      <c r="A7303">
        <v>7502</v>
      </c>
      <c r="B7303" t="s">
        <v>535</v>
      </c>
      <c r="C7303" t="s">
        <v>479</v>
      </c>
      <c r="D7303" t="str">
        <f>IFERROR(VLOOKUP(A7303,'Perpetual Stats(HEM)'!$A$3:$D$2773,3,FALSE),B7303)</f>
        <v>TAS</v>
      </c>
    </row>
    <row r="7304" spans="1:4">
      <c r="A7304">
        <v>7503</v>
      </c>
      <c r="B7304" t="s">
        <v>535</v>
      </c>
      <c r="C7304" t="s">
        <v>479</v>
      </c>
      <c r="D7304" t="str">
        <f>IFERROR(VLOOKUP(A7304,'Perpetual Stats(HEM)'!$A$3:$D$2773,3,FALSE),B7304)</f>
        <v>TAS</v>
      </c>
    </row>
    <row r="7305" spans="1:4">
      <c r="A7305">
        <v>7504</v>
      </c>
      <c r="B7305" t="s">
        <v>535</v>
      </c>
      <c r="C7305" t="s">
        <v>479</v>
      </c>
      <c r="D7305" t="str">
        <f>IFERROR(VLOOKUP(A7305,'Perpetual Stats(HEM)'!$A$3:$D$2773,3,FALSE),B7305)</f>
        <v>TAS</v>
      </c>
    </row>
    <row r="7306" spans="1:4">
      <c r="A7306">
        <v>7505</v>
      </c>
      <c r="B7306" t="s">
        <v>535</v>
      </c>
      <c r="C7306" t="s">
        <v>479</v>
      </c>
      <c r="D7306" t="str">
        <f>IFERROR(VLOOKUP(A7306,'Perpetual Stats(HEM)'!$A$3:$D$2773,3,FALSE),B7306)</f>
        <v>TAS</v>
      </c>
    </row>
    <row r="7307" spans="1:4">
      <c r="A7307">
        <v>7506</v>
      </c>
      <c r="B7307" t="s">
        <v>535</v>
      </c>
      <c r="C7307" t="s">
        <v>479</v>
      </c>
      <c r="D7307" t="str">
        <f>IFERROR(VLOOKUP(A7307,'Perpetual Stats(HEM)'!$A$3:$D$2773,3,FALSE),B7307)</f>
        <v>TAS</v>
      </c>
    </row>
    <row r="7308" spans="1:4">
      <c r="A7308">
        <v>7507</v>
      </c>
      <c r="B7308" t="s">
        <v>535</v>
      </c>
      <c r="C7308" t="s">
        <v>479</v>
      </c>
      <c r="D7308" t="str">
        <f>IFERROR(VLOOKUP(A7308,'Perpetual Stats(HEM)'!$A$3:$D$2773,3,FALSE),B7308)</f>
        <v>TAS</v>
      </c>
    </row>
    <row r="7309" spans="1:4">
      <c r="A7309">
        <v>7508</v>
      </c>
      <c r="B7309" t="s">
        <v>535</v>
      </c>
      <c r="C7309" t="s">
        <v>479</v>
      </c>
      <c r="D7309" t="str">
        <f>IFERROR(VLOOKUP(A7309,'Perpetual Stats(HEM)'!$A$3:$D$2773,3,FALSE),B7309)</f>
        <v>TAS</v>
      </c>
    </row>
    <row r="7310" spans="1:4">
      <c r="A7310">
        <v>7509</v>
      </c>
      <c r="B7310" t="s">
        <v>535</v>
      </c>
      <c r="C7310" t="s">
        <v>479</v>
      </c>
      <c r="D7310" t="str">
        <f>IFERROR(VLOOKUP(A7310,'Perpetual Stats(HEM)'!$A$3:$D$2773,3,FALSE),B7310)</f>
        <v>TAS</v>
      </c>
    </row>
    <row r="7311" spans="1:4">
      <c r="A7311">
        <v>7510</v>
      </c>
      <c r="B7311" t="s">
        <v>535</v>
      </c>
      <c r="C7311" t="s">
        <v>479</v>
      </c>
      <c r="D7311" t="str">
        <f>IFERROR(VLOOKUP(A7311,'Perpetual Stats(HEM)'!$A$3:$D$2773,3,FALSE),B7311)</f>
        <v>TAS</v>
      </c>
    </row>
    <row r="7312" spans="1:4">
      <c r="A7312">
        <v>7511</v>
      </c>
      <c r="B7312" t="s">
        <v>535</v>
      </c>
      <c r="C7312" t="s">
        <v>479</v>
      </c>
      <c r="D7312" t="str">
        <f>IFERROR(VLOOKUP(A7312,'Perpetual Stats(HEM)'!$A$3:$D$2773,3,FALSE),B7312)</f>
        <v>TAS</v>
      </c>
    </row>
    <row r="7313" spans="1:4">
      <c r="A7313">
        <v>7512</v>
      </c>
      <c r="B7313" t="s">
        <v>535</v>
      </c>
      <c r="C7313" t="s">
        <v>479</v>
      </c>
      <c r="D7313" t="str">
        <f>IFERROR(VLOOKUP(A7313,'Perpetual Stats(HEM)'!$A$3:$D$2773,3,FALSE),B7313)</f>
        <v>TAS</v>
      </c>
    </row>
    <row r="7314" spans="1:4">
      <c r="A7314">
        <v>7513</v>
      </c>
      <c r="B7314" t="s">
        <v>535</v>
      </c>
      <c r="C7314" t="s">
        <v>479</v>
      </c>
      <c r="D7314" t="str">
        <f>IFERROR(VLOOKUP(A7314,'Perpetual Stats(HEM)'!$A$3:$D$2773,3,FALSE),B7314)</f>
        <v>TAS</v>
      </c>
    </row>
    <row r="7315" spans="1:4">
      <c r="A7315">
        <v>7514</v>
      </c>
      <c r="B7315" t="s">
        <v>535</v>
      </c>
      <c r="C7315" t="s">
        <v>479</v>
      </c>
      <c r="D7315" t="str">
        <f>IFERROR(VLOOKUP(A7315,'Perpetual Stats(HEM)'!$A$3:$D$2773,3,FALSE),B7315)</f>
        <v>TAS</v>
      </c>
    </row>
    <row r="7316" spans="1:4">
      <c r="A7316">
        <v>7515</v>
      </c>
      <c r="B7316" t="s">
        <v>535</v>
      </c>
      <c r="C7316" t="s">
        <v>479</v>
      </c>
      <c r="D7316" t="str">
        <f>IFERROR(VLOOKUP(A7316,'Perpetual Stats(HEM)'!$A$3:$D$2773,3,FALSE),B7316)</f>
        <v>TAS</v>
      </c>
    </row>
    <row r="7317" spans="1:4">
      <c r="A7317">
        <v>7516</v>
      </c>
      <c r="B7317" t="s">
        <v>535</v>
      </c>
      <c r="C7317" t="s">
        <v>479</v>
      </c>
      <c r="D7317" t="str">
        <f>IFERROR(VLOOKUP(A7317,'Perpetual Stats(HEM)'!$A$3:$D$2773,3,FALSE),B7317)</f>
        <v>TAS</v>
      </c>
    </row>
    <row r="7318" spans="1:4">
      <c r="A7318">
        <v>7517</v>
      </c>
      <c r="B7318" t="s">
        <v>535</v>
      </c>
      <c r="C7318" t="s">
        <v>479</v>
      </c>
      <c r="D7318" t="str">
        <f>IFERROR(VLOOKUP(A7318,'Perpetual Stats(HEM)'!$A$3:$D$2773,3,FALSE),B7318)</f>
        <v>TAS</v>
      </c>
    </row>
    <row r="7319" spans="1:4">
      <c r="A7319">
        <v>7518</v>
      </c>
      <c r="B7319" t="s">
        <v>535</v>
      </c>
      <c r="C7319" t="s">
        <v>479</v>
      </c>
      <c r="D7319" t="str">
        <f>IFERROR(VLOOKUP(A7319,'Perpetual Stats(HEM)'!$A$3:$D$2773,3,FALSE),B7319)</f>
        <v>TAS</v>
      </c>
    </row>
    <row r="7320" spans="1:4">
      <c r="A7320">
        <v>7519</v>
      </c>
      <c r="B7320" t="s">
        <v>535</v>
      </c>
      <c r="C7320" t="s">
        <v>479</v>
      </c>
      <c r="D7320" t="str">
        <f>IFERROR(VLOOKUP(A7320,'Perpetual Stats(HEM)'!$A$3:$D$2773,3,FALSE),B7320)</f>
        <v>TAS</v>
      </c>
    </row>
    <row r="7321" spans="1:4">
      <c r="A7321">
        <v>7520</v>
      </c>
      <c r="B7321" t="s">
        <v>535</v>
      </c>
      <c r="C7321" t="s">
        <v>479</v>
      </c>
      <c r="D7321" t="str">
        <f>IFERROR(VLOOKUP(A7321,'Perpetual Stats(HEM)'!$A$3:$D$2773,3,FALSE),B7321)</f>
        <v>TAS</v>
      </c>
    </row>
    <row r="7322" spans="1:4">
      <c r="A7322">
        <v>7521</v>
      </c>
      <c r="B7322" t="s">
        <v>535</v>
      </c>
      <c r="C7322" t="s">
        <v>479</v>
      </c>
      <c r="D7322" t="str">
        <f>IFERROR(VLOOKUP(A7322,'Perpetual Stats(HEM)'!$A$3:$D$2773,3,FALSE),B7322)</f>
        <v>TAS</v>
      </c>
    </row>
    <row r="7323" spans="1:4">
      <c r="A7323">
        <v>7522</v>
      </c>
      <c r="B7323" t="s">
        <v>535</v>
      </c>
      <c r="C7323" t="s">
        <v>479</v>
      </c>
      <c r="D7323" t="str">
        <f>IFERROR(VLOOKUP(A7323,'Perpetual Stats(HEM)'!$A$3:$D$2773,3,FALSE),B7323)</f>
        <v>TAS</v>
      </c>
    </row>
    <row r="7324" spans="1:4">
      <c r="A7324">
        <v>7523</v>
      </c>
      <c r="B7324" t="s">
        <v>535</v>
      </c>
      <c r="C7324" t="s">
        <v>479</v>
      </c>
      <c r="D7324" t="str">
        <f>IFERROR(VLOOKUP(A7324,'Perpetual Stats(HEM)'!$A$3:$D$2773,3,FALSE),B7324)</f>
        <v>TAS</v>
      </c>
    </row>
    <row r="7325" spans="1:4">
      <c r="A7325">
        <v>7524</v>
      </c>
      <c r="B7325" t="s">
        <v>535</v>
      </c>
      <c r="C7325" t="s">
        <v>479</v>
      </c>
      <c r="D7325" t="str">
        <f>IFERROR(VLOOKUP(A7325,'Perpetual Stats(HEM)'!$A$3:$D$2773,3,FALSE),B7325)</f>
        <v>TAS</v>
      </c>
    </row>
    <row r="7326" spans="1:4">
      <c r="A7326">
        <v>7525</v>
      </c>
      <c r="B7326" t="s">
        <v>535</v>
      </c>
      <c r="C7326" t="s">
        <v>479</v>
      </c>
      <c r="D7326" t="str">
        <f>IFERROR(VLOOKUP(A7326,'Perpetual Stats(HEM)'!$A$3:$D$2773,3,FALSE),B7326)</f>
        <v>TAS</v>
      </c>
    </row>
    <row r="7327" spans="1:4">
      <c r="A7327">
        <v>7526</v>
      </c>
      <c r="B7327" t="s">
        <v>535</v>
      </c>
      <c r="C7327" t="s">
        <v>479</v>
      </c>
      <c r="D7327" t="str">
        <f>IFERROR(VLOOKUP(A7327,'Perpetual Stats(HEM)'!$A$3:$D$2773,3,FALSE),B7327)</f>
        <v>TAS</v>
      </c>
    </row>
    <row r="7328" spans="1:4">
      <c r="A7328">
        <v>7527</v>
      </c>
      <c r="B7328" t="s">
        <v>535</v>
      </c>
      <c r="C7328" t="s">
        <v>479</v>
      </c>
      <c r="D7328" t="str">
        <f>IFERROR(VLOOKUP(A7328,'Perpetual Stats(HEM)'!$A$3:$D$2773,3,FALSE),B7328)</f>
        <v>TAS</v>
      </c>
    </row>
    <row r="7329" spans="1:4">
      <c r="A7329">
        <v>7528</v>
      </c>
      <c r="B7329" t="s">
        <v>535</v>
      </c>
      <c r="C7329" t="s">
        <v>479</v>
      </c>
      <c r="D7329" t="str">
        <f>IFERROR(VLOOKUP(A7329,'Perpetual Stats(HEM)'!$A$3:$D$2773,3,FALSE),B7329)</f>
        <v>TAS</v>
      </c>
    </row>
    <row r="7330" spans="1:4">
      <c r="A7330">
        <v>7529</v>
      </c>
      <c r="B7330" t="s">
        <v>535</v>
      </c>
      <c r="C7330" t="s">
        <v>479</v>
      </c>
      <c r="D7330" t="str">
        <f>IFERROR(VLOOKUP(A7330,'Perpetual Stats(HEM)'!$A$3:$D$2773,3,FALSE),B7330)</f>
        <v>TAS</v>
      </c>
    </row>
    <row r="7331" spans="1:4">
      <c r="A7331">
        <v>7530</v>
      </c>
      <c r="B7331" t="s">
        <v>535</v>
      </c>
      <c r="C7331" t="s">
        <v>479</v>
      </c>
      <c r="D7331" t="str">
        <f>IFERROR(VLOOKUP(A7331,'Perpetual Stats(HEM)'!$A$3:$D$2773,3,FALSE),B7331)</f>
        <v>TAS</v>
      </c>
    </row>
    <row r="7332" spans="1:4">
      <c r="A7332">
        <v>7531</v>
      </c>
      <c r="B7332" t="s">
        <v>535</v>
      </c>
      <c r="C7332" t="s">
        <v>479</v>
      </c>
      <c r="D7332" t="str">
        <f>IFERROR(VLOOKUP(A7332,'Perpetual Stats(HEM)'!$A$3:$D$2773,3,FALSE),B7332)</f>
        <v>TAS</v>
      </c>
    </row>
    <row r="7333" spans="1:4">
      <c r="A7333">
        <v>7532</v>
      </c>
      <c r="B7333" t="s">
        <v>535</v>
      </c>
      <c r="C7333" t="s">
        <v>479</v>
      </c>
      <c r="D7333" t="str">
        <f>IFERROR(VLOOKUP(A7333,'Perpetual Stats(HEM)'!$A$3:$D$2773,3,FALSE),B7333)</f>
        <v>TAS</v>
      </c>
    </row>
    <row r="7334" spans="1:4">
      <c r="A7334">
        <v>7533</v>
      </c>
      <c r="B7334" t="s">
        <v>535</v>
      </c>
      <c r="C7334" t="s">
        <v>479</v>
      </c>
      <c r="D7334" t="str">
        <f>IFERROR(VLOOKUP(A7334,'Perpetual Stats(HEM)'!$A$3:$D$2773,3,FALSE),B7334)</f>
        <v>TAS</v>
      </c>
    </row>
    <row r="7335" spans="1:4">
      <c r="A7335">
        <v>7534</v>
      </c>
      <c r="B7335" t="s">
        <v>535</v>
      </c>
      <c r="C7335" t="s">
        <v>479</v>
      </c>
      <c r="D7335" t="str">
        <f>IFERROR(VLOOKUP(A7335,'Perpetual Stats(HEM)'!$A$3:$D$2773,3,FALSE),B7335)</f>
        <v>TAS</v>
      </c>
    </row>
    <row r="7336" spans="1:4">
      <c r="A7336">
        <v>7535</v>
      </c>
      <c r="B7336" t="s">
        <v>535</v>
      </c>
      <c r="C7336" t="s">
        <v>479</v>
      </c>
      <c r="D7336" t="str">
        <f>IFERROR(VLOOKUP(A7336,'Perpetual Stats(HEM)'!$A$3:$D$2773,3,FALSE),B7336)</f>
        <v>TAS</v>
      </c>
    </row>
    <row r="7337" spans="1:4">
      <c r="A7337">
        <v>7536</v>
      </c>
      <c r="B7337" t="s">
        <v>535</v>
      </c>
      <c r="C7337" t="s">
        <v>479</v>
      </c>
      <c r="D7337" t="str">
        <f>IFERROR(VLOOKUP(A7337,'Perpetual Stats(HEM)'!$A$3:$D$2773,3,FALSE),B7337)</f>
        <v>TAS</v>
      </c>
    </row>
    <row r="7338" spans="1:4">
      <c r="A7338">
        <v>7537</v>
      </c>
      <c r="B7338" t="s">
        <v>535</v>
      </c>
      <c r="C7338" t="s">
        <v>479</v>
      </c>
      <c r="D7338" t="str">
        <f>IFERROR(VLOOKUP(A7338,'Perpetual Stats(HEM)'!$A$3:$D$2773,3,FALSE),B7338)</f>
        <v>TAS</v>
      </c>
    </row>
    <row r="7339" spans="1:4">
      <c r="A7339">
        <v>7538</v>
      </c>
      <c r="B7339" t="s">
        <v>535</v>
      </c>
      <c r="C7339" t="s">
        <v>479</v>
      </c>
      <c r="D7339" t="str">
        <f>IFERROR(VLOOKUP(A7339,'Perpetual Stats(HEM)'!$A$3:$D$2773,3,FALSE),B7339)</f>
        <v>TAS</v>
      </c>
    </row>
    <row r="7340" spans="1:4">
      <c r="A7340">
        <v>7539</v>
      </c>
      <c r="B7340" t="s">
        <v>535</v>
      </c>
      <c r="C7340" t="s">
        <v>479</v>
      </c>
      <c r="D7340" t="str">
        <f>IFERROR(VLOOKUP(A7340,'Perpetual Stats(HEM)'!$A$3:$D$2773,3,FALSE),B7340)</f>
        <v>TAS</v>
      </c>
    </row>
    <row r="7341" spans="1:4">
      <c r="A7341">
        <v>7540</v>
      </c>
      <c r="B7341" t="s">
        <v>535</v>
      </c>
      <c r="C7341" t="s">
        <v>479</v>
      </c>
      <c r="D7341" t="str">
        <f>IFERROR(VLOOKUP(A7341,'Perpetual Stats(HEM)'!$A$3:$D$2773,3,FALSE),B7341)</f>
        <v>TAS</v>
      </c>
    </row>
    <row r="7342" spans="1:4">
      <c r="A7342">
        <v>7541</v>
      </c>
      <c r="B7342" t="s">
        <v>535</v>
      </c>
      <c r="C7342" t="s">
        <v>479</v>
      </c>
      <c r="D7342" t="str">
        <f>IFERROR(VLOOKUP(A7342,'Perpetual Stats(HEM)'!$A$3:$D$2773,3,FALSE),B7342)</f>
        <v>TAS</v>
      </c>
    </row>
    <row r="7343" spans="1:4">
      <c r="A7343">
        <v>7542</v>
      </c>
      <c r="B7343" t="s">
        <v>535</v>
      </c>
      <c r="C7343" t="s">
        <v>479</v>
      </c>
      <c r="D7343" t="str">
        <f>IFERROR(VLOOKUP(A7343,'Perpetual Stats(HEM)'!$A$3:$D$2773,3,FALSE),B7343)</f>
        <v>TAS</v>
      </c>
    </row>
    <row r="7344" spans="1:4">
      <c r="A7344">
        <v>7543</v>
      </c>
      <c r="B7344" t="s">
        <v>535</v>
      </c>
      <c r="C7344" t="s">
        <v>479</v>
      </c>
      <c r="D7344" t="str">
        <f>IFERROR(VLOOKUP(A7344,'Perpetual Stats(HEM)'!$A$3:$D$2773,3,FALSE),B7344)</f>
        <v>TAS</v>
      </c>
    </row>
    <row r="7345" spans="1:4">
      <c r="A7345">
        <v>7544</v>
      </c>
      <c r="B7345" t="s">
        <v>535</v>
      </c>
      <c r="C7345" t="s">
        <v>479</v>
      </c>
      <c r="D7345" t="str">
        <f>IFERROR(VLOOKUP(A7345,'Perpetual Stats(HEM)'!$A$3:$D$2773,3,FALSE),B7345)</f>
        <v>TAS</v>
      </c>
    </row>
    <row r="7346" spans="1:4">
      <c r="A7346">
        <v>7545</v>
      </c>
      <c r="B7346" t="s">
        <v>535</v>
      </c>
      <c r="C7346" t="s">
        <v>479</v>
      </c>
      <c r="D7346" t="str">
        <f>IFERROR(VLOOKUP(A7346,'Perpetual Stats(HEM)'!$A$3:$D$2773,3,FALSE),B7346)</f>
        <v>TAS</v>
      </c>
    </row>
    <row r="7347" spans="1:4">
      <c r="A7347">
        <v>7546</v>
      </c>
      <c r="B7347" t="s">
        <v>535</v>
      </c>
      <c r="C7347" t="s">
        <v>479</v>
      </c>
      <c r="D7347" t="str">
        <f>IFERROR(VLOOKUP(A7347,'Perpetual Stats(HEM)'!$A$3:$D$2773,3,FALSE),B7347)</f>
        <v>TAS</v>
      </c>
    </row>
    <row r="7348" spans="1:4">
      <c r="A7348">
        <v>7547</v>
      </c>
      <c r="B7348" t="s">
        <v>535</v>
      </c>
      <c r="C7348" t="s">
        <v>479</v>
      </c>
      <c r="D7348" t="str">
        <f>IFERROR(VLOOKUP(A7348,'Perpetual Stats(HEM)'!$A$3:$D$2773,3,FALSE),B7348)</f>
        <v>TAS</v>
      </c>
    </row>
    <row r="7349" spans="1:4">
      <c r="A7349">
        <v>7548</v>
      </c>
      <c r="B7349" t="s">
        <v>535</v>
      </c>
      <c r="C7349" t="s">
        <v>479</v>
      </c>
      <c r="D7349" t="str">
        <f>IFERROR(VLOOKUP(A7349,'Perpetual Stats(HEM)'!$A$3:$D$2773,3,FALSE),B7349)</f>
        <v>TAS</v>
      </c>
    </row>
    <row r="7350" spans="1:4">
      <c r="A7350">
        <v>7549</v>
      </c>
      <c r="B7350" t="s">
        <v>535</v>
      </c>
      <c r="C7350" t="s">
        <v>479</v>
      </c>
      <c r="D7350" t="str">
        <f>IFERROR(VLOOKUP(A7350,'Perpetual Stats(HEM)'!$A$3:$D$2773,3,FALSE),B7350)</f>
        <v>TAS</v>
      </c>
    </row>
    <row r="7351" spans="1:4">
      <c r="A7351">
        <v>7550</v>
      </c>
      <c r="B7351" t="s">
        <v>535</v>
      </c>
      <c r="C7351" t="s">
        <v>479</v>
      </c>
      <c r="D7351" t="str">
        <f>IFERROR(VLOOKUP(A7351,'Perpetual Stats(HEM)'!$A$3:$D$2773,3,FALSE),B7351)</f>
        <v>TAS</v>
      </c>
    </row>
    <row r="7352" spans="1:4">
      <c r="A7352">
        <v>7551</v>
      </c>
      <c r="B7352" t="s">
        <v>535</v>
      </c>
      <c r="C7352" t="s">
        <v>479</v>
      </c>
      <c r="D7352" t="str">
        <f>IFERROR(VLOOKUP(A7352,'Perpetual Stats(HEM)'!$A$3:$D$2773,3,FALSE),B7352)</f>
        <v>TAS</v>
      </c>
    </row>
    <row r="7353" spans="1:4">
      <c r="A7353">
        <v>7552</v>
      </c>
      <c r="B7353" t="s">
        <v>535</v>
      </c>
      <c r="C7353" t="s">
        <v>479</v>
      </c>
      <c r="D7353" t="str">
        <f>IFERROR(VLOOKUP(A7353,'Perpetual Stats(HEM)'!$A$3:$D$2773,3,FALSE),B7353)</f>
        <v>TAS</v>
      </c>
    </row>
    <row r="7354" spans="1:4">
      <c r="A7354">
        <v>7553</v>
      </c>
      <c r="B7354" t="s">
        <v>535</v>
      </c>
      <c r="C7354" t="s">
        <v>479</v>
      </c>
      <c r="D7354" t="str">
        <f>IFERROR(VLOOKUP(A7354,'Perpetual Stats(HEM)'!$A$3:$D$2773,3,FALSE),B7354)</f>
        <v>TAS</v>
      </c>
    </row>
    <row r="7355" spans="1:4">
      <c r="A7355">
        <v>7554</v>
      </c>
      <c r="B7355" t="s">
        <v>535</v>
      </c>
      <c r="C7355" t="s">
        <v>479</v>
      </c>
      <c r="D7355" t="str">
        <f>IFERROR(VLOOKUP(A7355,'Perpetual Stats(HEM)'!$A$3:$D$2773,3,FALSE),B7355)</f>
        <v>TAS</v>
      </c>
    </row>
    <row r="7356" spans="1:4">
      <c r="A7356">
        <v>7555</v>
      </c>
      <c r="B7356" t="s">
        <v>535</v>
      </c>
      <c r="C7356" t="s">
        <v>479</v>
      </c>
      <c r="D7356" t="str">
        <f>IFERROR(VLOOKUP(A7356,'Perpetual Stats(HEM)'!$A$3:$D$2773,3,FALSE),B7356)</f>
        <v>TAS</v>
      </c>
    </row>
    <row r="7357" spans="1:4">
      <c r="A7357">
        <v>7556</v>
      </c>
      <c r="B7357" t="s">
        <v>535</v>
      </c>
      <c r="C7357" t="s">
        <v>479</v>
      </c>
      <c r="D7357" t="str">
        <f>IFERROR(VLOOKUP(A7357,'Perpetual Stats(HEM)'!$A$3:$D$2773,3,FALSE),B7357)</f>
        <v>TAS</v>
      </c>
    </row>
    <row r="7358" spans="1:4">
      <c r="A7358">
        <v>7557</v>
      </c>
      <c r="B7358" t="s">
        <v>535</v>
      </c>
      <c r="C7358" t="s">
        <v>479</v>
      </c>
      <c r="D7358" t="str">
        <f>IFERROR(VLOOKUP(A7358,'Perpetual Stats(HEM)'!$A$3:$D$2773,3,FALSE),B7358)</f>
        <v>TAS</v>
      </c>
    </row>
    <row r="7359" spans="1:4">
      <c r="A7359">
        <v>7558</v>
      </c>
      <c r="B7359" t="s">
        <v>535</v>
      </c>
      <c r="C7359" t="s">
        <v>479</v>
      </c>
      <c r="D7359" t="str">
        <f>IFERROR(VLOOKUP(A7359,'Perpetual Stats(HEM)'!$A$3:$D$2773,3,FALSE),B7359)</f>
        <v>TAS</v>
      </c>
    </row>
    <row r="7360" spans="1:4">
      <c r="A7360">
        <v>7559</v>
      </c>
      <c r="B7360" t="s">
        <v>535</v>
      </c>
      <c r="C7360" t="s">
        <v>479</v>
      </c>
      <c r="D7360" t="str">
        <f>IFERROR(VLOOKUP(A7360,'Perpetual Stats(HEM)'!$A$3:$D$2773,3,FALSE),B7360)</f>
        <v>TAS</v>
      </c>
    </row>
    <row r="7361" spans="1:4">
      <c r="A7361">
        <v>7560</v>
      </c>
      <c r="B7361" t="s">
        <v>535</v>
      </c>
      <c r="C7361" t="s">
        <v>479</v>
      </c>
      <c r="D7361" t="str">
        <f>IFERROR(VLOOKUP(A7361,'Perpetual Stats(HEM)'!$A$3:$D$2773,3,FALSE),B7361)</f>
        <v>TAS</v>
      </c>
    </row>
    <row r="7362" spans="1:4">
      <c r="A7362">
        <v>7561</v>
      </c>
      <c r="B7362" t="s">
        <v>535</v>
      </c>
      <c r="C7362" t="s">
        <v>479</v>
      </c>
      <c r="D7362" t="str">
        <f>IFERROR(VLOOKUP(A7362,'Perpetual Stats(HEM)'!$A$3:$D$2773,3,FALSE),B7362)</f>
        <v>TAS</v>
      </c>
    </row>
    <row r="7363" spans="1:4">
      <c r="A7363">
        <v>7562</v>
      </c>
      <c r="B7363" t="s">
        <v>535</v>
      </c>
      <c r="C7363" t="s">
        <v>479</v>
      </c>
      <c r="D7363" t="str">
        <f>IFERROR(VLOOKUP(A7363,'Perpetual Stats(HEM)'!$A$3:$D$2773,3,FALSE),B7363)</f>
        <v>TAS</v>
      </c>
    </row>
    <row r="7364" spans="1:4">
      <c r="A7364">
        <v>7563</v>
      </c>
      <c r="B7364" t="s">
        <v>535</v>
      </c>
      <c r="C7364" t="s">
        <v>479</v>
      </c>
      <c r="D7364" t="str">
        <f>IFERROR(VLOOKUP(A7364,'Perpetual Stats(HEM)'!$A$3:$D$2773,3,FALSE),B7364)</f>
        <v>TAS</v>
      </c>
    </row>
    <row r="7365" spans="1:4">
      <c r="A7365">
        <v>7564</v>
      </c>
      <c r="B7365" t="s">
        <v>535</v>
      </c>
      <c r="C7365" t="s">
        <v>479</v>
      </c>
      <c r="D7365" t="str">
        <f>IFERROR(VLOOKUP(A7365,'Perpetual Stats(HEM)'!$A$3:$D$2773,3,FALSE),B7365)</f>
        <v>TAS</v>
      </c>
    </row>
    <row r="7366" spans="1:4">
      <c r="A7366">
        <v>7565</v>
      </c>
      <c r="B7366" t="s">
        <v>535</v>
      </c>
      <c r="C7366" t="s">
        <v>479</v>
      </c>
      <c r="D7366" t="str">
        <f>IFERROR(VLOOKUP(A7366,'Perpetual Stats(HEM)'!$A$3:$D$2773,3,FALSE),B7366)</f>
        <v>TAS</v>
      </c>
    </row>
    <row r="7367" spans="1:4">
      <c r="A7367">
        <v>7566</v>
      </c>
      <c r="B7367" t="s">
        <v>535</v>
      </c>
      <c r="C7367" t="s">
        <v>479</v>
      </c>
      <c r="D7367" t="str">
        <f>IFERROR(VLOOKUP(A7367,'Perpetual Stats(HEM)'!$A$3:$D$2773,3,FALSE),B7367)</f>
        <v>TAS</v>
      </c>
    </row>
    <row r="7368" spans="1:4">
      <c r="A7368">
        <v>7567</v>
      </c>
      <c r="B7368" t="s">
        <v>535</v>
      </c>
      <c r="C7368" t="s">
        <v>479</v>
      </c>
      <c r="D7368" t="str">
        <f>IFERROR(VLOOKUP(A7368,'Perpetual Stats(HEM)'!$A$3:$D$2773,3,FALSE),B7368)</f>
        <v>TAS</v>
      </c>
    </row>
    <row r="7369" spans="1:4">
      <c r="A7369">
        <v>7568</v>
      </c>
      <c r="B7369" t="s">
        <v>535</v>
      </c>
      <c r="C7369" t="s">
        <v>479</v>
      </c>
      <c r="D7369" t="str">
        <f>IFERROR(VLOOKUP(A7369,'Perpetual Stats(HEM)'!$A$3:$D$2773,3,FALSE),B7369)</f>
        <v>TAS</v>
      </c>
    </row>
    <row r="7370" spans="1:4">
      <c r="A7370">
        <v>7569</v>
      </c>
      <c r="B7370" t="s">
        <v>535</v>
      </c>
      <c r="C7370" t="s">
        <v>479</v>
      </c>
      <c r="D7370" t="str">
        <f>IFERROR(VLOOKUP(A7370,'Perpetual Stats(HEM)'!$A$3:$D$2773,3,FALSE),B7370)</f>
        <v>TAS</v>
      </c>
    </row>
    <row r="7371" spans="1:4">
      <c r="A7371">
        <v>7570</v>
      </c>
      <c r="B7371" t="s">
        <v>535</v>
      </c>
      <c r="C7371" t="s">
        <v>479</v>
      </c>
      <c r="D7371" t="str">
        <f>IFERROR(VLOOKUP(A7371,'Perpetual Stats(HEM)'!$A$3:$D$2773,3,FALSE),B7371)</f>
        <v>TAS</v>
      </c>
    </row>
    <row r="7372" spans="1:4">
      <c r="A7372">
        <v>7571</v>
      </c>
      <c r="B7372" t="s">
        <v>535</v>
      </c>
      <c r="C7372" t="s">
        <v>479</v>
      </c>
      <c r="D7372" t="str">
        <f>IFERROR(VLOOKUP(A7372,'Perpetual Stats(HEM)'!$A$3:$D$2773,3,FALSE),B7372)</f>
        <v>TAS</v>
      </c>
    </row>
    <row r="7373" spans="1:4">
      <c r="A7373">
        <v>7572</v>
      </c>
      <c r="B7373" t="s">
        <v>535</v>
      </c>
      <c r="C7373" t="s">
        <v>479</v>
      </c>
      <c r="D7373" t="str">
        <f>IFERROR(VLOOKUP(A7373,'Perpetual Stats(HEM)'!$A$3:$D$2773,3,FALSE),B7373)</f>
        <v>TAS</v>
      </c>
    </row>
    <row r="7374" spans="1:4">
      <c r="A7374">
        <v>7573</v>
      </c>
      <c r="B7374" t="s">
        <v>535</v>
      </c>
      <c r="C7374" t="s">
        <v>479</v>
      </c>
      <c r="D7374" t="str">
        <f>IFERROR(VLOOKUP(A7374,'Perpetual Stats(HEM)'!$A$3:$D$2773,3,FALSE),B7374)</f>
        <v>TAS</v>
      </c>
    </row>
    <row r="7375" spans="1:4">
      <c r="A7375">
        <v>7574</v>
      </c>
      <c r="B7375" t="s">
        <v>535</v>
      </c>
      <c r="C7375" t="s">
        <v>479</v>
      </c>
      <c r="D7375" t="str">
        <f>IFERROR(VLOOKUP(A7375,'Perpetual Stats(HEM)'!$A$3:$D$2773,3,FALSE),B7375)</f>
        <v>TAS</v>
      </c>
    </row>
    <row r="7376" spans="1:4">
      <c r="A7376">
        <v>7575</v>
      </c>
      <c r="B7376" t="s">
        <v>535</v>
      </c>
      <c r="C7376" t="s">
        <v>479</v>
      </c>
      <c r="D7376" t="str">
        <f>IFERROR(VLOOKUP(A7376,'Perpetual Stats(HEM)'!$A$3:$D$2773,3,FALSE),B7376)</f>
        <v>TAS</v>
      </c>
    </row>
    <row r="7377" spans="1:4">
      <c r="A7377">
        <v>7576</v>
      </c>
      <c r="B7377" t="s">
        <v>535</v>
      </c>
      <c r="C7377" t="s">
        <v>479</v>
      </c>
      <c r="D7377" t="str">
        <f>IFERROR(VLOOKUP(A7377,'Perpetual Stats(HEM)'!$A$3:$D$2773,3,FALSE),B7377)</f>
        <v>TAS</v>
      </c>
    </row>
    <row r="7378" spans="1:4">
      <c r="A7378">
        <v>7577</v>
      </c>
      <c r="B7378" t="s">
        <v>535</v>
      </c>
      <c r="C7378" t="s">
        <v>479</v>
      </c>
      <c r="D7378" t="str">
        <f>IFERROR(VLOOKUP(A7378,'Perpetual Stats(HEM)'!$A$3:$D$2773,3,FALSE),B7378)</f>
        <v>TAS</v>
      </c>
    </row>
    <row r="7379" spans="1:4">
      <c r="A7379">
        <v>7578</v>
      </c>
      <c r="B7379" t="s">
        <v>535</v>
      </c>
      <c r="C7379" t="s">
        <v>479</v>
      </c>
      <c r="D7379" t="str">
        <f>IFERROR(VLOOKUP(A7379,'Perpetual Stats(HEM)'!$A$3:$D$2773,3,FALSE),B7379)</f>
        <v>TAS</v>
      </c>
    </row>
    <row r="7380" spans="1:4">
      <c r="A7380">
        <v>7579</v>
      </c>
      <c r="B7380" t="s">
        <v>535</v>
      </c>
      <c r="C7380" t="s">
        <v>479</v>
      </c>
      <c r="D7380" t="str">
        <f>IFERROR(VLOOKUP(A7380,'Perpetual Stats(HEM)'!$A$3:$D$2773,3,FALSE),B7380)</f>
        <v>TAS</v>
      </c>
    </row>
    <row r="7381" spans="1:4">
      <c r="A7381">
        <v>7580</v>
      </c>
      <c r="B7381" t="s">
        <v>535</v>
      </c>
      <c r="C7381" t="s">
        <v>479</v>
      </c>
      <c r="D7381" t="str">
        <f>IFERROR(VLOOKUP(A7381,'Perpetual Stats(HEM)'!$A$3:$D$2773,3,FALSE),B7381)</f>
        <v>TAS</v>
      </c>
    </row>
    <row r="7382" spans="1:4">
      <c r="A7382">
        <v>7581</v>
      </c>
      <c r="B7382" t="s">
        <v>535</v>
      </c>
      <c r="C7382" t="s">
        <v>479</v>
      </c>
      <c r="D7382" t="str">
        <f>IFERROR(VLOOKUP(A7382,'Perpetual Stats(HEM)'!$A$3:$D$2773,3,FALSE),B7382)</f>
        <v>TAS</v>
      </c>
    </row>
    <row r="7383" spans="1:4">
      <c r="A7383">
        <v>7582</v>
      </c>
      <c r="B7383" t="s">
        <v>535</v>
      </c>
      <c r="C7383" t="s">
        <v>479</v>
      </c>
      <c r="D7383" t="str">
        <f>IFERROR(VLOOKUP(A7383,'Perpetual Stats(HEM)'!$A$3:$D$2773,3,FALSE),B7383)</f>
        <v>TAS</v>
      </c>
    </row>
    <row r="7384" spans="1:4">
      <c r="A7384">
        <v>7583</v>
      </c>
      <c r="B7384" t="s">
        <v>535</v>
      </c>
      <c r="C7384" t="s">
        <v>479</v>
      </c>
      <c r="D7384" t="str">
        <f>IFERROR(VLOOKUP(A7384,'Perpetual Stats(HEM)'!$A$3:$D$2773,3,FALSE),B7384)</f>
        <v>TAS</v>
      </c>
    </row>
    <row r="7385" spans="1:4">
      <c r="A7385">
        <v>7584</v>
      </c>
      <c r="B7385" t="s">
        <v>535</v>
      </c>
      <c r="C7385" t="s">
        <v>479</v>
      </c>
      <c r="D7385" t="str">
        <f>IFERROR(VLOOKUP(A7385,'Perpetual Stats(HEM)'!$A$3:$D$2773,3,FALSE),B7385)</f>
        <v>TAS</v>
      </c>
    </row>
    <row r="7386" spans="1:4">
      <c r="A7386">
        <v>7585</v>
      </c>
      <c r="B7386" t="s">
        <v>535</v>
      </c>
      <c r="C7386" t="s">
        <v>479</v>
      </c>
      <c r="D7386" t="str">
        <f>IFERROR(VLOOKUP(A7386,'Perpetual Stats(HEM)'!$A$3:$D$2773,3,FALSE),B7386)</f>
        <v>TAS</v>
      </c>
    </row>
    <row r="7387" spans="1:4">
      <c r="A7387">
        <v>7586</v>
      </c>
      <c r="B7387" t="s">
        <v>535</v>
      </c>
      <c r="C7387" t="s">
        <v>479</v>
      </c>
      <c r="D7387" t="str">
        <f>IFERROR(VLOOKUP(A7387,'Perpetual Stats(HEM)'!$A$3:$D$2773,3,FALSE),B7387)</f>
        <v>TAS</v>
      </c>
    </row>
    <row r="7388" spans="1:4">
      <c r="A7388">
        <v>7587</v>
      </c>
      <c r="B7388" t="s">
        <v>535</v>
      </c>
      <c r="C7388" t="s">
        <v>479</v>
      </c>
      <c r="D7388" t="str">
        <f>IFERROR(VLOOKUP(A7388,'Perpetual Stats(HEM)'!$A$3:$D$2773,3,FALSE),B7388)</f>
        <v>TAS</v>
      </c>
    </row>
    <row r="7389" spans="1:4">
      <c r="A7389">
        <v>7588</v>
      </c>
      <c r="B7389" t="s">
        <v>535</v>
      </c>
      <c r="C7389" t="s">
        <v>479</v>
      </c>
      <c r="D7389" t="str">
        <f>IFERROR(VLOOKUP(A7389,'Perpetual Stats(HEM)'!$A$3:$D$2773,3,FALSE),B7389)</f>
        <v>TAS</v>
      </c>
    </row>
    <row r="7390" spans="1:4">
      <c r="A7390">
        <v>7589</v>
      </c>
      <c r="B7390" t="s">
        <v>535</v>
      </c>
      <c r="C7390" t="s">
        <v>479</v>
      </c>
      <c r="D7390" t="str">
        <f>IFERROR(VLOOKUP(A7390,'Perpetual Stats(HEM)'!$A$3:$D$2773,3,FALSE),B7390)</f>
        <v>TAS</v>
      </c>
    </row>
    <row r="7391" spans="1:4">
      <c r="A7391">
        <v>7590</v>
      </c>
      <c r="B7391" t="s">
        <v>535</v>
      </c>
      <c r="C7391" t="s">
        <v>479</v>
      </c>
      <c r="D7391" t="str">
        <f>IFERROR(VLOOKUP(A7391,'Perpetual Stats(HEM)'!$A$3:$D$2773,3,FALSE),B7391)</f>
        <v>TAS</v>
      </c>
    </row>
    <row r="7392" spans="1:4">
      <c r="A7392">
        <v>7591</v>
      </c>
      <c r="B7392" t="s">
        <v>535</v>
      </c>
      <c r="C7392" t="s">
        <v>479</v>
      </c>
      <c r="D7392" t="str">
        <f>IFERROR(VLOOKUP(A7392,'Perpetual Stats(HEM)'!$A$3:$D$2773,3,FALSE),B7392)</f>
        <v>TAS</v>
      </c>
    </row>
    <row r="7393" spans="1:4">
      <c r="A7393">
        <v>7592</v>
      </c>
      <c r="B7393" t="s">
        <v>535</v>
      </c>
      <c r="C7393" t="s">
        <v>479</v>
      </c>
      <c r="D7393" t="str">
        <f>IFERROR(VLOOKUP(A7393,'Perpetual Stats(HEM)'!$A$3:$D$2773,3,FALSE),B7393)</f>
        <v>TAS</v>
      </c>
    </row>
    <row r="7394" spans="1:4">
      <c r="A7394">
        <v>7593</v>
      </c>
      <c r="B7394" t="s">
        <v>535</v>
      </c>
      <c r="C7394" t="s">
        <v>479</v>
      </c>
      <c r="D7394" t="str">
        <f>IFERROR(VLOOKUP(A7394,'Perpetual Stats(HEM)'!$A$3:$D$2773,3,FALSE),B7394)</f>
        <v>TAS</v>
      </c>
    </row>
    <row r="7395" spans="1:4">
      <c r="A7395">
        <v>7594</v>
      </c>
      <c r="B7395" t="s">
        <v>535</v>
      </c>
      <c r="C7395" t="s">
        <v>479</v>
      </c>
      <c r="D7395" t="str">
        <f>IFERROR(VLOOKUP(A7395,'Perpetual Stats(HEM)'!$A$3:$D$2773,3,FALSE),B7395)</f>
        <v>TAS</v>
      </c>
    </row>
    <row r="7396" spans="1:4">
      <c r="A7396">
        <v>7595</v>
      </c>
      <c r="B7396" t="s">
        <v>535</v>
      </c>
      <c r="C7396" t="s">
        <v>479</v>
      </c>
      <c r="D7396" t="str">
        <f>IFERROR(VLOOKUP(A7396,'Perpetual Stats(HEM)'!$A$3:$D$2773,3,FALSE),B7396)</f>
        <v>TAS</v>
      </c>
    </row>
    <row r="7397" spans="1:4">
      <c r="A7397">
        <v>7596</v>
      </c>
      <c r="B7397" t="s">
        <v>535</v>
      </c>
      <c r="C7397" t="s">
        <v>479</v>
      </c>
      <c r="D7397" t="str">
        <f>IFERROR(VLOOKUP(A7397,'Perpetual Stats(HEM)'!$A$3:$D$2773,3,FALSE),B7397)</f>
        <v>TAS</v>
      </c>
    </row>
    <row r="7398" spans="1:4">
      <c r="A7398">
        <v>7597</v>
      </c>
      <c r="B7398" t="s">
        <v>535</v>
      </c>
      <c r="C7398" t="s">
        <v>479</v>
      </c>
      <c r="D7398" t="str">
        <f>IFERROR(VLOOKUP(A7398,'Perpetual Stats(HEM)'!$A$3:$D$2773,3,FALSE),B7398)</f>
        <v>TAS</v>
      </c>
    </row>
    <row r="7399" spans="1:4">
      <c r="A7399">
        <v>7598</v>
      </c>
      <c r="B7399" t="s">
        <v>535</v>
      </c>
      <c r="C7399" t="s">
        <v>479</v>
      </c>
      <c r="D7399" t="str">
        <f>IFERROR(VLOOKUP(A7399,'Perpetual Stats(HEM)'!$A$3:$D$2773,3,FALSE),B7399)</f>
        <v>TAS</v>
      </c>
    </row>
    <row r="7400" spans="1:4">
      <c r="A7400">
        <v>7599</v>
      </c>
      <c r="B7400" t="s">
        <v>535</v>
      </c>
      <c r="C7400" t="s">
        <v>479</v>
      </c>
      <c r="D7400" t="str">
        <f>IFERROR(VLOOKUP(A7400,'Perpetual Stats(HEM)'!$A$3:$D$2773,3,FALSE),B7400)</f>
        <v>TAS</v>
      </c>
    </row>
    <row r="7401" spans="1:4">
      <c r="A7401">
        <v>7600</v>
      </c>
      <c r="B7401" t="s">
        <v>535</v>
      </c>
      <c r="C7401" t="s">
        <v>479</v>
      </c>
      <c r="D7401" t="str">
        <f>IFERROR(VLOOKUP(A7401,'Perpetual Stats(HEM)'!$A$3:$D$2773,3,FALSE),B7401)</f>
        <v>TAS</v>
      </c>
    </row>
    <row r="7402" spans="1:4">
      <c r="A7402">
        <v>7601</v>
      </c>
      <c r="B7402" t="s">
        <v>535</v>
      </c>
      <c r="C7402" t="s">
        <v>479</v>
      </c>
      <c r="D7402" t="str">
        <f>IFERROR(VLOOKUP(A7402,'Perpetual Stats(HEM)'!$A$3:$D$2773,3,FALSE),B7402)</f>
        <v>TAS</v>
      </c>
    </row>
    <row r="7403" spans="1:4">
      <c r="A7403">
        <v>7602</v>
      </c>
      <c r="B7403" t="s">
        <v>535</v>
      </c>
      <c r="C7403" t="s">
        <v>479</v>
      </c>
      <c r="D7403" t="str">
        <f>IFERROR(VLOOKUP(A7403,'Perpetual Stats(HEM)'!$A$3:$D$2773,3,FALSE),B7403)</f>
        <v>TAS</v>
      </c>
    </row>
    <row r="7404" spans="1:4">
      <c r="A7404">
        <v>7603</v>
      </c>
      <c r="B7404" t="s">
        <v>535</v>
      </c>
      <c r="C7404" t="s">
        <v>479</v>
      </c>
      <c r="D7404" t="str">
        <f>IFERROR(VLOOKUP(A7404,'Perpetual Stats(HEM)'!$A$3:$D$2773,3,FALSE),B7404)</f>
        <v>TAS</v>
      </c>
    </row>
    <row r="7405" spans="1:4">
      <c r="A7405">
        <v>7604</v>
      </c>
      <c r="B7405" t="s">
        <v>535</v>
      </c>
      <c r="C7405" t="s">
        <v>479</v>
      </c>
      <c r="D7405" t="str">
        <f>IFERROR(VLOOKUP(A7405,'Perpetual Stats(HEM)'!$A$3:$D$2773,3,FALSE),B7405)</f>
        <v>TAS</v>
      </c>
    </row>
    <row r="7406" spans="1:4">
      <c r="A7406">
        <v>7605</v>
      </c>
      <c r="B7406" t="s">
        <v>535</v>
      </c>
      <c r="C7406" t="s">
        <v>479</v>
      </c>
      <c r="D7406" t="str">
        <f>IFERROR(VLOOKUP(A7406,'Perpetual Stats(HEM)'!$A$3:$D$2773,3,FALSE),B7406)</f>
        <v>TAS</v>
      </c>
    </row>
    <row r="7407" spans="1:4">
      <c r="A7407">
        <v>7606</v>
      </c>
      <c r="B7407" t="s">
        <v>535</v>
      </c>
      <c r="C7407" t="s">
        <v>479</v>
      </c>
      <c r="D7407" t="str">
        <f>IFERROR(VLOOKUP(A7407,'Perpetual Stats(HEM)'!$A$3:$D$2773,3,FALSE),B7407)</f>
        <v>TAS</v>
      </c>
    </row>
    <row r="7408" spans="1:4">
      <c r="A7408">
        <v>7607</v>
      </c>
      <c r="B7408" t="s">
        <v>535</v>
      </c>
      <c r="C7408" t="s">
        <v>479</v>
      </c>
      <c r="D7408" t="str">
        <f>IFERROR(VLOOKUP(A7408,'Perpetual Stats(HEM)'!$A$3:$D$2773,3,FALSE),B7408)</f>
        <v>TAS</v>
      </c>
    </row>
    <row r="7409" spans="1:4">
      <c r="A7409">
        <v>7608</v>
      </c>
      <c r="B7409" t="s">
        <v>535</v>
      </c>
      <c r="C7409" t="s">
        <v>479</v>
      </c>
      <c r="D7409" t="str">
        <f>IFERROR(VLOOKUP(A7409,'Perpetual Stats(HEM)'!$A$3:$D$2773,3,FALSE),B7409)</f>
        <v>TAS</v>
      </c>
    </row>
    <row r="7410" spans="1:4">
      <c r="A7410">
        <v>7609</v>
      </c>
      <c r="B7410" t="s">
        <v>535</v>
      </c>
      <c r="C7410" t="s">
        <v>479</v>
      </c>
      <c r="D7410" t="str">
        <f>IFERROR(VLOOKUP(A7410,'Perpetual Stats(HEM)'!$A$3:$D$2773,3,FALSE),B7410)</f>
        <v>TAS</v>
      </c>
    </row>
    <row r="7411" spans="1:4">
      <c r="A7411">
        <v>7610</v>
      </c>
      <c r="B7411" t="s">
        <v>535</v>
      </c>
      <c r="C7411" t="s">
        <v>479</v>
      </c>
      <c r="D7411" t="str">
        <f>IFERROR(VLOOKUP(A7411,'Perpetual Stats(HEM)'!$A$3:$D$2773,3,FALSE),B7411)</f>
        <v>TAS</v>
      </c>
    </row>
    <row r="7412" spans="1:4">
      <c r="A7412">
        <v>7611</v>
      </c>
      <c r="B7412" t="s">
        <v>535</v>
      </c>
      <c r="C7412" t="s">
        <v>479</v>
      </c>
      <c r="D7412" t="str">
        <f>IFERROR(VLOOKUP(A7412,'Perpetual Stats(HEM)'!$A$3:$D$2773,3,FALSE),B7412)</f>
        <v>TAS</v>
      </c>
    </row>
    <row r="7413" spans="1:4">
      <c r="A7413">
        <v>7612</v>
      </c>
      <c r="B7413" t="s">
        <v>535</v>
      </c>
      <c r="C7413" t="s">
        <v>479</v>
      </c>
      <c r="D7413" t="str">
        <f>IFERROR(VLOOKUP(A7413,'Perpetual Stats(HEM)'!$A$3:$D$2773,3,FALSE),B7413)</f>
        <v>TAS</v>
      </c>
    </row>
    <row r="7414" spans="1:4">
      <c r="A7414">
        <v>7613</v>
      </c>
      <c r="B7414" t="s">
        <v>535</v>
      </c>
      <c r="C7414" t="s">
        <v>479</v>
      </c>
      <c r="D7414" t="str">
        <f>IFERROR(VLOOKUP(A7414,'Perpetual Stats(HEM)'!$A$3:$D$2773,3,FALSE),B7414)</f>
        <v>TAS</v>
      </c>
    </row>
    <row r="7415" spans="1:4">
      <c r="A7415">
        <v>7614</v>
      </c>
      <c r="B7415" t="s">
        <v>535</v>
      </c>
      <c r="C7415" t="s">
        <v>479</v>
      </c>
      <c r="D7415" t="str">
        <f>IFERROR(VLOOKUP(A7415,'Perpetual Stats(HEM)'!$A$3:$D$2773,3,FALSE),B7415)</f>
        <v>TAS</v>
      </c>
    </row>
    <row r="7416" spans="1:4">
      <c r="A7416">
        <v>7615</v>
      </c>
      <c r="B7416" t="s">
        <v>535</v>
      </c>
      <c r="C7416" t="s">
        <v>479</v>
      </c>
      <c r="D7416" t="str">
        <f>IFERROR(VLOOKUP(A7416,'Perpetual Stats(HEM)'!$A$3:$D$2773,3,FALSE),B7416)</f>
        <v>TAS</v>
      </c>
    </row>
    <row r="7417" spans="1:4">
      <c r="A7417">
        <v>7616</v>
      </c>
      <c r="B7417" t="s">
        <v>535</v>
      </c>
      <c r="C7417" t="s">
        <v>479</v>
      </c>
      <c r="D7417" t="str">
        <f>IFERROR(VLOOKUP(A7417,'Perpetual Stats(HEM)'!$A$3:$D$2773,3,FALSE),B7417)</f>
        <v>TAS</v>
      </c>
    </row>
    <row r="7418" spans="1:4">
      <c r="A7418">
        <v>7617</v>
      </c>
      <c r="B7418" t="s">
        <v>535</v>
      </c>
      <c r="C7418" t="s">
        <v>479</v>
      </c>
      <c r="D7418" t="str">
        <f>IFERROR(VLOOKUP(A7418,'Perpetual Stats(HEM)'!$A$3:$D$2773,3,FALSE),B7418)</f>
        <v>TAS</v>
      </c>
    </row>
    <row r="7419" spans="1:4">
      <c r="A7419">
        <v>7618</v>
      </c>
      <c r="B7419" t="s">
        <v>535</v>
      </c>
      <c r="C7419" t="s">
        <v>479</v>
      </c>
      <c r="D7419" t="str">
        <f>IFERROR(VLOOKUP(A7419,'Perpetual Stats(HEM)'!$A$3:$D$2773,3,FALSE),B7419)</f>
        <v>TAS</v>
      </c>
    </row>
    <row r="7420" spans="1:4">
      <c r="A7420">
        <v>7619</v>
      </c>
      <c r="B7420" t="s">
        <v>535</v>
      </c>
      <c r="C7420" t="s">
        <v>479</v>
      </c>
      <c r="D7420" t="str">
        <f>IFERROR(VLOOKUP(A7420,'Perpetual Stats(HEM)'!$A$3:$D$2773,3,FALSE),B7420)</f>
        <v>TAS</v>
      </c>
    </row>
    <row r="7421" spans="1:4">
      <c r="A7421">
        <v>7620</v>
      </c>
      <c r="B7421" t="s">
        <v>535</v>
      </c>
      <c r="C7421" t="s">
        <v>479</v>
      </c>
      <c r="D7421" t="str">
        <f>IFERROR(VLOOKUP(A7421,'Perpetual Stats(HEM)'!$A$3:$D$2773,3,FALSE),B7421)</f>
        <v>TAS</v>
      </c>
    </row>
    <row r="7422" spans="1:4">
      <c r="A7422">
        <v>7621</v>
      </c>
      <c r="B7422" t="s">
        <v>535</v>
      </c>
      <c r="C7422" t="s">
        <v>479</v>
      </c>
      <c r="D7422" t="str">
        <f>IFERROR(VLOOKUP(A7422,'Perpetual Stats(HEM)'!$A$3:$D$2773,3,FALSE),B7422)</f>
        <v>TAS</v>
      </c>
    </row>
    <row r="7423" spans="1:4">
      <c r="A7423">
        <v>7622</v>
      </c>
      <c r="B7423" t="s">
        <v>535</v>
      </c>
      <c r="C7423" t="s">
        <v>479</v>
      </c>
      <c r="D7423" t="str">
        <f>IFERROR(VLOOKUP(A7423,'Perpetual Stats(HEM)'!$A$3:$D$2773,3,FALSE),B7423)</f>
        <v>TAS</v>
      </c>
    </row>
    <row r="7424" spans="1:4">
      <c r="A7424">
        <v>7623</v>
      </c>
      <c r="B7424" t="s">
        <v>535</v>
      </c>
      <c r="C7424" t="s">
        <v>479</v>
      </c>
      <c r="D7424" t="str">
        <f>IFERROR(VLOOKUP(A7424,'Perpetual Stats(HEM)'!$A$3:$D$2773,3,FALSE),B7424)</f>
        <v>TAS</v>
      </c>
    </row>
    <row r="7425" spans="1:4">
      <c r="A7425">
        <v>7624</v>
      </c>
      <c r="B7425" t="s">
        <v>535</v>
      </c>
      <c r="C7425" t="s">
        <v>479</v>
      </c>
      <c r="D7425" t="str">
        <f>IFERROR(VLOOKUP(A7425,'Perpetual Stats(HEM)'!$A$3:$D$2773,3,FALSE),B7425)</f>
        <v>TAS</v>
      </c>
    </row>
    <row r="7426" spans="1:4">
      <c r="A7426">
        <v>7625</v>
      </c>
      <c r="B7426" t="s">
        <v>535</v>
      </c>
      <c r="C7426" t="s">
        <v>479</v>
      </c>
      <c r="D7426" t="str">
        <f>IFERROR(VLOOKUP(A7426,'Perpetual Stats(HEM)'!$A$3:$D$2773,3,FALSE),B7426)</f>
        <v>TAS</v>
      </c>
    </row>
    <row r="7427" spans="1:4">
      <c r="A7427">
        <v>7626</v>
      </c>
      <c r="B7427" t="s">
        <v>535</v>
      </c>
      <c r="C7427" t="s">
        <v>479</v>
      </c>
      <c r="D7427" t="str">
        <f>IFERROR(VLOOKUP(A7427,'Perpetual Stats(HEM)'!$A$3:$D$2773,3,FALSE),B7427)</f>
        <v>TAS</v>
      </c>
    </row>
    <row r="7428" spans="1:4">
      <c r="A7428">
        <v>7627</v>
      </c>
      <c r="B7428" t="s">
        <v>535</v>
      </c>
      <c r="C7428" t="s">
        <v>479</v>
      </c>
      <c r="D7428" t="str">
        <f>IFERROR(VLOOKUP(A7428,'Perpetual Stats(HEM)'!$A$3:$D$2773,3,FALSE),B7428)</f>
        <v>TAS</v>
      </c>
    </row>
    <row r="7429" spans="1:4">
      <c r="A7429">
        <v>7628</v>
      </c>
      <c r="B7429" t="s">
        <v>535</v>
      </c>
      <c r="C7429" t="s">
        <v>479</v>
      </c>
      <c r="D7429" t="str">
        <f>IFERROR(VLOOKUP(A7429,'Perpetual Stats(HEM)'!$A$3:$D$2773,3,FALSE),B7429)</f>
        <v>TAS</v>
      </c>
    </row>
    <row r="7430" spans="1:4">
      <c r="A7430">
        <v>7629</v>
      </c>
      <c r="B7430" t="s">
        <v>535</v>
      </c>
      <c r="C7430" t="s">
        <v>479</v>
      </c>
      <c r="D7430" t="str">
        <f>IFERROR(VLOOKUP(A7430,'Perpetual Stats(HEM)'!$A$3:$D$2773,3,FALSE),B7430)</f>
        <v>TAS</v>
      </c>
    </row>
    <row r="7431" spans="1:4">
      <c r="A7431">
        <v>7630</v>
      </c>
      <c r="B7431" t="s">
        <v>535</v>
      </c>
      <c r="C7431" t="s">
        <v>479</v>
      </c>
      <c r="D7431" t="str">
        <f>IFERROR(VLOOKUP(A7431,'Perpetual Stats(HEM)'!$A$3:$D$2773,3,FALSE),B7431)</f>
        <v>TAS</v>
      </c>
    </row>
    <row r="7432" spans="1:4">
      <c r="A7432">
        <v>7631</v>
      </c>
      <c r="B7432" t="s">
        <v>535</v>
      </c>
      <c r="C7432" t="s">
        <v>479</v>
      </c>
      <c r="D7432" t="str">
        <f>IFERROR(VLOOKUP(A7432,'Perpetual Stats(HEM)'!$A$3:$D$2773,3,FALSE),B7432)</f>
        <v>TAS</v>
      </c>
    </row>
    <row r="7433" spans="1:4">
      <c r="A7433">
        <v>7632</v>
      </c>
      <c r="B7433" t="s">
        <v>535</v>
      </c>
      <c r="C7433" t="s">
        <v>479</v>
      </c>
      <c r="D7433" t="str">
        <f>IFERROR(VLOOKUP(A7433,'Perpetual Stats(HEM)'!$A$3:$D$2773,3,FALSE),B7433)</f>
        <v>TAS</v>
      </c>
    </row>
    <row r="7434" spans="1:4">
      <c r="A7434">
        <v>7633</v>
      </c>
      <c r="B7434" t="s">
        <v>535</v>
      </c>
      <c r="C7434" t="s">
        <v>479</v>
      </c>
      <c r="D7434" t="str">
        <f>IFERROR(VLOOKUP(A7434,'Perpetual Stats(HEM)'!$A$3:$D$2773,3,FALSE),B7434)</f>
        <v>TAS</v>
      </c>
    </row>
    <row r="7435" spans="1:4">
      <c r="A7435">
        <v>7634</v>
      </c>
      <c r="B7435" t="s">
        <v>535</v>
      </c>
      <c r="C7435" t="s">
        <v>479</v>
      </c>
      <c r="D7435" t="str">
        <f>IFERROR(VLOOKUP(A7435,'Perpetual Stats(HEM)'!$A$3:$D$2773,3,FALSE),B7435)</f>
        <v>TAS</v>
      </c>
    </row>
    <row r="7436" spans="1:4">
      <c r="A7436">
        <v>7635</v>
      </c>
      <c r="B7436" t="s">
        <v>535</v>
      </c>
      <c r="C7436" t="s">
        <v>479</v>
      </c>
      <c r="D7436" t="str">
        <f>IFERROR(VLOOKUP(A7436,'Perpetual Stats(HEM)'!$A$3:$D$2773,3,FALSE),B7436)</f>
        <v>TAS</v>
      </c>
    </row>
    <row r="7437" spans="1:4">
      <c r="A7437">
        <v>7636</v>
      </c>
      <c r="B7437" t="s">
        <v>535</v>
      </c>
      <c r="C7437" t="s">
        <v>479</v>
      </c>
      <c r="D7437" t="str">
        <f>IFERROR(VLOOKUP(A7437,'Perpetual Stats(HEM)'!$A$3:$D$2773,3,FALSE),B7437)</f>
        <v>TAS</v>
      </c>
    </row>
    <row r="7438" spans="1:4">
      <c r="A7438">
        <v>7637</v>
      </c>
      <c r="B7438" t="s">
        <v>535</v>
      </c>
      <c r="C7438" t="s">
        <v>479</v>
      </c>
      <c r="D7438" t="str">
        <f>IFERROR(VLOOKUP(A7438,'Perpetual Stats(HEM)'!$A$3:$D$2773,3,FALSE),B7438)</f>
        <v>TAS</v>
      </c>
    </row>
    <row r="7439" spans="1:4">
      <c r="A7439">
        <v>7638</v>
      </c>
      <c r="B7439" t="s">
        <v>535</v>
      </c>
      <c r="C7439" t="s">
        <v>479</v>
      </c>
      <c r="D7439" t="str">
        <f>IFERROR(VLOOKUP(A7439,'Perpetual Stats(HEM)'!$A$3:$D$2773,3,FALSE),B7439)</f>
        <v>TAS</v>
      </c>
    </row>
    <row r="7440" spans="1:4">
      <c r="A7440">
        <v>7639</v>
      </c>
      <c r="B7440" t="s">
        <v>535</v>
      </c>
      <c r="C7440" t="s">
        <v>479</v>
      </c>
      <c r="D7440" t="str">
        <f>IFERROR(VLOOKUP(A7440,'Perpetual Stats(HEM)'!$A$3:$D$2773,3,FALSE),B7440)</f>
        <v>TAS</v>
      </c>
    </row>
    <row r="7441" spans="1:4">
      <c r="A7441">
        <v>7640</v>
      </c>
      <c r="B7441" t="s">
        <v>535</v>
      </c>
      <c r="C7441" t="s">
        <v>479</v>
      </c>
      <c r="D7441" t="str">
        <f>IFERROR(VLOOKUP(A7441,'Perpetual Stats(HEM)'!$A$3:$D$2773,3,FALSE),B7441)</f>
        <v>TAS</v>
      </c>
    </row>
    <row r="7442" spans="1:4">
      <c r="A7442">
        <v>7641</v>
      </c>
      <c r="B7442" t="s">
        <v>535</v>
      </c>
      <c r="C7442" t="s">
        <v>479</v>
      </c>
      <c r="D7442" t="str">
        <f>IFERROR(VLOOKUP(A7442,'Perpetual Stats(HEM)'!$A$3:$D$2773,3,FALSE),B7442)</f>
        <v>TAS</v>
      </c>
    </row>
    <row r="7443" spans="1:4">
      <c r="A7443">
        <v>7642</v>
      </c>
      <c r="B7443" t="s">
        <v>535</v>
      </c>
      <c r="C7443" t="s">
        <v>479</v>
      </c>
      <c r="D7443" t="str">
        <f>IFERROR(VLOOKUP(A7443,'Perpetual Stats(HEM)'!$A$3:$D$2773,3,FALSE),B7443)</f>
        <v>TAS</v>
      </c>
    </row>
    <row r="7444" spans="1:4">
      <c r="A7444">
        <v>7643</v>
      </c>
      <c r="B7444" t="s">
        <v>535</v>
      </c>
      <c r="C7444" t="s">
        <v>479</v>
      </c>
      <c r="D7444" t="str">
        <f>IFERROR(VLOOKUP(A7444,'Perpetual Stats(HEM)'!$A$3:$D$2773,3,FALSE),B7444)</f>
        <v>TAS</v>
      </c>
    </row>
    <row r="7445" spans="1:4">
      <c r="A7445">
        <v>7644</v>
      </c>
      <c r="B7445" t="s">
        <v>535</v>
      </c>
      <c r="C7445" t="s">
        <v>479</v>
      </c>
      <c r="D7445" t="str">
        <f>IFERROR(VLOOKUP(A7445,'Perpetual Stats(HEM)'!$A$3:$D$2773,3,FALSE),B7445)</f>
        <v>TAS</v>
      </c>
    </row>
    <row r="7446" spans="1:4">
      <c r="A7446">
        <v>7645</v>
      </c>
      <c r="B7446" t="s">
        <v>535</v>
      </c>
      <c r="C7446" t="s">
        <v>479</v>
      </c>
      <c r="D7446" t="str">
        <f>IFERROR(VLOOKUP(A7446,'Perpetual Stats(HEM)'!$A$3:$D$2773,3,FALSE),B7446)</f>
        <v>TAS</v>
      </c>
    </row>
    <row r="7447" spans="1:4">
      <c r="A7447">
        <v>7646</v>
      </c>
      <c r="B7447" t="s">
        <v>535</v>
      </c>
      <c r="C7447" t="s">
        <v>479</v>
      </c>
      <c r="D7447" t="str">
        <f>IFERROR(VLOOKUP(A7447,'Perpetual Stats(HEM)'!$A$3:$D$2773,3,FALSE),B7447)</f>
        <v>TAS</v>
      </c>
    </row>
    <row r="7448" spans="1:4">
      <c r="A7448">
        <v>7647</v>
      </c>
      <c r="B7448" t="s">
        <v>535</v>
      </c>
      <c r="C7448" t="s">
        <v>479</v>
      </c>
      <c r="D7448" t="str">
        <f>IFERROR(VLOOKUP(A7448,'Perpetual Stats(HEM)'!$A$3:$D$2773,3,FALSE),B7448)</f>
        <v>TAS</v>
      </c>
    </row>
    <row r="7449" spans="1:4">
      <c r="A7449">
        <v>7648</v>
      </c>
      <c r="B7449" t="s">
        <v>535</v>
      </c>
      <c r="C7449" t="s">
        <v>479</v>
      </c>
      <c r="D7449" t="str">
        <f>IFERROR(VLOOKUP(A7449,'Perpetual Stats(HEM)'!$A$3:$D$2773,3,FALSE),B7449)</f>
        <v>TAS</v>
      </c>
    </row>
    <row r="7450" spans="1:4">
      <c r="A7450">
        <v>7649</v>
      </c>
      <c r="B7450" t="s">
        <v>535</v>
      </c>
      <c r="C7450" t="s">
        <v>479</v>
      </c>
      <c r="D7450" t="str">
        <f>IFERROR(VLOOKUP(A7450,'Perpetual Stats(HEM)'!$A$3:$D$2773,3,FALSE),B7450)</f>
        <v>TAS</v>
      </c>
    </row>
    <row r="7451" spans="1:4">
      <c r="A7451">
        <v>7650</v>
      </c>
      <c r="B7451" t="s">
        <v>535</v>
      </c>
      <c r="C7451" t="s">
        <v>479</v>
      </c>
      <c r="D7451" t="str">
        <f>IFERROR(VLOOKUP(A7451,'Perpetual Stats(HEM)'!$A$3:$D$2773,3,FALSE),B7451)</f>
        <v>TAS</v>
      </c>
    </row>
    <row r="7452" spans="1:4">
      <c r="A7452">
        <v>7651</v>
      </c>
      <c r="B7452" t="s">
        <v>535</v>
      </c>
      <c r="C7452" t="s">
        <v>479</v>
      </c>
      <c r="D7452" t="str">
        <f>IFERROR(VLOOKUP(A7452,'Perpetual Stats(HEM)'!$A$3:$D$2773,3,FALSE),B7452)</f>
        <v>TAS</v>
      </c>
    </row>
    <row r="7453" spans="1:4">
      <c r="A7453">
        <v>7652</v>
      </c>
      <c r="B7453" t="s">
        <v>535</v>
      </c>
      <c r="C7453" t="s">
        <v>479</v>
      </c>
      <c r="D7453" t="str">
        <f>IFERROR(VLOOKUP(A7453,'Perpetual Stats(HEM)'!$A$3:$D$2773,3,FALSE),B7453)</f>
        <v>TAS</v>
      </c>
    </row>
    <row r="7454" spans="1:4">
      <c r="A7454">
        <v>7653</v>
      </c>
      <c r="B7454" t="s">
        <v>535</v>
      </c>
      <c r="C7454" t="s">
        <v>479</v>
      </c>
      <c r="D7454" t="str">
        <f>IFERROR(VLOOKUP(A7454,'Perpetual Stats(HEM)'!$A$3:$D$2773,3,FALSE),B7454)</f>
        <v>TAS</v>
      </c>
    </row>
    <row r="7455" spans="1:4">
      <c r="A7455">
        <v>7654</v>
      </c>
      <c r="B7455" t="s">
        <v>535</v>
      </c>
      <c r="C7455" t="s">
        <v>479</v>
      </c>
      <c r="D7455" t="str">
        <f>IFERROR(VLOOKUP(A7455,'Perpetual Stats(HEM)'!$A$3:$D$2773,3,FALSE),B7455)</f>
        <v>TAS</v>
      </c>
    </row>
    <row r="7456" spans="1:4">
      <c r="A7456">
        <v>7655</v>
      </c>
      <c r="B7456" t="s">
        <v>535</v>
      </c>
      <c r="C7456" t="s">
        <v>479</v>
      </c>
      <c r="D7456" t="str">
        <f>IFERROR(VLOOKUP(A7456,'Perpetual Stats(HEM)'!$A$3:$D$2773,3,FALSE),B7456)</f>
        <v>TAS</v>
      </c>
    </row>
    <row r="7457" spans="1:4">
      <c r="A7457">
        <v>7656</v>
      </c>
      <c r="B7457" t="s">
        <v>535</v>
      </c>
      <c r="C7457" t="s">
        <v>479</v>
      </c>
      <c r="D7457" t="str">
        <f>IFERROR(VLOOKUP(A7457,'Perpetual Stats(HEM)'!$A$3:$D$2773,3,FALSE),B7457)</f>
        <v>TAS</v>
      </c>
    </row>
    <row r="7458" spans="1:4">
      <c r="A7458">
        <v>7657</v>
      </c>
      <c r="B7458" t="s">
        <v>535</v>
      </c>
      <c r="C7458" t="s">
        <v>479</v>
      </c>
      <c r="D7458" t="str">
        <f>IFERROR(VLOOKUP(A7458,'Perpetual Stats(HEM)'!$A$3:$D$2773,3,FALSE),B7458)</f>
        <v>TAS</v>
      </c>
    </row>
    <row r="7459" spans="1:4">
      <c r="A7459">
        <v>7658</v>
      </c>
      <c r="B7459" t="s">
        <v>535</v>
      </c>
      <c r="C7459" t="s">
        <v>479</v>
      </c>
      <c r="D7459" t="str">
        <f>IFERROR(VLOOKUP(A7459,'Perpetual Stats(HEM)'!$A$3:$D$2773,3,FALSE),B7459)</f>
        <v>TAS</v>
      </c>
    </row>
    <row r="7460" spans="1:4">
      <c r="A7460">
        <v>7659</v>
      </c>
      <c r="B7460" t="s">
        <v>535</v>
      </c>
      <c r="C7460" t="s">
        <v>479</v>
      </c>
      <c r="D7460" t="str">
        <f>IFERROR(VLOOKUP(A7460,'Perpetual Stats(HEM)'!$A$3:$D$2773,3,FALSE),B7460)</f>
        <v>TAS</v>
      </c>
    </row>
    <row r="7461" spans="1:4">
      <c r="A7461">
        <v>7660</v>
      </c>
      <c r="B7461" t="s">
        <v>535</v>
      </c>
      <c r="C7461" t="s">
        <v>479</v>
      </c>
      <c r="D7461" t="str">
        <f>IFERROR(VLOOKUP(A7461,'Perpetual Stats(HEM)'!$A$3:$D$2773,3,FALSE),B7461)</f>
        <v>TAS</v>
      </c>
    </row>
    <row r="7462" spans="1:4">
      <c r="A7462">
        <v>7661</v>
      </c>
      <c r="B7462" t="s">
        <v>535</v>
      </c>
      <c r="C7462" t="s">
        <v>479</v>
      </c>
      <c r="D7462" t="str">
        <f>IFERROR(VLOOKUP(A7462,'Perpetual Stats(HEM)'!$A$3:$D$2773,3,FALSE),B7462)</f>
        <v>TAS</v>
      </c>
    </row>
    <row r="7463" spans="1:4">
      <c r="A7463">
        <v>7662</v>
      </c>
      <c r="B7463" t="s">
        <v>535</v>
      </c>
      <c r="C7463" t="s">
        <v>479</v>
      </c>
      <c r="D7463" t="str">
        <f>IFERROR(VLOOKUP(A7463,'Perpetual Stats(HEM)'!$A$3:$D$2773,3,FALSE),B7463)</f>
        <v>TAS</v>
      </c>
    </row>
    <row r="7464" spans="1:4">
      <c r="A7464">
        <v>7663</v>
      </c>
      <c r="B7464" t="s">
        <v>535</v>
      </c>
      <c r="C7464" t="s">
        <v>479</v>
      </c>
      <c r="D7464" t="str">
        <f>IFERROR(VLOOKUP(A7464,'Perpetual Stats(HEM)'!$A$3:$D$2773,3,FALSE),B7464)</f>
        <v>TAS</v>
      </c>
    </row>
    <row r="7465" spans="1:4">
      <c r="A7465">
        <v>7664</v>
      </c>
      <c r="B7465" t="s">
        <v>535</v>
      </c>
      <c r="C7465" t="s">
        <v>479</v>
      </c>
      <c r="D7465" t="str">
        <f>IFERROR(VLOOKUP(A7465,'Perpetual Stats(HEM)'!$A$3:$D$2773,3,FALSE),B7465)</f>
        <v>TAS</v>
      </c>
    </row>
    <row r="7466" spans="1:4">
      <c r="A7466">
        <v>7665</v>
      </c>
      <c r="B7466" t="s">
        <v>535</v>
      </c>
      <c r="C7466" t="s">
        <v>479</v>
      </c>
      <c r="D7466" t="str">
        <f>IFERROR(VLOOKUP(A7466,'Perpetual Stats(HEM)'!$A$3:$D$2773,3,FALSE),B7466)</f>
        <v>TAS</v>
      </c>
    </row>
    <row r="7467" spans="1:4">
      <c r="A7467">
        <v>7666</v>
      </c>
      <c r="B7467" t="s">
        <v>535</v>
      </c>
      <c r="C7467" t="s">
        <v>479</v>
      </c>
      <c r="D7467" t="str">
        <f>IFERROR(VLOOKUP(A7467,'Perpetual Stats(HEM)'!$A$3:$D$2773,3,FALSE),B7467)</f>
        <v>TAS</v>
      </c>
    </row>
    <row r="7468" spans="1:4">
      <c r="A7468">
        <v>7667</v>
      </c>
      <c r="B7468" t="s">
        <v>535</v>
      </c>
      <c r="C7468" t="s">
        <v>479</v>
      </c>
      <c r="D7468" t="str">
        <f>IFERROR(VLOOKUP(A7468,'Perpetual Stats(HEM)'!$A$3:$D$2773,3,FALSE),B7468)</f>
        <v>TAS</v>
      </c>
    </row>
    <row r="7469" spans="1:4">
      <c r="A7469">
        <v>7668</v>
      </c>
      <c r="B7469" t="s">
        <v>535</v>
      </c>
      <c r="C7469" t="s">
        <v>479</v>
      </c>
      <c r="D7469" t="str">
        <f>IFERROR(VLOOKUP(A7469,'Perpetual Stats(HEM)'!$A$3:$D$2773,3,FALSE),B7469)</f>
        <v>TAS</v>
      </c>
    </row>
    <row r="7470" spans="1:4">
      <c r="A7470">
        <v>7669</v>
      </c>
      <c r="B7470" t="s">
        <v>535</v>
      </c>
      <c r="C7470" t="s">
        <v>479</v>
      </c>
      <c r="D7470" t="str">
        <f>IFERROR(VLOOKUP(A7470,'Perpetual Stats(HEM)'!$A$3:$D$2773,3,FALSE),B7470)</f>
        <v>TAS</v>
      </c>
    </row>
    <row r="7471" spans="1:4">
      <c r="A7471">
        <v>7670</v>
      </c>
      <c r="B7471" t="s">
        <v>535</v>
      </c>
      <c r="C7471" t="s">
        <v>479</v>
      </c>
      <c r="D7471" t="str">
        <f>IFERROR(VLOOKUP(A7471,'Perpetual Stats(HEM)'!$A$3:$D$2773,3,FALSE),B7471)</f>
        <v>TAS</v>
      </c>
    </row>
    <row r="7472" spans="1:4">
      <c r="A7472">
        <v>7671</v>
      </c>
      <c r="B7472" t="s">
        <v>535</v>
      </c>
      <c r="C7472" t="s">
        <v>479</v>
      </c>
      <c r="D7472" t="str">
        <f>IFERROR(VLOOKUP(A7472,'Perpetual Stats(HEM)'!$A$3:$D$2773,3,FALSE),B7472)</f>
        <v>TAS</v>
      </c>
    </row>
    <row r="7473" spans="1:4">
      <c r="A7473">
        <v>7672</v>
      </c>
      <c r="B7473" t="s">
        <v>535</v>
      </c>
      <c r="C7473" t="s">
        <v>479</v>
      </c>
      <c r="D7473" t="str">
        <f>IFERROR(VLOOKUP(A7473,'Perpetual Stats(HEM)'!$A$3:$D$2773,3,FALSE),B7473)</f>
        <v>TAS</v>
      </c>
    </row>
    <row r="7474" spans="1:4">
      <c r="A7474">
        <v>7673</v>
      </c>
      <c r="B7474" t="s">
        <v>535</v>
      </c>
      <c r="C7474" t="s">
        <v>479</v>
      </c>
      <c r="D7474" t="str">
        <f>IFERROR(VLOOKUP(A7474,'Perpetual Stats(HEM)'!$A$3:$D$2773,3,FALSE),B7474)</f>
        <v>TAS</v>
      </c>
    </row>
    <row r="7475" spans="1:4">
      <c r="A7475">
        <v>7674</v>
      </c>
      <c r="B7475" t="s">
        <v>535</v>
      </c>
      <c r="C7475" t="s">
        <v>479</v>
      </c>
      <c r="D7475" t="str">
        <f>IFERROR(VLOOKUP(A7475,'Perpetual Stats(HEM)'!$A$3:$D$2773,3,FALSE),B7475)</f>
        <v>TAS</v>
      </c>
    </row>
    <row r="7476" spans="1:4">
      <c r="A7476">
        <v>7675</v>
      </c>
      <c r="B7476" t="s">
        <v>535</v>
      </c>
      <c r="C7476" t="s">
        <v>479</v>
      </c>
      <c r="D7476" t="str">
        <f>IFERROR(VLOOKUP(A7476,'Perpetual Stats(HEM)'!$A$3:$D$2773,3,FALSE),B7476)</f>
        <v>TAS</v>
      </c>
    </row>
    <row r="7477" spans="1:4">
      <c r="A7477">
        <v>7676</v>
      </c>
      <c r="B7477" t="s">
        <v>535</v>
      </c>
      <c r="C7477" t="s">
        <v>479</v>
      </c>
      <c r="D7477" t="str">
        <f>IFERROR(VLOOKUP(A7477,'Perpetual Stats(HEM)'!$A$3:$D$2773,3,FALSE),B7477)</f>
        <v>TAS</v>
      </c>
    </row>
    <row r="7478" spans="1:4">
      <c r="A7478">
        <v>7677</v>
      </c>
      <c r="B7478" t="s">
        <v>535</v>
      </c>
      <c r="C7478" t="s">
        <v>479</v>
      </c>
      <c r="D7478" t="str">
        <f>IFERROR(VLOOKUP(A7478,'Perpetual Stats(HEM)'!$A$3:$D$2773,3,FALSE),B7478)</f>
        <v>TAS</v>
      </c>
    </row>
    <row r="7479" spans="1:4">
      <c r="A7479">
        <v>7678</v>
      </c>
      <c r="B7479" t="s">
        <v>535</v>
      </c>
      <c r="C7479" t="s">
        <v>479</v>
      </c>
      <c r="D7479" t="str">
        <f>IFERROR(VLOOKUP(A7479,'Perpetual Stats(HEM)'!$A$3:$D$2773,3,FALSE),B7479)</f>
        <v>TAS</v>
      </c>
    </row>
    <row r="7480" spans="1:4">
      <c r="A7480">
        <v>7679</v>
      </c>
      <c r="B7480" t="s">
        <v>535</v>
      </c>
      <c r="C7480" t="s">
        <v>479</v>
      </c>
      <c r="D7480" t="str">
        <f>IFERROR(VLOOKUP(A7480,'Perpetual Stats(HEM)'!$A$3:$D$2773,3,FALSE),B7480)</f>
        <v>TAS</v>
      </c>
    </row>
    <row r="7481" spans="1:4">
      <c r="A7481">
        <v>7680</v>
      </c>
      <c r="B7481" t="s">
        <v>535</v>
      </c>
      <c r="C7481" t="s">
        <v>479</v>
      </c>
      <c r="D7481" t="str">
        <f>IFERROR(VLOOKUP(A7481,'Perpetual Stats(HEM)'!$A$3:$D$2773,3,FALSE),B7481)</f>
        <v>TAS</v>
      </c>
    </row>
    <row r="7482" spans="1:4">
      <c r="A7482">
        <v>7681</v>
      </c>
      <c r="B7482" t="s">
        <v>535</v>
      </c>
      <c r="C7482" t="s">
        <v>479</v>
      </c>
      <c r="D7482" t="str">
        <f>IFERROR(VLOOKUP(A7482,'Perpetual Stats(HEM)'!$A$3:$D$2773,3,FALSE),B7482)</f>
        <v>TAS</v>
      </c>
    </row>
    <row r="7483" spans="1:4">
      <c r="A7483">
        <v>7682</v>
      </c>
      <c r="B7483" t="s">
        <v>535</v>
      </c>
      <c r="C7483" t="s">
        <v>479</v>
      </c>
      <c r="D7483" t="str">
        <f>IFERROR(VLOOKUP(A7483,'Perpetual Stats(HEM)'!$A$3:$D$2773,3,FALSE),B7483)</f>
        <v>TAS</v>
      </c>
    </row>
    <row r="7484" spans="1:4">
      <c r="A7484">
        <v>7683</v>
      </c>
      <c r="B7484" t="s">
        <v>535</v>
      </c>
      <c r="C7484" t="s">
        <v>479</v>
      </c>
      <c r="D7484" t="str">
        <f>IFERROR(VLOOKUP(A7484,'Perpetual Stats(HEM)'!$A$3:$D$2773,3,FALSE),B7484)</f>
        <v>TAS</v>
      </c>
    </row>
    <row r="7485" spans="1:4">
      <c r="A7485">
        <v>7684</v>
      </c>
      <c r="B7485" t="s">
        <v>535</v>
      </c>
      <c r="C7485" t="s">
        <v>479</v>
      </c>
      <c r="D7485" t="str">
        <f>IFERROR(VLOOKUP(A7485,'Perpetual Stats(HEM)'!$A$3:$D$2773,3,FALSE),B7485)</f>
        <v>TAS</v>
      </c>
    </row>
    <row r="7486" spans="1:4">
      <c r="A7486">
        <v>7685</v>
      </c>
      <c r="B7486" t="s">
        <v>535</v>
      </c>
      <c r="C7486" t="s">
        <v>479</v>
      </c>
      <c r="D7486" t="str">
        <f>IFERROR(VLOOKUP(A7486,'Perpetual Stats(HEM)'!$A$3:$D$2773,3,FALSE),B7486)</f>
        <v>TAS</v>
      </c>
    </row>
    <row r="7487" spans="1:4">
      <c r="A7487">
        <v>7686</v>
      </c>
      <c r="B7487" t="s">
        <v>535</v>
      </c>
      <c r="C7487" t="s">
        <v>479</v>
      </c>
      <c r="D7487" t="str">
        <f>IFERROR(VLOOKUP(A7487,'Perpetual Stats(HEM)'!$A$3:$D$2773,3,FALSE),B7487)</f>
        <v>TAS</v>
      </c>
    </row>
    <row r="7488" spans="1:4">
      <c r="A7488">
        <v>7687</v>
      </c>
      <c r="B7488" t="s">
        <v>535</v>
      </c>
      <c r="C7488" t="s">
        <v>479</v>
      </c>
      <c r="D7488" t="str">
        <f>IFERROR(VLOOKUP(A7488,'Perpetual Stats(HEM)'!$A$3:$D$2773,3,FALSE),B7488)</f>
        <v>TAS</v>
      </c>
    </row>
    <row r="7489" spans="1:4">
      <c r="A7489">
        <v>7688</v>
      </c>
      <c r="B7489" t="s">
        <v>535</v>
      </c>
      <c r="C7489" t="s">
        <v>479</v>
      </c>
      <c r="D7489" t="str">
        <f>IFERROR(VLOOKUP(A7489,'Perpetual Stats(HEM)'!$A$3:$D$2773,3,FALSE),B7489)</f>
        <v>TAS</v>
      </c>
    </row>
    <row r="7490" spans="1:4">
      <c r="A7490">
        <v>7689</v>
      </c>
      <c r="B7490" t="s">
        <v>535</v>
      </c>
      <c r="C7490" t="s">
        <v>479</v>
      </c>
      <c r="D7490" t="str">
        <f>IFERROR(VLOOKUP(A7490,'Perpetual Stats(HEM)'!$A$3:$D$2773,3,FALSE),B7490)</f>
        <v>TAS</v>
      </c>
    </row>
    <row r="7491" spans="1:4">
      <c r="A7491">
        <v>7690</v>
      </c>
      <c r="B7491" t="s">
        <v>535</v>
      </c>
      <c r="C7491" t="s">
        <v>479</v>
      </c>
      <c r="D7491" t="str">
        <f>IFERROR(VLOOKUP(A7491,'Perpetual Stats(HEM)'!$A$3:$D$2773,3,FALSE),B7491)</f>
        <v>TAS</v>
      </c>
    </row>
    <row r="7492" spans="1:4">
      <c r="A7492">
        <v>7691</v>
      </c>
      <c r="B7492" t="s">
        <v>535</v>
      </c>
      <c r="C7492" t="s">
        <v>479</v>
      </c>
      <c r="D7492" t="str">
        <f>IFERROR(VLOOKUP(A7492,'Perpetual Stats(HEM)'!$A$3:$D$2773,3,FALSE),B7492)</f>
        <v>TAS</v>
      </c>
    </row>
    <row r="7493" spans="1:4">
      <c r="A7493">
        <v>7692</v>
      </c>
      <c r="B7493" t="s">
        <v>535</v>
      </c>
      <c r="C7493" t="s">
        <v>479</v>
      </c>
      <c r="D7493" t="str">
        <f>IFERROR(VLOOKUP(A7493,'Perpetual Stats(HEM)'!$A$3:$D$2773,3,FALSE),B7493)</f>
        <v>TAS</v>
      </c>
    </row>
    <row r="7494" spans="1:4">
      <c r="A7494">
        <v>7693</v>
      </c>
      <c r="B7494" t="s">
        <v>535</v>
      </c>
      <c r="C7494" t="s">
        <v>479</v>
      </c>
      <c r="D7494" t="str">
        <f>IFERROR(VLOOKUP(A7494,'Perpetual Stats(HEM)'!$A$3:$D$2773,3,FALSE),B7494)</f>
        <v>TAS</v>
      </c>
    </row>
    <row r="7495" spans="1:4">
      <c r="A7495">
        <v>7694</v>
      </c>
      <c r="B7495" t="s">
        <v>535</v>
      </c>
      <c r="C7495" t="s">
        <v>479</v>
      </c>
      <c r="D7495" t="str">
        <f>IFERROR(VLOOKUP(A7495,'Perpetual Stats(HEM)'!$A$3:$D$2773,3,FALSE),B7495)</f>
        <v>TAS</v>
      </c>
    </row>
    <row r="7496" spans="1:4">
      <c r="A7496">
        <v>7695</v>
      </c>
      <c r="B7496" t="s">
        <v>535</v>
      </c>
      <c r="C7496" t="s">
        <v>479</v>
      </c>
      <c r="D7496" t="str">
        <f>IFERROR(VLOOKUP(A7496,'Perpetual Stats(HEM)'!$A$3:$D$2773,3,FALSE),B7496)</f>
        <v>TAS</v>
      </c>
    </row>
    <row r="7497" spans="1:4">
      <c r="A7497">
        <v>7696</v>
      </c>
      <c r="B7497" t="s">
        <v>535</v>
      </c>
      <c r="C7497" t="s">
        <v>479</v>
      </c>
      <c r="D7497" t="str">
        <f>IFERROR(VLOOKUP(A7497,'Perpetual Stats(HEM)'!$A$3:$D$2773,3,FALSE),B7497)</f>
        <v>TAS</v>
      </c>
    </row>
    <row r="7498" spans="1:4">
      <c r="A7498">
        <v>7697</v>
      </c>
      <c r="B7498" t="s">
        <v>535</v>
      </c>
      <c r="C7498" t="s">
        <v>479</v>
      </c>
      <c r="D7498" t="str">
        <f>IFERROR(VLOOKUP(A7498,'Perpetual Stats(HEM)'!$A$3:$D$2773,3,FALSE),B7498)</f>
        <v>TAS</v>
      </c>
    </row>
    <row r="7499" spans="1:4">
      <c r="A7499">
        <v>7698</v>
      </c>
      <c r="B7499" t="s">
        <v>535</v>
      </c>
      <c r="C7499" t="s">
        <v>479</v>
      </c>
      <c r="D7499" t="str">
        <f>IFERROR(VLOOKUP(A7499,'Perpetual Stats(HEM)'!$A$3:$D$2773,3,FALSE),B7499)</f>
        <v>TAS</v>
      </c>
    </row>
    <row r="7500" spans="1:4">
      <c r="A7500">
        <v>7699</v>
      </c>
      <c r="B7500" t="s">
        <v>535</v>
      </c>
      <c r="C7500" t="s">
        <v>479</v>
      </c>
      <c r="D7500" t="str">
        <f>IFERROR(VLOOKUP(A7500,'Perpetual Stats(HEM)'!$A$3:$D$2773,3,FALSE),B7500)</f>
        <v>TAS</v>
      </c>
    </row>
    <row r="7501" spans="1:4">
      <c r="A7501">
        <v>7700</v>
      </c>
      <c r="B7501" t="s">
        <v>535</v>
      </c>
      <c r="C7501" t="s">
        <v>479</v>
      </c>
      <c r="D7501" t="str">
        <f>IFERROR(VLOOKUP(A7501,'Perpetual Stats(HEM)'!$A$3:$D$2773,3,FALSE),B7501)</f>
        <v>TAS</v>
      </c>
    </row>
    <row r="7502" spans="1:4">
      <c r="A7502">
        <v>7701</v>
      </c>
      <c r="B7502" t="s">
        <v>535</v>
      </c>
      <c r="C7502" t="s">
        <v>479</v>
      </c>
      <c r="D7502" t="str">
        <f>IFERROR(VLOOKUP(A7502,'Perpetual Stats(HEM)'!$A$3:$D$2773,3,FALSE),B7502)</f>
        <v>TAS</v>
      </c>
    </row>
    <row r="7503" spans="1:4">
      <c r="A7503">
        <v>7702</v>
      </c>
      <c r="B7503" t="s">
        <v>535</v>
      </c>
      <c r="C7503" t="s">
        <v>479</v>
      </c>
      <c r="D7503" t="str">
        <f>IFERROR(VLOOKUP(A7503,'Perpetual Stats(HEM)'!$A$3:$D$2773,3,FALSE),B7503)</f>
        <v>TAS</v>
      </c>
    </row>
    <row r="7504" spans="1:4">
      <c r="A7504">
        <v>7703</v>
      </c>
      <c r="B7504" t="s">
        <v>535</v>
      </c>
      <c r="C7504" t="s">
        <v>479</v>
      </c>
      <c r="D7504" t="str">
        <f>IFERROR(VLOOKUP(A7504,'Perpetual Stats(HEM)'!$A$3:$D$2773,3,FALSE),B7504)</f>
        <v>TAS</v>
      </c>
    </row>
    <row r="7505" spans="1:4">
      <c r="A7505">
        <v>7704</v>
      </c>
      <c r="B7505" t="s">
        <v>535</v>
      </c>
      <c r="C7505" t="s">
        <v>479</v>
      </c>
      <c r="D7505" t="str">
        <f>IFERROR(VLOOKUP(A7505,'Perpetual Stats(HEM)'!$A$3:$D$2773,3,FALSE),B7505)</f>
        <v>TAS</v>
      </c>
    </row>
    <row r="7506" spans="1:4">
      <c r="A7506">
        <v>7705</v>
      </c>
      <c r="B7506" t="s">
        <v>535</v>
      </c>
      <c r="C7506" t="s">
        <v>479</v>
      </c>
      <c r="D7506" t="str">
        <f>IFERROR(VLOOKUP(A7506,'Perpetual Stats(HEM)'!$A$3:$D$2773,3,FALSE),B7506)</f>
        <v>TAS</v>
      </c>
    </row>
    <row r="7507" spans="1:4">
      <c r="A7507">
        <v>7706</v>
      </c>
      <c r="B7507" t="s">
        <v>535</v>
      </c>
      <c r="C7507" t="s">
        <v>479</v>
      </c>
      <c r="D7507" t="str">
        <f>IFERROR(VLOOKUP(A7507,'Perpetual Stats(HEM)'!$A$3:$D$2773,3,FALSE),B7507)</f>
        <v>TAS</v>
      </c>
    </row>
    <row r="7508" spans="1:4">
      <c r="A7508">
        <v>7707</v>
      </c>
      <c r="B7508" t="s">
        <v>535</v>
      </c>
      <c r="C7508" t="s">
        <v>479</v>
      </c>
      <c r="D7508" t="str">
        <f>IFERROR(VLOOKUP(A7508,'Perpetual Stats(HEM)'!$A$3:$D$2773,3,FALSE),B7508)</f>
        <v>TAS</v>
      </c>
    </row>
    <row r="7509" spans="1:4">
      <c r="A7509">
        <v>7708</v>
      </c>
      <c r="B7509" t="s">
        <v>535</v>
      </c>
      <c r="C7509" t="s">
        <v>479</v>
      </c>
      <c r="D7509" t="str">
        <f>IFERROR(VLOOKUP(A7509,'Perpetual Stats(HEM)'!$A$3:$D$2773,3,FALSE),B7509)</f>
        <v>TAS</v>
      </c>
    </row>
    <row r="7510" spans="1:4">
      <c r="A7510">
        <v>7709</v>
      </c>
      <c r="B7510" t="s">
        <v>535</v>
      </c>
      <c r="C7510" t="s">
        <v>479</v>
      </c>
      <c r="D7510" t="str">
        <f>IFERROR(VLOOKUP(A7510,'Perpetual Stats(HEM)'!$A$3:$D$2773,3,FALSE),B7510)</f>
        <v>TAS</v>
      </c>
    </row>
    <row r="7511" spans="1:4">
      <c r="A7511">
        <v>7710</v>
      </c>
      <c r="B7511" t="s">
        <v>535</v>
      </c>
      <c r="C7511" t="s">
        <v>479</v>
      </c>
      <c r="D7511" t="str">
        <f>IFERROR(VLOOKUP(A7511,'Perpetual Stats(HEM)'!$A$3:$D$2773,3,FALSE),B7511)</f>
        <v>TAS</v>
      </c>
    </row>
    <row r="7512" spans="1:4">
      <c r="A7512">
        <v>7711</v>
      </c>
      <c r="B7512" t="s">
        <v>535</v>
      </c>
      <c r="C7512" t="s">
        <v>479</v>
      </c>
      <c r="D7512" t="str">
        <f>IFERROR(VLOOKUP(A7512,'Perpetual Stats(HEM)'!$A$3:$D$2773,3,FALSE),B7512)</f>
        <v>TAS</v>
      </c>
    </row>
    <row r="7513" spans="1:4">
      <c r="A7513">
        <v>7712</v>
      </c>
      <c r="B7513" t="s">
        <v>535</v>
      </c>
      <c r="C7513" t="s">
        <v>479</v>
      </c>
      <c r="D7513" t="str">
        <f>IFERROR(VLOOKUP(A7513,'Perpetual Stats(HEM)'!$A$3:$D$2773,3,FALSE),B7513)</f>
        <v>TAS</v>
      </c>
    </row>
    <row r="7514" spans="1:4">
      <c r="A7514">
        <v>7713</v>
      </c>
      <c r="B7514" t="s">
        <v>535</v>
      </c>
      <c r="C7514" t="s">
        <v>479</v>
      </c>
      <c r="D7514" t="str">
        <f>IFERROR(VLOOKUP(A7514,'Perpetual Stats(HEM)'!$A$3:$D$2773,3,FALSE),B7514)</f>
        <v>TAS</v>
      </c>
    </row>
    <row r="7515" spans="1:4">
      <c r="A7515">
        <v>7714</v>
      </c>
      <c r="B7515" t="s">
        <v>535</v>
      </c>
      <c r="C7515" t="s">
        <v>479</v>
      </c>
      <c r="D7515" t="str">
        <f>IFERROR(VLOOKUP(A7515,'Perpetual Stats(HEM)'!$A$3:$D$2773,3,FALSE),B7515)</f>
        <v>TAS</v>
      </c>
    </row>
    <row r="7516" spans="1:4">
      <c r="A7516">
        <v>7715</v>
      </c>
      <c r="B7516" t="s">
        <v>535</v>
      </c>
      <c r="C7516" t="s">
        <v>479</v>
      </c>
      <c r="D7516" t="str">
        <f>IFERROR(VLOOKUP(A7516,'Perpetual Stats(HEM)'!$A$3:$D$2773,3,FALSE),B7516)</f>
        <v>TAS</v>
      </c>
    </row>
    <row r="7517" spans="1:4">
      <c r="A7517">
        <v>7716</v>
      </c>
      <c r="B7517" t="s">
        <v>535</v>
      </c>
      <c r="C7517" t="s">
        <v>479</v>
      </c>
      <c r="D7517" t="str">
        <f>IFERROR(VLOOKUP(A7517,'Perpetual Stats(HEM)'!$A$3:$D$2773,3,FALSE),B7517)</f>
        <v>TAS</v>
      </c>
    </row>
    <row r="7518" spans="1:4">
      <c r="A7518">
        <v>7717</v>
      </c>
      <c r="B7518" t="s">
        <v>535</v>
      </c>
      <c r="C7518" t="s">
        <v>479</v>
      </c>
      <c r="D7518" t="str">
        <f>IFERROR(VLOOKUP(A7518,'Perpetual Stats(HEM)'!$A$3:$D$2773,3,FALSE),B7518)</f>
        <v>TAS</v>
      </c>
    </row>
    <row r="7519" spans="1:4">
      <c r="A7519">
        <v>7718</v>
      </c>
      <c r="B7519" t="s">
        <v>535</v>
      </c>
      <c r="C7519" t="s">
        <v>479</v>
      </c>
      <c r="D7519" t="str">
        <f>IFERROR(VLOOKUP(A7519,'Perpetual Stats(HEM)'!$A$3:$D$2773,3,FALSE),B7519)</f>
        <v>TAS</v>
      </c>
    </row>
    <row r="7520" spans="1:4">
      <c r="A7520">
        <v>7719</v>
      </c>
      <c r="B7520" t="s">
        <v>535</v>
      </c>
      <c r="C7520" t="s">
        <v>479</v>
      </c>
      <c r="D7520" t="str">
        <f>IFERROR(VLOOKUP(A7520,'Perpetual Stats(HEM)'!$A$3:$D$2773,3,FALSE),B7520)</f>
        <v>TAS</v>
      </c>
    </row>
    <row r="7521" spans="1:4">
      <c r="A7521">
        <v>7720</v>
      </c>
      <c r="B7521" t="s">
        <v>535</v>
      </c>
      <c r="C7521" t="s">
        <v>479</v>
      </c>
      <c r="D7521" t="str">
        <f>IFERROR(VLOOKUP(A7521,'Perpetual Stats(HEM)'!$A$3:$D$2773,3,FALSE),B7521)</f>
        <v>TAS</v>
      </c>
    </row>
    <row r="7522" spans="1:4">
      <c r="A7522">
        <v>7721</v>
      </c>
      <c r="B7522" t="s">
        <v>535</v>
      </c>
      <c r="C7522" t="s">
        <v>479</v>
      </c>
      <c r="D7522" t="str">
        <f>IFERROR(VLOOKUP(A7522,'Perpetual Stats(HEM)'!$A$3:$D$2773,3,FALSE),B7522)</f>
        <v>TAS</v>
      </c>
    </row>
    <row r="7523" spans="1:4">
      <c r="A7523">
        <v>7722</v>
      </c>
      <c r="B7523" t="s">
        <v>535</v>
      </c>
      <c r="C7523" t="s">
        <v>479</v>
      </c>
      <c r="D7523" t="str">
        <f>IFERROR(VLOOKUP(A7523,'Perpetual Stats(HEM)'!$A$3:$D$2773,3,FALSE),B7523)</f>
        <v>TAS</v>
      </c>
    </row>
    <row r="7524" spans="1:4">
      <c r="A7524">
        <v>7723</v>
      </c>
      <c r="B7524" t="s">
        <v>535</v>
      </c>
      <c r="C7524" t="s">
        <v>479</v>
      </c>
      <c r="D7524" t="str">
        <f>IFERROR(VLOOKUP(A7524,'Perpetual Stats(HEM)'!$A$3:$D$2773,3,FALSE),B7524)</f>
        <v>TAS</v>
      </c>
    </row>
    <row r="7525" spans="1:4">
      <c r="A7525">
        <v>7724</v>
      </c>
      <c r="B7525" t="s">
        <v>535</v>
      </c>
      <c r="C7525" t="s">
        <v>479</v>
      </c>
      <c r="D7525" t="str">
        <f>IFERROR(VLOOKUP(A7525,'Perpetual Stats(HEM)'!$A$3:$D$2773,3,FALSE),B7525)</f>
        <v>TAS</v>
      </c>
    </row>
    <row r="7526" spans="1:4">
      <c r="A7526">
        <v>7725</v>
      </c>
      <c r="B7526" t="s">
        <v>535</v>
      </c>
      <c r="C7526" t="s">
        <v>479</v>
      </c>
      <c r="D7526" t="str">
        <f>IFERROR(VLOOKUP(A7526,'Perpetual Stats(HEM)'!$A$3:$D$2773,3,FALSE),B7526)</f>
        <v>TAS</v>
      </c>
    </row>
    <row r="7527" spans="1:4">
      <c r="A7527">
        <v>7726</v>
      </c>
      <c r="B7527" t="s">
        <v>535</v>
      </c>
      <c r="C7527" t="s">
        <v>479</v>
      </c>
      <c r="D7527" t="str">
        <f>IFERROR(VLOOKUP(A7527,'Perpetual Stats(HEM)'!$A$3:$D$2773,3,FALSE),B7527)</f>
        <v>TAS</v>
      </c>
    </row>
    <row r="7528" spans="1:4">
      <c r="A7528">
        <v>7727</v>
      </c>
      <c r="B7528" t="s">
        <v>535</v>
      </c>
      <c r="C7528" t="s">
        <v>479</v>
      </c>
      <c r="D7528" t="str">
        <f>IFERROR(VLOOKUP(A7528,'Perpetual Stats(HEM)'!$A$3:$D$2773,3,FALSE),B7528)</f>
        <v>TAS</v>
      </c>
    </row>
    <row r="7529" spans="1:4">
      <c r="A7529">
        <v>7728</v>
      </c>
      <c r="B7529" t="s">
        <v>535</v>
      </c>
      <c r="C7529" t="s">
        <v>479</v>
      </c>
      <c r="D7529" t="str">
        <f>IFERROR(VLOOKUP(A7529,'Perpetual Stats(HEM)'!$A$3:$D$2773,3,FALSE),B7529)</f>
        <v>TAS</v>
      </c>
    </row>
    <row r="7530" spans="1:4">
      <c r="A7530">
        <v>7729</v>
      </c>
      <c r="B7530" t="s">
        <v>535</v>
      </c>
      <c r="C7530" t="s">
        <v>479</v>
      </c>
      <c r="D7530" t="str">
        <f>IFERROR(VLOOKUP(A7530,'Perpetual Stats(HEM)'!$A$3:$D$2773,3,FALSE),B7530)</f>
        <v>TAS</v>
      </c>
    </row>
    <row r="7531" spans="1:4">
      <c r="A7531">
        <v>7730</v>
      </c>
      <c r="B7531" t="s">
        <v>535</v>
      </c>
      <c r="C7531" t="s">
        <v>479</v>
      </c>
      <c r="D7531" t="str">
        <f>IFERROR(VLOOKUP(A7531,'Perpetual Stats(HEM)'!$A$3:$D$2773,3,FALSE),B7531)</f>
        <v>TAS</v>
      </c>
    </row>
    <row r="7532" spans="1:4">
      <c r="A7532">
        <v>7731</v>
      </c>
      <c r="B7532" t="s">
        <v>535</v>
      </c>
      <c r="C7532" t="s">
        <v>479</v>
      </c>
      <c r="D7532" t="str">
        <f>IFERROR(VLOOKUP(A7532,'Perpetual Stats(HEM)'!$A$3:$D$2773,3,FALSE),B7532)</f>
        <v>TAS</v>
      </c>
    </row>
    <row r="7533" spans="1:4">
      <c r="A7533">
        <v>7732</v>
      </c>
      <c r="B7533" t="s">
        <v>535</v>
      </c>
      <c r="C7533" t="s">
        <v>479</v>
      </c>
      <c r="D7533" t="str">
        <f>IFERROR(VLOOKUP(A7533,'Perpetual Stats(HEM)'!$A$3:$D$2773,3,FALSE),B7533)</f>
        <v>TAS</v>
      </c>
    </row>
    <row r="7534" spans="1:4">
      <c r="A7534">
        <v>7733</v>
      </c>
      <c r="B7534" t="s">
        <v>535</v>
      </c>
      <c r="C7534" t="s">
        <v>479</v>
      </c>
      <c r="D7534" t="str">
        <f>IFERROR(VLOOKUP(A7534,'Perpetual Stats(HEM)'!$A$3:$D$2773,3,FALSE),B7534)</f>
        <v>TAS</v>
      </c>
    </row>
    <row r="7535" spans="1:4">
      <c r="A7535">
        <v>7734</v>
      </c>
      <c r="B7535" t="s">
        <v>535</v>
      </c>
      <c r="C7535" t="s">
        <v>479</v>
      </c>
      <c r="D7535" t="str">
        <f>IFERROR(VLOOKUP(A7535,'Perpetual Stats(HEM)'!$A$3:$D$2773,3,FALSE),B7535)</f>
        <v>TAS</v>
      </c>
    </row>
    <row r="7536" spans="1:4">
      <c r="A7536">
        <v>7735</v>
      </c>
      <c r="B7536" t="s">
        <v>535</v>
      </c>
      <c r="C7536" t="s">
        <v>479</v>
      </c>
      <c r="D7536" t="str">
        <f>IFERROR(VLOOKUP(A7536,'Perpetual Stats(HEM)'!$A$3:$D$2773,3,FALSE),B7536)</f>
        <v>TAS</v>
      </c>
    </row>
    <row r="7537" spans="1:4">
      <c r="A7537">
        <v>7736</v>
      </c>
      <c r="B7537" t="s">
        <v>535</v>
      </c>
      <c r="C7537" t="s">
        <v>479</v>
      </c>
      <c r="D7537" t="str">
        <f>IFERROR(VLOOKUP(A7537,'Perpetual Stats(HEM)'!$A$3:$D$2773,3,FALSE),B7537)</f>
        <v>TAS</v>
      </c>
    </row>
    <row r="7538" spans="1:4">
      <c r="A7538">
        <v>7737</v>
      </c>
      <c r="B7538" t="s">
        <v>535</v>
      </c>
      <c r="C7538" t="s">
        <v>479</v>
      </c>
      <c r="D7538" t="str">
        <f>IFERROR(VLOOKUP(A7538,'Perpetual Stats(HEM)'!$A$3:$D$2773,3,FALSE),B7538)</f>
        <v>TAS</v>
      </c>
    </row>
    <row r="7539" spans="1:4">
      <c r="A7539">
        <v>7738</v>
      </c>
      <c r="B7539" t="s">
        <v>535</v>
      </c>
      <c r="C7539" t="s">
        <v>479</v>
      </c>
      <c r="D7539" t="str">
        <f>IFERROR(VLOOKUP(A7539,'Perpetual Stats(HEM)'!$A$3:$D$2773,3,FALSE),B7539)</f>
        <v>TAS</v>
      </c>
    </row>
    <row r="7540" spans="1:4">
      <c r="A7540">
        <v>7739</v>
      </c>
      <c r="B7540" t="s">
        <v>535</v>
      </c>
      <c r="C7540" t="s">
        <v>479</v>
      </c>
      <c r="D7540" t="str">
        <f>IFERROR(VLOOKUP(A7540,'Perpetual Stats(HEM)'!$A$3:$D$2773,3,FALSE),B7540)</f>
        <v>TAS</v>
      </c>
    </row>
    <row r="7541" spans="1:4">
      <c r="A7541">
        <v>7740</v>
      </c>
      <c r="B7541" t="s">
        <v>535</v>
      </c>
      <c r="C7541" t="s">
        <v>479</v>
      </c>
      <c r="D7541" t="str">
        <f>IFERROR(VLOOKUP(A7541,'Perpetual Stats(HEM)'!$A$3:$D$2773,3,FALSE),B7541)</f>
        <v>TAS</v>
      </c>
    </row>
    <row r="7542" spans="1:4">
      <c r="A7542">
        <v>7741</v>
      </c>
      <c r="B7542" t="s">
        <v>535</v>
      </c>
      <c r="C7542" t="s">
        <v>479</v>
      </c>
      <c r="D7542" t="str">
        <f>IFERROR(VLOOKUP(A7542,'Perpetual Stats(HEM)'!$A$3:$D$2773,3,FALSE),B7542)</f>
        <v>TAS</v>
      </c>
    </row>
    <row r="7543" spans="1:4">
      <c r="A7543">
        <v>7742</v>
      </c>
      <c r="B7543" t="s">
        <v>535</v>
      </c>
      <c r="C7543" t="s">
        <v>479</v>
      </c>
      <c r="D7543" t="str">
        <f>IFERROR(VLOOKUP(A7543,'Perpetual Stats(HEM)'!$A$3:$D$2773,3,FALSE),B7543)</f>
        <v>TAS</v>
      </c>
    </row>
    <row r="7544" spans="1:4">
      <c r="A7544">
        <v>7743</v>
      </c>
      <c r="B7544" t="s">
        <v>535</v>
      </c>
      <c r="C7544" t="s">
        <v>479</v>
      </c>
      <c r="D7544" t="str">
        <f>IFERROR(VLOOKUP(A7544,'Perpetual Stats(HEM)'!$A$3:$D$2773,3,FALSE),B7544)</f>
        <v>TAS</v>
      </c>
    </row>
    <row r="7545" spans="1:4">
      <c r="A7545">
        <v>7744</v>
      </c>
      <c r="B7545" t="s">
        <v>535</v>
      </c>
      <c r="C7545" t="s">
        <v>479</v>
      </c>
      <c r="D7545" t="str">
        <f>IFERROR(VLOOKUP(A7545,'Perpetual Stats(HEM)'!$A$3:$D$2773,3,FALSE),B7545)</f>
        <v>TAS</v>
      </c>
    </row>
    <row r="7546" spans="1:4">
      <c r="A7546">
        <v>7745</v>
      </c>
      <c r="B7546" t="s">
        <v>535</v>
      </c>
      <c r="C7546" t="s">
        <v>479</v>
      </c>
      <c r="D7546" t="str">
        <f>IFERROR(VLOOKUP(A7546,'Perpetual Stats(HEM)'!$A$3:$D$2773,3,FALSE),B7546)</f>
        <v>TAS</v>
      </c>
    </row>
    <row r="7547" spans="1:4">
      <c r="A7547">
        <v>7746</v>
      </c>
      <c r="B7547" t="s">
        <v>535</v>
      </c>
      <c r="C7547" t="s">
        <v>479</v>
      </c>
      <c r="D7547" t="str">
        <f>IFERROR(VLOOKUP(A7547,'Perpetual Stats(HEM)'!$A$3:$D$2773,3,FALSE),B7547)</f>
        <v>TAS</v>
      </c>
    </row>
    <row r="7548" spans="1:4">
      <c r="A7548">
        <v>7747</v>
      </c>
      <c r="B7548" t="s">
        <v>535</v>
      </c>
      <c r="C7548" t="s">
        <v>479</v>
      </c>
      <c r="D7548" t="str">
        <f>IFERROR(VLOOKUP(A7548,'Perpetual Stats(HEM)'!$A$3:$D$2773,3,FALSE),B7548)</f>
        <v>TAS</v>
      </c>
    </row>
    <row r="7549" spans="1:4">
      <c r="A7549">
        <v>7748</v>
      </c>
      <c r="B7549" t="s">
        <v>535</v>
      </c>
      <c r="C7549" t="s">
        <v>479</v>
      </c>
      <c r="D7549" t="str">
        <f>IFERROR(VLOOKUP(A7549,'Perpetual Stats(HEM)'!$A$3:$D$2773,3,FALSE),B7549)</f>
        <v>TAS</v>
      </c>
    </row>
    <row r="7550" spans="1:4">
      <c r="A7550">
        <v>7749</v>
      </c>
      <c r="B7550" t="s">
        <v>535</v>
      </c>
      <c r="C7550" t="s">
        <v>479</v>
      </c>
      <c r="D7550" t="str">
        <f>IFERROR(VLOOKUP(A7550,'Perpetual Stats(HEM)'!$A$3:$D$2773,3,FALSE),B7550)</f>
        <v>TAS</v>
      </c>
    </row>
    <row r="7551" spans="1:4">
      <c r="A7551">
        <v>7750</v>
      </c>
      <c r="B7551" t="s">
        <v>535</v>
      </c>
      <c r="C7551" t="s">
        <v>479</v>
      </c>
      <c r="D7551" t="str">
        <f>IFERROR(VLOOKUP(A7551,'Perpetual Stats(HEM)'!$A$3:$D$2773,3,FALSE),B7551)</f>
        <v>TAS</v>
      </c>
    </row>
    <row r="7552" spans="1:4">
      <c r="A7552">
        <v>7751</v>
      </c>
      <c r="B7552" t="s">
        <v>535</v>
      </c>
      <c r="C7552" t="s">
        <v>479</v>
      </c>
      <c r="D7552" t="str">
        <f>IFERROR(VLOOKUP(A7552,'Perpetual Stats(HEM)'!$A$3:$D$2773,3,FALSE),B7552)</f>
        <v>TAS</v>
      </c>
    </row>
    <row r="7553" spans="1:4">
      <c r="A7553">
        <v>7752</v>
      </c>
      <c r="B7553" t="s">
        <v>535</v>
      </c>
      <c r="C7553" t="s">
        <v>479</v>
      </c>
      <c r="D7553" t="str">
        <f>IFERROR(VLOOKUP(A7553,'Perpetual Stats(HEM)'!$A$3:$D$2773,3,FALSE),B7553)</f>
        <v>TAS</v>
      </c>
    </row>
    <row r="7554" spans="1:4">
      <c r="A7554">
        <v>7753</v>
      </c>
      <c r="B7554" t="s">
        <v>535</v>
      </c>
      <c r="C7554" t="s">
        <v>479</v>
      </c>
      <c r="D7554" t="str">
        <f>IFERROR(VLOOKUP(A7554,'Perpetual Stats(HEM)'!$A$3:$D$2773,3,FALSE),B7554)</f>
        <v>TAS</v>
      </c>
    </row>
    <row r="7555" spans="1:4">
      <c r="A7555">
        <v>7754</v>
      </c>
      <c r="B7555" t="s">
        <v>535</v>
      </c>
      <c r="C7555" t="s">
        <v>479</v>
      </c>
      <c r="D7555" t="str">
        <f>IFERROR(VLOOKUP(A7555,'Perpetual Stats(HEM)'!$A$3:$D$2773,3,FALSE),B7555)</f>
        <v>TAS</v>
      </c>
    </row>
    <row r="7556" spans="1:4">
      <c r="A7556">
        <v>7755</v>
      </c>
      <c r="B7556" t="s">
        <v>535</v>
      </c>
      <c r="C7556" t="s">
        <v>479</v>
      </c>
      <c r="D7556" t="str">
        <f>IFERROR(VLOOKUP(A7556,'Perpetual Stats(HEM)'!$A$3:$D$2773,3,FALSE),B7556)</f>
        <v>TAS</v>
      </c>
    </row>
    <row r="7557" spans="1:4">
      <c r="A7557">
        <v>7756</v>
      </c>
      <c r="B7557" t="s">
        <v>535</v>
      </c>
      <c r="C7557" t="s">
        <v>479</v>
      </c>
      <c r="D7557" t="str">
        <f>IFERROR(VLOOKUP(A7557,'Perpetual Stats(HEM)'!$A$3:$D$2773,3,FALSE),B7557)</f>
        <v>TAS</v>
      </c>
    </row>
    <row r="7558" spans="1:4">
      <c r="A7558">
        <v>7757</v>
      </c>
      <c r="B7558" t="s">
        <v>535</v>
      </c>
      <c r="C7558" t="s">
        <v>479</v>
      </c>
      <c r="D7558" t="str">
        <f>IFERROR(VLOOKUP(A7558,'Perpetual Stats(HEM)'!$A$3:$D$2773,3,FALSE),B7558)</f>
        <v>TAS</v>
      </c>
    </row>
    <row r="7559" spans="1:4">
      <c r="A7559">
        <v>7758</v>
      </c>
      <c r="B7559" t="s">
        <v>535</v>
      </c>
      <c r="C7559" t="s">
        <v>479</v>
      </c>
      <c r="D7559" t="str">
        <f>IFERROR(VLOOKUP(A7559,'Perpetual Stats(HEM)'!$A$3:$D$2773,3,FALSE),B7559)</f>
        <v>TAS</v>
      </c>
    </row>
    <row r="7560" spans="1:4">
      <c r="A7560">
        <v>7759</v>
      </c>
      <c r="B7560" t="s">
        <v>535</v>
      </c>
      <c r="C7560" t="s">
        <v>479</v>
      </c>
      <c r="D7560" t="str">
        <f>IFERROR(VLOOKUP(A7560,'Perpetual Stats(HEM)'!$A$3:$D$2773,3,FALSE),B7560)</f>
        <v>TAS</v>
      </c>
    </row>
    <row r="7561" spans="1:4">
      <c r="A7561">
        <v>7760</v>
      </c>
      <c r="B7561" t="s">
        <v>535</v>
      </c>
      <c r="C7561" t="s">
        <v>479</v>
      </c>
      <c r="D7561" t="str">
        <f>IFERROR(VLOOKUP(A7561,'Perpetual Stats(HEM)'!$A$3:$D$2773,3,FALSE),B7561)</f>
        <v>TAS</v>
      </c>
    </row>
    <row r="7562" spans="1:4">
      <c r="A7562">
        <v>7761</v>
      </c>
      <c r="B7562" t="s">
        <v>535</v>
      </c>
      <c r="C7562" t="s">
        <v>479</v>
      </c>
      <c r="D7562" t="str">
        <f>IFERROR(VLOOKUP(A7562,'Perpetual Stats(HEM)'!$A$3:$D$2773,3,FALSE),B7562)</f>
        <v>TAS</v>
      </c>
    </row>
    <row r="7563" spans="1:4">
      <c r="A7563">
        <v>7762</v>
      </c>
      <c r="B7563" t="s">
        <v>535</v>
      </c>
      <c r="C7563" t="s">
        <v>479</v>
      </c>
      <c r="D7563" t="str">
        <f>IFERROR(VLOOKUP(A7563,'Perpetual Stats(HEM)'!$A$3:$D$2773,3,FALSE),B7563)</f>
        <v>TAS</v>
      </c>
    </row>
    <row r="7564" spans="1:4">
      <c r="A7564">
        <v>7763</v>
      </c>
      <c r="B7564" t="s">
        <v>535</v>
      </c>
      <c r="C7564" t="s">
        <v>479</v>
      </c>
      <c r="D7564" t="str">
        <f>IFERROR(VLOOKUP(A7564,'Perpetual Stats(HEM)'!$A$3:$D$2773,3,FALSE),B7564)</f>
        <v>TAS</v>
      </c>
    </row>
    <row r="7565" spans="1:4">
      <c r="A7565">
        <v>7764</v>
      </c>
      <c r="B7565" t="s">
        <v>535</v>
      </c>
      <c r="C7565" t="s">
        <v>479</v>
      </c>
      <c r="D7565" t="str">
        <f>IFERROR(VLOOKUP(A7565,'Perpetual Stats(HEM)'!$A$3:$D$2773,3,FALSE),B7565)</f>
        <v>TAS</v>
      </c>
    </row>
    <row r="7566" spans="1:4">
      <c r="A7566">
        <v>7765</v>
      </c>
      <c r="B7566" t="s">
        <v>535</v>
      </c>
      <c r="C7566" t="s">
        <v>479</v>
      </c>
      <c r="D7566" t="str">
        <f>IFERROR(VLOOKUP(A7566,'Perpetual Stats(HEM)'!$A$3:$D$2773,3,FALSE),B7566)</f>
        <v>TAS</v>
      </c>
    </row>
    <row r="7567" spans="1:4">
      <c r="A7567">
        <v>7766</v>
      </c>
      <c r="B7567" t="s">
        <v>535</v>
      </c>
      <c r="C7567" t="s">
        <v>479</v>
      </c>
      <c r="D7567" t="str">
        <f>IFERROR(VLOOKUP(A7567,'Perpetual Stats(HEM)'!$A$3:$D$2773,3,FALSE),B7567)</f>
        <v>TAS</v>
      </c>
    </row>
    <row r="7568" spans="1:4">
      <c r="A7568">
        <v>7767</v>
      </c>
      <c r="B7568" t="s">
        <v>535</v>
      </c>
      <c r="C7568" t="s">
        <v>479</v>
      </c>
      <c r="D7568" t="str">
        <f>IFERROR(VLOOKUP(A7568,'Perpetual Stats(HEM)'!$A$3:$D$2773,3,FALSE),B7568)</f>
        <v>TAS</v>
      </c>
    </row>
    <row r="7569" spans="1:4">
      <c r="A7569">
        <v>7768</v>
      </c>
      <c r="B7569" t="s">
        <v>535</v>
      </c>
      <c r="C7569" t="s">
        <v>479</v>
      </c>
      <c r="D7569" t="str">
        <f>IFERROR(VLOOKUP(A7569,'Perpetual Stats(HEM)'!$A$3:$D$2773,3,FALSE),B7569)</f>
        <v>TAS</v>
      </c>
    </row>
    <row r="7570" spans="1:4">
      <c r="A7570">
        <v>7769</v>
      </c>
      <c r="B7570" t="s">
        <v>535</v>
      </c>
      <c r="C7570" t="s">
        <v>479</v>
      </c>
      <c r="D7570" t="str">
        <f>IFERROR(VLOOKUP(A7570,'Perpetual Stats(HEM)'!$A$3:$D$2773,3,FALSE),B7570)</f>
        <v>TAS</v>
      </c>
    </row>
    <row r="7571" spans="1:4">
      <c r="A7571">
        <v>7770</v>
      </c>
      <c r="B7571" t="s">
        <v>535</v>
      </c>
      <c r="C7571" t="s">
        <v>479</v>
      </c>
      <c r="D7571" t="str">
        <f>IFERROR(VLOOKUP(A7571,'Perpetual Stats(HEM)'!$A$3:$D$2773,3,FALSE),B7571)</f>
        <v>TAS</v>
      </c>
    </row>
    <row r="7572" spans="1:4">
      <c r="A7572">
        <v>7771</v>
      </c>
      <c r="B7572" t="s">
        <v>535</v>
      </c>
      <c r="C7572" t="s">
        <v>479</v>
      </c>
      <c r="D7572" t="str">
        <f>IFERROR(VLOOKUP(A7572,'Perpetual Stats(HEM)'!$A$3:$D$2773,3,FALSE),B7572)</f>
        <v>TAS</v>
      </c>
    </row>
    <row r="7573" spans="1:4">
      <c r="A7573">
        <v>7772</v>
      </c>
      <c r="B7573" t="s">
        <v>535</v>
      </c>
      <c r="C7573" t="s">
        <v>479</v>
      </c>
      <c r="D7573" t="str">
        <f>IFERROR(VLOOKUP(A7573,'Perpetual Stats(HEM)'!$A$3:$D$2773,3,FALSE),B7573)</f>
        <v>TAS</v>
      </c>
    </row>
    <row r="7574" spans="1:4">
      <c r="A7574">
        <v>7773</v>
      </c>
      <c r="B7574" t="s">
        <v>535</v>
      </c>
      <c r="C7574" t="s">
        <v>479</v>
      </c>
      <c r="D7574" t="str">
        <f>IFERROR(VLOOKUP(A7574,'Perpetual Stats(HEM)'!$A$3:$D$2773,3,FALSE),B7574)</f>
        <v>TAS</v>
      </c>
    </row>
    <row r="7575" spans="1:4">
      <c r="A7575">
        <v>7774</v>
      </c>
      <c r="B7575" t="s">
        <v>535</v>
      </c>
      <c r="C7575" t="s">
        <v>479</v>
      </c>
      <c r="D7575" t="str">
        <f>IFERROR(VLOOKUP(A7575,'Perpetual Stats(HEM)'!$A$3:$D$2773,3,FALSE),B7575)</f>
        <v>TAS</v>
      </c>
    </row>
    <row r="7576" spans="1:4">
      <c r="A7576">
        <v>7775</v>
      </c>
      <c r="B7576" t="s">
        <v>535</v>
      </c>
      <c r="C7576" t="s">
        <v>479</v>
      </c>
      <c r="D7576" t="str">
        <f>IFERROR(VLOOKUP(A7576,'Perpetual Stats(HEM)'!$A$3:$D$2773,3,FALSE),B7576)</f>
        <v>TAS</v>
      </c>
    </row>
    <row r="7577" spans="1:4">
      <c r="A7577">
        <v>7776</v>
      </c>
      <c r="B7577" t="s">
        <v>535</v>
      </c>
      <c r="C7577" t="s">
        <v>479</v>
      </c>
      <c r="D7577" t="str">
        <f>IFERROR(VLOOKUP(A7577,'Perpetual Stats(HEM)'!$A$3:$D$2773,3,FALSE),B7577)</f>
        <v>TAS</v>
      </c>
    </row>
    <row r="7578" spans="1:4">
      <c r="A7578">
        <v>7777</v>
      </c>
      <c r="B7578" t="s">
        <v>535</v>
      </c>
      <c r="C7578" t="s">
        <v>479</v>
      </c>
      <c r="D7578" t="str">
        <f>IFERROR(VLOOKUP(A7578,'Perpetual Stats(HEM)'!$A$3:$D$2773,3,FALSE),B7578)</f>
        <v>TAS</v>
      </c>
    </row>
    <row r="7579" spans="1:4">
      <c r="A7579">
        <v>7778</v>
      </c>
      <c r="B7579" t="s">
        <v>535</v>
      </c>
      <c r="C7579" t="s">
        <v>479</v>
      </c>
      <c r="D7579" t="str">
        <f>IFERROR(VLOOKUP(A7579,'Perpetual Stats(HEM)'!$A$3:$D$2773,3,FALSE),B7579)</f>
        <v>TAS</v>
      </c>
    </row>
    <row r="7580" spans="1:4">
      <c r="A7580">
        <v>7779</v>
      </c>
      <c r="B7580" t="s">
        <v>535</v>
      </c>
      <c r="C7580" t="s">
        <v>479</v>
      </c>
      <c r="D7580" t="str">
        <f>IFERROR(VLOOKUP(A7580,'Perpetual Stats(HEM)'!$A$3:$D$2773,3,FALSE),B7580)</f>
        <v>TAS</v>
      </c>
    </row>
    <row r="7581" spans="1:4">
      <c r="A7581">
        <v>7780</v>
      </c>
      <c r="B7581" t="s">
        <v>535</v>
      </c>
      <c r="C7581" t="s">
        <v>479</v>
      </c>
      <c r="D7581" t="str">
        <f>IFERROR(VLOOKUP(A7581,'Perpetual Stats(HEM)'!$A$3:$D$2773,3,FALSE),B7581)</f>
        <v>TAS</v>
      </c>
    </row>
    <row r="7582" spans="1:4">
      <c r="A7582">
        <v>7781</v>
      </c>
      <c r="B7582" t="s">
        <v>535</v>
      </c>
      <c r="C7582" t="s">
        <v>479</v>
      </c>
      <c r="D7582" t="str">
        <f>IFERROR(VLOOKUP(A7582,'Perpetual Stats(HEM)'!$A$3:$D$2773,3,FALSE),B7582)</f>
        <v>TAS</v>
      </c>
    </row>
    <row r="7583" spans="1:4">
      <c r="A7583">
        <v>7782</v>
      </c>
      <c r="B7583" t="s">
        <v>535</v>
      </c>
      <c r="C7583" t="s">
        <v>479</v>
      </c>
      <c r="D7583" t="str">
        <f>IFERROR(VLOOKUP(A7583,'Perpetual Stats(HEM)'!$A$3:$D$2773,3,FALSE),B7583)</f>
        <v>TAS</v>
      </c>
    </row>
    <row r="7584" spans="1:4">
      <c r="A7584">
        <v>7783</v>
      </c>
      <c r="B7584" t="s">
        <v>535</v>
      </c>
      <c r="C7584" t="s">
        <v>479</v>
      </c>
      <c r="D7584" t="str">
        <f>IFERROR(VLOOKUP(A7584,'Perpetual Stats(HEM)'!$A$3:$D$2773,3,FALSE),B7584)</f>
        <v>TAS</v>
      </c>
    </row>
    <row r="7585" spans="1:4">
      <c r="A7585">
        <v>7784</v>
      </c>
      <c r="B7585" t="s">
        <v>535</v>
      </c>
      <c r="C7585" t="s">
        <v>479</v>
      </c>
      <c r="D7585" t="str">
        <f>IFERROR(VLOOKUP(A7585,'Perpetual Stats(HEM)'!$A$3:$D$2773,3,FALSE),B7585)</f>
        <v>TAS</v>
      </c>
    </row>
    <row r="7586" spans="1:4">
      <c r="A7586">
        <v>7785</v>
      </c>
      <c r="B7586" t="s">
        <v>535</v>
      </c>
      <c r="C7586" t="s">
        <v>479</v>
      </c>
      <c r="D7586" t="str">
        <f>IFERROR(VLOOKUP(A7586,'Perpetual Stats(HEM)'!$A$3:$D$2773,3,FALSE),B7586)</f>
        <v>TAS</v>
      </c>
    </row>
    <row r="7587" spans="1:4">
      <c r="A7587">
        <v>7786</v>
      </c>
      <c r="B7587" t="s">
        <v>535</v>
      </c>
      <c r="C7587" t="s">
        <v>479</v>
      </c>
      <c r="D7587" t="str">
        <f>IFERROR(VLOOKUP(A7587,'Perpetual Stats(HEM)'!$A$3:$D$2773,3,FALSE),B7587)</f>
        <v>TAS</v>
      </c>
    </row>
    <row r="7588" spans="1:4">
      <c r="A7588">
        <v>7787</v>
      </c>
      <c r="B7588" t="s">
        <v>535</v>
      </c>
      <c r="C7588" t="s">
        <v>479</v>
      </c>
      <c r="D7588" t="str">
        <f>IFERROR(VLOOKUP(A7588,'Perpetual Stats(HEM)'!$A$3:$D$2773,3,FALSE),B7588)</f>
        <v>TAS</v>
      </c>
    </row>
    <row r="7589" spans="1:4">
      <c r="A7589">
        <v>7788</v>
      </c>
      <c r="B7589" t="s">
        <v>535</v>
      </c>
      <c r="C7589" t="s">
        <v>479</v>
      </c>
      <c r="D7589" t="str">
        <f>IFERROR(VLOOKUP(A7589,'Perpetual Stats(HEM)'!$A$3:$D$2773,3,FALSE),B7589)</f>
        <v>TAS</v>
      </c>
    </row>
    <row r="7590" spans="1:4">
      <c r="A7590">
        <v>7789</v>
      </c>
      <c r="B7590" t="s">
        <v>535</v>
      </c>
      <c r="C7590" t="s">
        <v>479</v>
      </c>
      <c r="D7590" t="str">
        <f>IFERROR(VLOOKUP(A7590,'Perpetual Stats(HEM)'!$A$3:$D$2773,3,FALSE),B7590)</f>
        <v>TAS</v>
      </c>
    </row>
    <row r="7591" spans="1:4">
      <c r="A7591">
        <v>7790</v>
      </c>
      <c r="B7591" t="s">
        <v>535</v>
      </c>
      <c r="C7591" t="s">
        <v>479</v>
      </c>
      <c r="D7591" t="str">
        <f>IFERROR(VLOOKUP(A7591,'Perpetual Stats(HEM)'!$A$3:$D$2773,3,FALSE),B7591)</f>
        <v>TAS</v>
      </c>
    </row>
    <row r="7592" spans="1:4">
      <c r="A7592">
        <v>7791</v>
      </c>
      <c r="B7592" t="s">
        <v>535</v>
      </c>
      <c r="C7592" t="s">
        <v>479</v>
      </c>
      <c r="D7592" t="str">
        <f>IFERROR(VLOOKUP(A7592,'Perpetual Stats(HEM)'!$A$3:$D$2773,3,FALSE),B7592)</f>
        <v>TAS</v>
      </c>
    </row>
    <row r="7593" spans="1:4">
      <c r="A7593">
        <v>7792</v>
      </c>
      <c r="B7593" t="s">
        <v>535</v>
      </c>
      <c r="C7593" t="s">
        <v>479</v>
      </c>
      <c r="D7593" t="str">
        <f>IFERROR(VLOOKUP(A7593,'Perpetual Stats(HEM)'!$A$3:$D$2773,3,FALSE),B7593)</f>
        <v>TAS</v>
      </c>
    </row>
    <row r="7594" spans="1:4">
      <c r="A7594">
        <v>7793</v>
      </c>
      <c r="B7594" t="s">
        <v>535</v>
      </c>
      <c r="C7594" t="s">
        <v>479</v>
      </c>
      <c r="D7594" t="str">
        <f>IFERROR(VLOOKUP(A7594,'Perpetual Stats(HEM)'!$A$3:$D$2773,3,FALSE),B7594)</f>
        <v>TAS</v>
      </c>
    </row>
    <row r="7595" spans="1:4">
      <c r="A7595">
        <v>7794</v>
      </c>
      <c r="B7595" t="s">
        <v>535</v>
      </c>
      <c r="C7595" t="s">
        <v>479</v>
      </c>
      <c r="D7595" t="str">
        <f>IFERROR(VLOOKUP(A7595,'Perpetual Stats(HEM)'!$A$3:$D$2773,3,FALSE),B7595)</f>
        <v>TAS</v>
      </c>
    </row>
    <row r="7596" spans="1:4">
      <c r="A7596">
        <v>7795</v>
      </c>
      <c r="B7596" t="s">
        <v>535</v>
      </c>
      <c r="C7596" t="s">
        <v>479</v>
      </c>
      <c r="D7596" t="str">
        <f>IFERROR(VLOOKUP(A7596,'Perpetual Stats(HEM)'!$A$3:$D$2773,3,FALSE),B7596)</f>
        <v>TAS</v>
      </c>
    </row>
    <row r="7597" spans="1:4">
      <c r="A7597">
        <v>7796</v>
      </c>
      <c r="B7597" t="s">
        <v>535</v>
      </c>
      <c r="C7597" t="s">
        <v>479</v>
      </c>
      <c r="D7597" t="str">
        <f>IFERROR(VLOOKUP(A7597,'Perpetual Stats(HEM)'!$A$3:$D$2773,3,FALSE),B7597)</f>
        <v>TAS</v>
      </c>
    </row>
    <row r="7598" spans="1:4">
      <c r="A7598">
        <v>7797</v>
      </c>
      <c r="B7598" t="s">
        <v>535</v>
      </c>
      <c r="C7598" t="s">
        <v>479</v>
      </c>
      <c r="D7598" t="str">
        <f>IFERROR(VLOOKUP(A7598,'Perpetual Stats(HEM)'!$A$3:$D$2773,3,FALSE),B7598)</f>
        <v>TAS</v>
      </c>
    </row>
    <row r="7599" spans="1:4">
      <c r="A7599">
        <v>7798</v>
      </c>
      <c r="B7599" t="s">
        <v>535</v>
      </c>
      <c r="C7599" t="s">
        <v>479</v>
      </c>
      <c r="D7599" t="str">
        <f>IFERROR(VLOOKUP(A7599,'Perpetual Stats(HEM)'!$A$3:$D$2773,3,FALSE),B7599)</f>
        <v>TAS</v>
      </c>
    </row>
    <row r="7600" spans="1:4">
      <c r="A7600">
        <v>7799</v>
      </c>
      <c r="B7600" t="s">
        <v>535</v>
      </c>
      <c r="C7600" t="s">
        <v>479</v>
      </c>
      <c r="D7600" t="str">
        <f>IFERROR(VLOOKUP(A7600,'Perpetual Stats(HEM)'!$A$3:$D$2773,3,FALSE),B7600)</f>
        <v>TAS</v>
      </c>
    </row>
    <row r="7601" spans="1:4">
      <c r="A7601">
        <v>7800</v>
      </c>
      <c r="B7601" t="s">
        <v>535</v>
      </c>
      <c r="C7601" t="s">
        <v>553</v>
      </c>
      <c r="D7601" t="str">
        <f>IFERROR(VLOOKUP(A7601,'Perpetual Stats(HEM)'!$A$3:$D$2773,3,FALSE),B7601)</f>
        <v>TAS</v>
      </c>
    </row>
    <row r="7602" spans="1:4">
      <c r="A7602">
        <v>7801</v>
      </c>
      <c r="B7602" t="s">
        <v>535</v>
      </c>
      <c r="C7602" t="s">
        <v>553</v>
      </c>
      <c r="D7602" t="str">
        <f>IFERROR(VLOOKUP(A7602,'Perpetual Stats(HEM)'!$A$3:$D$2773,3,FALSE),B7602)</f>
        <v>TAS</v>
      </c>
    </row>
    <row r="7603" spans="1:4">
      <c r="A7603">
        <v>7802</v>
      </c>
      <c r="B7603" t="s">
        <v>535</v>
      </c>
      <c r="C7603" t="s">
        <v>553</v>
      </c>
      <c r="D7603" t="str">
        <f>IFERROR(VLOOKUP(A7603,'Perpetual Stats(HEM)'!$A$3:$D$2773,3,FALSE),B7603)</f>
        <v>TAS</v>
      </c>
    </row>
    <row r="7604" spans="1:4">
      <c r="A7604">
        <v>7803</v>
      </c>
      <c r="B7604" t="s">
        <v>535</v>
      </c>
      <c r="C7604" t="s">
        <v>553</v>
      </c>
      <c r="D7604" t="str">
        <f>IFERROR(VLOOKUP(A7604,'Perpetual Stats(HEM)'!$A$3:$D$2773,3,FALSE),B7604)</f>
        <v>TAS</v>
      </c>
    </row>
    <row r="7605" spans="1:4">
      <c r="A7605">
        <v>7804</v>
      </c>
      <c r="B7605" t="s">
        <v>535</v>
      </c>
      <c r="C7605" t="s">
        <v>553</v>
      </c>
      <c r="D7605" t="str">
        <f>IFERROR(VLOOKUP(A7605,'Perpetual Stats(HEM)'!$A$3:$D$2773,3,FALSE),B7605)</f>
        <v>TAS</v>
      </c>
    </row>
    <row r="7606" spans="1:4">
      <c r="A7606">
        <v>7805</v>
      </c>
      <c r="B7606" t="s">
        <v>535</v>
      </c>
      <c r="C7606" t="s">
        <v>553</v>
      </c>
      <c r="D7606" t="str">
        <f>IFERROR(VLOOKUP(A7606,'Perpetual Stats(HEM)'!$A$3:$D$2773,3,FALSE),B7606)</f>
        <v>TAS</v>
      </c>
    </row>
    <row r="7607" spans="1:4">
      <c r="A7607">
        <v>7806</v>
      </c>
      <c r="B7607" t="s">
        <v>535</v>
      </c>
      <c r="C7607" t="s">
        <v>553</v>
      </c>
      <c r="D7607" t="str">
        <f>IFERROR(VLOOKUP(A7607,'Perpetual Stats(HEM)'!$A$3:$D$2773,3,FALSE),B7607)</f>
        <v>TAS</v>
      </c>
    </row>
    <row r="7608" spans="1:4">
      <c r="A7608">
        <v>7807</v>
      </c>
      <c r="B7608" t="s">
        <v>535</v>
      </c>
      <c r="C7608" t="s">
        <v>553</v>
      </c>
      <c r="D7608" t="str">
        <f>IFERROR(VLOOKUP(A7608,'Perpetual Stats(HEM)'!$A$3:$D$2773,3,FALSE),B7608)</f>
        <v>TAS</v>
      </c>
    </row>
    <row r="7609" spans="1:4">
      <c r="A7609">
        <v>7808</v>
      </c>
      <c r="B7609" t="s">
        <v>535</v>
      </c>
      <c r="C7609" t="s">
        <v>553</v>
      </c>
      <c r="D7609" t="str">
        <f>IFERROR(VLOOKUP(A7609,'Perpetual Stats(HEM)'!$A$3:$D$2773,3,FALSE),B7609)</f>
        <v>TAS</v>
      </c>
    </row>
    <row r="7610" spans="1:4">
      <c r="A7610">
        <v>7809</v>
      </c>
      <c r="B7610" t="s">
        <v>535</v>
      </c>
      <c r="C7610" t="s">
        <v>553</v>
      </c>
      <c r="D7610" t="str">
        <f>IFERROR(VLOOKUP(A7610,'Perpetual Stats(HEM)'!$A$3:$D$2773,3,FALSE),B7610)</f>
        <v>TAS</v>
      </c>
    </row>
    <row r="7611" spans="1:4">
      <c r="A7611">
        <v>7810</v>
      </c>
      <c r="B7611" t="s">
        <v>535</v>
      </c>
      <c r="C7611" t="s">
        <v>553</v>
      </c>
      <c r="D7611" t="str">
        <f>IFERROR(VLOOKUP(A7611,'Perpetual Stats(HEM)'!$A$3:$D$2773,3,FALSE),B7611)</f>
        <v>TAS</v>
      </c>
    </row>
    <row r="7612" spans="1:4">
      <c r="A7612">
        <v>7811</v>
      </c>
      <c r="B7612" t="s">
        <v>535</v>
      </c>
      <c r="C7612" t="s">
        <v>553</v>
      </c>
      <c r="D7612" t="str">
        <f>IFERROR(VLOOKUP(A7612,'Perpetual Stats(HEM)'!$A$3:$D$2773,3,FALSE),B7612)</f>
        <v>TAS</v>
      </c>
    </row>
    <row r="7613" spans="1:4">
      <c r="A7613">
        <v>7812</v>
      </c>
      <c r="B7613" t="s">
        <v>535</v>
      </c>
      <c r="C7613" t="s">
        <v>553</v>
      </c>
      <c r="D7613" t="str">
        <f>IFERROR(VLOOKUP(A7613,'Perpetual Stats(HEM)'!$A$3:$D$2773,3,FALSE),B7613)</f>
        <v>TAS</v>
      </c>
    </row>
    <row r="7614" spans="1:4">
      <c r="A7614">
        <v>7813</v>
      </c>
      <c r="B7614" t="s">
        <v>535</v>
      </c>
      <c r="C7614" t="s">
        <v>553</v>
      </c>
      <c r="D7614" t="str">
        <f>IFERROR(VLOOKUP(A7614,'Perpetual Stats(HEM)'!$A$3:$D$2773,3,FALSE),B7614)</f>
        <v>TAS</v>
      </c>
    </row>
    <row r="7615" spans="1:4">
      <c r="A7615">
        <v>7814</v>
      </c>
      <c r="B7615" t="s">
        <v>535</v>
      </c>
      <c r="C7615" t="s">
        <v>553</v>
      </c>
      <c r="D7615" t="str">
        <f>IFERROR(VLOOKUP(A7615,'Perpetual Stats(HEM)'!$A$3:$D$2773,3,FALSE),B7615)</f>
        <v>TAS</v>
      </c>
    </row>
    <row r="7616" spans="1:4">
      <c r="A7616">
        <v>7815</v>
      </c>
      <c r="B7616" t="s">
        <v>535</v>
      </c>
      <c r="C7616" t="s">
        <v>553</v>
      </c>
      <c r="D7616" t="str">
        <f>IFERROR(VLOOKUP(A7616,'Perpetual Stats(HEM)'!$A$3:$D$2773,3,FALSE),B7616)</f>
        <v>TAS</v>
      </c>
    </row>
    <row r="7617" spans="1:4">
      <c r="A7617">
        <v>7816</v>
      </c>
      <c r="B7617" t="s">
        <v>535</v>
      </c>
      <c r="C7617" t="s">
        <v>553</v>
      </c>
      <c r="D7617" t="str">
        <f>IFERROR(VLOOKUP(A7617,'Perpetual Stats(HEM)'!$A$3:$D$2773,3,FALSE),B7617)</f>
        <v>TAS</v>
      </c>
    </row>
    <row r="7618" spans="1:4">
      <c r="A7618">
        <v>7817</v>
      </c>
      <c r="B7618" t="s">
        <v>535</v>
      </c>
      <c r="C7618" t="s">
        <v>553</v>
      </c>
      <c r="D7618" t="str">
        <f>IFERROR(VLOOKUP(A7618,'Perpetual Stats(HEM)'!$A$3:$D$2773,3,FALSE),B7618)</f>
        <v>TAS</v>
      </c>
    </row>
    <row r="7619" spans="1:4">
      <c r="A7619">
        <v>7818</v>
      </c>
      <c r="B7619" t="s">
        <v>535</v>
      </c>
      <c r="C7619" t="s">
        <v>553</v>
      </c>
      <c r="D7619" t="str">
        <f>IFERROR(VLOOKUP(A7619,'Perpetual Stats(HEM)'!$A$3:$D$2773,3,FALSE),B7619)</f>
        <v>TAS</v>
      </c>
    </row>
    <row r="7620" spans="1:4">
      <c r="A7620">
        <v>7819</v>
      </c>
      <c r="B7620" t="s">
        <v>535</v>
      </c>
      <c r="C7620" t="s">
        <v>553</v>
      </c>
      <c r="D7620" t="str">
        <f>IFERROR(VLOOKUP(A7620,'Perpetual Stats(HEM)'!$A$3:$D$2773,3,FALSE),B7620)</f>
        <v>TAS</v>
      </c>
    </row>
    <row r="7621" spans="1:4">
      <c r="A7621">
        <v>7820</v>
      </c>
      <c r="B7621" t="s">
        <v>535</v>
      </c>
      <c r="C7621" t="s">
        <v>553</v>
      </c>
      <c r="D7621" t="str">
        <f>IFERROR(VLOOKUP(A7621,'Perpetual Stats(HEM)'!$A$3:$D$2773,3,FALSE),B7621)</f>
        <v>TAS</v>
      </c>
    </row>
    <row r="7622" spans="1:4">
      <c r="A7622">
        <v>7821</v>
      </c>
      <c r="B7622" t="s">
        <v>535</v>
      </c>
      <c r="C7622" t="s">
        <v>553</v>
      </c>
      <c r="D7622" t="str">
        <f>IFERROR(VLOOKUP(A7622,'Perpetual Stats(HEM)'!$A$3:$D$2773,3,FALSE),B7622)</f>
        <v>TAS</v>
      </c>
    </row>
    <row r="7623" spans="1:4">
      <c r="A7623">
        <v>7822</v>
      </c>
      <c r="B7623" t="s">
        <v>535</v>
      </c>
      <c r="C7623" t="s">
        <v>553</v>
      </c>
      <c r="D7623" t="str">
        <f>IFERROR(VLOOKUP(A7623,'Perpetual Stats(HEM)'!$A$3:$D$2773,3,FALSE),B7623)</f>
        <v>TAS</v>
      </c>
    </row>
    <row r="7624" spans="1:4">
      <c r="A7624">
        <v>7823</v>
      </c>
      <c r="B7624" t="s">
        <v>535</v>
      </c>
      <c r="C7624" t="s">
        <v>553</v>
      </c>
      <c r="D7624" t="str">
        <f>IFERROR(VLOOKUP(A7624,'Perpetual Stats(HEM)'!$A$3:$D$2773,3,FALSE),B7624)</f>
        <v>TAS</v>
      </c>
    </row>
    <row r="7625" spans="1:4">
      <c r="A7625">
        <v>7824</v>
      </c>
      <c r="B7625" t="s">
        <v>535</v>
      </c>
      <c r="C7625" t="s">
        <v>553</v>
      </c>
      <c r="D7625" t="str">
        <f>IFERROR(VLOOKUP(A7625,'Perpetual Stats(HEM)'!$A$3:$D$2773,3,FALSE),B7625)</f>
        <v>TAS</v>
      </c>
    </row>
    <row r="7626" spans="1:4">
      <c r="A7626">
        <v>7825</v>
      </c>
      <c r="B7626" t="s">
        <v>535</v>
      </c>
      <c r="C7626" t="s">
        <v>553</v>
      </c>
      <c r="D7626" t="str">
        <f>IFERROR(VLOOKUP(A7626,'Perpetual Stats(HEM)'!$A$3:$D$2773,3,FALSE),B7626)</f>
        <v>TAS</v>
      </c>
    </row>
    <row r="7627" spans="1:4">
      <c r="A7627">
        <v>7826</v>
      </c>
      <c r="B7627" t="s">
        <v>535</v>
      </c>
      <c r="C7627" t="s">
        <v>553</v>
      </c>
      <c r="D7627" t="str">
        <f>IFERROR(VLOOKUP(A7627,'Perpetual Stats(HEM)'!$A$3:$D$2773,3,FALSE),B7627)</f>
        <v>TAS</v>
      </c>
    </row>
    <row r="7628" spans="1:4">
      <c r="A7628">
        <v>7827</v>
      </c>
      <c r="B7628" t="s">
        <v>535</v>
      </c>
      <c r="C7628" t="s">
        <v>553</v>
      </c>
      <c r="D7628" t="str">
        <f>IFERROR(VLOOKUP(A7628,'Perpetual Stats(HEM)'!$A$3:$D$2773,3,FALSE),B7628)</f>
        <v>TAS</v>
      </c>
    </row>
    <row r="7629" spans="1:4">
      <c r="A7629">
        <v>7828</v>
      </c>
      <c r="B7629" t="s">
        <v>535</v>
      </c>
      <c r="C7629" t="s">
        <v>553</v>
      </c>
      <c r="D7629" t="str">
        <f>IFERROR(VLOOKUP(A7629,'Perpetual Stats(HEM)'!$A$3:$D$2773,3,FALSE),B7629)</f>
        <v>TAS</v>
      </c>
    </row>
    <row r="7630" spans="1:4">
      <c r="A7630">
        <v>7829</v>
      </c>
      <c r="B7630" t="s">
        <v>535</v>
      </c>
      <c r="C7630" t="s">
        <v>553</v>
      </c>
      <c r="D7630" t="str">
        <f>IFERROR(VLOOKUP(A7630,'Perpetual Stats(HEM)'!$A$3:$D$2773,3,FALSE),B7630)</f>
        <v>TAS</v>
      </c>
    </row>
    <row r="7631" spans="1:4">
      <c r="A7631">
        <v>7830</v>
      </c>
      <c r="B7631" t="s">
        <v>535</v>
      </c>
      <c r="C7631" t="s">
        <v>553</v>
      </c>
      <c r="D7631" t="str">
        <f>IFERROR(VLOOKUP(A7631,'Perpetual Stats(HEM)'!$A$3:$D$2773,3,FALSE),B7631)</f>
        <v>TAS</v>
      </c>
    </row>
    <row r="7632" spans="1:4">
      <c r="A7632">
        <v>7831</v>
      </c>
      <c r="B7632" t="s">
        <v>535</v>
      </c>
      <c r="C7632" t="s">
        <v>553</v>
      </c>
      <c r="D7632" t="str">
        <f>IFERROR(VLOOKUP(A7632,'Perpetual Stats(HEM)'!$A$3:$D$2773,3,FALSE),B7632)</f>
        <v>TAS</v>
      </c>
    </row>
    <row r="7633" spans="1:4">
      <c r="A7633">
        <v>7832</v>
      </c>
      <c r="B7633" t="s">
        <v>535</v>
      </c>
      <c r="C7633" t="s">
        <v>553</v>
      </c>
      <c r="D7633" t="str">
        <f>IFERROR(VLOOKUP(A7633,'Perpetual Stats(HEM)'!$A$3:$D$2773,3,FALSE),B7633)</f>
        <v>TAS</v>
      </c>
    </row>
    <row r="7634" spans="1:4">
      <c r="A7634">
        <v>7833</v>
      </c>
      <c r="B7634" t="s">
        <v>535</v>
      </c>
      <c r="C7634" t="s">
        <v>553</v>
      </c>
      <c r="D7634" t="str">
        <f>IFERROR(VLOOKUP(A7634,'Perpetual Stats(HEM)'!$A$3:$D$2773,3,FALSE),B7634)</f>
        <v>TAS</v>
      </c>
    </row>
    <row r="7635" spans="1:4">
      <c r="A7635">
        <v>7834</v>
      </c>
      <c r="B7635" t="s">
        <v>535</v>
      </c>
      <c r="C7635" t="s">
        <v>553</v>
      </c>
      <c r="D7635" t="str">
        <f>IFERROR(VLOOKUP(A7635,'Perpetual Stats(HEM)'!$A$3:$D$2773,3,FALSE),B7635)</f>
        <v>TAS</v>
      </c>
    </row>
    <row r="7636" spans="1:4">
      <c r="A7636">
        <v>7835</v>
      </c>
      <c r="B7636" t="s">
        <v>535</v>
      </c>
      <c r="C7636" t="s">
        <v>553</v>
      </c>
      <c r="D7636" t="str">
        <f>IFERROR(VLOOKUP(A7636,'Perpetual Stats(HEM)'!$A$3:$D$2773,3,FALSE),B7636)</f>
        <v>TAS</v>
      </c>
    </row>
    <row r="7637" spans="1:4">
      <c r="A7637">
        <v>7836</v>
      </c>
      <c r="B7637" t="s">
        <v>535</v>
      </c>
      <c r="C7637" t="s">
        <v>553</v>
      </c>
      <c r="D7637" t="str">
        <f>IFERROR(VLOOKUP(A7637,'Perpetual Stats(HEM)'!$A$3:$D$2773,3,FALSE),B7637)</f>
        <v>TAS</v>
      </c>
    </row>
    <row r="7638" spans="1:4">
      <c r="A7638">
        <v>7837</v>
      </c>
      <c r="B7638" t="s">
        <v>535</v>
      </c>
      <c r="C7638" t="s">
        <v>553</v>
      </c>
      <c r="D7638" t="str">
        <f>IFERROR(VLOOKUP(A7638,'Perpetual Stats(HEM)'!$A$3:$D$2773,3,FALSE),B7638)</f>
        <v>TAS</v>
      </c>
    </row>
    <row r="7639" spans="1:4">
      <c r="A7639">
        <v>7838</v>
      </c>
      <c r="B7639" t="s">
        <v>535</v>
      </c>
      <c r="C7639" t="s">
        <v>553</v>
      </c>
      <c r="D7639" t="str">
        <f>IFERROR(VLOOKUP(A7639,'Perpetual Stats(HEM)'!$A$3:$D$2773,3,FALSE),B7639)</f>
        <v>TAS</v>
      </c>
    </row>
    <row r="7640" spans="1:4">
      <c r="A7640">
        <v>7839</v>
      </c>
      <c r="B7640" t="s">
        <v>535</v>
      </c>
      <c r="C7640" t="s">
        <v>553</v>
      </c>
      <c r="D7640" t="str">
        <f>IFERROR(VLOOKUP(A7640,'Perpetual Stats(HEM)'!$A$3:$D$2773,3,FALSE),B7640)</f>
        <v>TAS</v>
      </c>
    </row>
    <row r="7641" spans="1:4">
      <c r="A7641">
        <v>7840</v>
      </c>
      <c r="B7641" t="s">
        <v>535</v>
      </c>
      <c r="C7641" t="s">
        <v>553</v>
      </c>
      <c r="D7641" t="str">
        <f>IFERROR(VLOOKUP(A7641,'Perpetual Stats(HEM)'!$A$3:$D$2773,3,FALSE),B7641)</f>
        <v>TAS</v>
      </c>
    </row>
    <row r="7642" spans="1:4">
      <c r="A7642">
        <v>7841</v>
      </c>
      <c r="B7642" t="s">
        <v>535</v>
      </c>
      <c r="C7642" t="s">
        <v>553</v>
      </c>
      <c r="D7642" t="str">
        <f>IFERROR(VLOOKUP(A7642,'Perpetual Stats(HEM)'!$A$3:$D$2773,3,FALSE),B7642)</f>
        <v>TAS</v>
      </c>
    </row>
    <row r="7643" spans="1:4">
      <c r="A7643">
        <v>7842</v>
      </c>
      <c r="B7643" t="s">
        <v>535</v>
      </c>
      <c r="C7643" t="s">
        <v>553</v>
      </c>
      <c r="D7643" t="str">
        <f>IFERROR(VLOOKUP(A7643,'Perpetual Stats(HEM)'!$A$3:$D$2773,3,FALSE),B7643)</f>
        <v>TAS</v>
      </c>
    </row>
    <row r="7644" spans="1:4">
      <c r="A7644">
        <v>7843</v>
      </c>
      <c r="B7644" t="s">
        <v>535</v>
      </c>
      <c r="C7644" t="s">
        <v>553</v>
      </c>
      <c r="D7644" t="str">
        <f>IFERROR(VLOOKUP(A7644,'Perpetual Stats(HEM)'!$A$3:$D$2773,3,FALSE),B7644)</f>
        <v>TAS</v>
      </c>
    </row>
    <row r="7645" spans="1:4">
      <c r="A7645">
        <v>7844</v>
      </c>
      <c r="B7645" t="s">
        <v>535</v>
      </c>
      <c r="C7645" t="s">
        <v>553</v>
      </c>
      <c r="D7645" t="str">
        <f>IFERROR(VLOOKUP(A7645,'Perpetual Stats(HEM)'!$A$3:$D$2773,3,FALSE),B7645)</f>
        <v>TAS</v>
      </c>
    </row>
    <row r="7646" spans="1:4">
      <c r="A7646">
        <v>7845</v>
      </c>
      <c r="B7646" t="s">
        <v>535</v>
      </c>
      <c r="C7646" t="s">
        <v>553</v>
      </c>
      <c r="D7646" t="str">
        <f>IFERROR(VLOOKUP(A7646,'Perpetual Stats(HEM)'!$A$3:$D$2773,3,FALSE),B7646)</f>
        <v>TAS</v>
      </c>
    </row>
    <row r="7647" spans="1:4">
      <c r="A7647">
        <v>7846</v>
      </c>
      <c r="B7647" t="s">
        <v>535</v>
      </c>
      <c r="C7647" t="s">
        <v>553</v>
      </c>
      <c r="D7647" t="str">
        <f>IFERROR(VLOOKUP(A7647,'Perpetual Stats(HEM)'!$A$3:$D$2773,3,FALSE),B7647)</f>
        <v>TAS</v>
      </c>
    </row>
    <row r="7648" spans="1:4">
      <c r="A7648">
        <v>7847</v>
      </c>
      <c r="B7648" t="s">
        <v>535</v>
      </c>
      <c r="C7648" t="s">
        <v>553</v>
      </c>
      <c r="D7648" t="str">
        <f>IFERROR(VLOOKUP(A7648,'Perpetual Stats(HEM)'!$A$3:$D$2773,3,FALSE),B7648)</f>
        <v>TAS</v>
      </c>
    </row>
    <row r="7649" spans="1:4">
      <c r="A7649">
        <v>7848</v>
      </c>
      <c r="B7649" t="s">
        <v>535</v>
      </c>
      <c r="C7649" t="s">
        <v>553</v>
      </c>
      <c r="D7649" t="str">
        <f>IFERROR(VLOOKUP(A7649,'Perpetual Stats(HEM)'!$A$3:$D$2773,3,FALSE),B7649)</f>
        <v>TAS</v>
      </c>
    </row>
    <row r="7650" spans="1:4">
      <c r="A7650">
        <v>7849</v>
      </c>
      <c r="B7650" t="s">
        <v>535</v>
      </c>
      <c r="C7650" t="s">
        <v>553</v>
      </c>
      <c r="D7650" t="str">
        <f>IFERROR(VLOOKUP(A7650,'Perpetual Stats(HEM)'!$A$3:$D$2773,3,FALSE),B7650)</f>
        <v>TAS</v>
      </c>
    </row>
    <row r="7651" spans="1:4">
      <c r="A7651">
        <v>7850</v>
      </c>
      <c r="B7651" t="s">
        <v>535</v>
      </c>
      <c r="C7651" t="s">
        <v>553</v>
      </c>
      <c r="D7651" t="str">
        <f>IFERROR(VLOOKUP(A7651,'Perpetual Stats(HEM)'!$A$3:$D$2773,3,FALSE),B7651)</f>
        <v>TAS</v>
      </c>
    </row>
    <row r="7652" spans="1:4">
      <c r="A7652">
        <v>7851</v>
      </c>
      <c r="B7652" t="s">
        <v>535</v>
      </c>
      <c r="C7652" t="s">
        <v>553</v>
      </c>
      <c r="D7652" t="str">
        <f>IFERROR(VLOOKUP(A7652,'Perpetual Stats(HEM)'!$A$3:$D$2773,3,FALSE),B7652)</f>
        <v>TAS</v>
      </c>
    </row>
    <row r="7653" spans="1:4">
      <c r="A7653">
        <v>7852</v>
      </c>
      <c r="B7653" t="s">
        <v>535</v>
      </c>
      <c r="C7653" t="s">
        <v>553</v>
      </c>
      <c r="D7653" t="str">
        <f>IFERROR(VLOOKUP(A7653,'Perpetual Stats(HEM)'!$A$3:$D$2773,3,FALSE),B7653)</f>
        <v>TAS</v>
      </c>
    </row>
    <row r="7654" spans="1:4">
      <c r="A7654">
        <v>7853</v>
      </c>
      <c r="B7654" t="s">
        <v>535</v>
      </c>
      <c r="C7654" t="s">
        <v>553</v>
      </c>
      <c r="D7654" t="str">
        <f>IFERROR(VLOOKUP(A7654,'Perpetual Stats(HEM)'!$A$3:$D$2773,3,FALSE),B7654)</f>
        <v>TAS</v>
      </c>
    </row>
    <row r="7655" spans="1:4">
      <c r="A7655">
        <v>7854</v>
      </c>
      <c r="B7655" t="s">
        <v>535</v>
      </c>
      <c r="C7655" t="s">
        <v>553</v>
      </c>
      <c r="D7655" t="str">
        <f>IFERROR(VLOOKUP(A7655,'Perpetual Stats(HEM)'!$A$3:$D$2773,3,FALSE),B7655)</f>
        <v>TAS</v>
      </c>
    </row>
    <row r="7656" spans="1:4">
      <c r="A7656">
        <v>7855</v>
      </c>
      <c r="B7656" t="s">
        <v>535</v>
      </c>
      <c r="C7656" t="s">
        <v>553</v>
      </c>
      <c r="D7656" t="str">
        <f>IFERROR(VLOOKUP(A7656,'Perpetual Stats(HEM)'!$A$3:$D$2773,3,FALSE),B7656)</f>
        <v>TAS</v>
      </c>
    </row>
    <row r="7657" spans="1:4">
      <c r="A7657">
        <v>7856</v>
      </c>
      <c r="B7657" t="s">
        <v>535</v>
      </c>
      <c r="C7657" t="s">
        <v>553</v>
      </c>
      <c r="D7657" t="str">
        <f>IFERROR(VLOOKUP(A7657,'Perpetual Stats(HEM)'!$A$3:$D$2773,3,FALSE),B7657)</f>
        <v>TAS</v>
      </c>
    </row>
    <row r="7658" spans="1:4">
      <c r="A7658">
        <v>7857</v>
      </c>
      <c r="B7658" t="s">
        <v>535</v>
      </c>
      <c r="C7658" t="s">
        <v>553</v>
      </c>
      <c r="D7658" t="str">
        <f>IFERROR(VLOOKUP(A7658,'Perpetual Stats(HEM)'!$A$3:$D$2773,3,FALSE),B7658)</f>
        <v>TAS</v>
      </c>
    </row>
    <row r="7659" spans="1:4">
      <c r="A7659">
        <v>7858</v>
      </c>
      <c r="B7659" t="s">
        <v>535</v>
      </c>
      <c r="C7659" t="s">
        <v>553</v>
      </c>
      <c r="D7659" t="str">
        <f>IFERROR(VLOOKUP(A7659,'Perpetual Stats(HEM)'!$A$3:$D$2773,3,FALSE),B7659)</f>
        <v>TAS</v>
      </c>
    </row>
    <row r="7660" spans="1:4">
      <c r="A7660">
        <v>7859</v>
      </c>
      <c r="B7660" t="s">
        <v>535</v>
      </c>
      <c r="C7660" t="s">
        <v>553</v>
      </c>
      <c r="D7660" t="str">
        <f>IFERROR(VLOOKUP(A7660,'Perpetual Stats(HEM)'!$A$3:$D$2773,3,FALSE),B7660)</f>
        <v>TAS</v>
      </c>
    </row>
    <row r="7661" spans="1:4">
      <c r="A7661">
        <v>7860</v>
      </c>
      <c r="B7661" t="s">
        <v>535</v>
      </c>
      <c r="C7661" t="s">
        <v>553</v>
      </c>
      <c r="D7661" t="str">
        <f>IFERROR(VLOOKUP(A7661,'Perpetual Stats(HEM)'!$A$3:$D$2773,3,FALSE),B7661)</f>
        <v>TAS</v>
      </c>
    </row>
    <row r="7662" spans="1:4">
      <c r="A7662">
        <v>7861</v>
      </c>
      <c r="B7662" t="s">
        <v>535</v>
      </c>
      <c r="C7662" t="s">
        <v>553</v>
      </c>
      <c r="D7662" t="str">
        <f>IFERROR(VLOOKUP(A7662,'Perpetual Stats(HEM)'!$A$3:$D$2773,3,FALSE),B7662)</f>
        <v>TAS</v>
      </c>
    </row>
    <row r="7663" spans="1:4">
      <c r="A7663">
        <v>7862</v>
      </c>
      <c r="B7663" t="s">
        <v>535</v>
      </c>
      <c r="C7663" t="s">
        <v>553</v>
      </c>
      <c r="D7663" t="str">
        <f>IFERROR(VLOOKUP(A7663,'Perpetual Stats(HEM)'!$A$3:$D$2773,3,FALSE),B7663)</f>
        <v>TAS</v>
      </c>
    </row>
    <row r="7664" spans="1:4">
      <c r="A7664">
        <v>7863</v>
      </c>
      <c r="B7664" t="s">
        <v>535</v>
      </c>
      <c r="C7664" t="s">
        <v>553</v>
      </c>
      <c r="D7664" t="str">
        <f>IFERROR(VLOOKUP(A7664,'Perpetual Stats(HEM)'!$A$3:$D$2773,3,FALSE),B7664)</f>
        <v>TAS</v>
      </c>
    </row>
    <row r="7665" spans="1:4">
      <c r="A7665">
        <v>7864</v>
      </c>
      <c r="B7665" t="s">
        <v>535</v>
      </c>
      <c r="C7665" t="s">
        <v>553</v>
      </c>
      <c r="D7665" t="str">
        <f>IFERROR(VLOOKUP(A7665,'Perpetual Stats(HEM)'!$A$3:$D$2773,3,FALSE),B7665)</f>
        <v>TAS</v>
      </c>
    </row>
    <row r="7666" spans="1:4">
      <c r="A7666">
        <v>7865</v>
      </c>
      <c r="B7666" t="s">
        <v>535</v>
      </c>
      <c r="C7666" t="s">
        <v>553</v>
      </c>
      <c r="D7666" t="str">
        <f>IFERROR(VLOOKUP(A7666,'Perpetual Stats(HEM)'!$A$3:$D$2773,3,FALSE),B7666)</f>
        <v>TAS</v>
      </c>
    </row>
    <row r="7667" spans="1:4">
      <c r="A7667">
        <v>7866</v>
      </c>
      <c r="B7667" t="s">
        <v>535</v>
      </c>
      <c r="C7667" t="s">
        <v>553</v>
      </c>
      <c r="D7667" t="str">
        <f>IFERROR(VLOOKUP(A7667,'Perpetual Stats(HEM)'!$A$3:$D$2773,3,FALSE),B7667)</f>
        <v>TAS</v>
      </c>
    </row>
    <row r="7668" spans="1:4">
      <c r="A7668">
        <v>7867</v>
      </c>
      <c r="B7668" t="s">
        <v>535</v>
      </c>
      <c r="C7668" t="s">
        <v>553</v>
      </c>
      <c r="D7668" t="str">
        <f>IFERROR(VLOOKUP(A7668,'Perpetual Stats(HEM)'!$A$3:$D$2773,3,FALSE),B7668)</f>
        <v>TAS</v>
      </c>
    </row>
    <row r="7669" spans="1:4">
      <c r="A7669">
        <v>7868</v>
      </c>
      <c r="B7669" t="s">
        <v>535</v>
      </c>
      <c r="C7669" t="s">
        <v>553</v>
      </c>
      <c r="D7669" t="str">
        <f>IFERROR(VLOOKUP(A7669,'Perpetual Stats(HEM)'!$A$3:$D$2773,3,FALSE),B7669)</f>
        <v>TAS</v>
      </c>
    </row>
    <row r="7670" spans="1:4">
      <c r="A7670">
        <v>7869</v>
      </c>
      <c r="B7670" t="s">
        <v>535</v>
      </c>
      <c r="C7670" t="s">
        <v>553</v>
      </c>
      <c r="D7670" t="str">
        <f>IFERROR(VLOOKUP(A7670,'Perpetual Stats(HEM)'!$A$3:$D$2773,3,FALSE),B7670)</f>
        <v>TAS</v>
      </c>
    </row>
    <row r="7671" spans="1:4">
      <c r="A7671">
        <v>7870</v>
      </c>
      <c r="B7671" t="s">
        <v>535</v>
      </c>
      <c r="C7671" t="s">
        <v>553</v>
      </c>
      <c r="D7671" t="str">
        <f>IFERROR(VLOOKUP(A7671,'Perpetual Stats(HEM)'!$A$3:$D$2773,3,FALSE),B7671)</f>
        <v>TAS</v>
      </c>
    </row>
    <row r="7672" spans="1:4">
      <c r="A7672">
        <v>7871</v>
      </c>
      <c r="B7672" t="s">
        <v>535</v>
      </c>
      <c r="C7672" t="s">
        <v>553</v>
      </c>
      <c r="D7672" t="str">
        <f>IFERROR(VLOOKUP(A7672,'Perpetual Stats(HEM)'!$A$3:$D$2773,3,FALSE),B7672)</f>
        <v>TAS</v>
      </c>
    </row>
    <row r="7673" spans="1:4">
      <c r="A7673">
        <v>7872</v>
      </c>
      <c r="B7673" t="s">
        <v>535</v>
      </c>
      <c r="C7673" t="s">
        <v>553</v>
      </c>
      <c r="D7673" t="str">
        <f>IFERROR(VLOOKUP(A7673,'Perpetual Stats(HEM)'!$A$3:$D$2773,3,FALSE),B7673)</f>
        <v>TAS</v>
      </c>
    </row>
    <row r="7674" spans="1:4">
      <c r="A7674">
        <v>7873</v>
      </c>
      <c r="B7674" t="s">
        <v>535</v>
      </c>
      <c r="C7674" t="s">
        <v>553</v>
      </c>
      <c r="D7674" t="str">
        <f>IFERROR(VLOOKUP(A7674,'Perpetual Stats(HEM)'!$A$3:$D$2773,3,FALSE),B7674)</f>
        <v>TAS</v>
      </c>
    </row>
    <row r="7675" spans="1:4">
      <c r="A7675">
        <v>7874</v>
      </c>
      <c r="B7675" t="s">
        <v>535</v>
      </c>
      <c r="C7675" t="s">
        <v>553</v>
      </c>
      <c r="D7675" t="str">
        <f>IFERROR(VLOOKUP(A7675,'Perpetual Stats(HEM)'!$A$3:$D$2773,3,FALSE),B7675)</f>
        <v>TAS</v>
      </c>
    </row>
    <row r="7676" spans="1:4">
      <c r="A7676">
        <v>7875</v>
      </c>
      <c r="B7676" t="s">
        <v>535</v>
      </c>
      <c r="C7676" t="s">
        <v>553</v>
      </c>
      <c r="D7676" t="str">
        <f>IFERROR(VLOOKUP(A7676,'Perpetual Stats(HEM)'!$A$3:$D$2773,3,FALSE),B7676)</f>
        <v>TAS</v>
      </c>
    </row>
    <row r="7677" spans="1:4">
      <c r="A7677">
        <v>7876</v>
      </c>
      <c r="B7677" t="s">
        <v>535</v>
      </c>
      <c r="C7677" t="s">
        <v>553</v>
      </c>
      <c r="D7677" t="str">
        <f>IFERROR(VLOOKUP(A7677,'Perpetual Stats(HEM)'!$A$3:$D$2773,3,FALSE),B7677)</f>
        <v>TAS</v>
      </c>
    </row>
    <row r="7678" spans="1:4">
      <c r="A7678">
        <v>7877</v>
      </c>
      <c r="B7678" t="s">
        <v>535</v>
      </c>
      <c r="C7678" t="s">
        <v>553</v>
      </c>
      <c r="D7678" t="str">
        <f>IFERROR(VLOOKUP(A7678,'Perpetual Stats(HEM)'!$A$3:$D$2773,3,FALSE),B7678)</f>
        <v>TAS</v>
      </c>
    </row>
    <row r="7679" spans="1:4">
      <c r="A7679">
        <v>7878</v>
      </c>
      <c r="B7679" t="s">
        <v>535</v>
      </c>
      <c r="C7679" t="s">
        <v>553</v>
      </c>
      <c r="D7679" t="str">
        <f>IFERROR(VLOOKUP(A7679,'Perpetual Stats(HEM)'!$A$3:$D$2773,3,FALSE),B7679)</f>
        <v>TAS</v>
      </c>
    </row>
    <row r="7680" spans="1:4">
      <c r="A7680">
        <v>7879</v>
      </c>
      <c r="B7680" t="s">
        <v>535</v>
      </c>
      <c r="C7680" t="s">
        <v>553</v>
      </c>
      <c r="D7680" t="str">
        <f>IFERROR(VLOOKUP(A7680,'Perpetual Stats(HEM)'!$A$3:$D$2773,3,FALSE),B7680)</f>
        <v>TAS</v>
      </c>
    </row>
    <row r="7681" spans="1:4">
      <c r="A7681">
        <v>7880</v>
      </c>
      <c r="B7681" t="s">
        <v>535</v>
      </c>
      <c r="C7681" t="s">
        <v>553</v>
      </c>
      <c r="D7681" t="str">
        <f>IFERROR(VLOOKUP(A7681,'Perpetual Stats(HEM)'!$A$3:$D$2773,3,FALSE),B7681)</f>
        <v>TAS</v>
      </c>
    </row>
    <row r="7682" spans="1:4">
      <c r="A7682">
        <v>7881</v>
      </c>
      <c r="B7682" t="s">
        <v>535</v>
      </c>
      <c r="C7682" t="s">
        <v>553</v>
      </c>
      <c r="D7682" t="str">
        <f>IFERROR(VLOOKUP(A7682,'Perpetual Stats(HEM)'!$A$3:$D$2773,3,FALSE),B7682)</f>
        <v>TAS</v>
      </c>
    </row>
    <row r="7683" spans="1:4">
      <c r="A7683">
        <v>7882</v>
      </c>
      <c r="B7683" t="s">
        <v>535</v>
      </c>
      <c r="C7683" t="s">
        <v>553</v>
      </c>
      <c r="D7683" t="str">
        <f>IFERROR(VLOOKUP(A7683,'Perpetual Stats(HEM)'!$A$3:$D$2773,3,FALSE),B7683)</f>
        <v>TAS</v>
      </c>
    </row>
    <row r="7684" spans="1:4">
      <c r="A7684">
        <v>7883</v>
      </c>
      <c r="B7684" t="s">
        <v>535</v>
      </c>
      <c r="C7684" t="s">
        <v>553</v>
      </c>
      <c r="D7684" t="str">
        <f>IFERROR(VLOOKUP(A7684,'Perpetual Stats(HEM)'!$A$3:$D$2773,3,FALSE),B7684)</f>
        <v>TAS</v>
      </c>
    </row>
    <row r="7685" spans="1:4">
      <c r="A7685">
        <v>7884</v>
      </c>
      <c r="B7685" t="s">
        <v>535</v>
      </c>
      <c r="C7685" t="s">
        <v>553</v>
      </c>
      <c r="D7685" t="str">
        <f>IFERROR(VLOOKUP(A7685,'Perpetual Stats(HEM)'!$A$3:$D$2773,3,FALSE),B7685)</f>
        <v>TAS</v>
      </c>
    </row>
    <row r="7686" spans="1:4">
      <c r="A7686">
        <v>7885</v>
      </c>
      <c r="B7686" t="s">
        <v>535</v>
      </c>
      <c r="C7686" t="s">
        <v>553</v>
      </c>
      <c r="D7686" t="str">
        <f>IFERROR(VLOOKUP(A7686,'Perpetual Stats(HEM)'!$A$3:$D$2773,3,FALSE),B7686)</f>
        <v>TAS</v>
      </c>
    </row>
    <row r="7687" spans="1:4">
      <c r="A7687">
        <v>7886</v>
      </c>
      <c r="B7687" t="s">
        <v>535</v>
      </c>
      <c r="C7687" t="s">
        <v>553</v>
      </c>
      <c r="D7687" t="str">
        <f>IFERROR(VLOOKUP(A7687,'Perpetual Stats(HEM)'!$A$3:$D$2773,3,FALSE),B7687)</f>
        <v>TAS</v>
      </c>
    </row>
    <row r="7688" spans="1:4">
      <c r="A7688">
        <v>7887</v>
      </c>
      <c r="B7688" t="s">
        <v>535</v>
      </c>
      <c r="C7688" t="s">
        <v>553</v>
      </c>
      <c r="D7688" t="str">
        <f>IFERROR(VLOOKUP(A7688,'Perpetual Stats(HEM)'!$A$3:$D$2773,3,FALSE),B7688)</f>
        <v>TAS</v>
      </c>
    </row>
    <row r="7689" spans="1:4">
      <c r="A7689">
        <v>7888</v>
      </c>
      <c r="B7689" t="s">
        <v>535</v>
      </c>
      <c r="C7689" t="s">
        <v>553</v>
      </c>
      <c r="D7689" t="str">
        <f>IFERROR(VLOOKUP(A7689,'Perpetual Stats(HEM)'!$A$3:$D$2773,3,FALSE),B7689)</f>
        <v>TAS</v>
      </c>
    </row>
    <row r="7690" spans="1:4">
      <c r="A7690">
        <v>7889</v>
      </c>
      <c r="B7690" t="s">
        <v>535</v>
      </c>
      <c r="C7690" t="s">
        <v>553</v>
      </c>
      <c r="D7690" t="str">
        <f>IFERROR(VLOOKUP(A7690,'Perpetual Stats(HEM)'!$A$3:$D$2773,3,FALSE),B7690)</f>
        <v>TAS</v>
      </c>
    </row>
    <row r="7691" spans="1:4">
      <c r="A7691">
        <v>7890</v>
      </c>
      <c r="B7691" t="s">
        <v>535</v>
      </c>
      <c r="C7691" t="s">
        <v>553</v>
      </c>
      <c r="D7691" t="str">
        <f>IFERROR(VLOOKUP(A7691,'Perpetual Stats(HEM)'!$A$3:$D$2773,3,FALSE),B7691)</f>
        <v>TAS</v>
      </c>
    </row>
    <row r="7692" spans="1:4">
      <c r="A7692">
        <v>7891</v>
      </c>
      <c r="B7692" t="s">
        <v>535</v>
      </c>
      <c r="C7692" t="s">
        <v>553</v>
      </c>
      <c r="D7692" t="str">
        <f>IFERROR(VLOOKUP(A7692,'Perpetual Stats(HEM)'!$A$3:$D$2773,3,FALSE),B7692)</f>
        <v>TAS</v>
      </c>
    </row>
    <row r="7693" spans="1:4">
      <c r="A7693">
        <v>7892</v>
      </c>
      <c r="B7693" t="s">
        <v>535</v>
      </c>
      <c r="C7693" t="s">
        <v>553</v>
      </c>
      <c r="D7693" t="str">
        <f>IFERROR(VLOOKUP(A7693,'Perpetual Stats(HEM)'!$A$3:$D$2773,3,FALSE),B7693)</f>
        <v>TAS</v>
      </c>
    </row>
    <row r="7694" spans="1:4">
      <c r="A7694">
        <v>7893</v>
      </c>
      <c r="B7694" t="s">
        <v>535</v>
      </c>
      <c r="C7694" t="s">
        <v>553</v>
      </c>
      <c r="D7694" t="str">
        <f>IFERROR(VLOOKUP(A7694,'Perpetual Stats(HEM)'!$A$3:$D$2773,3,FALSE),B7694)</f>
        <v>TAS</v>
      </c>
    </row>
    <row r="7695" spans="1:4">
      <c r="A7695">
        <v>7894</v>
      </c>
      <c r="B7695" t="s">
        <v>535</v>
      </c>
      <c r="C7695" t="s">
        <v>553</v>
      </c>
      <c r="D7695" t="str">
        <f>IFERROR(VLOOKUP(A7695,'Perpetual Stats(HEM)'!$A$3:$D$2773,3,FALSE),B7695)</f>
        <v>TAS</v>
      </c>
    </row>
    <row r="7696" spans="1:4">
      <c r="A7696">
        <v>7895</v>
      </c>
      <c r="B7696" t="s">
        <v>535</v>
      </c>
      <c r="C7696" t="s">
        <v>553</v>
      </c>
      <c r="D7696" t="str">
        <f>IFERROR(VLOOKUP(A7696,'Perpetual Stats(HEM)'!$A$3:$D$2773,3,FALSE),B7696)</f>
        <v>TAS</v>
      </c>
    </row>
    <row r="7697" spans="1:4">
      <c r="A7697">
        <v>7896</v>
      </c>
      <c r="B7697" t="s">
        <v>535</v>
      </c>
      <c r="C7697" t="s">
        <v>553</v>
      </c>
      <c r="D7697" t="str">
        <f>IFERROR(VLOOKUP(A7697,'Perpetual Stats(HEM)'!$A$3:$D$2773,3,FALSE),B7697)</f>
        <v>TAS</v>
      </c>
    </row>
    <row r="7698" spans="1:4">
      <c r="A7698">
        <v>7897</v>
      </c>
      <c r="B7698" t="s">
        <v>535</v>
      </c>
      <c r="C7698" t="s">
        <v>553</v>
      </c>
      <c r="D7698" t="str">
        <f>IFERROR(VLOOKUP(A7698,'Perpetual Stats(HEM)'!$A$3:$D$2773,3,FALSE),B7698)</f>
        <v>TAS</v>
      </c>
    </row>
    <row r="7699" spans="1:4">
      <c r="A7699">
        <v>7898</v>
      </c>
      <c r="B7699" t="s">
        <v>535</v>
      </c>
      <c r="C7699" t="s">
        <v>553</v>
      </c>
      <c r="D7699" t="str">
        <f>IFERROR(VLOOKUP(A7699,'Perpetual Stats(HEM)'!$A$3:$D$2773,3,FALSE),B7699)</f>
        <v>TAS</v>
      </c>
    </row>
    <row r="7700" spans="1:4">
      <c r="A7700">
        <v>7899</v>
      </c>
      <c r="B7700" t="s">
        <v>535</v>
      </c>
      <c r="C7700" t="s">
        <v>553</v>
      </c>
      <c r="D7700" t="str">
        <f>IFERROR(VLOOKUP(A7700,'Perpetual Stats(HEM)'!$A$3:$D$2773,3,FALSE),B7700)</f>
        <v>TAS</v>
      </c>
    </row>
    <row r="7701" spans="1:4">
      <c r="A7701">
        <v>7900</v>
      </c>
      <c r="B7701" t="s">
        <v>535</v>
      </c>
      <c r="C7701" t="s">
        <v>479</v>
      </c>
      <c r="D7701" t="str">
        <f>IFERROR(VLOOKUP(A7701,'Perpetual Stats(HEM)'!$A$3:$D$2773,3,FALSE),B7701)</f>
        <v>TAS</v>
      </c>
    </row>
    <row r="7702" spans="1:4">
      <c r="A7702">
        <v>7901</v>
      </c>
      <c r="B7702" t="s">
        <v>535</v>
      </c>
      <c r="C7702" t="s">
        <v>479</v>
      </c>
      <c r="D7702" t="str">
        <f>IFERROR(VLOOKUP(A7702,'Perpetual Stats(HEM)'!$A$3:$D$2773,3,FALSE),B7702)</f>
        <v>TAS</v>
      </c>
    </row>
    <row r="7703" spans="1:4">
      <c r="A7703">
        <v>7902</v>
      </c>
      <c r="B7703" t="s">
        <v>535</v>
      </c>
      <c r="C7703" t="s">
        <v>479</v>
      </c>
      <c r="D7703" t="str">
        <f>IFERROR(VLOOKUP(A7703,'Perpetual Stats(HEM)'!$A$3:$D$2773,3,FALSE),B7703)</f>
        <v>TAS</v>
      </c>
    </row>
    <row r="7704" spans="1:4">
      <c r="A7704">
        <v>7903</v>
      </c>
      <c r="B7704" t="s">
        <v>535</v>
      </c>
      <c r="C7704" t="s">
        <v>479</v>
      </c>
      <c r="D7704" t="str">
        <f>IFERROR(VLOOKUP(A7704,'Perpetual Stats(HEM)'!$A$3:$D$2773,3,FALSE),B7704)</f>
        <v>TAS</v>
      </c>
    </row>
    <row r="7705" spans="1:4">
      <c r="A7705">
        <v>7904</v>
      </c>
      <c r="B7705" t="s">
        <v>535</v>
      </c>
      <c r="C7705" t="s">
        <v>479</v>
      </c>
      <c r="D7705" t="str">
        <f>IFERROR(VLOOKUP(A7705,'Perpetual Stats(HEM)'!$A$3:$D$2773,3,FALSE),B7705)</f>
        <v>TAS</v>
      </c>
    </row>
    <row r="7706" spans="1:4">
      <c r="A7706">
        <v>7905</v>
      </c>
      <c r="B7706" t="s">
        <v>535</v>
      </c>
      <c r="C7706" t="s">
        <v>479</v>
      </c>
      <c r="D7706" t="str">
        <f>IFERROR(VLOOKUP(A7706,'Perpetual Stats(HEM)'!$A$3:$D$2773,3,FALSE),B7706)</f>
        <v>TAS</v>
      </c>
    </row>
    <row r="7707" spans="1:4">
      <c r="A7707">
        <v>7906</v>
      </c>
      <c r="B7707" t="s">
        <v>535</v>
      </c>
      <c r="C7707" t="s">
        <v>479</v>
      </c>
      <c r="D7707" t="str">
        <f>IFERROR(VLOOKUP(A7707,'Perpetual Stats(HEM)'!$A$3:$D$2773,3,FALSE),B7707)</f>
        <v>TAS</v>
      </c>
    </row>
    <row r="7708" spans="1:4">
      <c r="A7708">
        <v>7907</v>
      </c>
      <c r="B7708" t="s">
        <v>535</v>
      </c>
      <c r="C7708" t="s">
        <v>479</v>
      </c>
      <c r="D7708" t="str">
        <f>IFERROR(VLOOKUP(A7708,'Perpetual Stats(HEM)'!$A$3:$D$2773,3,FALSE),B7708)</f>
        <v>TAS</v>
      </c>
    </row>
    <row r="7709" spans="1:4">
      <c r="A7709">
        <v>7908</v>
      </c>
      <c r="B7709" t="s">
        <v>535</v>
      </c>
      <c r="C7709" t="s">
        <v>479</v>
      </c>
      <c r="D7709" t="str">
        <f>IFERROR(VLOOKUP(A7709,'Perpetual Stats(HEM)'!$A$3:$D$2773,3,FALSE),B7709)</f>
        <v>TAS</v>
      </c>
    </row>
    <row r="7710" spans="1:4">
      <c r="A7710">
        <v>7909</v>
      </c>
      <c r="B7710" t="s">
        <v>535</v>
      </c>
      <c r="C7710" t="s">
        <v>479</v>
      </c>
      <c r="D7710" t="str">
        <f>IFERROR(VLOOKUP(A7710,'Perpetual Stats(HEM)'!$A$3:$D$2773,3,FALSE),B7710)</f>
        <v>TAS</v>
      </c>
    </row>
    <row r="7711" spans="1:4">
      <c r="A7711">
        <v>7910</v>
      </c>
      <c r="B7711" t="s">
        <v>535</v>
      </c>
      <c r="C7711" t="s">
        <v>479</v>
      </c>
      <c r="D7711" t="str">
        <f>IFERROR(VLOOKUP(A7711,'Perpetual Stats(HEM)'!$A$3:$D$2773,3,FALSE),B7711)</f>
        <v>TAS</v>
      </c>
    </row>
    <row r="7712" spans="1:4">
      <c r="A7712">
        <v>7911</v>
      </c>
      <c r="B7712" t="s">
        <v>535</v>
      </c>
      <c r="C7712" t="s">
        <v>479</v>
      </c>
      <c r="D7712" t="str">
        <f>IFERROR(VLOOKUP(A7712,'Perpetual Stats(HEM)'!$A$3:$D$2773,3,FALSE),B7712)</f>
        <v>TAS</v>
      </c>
    </row>
    <row r="7713" spans="1:4">
      <c r="A7713">
        <v>7912</v>
      </c>
      <c r="B7713" t="s">
        <v>535</v>
      </c>
      <c r="C7713" t="s">
        <v>479</v>
      </c>
      <c r="D7713" t="str">
        <f>IFERROR(VLOOKUP(A7713,'Perpetual Stats(HEM)'!$A$3:$D$2773,3,FALSE),B7713)</f>
        <v>TAS</v>
      </c>
    </row>
    <row r="7714" spans="1:4">
      <c r="A7714">
        <v>7913</v>
      </c>
      <c r="B7714" t="s">
        <v>535</v>
      </c>
      <c r="C7714" t="s">
        <v>479</v>
      </c>
      <c r="D7714" t="str">
        <f>IFERROR(VLOOKUP(A7714,'Perpetual Stats(HEM)'!$A$3:$D$2773,3,FALSE),B7714)</f>
        <v>TAS</v>
      </c>
    </row>
    <row r="7715" spans="1:4">
      <c r="A7715">
        <v>7914</v>
      </c>
      <c r="B7715" t="s">
        <v>535</v>
      </c>
      <c r="C7715" t="s">
        <v>479</v>
      </c>
      <c r="D7715" t="str">
        <f>IFERROR(VLOOKUP(A7715,'Perpetual Stats(HEM)'!$A$3:$D$2773,3,FALSE),B7715)</f>
        <v>TAS</v>
      </c>
    </row>
    <row r="7716" spans="1:4">
      <c r="A7716">
        <v>7915</v>
      </c>
      <c r="B7716" t="s">
        <v>535</v>
      </c>
      <c r="C7716" t="s">
        <v>479</v>
      </c>
      <c r="D7716" t="str">
        <f>IFERROR(VLOOKUP(A7716,'Perpetual Stats(HEM)'!$A$3:$D$2773,3,FALSE),B7716)</f>
        <v>TAS</v>
      </c>
    </row>
    <row r="7717" spans="1:4">
      <c r="A7717">
        <v>7916</v>
      </c>
      <c r="B7717" t="s">
        <v>535</v>
      </c>
      <c r="C7717" t="s">
        <v>479</v>
      </c>
      <c r="D7717" t="str">
        <f>IFERROR(VLOOKUP(A7717,'Perpetual Stats(HEM)'!$A$3:$D$2773,3,FALSE),B7717)</f>
        <v>TAS</v>
      </c>
    </row>
    <row r="7718" spans="1:4">
      <c r="A7718">
        <v>7917</v>
      </c>
      <c r="B7718" t="s">
        <v>535</v>
      </c>
      <c r="C7718" t="s">
        <v>479</v>
      </c>
      <c r="D7718" t="str">
        <f>IFERROR(VLOOKUP(A7718,'Perpetual Stats(HEM)'!$A$3:$D$2773,3,FALSE),B7718)</f>
        <v>TAS</v>
      </c>
    </row>
    <row r="7719" spans="1:4">
      <c r="A7719">
        <v>7918</v>
      </c>
      <c r="B7719" t="s">
        <v>535</v>
      </c>
      <c r="C7719" t="s">
        <v>479</v>
      </c>
      <c r="D7719" t="str">
        <f>IFERROR(VLOOKUP(A7719,'Perpetual Stats(HEM)'!$A$3:$D$2773,3,FALSE),B7719)</f>
        <v>TAS</v>
      </c>
    </row>
    <row r="7720" spans="1:4">
      <c r="A7720">
        <v>7919</v>
      </c>
      <c r="B7720" t="s">
        <v>535</v>
      </c>
      <c r="C7720" t="s">
        <v>479</v>
      </c>
      <c r="D7720" t="str">
        <f>IFERROR(VLOOKUP(A7720,'Perpetual Stats(HEM)'!$A$3:$D$2773,3,FALSE),B7720)</f>
        <v>TAS</v>
      </c>
    </row>
    <row r="7721" spans="1:4">
      <c r="A7721">
        <v>7920</v>
      </c>
      <c r="B7721" t="s">
        <v>535</v>
      </c>
      <c r="C7721" t="s">
        <v>479</v>
      </c>
      <c r="D7721" t="str">
        <f>IFERROR(VLOOKUP(A7721,'Perpetual Stats(HEM)'!$A$3:$D$2773,3,FALSE),B7721)</f>
        <v>TAS</v>
      </c>
    </row>
    <row r="7722" spans="1:4">
      <c r="A7722">
        <v>7921</v>
      </c>
      <c r="B7722" t="s">
        <v>535</v>
      </c>
      <c r="C7722" t="s">
        <v>479</v>
      </c>
      <c r="D7722" t="str">
        <f>IFERROR(VLOOKUP(A7722,'Perpetual Stats(HEM)'!$A$3:$D$2773,3,FALSE),B7722)</f>
        <v>TAS</v>
      </c>
    </row>
    <row r="7723" spans="1:4">
      <c r="A7723">
        <v>7922</v>
      </c>
      <c r="B7723" t="s">
        <v>535</v>
      </c>
      <c r="C7723" t="s">
        <v>479</v>
      </c>
      <c r="D7723" t="str">
        <f>IFERROR(VLOOKUP(A7723,'Perpetual Stats(HEM)'!$A$3:$D$2773,3,FALSE),B7723)</f>
        <v>TAS</v>
      </c>
    </row>
    <row r="7724" spans="1:4">
      <c r="A7724">
        <v>7923</v>
      </c>
      <c r="B7724" t="s">
        <v>535</v>
      </c>
      <c r="C7724" t="s">
        <v>479</v>
      </c>
      <c r="D7724" t="str">
        <f>IFERROR(VLOOKUP(A7724,'Perpetual Stats(HEM)'!$A$3:$D$2773,3,FALSE),B7724)</f>
        <v>TAS</v>
      </c>
    </row>
    <row r="7725" spans="1:4">
      <c r="A7725">
        <v>7924</v>
      </c>
      <c r="B7725" t="s">
        <v>535</v>
      </c>
      <c r="C7725" t="s">
        <v>479</v>
      </c>
      <c r="D7725" t="str">
        <f>IFERROR(VLOOKUP(A7725,'Perpetual Stats(HEM)'!$A$3:$D$2773,3,FALSE),B7725)</f>
        <v>TAS</v>
      </c>
    </row>
    <row r="7726" spans="1:4">
      <c r="A7726">
        <v>7925</v>
      </c>
      <c r="B7726" t="s">
        <v>535</v>
      </c>
      <c r="C7726" t="s">
        <v>479</v>
      </c>
      <c r="D7726" t="str">
        <f>IFERROR(VLOOKUP(A7726,'Perpetual Stats(HEM)'!$A$3:$D$2773,3,FALSE),B7726)</f>
        <v>TAS</v>
      </c>
    </row>
    <row r="7727" spans="1:4">
      <c r="A7727">
        <v>7926</v>
      </c>
      <c r="B7727" t="s">
        <v>535</v>
      </c>
      <c r="C7727" t="s">
        <v>479</v>
      </c>
      <c r="D7727" t="str">
        <f>IFERROR(VLOOKUP(A7727,'Perpetual Stats(HEM)'!$A$3:$D$2773,3,FALSE),B7727)</f>
        <v>TAS</v>
      </c>
    </row>
    <row r="7728" spans="1:4">
      <c r="A7728">
        <v>7927</v>
      </c>
      <c r="B7728" t="s">
        <v>535</v>
      </c>
      <c r="C7728" t="s">
        <v>479</v>
      </c>
      <c r="D7728" t="str">
        <f>IFERROR(VLOOKUP(A7728,'Perpetual Stats(HEM)'!$A$3:$D$2773,3,FALSE),B7728)</f>
        <v>TAS</v>
      </c>
    </row>
    <row r="7729" spans="1:4">
      <c r="A7729">
        <v>7928</v>
      </c>
      <c r="B7729" t="s">
        <v>535</v>
      </c>
      <c r="C7729" t="s">
        <v>479</v>
      </c>
      <c r="D7729" t="str">
        <f>IFERROR(VLOOKUP(A7729,'Perpetual Stats(HEM)'!$A$3:$D$2773,3,FALSE),B7729)</f>
        <v>TAS</v>
      </c>
    </row>
    <row r="7730" spans="1:4">
      <c r="A7730">
        <v>7929</v>
      </c>
      <c r="B7730" t="s">
        <v>535</v>
      </c>
      <c r="C7730" t="s">
        <v>479</v>
      </c>
      <c r="D7730" t="str">
        <f>IFERROR(VLOOKUP(A7730,'Perpetual Stats(HEM)'!$A$3:$D$2773,3,FALSE),B7730)</f>
        <v>TAS</v>
      </c>
    </row>
    <row r="7731" spans="1:4">
      <c r="A7731">
        <v>7930</v>
      </c>
      <c r="B7731" t="s">
        <v>535</v>
      </c>
      <c r="C7731" t="s">
        <v>479</v>
      </c>
      <c r="D7731" t="str">
        <f>IFERROR(VLOOKUP(A7731,'Perpetual Stats(HEM)'!$A$3:$D$2773,3,FALSE),B7731)</f>
        <v>TAS</v>
      </c>
    </row>
    <row r="7732" spans="1:4">
      <c r="A7732">
        <v>7931</v>
      </c>
      <c r="B7732" t="s">
        <v>535</v>
      </c>
      <c r="C7732" t="s">
        <v>479</v>
      </c>
      <c r="D7732" t="str">
        <f>IFERROR(VLOOKUP(A7732,'Perpetual Stats(HEM)'!$A$3:$D$2773,3,FALSE),B7732)</f>
        <v>TAS</v>
      </c>
    </row>
    <row r="7733" spans="1:4">
      <c r="A7733">
        <v>7932</v>
      </c>
      <c r="B7733" t="s">
        <v>535</v>
      </c>
      <c r="C7733" t="s">
        <v>479</v>
      </c>
      <c r="D7733" t="str">
        <f>IFERROR(VLOOKUP(A7733,'Perpetual Stats(HEM)'!$A$3:$D$2773,3,FALSE),B7733)</f>
        <v>TAS</v>
      </c>
    </row>
    <row r="7734" spans="1:4">
      <c r="A7734">
        <v>7933</v>
      </c>
      <c r="B7734" t="s">
        <v>535</v>
      </c>
      <c r="C7734" t="s">
        <v>479</v>
      </c>
      <c r="D7734" t="str">
        <f>IFERROR(VLOOKUP(A7734,'Perpetual Stats(HEM)'!$A$3:$D$2773,3,FALSE),B7734)</f>
        <v>TAS</v>
      </c>
    </row>
    <row r="7735" spans="1:4">
      <c r="A7735">
        <v>7934</v>
      </c>
      <c r="B7735" t="s">
        <v>535</v>
      </c>
      <c r="C7735" t="s">
        <v>479</v>
      </c>
      <c r="D7735" t="str">
        <f>IFERROR(VLOOKUP(A7735,'Perpetual Stats(HEM)'!$A$3:$D$2773,3,FALSE),B7735)</f>
        <v>TAS</v>
      </c>
    </row>
    <row r="7736" spans="1:4">
      <c r="A7736">
        <v>7935</v>
      </c>
      <c r="B7736" t="s">
        <v>535</v>
      </c>
      <c r="C7736" t="s">
        <v>479</v>
      </c>
      <c r="D7736" t="str">
        <f>IFERROR(VLOOKUP(A7736,'Perpetual Stats(HEM)'!$A$3:$D$2773,3,FALSE),B7736)</f>
        <v>TAS</v>
      </c>
    </row>
    <row r="7737" spans="1:4">
      <c r="A7737">
        <v>7936</v>
      </c>
      <c r="B7737" t="s">
        <v>535</v>
      </c>
      <c r="C7737" t="s">
        <v>479</v>
      </c>
      <c r="D7737" t="str">
        <f>IFERROR(VLOOKUP(A7737,'Perpetual Stats(HEM)'!$A$3:$D$2773,3,FALSE),B7737)</f>
        <v>TAS</v>
      </c>
    </row>
    <row r="7738" spans="1:4">
      <c r="A7738">
        <v>7937</v>
      </c>
      <c r="B7738" t="s">
        <v>535</v>
      </c>
      <c r="C7738" t="s">
        <v>479</v>
      </c>
      <c r="D7738" t="str">
        <f>IFERROR(VLOOKUP(A7738,'Perpetual Stats(HEM)'!$A$3:$D$2773,3,FALSE),B7738)</f>
        <v>TAS</v>
      </c>
    </row>
    <row r="7739" spans="1:4">
      <c r="A7739">
        <v>7938</v>
      </c>
      <c r="B7739" t="s">
        <v>535</v>
      </c>
      <c r="C7739" t="s">
        <v>479</v>
      </c>
      <c r="D7739" t="str">
        <f>IFERROR(VLOOKUP(A7739,'Perpetual Stats(HEM)'!$A$3:$D$2773,3,FALSE),B7739)</f>
        <v>TAS</v>
      </c>
    </row>
    <row r="7740" spans="1:4">
      <c r="A7740">
        <v>7939</v>
      </c>
      <c r="B7740" t="s">
        <v>535</v>
      </c>
      <c r="C7740" t="s">
        <v>479</v>
      </c>
      <c r="D7740" t="str">
        <f>IFERROR(VLOOKUP(A7740,'Perpetual Stats(HEM)'!$A$3:$D$2773,3,FALSE),B7740)</f>
        <v>TAS</v>
      </c>
    </row>
    <row r="7741" spans="1:4">
      <c r="A7741">
        <v>7940</v>
      </c>
      <c r="B7741" t="s">
        <v>535</v>
      </c>
      <c r="C7741" t="s">
        <v>479</v>
      </c>
      <c r="D7741" t="str">
        <f>IFERROR(VLOOKUP(A7741,'Perpetual Stats(HEM)'!$A$3:$D$2773,3,FALSE),B7741)</f>
        <v>TAS</v>
      </c>
    </row>
    <row r="7742" spans="1:4">
      <c r="A7742">
        <v>7941</v>
      </c>
      <c r="B7742" t="s">
        <v>535</v>
      </c>
      <c r="C7742" t="s">
        <v>479</v>
      </c>
      <c r="D7742" t="str">
        <f>IFERROR(VLOOKUP(A7742,'Perpetual Stats(HEM)'!$A$3:$D$2773,3,FALSE),B7742)</f>
        <v>TAS</v>
      </c>
    </row>
    <row r="7743" spans="1:4">
      <c r="A7743">
        <v>7942</v>
      </c>
      <c r="B7743" t="s">
        <v>535</v>
      </c>
      <c r="C7743" t="s">
        <v>479</v>
      </c>
      <c r="D7743" t="str">
        <f>IFERROR(VLOOKUP(A7743,'Perpetual Stats(HEM)'!$A$3:$D$2773,3,FALSE),B7743)</f>
        <v>TAS</v>
      </c>
    </row>
    <row r="7744" spans="1:4">
      <c r="A7744">
        <v>7943</v>
      </c>
      <c r="B7744" t="s">
        <v>535</v>
      </c>
      <c r="C7744" t="s">
        <v>479</v>
      </c>
      <c r="D7744" t="str">
        <f>IFERROR(VLOOKUP(A7744,'Perpetual Stats(HEM)'!$A$3:$D$2773,3,FALSE),B7744)</f>
        <v>TAS</v>
      </c>
    </row>
    <row r="7745" spans="1:4">
      <c r="A7745">
        <v>7944</v>
      </c>
      <c r="B7745" t="s">
        <v>535</v>
      </c>
      <c r="C7745" t="s">
        <v>479</v>
      </c>
      <c r="D7745" t="str">
        <f>IFERROR(VLOOKUP(A7745,'Perpetual Stats(HEM)'!$A$3:$D$2773,3,FALSE),B7745)</f>
        <v>TAS</v>
      </c>
    </row>
    <row r="7746" spans="1:4">
      <c r="A7746">
        <v>7945</v>
      </c>
      <c r="B7746" t="s">
        <v>535</v>
      </c>
      <c r="C7746" t="s">
        <v>479</v>
      </c>
      <c r="D7746" t="str">
        <f>IFERROR(VLOOKUP(A7746,'Perpetual Stats(HEM)'!$A$3:$D$2773,3,FALSE),B7746)</f>
        <v>TAS</v>
      </c>
    </row>
    <row r="7747" spans="1:4">
      <c r="A7747">
        <v>7946</v>
      </c>
      <c r="B7747" t="s">
        <v>535</v>
      </c>
      <c r="C7747" t="s">
        <v>479</v>
      </c>
      <c r="D7747" t="str">
        <f>IFERROR(VLOOKUP(A7747,'Perpetual Stats(HEM)'!$A$3:$D$2773,3,FALSE),B7747)</f>
        <v>TAS</v>
      </c>
    </row>
    <row r="7748" spans="1:4">
      <c r="A7748">
        <v>7947</v>
      </c>
      <c r="B7748" t="s">
        <v>535</v>
      </c>
      <c r="C7748" t="s">
        <v>479</v>
      </c>
      <c r="D7748" t="str">
        <f>IFERROR(VLOOKUP(A7748,'Perpetual Stats(HEM)'!$A$3:$D$2773,3,FALSE),B7748)</f>
        <v>TAS</v>
      </c>
    </row>
    <row r="7749" spans="1:4">
      <c r="A7749">
        <v>7948</v>
      </c>
      <c r="B7749" t="s">
        <v>535</v>
      </c>
      <c r="C7749" t="s">
        <v>479</v>
      </c>
      <c r="D7749" t="str">
        <f>IFERROR(VLOOKUP(A7749,'Perpetual Stats(HEM)'!$A$3:$D$2773,3,FALSE),B7749)</f>
        <v>TAS</v>
      </c>
    </row>
    <row r="7750" spans="1:4">
      <c r="A7750">
        <v>7949</v>
      </c>
      <c r="B7750" t="s">
        <v>535</v>
      </c>
      <c r="C7750" t="s">
        <v>479</v>
      </c>
      <c r="D7750" t="str">
        <f>IFERROR(VLOOKUP(A7750,'Perpetual Stats(HEM)'!$A$3:$D$2773,3,FALSE),B7750)</f>
        <v>TAS</v>
      </c>
    </row>
    <row r="7751" spans="1:4">
      <c r="A7751">
        <v>7950</v>
      </c>
      <c r="B7751" t="s">
        <v>535</v>
      </c>
      <c r="C7751" t="s">
        <v>479</v>
      </c>
      <c r="D7751" t="str">
        <f>IFERROR(VLOOKUP(A7751,'Perpetual Stats(HEM)'!$A$3:$D$2773,3,FALSE),B7751)</f>
        <v>TAS</v>
      </c>
    </row>
    <row r="7752" spans="1:4">
      <c r="A7752">
        <v>7951</v>
      </c>
      <c r="B7752" t="s">
        <v>535</v>
      </c>
      <c r="C7752" t="s">
        <v>479</v>
      </c>
      <c r="D7752" t="str">
        <f>IFERROR(VLOOKUP(A7752,'Perpetual Stats(HEM)'!$A$3:$D$2773,3,FALSE),B7752)</f>
        <v>TAS</v>
      </c>
    </row>
    <row r="7753" spans="1:4">
      <c r="A7753">
        <v>7952</v>
      </c>
      <c r="B7753" t="s">
        <v>535</v>
      </c>
      <c r="C7753" t="s">
        <v>479</v>
      </c>
      <c r="D7753" t="str">
        <f>IFERROR(VLOOKUP(A7753,'Perpetual Stats(HEM)'!$A$3:$D$2773,3,FALSE),B7753)</f>
        <v>TAS</v>
      </c>
    </row>
    <row r="7754" spans="1:4">
      <c r="A7754">
        <v>7953</v>
      </c>
      <c r="B7754" t="s">
        <v>535</v>
      </c>
      <c r="C7754" t="s">
        <v>479</v>
      </c>
      <c r="D7754" t="str">
        <f>IFERROR(VLOOKUP(A7754,'Perpetual Stats(HEM)'!$A$3:$D$2773,3,FALSE),B7754)</f>
        <v>TAS</v>
      </c>
    </row>
    <row r="7755" spans="1:4">
      <c r="A7755">
        <v>7954</v>
      </c>
      <c r="B7755" t="s">
        <v>535</v>
      </c>
      <c r="C7755" t="s">
        <v>479</v>
      </c>
      <c r="D7755" t="str">
        <f>IFERROR(VLOOKUP(A7755,'Perpetual Stats(HEM)'!$A$3:$D$2773,3,FALSE),B7755)</f>
        <v>TAS</v>
      </c>
    </row>
    <row r="7756" spans="1:4">
      <c r="A7756">
        <v>7955</v>
      </c>
      <c r="B7756" t="s">
        <v>535</v>
      </c>
      <c r="C7756" t="s">
        <v>479</v>
      </c>
      <c r="D7756" t="str">
        <f>IFERROR(VLOOKUP(A7756,'Perpetual Stats(HEM)'!$A$3:$D$2773,3,FALSE),B7756)</f>
        <v>TAS</v>
      </c>
    </row>
    <row r="7757" spans="1:4">
      <c r="A7757">
        <v>7956</v>
      </c>
      <c r="B7757" t="s">
        <v>535</v>
      </c>
      <c r="C7757" t="s">
        <v>479</v>
      </c>
      <c r="D7757" t="str">
        <f>IFERROR(VLOOKUP(A7757,'Perpetual Stats(HEM)'!$A$3:$D$2773,3,FALSE),B7757)</f>
        <v>TAS</v>
      </c>
    </row>
    <row r="7758" spans="1:4">
      <c r="A7758">
        <v>7957</v>
      </c>
      <c r="B7758" t="s">
        <v>535</v>
      </c>
      <c r="C7758" t="s">
        <v>479</v>
      </c>
      <c r="D7758" t="str">
        <f>IFERROR(VLOOKUP(A7758,'Perpetual Stats(HEM)'!$A$3:$D$2773,3,FALSE),B7758)</f>
        <v>TAS</v>
      </c>
    </row>
    <row r="7759" spans="1:4">
      <c r="A7759">
        <v>7958</v>
      </c>
      <c r="B7759" t="s">
        <v>535</v>
      </c>
      <c r="C7759" t="s">
        <v>479</v>
      </c>
      <c r="D7759" t="str">
        <f>IFERROR(VLOOKUP(A7759,'Perpetual Stats(HEM)'!$A$3:$D$2773,3,FALSE),B7759)</f>
        <v>TAS</v>
      </c>
    </row>
    <row r="7760" spans="1:4">
      <c r="A7760">
        <v>7959</v>
      </c>
      <c r="B7760" t="s">
        <v>535</v>
      </c>
      <c r="C7760" t="s">
        <v>479</v>
      </c>
      <c r="D7760" t="str">
        <f>IFERROR(VLOOKUP(A7760,'Perpetual Stats(HEM)'!$A$3:$D$2773,3,FALSE),B7760)</f>
        <v>TAS</v>
      </c>
    </row>
    <row r="7761" spans="1:4">
      <c r="A7761">
        <v>7960</v>
      </c>
      <c r="B7761" t="s">
        <v>535</v>
      </c>
      <c r="C7761" t="s">
        <v>479</v>
      </c>
      <c r="D7761" t="str">
        <f>IFERROR(VLOOKUP(A7761,'Perpetual Stats(HEM)'!$A$3:$D$2773,3,FALSE),B7761)</f>
        <v>TAS</v>
      </c>
    </row>
    <row r="7762" spans="1:4">
      <c r="A7762">
        <v>7961</v>
      </c>
      <c r="B7762" t="s">
        <v>535</v>
      </c>
      <c r="C7762" t="s">
        <v>479</v>
      </c>
      <c r="D7762" t="str">
        <f>IFERROR(VLOOKUP(A7762,'Perpetual Stats(HEM)'!$A$3:$D$2773,3,FALSE),B7762)</f>
        <v>TAS</v>
      </c>
    </row>
    <row r="7763" spans="1:4">
      <c r="A7763">
        <v>7962</v>
      </c>
      <c r="B7763" t="s">
        <v>535</v>
      </c>
      <c r="C7763" t="s">
        <v>479</v>
      </c>
      <c r="D7763" t="str">
        <f>IFERROR(VLOOKUP(A7763,'Perpetual Stats(HEM)'!$A$3:$D$2773,3,FALSE),B7763)</f>
        <v>TAS</v>
      </c>
    </row>
    <row r="7764" spans="1:4">
      <c r="A7764">
        <v>7963</v>
      </c>
      <c r="B7764" t="s">
        <v>535</v>
      </c>
      <c r="C7764" t="s">
        <v>479</v>
      </c>
      <c r="D7764" t="str">
        <f>IFERROR(VLOOKUP(A7764,'Perpetual Stats(HEM)'!$A$3:$D$2773,3,FALSE),B7764)</f>
        <v>TAS</v>
      </c>
    </row>
    <row r="7765" spans="1:4">
      <c r="A7765">
        <v>7964</v>
      </c>
      <c r="B7765" t="s">
        <v>535</v>
      </c>
      <c r="C7765" t="s">
        <v>479</v>
      </c>
      <c r="D7765" t="str">
        <f>IFERROR(VLOOKUP(A7765,'Perpetual Stats(HEM)'!$A$3:$D$2773,3,FALSE),B7765)</f>
        <v>TAS</v>
      </c>
    </row>
    <row r="7766" spans="1:4">
      <c r="A7766">
        <v>7965</v>
      </c>
      <c r="B7766" t="s">
        <v>535</v>
      </c>
      <c r="C7766" t="s">
        <v>479</v>
      </c>
      <c r="D7766" t="str">
        <f>IFERROR(VLOOKUP(A7766,'Perpetual Stats(HEM)'!$A$3:$D$2773,3,FALSE),B7766)</f>
        <v>TAS</v>
      </c>
    </row>
    <row r="7767" spans="1:4">
      <c r="A7767">
        <v>7966</v>
      </c>
      <c r="B7767" t="s">
        <v>535</v>
      </c>
      <c r="C7767" t="s">
        <v>479</v>
      </c>
      <c r="D7767" t="str">
        <f>IFERROR(VLOOKUP(A7767,'Perpetual Stats(HEM)'!$A$3:$D$2773,3,FALSE),B7767)</f>
        <v>TAS</v>
      </c>
    </row>
    <row r="7768" spans="1:4">
      <c r="A7768">
        <v>7967</v>
      </c>
      <c r="B7768" t="s">
        <v>535</v>
      </c>
      <c r="C7768" t="s">
        <v>479</v>
      </c>
      <c r="D7768" t="str">
        <f>IFERROR(VLOOKUP(A7768,'Perpetual Stats(HEM)'!$A$3:$D$2773,3,FALSE),B7768)</f>
        <v>TAS</v>
      </c>
    </row>
    <row r="7769" spans="1:4">
      <c r="A7769">
        <v>7968</v>
      </c>
      <c r="B7769" t="s">
        <v>535</v>
      </c>
      <c r="C7769" t="s">
        <v>479</v>
      </c>
      <c r="D7769" t="str">
        <f>IFERROR(VLOOKUP(A7769,'Perpetual Stats(HEM)'!$A$3:$D$2773,3,FALSE),B7769)</f>
        <v>TAS</v>
      </c>
    </row>
    <row r="7770" spans="1:4">
      <c r="A7770">
        <v>7969</v>
      </c>
      <c r="B7770" t="s">
        <v>535</v>
      </c>
      <c r="C7770" t="s">
        <v>479</v>
      </c>
      <c r="D7770" t="str">
        <f>IFERROR(VLOOKUP(A7770,'Perpetual Stats(HEM)'!$A$3:$D$2773,3,FALSE),B7770)</f>
        <v>TAS</v>
      </c>
    </row>
    <row r="7771" spans="1:4">
      <c r="A7771">
        <v>7970</v>
      </c>
      <c r="B7771" t="s">
        <v>535</v>
      </c>
      <c r="C7771" t="s">
        <v>479</v>
      </c>
      <c r="D7771" t="str">
        <f>IFERROR(VLOOKUP(A7771,'Perpetual Stats(HEM)'!$A$3:$D$2773,3,FALSE),B7771)</f>
        <v>TAS</v>
      </c>
    </row>
    <row r="7772" spans="1:4">
      <c r="A7772">
        <v>7971</v>
      </c>
      <c r="B7772" t="s">
        <v>535</v>
      </c>
      <c r="C7772" t="s">
        <v>479</v>
      </c>
      <c r="D7772" t="str">
        <f>IFERROR(VLOOKUP(A7772,'Perpetual Stats(HEM)'!$A$3:$D$2773,3,FALSE),B7772)</f>
        <v>TAS</v>
      </c>
    </row>
    <row r="7773" spans="1:4">
      <c r="A7773">
        <v>7972</v>
      </c>
      <c r="B7773" t="s">
        <v>535</v>
      </c>
      <c r="C7773" t="s">
        <v>479</v>
      </c>
      <c r="D7773" t="str">
        <f>IFERROR(VLOOKUP(A7773,'Perpetual Stats(HEM)'!$A$3:$D$2773,3,FALSE),B7773)</f>
        <v>TAS</v>
      </c>
    </row>
    <row r="7774" spans="1:4">
      <c r="A7774">
        <v>7973</v>
      </c>
      <c r="B7774" t="s">
        <v>535</v>
      </c>
      <c r="C7774" t="s">
        <v>479</v>
      </c>
      <c r="D7774" t="str">
        <f>IFERROR(VLOOKUP(A7774,'Perpetual Stats(HEM)'!$A$3:$D$2773,3,FALSE),B7774)</f>
        <v>TAS</v>
      </c>
    </row>
    <row r="7775" spans="1:4">
      <c r="A7775">
        <v>7974</v>
      </c>
      <c r="B7775" t="s">
        <v>535</v>
      </c>
      <c r="C7775" t="s">
        <v>479</v>
      </c>
      <c r="D7775" t="str">
        <f>IFERROR(VLOOKUP(A7775,'Perpetual Stats(HEM)'!$A$3:$D$2773,3,FALSE),B7775)</f>
        <v>TAS</v>
      </c>
    </row>
    <row r="7776" spans="1:4">
      <c r="A7776">
        <v>7975</v>
      </c>
      <c r="B7776" t="s">
        <v>535</v>
      </c>
      <c r="C7776" t="s">
        <v>479</v>
      </c>
      <c r="D7776" t="str">
        <f>IFERROR(VLOOKUP(A7776,'Perpetual Stats(HEM)'!$A$3:$D$2773,3,FALSE),B7776)</f>
        <v>TAS</v>
      </c>
    </row>
    <row r="7777" spans="1:4">
      <c r="A7777">
        <v>7976</v>
      </c>
      <c r="B7777" t="s">
        <v>535</v>
      </c>
      <c r="C7777" t="s">
        <v>479</v>
      </c>
      <c r="D7777" t="str">
        <f>IFERROR(VLOOKUP(A7777,'Perpetual Stats(HEM)'!$A$3:$D$2773,3,FALSE),B7777)</f>
        <v>TAS</v>
      </c>
    </row>
    <row r="7778" spans="1:4">
      <c r="A7778">
        <v>7977</v>
      </c>
      <c r="B7778" t="s">
        <v>535</v>
      </c>
      <c r="C7778" t="s">
        <v>479</v>
      </c>
      <c r="D7778" t="str">
        <f>IFERROR(VLOOKUP(A7778,'Perpetual Stats(HEM)'!$A$3:$D$2773,3,FALSE),B7778)</f>
        <v>TAS</v>
      </c>
    </row>
    <row r="7779" spans="1:4">
      <c r="A7779">
        <v>7978</v>
      </c>
      <c r="B7779" t="s">
        <v>535</v>
      </c>
      <c r="C7779" t="s">
        <v>479</v>
      </c>
      <c r="D7779" t="str">
        <f>IFERROR(VLOOKUP(A7779,'Perpetual Stats(HEM)'!$A$3:$D$2773,3,FALSE),B7779)</f>
        <v>TAS</v>
      </c>
    </row>
    <row r="7780" spans="1:4">
      <c r="A7780">
        <v>7979</v>
      </c>
      <c r="B7780" t="s">
        <v>535</v>
      </c>
      <c r="C7780" t="s">
        <v>479</v>
      </c>
      <c r="D7780" t="str">
        <f>IFERROR(VLOOKUP(A7780,'Perpetual Stats(HEM)'!$A$3:$D$2773,3,FALSE),B7780)</f>
        <v>TAS</v>
      </c>
    </row>
    <row r="7781" spans="1:4">
      <c r="A7781">
        <v>7980</v>
      </c>
      <c r="B7781" t="s">
        <v>535</v>
      </c>
      <c r="C7781" t="s">
        <v>479</v>
      </c>
      <c r="D7781" t="str">
        <f>IFERROR(VLOOKUP(A7781,'Perpetual Stats(HEM)'!$A$3:$D$2773,3,FALSE),B7781)</f>
        <v>TAS</v>
      </c>
    </row>
    <row r="7782" spans="1:4">
      <c r="A7782">
        <v>7981</v>
      </c>
      <c r="B7782" t="s">
        <v>535</v>
      </c>
      <c r="C7782" t="s">
        <v>479</v>
      </c>
      <c r="D7782" t="str">
        <f>IFERROR(VLOOKUP(A7782,'Perpetual Stats(HEM)'!$A$3:$D$2773,3,FALSE),B7782)</f>
        <v>TAS</v>
      </c>
    </row>
    <row r="7783" spans="1:4">
      <c r="A7783">
        <v>7982</v>
      </c>
      <c r="B7783" t="s">
        <v>535</v>
      </c>
      <c r="C7783" t="s">
        <v>479</v>
      </c>
      <c r="D7783" t="str">
        <f>IFERROR(VLOOKUP(A7783,'Perpetual Stats(HEM)'!$A$3:$D$2773,3,FALSE),B7783)</f>
        <v>TAS</v>
      </c>
    </row>
    <row r="7784" spans="1:4">
      <c r="A7784">
        <v>7983</v>
      </c>
      <c r="B7784" t="s">
        <v>535</v>
      </c>
      <c r="C7784" t="s">
        <v>479</v>
      </c>
      <c r="D7784" t="str">
        <f>IFERROR(VLOOKUP(A7784,'Perpetual Stats(HEM)'!$A$3:$D$2773,3,FALSE),B7784)</f>
        <v>TAS</v>
      </c>
    </row>
    <row r="7785" spans="1:4">
      <c r="A7785">
        <v>7984</v>
      </c>
      <c r="B7785" t="s">
        <v>535</v>
      </c>
      <c r="C7785" t="s">
        <v>479</v>
      </c>
      <c r="D7785" t="str">
        <f>IFERROR(VLOOKUP(A7785,'Perpetual Stats(HEM)'!$A$3:$D$2773,3,FALSE),B7785)</f>
        <v>TAS</v>
      </c>
    </row>
    <row r="7786" spans="1:4">
      <c r="A7786">
        <v>7985</v>
      </c>
      <c r="B7786" t="s">
        <v>535</v>
      </c>
      <c r="C7786" t="s">
        <v>479</v>
      </c>
      <c r="D7786" t="str">
        <f>IFERROR(VLOOKUP(A7786,'Perpetual Stats(HEM)'!$A$3:$D$2773,3,FALSE),B7786)</f>
        <v>TAS</v>
      </c>
    </row>
    <row r="7787" spans="1:4">
      <c r="A7787">
        <v>7986</v>
      </c>
      <c r="B7787" t="s">
        <v>535</v>
      </c>
      <c r="C7787" t="s">
        <v>479</v>
      </c>
      <c r="D7787" t="str">
        <f>IFERROR(VLOOKUP(A7787,'Perpetual Stats(HEM)'!$A$3:$D$2773,3,FALSE),B7787)</f>
        <v>TAS</v>
      </c>
    </row>
    <row r="7788" spans="1:4">
      <c r="A7788">
        <v>7987</v>
      </c>
      <c r="B7788" t="s">
        <v>535</v>
      </c>
      <c r="C7788" t="s">
        <v>479</v>
      </c>
      <c r="D7788" t="str">
        <f>IFERROR(VLOOKUP(A7788,'Perpetual Stats(HEM)'!$A$3:$D$2773,3,FALSE),B7788)</f>
        <v>TAS</v>
      </c>
    </row>
    <row r="7789" spans="1:4">
      <c r="A7789">
        <v>7988</v>
      </c>
      <c r="B7789" t="s">
        <v>535</v>
      </c>
      <c r="C7789" t="s">
        <v>479</v>
      </c>
      <c r="D7789" t="str">
        <f>IFERROR(VLOOKUP(A7789,'Perpetual Stats(HEM)'!$A$3:$D$2773,3,FALSE),B7789)</f>
        <v>TAS</v>
      </c>
    </row>
    <row r="7790" spans="1:4">
      <c r="A7790">
        <v>7989</v>
      </c>
      <c r="B7790" t="s">
        <v>535</v>
      </c>
      <c r="C7790" t="s">
        <v>479</v>
      </c>
      <c r="D7790" t="str">
        <f>IFERROR(VLOOKUP(A7790,'Perpetual Stats(HEM)'!$A$3:$D$2773,3,FALSE),B7790)</f>
        <v>TAS</v>
      </c>
    </row>
    <row r="7791" spans="1:4">
      <c r="A7791">
        <v>7990</v>
      </c>
      <c r="B7791" t="s">
        <v>535</v>
      </c>
      <c r="C7791" t="s">
        <v>479</v>
      </c>
      <c r="D7791" t="str">
        <f>IFERROR(VLOOKUP(A7791,'Perpetual Stats(HEM)'!$A$3:$D$2773,3,FALSE),B7791)</f>
        <v>TAS</v>
      </c>
    </row>
    <row r="7792" spans="1:4">
      <c r="A7792">
        <v>7991</v>
      </c>
      <c r="B7792" t="s">
        <v>535</v>
      </c>
      <c r="C7792" t="s">
        <v>479</v>
      </c>
      <c r="D7792" t="str">
        <f>IFERROR(VLOOKUP(A7792,'Perpetual Stats(HEM)'!$A$3:$D$2773,3,FALSE),B7792)</f>
        <v>TAS</v>
      </c>
    </row>
    <row r="7793" spans="1:4">
      <c r="A7793">
        <v>7992</v>
      </c>
      <c r="B7793" t="s">
        <v>535</v>
      </c>
      <c r="C7793" t="s">
        <v>479</v>
      </c>
      <c r="D7793" t="str">
        <f>IFERROR(VLOOKUP(A7793,'Perpetual Stats(HEM)'!$A$3:$D$2773,3,FALSE),B7793)</f>
        <v>TAS</v>
      </c>
    </row>
    <row r="7794" spans="1:4">
      <c r="A7794">
        <v>7993</v>
      </c>
      <c r="B7794" t="s">
        <v>535</v>
      </c>
      <c r="C7794" t="s">
        <v>479</v>
      </c>
      <c r="D7794" t="str">
        <f>IFERROR(VLOOKUP(A7794,'Perpetual Stats(HEM)'!$A$3:$D$2773,3,FALSE),B7794)</f>
        <v>TAS</v>
      </c>
    </row>
    <row r="7795" spans="1:4">
      <c r="A7795">
        <v>7994</v>
      </c>
      <c r="B7795" t="s">
        <v>535</v>
      </c>
      <c r="C7795" t="s">
        <v>479</v>
      </c>
      <c r="D7795" t="str">
        <f>IFERROR(VLOOKUP(A7795,'Perpetual Stats(HEM)'!$A$3:$D$2773,3,FALSE),B7795)</f>
        <v>TAS</v>
      </c>
    </row>
    <row r="7796" spans="1:4">
      <c r="A7796">
        <v>7995</v>
      </c>
      <c r="B7796" t="s">
        <v>535</v>
      </c>
      <c r="C7796" t="s">
        <v>479</v>
      </c>
      <c r="D7796" t="str">
        <f>IFERROR(VLOOKUP(A7796,'Perpetual Stats(HEM)'!$A$3:$D$2773,3,FALSE),B7796)</f>
        <v>TAS</v>
      </c>
    </row>
    <row r="7797" spans="1:4">
      <c r="A7797">
        <v>7996</v>
      </c>
      <c r="B7797" t="s">
        <v>535</v>
      </c>
      <c r="C7797" t="s">
        <v>479</v>
      </c>
      <c r="D7797" t="str">
        <f>IFERROR(VLOOKUP(A7797,'Perpetual Stats(HEM)'!$A$3:$D$2773,3,FALSE),B7797)</f>
        <v>TAS</v>
      </c>
    </row>
    <row r="7798" spans="1:4">
      <c r="A7798">
        <v>7997</v>
      </c>
      <c r="B7798" t="s">
        <v>535</v>
      </c>
      <c r="C7798" t="s">
        <v>479</v>
      </c>
      <c r="D7798" t="str">
        <f>IFERROR(VLOOKUP(A7798,'Perpetual Stats(HEM)'!$A$3:$D$2773,3,FALSE),B7798)</f>
        <v>TAS</v>
      </c>
    </row>
    <row r="7799" spans="1:4">
      <c r="A7799">
        <v>7998</v>
      </c>
      <c r="B7799" t="s">
        <v>535</v>
      </c>
      <c r="C7799" t="s">
        <v>479</v>
      </c>
      <c r="D7799" t="str">
        <f>IFERROR(VLOOKUP(A7799,'Perpetual Stats(HEM)'!$A$3:$D$2773,3,FALSE),B7799)</f>
        <v>TAS</v>
      </c>
    </row>
    <row r="7800" spans="1:4">
      <c r="A7800">
        <v>7999</v>
      </c>
      <c r="B7800" t="s">
        <v>535</v>
      </c>
      <c r="C7800" t="s">
        <v>479</v>
      </c>
      <c r="D7800" t="str">
        <f>IFERROR(VLOOKUP(A7800,'Perpetual Stats(HEM)'!$A$3:$D$2773,3,FALSE),B7800)</f>
        <v>TAS</v>
      </c>
    </row>
    <row r="7801" spans="1:4">
      <c r="A7801">
        <v>8000</v>
      </c>
      <c r="B7801" t="s">
        <v>527</v>
      </c>
      <c r="C7801" t="s">
        <v>554</v>
      </c>
      <c r="D7801" t="str">
        <f>IFERROR(VLOOKUP(A7801,'Perpetual Stats(HEM)'!$A$3:$D$2773,3,FALSE),B7801)</f>
        <v>VIC</v>
      </c>
    </row>
    <row r="7802" spans="1:4">
      <c r="A7802">
        <v>8001</v>
      </c>
      <c r="B7802" t="s">
        <v>527</v>
      </c>
      <c r="C7802" t="s">
        <v>554</v>
      </c>
      <c r="D7802" t="str">
        <f>IFERROR(VLOOKUP(A7802,'Perpetual Stats(HEM)'!$A$3:$D$2773,3,FALSE),B7802)</f>
        <v>VIC</v>
      </c>
    </row>
    <row r="7803" spans="1:4">
      <c r="A7803">
        <v>8002</v>
      </c>
      <c r="B7803" t="s">
        <v>527</v>
      </c>
      <c r="C7803" t="s">
        <v>554</v>
      </c>
      <c r="D7803" t="str">
        <f>IFERROR(VLOOKUP(A7803,'Perpetual Stats(HEM)'!$A$3:$D$2773,3,FALSE),B7803)</f>
        <v>VIC</v>
      </c>
    </row>
    <row r="7804" spans="1:4">
      <c r="A7804">
        <v>8003</v>
      </c>
      <c r="B7804" t="s">
        <v>527</v>
      </c>
      <c r="C7804" t="s">
        <v>554</v>
      </c>
      <c r="D7804" t="str">
        <f>IFERROR(VLOOKUP(A7804,'Perpetual Stats(HEM)'!$A$3:$D$2773,3,FALSE),B7804)</f>
        <v>VIC</v>
      </c>
    </row>
    <row r="7805" spans="1:4">
      <c r="A7805">
        <v>8004</v>
      </c>
      <c r="B7805" t="s">
        <v>527</v>
      </c>
      <c r="C7805" t="s">
        <v>554</v>
      </c>
      <c r="D7805" t="str">
        <f>IFERROR(VLOOKUP(A7805,'Perpetual Stats(HEM)'!$A$3:$D$2773,3,FALSE),B7805)</f>
        <v>VIC</v>
      </c>
    </row>
    <row r="7806" spans="1:4">
      <c r="A7806">
        <v>8005</v>
      </c>
      <c r="B7806" t="s">
        <v>527</v>
      </c>
      <c r="C7806" t="s">
        <v>554</v>
      </c>
      <c r="D7806" t="str">
        <f>IFERROR(VLOOKUP(A7806,'Perpetual Stats(HEM)'!$A$3:$D$2773,3,FALSE),B7806)</f>
        <v>VIC</v>
      </c>
    </row>
    <row r="7807" spans="1:4">
      <c r="A7807">
        <v>8006</v>
      </c>
      <c r="B7807" t="s">
        <v>527</v>
      </c>
      <c r="C7807" t="s">
        <v>554</v>
      </c>
      <c r="D7807" t="str">
        <f>IFERROR(VLOOKUP(A7807,'Perpetual Stats(HEM)'!$A$3:$D$2773,3,FALSE),B7807)</f>
        <v>VIC</v>
      </c>
    </row>
    <row r="7808" spans="1:4">
      <c r="A7808">
        <v>8007</v>
      </c>
      <c r="B7808" t="s">
        <v>527</v>
      </c>
      <c r="C7808" t="s">
        <v>554</v>
      </c>
      <c r="D7808" t="str">
        <f>IFERROR(VLOOKUP(A7808,'Perpetual Stats(HEM)'!$A$3:$D$2773,3,FALSE),B7808)</f>
        <v>VIC</v>
      </c>
    </row>
    <row r="7809" spans="1:4">
      <c r="A7809">
        <v>8008</v>
      </c>
      <c r="B7809" t="s">
        <v>527</v>
      </c>
      <c r="C7809" t="s">
        <v>554</v>
      </c>
      <c r="D7809" t="str">
        <f>IFERROR(VLOOKUP(A7809,'Perpetual Stats(HEM)'!$A$3:$D$2773,3,FALSE),B7809)</f>
        <v>VIC</v>
      </c>
    </row>
    <row r="7810" spans="1:4">
      <c r="A7810">
        <v>8009</v>
      </c>
      <c r="B7810" t="s">
        <v>527</v>
      </c>
      <c r="C7810" t="s">
        <v>554</v>
      </c>
      <c r="D7810" t="str">
        <f>IFERROR(VLOOKUP(A7810,'Perpetual Stats(HEM)'!$A$3:$D$2773,3,FALSE),B7810)</f>
        <v>VIC</v>
      </c>
    </row>
    <row r="7811" spans="1:4">
      <c r="A7811">
        <v>8010</v>
      </c>
      <c r="B7811" t="s">
        <v>527</v>
      </c>
      <c r="C7811" t="s">
        <v>554</v>
      </c>
      <c r="D7811" t="str">
        <f>IFERROR(VLOOKUP(A7811,'Perpetual Stats(HEM)'!$A$3:$D$2773,3,FALSE),B7811)</f>
        <v>VIC</v>
      </c>
    </row>
    <row r="7812" spans="1:4">
      <c r="A7812">
        <v>8011</v>
      </c>
      <c r="B7812" t="s">
        <v>527</v>
      </c>
      <c r="C7812" t="s">
        <v>554</v>
      </c>
      <c r="D7812" t="str">
        <f>IFERROR(VLOOKUP(A7812,'Perpetual Stats(HEM)'!$A$3:$D$2773,3,FALSE),B7812)</f>
        <v>VIC</v>
      </c>
    </row>
    <row r="7813" spans="1:4">
      <c r="A7813">
        <v>8012</v>
      </c>
      <c r="B7813" t="s">
        <v>527</v>
      </c>
      <c r="C7813" t="s">
        <v>554</v>
      </c>
      <c r="D7813" t="str">
        <f>IFERROR(VLOOKUP(A7813,'Perpetual Stats(HEM)'!$A$3:$D$2773,3,FALSE),B7813)</f>
        <v>VIC</v>
      </c>
    </row>
    <row r="7814" spans="1:4">
      <c r="A7814">
        <v>8013</v>
      </c>
      <c r="B7814" t="s">
        <v>527</v>
      </c>
      <c r="C7814" t="s">
        <v>554</v>
      </c>
      <c r="D7814" t="str">
        <f>IFERROR(VLOOKUP(A7814,'Perpetual Stats(HEM)'!$A$3:$D$2773,3,FALSE),B7814)</f>
        <v>VIC</v>
      </c>
    </row>
    <row r="7815" spans="1:4">
      <c r="A7815">
        <v>8014</v>
      </c>
      <c r="B7815" t="s">
        <v>527</v>
      </c>
      <c r="C7815" t="s">
        <v>554</v>
      </c>
      <c r="D7815" t="str">
        <f>IFERROR(VLOOKUP(A7815,'Perpetual Stats(HEM)'!$A$3:$D$2773,3,FALSE),B7815)</f>
        <v>VIC</v>
      </c>
    </row>
    <row r="7816" spans="1:4">
      <c r="A7816">
        <v>8015</v>
      </c>
      <c r="B7816" t="s">
        <v>527</v>
      </c>
      <c r="C7816" t="s">
        <v>554</v>
      </c>
      <c r="D7816" t="str">
        <f>IFERROR(VLOOKUP(A7816,'Perpetual Stats(HEM)'!$A$3:$D$2773,3,FALSE),B7816)</f>
        <v>VIC</v>
      </c>
    </row>
    <row r="7817" spans="1:4">
      <c r="A7817">
        <v>8016</v>
      </c>
      <c r="B7817" t="s">
        <v>527</v>
      </c>
      <c r="C7817" t="s">
        <v>554</v>
      </c>
      <c r="D7817" t="str">
        <f>IFERROR(VLOOKUP(A7817,'Perpetual Stats(HEM)'!$A$3:$D$2773,3,FALSE),B7817)</f>
        <v>VIC</v>
      </c>
    </row>
    <row r="7818" spans="1:4">
      <c r="A7818">
        <v>8017</v>
      </c>
      <c r="B7818" t="s">
        <v>527</v>
      </c>
      <c r="C7818" t="s">
        <v>554</v>
      </c>
      <c r="D7818" t="str">
        <f>IFERROR(VLOOKUP(A7818,'Perpetual Stats(HEM)'!$A$3:$D$2773,3,FALSE),B7818)</f>
        <v>VIC</v>
      </c>
    </row>
    <row r="7819" spans="1:4">
      <c r="A7819">
        <v>8018</v>
      </c>
      <c r="B7819" t="s">
        <v>527</v>
      </c>
      <c r="C7819" t="s">
        <v>554</v>
      </c>
      <c r="D7819" t="str">
        <f>IFERROR(VLOOKUP(A7819,'Perpetual Stats(HEM)'!$A$3:$D$2773,3,FALSE),B7819)</f>
        <v>VIC</v>
      </c>
    </row>
    <row r="7820" spans="1:4">
      <c r="A7820">
        <v>8019</v>
      </c>
      <c r="B7820" t="s">
        <v>527</v>
      </c>
      <c r="C7820" t="s">
        <v>554</v>
      </c>
      <c r="D7820" t="str">
        <f>IFERROR(VLOOKUP(A7820,'Perpetual Stats(HEM)'!$A$3:$D$2773,3,FALSE),B7820)</f>
        <v>VIC</v>
      </c>
    </row>
    <row r="7821" spans="1:4">
      <c r="A7821">
        <v>8020</v>
      </c>
      <c r="B7821" t="s">
        <v>527</v>
      </c>
      <c r="C7821" t="s">
        <v>554</v>
      </c>
      <c r="D7821" t="str">
        <f>IFERROR(VLOOKUP(A7821,'Perpetual Stats(HEM)'!$A$3:$D$2773,3,FALSE),B7821)</f>
        <v>VIC</v>
      </c>
    </row>
    <row r="7822" spans="1:4">
      <c r="A7822">
        <v>8021</v>
      </c>
      <c r="B7822" t="s">
        <v>527</v>
      </c>
      <c r="C7822" t="s">
        <v>554</v>
      </c>
      <c r="D7822" t="str">
        <f>IFERROR(VLOOKUP(A7822,'Perpetual Stats(HEM)'!$A$3:$D$2773,3,FALSE),B7822)</f>
        <v>VIC</v>
      </c>
    </row>
    <row r="7823" spans="1:4">
      <c r="A7823">
        <v>8022</v>
      </c>
      <c r="B7823" t="s">
        <v>527</v>
      </c>
      <c r="C7823" t="s">
        <v>554</v>
      </c>
      <c r="D7823" t="str">
        <f>IFERROR(VLOOKUP(A7823,'Perpetual Stats(HEM)'!$A$3:$D$2773,3,FALSE),B7823)</f>
        <v>VIC</v>
      </c>
    </row>
    <row r="7824" spans="1:4">
      <c r="A7824">
        <v>8023</v>
      </c>
      <c r="B7824" t="s">
        <v>527</v>
      </c>
      <c r="C7824" t="s">
        <v>554</v>
      </c>
      <c r="D7824" t="str">
        <f>IFERROR(VLOOKUP(A7824,'Perpetual Stats(HEM)'!$A$3:$D$2773,3,FALSE),B7824)</f>
        <v>VIC</v>
      </c>
    </row>
    <row r="7825" spans="1:4">
      <c r="A7825">
        <v>8024</v>
      </c>
      <c r="B7825" t="s">
        <v>527</v>
      </c>
      <c r="C7825" t="s">
        <v>554</v>
      </c>
      <c r="D7825" t="str">
        <f>IFERROR(VLOOKUP(A7825,'Perpetual Stats(HEM)'!$A$3:$D$2773,3,FALSE),B7825)</f>
        <v>VIC</v>
      </c>
    </row>
    <row r="7826" spans="1:4">
      <c r="A7826">
        <v>8025</v>
      </c>
      <c r="B7826" t="s">
        <v>527</v>
      </c>
      <c r="C7826" t="s">
        <v>554</v>
      </c>
      <c r="D7826" t="str">
        <f>IFERROR(VLOOKUP(A7826,'Perpetual Stats(HEM)'!$A$3:$D$2773,3,FALSE),B7826)</f>
        <v>VIC</v>
      </c>
    </row>
    <row r="7827" spans="1:4">
      <c r="A7827">
        <v>8026</v>
      </c>
      <c r="B7827" t="s">
        <v>527</v>
      </c>
      <c r="C7827" t="s">
        <v>554</v>
      </c>
      <c r="D7827" t="str">
        <f>IFERROR(VLOOKUP(A7827,'Perpetual Stats(HEM)'!$A$3:$D$2773,3,FALSE),B7827)</f>
        <v>VIC</v>
      </c>
    </row>
    <row r="7828" spans="1:4">
      <c r="A7828">
        <v>8027</v>
      </c>
      <c r="B7828" t="s">
        <v>527</v>
      </c>
      <c r="C7828" t="s">
        <v>554</v>
      </c>
      <c r="D7828" t="str">
        <f>IFERROR(VLOOKUP(A7828,'Perpetual Stats(HEM)'!$A$3:$D$2773,3,FALSE),B7828)</f>
        <v>VIC</v>
      </c>
    </row>
    <row r="7829" spans="1:4">
      <c r="A7829">
        <v>8028</v>
      </c>
      <c r="B7829" t="s">
        <v>527</v>
      </c>
      <c r="C7829" t="s">
        <v>554</v>
      </c>
      <c r="D7829" t="str">
        <f>IFERROR(VLOOKUP(A7829,'Perpetual Stats(HEM)'!$A$3:$D$2773,3,FALSE),B7829)</f>
        <v>VIC</v>
      </c>
    </row>
    <row r="7830" spans="1:4">
      <c r="A7830">
        <v>8029</v>
      </c>
      <c r="B7830" t="s">
        <v>527</v>
      </c>
      <c r="C7830" t="s">
        <v>554</v>
      </c>
      <c r="D7830" t="str">
        <f>IFERROR(VLOOKUP(A7830,'Perpetual Stats(HEM)'!$A$3:$D$2773,3,FALSE),B7830)</f>
        <v>VIC</v>
      </c>
    </row>
    <row r="7831" spans="1:4">
      <c r="A7831">
        <v>8030</v>
      </c>
      <c r="B7831" t="s">
        <v>527</v>
      </c>
      <c r="C7831" t="s">
        <v>554</v>
      </c>
      <c r="D7831" t="str">
        <f>IFERROR(VLOOKUP(A7831,'Perpetual Stats(HEM)'!$A$3:$D$2773,3,FALSE),B7831)</f>
        <v>VIC</v>
      </c>
    </row>
    <row r="7832" spans="1:4">
      <c r="A7832">
        <v>8031</v>
      </c>
      <c r="B7832" t="s">
        <v>527</v>
      </c>
      <c r="C7832" t="s">
        <v>554</v>
      </c>
      <c r="D7832" t="str">
        <f>IFERROR(VLOOKUP(A7832,'Perpetual Stats(HEM)'!$A$3:$D$2773,3,FALSE),B7832)</f>
        <v>VIC</v>
      </c>
    </row>
    <row r="7833" spans="1:4">
      <c r="A7833">
        <v>8032</v>
      </c>
      <c r="B7833" t="s">
        <v>527</v>
      </c>
      <c r="C7833" t="s">
        <v>554</v>
      </c>
      <c r="D7833" t="str">
        <f>IFERROR(VLOOKUP(A7833,'Perpetual Stats(HEM)'!$A$3:$D$2773,3,FALSE),B7833)</f>
        <v>VIC</v>
      </c>
    </row>
    <row r="7834" spans="1:4">
      <c r="A7834">
        <v>8033</v>
      </c>
      <c r="B7834" t="s">
        <v>527</v>
      </c>
      <c r="C7834" t="s">
        <v>554</v>
      </c>
      <c r="D7834" t="str">
        <f>IFERROR(VLOOKUP(A7834,'Perpetual Stats(HEM)'!$A$3:$D$2773,3,FALSE),B7834)</f>
        <v>VIC</v>
      </c>
    </row>
    <row r="7835" spans="1:4">
      <c r="A7835">
        <v>8034</v>
      </c>
      <c r="B7835" t="s">
        <v>527</v>
      </c>
      <c r="C7835" t="s">
        <v>554</v>
      </c>
      <c r="D7835" t="str">
        <f>IFERROR(VLOOKUP(A7835,'Perpetual Stats(HEM)'!$A$3:$D$2773,3,FALSE),B7835)</f>
        <v>VIC</v>
      </c>
    </row>
    <row r="7836" spans="1:4">
      <c r="A7836">
        <v>8035</v>
      </c>
      <c r="B7836" t="s">
        <v>527</v>
      </c>
      <c r="C7836" t="s">
        <v>554</v>
      </c>
      <c r="D7836" t="str">
        <f>IFERROR(VLOOKUP(A7836,'Perpetual Stats(HEM)'!$A$3:$D$2773,3,FALSE),B7836)</f>
        <v>VIC</v>
      </c>
    </row>
    <row r="7837" spans="1:4">
      <c r="A7837">
        <v>8036</v>
      </c>
      <c r="B7837" t="s">
        <v>527</v>
      </c>
      <c r="C7837" t="s">
        <v>554</v>
      </c>
      <c r="D7837" t="str">
        <f>IFERROR(VLOOKUP(A7837,'Perpetual Stats(HEM)'!$A$3:$D$2773,3,FALSE),B7837)</f>
        <v>VIC</v>
      </c>
    </row>
    <row r="7838" spans="1:4">
      <c r="A7838">
        <v>8037</v>
      </c>
      <c r="B7838" t="s">
        <v>527</v>
      </c>
      <c r="C7838" t="s">
        <v>554</v>
      </c>
      <c r="D7838" t="str">
        <f>IFERROR(VLOOKUP(A7838,'Perpetual Stats(HEM)'!$A$3:$D$2773,3,FALSE),B7838)</f>
        <v>VIC</v>
      </c>
    </row>
    <row r="7839" spans="1:4">
      <c r="A7839">
        <v>8038</v>
      </c>
      <c r="B7839" t="s">
        <v>527</v>
      </c>
      <c r="C7839" t="s">
        <v>554</v>
      </c>
      <c r="D7839" t="str">
        <f>IFERROR(VLOOKUP(A7839,'Perpetual Stats(HEM)'!$A$3:$D$2773,3,FALSE),B7839)</f>
        <v>VIC</v>
      </c>
    </row>
    <row r="7840" spans="1:4">
      <c r="A7840">
        <v>8039</v>
      </c>
      <c r="B7840" t="s">
        <v>527</v>
      </c>
      <c r="C7840" t="s">
        <v>554</v>
      </c>
      <c r="D7840" t="str">
        <f>IFERROR(VLOOKUP(A7840,'Perpetual Stats(HEM)'!$A$3:$D$2773,3,FALSE),B7840)</f>
        <v>VIC</v>
      </c>
    </row>
    <row r="7841" spans="1:4">
      <c r="A7841">
        <v>8040</v>
      </c>
      <c r="B7841" t="s">
        <v>527</v>
      </c>
      <c r="C7841" t="s">
        <v>554</v>
      </c>
      <c r="D7841" t="str">
        <f>IFERROR(VLOOKUP(A7841,'Perpetual Stats(HEM)'!$A$3:$D$2773,3,FALSE),B7841)</f>
        <v>VIC</v>
      </c>
    </row>
    <row r="7842" spans="1:4">
      <c r="A7842">
        <v>8041</v>
      </c>
      <c r="B7842" t="s">
        <v>527</v>
      </c>
      <c r="C7842" t="s">
        <v>554</v>
      </c>
      <c r="D7842" t="str">
        <f>IFERROR(VLOOKUP(A7842,'Perpetual Stats(HEM)'!$A$3:$D$2773,3,FALSE),B7842)</f>
        <v>VIC</v>
      </c>
    </row>
    <row r="7843" spans="1:4">
      <c r="A7843">
        <v>8042</v>
      </c>
      <c r="B7843" t="s">
        <v>527</v>
      </c>
      <c r="C7843" t="s">
        <v>554</v>
      </c>
      <c r="D7843" t="str">
        <f>IFERROR(VLOOKUP(A7843,'Perpetual Stats(HEM)'!$A$3:$D$2773,3,FALSE),B7843)</f>
        <v>VIC</v>
      </c>
    </row>
    <row r="7844" spans="1:4">
      <c r="A7844">
        <v>8043</v>
      </c>
      <c r="B7844" t="s">
        <v>527</v>
      </c>
      <c r="C7844" t="s">
        <v>554</v>
      </c>
      <c r="D7844" t="str">
        <f>IFERROR(VLOOKUP(A7844,'Perpetual Stats(HEM)'!$A$3:$D$2773,3,FALSE),B7844)</f>
        <v>VIC</v>
      </c>
    </row>
    <row r="7845" spans="1:4">
      <c r="A7845">
        <v>8044</v>
      </c>
      <c r="B7845" t="s">
        <v>527</v>
      </c>
      <c r="C7845" t="s">
        <v>554</v>
      </c>
      <c r="D7845" t="str">
        <f>IFERROR(VLOOKUP(A7845,'Perpetual Stats(HEM)'!$A$3:$D$2773,3,FALSE),B7845)</f>
        <v>VIC</v>
      </c>
    </row>
    <row r="7846" spans="1:4">
      <c r="A7846">
        <v>8045</v>
      </c>
      <c r="B7846" t="s">
        <v>527</v>
      </c>
      <c r="C7846" t="s">
        <v>554</v>
      </c>
      <c r="D7846" t="str">
        <f>IFERROR(VLOOKUP(A7846,'Perpetual Stats(HEM)'!$A$3:$D$2773,3,FALSE),B7846)</f>
        <v>VIC</v>
      </c>
    </row>
    <row r="7847" spans="1:4">
      <c r="A7847">
        <v>8046</v>
      </c>
      <c r="B7847" t="s">
        <v>527</v>
      </c>
      <c r="C7847" t="s">
        <v>554</v>
      </c>
      <c r="D7847" t="str">
        <f>IFERROR(VLOOKUP(A7847,'Perpetual Stats(HEM)'!$A$3:$D$2773,3,FALSE),B7847)</f>
        <v>VIC</v>
      </c>
    </row>
    <row r="7848" spans="1:4">
      <c r="A7848">
        <v>8047</v>
      </c>
      <c r="B7848" t="s">
        <v>527</v>
      </c>
      <c r="C7848" t="s">
        <v>554</v>
      </c>
      <c r="D7848" t="str">
        <f>IFERROR(VLOOKUP(A7848,'Perpetual Stats(HEM)'!$A$3:$D$2773,3,FALSE),B7848)</f>
        <v>VIC</v>
      </c>
    </row>
    <row r="7849" spans="1:4">
      <c r="A7849">
        <v>8048</v>
      </c>
      <c r="B7849" t="s">
        <v>527</v>
      </c>
      <c r="C7849" t="s">
        <v>554</v>
      </c>
      <c r="D7849" t="str">
        <f>IFERROR(VLOOKUP(A7849,'Perpetual Stats(HEM)'!$A$3:$D$2773,3,FALSE),B7849)</f>
        <v>VIC</v>
      </c>
    </row>
    <row r="7850" spans="1:4">
      <c r="A7850">
        <v>8049</v>
      </c>
      <c r="B7850" t="s">
        <v>527</v>
      </c>
      <c r="C7850" t="s">
        <v>554</v>
      </c>
      <c r="D7850" t="str">
        <f>IFERROR(VLOOKUP(A7850,'Perpetual Stats(HEM)'!$A$3:$D$2773,3,FALSE),B7850)</f>
        <v>VIC</v>
      </c>
    </row>
    <row r="7851" spans="1:4">
      <c r="A7851">
        <v>8050</v>
      </c>
      <c r="B7851" t="s">
        <v>527</v>
      </c>
      <c r="C7851" t="s">
        <v>554</v>
      </c>
      <c r="D7851" t="str">
        <f>IFERROR(VLOOKUP(A7851,'Perpetual Stats(HEM)'!$A$3:$D$2773,3,FALSE),B7851)</f>
        <v>VIC</v>
      </c>
    </row>
    <row r="7852" spans="1:4">
      <c r="A7852">
        <v>8051</v>
      </c>
      <c r="B7852" t="s">
        <v>527</v>
      </c>
      <c r="C7852" t="s">
        <v>554</v>
      </c>
      <c r="D7852" t="str">
        <f>IFERROR(VLOOKUP(A7852,'Perpetual Stats(HEM)'!$A$3:$D$2773,3,FALSE),B7852)</f>
        <v>VIC</v>
      </c>
    </row>
    <row r="7853" spans="1:4">
      <c r="A7853">
        <v>8052</v>
      </c>
      <c r="B7853" t="s">
        <v>527</v>
      </c>
      <c r="C7853" t="s">
        <v>554</v>
      </c>
      <c r="D7853" t="str">
        <f>IFERROR(VLOOKUP(A7853,'Perpetual Stats(HEM)'!$A$3:$D$2773,3,FALSE),B7853)</f>
        <v>VIC</v>
      </c>
    </row>
    <row r="7854" spans="1:4">
      <c r="A7854">
        <v>8053</v>
      </c>
      <c r="B7854" t="s">
        <v>527</v>
      </c>
      <c r="C7854" t="s">
        <v>554</v>
      </c>
      <c r="D7854" t="str">
        <f>IFERROR(VLOOKUP(A7854,'Perpetual Stats(HEM)'!$A$3:$D$2773,3,FALSE),B7854)</f>
        <v>VIC</v>
      </c>
    </row>
    <row r="7855" spans="1:4">
      <c r="A7855">
        <v>8054</v>
      </c>
      <c r="B7855" t="s">
        <v>527</v>
      </c>
      <c r="C7855" t="s">
        <v>554</v>
      </c>
      <c r="D7855" t="str">
        <f>IFERROR(VLOOKUP(A7855,'Perpetual Stats(HEM)'!$A$3:$D$2773,3,FALSE),B7855)</f>
        <v>VIC</v>
      </c>
    </row>
    <row r="7856" spans="1:4">
      <c r="A7856">
        <v>8055</v>
      </c>
      <c r="B7856" t="s">
        <v>527</v>
      </c>
      <c r="C7856" t="s">
        <v>554</v>
      </c>
      <c r="D7856" t="str">
        <f>IFERROR(VLOOKUP(A7856,'Perpetual Stats(HEM)'!$A$3:$D$2773,3,FALSE),B7856)</f>
        <v>VIC</v>
      </c>
    </row>
    <row r="7857" spans="1:4">
      <c r="A7857">
        <v>8056</v>
      </c>
      <c r="B7857" t="s">
        <v>527</v>
      </c>
      <c r="C7857" t="s">
        <v>554</v>
      </c>
      <c r="D7857" t="str">
        <f>IFERROR(VLOOKUP(A7857,'Perpetual Stats(HEM)'!$A$3:$D$2773,3,FALSE),B7857)</f>
        <v>VIC</v>
      </c>
    </row>
    <row r="7858" spans="1:4">
      <c r="A7858">
        <v>8057</v>
      </c>
      <c r="B7858" t="s">
        <v>527</v>
      </c>
      <c r="C7858" t="s">
        <v>554</v>
      </c>
      <c r="D7858" t="str">
        <f>IFERROR(VLOOKUP(A7858,'Perpetual Stats(HEM)'!$A$3:$D$2773,3,FALSE),B7858)</f>
        <v>VIC</v>
      </c>
    </row>
    <row r="7859" spans="1:4">
      <c r="A7859">
        <v>8058</v>
      </c>
      <c r="B7859" t="s">
        <v>527</v>
      </c>
      <c r="C7859" t="s">
        <v>554</v>
      </c>
      <c r="D7859" t="str">
        <f>IFERROR(VLOOKUP(A7859,'Perpetual Stats(HEM)'!$A$3:$D$2773,3,FALSE),B7859)</f>
        <v>VIC</v>
      </c>
    </row>
    <row r="7860" spans="1:4">
      <c r="A7860">
        <v>8059</v>
      </c>
      <c r="B7860" t="s">
        <v>527</v>
      </c>
      <c r="C7860" t="s">
        <v>554</v>
      </c>
      <c r="D7860" t="str">
        <f>IFERROR(VLOOKUP(A7860,'Perpetual Stats(HEM)'!$A$3:$D$2773,3,FALSE),B7860)</f>
        <v>VIC</v>
      </c>
    </row>
    <row r="7861" spans="1:4">
      <c r="A7861">
        <v>8060</v>
      </c>
      <c r="B7861" t="s">
        <v>527</v>
      </c>
      <c r="C7861" t="s">
        <v>554</v>
      </c>
      <c r="D7861" t="str">
        <f>IFERROR(VLOOKUP(A7861,'Perpetual Stats(HEM)'!$A$3:$D$2773,3,FALSE),B7861)</f>
        <v>VIC</v>
      </c>
    </row>
    <row r="7862" spans="1:4">
      <c r="A7862">
        <v>8061</v>
      </c>
      <c r="B7862" t="s">
        <v>527</v>
      </c>
      <c r="C7862" t="s">
        <v>554</v>
      </c>
      <c r="D7862" t="str">
        <f>IFERROR(VLOOKUP(A7862,'Perpetual Stats(HEM)'!$A$3:$D$2773,3,FALSE),B7862)</f>
        <v>VIC</v>
      </c>
    </row>
    <row r="7863" spans="1:4">
      <c r="A7863">
        <v>8062</v>
      </c>
      <c r="B7863" t="s">
        <v>527</v>
      </c>
      <c r="C7863" t="s">
        <v>554</v>
      </c>
      <c r="D7863" t="str">
        <f>IFERROR(VLOOKUP(A7863,'Perpetual Stats(HEM)'!$A$3:$D$2773,3,FALSE),B7863)</f>
        <v>VIC</v>
      </c>
    </row>
    <row r="7864" spans="1:4">
      <c r="A7864">
        <v>8063</v>
      </c>
      <c r="B7864" t="s">
        <v>527</v>
      </c>
      <c r="C7864" t="s">
        <v>554</v>
      </c>
      <c r="D7864" t="str">
        <f>IFERROR(VLOOKUP(A7864,'Perpetual Stats(HEM)'!$A$3:$D$2773,3,FALSE),B7864)</f>
        <v>VIC</v>
      </c>
    </row>
    <row r="7865" spans="1:4">
      <c r="A7865">
        <v>8064</v>
      </c>
      <c r="B7865" t="s">
        <v>527</v>
      </c>
      <c r="C7865" t="s">
        <v>554</v>
      </c>
      <c r="D7865" t="str">
        <f>IFERROR(VLOOKUP(A7865,'Perpetual Stats(HEM)'!$A$3:$D$2773,3,FALSE),B7865)</f>
        <v>VIC</v>
      </c>
    </row>
    <row r="7866" spans="1:4">
      <c r="A7866">
        <v>8065</v>
      </c>
      <c r="B7866" t="s">
        <v>527</v>
      </c>
      <c r="C7866" t="s">
        <v>554</v>
      </c>
      <c r="D7866" t="str">
        <f>IFERROR(VLOOKUP(A7866,'Perpetual Stats(HEM)'!$A$3:$D$2773,3,FALSE),B7866)</f>
        <v>VIC</v>
      </c>
    </row>
    <row r="7867" spans="1:4">
      <c r="A7867">
        <v>8066</v>
      </c>
      <c r="B7867" t="s">
        <v>527</v>
      </c>
      <c r="C7867" t="s">
        <v>554</v>
      </c>
      <c r="D7867" t="str">
        <f>IFERROR(VLOOKUP(A7867,'Perpetual Stats(HEM)'!$A$3:$D$2773,3,FALSE),B7867)</f>
        <v>VIC</v>
      </c>
    </row>
    <row r="7868" spans="1:4">
      <c r="A7868">
        <v>8067</v>
      </c>
      <c r="B7868" t="s">
        <v>527</v>
      </c>
      <c r="C7868" t="s">
        <v>554</v>
      </c>
      <c r="D7868" t="str">
        <f>IFERROR(VLOOKUP(A7868,'Perpetual Stats(HEM)'!$A$3:$D$2773,3,FALSE),B7868)</f>
        <v>VIC</v>
      </c>
    </row>
    <row r="7869" spans="1:4">
      <c r="A7869">
        <v>8068</v>
      </c>
      <c r="B7869" t="s">
        <v>527</v>
      </c>
      <c r="C7869" t="s">
        <v>554</v>
      </c>
      <c r="D7869" t="str">
        <f>IFERROR(VLOOKUP(A7869,'Perpetual Stats(HEM)'!$A$3:$D$2773,3,FALSE),B7869)</f>
        <v>VIC</v>
      </c>
    </row>
    <row r="7870" spans="1:4">
      <c r="A7870">
        <v>8069</v>
      </c>
      <c r="B7870" t="s">
        <v>527</v>
      </c>
      <c r="C7870" t="s">
        <v>554</v>
      </c>
      <c r="D7870" t="str">
        <f>IFERROR(VLOOKUP(A7870,'Perpetual Stats(HEM)'!$A$3:$D$2773,3,FALSE),B7870)</f>
        <v>VIC</v>
      </c>
    </row>
    <row r="7871" spans="1:4">
      <c r="A7871">
        <v>8070</v>
      </c>
      <c r="B7871" t="s">
        <v>527</v>
      </c>
      <c r="C7871" t="s">
        <v>554</v>
      </c>
      <c r="D7871" t="str">
        <f>IFERROR(VLOOKUP(A7871,'Perpetual Stats(HEM)'!$A$3:$D$2773,3,FALSE),B7871)</f>
        <v>VIC</v>
      </c>
    </row>
    <row r="7872" spans="1:4">
      <c r="A7872">
        <v>8071</v>
      </c>
      <c r="B7872" t="s">
        <v>527</v>
      </c>
      <c r="C7872" t="s">
        <v>554</v>
      </c>
      <c r="D7872" t="str">
        <f>IFERROR(VLOOKUP(A7872,'Perpetual Stats(HEM)'!$A$3:$D$2773,3,FALSE),B7872)</f>
        <v>VIC</v>
      </c>
    </row>
    <row r="7873" spans="1:4">
      <c r="A7873">
        <v>8072</v>
      </c>
      <c r="B7873" t="s">
        <v>527</v>
      </c>
      <c r="C7873" t="s">
        <v>554</v>
      </c>
      <c r="D7873" t="str">
        <f>IFERROR(VLOOKUP(A7873,'Perpetual Stats(HEM)'!$A$3:$D$2773,3,FALSE),B7873)</f>
        <v>VIC</v>
      </c>
    </row>
    <row r="7874" spans="1:4">
      <c r="A7874">
        <v>8073</v>
      </c>
      <c r="B7874" t="s">
        <v>527</v>
      </c>
      <c r="C7874" t="s">
        <v>554</v>
      </c>
      <c r="D7874" t="str">
        <f>IFERROR(VLOOKUP(A7874,'Perpetual Stats(HEM)'!$A$3:$D$2773,3,FALSE),B7874)</f>
        <v>VIC</v>
      </c>
    </row>
    <row r="7875" spans="1:4">
      <c r="A7875">
        <v>8074</v>
      </c>
      <c r="B7875" t="s">
        <v>527</v>
      </c>
      <c r="C7875" t="s">
        <v>554</v>
      </c>
      <c r="D7875" t="str">
        <f>IFERROR(VLOOKUP(A7875,'Perpetual Stats(HEM)'!$A$3:$D$2773,3,FALSE),B7875)</f>
        <v>VIC</v>
      </c>
    </row>
    <row r="7876" spans="1:4">
      <c r="A7876">
        <v>8075</v>
      </c>
      <c r="B7876" t="s">
        <v>527</v>
      </c>
      <c r="C7876" t="s">
        <v>554</v>
      </c>
      <c r="D7876" t="str">
        <f>IFERROR(VLOOKUP(A7876,'Perpetual Stats(HEM)'!$A$3:$D$2773,3,FALSE),B7876)</f>
        <v>VIC</v>
      </c>
    </row>
    <row r="7877" spans="1:4">
      <c r="A7877">
        <v>8076</v>
      </c>
      <c r="B7877" t="s">
        <v>527</v>
      </c>
      <c r="C7877" t="s">
        <v>554</v>
      </c>
      <c r="D7877" t="str">
        <f>IFERROR(VLOOKUP(A7877,'Perpetual Stats(HEM)'!$A$3:$D$2773,3,FALSE),B7877)</f>
        <v>VIC</v>
      </c>
    </row>
    <row r="7878" spans="1:4">
      <c r="A7878">
        <v>8077</v>
      </c>
      <c r="B7878" t="s">
        <v>527</v>
      </c>
      <c r="C7878" t="s">
        <v>554</v>
      </c>
      <c r="D7878" t="str">
        <f>IFERROR(VLOOKUP(A7878,'Perpetual Stats(HEM)'!$A$3:$D$2773,3,FALSE),B7878)</f>
        <v>VIC</v>
      </c>
    </row>
    <row r="7879" spans="1:4">
      <c r="A7879">
        <v>8078</v>
      </c>
      <c r="B7879" t="s">
        <v>527</v>
      </c>
      <c r="C7879" t="s">
        <v>554</v>
      </c>
      <c r="D7879" t="str">
        <f>IFERROR(VLOOKUP(A7879,'Perpetual Stats(HEM)'!$A$3:$D$2773,3,FALSE),B7879)</f>
        <v>VIC</v>
      </c>
    </row>
    <row r="7880" spans="1:4">
      <c r="A7880">
        <v>8079</v>
      </c>
      <c r="B7880" t="s">
        <v>527</v>
      </c>
      <c r="C7880" t="s">
        <v>554</v>
      </c>
      <c r="D7880" t="str">
        <f>IFERROR(VLOOKUP(A7880,'Perpetual Stats(HEM)'!$A$3:$D$2773,3,FALSE),B7880)</f>
        <v>VIC</v>
      </c>
    </row>
    <row r="7881" spans="1:4">
      <c r="A7881">
        <v>8080</v>
      </c>
      <c r="B7881" t="s">
        <v>527</v>
      </c>
      <c r="C7881" t="s">
        <v>554</v>
      </c>
      <c r="D7881" t="str">
        <f>IFERROR(VLOOKUP(A7881,'Perpetual Stats(HEM)'!$A$3:$D$2773,3,FALSE),B7881)</f>
        <v>VIC</v>
      </c>
    </row>
    <row r="7882" spans="1:4">
      <c r="A7882">
        <v>8081</v>
      </c>
      <c r="B7882" t="s">
        <v>527</v>
      </c>
      <c r="C7882" t="s">
        <v>554</v>
      </c>
      <c r="D7882" t="str">
        <f>IFERROR(VLOOKUP(A7882,'Perpetual Stats(HEM)'!$A$3:$D$2773,3,FALSE),B7882)</f>
        <v>VIC</v>
      </c>
    </row>
    <row r="7883" spans="1:4">
      <c r="A7883">
        <v>8082</v>
      </c>
      <c r="B7883" t="s">
        <v>527</v>
      </c>
      <c r="C7883" t="s">
        <v>554</v>
      </c>
      <c r="D7883" t="str">
        <f>IFERROR(VLOOKUP(A7883,'Perpetual Stats(HEM)'!$A$3:$D$2773,3,FALSE),B7883)</f>
        <v>VIC</v>
      </c>
    </row>
    <row r="7884" spans="1:4">
      <c r="A7884">
        <v>8083</v>
      </c>
      <c r="B7884" t="s">
        <v>527</v>
      </c>
      <c r="C7884" t="s">
        <v>554</v>
      </c>
      <c r="D7884" t="str">
        <f>IFERROR(VLOOKUP(A7884,'Perpetual Stats(HEM)'!$A$3:$D$2773,3,FALSE),B7884)</f>
        <v>VIC</v>
      </c>
    </row>
    <row r="7885" spans="1:4">
      <c r="A7885">
        <v>8084</v>
      </c>
      <c r="B7885" t="s">
        <v>527</v>
      </c>
      <c r="C7885" t="s">
        <v>554</v>
      </c>
      <c r="D7885" t="str">
        <f>IFERROR(VLOOKUP(A7885,'Perpetual Stats(HEM)'!$A$3:$D$2773,3,FALSE),B7885)</f>
        <v>VIC</v>
      </c>
    </row>
    <row r="7886" spans="1:4">
      <c r="A7886">
        <v>8085</v>
      </c>
      <c r="B7886" t="s">
        <v>527</v>
      </c>
      <c r="C7886" t="s">
        <v>554</v>
      </c>
      <c r="D7886" t="str">
        <f>IFERROR(VLOOKUP(A7886,'Perpetual Stats(HEM)'!$A$3:$D$2773,3,FALSE),B7886)</f>
        <v>VIC</v>
      </c>
    </row>
    <row r="7887" spans="1:4">
      <c r="A7887">
        <v>8086</v>
      </c>
      <c r="B7887" t="s">
        <v>527</v>
      </c>
      <c r="C7887" t="s">
        <v>554</v>
      </c>
      <c r="D7887" t="str">
        <f>IFERROR(VLOOKUP(A7887,'Perpetual Stats(HEM)'!$A$3:$D$2773,3,FALSE),B7887)</f>
        <v>VIC</v>
      </c>
    </row>
    <row r="7888" spans="1:4">
      <c r="A7888">
        <v>8087</v>
      </c>
      <c r="B7888" t="s">
        <v>527</v>
      </c>
      <c r="C7888" t="s">
        <v>554</v>
      </c>
      <c r="D7888" t="str">
        <f>IFERROR(VLOOKUP(A7888,'Perpetual Stats(HEM)'!$A$3:$D$2773,3,FALSE),B7888)</f>
        <v>VIC</v>
      </c>
    </row>
    <row r="7889" spans="1:4">
      <c r="A7889">
        <v>8088</v>
      </c>
      <c r="B7889" t="s">
        <v>527</v>
      </c>
      <c r="C7889" t="s">
        <v>554</v>
      </c>
      <c r="D7889" t="str">
        <f>IFERROR(VLOOKUP(A7889,'Perpetual Stats(HEM)'!$A$3:$D$2773,3,FALSE),B7889)</f>
        <v>VIC</v>
      </c>
    </row>
    <row r="7890" spans="1:4">
      <c r="A7890">
        <v>8089</v>
      </c>
      <c r="B7890" t="s">
        <v>527</v>
      </c>
      <c r="C7890" t="s">
        <v>554</v>
      </c>
      <c r="D7890" t="str">
        <f>IFERROR(VLOOKUP(A7890,'Perpetual Stats(HEM)'!$A$3:$D$2773,3,FALSE),B7890)</f>
        <v>VIC</v>
      </c>
    </row>
    <row r="7891" spans="1:4">
      <c r="A7891">
        <v>8090</v>
      </c>
      <c r="B7891" t="s">
        <v>527</v>
      </c>
      <c r="C7891" t="s">
        <v>554</v>
      </c>
      <c r="D7891" t="str">
        <f>IFERROR(VLOOKUP(A7891,'Perpetual Stats(HEM)'!$A$3:$D$2773,3,FALSE),B7891)</f>
        <v>VIC</v>
      </c>
    </row>
    <row r="7892" spans="1:4">
      <c r="A7892">
        <v>8091</v>
      </c>
      <c r="B7892" t="s">
        <v>527</v>
      </c>
      <c r="C7892" t="s">
        <v>554</v>
      </c>
      <c r="D7892" t="str">
        <f>IFERROR(VLOOKUP(A7892,'Perpetual Stats(HEM)'!$A$3:$D$2773,3,FALSE),B7892)</f>
        <v>VIC</v>
      </c>
    </row>
    <row r="7893" spans="1:4">
      <c r="A7893">
        <v>8092</v>
      </c>
      <c r="B7893" t="s">
        <v>527</v>
      </c>
      <c r="C7893" t="s">
        <v>554</v>
      </c>
      <c r="D7893" t="str">
        <f>IFERROR(VLOOKUP(A7893,'Perpetual Stats(HEM)'!$A$3:$D$2773,3,FALSE),B7893)</f>
        <v>VIC</v>
      </c>
    </row>
    <row r="7894" spans="1:4">
      <c r="A7894">
        <v>8093</v>
      </c>
      <c r="B7894" t="s">
        <v>527</v>
      </c>
      <c r="C7894" t="s">
        <v>554</v>
      </c>
      <c r="D7894" t="str">
        <f>IFERROR(VLOOKUP(A7894,'Perpetual Stats(HEM)'!$A$3:$D$2773,3,FALSE),B7894)</f>
        <v>VIC</v>
      </c>
    </row>
    <row r="7895" spans="1:4">
      <c r="A7895">
        <v>8094</v>
      </c>
      <c r="B7895" t="s">
        <v>527</v>
      </c>
      <c r="C7895" t="s">
        <v>554</v>
      </c>
      <c r="D7895" t="str">
        <f>IFERROR(VLOOKUP(A7895,'Perpetual Stats(HEM)'!$A$3:$D$2773,3,FALSE),B7895)</f>
        <v>VIC</v>
      </c>
    </row>
    <row r="7896" spans="1:4">
      <c r="A7896">
        <v>8095</v>
      </c>
      <c r="B7896" t="s">
        <v>527</v>
      </c>
      <c r="C7896" t="s">
        <v>554</v>
      </c>
      <c r="D7896" t="str">
        <f>IFERROR(VLOOKUP(A7896,'Perpetual Stats(HEM)'!$A$3:$D$2773,3,FALSE),B7896)</f>
        <v>VIC</v>
      </c>
    </row>
    <row r="7897" spans="1:4">
      <c r="A7897">
        <v>8096</v>
      </c>
      <c r="B7897" t="s">
        <v>527</v>
      </c>
      <c r="C7897" t="s">
        <v>554</v>
      </c>
      <c r="D7897" t="str">
        <f>IFERROR(VLOOKUP(A7897,'Perpetual Stats(HEM)'!$A$3:$D$2773,3,FALSE),B7897)</f>
        <v>VIC</v>
      </c>
    </row>
    <row r="7898" spans="1:4">
      <c r="A7898">
        <v>8097</v>
      </c>
      <c r="B7898" t="s">
        <v>527</v>
      </c>
      <c r="C7898" t="s">
        <v>554</v>
      </c>
      <c r="D7898" t="str">
        <f>IFERROR(VLOOKUP(A7898,'Perpetual Stats(HEM)'!$A$3:$D$2773,3,FALSE),B7898)</f>
        <v>VIC</v>
      </c>
    </row>
    <row r="7899" spans="1:4">
      <c r="A7899">
        <v>8098</v>
      </c>
      <c r="B7899" t="s">
        <v>527</v>
      </c>
      <c r="C7899" t="s">
        <v>554</v>
      </c>
      <c r="D7899" t="str">
        <f>IFERROR(VLOOKUP(A7899,'Perpetual Stats(HEM)'!$A$3:$D$2773,3,FALSE),B7899)</f>
        <v>VIC</v>
      </c>
    </row>
    <row r="7900" spans="1:4">
      <c r="A7900">
        <v>8099</v>
      </c>
      <c r="B7900" t="s">
        <v>527</v>
      </c>
      <c r="C7900" t="s">
        <v>554</v>
      </c>
      <c r="D7900" t="str">
        <f>IFERROR(VLOOKUP(A7900,'Perpetual Stats(HEM)'!$A$3:$D$2773,3,FALSE),B7900)</f>
        <v>VIC</v>
      </c>
    </row>
    <row r="7901" spans="1:4">
      <c r="A7901">
        <v>8100</v>
      </c>
      <c r="B7901" t="s">
        <v>527</v>
      </c>
      <c r="C7901" t="s">
        <v>554</v>
      </c>
      <c r="D7901" t="str">
        <f>IFERROR(VLOOKUP(A7901,'Perpetual Stats(HEM)'!$A$3:$D$2773,3,FALSE),B7901)</f>
        <v>VIC</v>
      </c>
    </row>
    <row r="7902" spans="1:4">
      <c r="A7902">
        <v>8101</v>
      </c>
      <c r="B7902" t="s">
        <v>527</v>
      </c>
      <c r="C7902" t="s">
        <v>554</v>
      </c>
      <c r="D7902" t="str">
        <f>IFERROR(VLOOKUP(A7902,'Perpetual Stats(HEM)'!$A$3:$D$2773,3,FALSE),B7902)</f>
        <v>VIC</v>
      </c>
    </row>
    <row r="7903" spans="1:4">
      <c r="A7903">
        <v>8102</v>
      </c>
      <c r="B7903" t="s">
        <v>527</v>
      </c>
      <c r="C7903" t="s">
        <v>554</v>
      </c>
      <c r="D7903" t="str">
        <f>IFERROR(VLOOKUP(A7903,'Perpetual Stats(HEM)'!$A$3:$D$2773,3,FALSE),B7903)</f>
        <v>VIC</v>
      </c>
    </row>
    <row r="7904" spans="1:4">
      <c r="A7904">
        <v>8103</v>
      </c>
      <c r="B7904" t="s">
        <v>527</v>
      </c>
      <c r="C7904" t="s">
        <v>554</v>
      </c>
      <c r="D7904" t="str">
        <f>IFERROR(VLOOKUP(A7904,'Perpetual Stats(HEM)'!$A$3:$D$2773,3,FALSE),B7904)</f>
        <v>VIC</v>
      </c>
    </row>
    <row r="7905" spans="1:4">
      <c r="A7905">
        <v>8104</v>
      </c>
      <c r="B7905" t="s">
        <v>527</v>
      </c>
      <c r="C7905" t="s">
        <v>554</v>
      </c>
      <c r="D7905" t="str">
        <f>IFERROR(VLOOKUP(A7905,'Perpetual Stats(HEM)'!$A$3:$D$2773,3,FALSE),B7905)</f>
        <v>VIC</v>
      </c>
    </row>
    <row r="7906" spans="1:4">
      <c r="A7906">
        <v>8105</v>
      </c>
      <c r="B7906" t="s">
        <v>527</v>
      </c>
      <c r="C7906" t="s">
        <v>554</v>
      </c>
      <c r="D7906" t="str">
        <f>IFERROR(VLOOKUP(A7906,'Perpetual Stats(HEM)'!$A$3:$D$2773,3,FALSE),B7906)</f>
        <v>VIC</v>
      </c>
    </row>
    <row r="7907" spans="1:4">
      <c r="A7907">
        <v>8106</v>
      </c>
      <c r="B7907" t="s">
        <v>527</v>
      </c>
      <c r="C7907" t="s">
        <v>554</v>
      </c>
      <c r="D7907" t="str">
        <f>IFERROR(VLOOKUP(A7907,'Perpetual Stats(HEM)'!$A$3:$D$2773,3,FALSE),B7907)</f>
        <v>VIC</v>
      </c>
    </row>
    <row r="7908" spans="1:4">
      <c r="A7908">
        <v>8107</v>
      </c>
      <c r="B7908" t="s">
        <v>527</v>
      </c>
      <c r="C7908" t="s">
        <v>554</v>
      </c>
      <c r="D7908" t="str">
        <f>IFERROR(VLOOKUP(A7908,'Perpetual Stats(HEM)'!$A$3:$D$2773,3,FALSE),B7908)</f>
        <v>VIC</v>
      </c>
    </row>
    <row r="7909" spans="1:4">
      <c r="A7909">
        <v>8108</v>
      </c>
      <c r="B7909" t="s">
        <v>527</v>
      </c>
      <c r="C7909" t="s">
        <v>554</v>
      </c>
      <c r="D7909" t="str">
        <f>IFERROR(VLOOKUP(A7909,'Perpetual Stats(HEM)'!$A$3:$D$2773,3,FALSE),B7909)</f>
        <v>VIC</v>
      </c>
    </row>
    <row r="7910" spans="1:4">
      <c r="A7910">
        <v>8109</v>
      </c>
      <c r="B7910" t="s">
        <v>527</v>
      </c>
      <c r="C7910" t="s">
        <v>554</v>
      </c>
      <c r="D7910" t="str">
        <f>IFERROR(VLOOKUP(A7910,'Perpetual Stats(HEM)'!$A$3:$D$2773,3,FALSE),B7910)</f>
        <v>VIC</v>
      </c>
    </row>
    <row r="7911" spans="1:4">
      <c r="A7911">
        <v>8110</v>
      </c>
      <c r="B7911" t="s">
        <v>527</v>
      </c>
      <c r="C7911" t="s">
        <v>554</v>
      </c>
      <c r="D7911" t="str">
        <f>IFERROR(VLOOKUP(A7911,'Perpetual Stats(HEM)'!$A$3:$D$2773,3,FALSE),B7911)</f>
        <v>VIC</v>
      </c>
    </row>
    <row r="7912" spans="1:4">
      <c r="A7912">
        <v>8111</v>
      </c>
      <c r="B7912" t="s">
        <v>527</v>
      </c>
      <c r="C7912" t="s">
        <v>554</v>
      </c>
      <c r="D7912" t="str">
        <f>IFERROR(VLOOKUP(A7912,'Perpetual Stats(HEM)'!$A$3:$D$2773,3,FALSE),B7912)</f>
        <v>VIC</v>
      </c>
    </row>
    <row r="7913" spans="1:4">
      <c r="A7913">
        <v>8112</v>
      </c>
      <c r="B7913" t="s">
        <v>527</v>
      </c>
      <c r="C7913" t="s">
        <v>554</v>
      </c>
      <c r="D7913" t="str">
        <f>IFERROR(VLOOKUP(A7913,'Perpetual Stats(HEM)'!$A$3:$D$2773,3,FALSE),B7913)</f>
        <v>VIC</v>
      </c>
    </row>
    <row r="7914" spans="1:4">
      <c r="A7914">
        <v>8113</v>
      </c>
      <c r="B7914" t="s">
        <v>527</v>
      </c>
      <c r="C7914" t="s">
        <v>554</v>
      </c>
      <c r="D7914" t="str">
        <f>IFERROR(VLOOKUP(A7914,'Perpetual Stats(HEM)'!$A$3:$D$2773,3,FALSE),B7914)</f>
        <v>VIC</v>
      </c>
    </row>
    <row r="7915" spans="1:4">
      <c r="A7915">
        <v>8114</v>
      </c>
      <c r="B7915" t="s">
        <v>527</v>
      </c>
      <c r="C7915" t="s">
        <v>554</v>
      </c>
      <c r="D7915" t="str">
        <f>IFERROR(VLOOKUP(A7915,'Perpetual Stats(HEM)'!$A$3:$D$2773,3,FALSE),B7915)</f>
        <v>VIC</v>
      </c>
    </row>
    <row r="7916" spans="1:4">
      <c r="A7916">
        <v>8115</v>
      </c>
      <c r="B7916" t="s">
        <v>527</v>
      </c>
      <c r="C7916" t="s">
        <v>554</v>
      </c>
      <c r="D7916" t="str">
        <f>IFERROR(VLOOKUP(A7916,'Perpetual Stats(HEM)'!$A$3:$D$2773,3,FALSE),B7916)</f>
        <v>VIC</v>
      </c>
    </row>
    <row r="7917" spans="1:4">
      <c r="A7917">
        <v>8116</v>
      </c>
      <c r="B7917" t="s">
        <v>527</v>
      </c>
      <c r="C7917" t="s">
        <v>554</v>
      </c>
      <c r="D7917" t="str">
        <f>IFERROR(VLOOKUP(A7917,'Perpetual Stats(HEM)'!$A$3:$D$2773,3,FALSE),B7917)</f>
        <v>VIC</v>
      </c>
    </row>
    <row r="7918" spans="1:4">
      <c r="A7918">
        <v>8117</v>
      </c>
      <c r="B7918" t="s">
        <v>527</v>
      </c>
      <c r="C7918" t="s">
        <v>554</v>
      </c>
      <c r="D7918" t="str">
        <f>IFERROR(VLOOKUP(A7918,'Perpetual Stats(HEM)'!$A$3:$D$2773,3,FALSE),B7918)</f>
        <v>VIC</v>
      </c>
    </row>
    <row r="7919" spans="1:4">
      <c r="A7919">
        <v>8118</v>
      </c>
      <c r="B7919" t="s">
        <v>527</v>
      </c>
      <c r="C7919" t="s">
        <v>554</v>
      </c>
      <c r="D7919" t="str">
        <f>IFERROR(VLOOKUP(A7919,'Perpetual Stats(HEM)'!$A$3:$D$2773,3,FALSE),B7919)</f>
        <v>VIC</v>
      </c>
    </row>
    <row r="7920" spans="1:4">
      <c r="A7920">
        <v>8119</v>
      </c>
      <c r="B7920" t="s">
        <v>527</v>
      </c>
      <c r="C7920" t="s">
        <v>554</v>
      </c>
      <c r="D7920" t="str">
        <f>IFERROR(VLOOKUP(A7920,'Perpetual Stats(HEM)'!$A$3:$D$2773,3,FALSE),B7920)</f>
        <v>VIC</v>
      </c>
    </row>
    <row r="7921" spans="1:4">
      <c r="A7921">
        <v>8120</v>
      </c>
      <c r="B7921" t="s">
        <v>527</v>
      </c>
      <c r="C7921" t="s">
        <v>554</v>
      </c>
      <c r="D7921" t="str">
        <f>IFERROR(VLOOKUP(A7921,'Perpetual Stats(HEM)'!$A$3:$D$2773,3,FALSE),B7921)</f>
        <v>VIC</v>
      </c>
    </row>
    <row r="7922" spans="1:4">
      <c r="A7922">
        <v>8121</v>
      </c>
      <c r="B7922" t="s">
        <v>527</v>
      </c>
      <c r="C7922" t="s">
        <v>554</v>
      </c>
      <c r="D7922" t="str">
        <f>IFERROR(VLOOKUP(A7922,'Perpetual Stats(HEM)'!$A$3:$D$2773,3,FALSE),B7922)</f>
        <v>VIC</v>
      </c>
    </row>
    <row r="7923" spans="1:4">
      <c r="A7923">
        <v>8122</v>
      </c>
      <c r="B7923" t="s">
        <v>527</v>
      </c>
      <c r="C7923" t="s">
        <v>554</v>
      </c>
      <c r="D7923" t="str">
        <f>IFERROR(VLOOKUP(A7923,'Perpetual Stats(HEM)'!$A$3:$D$2773,3,FALSE),B7923)</f>
        <v>VIC</v>
      </c>
    </row>
    <row r="7924" spans="1:4">
      <c r="A7924">
        <v>8123</v>
      </c>
      <c r="B7924" t="s">
        <v>527</v>
      </c>
      <c r="C7924" t="s">
        <v>554</v>
      </c>
      <c r="D7924" t="str">
        <f>IFERROR(VLOOKUP(A7924,'Perpetual Stats(HEM)'!$A$3:$D$2773,3,FALSE),B7924)</f>
        <v>VIC</v>
      </c>
    </row>
    <row r="7925" spans="1:4">
      <c r="A7925">
        <v>8124</v>
      </c>
      <c r="B7925" t="s">
        <v>527</v>
      </c>
      <c r="C7925" t="s">
        <v>554</v>
      </c>
      <c r="D7925" t="str">
        <f>IFERROR(VLOOKUP(A7925,'Perpetual Stats(HEM)'!$A$3:$D$2773,3,FALSE),B7925)</f>
        <v>VIC</v>
      </c>
    </row>
    <row r="7926" spans="1:4">
      <c r="A7926">
        <v>8125</v>
      </c>
      <c r="B7926" t="s">
        <v>527</v>
      </c>
      <c r="C7926" t="s">
        <v>554</v>
      </c>
      <c r="D7926" t="str">
        <f>IFERROR(VLOOKUP(A7926,'Perpetual Stats(HEM)'!$A$3:$D$2773,3,FALSE),B7926)</f>
        <v>VIC</v>
      </c>
    </row>
    <row r="7927" spans="1:4">
      <c r="A7927">
        <v>8126</v>
      </c>
      <c r="B7927" t="s">
        <v>527</v>
      </c>
      <c r="C7927" t="s">
        <v>554</v>
      </c>
      <c r="D7927" t="str">
        <f>IFERROR(VLOOKUP(A7927,'Perpetual Stats(HEM)'!$A$3:$D$2773,3,FALSE),B7927)</f>
        <v>VIC</v>
      </c>
    </row>
    <row r="7928" spans="1:4">
      <c r="A7928">
        <v>8127</v>
      </c>
      <c r="B7928" t="s">
        <v>527</v>
      </c>
      <c r="C7928" t="s">
        <v>554</v>
      </c>
      <c r="D7928" t="str">
        <f>IFERROR(VLOOKUP(A7928,'Perpetual Stats(HEM)'!$A$3:$D$2773,3,FALSE),B7928)</f>
        <v>VIC</v>
      </c>
    </row>
    <row r="7929" spans="1:4">
      <c r="A7929">
        <v>8128</v>
      </c>
      <c r="B7929" t="s">
        <v>527</v>
      </c>
      <c r="C7929" t="s">
        <v>554</v>
      </c>
      <c r="D7929" t="str">
        <f>IFERROR(VLOOKUP(A7929,'Perpetual Stats(HEM)'!$A$3:$D$2773,3,FALSE),B7929)</f>
        <v>VIC</v>
      </c>
    </row>
    <row r="7930" spans="1:4">
      <c r="A7930">
        <v>8129</v>
      </c>
      <c r="B7930" t="s">
        <v>527</v>
      </c>
      <c r="C7930" t="s">
        <v>554</v>
      </c>
      <c r="D7930" t="str">
        <f>IFERROR(VLOOKUP(A7930,'Perpetual Stats(HEM)'!$A$3:$D$2773,3,FALSE),B7930)</f>
        <v>VIC</v>
      </c>
    </row>
    <row r="7931" spans="1:4">
      <c r="A7931">
        <v>8130</v>
      </c>
      <c r="B7931" t="s">
        <v>527</v>
      </c>
      <c r="C7931" t="s">
        <v>554</v>
      </c>
      <c r="D7931" t="str">
        <f>IFERROR(VLOOKUP(A7931,'Perpetual Stats(HEM)'!$A$3:$D$2773,3,FALSE),B7931)</f>
        <v>VIC</v>
      </c>
    </row>
    <row r="7932" spans="1:4">
      <c r="A7932">
        <v>8131</v>
      </c>
      <c r="B7932" t="s">
        <v>527</v>
      </c>
      <c r="C7932" t="s">
        <v>554</v>
      </c>
      <c r="D7932" t="str">
        <f>IFERROR(VLOOKUP(A7932,'Perpetual Stats(HEM)'!$A$3:$D$2773,3,FALSE),B7932)</f>
        <v>VIC</v>
      </c>
    </row>
    <row r="7933" spans="1:4">
      <c r="A7933">
        <v>8132</v>
      </c>
      <c r="B7933" t="s">
        <v>527</v>
      </c>
      <c r="C7933" t="s">
        <v>554</v>
      </c>
      <c r="D7933" t="str">
        <f>IFERROR(VLOOKUP(A7933,'Perpetual Stats(HEM)'!$A$3:$D$2773,3,FALSE),B7933)</f>
        <v>VIC</v>
      </c>
    </row>
    <row r="7934" spans="1:4">
      <c r="A7934">
        <v>8133</v>
      </c>
      <c r="B7934" t="s">
        <v>527</v>
      </c>
      <c r="C7934" t="s">
        <v>554</v>
      </c>
      <c r="D7934" t="str">
        <f>IFERROR(VLOOKUP(A7934,'Perpetual Stats(HEM)'!$A$3:$D$2773,3,FALSE),B7934)</f>
        <v>VIC</v>
      </c>
    </row>
    <row r="7935" spans="1:4">
      <c r="A7935">
        <v>8134</v>
      </c>
      <c r="B7935" t="s">
        <v>527</v>
      </c>
      <c r="C7935" t="s">
        <v>554</v>
      </c>
      <c r="D7935" t="str">
        <f>IFERROR(VLOOKUP(A7935,'Perpetual Stats(HEM)'!$A$3:$D$2773,3,FALSE),B7935)</f>
        <v>VIC</v>
      </c>
    </row>
    <row r="7936" spans="1:4">
      <c r="A7936">
        <v>8135</v>
      </c>
      <c r="B7936" t="s">
        <v>527</v>
      </c>
      <c r="C7936" t="s">
        <v>554</v>
      </c>
      <c r="D7936" t="str">
        <f>IFERROR(VLOOKUP(A7936,'Perpetual Stats(HEM)'!$A$3:$D$2773,3,FALSE),B7936)</f>
        <v>VIC</v>
      </c>
    </row>
    <row r="7937" spans="1:4">
      <c r="A7937">
        <v>8136</v>
      </c>
      <c r="B7937" t="s">
        <v>527</v>
      </c>
      <c r="C7937" t="s">
        <v>554</v>
      </c>
      <c r="D7937" t="str">
        <f>IFERROR(VLOOKUP(A7937,'Perpetual Stats(HEM)'!$A$3:$D$2773,3,FALSE),B7937)</f>
        <v>VIC</v>
      </c>
    </row>
    <row r="7938" spans="1:4">
      <c r="A7938">
        <v>8137</v>
      </c>
      <c r="B7938" t="s">
        <v>527</v>
      </c>
      <c r="C7938" t="s">
        <v>554</v>
      </c>
      <c r="D7938" t="str">
        <f>IFERROR(VLOOKUP(A7938,'Perpetual Stats(HEM)'!$A$3:$D$2773,3,FALSE),B7938)</f>
        <v>VIC</v>
      </c>
    </row>
    <row r="7939" spans="1:4">
      <c r="A7939">
        <v>8138</v>
      </c>
      <c r="B7939" t="s">
        <v>527</v>
      </c>
      <c r="C7939" t="s">
        <v>554</v>
      </c>
      <c r="D7939" t="str">
        <f>IFERROR(VLOOKUP(A7939,'Perpetual Stats(HEM)'!$A$3:$D$2773,3,FALSE),B7939)</f>
        <v>VIC</v>
      </c>
    </row>
    <row r="7940" spans="1:4">
      <c r="A7940">
        <v>8139</v>
      </c>
      <c r="B7940" t="s">
        <v>527</v>
      </c>
      <c r="C7940" t="s">
        <v>554</v>
      </c>
      <c r="D7940" t="str">
        <f>IFERROR(VLOOKUP(A7940,'Perpetual Stats(HEM)'!$A$3:$D$2773,3,FALSE),B7940)</f>
        <v>VIC</v>
      </c>
    </row>
    <row r="7941" spans="1:4">
      <c r="A7941">
        <v>8140</v>
      </c>
      <c r="B7941" t="s">
        <v>527</v>
      </c>
      <c r="C7941" t="s">
        <v>554</v>
      </c>
      <c r="D7941" t="str">
        <f>IFERROR(VLOOKUP(A7941,'Perpetual Stats(HEM)'!$A$3:$D$2773,3,FALSE),B7941)</f>
        <v>VIC</v>
      </c>
    </row>
    <row r="7942" spans="1:4">
      <c r="A7942">
        <v>8141</v>
      </c>
      <c r="B7942" t="s">
        <v>527</v>
      </c>
      <c r="C7942" t="s">
        <v>554</v>
      </c>
      <c r="D7942" t="str">
        <f>IFERROR(VLOOKUP(A7942,'Perpetual Stats(HEM)'!$A$3:$D$2773,3,FALSE),B7942)</f>
        <v>VIC</v>
      </c>
    </row>
    <row r="7943" spans="1:4">
      <c r="A7943">
        <v>8142</v>
      </c>
      <c r="B7943" t="s">
        <v>527</v>
      </c>
      <c r="C7943" t="s">
        <v>554</v>
      </c>
      <c r="D7943" t="str">
        <f>IFERROR(VLOOKUP(A7943,'Perpetual Stats(HEM)'!$A$3:$D$2773,3,FALSE),B7943)</f>
        <v>VIC</v>
      </c>
    </row>
    <row r="7944" spans="1:4">
      <c r="A7944">
        <v>8143</v>
      </c>
      <c r="B7944" t="s">
        <v>527</v>
      </c>
      <c r="C7944" t="s">
        <v>554</v>
      </c>
      <c r="D7944" t="str">
        <f>IFERROR(VLOOKUP(A7944,'Perpetual Stats(HEM)'!$A$3:$D$2773,3,FALSE),B7944)</f>
        <v>VIC</v>
      </c>
    </row>
    <row r="7945" spans="1:4">
      <c r="A7945">
        <v>8144</v>
      </c>
      <c r="B7945" t="s">
        <v>527</v>
      </c>
      <c r="C7945" t="s">
        <v>554</v>
      </c>
      <c r="D7945" t="str">
        <f>IFERROR(VLOOKUP(A7945,'Perpetual Stats(HEM)'!$A$3:$D$2773,3,FALSE),B7945)</f>
        <v>VIC</v>
      </c>
    </row>
    <row r="7946" spans="1:4">
      <c r="A7946">
        <v>8145</v>
      </c>
      <c r="B7946" t="s">
        <v>527</v>
      </c>
      <c r="C7946" t="s">
        <v>554</v>
      </c>
      <c r="D7946" t="str">
        <f>IFERROR(VLOOKUP(A7946,'Perpetual Stats(HEM)'!$A$3:$D$2773,3,FALSE),B7946)</f>
        <v>VIC</v>
      </c>
    </row>
    <row r="7947" spans="1:4">
      <c r="A7947">
        <v>8146</v>
      </c>
      <c r="B7947" t="s">
        <v>527</v>
      </c>
      <c r="C7947" t="s">
        <v>554</v>
      </c>
      <c r="D7947" t="str">
        <f>IFERROR(VLOOKUP(A7947,'Perpetual Stats(HEM)'!$A$3:$D$2773,3,FALSE),B7947)</f>
        <v>VIC</v>
      </c>
    </row>
    <row r="7948" spans="1:4">
      <c r="A7948">
        <v>8147</v>
      </c>
      <c r="B7948" t="s">
        <v>527</v>
      </c>
      <c r="C7948" t="s">
        <v>554</v>
      </c>
      <c r="D7948" t="str">
        <f>IFERROR(VLOOKUP(A7948,'Perpetual Stats(HEM)'!$A$3:$D$2773,3,FALSE),B7948)</f>
        <v>VIC</v>
      </c>
    </row>
    <row r="7949" spans="1:4">
      <c r="A7949">
        <v>8148</v>
      </c>
      <c r="B7949" t="s">
        <v>527</v>
      </c>
      <c r="C7949" t="s">
        <v>554</v>
      </c>
      <c r="D7949" t="str">
        <f>IFERROR(VLOOKUP(A7949,'Perpetual Stats(HEM)'!$A$3:$D$2773,3,FALSE),B7949)</f>
        <v>VIC</v>
      </c>
    </row>
    <row r="7950" spans="1:4">
      <c r="A7950">
        <v>8149</v>
      </c>
      <c r="B7950" t="s">
        <v>527</v>
      </c>
      <c r="C7950" t="s">
        <v>554</v>
      </c>
      <c r="D7950" t="str">
        <f>IFERROR(VLOOKUP(A7950,'Perpetual Stats(HEM)'!$A$3:$D$2773,3,FALSE),B7950)</f>
        <v>VIC</v>
      </c>
    </row>
    <row r="7951" spans="1:4">
      <c r="A7951">
        <v>8150</v>
      </c>
      <c r="B7951" t="s">
        <v>527</v>
      </c>
      <c r="C7951" t="s">
        <v>554</v>
      </c>
      <c r="D7951" t="str">
        <f>IFERROR(VLOOKUP(A7951,'Perpetual Stats(HEM)'!$A$3:$D$2773,3,FALSE),B7951)</f>
        <v>VIC</v>
      </c>
    </row>
    <row r="7952" spans="1:4">
      <c r="A7952">
        <v>8151</v>
      </c>
      <c r="B7952" t="s">
        <v>527</v>
      </c>
      <c r="C7952" t="s">
        <v>554</v>
      </c>
      <c r="D7952" t="str">
        <f>IFERROR(VLOOKUP(A7952,'Perpetual Stats(HEM)'!$A$3:$D$2773,3,FALSE),B7952)</f>
        <v>VIC</v>
      </c>
    </row>
    <row r="7953" spans="1:4">
      <c r="A7953">
        <v>8152</v>
      </c>
      <c r="B7953" t="s">
        <v>527</v>
      </c>
      <c r="C7953" t="s">
        <v>554</v>
      </c>
      <c r="D7953" t="str">
        <f>IFERROR(VLOOKUP(A7953,'Perpetual Stats(HEM)'!$A$3:$D$2773,3,FALSE),B7953)</f>
        <v>VIC</v>
      </c>
    </row>
    <row r="7954" spans="1:4">
      <c r="A7954">
        <v>8153</v>
      </c>
      <c r="B7954" t="s">
        <v>527</v>
      </c>
      <c r="C7954" t="s">
        <v>554</v>
      </c>
      <c r="D7954" t="str">
        <f>IFERROR(VLOOKUP(A7954,'Perpetual Stats(HEM)'!$A$3:$D$2773,3,FALSE),B7954)</f>
        <v>VIC</v>
      </c>
    </row>
    <row r="7955" spans="1:4">
      <c r="A7955">
        <v>8154</v>
      </c>
      <c r="B7955" t="s">
        <v>527</v>
      </c>
      <c r="C7955" t="s">
        <v>554</v>
      </c>
      <c r="D7955" t="str">
        <f>IFERROR(VLOOKUP(A7955,'Perpetual Stats(HEM)'!$A$3:$D$2773,3,FALSE),B7955)</f>
        <v>VIC</v>
      </c>
    </row>
    <row r="7956" spans="1:4">
      <c r="A7956">
        <v>8155</v>
      </c>
      <c r="B7956" t="s">
        <v>527</v>
      </c>
      <c r="C7956" t="s">
        <v>554</v>
      </c>
      <c r="D7956" t="str">
        <f>IFERROR(VLOOKUP(A7956,'Perpetual Stats(HEM)'!$A$3:$D$2773,3,FALSE),B7956)</f>
        <v>VIC</v>
      </c>
    </row>
    <row r="7957" spans="1:4">
      <c r="A7957">
        <v>8156</v>
      </c>
      <c r="B7957" t="s">
        <v>527</v>
      </c>
      <c r="C7957" t="s">
        <v>554</v>
      </c>
      <c r="D7957" t="str">
        <f>IFERROR(VLOOKUP(A7957,'Perpetual Stats(HEM)'!$A$3:$D$2773,3,FALSE),B7957)</f>
        <v>VIC</v>
      </c>
    </row>
    <row r="7958" spans="1:4">
      <c r="A7958">
        <v>8157</v>
      </c>
      <c r="B7958" t="s">
        <v>527</v>
      </c>
      <c r="C7958" t="s">
        <v>554</v>
      </c>
      <c r="D7958" t="str">
        <f>IFERROR(VLOOKUP(A7958,'Perpetual Stats(HEM)'!$A$3:$D$2773,3,FALSE),B7958)</f>
        <v>VIC</v>
      </c>
    </row>
    <row r="7959" spans="1:4">
      <c r="A7959">
        <v>8158</v>
      </c>
      <c r="B7959" t="s">
        <v>527</v>
      </c>
      <c r="C7959" t="s">
        <v>554</v>
      </c>
      <c r="D7959" t="str">
        <f>IFERROR(VLOOKUP(A7959,'Perpetual Stats(HEM)'!$A$3:$D$2773,3,FALSE),B7959)</f>
        <v>VIC</v>
      </c>
    </row>
    <row r="7960" spans="1:4">
      <c r="A7960">
        <v>8159</v>
      </c>
      <c r="B7960" t="s">
        <v>527</v>
      </c>
      <c r="C7960" t="s">
        <v>554</v>
      </c>
      <c r="D7960" t="str">
        <f>IFERROR(VLOOKUP(A7960,'Perpetual Stats(HEM)'!$A$3:$D$2773,3,FALSE),B7960)</f>
        <v>VIC</v>
      </c>
    </row>
    <row r="7961" spans="1:4">
      <c r="A7961">
        <v>8160</v>
      </c>
      <c r="B7961" t="s">
        <v>527</v>
      </c>
      <c r="C7961" t="s">
        <v>554</v>
      </c>
      <c r="D7961" t="str">
        <f>IFERROR(VLOOKUP(A7961,'Perpetual Stats(HEM)'!$A$3:$D$2773,3,FALSE),B7961)</f>
        <v>VIC</v>
      </c>
    </row>
    <row r="7962" spans="1:4">
      <c r="A7962">
        <v>8161</v>
      </c>
      <c r="B7962" t="s">
        <v>527</v>
      </c>
      <c r="C7962" t="s">
        <v>554</v>
      </c>
      <c r="D7962" t="str">
        <f>IFERROR(VLOOKUP(A7962,'Perpetual Stats(HEM)'!$A$3:$D$2773,3,FALSE),B7962)</f>
        <v>VIC</v>
      </c>
    </row>
    <row r="7963" spans="1:4">
      <c r="A7963">
        <v>8162</v>
      </c>
      <c r="B7963" t="s">
        <v>527</v>
      </c>
      <c r="C7963" t="s">
        <v>554</v>
      </c>
      <c r="D7963" t="str">
        <f>IFERROR(VLOOKUP(A7963,'Perpetual Stats(HEM)'!$A$3:$D$2773,3,FALSE),B7963)</f>
        <v>VIC</v>
      </c>
    </row>
    <row r="7964" spans="1:4">
      <c r="A7964">
        <v>8163</v>
      </c>
      <c r="B7964" t="s">
        <v>527</v>
      </c>
      <c r="C7964" t="s">
        <v>554</v>
      </c>
      <c r="D7964" t="str">
        <f>IFERROR(VLOOKUP(A7964,'Perpetual Stats(HEM)'!$A$3:$D$2773,3,FALSE),B7964)</f>
        <v>VIC</v>
      </c>
    </row>
    <row r="7965" spans="1:4">
      <c r="A7965">
        <v>8164</v>
      </c>
      <c r="B7965" t="s">
        <v>527</v>
      </c>
      <c r="C7965" t="s">
        <v>554</v>
      </c>
      <c r="D7965" t="str">
        <f>IFERROR(VLOOKUP(A7965,'Perpetual Stats(HEM)'!$A$3:$D$2773,3,FALSE),B7965)</f>
        <v>VIC</v>
      </c>
    </row>
    <row r="7966" spans="1:4">
      <c r="A7966">
        <v>8165</v>
      </c>
      <c r="B7966" t="s">
        <v>527</v>
      </c>
      <c r="C7966" t="s">
        <v>554</v>
      </c>
      <c r="D7966" t="str">
        <f>IFERROR(VLOOKUP(A7966,'Perpetual Stats(HEM)'!$A$3:$D$2773,3,FALSE),B7966)</f>
        <v>VIC</v>
      </c>
    </row>
    <row r="7967" spans="1:4">
      <c r="A7967">
        <v>8166</v>
      </c>
      <c r="B7967" t="s">
        <v>527</v>
      </c>
      <c r="C7967" t="s">
        <v>554</v>
      </c>
      <c r="D7967" t="str">
        <f>IFERROR(VLOOKUP(A7967,'Perpetual Stats(HEM)'!$A$3:$D$2773,3,FALSE),B7967)</f>
        <v>VIC</v>
      </c>
    </row>
    <row r="7968" spans="1:4">
      <c r="A7968">
        <v>8167</v>
      </c>
      <c r="B7968" t="s">
        <v>527</v>
      </c>
      <c r="C7968" t="s">
        <v>554</v>
      </c>
      <c r="D7968" t="str">
        <f>IFERROR(VLOOKUP(A7968,'Perpetual Stats(HEM)'!$A$3:$D$2773,3,FALSE),B7968)</f>
        <v>VIC</v>
      </c>
    </row>
    <row r="7969" spans="1:4">
      <c r="A7969">
        <v>8168</v>
      </c>
      <c r="B7969" t="s">
        <v>527</v>
      </c>
      <c r="C7969" t="s">
        <v>554</v>
      </c>
      <c r="D7969" t="str">
        <f>IFERROR(VLOOKUP(A7969,'Perpetual Stats(HEM)'!$A$3:$D$2773,3,FALSE),B7969)</f>
        <v>VIC</v>
      </c>
    </row>
    <row r="7970" spans="1:4">
      <c r="A7970">
        <v>8169</v>
      </c>
      <c r="B7970" t="s">
        <v>527</v>
      </c>
      <c r="C7970" t="s">
        <v>554</v>
      </c>
      <c r="D7970" t="str">
        <f>IFERROR(VLOOKUP(A7970,'Perpetual Stats(HEM)'!$A$3:$D$2773,3,FALSE),B7970)</f>
        <v>VIC</v>
      </c>
    </row>
    <row r="7971" spans="1:4">
      <c r="A7971">
        <v>8170</v>
      </c>
      <c r="B7971" t="s">
        <v>527</v>
      </c>
      <c r="C7971" t="s">
        <v>554</v>
      </c>
      <c r="D7971" t="str">
        <f>IFERROR(VLOOKUP(A7971,'Perpetual Stats(HEM)'!$A$3:$D$2773,3,FALSE),B7971)</f>
        <v>VIC</v>
      </c>
    </row>
    <row r="7972" spans="1:4">
      <c r="A7972">
        <v>8171</v>
      </c>
      <c r="B7972" t="s">
        <v>527</v>
      </c>
      <c r="C7972" t="s">
        <v>554</v>
      </c>
      <c r="D7972" t="str">
        <f>IFERROR(VLOOKUP(A7972,'Perpetual Stats(HEM)'!$A$3:$D$2773,3,FALSE),B7972)</f>
        <v>VIC</v>
      </c>
    </row>
    <row r="7973" spans="1:4">
      <c r="A7973">
        <v>8172</v>
      </c>
      <c r="B7973" t="s">
        <v>527</v>
      </c>
      <c r="C7973" t="s">
        <v>554</v>
      </c>
      <c r="D7973" t="str">
        <f>IFERROR(VLOOKUP(A7973,'Perpetual Stats(HEM)'!$A$3:$D$2773,3,FALSE),B7973)</f>
        <v>VIC</v>
      </c>
    </row>
    <row r="7974" spans="1:4">
      <c r="A7974">
        <v>8173</v>
      </c>
      <c r="B7974" t="s">
        <v>527</v>
      </c>
      <c r="C7974" t="s">
        <v>554</v>
      </c>
      <c r="D7974" t="str">
        <f>IFERROR(VLOOKUP(A7974,'Perpetual Stats(HEM)'!$A$3:$D$2773,3,FALSE),B7974)</f>
        <v>VIC</v>
      </c>
    </row>
    <row r="7975" spans="1:4">
      <c r="A7975">
        <v>8174</v>
      </c>
      <c r="B7975" t="s">
        <v>527</v>
      </c>
      <c r="C7975" t="s">
        <v>554</v>
      </c>
      <c r="D7975" t="str">
        <f>IFERROR(VLOOKUP(A7975,'Perpetual Stats(HEM)'!$A$3:$D$2773,3,FALSE),B7975)</f>
        <v>VIC</v>
      </c>
    </row>
    <row r="7976" spans="1:4">
      <c r="A7976">
        <v>8175</v>
      </c>
      <c r="B7976" t="s">
        <v>527</v>
      </c>
      <c r="C7976" t="s">
        <v>554</v>
      </c>
      <c r="D7976" t="str">
        <f>IFERROR(VLOOKUP(A7976,'Perpetual Stats(HEM)'!$A$3:$D$2773,3,FALSE),B7976)</f>
        <v>VIC</v>
      </c>
    </row>
    <row r="7977" spans="1:4">
      <c r="A7977">
        <v>8176</v>
      </c>
      <c r="B7977" t="s">
        <v>527</v>
      </c>
      <c r="C7977" t="s">
        <v>554</v>
      </c>
      <c r="D7977" t="str">
        <f>IFERROR(VLOOKUP(A7977,'Perpetual Stats(HEM)'!$A$3:$D$2773,3,FALSE),B7977)</f>
        <v>VIC</v>
      </c>
    </row>
    <row r="7978" spans="1:4">
      <c r="A7978">
        <v>8177</v>
      </c>
      <c r="B7978" t="s">
        <v>527</v>
      </c>
      <c r="C7978" t="s">
        <v>554</v>
      </c>
      <c r="D7978" t="str">
        <f>IFERROR(VLOOKUP(A7978,'Perpetual Stats(HEM)'!$A$3:$D$2773,3,FALSE),B7978)</f>
        <v>VIC</v>
      </c>
    </row>
    <row r="7979" spans="1:4">
      <c r="A7979">
        <v>8178</v>
      </c>
      <c r="B7979" t="s">
        <v>527</v>
      </c>
      <c r="C7979" t="s">
        <v>554</v>
      </c>
      <c r="D7979" t="str">
        <f>IFERROR(VLOOKUP(A7979,'Perpetual Stats(HEM)'!$A$3:$D$2773,3,FALSE),B7979)</f>
        <v>VIC</v>
      </c>
    </row>
    <row r="7980" spans="1:4">
      <c r="A7980">
        <v>8179</v>
      </c>
      <c r="B7980" t="s">
        <v>527</v>
      </c>
      <c r="C7980" t="s">
        <v>554</v>
      </c>
      <c r="D7980" t="str">
        <f>IFERROR(VLOOKUP(A7980,'Perpetual Stats(HEM)'!$A$3:$D$2773,3,FALSE),B7980)</f>
        <v>VIC</v>
      </c>
    </row>
    <row r="7981" spans="1:4">
      <c r="A7981">
        <v>8180</v>
      </c>
      <c r="B7981" t="s">
        <v>527</v>
      </c>
      <c r="C7981" t="s">
        <v>554</v>
      </c>
      <c r="D7981" t="str">
        <f>IFERROR(VLOOKUP(A7981,'Perpetual Stats(HEM)'!$A$3:$D$2773,3,FALSE),B7981)</f>
        <v>VIC</v>
      </c>
    </row>
    <row r="7982" spans="1:4">
      <c r="A7982">
        <v>8181</v>
      </c>
      <c r="B7982" t="s">
        <v>527</v>
      </c>
      <c r="C7982" t="s">
        <v>554</v>
      </c>
      <c r="D7982" t="str">
        <f>IFERROR(VLOOKUP(A7982,'Perpetual Stats(HEM)'!$A$3:$D$2773,3,FALSE),B7982)</f>
        <v>VIC</v>
      </c>
    </row>
    <row r="7983" spans="1:4">
      <c r="A7983">
        <v>8182</v>
      </c>
      <c r="B7983" t="s">
        <v>527</v>
      </c>
      <c r="C7983" t="s">
        <v>554</v>
      </c>
      <c r="D7983" t="str">
        <f>IFERROR(VLOOKUP(A7983,'Perpetual Stats(HEM)'!$A$3:$D$2773,3,FALSE),B7983)</f>
        <v>VIC</v>
      </c>
    </row>
    <row r="7984" spans="1:4">
      <c r="A7984">
        <v>8183</v>
      </c>
      <c r="B7984" t="s">
        <v>527</v>
      </c>
      <c r="C7984" t="s">
        <v>554</v>
      </c>
      <c r="D7984" t="str">
        <f>IFERROR(VLOOKUP(A7984,'Perpetual Stats(HEM)'!$A$3:$D$2773,3,FALSE),B7984)</f>
        <v>VIC</v>
      </c>
    </row>
    <row r="7985" spans="1:4">
      <c r="A7985">
        <v>8184</v>
      </c>
      <c r="B7985" t="s">
        <v>527</v>
      </c>
      <c r="C7985" t="s">
        <v>554</v>
      </c>
      <c r="D7985" t="str">
        <f>IFERROR(VLOOKUP(A7985,'Perpetual Stats(HEM)'!$A$3:$D$2773,3,FALSE),B7985)</f>
        <v>VIC</v>
      </c>
    </row>
    <row r="7986" spans="1:4">
      <c r="A7986">
        <v>8185</v>
      </c>
      <c r="B7986" t="s">
        <v>527</v>
      </c>
      <c r="C7986" t="s">
        <v>554</v>
      </c>
      <c r="D7986" t="str">
        <f>IFERROR(VLOOKUP(A7986,'Perpetual Stats(HEM)'!$A$3:$D$2773,3,FALSE),B7986)</f>
        <v>VIC</v>
      </c>
    </row>
    <row r="7987" spans="1:4">
      <c r="A7987">
        <v>8186</v>
      </c>
      <c r="B7987" t="s">
        <v>527</v>
      </c>
      <c r="C7987" t="s">
        <v>554</v>
      </c>
      <c r="D7987" t="str">
        <f>IFERROR(VLOOKUP(A7987,'Perpetual Stats(HEM)'!$A$3:$D$2773,3,FALSE),B7987)</f>
        <v>VIC</v>
      </c>
    </row>
    <row r="7988" spans="1:4">
      <c r="A7988">
        <v>8187</v>
      </c>
      <c r="B7988" t="s">
        <v>527</v>
      </c>
      <c r="C7988" t="s">
        <v>554</v>
      </c>
      <c r="D7988" t="str">
        <f>IFERROR(VLOOKUP(A7988,'Perpetual Stats(HEM)'!$A$3:$D$2773,3,FALSE),B7988)</f>
        <v>VIC</v>
      </c>
    </row>
    <row r="7989" spans="1:4">
      <c r="A7989">
        <v>8188</v>
      </c>
      <c r="B7989" t="s">
        <v>527</v>
      </c>
      <c r="C7989" t="s">
        <v>554</v>
      </c>
      <c r="D7989" t="str">
        <f>IFERROR(VLOOKUP(A7989,'Perpetual Stats(HEM)'!$A$3:$D$2773,3,FALSE),B7989)</f>
        <v>VIC</v>
      </c>
    </row>
    <row r="7990" spans="1:4">
      <c r="A7990">
        <v>8189</v>
      </c>
      <c r="B7990" t="s">
        <v>527</v>
      </c>
      <c r="C7990" t="s">
        <v>554</v>
      </c>
      <c r="D7990" t="str">
        <f>IFERROR(VLOOKUP(A7990,'Perpetual Stats(HEM)'!$A$3:$D$2773,3,FALSE),B7990)</f>
        <v>VIC</v>
      </c>
    </row>
    <row r="7991" spans="1:4">
      <c r="A7991">
        <v>8190</v>
      </c>
      <c r="B7991" t="s">
        <v>527</v>
      </c>
      <c r="C7991" t="s">
        <v>554</v>
      </c>
      <c r="D7991" t="str">
        <f>IFERROR(VLOOKUP(A7991,'Perpetual Stats(HEM)'!$A$3:$D$2773,3,FALSE),B7991)</f>
        <v>VIC</v>
      </c>
    </row>
    <row r="7992" spans="1:4">
      <c r="A7992">
        <v>8191</v>
      </c>
      <c r="B7992" t="s">
        <v>527</v>
      </c>
      <c r="C7992" t="s">
        <v>554</v>
      </c>
      <c r="D7992" t="str">
        <f>IFERROR(VLOOKUP(A7992,'Perpetual Stats(HEM)'!$A$3:$D$2773,3,FALSE),B7992)</f>
        <v>VIC</v>
      </c>
    </row>
    <row r="7993" spans="1:4">
      <c r="A7993">
        <v>8192</v>
      </c>
      <c r="B7993" t="s">
        <v>527</v>
      </c>
      <c r="C7993" t="s">
        <v>554</v>
      </c>
      <c r="D7993" t="str">
        <f>IFERROR(VLOOKUP(A7993,'Perpetual Stats(HEM)'!$A$3:$D$2773,3,FALSE),B7993)</f>
        <v>VIC</v>
      </c>
    </row>
    <row r="7994" spans="1:4">
      <c r="A7994">
        <v>8193</v>
      </c>
      <c r="B7994" t="s">
        <v>527</v>
      </c>
      <c r="C7994" t="s">
        <v>554</v>
      </c>
      <c r="D7994" t="str">
        <f>IFERROR(VLOOKUP(A7994,'Perpetual Stats(HEM)'!$A$3:$D$2773,3,FALSE),B7994)</f>
        <v>VIC</v>
      </c>
    </row>
    <row r="7995" spans="1:4">
      <c r="A7995">
        <v>8194</v>
      </c>
      <c r="B7995" t="s">
        <v>527</v>
      </c>
      <c r="C7995" t="s">
        <v>554</v>
      </c>
      <c r="D7995" t="str">
        <f>IFERROR(VLOOKUP(A7995,'Perpetual Stats(HEM)'!$A$3:$D$2773,3,FALSE),B7995)</f>
        <v>VIC</v>
      </c>
    </row>
    <row r="7996" spans="1:4">
      <c r="A7996">
        <v>8195</v>
      </c>
      <c r="B7996" t="s">
        <v>527</v>
      </c>
      <c r="C7996" t="s">
        <v>554</v>
      </c>
      <c r="D7996" t="str">
        <f>IFERROR(VLOOKUP(A7996,'Perpetual Stats(HEM)'!$A$3:$D$2773,3,FALSE),B7996)</f>
        <v>VIC</v>
      </c>
    </row>
    <row r="7997" spans="1:4">
      <c r="A7997">
        <v>8196</v>
      </c>
      <c r="B7997" t="s">
        <v>527</v>
      </c>
      <c r="C7997" t="s">
        <v>554</v>
      </c>
      <c r="D7997" t="str">
        <f>IFERROR(VLOOKUP(A7997,'Perpetual Stats(HEM)'!$A$3:$D$2773,3,FALSE),B7997)</f>
        <v>VIC</v>
      </c>
    </row>
    <row r="7998" spans="1:4">
      <c r="A7998">
        <v>8197</v>
      </c>
      <c r="B7998" t="s">
        <v>527</v>
      </c>
      <c r="C7998" t="s">
        <v>554</v>
      </c>
      <c r="D7998" t="str">
        <f>IFERROR(VLOOKUP(A7998,'Perpetual Stats(HEM)'!$A$3:$D$2773,3,FALSE),B7998)</f>
        <v>VIC</v>
      </c>
    </row>
    <row r="7999" spans="1:4">
      <c r="A7999">
        <v>8198</v>
      </c>
      <c r="B7999" t="s">
        <v>527</v>
      </c>
      <c r="C7999" t="s">
        <v>554</v>
      </c>
      <c r="D7999" t="str">
        <f>IFERROR(VLOOKUP(A7999,'Perpetual Stats(HEM)'!$A$3:$D$2773,3,FALSE),B7999)</f>
        <v>VIC</v>
      </c>
    </row>
    <row r="8000" spans="1:4">
      <c r="A8000">
        <v>8199</v>
      </c>
      <c r="B8000" t="s">
        <v>527</v>
      </c>
      <c r="C8000" t="s">
        <v>554</v>
      </c>
      <c r="D8000" t="str">
        <f>IFERROR(VLOOKUP(A8000,'Perpetual Stats(HEM)'!$A$3:$D$2773,3,FALSE),B8000)</f>
        <v>VIC</v>
      </c>
    </row>
    <row r="8001" spans="1:4">
      <c r="A8001">
        <v>8200</v>
      </c>
      <c r="B8001" t="s">
        <v>527</v>
      </c>
      <c r="C8001" t="s">
        <v>554</v>
      </c>
      <c r="D8001" t="str">
        <f>IFERROR(VLOOKUP(A8001,'Perpetual Stats(HEM)'!$A$3:$D$2773,3,FALSE),B8001)</f>
        <v>VIC</v>
      </c>
    </row>
    <row r="8002" spans="1:4">
      <c r="A8002">
        <v>8201</v>
      </c>
      <c r="B8002" t="s">
        <v>527</v>
      </c>
      <c r="C8002" t="s">
        <v>554</v>
      </c>
      <c r="D8002" t="str">
        <f>IFERROR(VLOOKUP(A8002,'Perpetual Stats(HEM)'!$A$3:$D$2773,3,FALSE),B8002)</f>
        <v>VIC</v>
      </c>
    </row>
    <row r="8003" spans="1:4">
      <c r="A8003">
        <v>8202</v>
      </c>
      <c r="B8003" t="s">
        <v>527</v>
      </c>
      <c r="C8003" t="s">
        <v>554</v>
      </c>
      <c r="D8003" t="str">
        <f>IFERROR(VLOOKUP(A8003,'Perpetual Stats(HEM)'!$A$3:$D$2773,3,FALSE),B8003)</f>
        <v>VIC</v>
      </c>
    </row>
    <row r="8004" spans="1:4">
      <c r="A8004">
        <v>8203</v>
      </c>
      <c r="B8004" t="s">
        <v>527</v>
      </c>
      <c r="C8004" t="s">
        <v>554</v>
      </c>
      <c r="D8004" t="str">
        <f>IFERROR(VLOOKUP(A8004,'Perpetual Stats(HEM)'!$A$3:$D$2773,3,FALSE),B8004)</f>
        <v>VIC</v>
      </c>
    </row>
    <row r="8005" spans="1:4">
      <c r="A8005">
        <v>8204</v>
      </c>
      <c r="B8005" t="s">
        <v>527</v>
      </c>
      <c r="C8005" t="s">
        <v>554</v>
      </c>
      <c r="D8005" t="str">
        <f>IFERROR(VLOOKUP(A8005,'Perpetual Stats(HEM)'!$A$3:$D$2773,3,FALSE),B8005)</f>
        <v>VIC</v>
      </c>
    </row>
    <row r="8006" spans="1:4">
      <c r="A8006">
        <v>8205</v>
      </c>
      <c r="B8006" t="s">
        <v>527</v>
      </c>
      <c r="C8006" t="s">
        <v>554</v>
      </c>
      <c r="D8006" t="str">
        <f>IFERROR(VLOOKUP(A8006,'Perpetual Stats(HEM)'!$A$3:$D$2773,3,FALSE),B8006)</f>
        <v>VIC</v>
      </c>
    </row>
    <row r="8007" spans="1:4">
      <c r="A8007">
        <v>8206</v>
      </c>
      <c r="B8007" t="s">
        <v>527</v>
      </c>
      <c r="C8007" t="s">
        <v>554</v>
      </c>
      <c r="D8007" t="str">
        <f>IFERROR(VLOOKUP(A8007,'Perpetual Stats(HEM)'!$A$3:$D$2773,3,FALSE),B8007)</f>
        <v>VIC</v>
      </c>
    </row>
    <row r="8008" spans="1:4">
      <c r="A8008">
        <v>8207</v>
      </c>
      <c r="B8008" t="s">
        <v>527</v>
      </c>
      <c r="C8008" t="s">
        <v>554</v>
      </c>
      <c r="D8008" t="str">
        <f>IFERROR(VLOOKUP(A8008,'Perpetual Stats(HEM)'!$A$3:$D$2773,3,FALSE),B8008)</f>
        <v>VIC</v>
      </c>
    </row>
    <row r="8009" spans="1:4">
      <c r="A8009">
        <v>8208</v>
      </c>
      <c r="B8009" t="s">
        <v>527</v>
      </c>
      <c r="C8009" t="s">
        <v>554</v>
      </c>
      <c r="D8009" t="str">
        <f>IFERROR(VLOOKUP(A8009,'Perpetual Stats(HEM)'!$A$3:$D$2773,3,FALSE),B8009)</f>
        <v>VIC</v>
      </c>
    </row>
    <row r="8010" spans="1:4">
      <c r="A8010">
        <v>8209</v>
      </c>
      <c r="B8010" t="s">
        <v>527</v>
      </c>
      <c r="C8010" t="s">
        <v>554</v>
      </c>
      <c r="D8010" t="str">
        <f>IFERROR(VLOOKUP(A8010,'Perpetual Stats(HEM)'!$A$3:$D$2773,3,FALSE),B8010)</f>
        <v>VIC</v>
      </c>
    </row>
    <row r="8011" spans="1:4">
      <c r="A8011">
        <v>8210</v>
      </c>
      <c r="B8011" t="s">
        <v>527</v>
      </c>
      <c r="C8011" t="s">
        <v>554</v>
      </c>
      <c r="D8011" t="str">
        <f>IFERROR(VLOOKUP(A8011,'Perpetual Stats(HEM)'!$A$3:$D$2773,3,FALSE),B8011)</f>
        <v>VIC</v>
      </c>
    </row>
    <row r="8012" spans="1:4">
      <c r="A8012">
        <v>8211</v>
      </c>
      <c r="B8012" t="s">
        <v>527</v>
      </c>
      <c r="C8012" t="s">
        <v>554</v>
      </c>
      <c r="D8012" t="str">
        <f>IFERROR(VLOOKUP(A8012,'Perpetual Stats(HEM)'!$A$3:$D$2773,3,FALSE),B8012)</f>
        <v>VIC</v>
      </c>
    </row>
    <row r="8013" spans="1:4">
      <c r="A8013">
        <v>8212</v>
      </c>
      <c r="B8013" t="s">
        <v>527</v>
      </c>
      <c r="C8013" t="s">
        <v>554</v>
      </c>
      <c r="D8013" t="str">
        <f>IFERROR(VLOOKUP(A8013,'Perpetual Stats(HEM)'!$A$3:$D$2773,3,FALSE),B8013)</f>
        <v>VIC</v>
      </c>
    </row>
    <row r="8014" spans="1:4">
      <c r="A8014">
        <v>8213</v>
      </c>
      <c r="B8014" t="s">
        <v>527</v>
      </c>
      <c r="C8014" t="s">
        <v>554</v>
      </c>
      <c r="D8014" t="str">
        <f>IFERROR(VLOOKUP(A8014,'Perpetual Stats(HEM)'!$A$3:$D$2773,3,FALSE),B8014)</f>
        <v>VIC</v>
      </c>
    </row>
    <row r="8015" spans="1:4">
      <c r="A8015">
        <v>8214</v>
      </c>
      <c r="B8015" t="s">
        <v>527</v>
      </c>
      <c r="C8015" t="s">
        <v>554</v>
      </c>
      <c r="D8015" t="str">
        <f>IFERROR(VLOOKUP(A8015,'Perpetual Stats(HEM)'!$A$3:$D$2773,3,FALSE),B8015)</f>
        <v>VIC</v>
      </c>
    </row>
    <row r="8016" spans="1:4">
      <c r="A8016">
        <v>8215</v>
      </c>
      <c r="B8016" t="s">
        <v>527</v>
      </c>
      <c r="C8016" t="s">
        <v>554</v>
      </c>
      <c r="D8016" t="str">
        <f>IFERROR(VLOOKUP(A8016,'Perpetual Stats(HEM)'!$A$3:$D$2773,3,FALSE),B8016)</f>
        <v>VIC</v>
      </c>
    </row>
    <row r="8017" spans="1:4">
      <c r="A8017">
        <v>8216</v>
      </c>
      <c r="B8017" t="s">
        <v>527</v>
      </c>
      <c r="C8017" t="s">
        <v>554</v>
      </c>
      <c r="D8017" t="str">
        <f>IFERROR(VLOOKUP(A8017,'Perpetual Stats(HEM)'!$A$3:$D$2773,3,FALSE),B8017)</f>
        <v>VIC</v>
      </c>
    </row>
    <row r="8018" spans="1:4">
      <c r="A8018">
        <v>8217</v>
      </c>
      <c r="B8018" t="s">
        <v>527</v>
      </c>
      <c r="C8018" t="s">
        <v>554</v>
      </c>
      <c r="D8018" t="str">
        <f>IFERROR(VLOOKUP(A8018,'Perpetual Stats(HEM)'!$A$3:$D$2773,3,FALSE),B8018)</f>
        <v>VIC</v>
      </c>
    </row>
    <row r="8019" spans="1:4">
      <c r="A8019">
        <v>8218</v>
      </c>
      <c r="B8019" t="s">
        <v>527</v>
      </c>
      <c r="C8019" t="s">
        <v>554</v>
      </c>
      <c r="D8019" t="str">
        <f>IFERROR(VLOOKUP(A8019,'Perpetual Stats(HEM)'!$A$3:$D$2773,3,FALSE),B8019)</f>
        <v>VIC</v>
      </c>
    </row>
    <row r="8020" spans="1:4">
      <c r="A8020">
        <v>8219</v>
      </c>
      <c r="B8020" t="s">
        <v>527</v>
      </c>
      <c r="C8020" t="s">
        <v>554</v>
      </c>
      <c r="D8020" t="str">
        <f>IFERROR(VLOOKUP(A8020,'Perpetual Stats(HEM)'!$A$3:$D$2773,3,FALSE),B8020)</f>
        <v>VIC</v>
      </c>
    </row>
    <row r="8021" spans="1:4">
      <c r="A8021">
        <v>8220</v>
      </c>
      <c r="B8021" t="s">
        <v>527</v>
      </c>
      <c r="C8021" t="s">
        <v>554</v>
      </c>
      <c r="D8021" t="str">
        <f>IFERROR(VLOOKUP(A8021,'Perpetual Stats(HEM)'!$A$3:$D$2773,3,FALSE),B8021)</f>
        <v>VIC</v>
      </c>
    </row>
    <row r="8022" spans="1:4">
      <c r="A8022">
        <v>8221</v>
      </c>
      <c r="B8022" t="s">
        <v>527</v>
      </c>
      <c r="C8022" t="s">
        <v>554</v>
      </c>
      <c r="D8022" t="str">
        <f>IFERROR(VLOOKUP(A8022,'Perpetual Stats(HEM)'!$A$3:$D$2773,3,FALSE),B8022)</f>
        <v>VIC</v>
      </c>
    </row>
    <row r="8023" spans="1:4">
      <c r="A8023">
        <v>8222</v>
      </c>
      <c r="B8023" t="s">
        <v>527</v>
      </c>
      <c r="C8023" t="s">
        <v>554</v>
      </c>
      <c r="D8023" t="str">
        <f>IFERROR(VLOOKUP(A8023,'Perpetual Stats(HEM)'!$A$3:$D$2773,3,FALSE),B8023)</f>
        <v>VIC</v>
      </c>
    </row>
    <row r="8024" spans="1:4">
      <c r="A8024">
        <v>8223</v>
      </c>
      <c r="B8024" t="s">
        <v>527</v>
      </c>
      <c r="C8024" t="s">
        <v>554</v>
      </c>
      <c r="D8024" t="str">
        <f>IFERROR(VLOOKUP(A8024,'Perpetual Stats(HEM)'!$A$3:$D$2773,3,FALSE),B8024)</f>
        <v>VIC</v>
      </c>
    </row>
    <row r="8025" spans="1:4">
      <c r="A8025">
        <v>8224</v>
      </c>
      <c r="B8025" t="s">
        <v>527</v>
      </c>
      <c r="C8025" t="s">
        <v>554</v>
      </c>
      <c r="D8025" t="str">
        <f>IFERROR(VLOOKUP(A8025,'Perpetual Stats(HEM)'!$A$3:$D$2773,3,FALSE),B8025)</f>
        <v>VIC</v>
      </c>
    </row>
    <row r="8026" spans="1:4">
      <c r="A8026">
        <v>8225</v>
      </c>
      <c r="B8026" t="s">
        <v>527</v>
      </c>
      <c r="C8026" t="s">
        <v>554</v>
      </c>
      <c r="D8026" t="str">
        <f>IFERROR(VLOOKUP(A8026,'Perpetual Stats(HEM)'!$A$3:$D$2773,3,FALSE),B8026)</f>
        <v>VIC</v>
      </c>
    </row>
    <row r="8027" spans="1:4">
      <c r="A8027">
        <v>8226</v>
      </c>
      <c r="B8027" t="s">
        <v>527</v>
      </c>
      <c r="C8027" t="s">
        <v>554</v>
      </c>
      <c r="D8027" t="str">
        <f>IFERROR(VLOOKUP(A8027,'Perpetual Stats(HEM)'!$A$3:$D$2773,3,FALSE),B8027)</f>
        <v>VIC</v>
      </c>
    </row>
    <row r="8028" spans="1:4">
      <c r="A8028">
        <v>8227</v>
      </c>
      <c r="B8028" t="s">
        <v>527</v>
      </c>
      <c r="C8028" t="s">
        <v>554</v>
      </c>
      <c r="D8028" t="str">
        <f>IFERROR(VLOOKUP(A8028,'Perpetual Stats(HEM)'!$A$3:$D$2773,3,FALSE),B8028)</f>
        <v>VIC</v>
      </c>
    </row>
    <row r="8029" spans="1:4">
      <c r="A8029">
        <v>8228</v>
      </c>
      <c r="B8029" t="s">
        <v>527</v>
      </c>
      <c r="C8029" t="s">
        <v>554</v>
      </c>
      <c r="D8029" t="str">
        <f>IFERROR(VLOOKUP(A8029,'Perpetual Stats(HEM)'!$A$3:$D$2773,3,FALSE),B8029)</f>
        <v>VIC</v>
      </c>
    </row>
    <row r="8030" spans="1:4">
      <c r="A8030">
        <v>8229</v>
      </c>
      <c r="B8030" t="s">
        <v>527</v>
      </c>
      <c r="C8030" t="s">
        <v>554</v>
      </c>
      <c r="D8030" t="str">
        <f>IFERROR(VLOOKUP(A8030,'Perpetual Stats(HEM)'!$A$3:$D$2773,3,FALSE),B8030)</f>
        <v>VIC</v>
      </c>
    </row>
    <row r="8031" spans="1:4">
      <c r="A8031">
        <v>8230</v>
      </c>
      <c r="B8031" t="s">
        <v>527</v>
      </c>
      <c r="C8031" t="s">
        <v>554</v>
      </c>
      <c r="D8031" t="str">
        <f>IFERROR(VLOOKUP(A8031,'Perpetual Stats(HEM)'!$A$3:$D$2773,3,FALSE),B8031)</f>
        <v>VIC</v>
      </c>
    </row>
    <row r="8032" spans="1:4">
      <c r="A8032">
        <v>8231</v>
      </c>
      <c r="B8032" t="s">
        <v>527</v>
      </c>
      <c r="C8032" t="s">
        <v>554</v>
      </c>
      <c r="D8032" t="str">
        <f>IFERROR(VLOOKUP(A8032,'Perpetual Stats(HEM)'!$A$3:$D$2773,3,FALSE),B8032)</f>
        <v>VIC</v>
      </c>
    </row>
    <row r="8033" spans="1:4">
      <c r="A8033">
        <v>8232</v>
      </c>
      <c r="B8033" t="s">
        <v>527</v>
      </c>
      <c r="C8033" t="s">
        <v>554</v>
      </c>
      <c r="D8033" t="str">
        <f>IFERROR(VLOOKUP(A8033,'Perpetual Stats(HEM)'!$A$3:$D$2773,3,FALSE),B8033)</f>
        <v>VIC</v>
      </c>
    </row>
    <row r="8034" spans="1:4">
      <c r="A8034">
        <v>8233</v>
      </c>
      <c r="B8034" t="s">
        <v>527</v>
      </c>
      <c r="C8034" t="s">
        <v>554</v>
      </c>
      <c r="D8034" t="str">
        <f>IFERROR(VLOOKUP(A8034,'Perpetual Stats(HEM)'!$A$3:$D$2773,3,FALSE),B8034)</f>
        <v>VIC</v>
      </c>
    </row>
    <row r="8035" spans="1:4">
      <c r="A8035">
        <v>8234</v>
      </c>
      <c r="B8035" t="s">
        <v>527</v>
      </c>
      <c r="C8035" t="s">
        <v>554</v>
      </c>
      <c r="D8035" t="str">
        <f>IFERROR(VLOOKUP(A8035,'Perpetual Stats(HEM)'!$A$3:$D$2773,3,FALSE),B8035)</f>
        <v>VIC</v>
      </c>
    </row>
    <row r="8036" spans="1:4">
      <c r="A8036">
        <v>8235</v>
      </c>
      <c r="B8036" t="s">
        <v>527</v>
      </c>
      <c r="C8036" t="s">
        <v>554</v>
      </c>
      <c r="D8036" t="str">
        <f>IFERROR(VLOOKUP(A8036,'Perpetual Stats(HEM)'!$A$3:$D$2773,3,FALSE),B8036)</f>
        <v>VIC</v>
      </c>
    </row>
    <row r="8037" spans="1:4">
      <c r="A8037">
        <v>8236</v>
      </c>
      <c r="B8037" t="s">
        <v>527</v>
      </c>
      <c r="C8037" t="s">
        <v>554</v>
      </c>
      <c r="D8037" t="str">
        <f>IFERROR(VLOOKUP(A8037,'Perpetual Stats(HEM)'!$A$3:$D$2773,3,FALSE),B8037)</f>
        <v>VIC</v>
      </c>
    </row>
    <row r="8038" spans="1:4">
      <c r="A8038">
        <v>8237</v>
      </c>
      <c r="B8038" t="s">
        <v>527</v>
      </c>
      <c r="C8038" t="s">
        <v>554</v>
      </c>
      <c r="D8038" t="str">
        <f>IFERROR(VLOOKUP(A8038,'Perpetual Stats(HEM)'!$A$3:$D$2773,3,FALSE),B8038)</f>
        <v>VIC</v>
      </c>
    </row>
    <row r="8039" spans="1:4">
      <c r="A8039">
        <v>8238</v>
      </c>
      <c r="B8039" t="s">
        <v>527</v>
      </c>
      <c r="C8039" t="s">
        <v>554</v>
      </c>
      <c r="D8039" t="str">
        <f>IFERROR(VLOOKUP(A8039,'Perpetual Stats(HEM)'!$A$3:$D$2773,3,FALSE),B8039)</f>
        <v>VIC</v>
      </c>
    </row>
    <row r="8040" spans="1:4">
      <c r="A8040">
        <v>8239</v>
      </c>
      <c r="B8040" t="s">
        <v>527</v>
      </c>
      <c r="C8040" t="s">
        <v>554</v>
      </c>
      <c r="D8040" t="str">
        <f>IFERROR(VLOOKUP(A8040,'Perpetual Stats(HEM)'!$A$3:$D$2773,3,FALSE),B8040)</f>
        <v>VIC</v>
      </c>
    </row>
    <row r="8041" spans="1:4">
      <c r="A8041">
        <v>8240</v>
      </c>
      <c r="B8041" t="s">
        <v>527</v>
      </c>
      <c r="C8041" t="s">
        <v>554</v>
      </c>
      <c r="D8041" t="str">
        <f>IFERROR(VLOOKUP(A8041,'Perpetual Stats(HEM)'!$A$3:$D$2773,3,FALSE),B8041)</f>
        <v>VIC</v>
      </c>
    </row>
    <row r="8042" spans="1:4">
      <c r="A8042">
        <v>8241</v>
      </c>
      <c r="B8042" t="s">
        <v>527</v>
      </c>
      <c r="C8042" t="s">
        <v>554</v>
      </c>
      <c r="D8042" t="str">
        <f>IFERROR(VLOOKUP(A8042,'Perpetual Stats(HEM)'!$A$3:$D$2773,3,FALSE),B8042)</f>
        <v>VIC</v>
      </c>
    </row>
    <row r="8043" spans="1:4">
      <c r="A8043">
        <v>8242</v>
      </c>
      <c r="B8043" t="s">
        <v>527</v>
      </c>
      <c r="C8043" t="s">
        <v>554</v>
      </c>
      <c r="D8043" t="str">
        <f>IFERROR(VLOOKUP(A8043,'Perpetual Stats(HEM)'!$A$3:$D$2773,3,FALSE),B8043)</f>
        <v>VIC</v>
      </c>
    </row>
    <row r="8044" spans="1:4">
      <c r="A8044">
        <v>8243</v>
      </c>
      <c r="B8044" t="s">
        <v>527</v>
      </c>
      <c r="C8044" t="s">
        <v>554</v>
      </c>
      <c r="D8044" t="str">
        <f>IFERROR(VLOOKUP(A8044,'Perpetual Stats(HEM)'!$A$3:$D$2773,3,FALSE),B8044)</f>
        <v>VIC</v>
      </c>
    </row>
    <row r="8045" spans="1:4">
      <c r="A8045">
        <v>8244</v>
      </c>
      <c r="B8045" t="s">
        <v>527</v>
      </c>
      <c r="C8045" t="s">
        <v>554</v>
      </c>
      <c r="D8045" t="str">
        <f>IFERROR(VLOOKUP(A8045,'Perpetual Stats(HEM)'!$A$3:$D$2773,3,FALSE),B8045)</f>
        <v>VIC</v>
      </c>
    </row>
    <row r="8046" spans="1:4">
      <c r="A8046">
        <v>8245</v>
      </c>
      <c r="B8046" t="s">
        <v>527</v>
      </c>
      <c r="C8046" t="s">
        <v>554</v>
      </c>
      <c r="D8046" t="str">
        <f>IFERROR(VLOOKUP(A8046,'Perpetual Stats(HEM)'!$A$3:$D$2773,3,FALSE),B8046)</f>
        <v>VIC</v>
      </c>
    </row>
    <row r="8047" spans="1:4">
      <c r="A8047">
        <v>8246</v>
      </c>
      <c r="B8047" t="s">
        <v>527</v>
      </c>
      <c r="C8047" t="s">
        <v>554</v>
      </c>
      <c r="D8047" t="str">
        <f>IFERROR(VLOOKUP(A8047,'Perpetual Stats(HEM)'!$A$3:$D$2773,3,FALSE),B8047)</f>
        <v>VIC</v>
      </c>
    </row>
    <row r="8048" spans="1:4">
      <c r="A8048">
        <v>8247</v>
      </c>
      <c r="B8048" t="s">
        <v>527</v>
      </c>
      <c r="C8048" t="s">
        <v>554</v>
      </c>
      <c r="D8048" t="str">
        <f>IFERROR(VLOOKUP(A8048,'Perpetual Stats(HEM)'!$A$3:$D$2773,3,FALSE),B8048)</f>
        <v>VIC</v>
      </c>
    </row>
    <row r="8049" spans="1:4">
      <c r="A8049">
        <v>8248</v>
      </c>
      <c r="B8049" t="s">
        <v>527</v>
      </c>
      <c r="C8049" t="s">
        <v>554</v>
      </c>
      <c r="D8049" t="str">
        <f>IFERROR(VLOOKUP(A8049,'Perpetual Stats(HEM)'!$A$3:$D$2773,3,FALSE),B8049)</f>
        <v>VIC</v>
      </c>
    </row>
    <row r="8050" spans="1:4">
      <c r="A8050">
        <v>8249</v>
      </c>
      <c r="B8050" t="s">
        <v>527</v>
      </c>
      <c r="C8050" t="s">
        <v>554</v>
      </c>
      <c r="D8050" t="str">
        <f>IFERROR(VLOOKUP(A8050,'Perpetual Stats(HEM)'!$A$3:$D$2773,3,FALSE),B8050)</f>
        <v>VIC</v>
      </c>
    </row>
    <row r="8051" spans="1:4">
      <c r="A8051">
        <v>8250</v>
      </c>
      <c r="B8051" t="s">
        <v>527</v>
      </c>
      <c r="C8051" t="s">
        <v>554</v>
      </c>
      <c r="D8051" t="str">
        <f>IFERROR(VLOOKUP(A8051,'Perpetual Stats(HEM)'!$A$3:$D$2773,3,FALSE),B8051)</f>
        <v>VIC</v>
      </c>
    </row>
    <row r="8052" spans="1:4">
      <c r="A8052">
        <v>8251</v>
      </c>
      <c r="B8052" t="s">
        <v>527</v>
      </c>
      <c r="C8052" t="s">
        <v>554</v>
      </c>
      <c r="D8052" t="str">
        <f>IFERROR(VLOOKUP(A8052,'Perpetual Stats(HEM)'!$A$3:$D$2773,3,FALSE),B8052)</f>
        <v>VIC</v>
      </c>
    </row>
    <row r="8053" spans="1:4">
      <c r="A8053">
        <v>8252</v>
      </c>
      <c r="B8053" t="s">
        <v>527</v>
      </c>
      <c r="C8053" t="s">
        <v>554</v>
      </c>
      <c r="D8053" t="str">
        <f>IFERROR(VLOOKUP(A8053,'Perpetual Stats(HEM)'!$A$3:$D$2773,3,FALSE),B8053)</f>
        <v>VIC</v>
      </c>
    </row>
    <row r="8054" spans="1:4">
      <c r="A8054">
        <v>8253</v>
      </c>
      <c r="B8054" t="s">
        <v>527</v>
      </c>
      <c r="C8054" t="s">
        <v>554</v>
      </c>
      <c r="D8054" t="str">
        <f>IFERROR(VLOOKUP(A8054,'Perpetual Stats(HEM)'!$A$3:$D$2773,3,FALSE),B8054)</f>
        <v>VIC</v>
      </c>
    </row>
    <row r="8055" spans="1:4">
      <c r="A8055">
        <v>8254</v>
      </c>
      <c r="B8055" t="s">
        <v>527</v>
      </c>
      <c r="C8055" t="s">
        <v>554</v>
      </c>
      <c r="D8055" t="str">
        <f>IFERROR(VLOOKUP(A8055,'Perpetual Stats(HEM)'!$A$3:$D$2773,3,FALSE),B8055)</f>
        <v>VIC</v>
      </c>
    </row>
    <row r="8056" spans="1:4">
      <c r="A8056">
        <v>8255</v>
      </c>
      <c r="B8056" t="s">
        <v>527</v>
      </c>
      <c r="C8056" t="s">
        <v>554</v>
      </c>
      <c r="D8056" t="str">
        <f>IFERROR(VLOOKUP(A8056,'Perpetual Stats(HEM)'!$A$3:$D$2773,3,FALSE),B8056)</f>
        <v>VIC</v>
      </c>
    </row>
    <row r="8057" spans="1:4">
      <c r="A8057">
        <v>8256</v>
      </c>
      <c r="B8057" t="s">
        <v>527</v>
      </c>
      <c r="C8057" t="s">
        <v>554</v>
      </c>
      <c r="D8057" t="str">
        <f>IFERROR(VLOOKUP(A8057,'Perpetual Stats(HEM)'!$A$3:$D$2773,3,FALSE),B8057)</f>
        <v>VIC</v>
      </c>
    </row>
    <row r="8058" spans="1:4">
      <c r="A8058">
        <v>8257</v>
      </c>
      <c r="B8058" t="s">
        <v>527</v>
      </c>
      <c r="C8058" t="s">
        <v>554</v>
      </c>
      <c r="D8058" t="str">
        <f>IFERROR(VLOOKUP(A8058,'Perpetual Stats(HEM)'!$A$3:$D$2773,3,FALSE),B8058)</f>
        <v>VIC</v>
      </c>
    </row>
    <row r="8059" spans="1:4">
      <c r="A8059">
        <v>8258</v>
      </c>
      <c r="B8059" t="s">
        <v>527</v>
      </c>
      <c r="C8059" t="s">
        <v>554</v>
      </c>
      <c r="D8059" t="str">
        <f>IFERROR(VLOOKUP(A8059,'Perpetual Stats(HEM)'!$A$3:$D$2773,3,FALSE),B8059)</f>
        <v>VIC</v>
      </c>
    </row>
    <row r="8060" spans="1:4">
      <c r="A8060">
        <v>8259</v>
      </c>
      <c r="B8060" t="s">
        <v>527</v>
      </c>
      <c r="C8060" t="s">
        <v>554</v>
      </c>
      <c r="D8060" t="str">
        <f>IFERROR(VLOOKUP(A8060,'Perpetual Stats(HEM)'!$A$3:$D$2773,3,FALSE),B8060)</f>
        <v>VIC</v>
      </c>
    </row>
    <row r="8061" spans="1:4">
      <c r="A8061">
        <v>8260</v>
      </c>
      <c r="B8061" t="s">
        <v>527</v>
      </c>
      <c r="C8061" t="s">
        <v>554</v>
      </c>
      <c r="D8061" t="str">
        <f>IFERROR(VLOOKUP(A8061,'Perpetual Stats(HEM)'!$A$3:$D$2773,3,FALSE),B8061)</f>
        <v>VIC</v>
      </c>
    </row>
    <row r="8062" spans="1:4">
      <c r="A8062">
        <v>8261</v>
      </c>
      <c r="B8062" t="s">
        <v>527</v>
      </c>
      <c r="C8062" t="s">
        <v>554</v>
      </c>
      <c r="D8062" t="str">
        <f>IFERROR(VLOOKUP(A8062,'Perpetual Stats(HEM)'!$A$3:$D$2773,3,FALSE),B8062)</f>
        <v>VIC</v>
      </c>
    </row>
    <row r="8063" spans="1:4">
      <c r="A8063">
        <v>8262</v>
      </c>
      <c r="B8063" t="s">
        <v>527</v>
      </c>
      <c r="C8063" t="s">
        <v>554</v>
      </c>
      <c r="D8063" t="str">
        <f>IFERROR(VLOOKUP(A8063,'Perpetual Stats(HEM)'!$A$3:$D$2773,3,FALSE),B8063)</f>
        <v>VIC</v>
      </c>
    </row>
    <row r="8064" spans="1:4">
      <c r="A8064">
        <v>8263</v>
      </c>
      <c r="B8064" t="s">
        <v>527</v>
      </c>
      <c r="C8064" t="s">
        <v>554</v>
      </c>
      <c r="D8064" t="str">
        <f>IFERROR(VLOOKUP(A8064,'Perpetual Stats(HEM)'!$A$3:$D$2773,3,FALSE),B8064)</f>
        <v>VIC</v>
      </c>
    </row>
    <row r="8065" spans="1:4">
      <c r="A8065">
        <v>8264</v>
      </c>
      <c r="B8065" t="s">
        <v>527</v>
      </c>
      <c r="C8065" t="s">
        <v>554</v>
      </c>
      <c r="D8065" t="str">
        <f>IFERROR(VLOOKUP(A8065,'Perpetual Stats(HEM)'!$A$3:$D$2773,3,FALSE),B8065)</f>
        <v>VIC</v>
      </c>
    </row>
    <row r="8066" spans="1:4">
      <c r="A8066">
        <v>8265</v>
      </c>
      <c r="B8066" t="s">
        <v>527</v>
      </c>
      <c r="C8066" t="s">
        <v>554</v>
      </c>
      <c r="D8066" t="str">
        <f>IFERROR(VLOOKUP(A8066,'Perpetual Stats(HEM)'!$A$3:$D$2773,3,FALSE),B8066)</f>
        <v>VIC</v>
      </c>
    </row>
    <row r="8067" spans="1:4">
      <c r="A8067">
        <v>8266</v>
      </c>
      <c r="B8067" t="s">
        <v>527</v>
      </c>
      <c r="C8067" t="s">
        <v>554</v>
      </c>
      <c r="D8067" t="str">
        <f>IFERROR(VLOOKUP(A8067,'Perpetual Stats(HEM)'!$A$3:$D$2773,3,FALSE),B8067)</f>
        <v>VIC</v>
      </c>
    </row>
    <row r="8068" spans="1:4">
      <c r="A8068">
        <v>8267</v>
      </c>
      <c r="B8068" t="s">
        <v>527</v>
      </c>
      <c r="C8068" t="s">
        <v>554</v>
      </c>
      <c r="D8068" t="str">
        <f>IFERROR(VLOOKUP(A8068,'Perpetual Stats(HEM)'!$A$3:$D$2773,3,FALSE),B8068)</f>
        <v>VIC</v>
      </c>
    </row>
    <row r="8069" spans="1:4">
      <c r="A8069">
        <v>8268</v>
      </c>
      <c r="B8069" t="s">
        <v>527</v>
      </c>
      <c r="C8069" t="s">
        <v>554</v>
      </c>
      <c r="D8069" t="str">
        <f>IFERROR(VLOOKUP(A8069,'Perpetual Stats(HEM)'!$A$3:$D$2773,3,FALSE),B8069)</f>
        <v>VIC</v>
      </c>
    </row>
    <row r="8070" spans="1:4">
      <c r="A8070">
        <v>8269</v>
      </c>
      <c r="B8070" t="s">
        <v>527</v>
      </c>
      <c r="C8070" t="s">
        <v>554</v>
      </c>
      <c r="D8070" t="str">
        <f>IFERROR(VLOOKUP(A8070,'Perpetual Stats(HEM)'!$A$3:$D$2773,3,FALSE),B8070)</f>
        <v>VIC</v>
      </c>
    </row>
    <row r="8071" spans="1:4">
      <c r="A8071">
        <v>8270</v>
      </c>
      <c r="B8071" t="s">
        <v>527</v>
      </c>
      <c r="C8071" t="s">
        <v>554</v>
      </c>
      <c r="D8071" t="str">
        <f>IFERROR(VLOOKUP(A8071,'Perpetual Stats(HEM)'!$A$3:$D$2773,3,FALSE),B8071)</f>
        <v>VIC</v>
      </c>
    </row>
    <row r="8072" spans="1:4">
      <c r="A8072">
        <v>8271</v>
      </c>
      <c r="B8072" t="s">
        <v>527</v>
      </c>
      <c r="C8072" t="s">
        <v>554</v>
      </c>
      <c r="D8072" t="str">
        <f>IFERROR(VLOOKUP(A8072,'Perpetual Stats(HEM)'!$A$3:$D$2773,3,FALSE),B8072)</f>
        <v>VIC</v>
      </c>
    </row>
    <row r="8073" spans="1:4">
      <c r="A8073">
        <v>8272</v>
      </c>
      <c r="B8073" t="s">
        <v>527</v>
      </c>
      <c r="C8073" t="s">
        <v>554</v>
      </c>
      <c r="D8073" t="str">
        <f>IFERROR(VLOOKUP(A8073,'Perpetual Stats(HEM)'!$A$3:$D$2773,3,FALSE),B8073)</f>
        <v>VIC</v>
      </c>
    </row>
    <row r="8074" spans="1:4">
      <c r="A8074">
        <v>8273</v>
      </c>
      <c r="B8074" t="s">
        <v>527</v>
      </c>
      <c r="C8074" t="s">
        <v>554</v>
      </c>
      <c r="D8074" t="str">
        <f>IFERROR(VLOOKUP(A8074,'Perpetual Stats(HEM)'!$A$3:$D$2773,3,FALSE),B8074)</f>
        <v>VIC</v>
      </c>
    </row>
    <row r="8075" spans="1:4">
      <c r="A8075">
        <v>8274</v>
      </c>
      <c r="B8075" t="s">
        <v>527</v>
      </c>
      <c r="C8075" t="s">
        <v>554</v>
      </c>
      <c r="D8075" t="str">
        <f>IFERROR(VLOOKUP(A8075,'Perpetual Stats(HEM)'!$A$3:$D$2773,3,FALSE),B8075)</f>
        <v>VIC</v>
      </c>
    </row>
    <row r="8076" spans="1:4">
      <c r="A8076">
        <v>8275</v>
      </c>
      <c r="B8076" t="s">
        <v>527</v>
      </c>
      <c r="C8076" t="s">
        <v>554</v>
      </c>
      <c r="D8076" t="str">
        <f>IFERROR(VLOOKUP(A8076,'Perpetual Stats(HEM)'!$A$3:$D$2773,3,FALSE),B8076)</f>
        <v>VIC</v>
      </c>
    </row>
    <row r="8077" spans="1:4">
      <c r="A8077">
        <v>8276</v>
      </c>
      <c r="B8077" t="s">
        <v>527</v>
      </c>
      <c r="C8077" t="s">
        <v>554</v>
      </c>
      <c r="D8077" t="str">
        <f>IFERROR(VLOOKUP(A8077,'Perpetual Stats(HEM)'!$A$3:$D$2773,3,FALSE),B8077)</f>
        <v>VIC</v>
      </c>
    </row>
    <row r="8078" spans="1:4">
      <c r="A8078">
        <v>8277</v>
      </c>
      <c r="B8078" t="s">
        <v>527</v>
      </c>
      <c r="C8078" t="s">
        <v>554</v>
      </c>
      <c r="D8078" t="str">
        <f>IFERROR(VLOOKUP(A8078,'Perpetual Stats(HEM)'!$A$3:$D$2773,3,FALSE),B8078)</f>
        <v>VIC</v>
      </c>
    </row>
    <row r="8079" spans="1:4">
      <c r="A8079">
        <v>8278</v>
      </c>
      <c r="B8079" t="s">
        <v>527</v>
      </c>
      <c r="C8079" t="s">
        <v>554</v>
      </c>
      <c r="D8079" t="str">
        <f>IFERROR(VLOOKUP(A8079,'Perpetual Stats(HEM)'!$A$3:$D$2773,3,FALSE),B8079)</f>
        <v>VIC</v>
      </c>
    </row>
    <row r="8080" spans="1:4">
      <c r="A8080">
        <v>8279</v>
      </c>
      <c r="B8080" t="s">
        <v>527</v>
      </c>
      <c r="C8080" t="s">
        <v>554</v>
      </c>
      <c r="D8080" t="str">
        <f>IFERROR(VLOOKUP(A8080,'Perpetual Stats(HEM)'!$A$3:$D$2773,3,FALSE),B8080)</f>
        <v>VIC</v>
      </c>
    </row>
    <row r="8081" spans="1:4">
      <c r="A8081">
        <v>8280</v>
      </c>
      <c r="B8081" t="s">
        <v>527</v>
      </c>
      <c r="C8081" t="s">
        <v>554</v>
      </c>
      <c r="D8081" t="str">
        <f>IFERROR(VLOOKUP(A8081,'Perpetual Stats(HEM)'!$A$3:$D$2773,3,FALSE),B8081)</f>
        <v>VIC</v>
      </c>
    </row>
    <row r="8082" spans="1:4">
      <c r="A8082">
        <v>8281</v>
      </c>
      <c r="B8082" t="s">
        <v>527</v>
      </c>
      <c r="C8082" t="s">
        <v>554</v>
      </c>
      <c r="D8082" t="str">
        <f>IFERROR(VLOOKUP(A8082,'Perpetual Stats(HEM)'!$A$3:$D$2773,3,FALSE),B8082)</f>
        <v>VIC</v>
      </c>
    </row>
    <row r="8083" spans="1:4">
      <c r="A8083">
        <v>8282</v>
      </c>
      <c r="B8083" t="s">
        <v>527</v>
      </c>
      <c r="C8083" t="s">
        <v>554</v>
      </c>
      <c r="D8083" t="str">
        <f>IFERROR(VLOOKUP(A8083,'Perpetual Stats(HEM)'!$A$3:$D$2773,3,FALSE),B8083)</f>
        <v>VIC</v>
      </c>
    </row>
    <row r="8084" spans="1:4">
      <c r="A8084">
        <v>8283</v>
      </c>
      <c r="B8084" t="s">
        <v>527</v>
      </c>
      <c r="C8084" t="s">
        <v>554</v>
      </c>
      <c r="D8084" t="str">
        <f>IFERROR(VLOOKUP(A8084,'Perpetual Stats(HEM)'!$A$3:$D$2773,3,FALSE),B8084)</f>
        <v>VIC</v>
      </c>
    </row>
    <row r="8085" spans="1:4">
      <c r="A8085">
        <v>8284</v>
      </c>
      <c r="B8085" t="s">
        <v>527</v>
      </c>
      <c r="C8085" t="s">
        <v>554</v>
      </c>
      <c r="D8085" t="str">
        <f>IFERROR(VLOOKUP(A8085,'Perpetual Stats(HEM)'!$A$3:$D$2773,3,FALSE),B8085)</f>
        <v>VIC</v>
      </c>
    </row>
    <row r="8086" spans="1:4">
      <c r="A8086">
        <v>8285</v>
      </c>
      <c r="B8086" t="s">
        <v>527</v>
      </c>
      <c r="C8086" t="s">
        <v>554</v>
      </c>
      <c r="D8086" t="str">
        <f>IFERROR(VLOOKUP(A8086,'Perpetual Stats(HEM)'!$A$3:$D$2773,3,FALSE),B8086)</f>
        <v>VIC</v>
      </c>
    </row>
    <row r="8087" spans="1:4">
      <c r="A8087">
        <v>8286</v>
      </c>
      <c r="B8087" t="s">
        <v>527</v>
      </c>
      <c r="C8087" t="s">
        <v>554</v>
      </c>
      <c r="D8087" t="str">
        <f>IFERROR(VLOOKUP(A8087,'Perpetual Stats(HEM)'!$A$3:$D$2773,3,FALSE),B8087)</f>
        <v>VIC</v>
      </c>
    </row>
    <row r="8088" spans="1:4">
      <c r="A8088">
        <v>8287</v>
      </c>
      <c r="B8088" t="s">
        <v>527</v>
      </c>
      <c r="C8088" t="s">
        <v>554</v>
      </c>
      <c r="D8088" t="str">
        <f>IFERROR(VLOOKUP(A8088,'Perpetual Stats(HEM)'!$A$3:$D$2773,3,FALSE),B8088)</f>
        <v>VIC</v>
      </c>
    </row>
    <row r="8089" spans="1:4">
      <c r="A8089">
        <v>8288</v>
      </c>
      <c r="B8089" t="s">
        <v>527</v>
      </c>
      <c r="C8089" t="s">
        <v>554</v>
      </c>
      <c r="D8089" t="str">
        <f>IFERROR(VLOOKUP(A8089,'Perpetual Stats(HEM)'!$A$3:$D$2773,3,FALSE),B8089)</f>
        <v>VIC</v>
      </c>
    </row>
    <row r="8090" spans="1:4">
      <c r="A8090">
        <v>8289</v>
      </c>
      <c r="B8090" t="s">
        <v>527</v>
      </c>
      <c r="C8090" t="s">
        <v>554</v>
      </c>
      <c r="D8090" t="str">
        <f>IFERROR(VLOOKUP(A8090,'Perpetual Stats(HEM)'!$A$3:$D$2773,3,FALSE),B8090)</f>
        <v>VIC</v>
      </c>
    </row>
    <row r="8091" spans="1:4">
      <c r="A8091">
        <v>8290</v>
      </c>
      <c r="B8091" t="s">
        <v>527</v>
      </c>
      <c r="C8091" t="s">
        <v>554</v>
      </c>
      <c r="D8091" t="str">
        <f>IFERROR(VLOOKUP(A8091,'Perpetual Stats(HEM)'!$A$3:$D$2773,3,FALSE),B8091)</f>
        <v>VIC</v>
      </c>
    </row>
    <row r="8092" spans="1:4">
      <c r="A8092">
        <v>8291</v>
      </c>
      <c r="B8092" t="s">
        <v>527</v>
      </c>
      <c r="C8092" t="s">
        <v>554</v>
      </c>
      <c r="D8092" t="str">
        <f>IFERROR(VLOOKUP(A8092,'Perpetual Stats(HEM)'!$A$3:$D$2773,3,FALSE),B8092)</f>
        <v>VIC</v>
      </c>
    </row>
    <row r="8093" spans="1:4">
      <c r="A8093">
        <v>8292</v>
      </c>
      <c r="B8093" t="s">
        <v>527</v>
      </c>
      <c r="C8093" t="s">
        <v>554</v>
      </c>
      <c r="D8093" t="str">
        <f>IFERROR(VLOOKUP(A8093,'Perpetual Stats(HEM)'!$A$3:$D$2773,3,FALSE),B8093)</f>
        <v>VIC</v>
      </c>
    </row>
    <row r="8094" spans="1:4">
      <c r="A8094">
        <v>8293</v>
      </c>
      <c r="B8094" t="s">
        <v>527</v>
      </c>
      <c r="C8094" t="s">
        <v>554</v>
      </c>
      <c r="D8094" t="str">
        <f>IFERROR(VLOOKUP(A8094,'Perpetual Stats(HEM)'!$A$3:$D$2773,3,FALSE),B8094)</f>
        <v>VIC</v>
      </c>
    </row>
    <row r="8095" spans="1:4">
      <c r="A8095">
        <v>8294</v>
      </c>
      <c r="B8095" t="s">
        <v>527</v>
      </c>
      <c r="C8095" t="s">
        <v>554</v>
      </c>
      <c r="D8095" t="str">
        <f>IFERROR(VLOOKUP(A8095,'Perpetual Stats(HEM)'!$A$3:$D$2773,3,FALSE),B8095)</f>
        <v>VIC</v>
      </c>
    </row>
    <row r="8096" spans="1:4">
      <c r="A8096">
        <v>8295</v>
      </c>
      <c r="B8096" t="s">
        <v>527</v>
      </c>
      <c r="C8096" t="s">
        <v>554</v>
      </c>
      <c r="D8096" t="str">
        <f>IFERROR(VLOOKUP(A8096,'Perpetual Stats(HEM)'!$A$3:$D$2773,3,FALSE),B8096)</f>
        <v>VIC</v>
      </c>
    </row>
    <row r="8097" spans="1:4">
      <c r="A8097">
        <v>8296</v>
      </c>
      <c r="B8097" t="s">
        <v>527</v>
      </c>
      <c r="C8097" t="s">
        <v>554</v>
      </c>
      <c r="D8097" t="str">
        <f>IFERROR(VLOOKUP(A8097,'Perpetual Stats(HEM)'!$A$3:$D$2773,3,FALSE),B8097)</f>
        <v>VIC</v>
      </c>
    </row>
    <row r="8098" spans="1:4">
      <c r="A8098">
        <v>8297</v>
      </c>
      <c r="B8098" t="s">
        <v>527</v>
      </c>
      <c r="C8098" t="s">
        <v>554</v>
      </c>
      <c r="D8098" t="str">
        <f>IFERROR(VLOOKUP(A8098,'Perpetual Stats(HEM)'!$A$3:$D$2773,3,FALSE),B8098)</f>
        <v>VIC</v>
      </c>
    </row>
    <row r="8099" spans="1:4">
      <c r="A8099">
        <v>8298</v>
      </c>
      <c r="B8099" t="s">
        <v>527</v>
      </c>
      <c r="C8099" t="s">
        <v>554</v>
      </c>
      <c r="D8099" t="str">
        <f>IFERROR(VLOOKUP(A8099,'Perpetual Stats(HEM)'!$A$3:$D$2773,3,FALSE),B8099)</f>
        <v>VIC</v>
      </c>
    </row>
    <row r="8100" spans="1:4">
      <c r="A8100">
        <v>8299</v>
      </c>
      <c r="B8100" t="s">
        <v>527</v>
      </c>
      <c r="C8100" t="s">
        <v>554</v>
      </c>
      <c r="D8100" t="str">
        <f>IFERROR(VLOOKUP(A8100,'Perpetual Stats(HEM)'!$A$3:$D$2773,3,FALSE),B8100)</f>
        <v>VIC</v>
      </c>
    </row>
    <row r="8101" spans="1:4">
      <c r="A8101">
        <v>8300</v>
      </c>
      <c r="B8101" t="s">
        <v>527</v>
      </c>
      <c r="C8101" t="s">
        <v>554</v>
      </c>
      <c r="D8101" t="str">
        <f>IFERROR(VLOOKUP(A8101,'Perpetual Stats(HEM)'!$A$3:$D$2773,3,FALSE),B8101)</f>
        <v>VIC</v>
      </c>
    </row>
    <row r="8102" spans="1:4">
      <c r="A8102">
        <v>8301</v>
      </c>
      <c r="B8102" t="s">
        <v>527</v>
      </c>
      <c r="C8102" t="s">
        <v>554</v>
      </c>
      <c r="D8102" t="str">
        <f>IFERROR(VLOOKUP(A8102,'Perpetual Stats(HEM)'!$A$3:$D$2773,3,FALSE),B8102)</f>
        <v>VIC</v>
      </c>
    </row>
    <row r="8103" spans="1:4">
      <c r="A8103">
        <v>8302</v>
      </c>
      <c r="B8103" t="s">
        <v>527</v>
      </c>
      <c r="C8103" t="s">
        <v>554</v>
      </c>
      <c r="D8103" t="str">
        <f>IFERROR(VLOOKUP(A8103,'Perpetual Stats(HEM)'!$A$3:$D$2773,3,FALSE),B8103)</f>
        <v>VIC</v>
      </c>
    </row>
    <row r="8104" spans="1:4">
      <c r="A8104">
        <v>8303</v>
      </c>
      <c r="B8104" t="s">
        <v>527</v>
      </c>
      <c r="C8104" t="s">
        <v>554</v>
      </c>
      <c r="D8104" t="str">
        <f>IFERROR(VLOOKUP(A8104,'Perpetual Stats(HEM)'!$A$3:$D$2773,3,FALSE),B8104)</f>
        <v>VIC</v>
      </c>
    </row>
    <row r="8105" spans="1:4">
      <c r="A8105">
        <v>8304</v>
      </c>
      <c r="B8105" t="s">
        <v>527</v>
      </c>
      <c r="C8105" t="s">
        <v>554</v>
      </c>
      <c r="D8105" t="str">
        <f>IFERROR(VLOOKUP(A8105,'Perpetual Stats(HEM)'!$A$3:$D$2773,3,FALSE),B8105)</f>
        <v>VIC</v>
      </c>
    </row>
    <row r="8106" spans="1:4">
      <c r="A8106">
        <v>8305</v>
      </c>
      <c r="B8106" t="s">
        <v>527</v>
      </c>
      <c r="C8106" t="s">
        <v>554</v>
      </c>
      <c r="D8106" t="str">
        <f>IFERROR(VLOOKUP(A8106,'Perpetual Stats(HEM)'!$A$3:$D$2773,3,FALSE),B8106)</f>
        <v>VIC</v>
      </c>
    </row>
    <row r="8107" spans="1:4">
      <c r="A8107">
        <v>8306</v>
      </c>
      <c r="B8107" t="s">
        <v>527</v>
      </c>
      <c r="C8107" t="s">
        <v>554</v>
      </c>
      <c r="D8107" t="str">
        <f>IFERROR(VLOOKUP(A8107,'Perpetual Stats(HEM)'!$A$3:$D$2773,3,FALSE),B8107)</f>
        <v>VIC</v>
      </c>
    </row>
    <row r="8108" spans="1:4">
      <c r="A8108">
        <v>8307</v>
      </c>
      <c r="B8108" t="s">
        <v>527</v>
      </c>
      <c r="C8108" t="s">
        <v>554</v>
      </c>
      <c r="D8108" t="str">
        <f>IFERROR(VLOOKUP(A8108,'Perpetual Stats(HEM)'!$A$3:$D$2773,3,FALSE),B8108)</f>
        <v>VIC</v>
      </c>
    </row>
    <row r="8109" spans="1:4">
      <c r="A8109">
        <v>8308</v>
      </c>
      <c r="B8109" t="s">
        <v>527</v>
      </c>
      <c r="C8109" t="s">
        <v>554</v>
      </c>
      <c r="D8109" t="str">
        <f>IFERROR(VLOOKUP(A8109,'Perpetual Stats(HEM)'!$A$3:$D$2773,3,FALSE),B8109)</f>
        <v>VIC</v>
      </c>
    </row>
    <row r="8110" spans="1:4">
      <c r="A8110">
        <v>8309</v>
      </c>
      <c r="B8110" t="s">
        <v>527</v>
      </c>
      <c r="C8110" t="s">
        <v>554</v>
      </c>
      <c r="D8110" t="str">
        <f>IFERROR(VLOOKUP(A8110,'Perpetual Stats(HEM)'!$A$3:$D$2773,3,FALSE),B8110)</f>
        <v>VIC</v>
      </c>
    </row>
    <row r="8111" spans="1:4">
      <c r="A8111">
        <v>8310</v>
      </c>
      <c r="B8111" t="s">
        <v>527</v>
      </c>
      <c r="C8111" t="s">
        <v>554</v>
      </c>
      <c r="D8111" t="str">
        <f>IFERROR(VLOOKUP(A8111,'Perpetual Stats(HEM)'!$A$3:$D$2773,3,FALSE),B8111)</f>
        <v>VIC</v>
      </c>
    </row>
    <row r="8112" spans="1:4">
      <c r="A8112">
        <v>8311</v>
      </c>
      <c r="B8112" t="s">
        <v>527</v>
      </c>
      <c r="C8112" t="s">
        <v>554</v>
      </c>
      <c r="D8112" t="str">
        <f>IFERROR(VLOOKUP(A8112,'Perpetual Stats(HEM)'!$A$3:$D$2773,3,FALSE),B8112)</f>
        <v>VIC</v>
      </c>
    </row>
    <row r="8113" spans="1:4">
      <c r="A8113">
        <v>8312</v>
      </c>
      <c r="B8113" t="s">
        <v>527</v>
      </c>
      <c r="C8113" t="s">
        <v>554</v>
      </c>
      <c r="D8113" t="str">
        <f>IFERROR(VLOOKUP(A8113,'Perpetual Stats(HEM)'!$A$3:$D$2773,3,FALSE),B8113)</f>
        <v>VIC</v>
      </c>
    </row>
    <row r="8114" spans="1:4">
      <c r="A8114">
        <v>8313</v>
      </c>
      <c r="B8114" t="s">
        <v>527</v>
      </c>
      <c r="C8114" t="s">
        <v>554</v>
      </c>
      <c r="D8114" t="str">
        <f>IFERROR(VLOOKUP(A8114,'Perpetual Stats(HEM)'!$A$3:$D$2773,3,FALSE),B8114)</f>
        <v>VIC</v>
      </c>
    </row>
    <row r="8115" spans="1:4">
      <c r="A8115">
        <v>8314</v>
      </c>
      <c r="B8115" t="s">
        <v>527</v>
      </c>
      <c r="C8115" t="s">
        <v>554</v>
      </c>
      <c r="D8115" t="str">
        <f>IFERROR(VLOOKUP(A8115,'Perpetual Stats(HEM)'!$A$3:$D$2773,3,FALSE),B8115)</f>
        <v>VIC</v>
      </c>
    </row>
    <row r="8116" spans="1:4">
      <c r="A8116">
        <v>8315</v>
      </c>
      <c r="B8116" t="s">
        <v>527</v>
      </c>
      <c r="C8116" t="s">
        <v>554</v>
      </c>
      <c r="D8116" t="str">
        <f>IFERROR(VLOOKUP(A8116,'Perpetual Stats(HEM)'!$A$3:$D$2773,3,FALSE),B8116)</f>
        <v>VIC</v>
      </c>
    </row>
    <row r="8117" spans="1:4">
      <c r="A8117">
        <v>8316</v>
      </c>
      <c r="B8117" t="s">
        <v>527</v>
      </c>
      <c r="C8117" t="s">
        <v>554</v>
      </c>
      <c r="D8117" t="str">
        <f>IFERROR(VLOOKUP(A8117,'Perpetual Stats(HEM)'!$A$3:$D$2773,3,FALSE),B8117)</f>
        <v>VIC</v>
      </c>
    </row>
    <row r="8118" spans="1:4">
      <c r="A8118">
        <v>8317</v>
      </c>
      <c r="B8118" t="s">
        <v>527</v>
      </c>
      <c r="C8118" t="s">
        <v>554</v>
      </c>
      <c r="D8118" t="str">
        <f>IFERROR(VLOOKUP(A8118,'Perpetual Stats(HEM)'!$A$3:$D$2773,3,FALSE),B8118)</f>
        <v>VIC</v>
      </c>
    </row>
    <row r="8119" spans="1:4">
      <c r="A8119">
        <v>8318</v>
      </c>
      <c r="B8119" t="s">
        <v>527</v>
      </c>
      <c r="C8119" t="s">
        <v>554</v>
      </c>
      <c r="D8119" t="str">
        <f>IFERROR(VLOOKUP(A8119,'Perpetual Stats(HEM)'!$A$3:$D$2773,3,FALSE),B8119)</f>
        <v>VIC</v>
      </c>
    </row>
    <row r="8120" spans="1:4">
      <c r="A8120">
        <v>8319</v>
      </c>
      <c r="B8120" t="s">
        <v>527</v>
      </c>
      <c r="C8120" t="s">
        <v>554</v>
      </c>
      <c r="D8120" t="str">
        <f>IFERROR(VLOOKUP(A8120,'Perpetual Stats(HEM)'!$A$3:$D$2773,3,FALSE),B8120)</f>
        <v>VIC</v>
      </c>
    </row>
    <row r="8121" spans="1:4">
      <c r="A8121">
        <v>8320</v>
      </c>
      <c r="B8121" t="s">
        <v>527</v>
      </c>
      <c r="C8121" t="s">
        <v>554</v>
      </c>
      <c r="D8121" t="str">
        <f>IFERROR(VLOOKUP(A8121,'Perpetual Stats(HEM)'!$A$3:$D$2773,3,FALSE),B8121)</f>
        <v>VIC</v>
      </c>
    </row>
    <row r="8122" spans="1:4">
      <c r="A8122">
        <v>8321</v>
      </c>
      <c r="B8122" t="s">
        <v>527</v>
      </c>
      <c r="C8122" t="s">
        <v>554</v>
      </c>
      <c r="D8122" t="str">
        <f>IFERROR(VLOOKUP(A8122,'Perpetual Stats(HEM)'!$A$3:$D$2773,3,FALSE),B8122)</f>
        <v>VIC</v>
      </c>
    </row>
    <row r="8123" spans="1:4">
      <c r="A8123">
        <v>8322</v>
      </c>
      <c r="B8123" t="s">
        <v>527</v>
      </c>
      <c r="C8123" t="s">
        <v>554</v>
      </c>
      <c r="D8123" t="str">
        <f>IFERROR(VLOOKUP(A8123,'Perpetual Stats(HEM)'!$A$3:$D$2773,3,FALSE),B8123)</f>
        <v>VIC</v>
      </c>
    </row>
    <row r="8124" spans="1:4">
      <c r="A8124">
        <v>8323</v>
      </c>
      <c r="B8124" t="s">
        <v>527</v>
      </c>
      <c r="C8124" t="s">
        <v>554</v>
      </c>
      <c r="D8124" t="str">
        <f>IFERROR(VLOOKUP(A8124,'Perpetual Stats(HEM)'!$A$3:$D$2773,3,FALSE),B8124)</f>
        <v>VIC</v>
      </c>
    </row>
    <row r="8125" spans="1:4">
      <c r="A8125">
        <v>8324</v>
      </c>
      <c r="B8125" t="s">
        <v>527</v>
      </c>
      <c r="C8125" t="s">
        <v>554</v>
      </c>
      <c r="D8125" t="str">
        <f>IFERROR(VLOOKUP(A8125,'Perpetual Stats(HEM)'!$A$3:$D$2773,3,FALSE),B8125)</f>
        <v>VIC</v>
      </c>
    </row>
    <row r="8126" spans="1:4">
      <c r="A8126">
        <v>8325</v>
      </c>
      <c r="B8126" t="s">
        <v>527</v>
      </c>
      <c r="C8126" t="s">
        <v>554</v>
      </c>
      <c r="D8126" t="str">
        <f>IFERROR(VLOOKUP(A8126,'Perpetual Stats(HEM)'!$A$3:$D$2773,3,FALSE),B8126)</f>
        <v>VIC</v>
      </c>
    </row>
    <row r="8127" spans="1:4">
      <c r="A8127">
        <v>8326</v>
      </c>
      <c r="B8127" t="s">
        <v>527</v>
      </c>
      <c r="C8127" t="s">
        <v>554</v>
      </c>
      <c r="D8127" t="str">
        <f>IFERROR(VLOOKUP(A8127,'Perpetual Stats(HEM)'!$A$3:$D$2773,3,FALSE),B8127)</f>
        <v>VIC</v>
      </c>
    </row>
    <row r="8128" spans="1:4">
      <c r="A8128">
        <v>8327</v>
      </c>
      <c r="B8128" t="s">
        <v>527</v>
      </c>
      <c r="C8128" t="s">
        <v>554</v>
      </c>
      <c r="D8128" t="str">
        <f>IFERROR(VLOOKUP(A8128,'Perpetual Stats(HEM)'!$A$3:$D$2773,3,FALSE),B8128)</f>
        <v>VIC</v>
      </c>
    </row>
    <row r="8129" spans="1:4">
      <c r="A8129">
        <v>8328</v>
      </c>
      <c r="B8129" t="s">
        <v>527</v>
      </c>
      <c r="C8129" t="s">
        <v>554</v>
      </c>
      <c r="D8129" t="str">
        <f>IFERROR(VLOOKUP(A8129,'Perpetual Stats(HEM)'!$A$3:$D$2773,3,FALSE),B8129)</f>
        <v>VIC</v>
      </c>
    </row>
    <row r="8130" spans="1:4">
      <c r="A8130">
        <v>8329</v>
      </c>
      <c r="B8130" t="s">
        <v>527</v>
      </c>
      <c r="C8130" t="s">
        <v>554</v>
      </c>
      <c r="D8130" t="str">
        <f>IFERROR(VLOOKUP(A8130,'Perpetual Stats(HEM)'!$A$3:$D$2773,3,FALSE),B8130)</f>
        <v>VIC</v>
      </c>
    </row>
    <row r="8131" spans="1:4">
      <c r="A8131">
        <v>8330</v>
      </c>
      <c r="B8131" t="s">
        <v>527</v>
      </c>
      <c r="C8131" t="s">
        <v>554</v>
      </c>
      <c r="D8131" t="str">
        <f>IFERROR(VLOOKUP(A8131,'Perpetual Stats(HEM)'!$A$3:$D$2773,3,FALSE),B8131)</f>
        <v>VIC</v>
      </c>
    </row>
    <row r="8132" spans="1:4">
      <c r="A8132">
        <v>8331</v>
      </c>
      <c r="B8132" t="s">
        <v>527</v>
      </c>
      <c r="C8132" t="s">
        <v>554</v>
      </c>
      <c r="D8132" t="str">
        <f>IFERROR(VLOOKUP(A8132,'Perpetual Stats(HEM)'!$A$3:$D$2773,3,FALSE),B8132)</f>
        <v>VIC</v>
      </c>
    </row>
    <row r="8133" spans="1:4">
      <c r="A8133">
        <v>8332</v>
      </c>
      <c r="B8133" t="s">
        <v>527</v>
      </c>
      <c r="C8133" t="s">
        <v>554</v>
      </c>
      <c r="D8133" t="str">
        <f>IFERROR(VLOOKUP(A8133,'Perpetual Stats(HEM)'!$A$3:$D$2773,3,FALSE),B8133)</f>
        <v>VIC</v>
      </c>
    </row>
    <row r="8134" spans="1:4">
      <c r="A8134">
        <v>8333</v>
      </c>
      <c r="B8134" t="s">
        <v>527</v>
      </c>
      <c r="C8134" t="s">
        <v>554</v>
      </c>
      <c r="D8134" t="str">
        <f>IFERROR(VLOOKUP(A8134,'Perpetual Stats(HEM)'!$A$3:$D$2773,3,FALSE),B8134)</f>
        <v>VIC</v>
      </c>
    </row>
    <row r="8135" spans="1:4">
      <c r="A8135">
        <v>8334</v>
      </c>
      <c r="B8135" t="s">
        <v>527</v>
      </c>
      <c r="C8135" t="s">
        <v>554</v>
      </c>
      <c r="D8135" t="str">
        <f>IFERROR(VLOOKUP(A8135,'Perpetual Stats(HEM)'!$A$3:$D$2773,3,FALSE),B8135)</f>
        <v>VIC</v>
      </c>
    </row>
    <row r="8136" spans="1:4">
      <c r="A8136">
        <v>8335</v>
      </c>
      <c r="B8136" t="s">
        <v>527</v>
      </c>
      <c r="C8136" t="s">
        <v>554</v>
      </c>
      <c r="D8136" t="str">
        <f>IFERROR(VLOOKUP(A8136,'Perpetual Stats(HEM)'!$A$3:$D$2773,3,FALSE),B8136)</f>
        <v>VIC</v>
      </c>
    </row>
    <row r="8137" spans="1:4">
      <c r="A8137">
        <v>8336</v>
      </c>
      <c r="B8137" t="s">
        <v>527</v>
      </c>
      <c r="C8137" t="s">
        <v>554</v>
      </c>
      <c r="D8137" t="str">
        <f>IFERROR(VLOOKUP(A8137,'Perpetual Stats(HEM)'!$A$3:$D$2773,3,FALSE),B8137)</f>
        <v>VIC</v>
      </c>
    </row>
    <row r="8138" spans="1:4">
      <c r="A8138">
        <v>8337</v>
      </c>
      <c r="B8138" t="s">
        <v>527</v>
      </c>
      <c r="C8138" t="s">
        <v>554</v>
      </c>
      <c r="D8138" t="str">
        <f>IFERROR(VLOOKUP(A8138,'Perpetual Stats(HEM)'!$A$3:$D$2773,3,FALSE),B8138)</f>
        <v>VIC</v>
      </c>
    </row>
    <row r="8139" spans="1:4">
      <c r="A8139">
        <v>8338</v>
      </c>
      <c r="B8139" t="s">
        <v>527</v>
      </c>
      <c r="C8139" t="s">
        <v>554</v>
      </c>
      <c r="D8139" t="str">
        <f>IFERROR(VLOOKUP(A8139,'Perpetual Stats(HEM)'!$A$3:$D$2773,3,FALSE),B8139)</f>
        <v>VIC</v>
      </c>
    </row>
    <row r="8140" spans="1:4">
      <c r="A8140">
        <v>8339</v>
      </c>
      <c r="B8140" t="s">
        <v>527</v>
      </c>
      <c r="C8140" t="s">
        <v>554</v>
      </c>
      <c r="D8140" t="str">
        <f>IFERROR(VLOOKUP(A8140,'Perpetual Stats(HEM)'!$A$3:$D$2773,3,FALSE),B8140)</f>
        <v>VIC</v>
      </c>
    </row>
    <row r="8141" spans="1:4">
      <c r="A8141">
        <v>8340</v>
      </c>
      <c r="B8141" t="s">
        <v>527</v>
      </c>
      <c r="C8141" t="s">
        <v>554</v>
      </c>
      <c r="D8141" t="str">
        <f>IFERROR(VLOOKUP(A8141,'Perpetual Stats(HEM)'!$A$3:$D$2773,3,FALSE),B8141)</f>
        <v>VIC</v>
      </c>
    </row>
    <row r="8142" spans="1:4">
      <c r="A8142">
        <v>8341</v>
      </c>
      <c r="B8142" t="s">
        <v>527</v>
      </c>
      <c r="C8142" t="s">
        <v>554</v>
      </c>
      <c r="D8142" t="str">
        <f>IFERROR(VLOOKUP(A8142,'Perpetual Stats(HEM)'!$A$3:$D$2773,3,FALSE),B8142)</f>
        <v>VIC</v>
      </c>
    </row>
    <row r="8143" spans="1:4">
      <c r="A8143">
        <v>8342</v>
      </c>
      <c r="B8143" t="s">
        <v>527</v>
      </c>
      <c r="C8143" t="s">
        <v>554</v>
      </c>
      <c r="D8143" t="str">
        <f>IFERROR(VLOOKUP(A8143,'Perpetual Stats(HEM)'!$A$3:$D$2773,3,FALSE),B8143)</f>
        <v>VIC</v>
      </c>
    </row>
    <row r="8144" spans="1:4">
      <c r="A8144">
        <v>8343</v>
      </c>
      <c r="B8144" t="s">
        <v>527</v>
      </c>
      <c r="C8144" t="s">
        <v>554</v>
      </c>
      <c r="D8144" t="str">
        <f>IFERROR(VLOOKUP(A8144,'Perpetual Stats(HEM)'!$A$3:$D$2773,3,FALSE),B8144)</f>
        <v>VIC</v>
      </c>
    </row>
    <row r="8145" spans="1:4">
      <c r="A8145">
        <v>8344</v>
      </c>
      <c r="B8145" t="s">
        <v>527</v>
      </c>
      <c r="C8145" t="s">
        <v>554</v>
      </c>
      <c r="D8145" t="str">
        <f>IFERROR(VLOOKUP(A8145,'Perpetual Stats(HEM)'!$A$3:$D$2773,3,FALSE),B8145)</f>
        <v>VIC</v>
      </c>
    </row>
    <row r="8146" spans="1:4">
      <c r="A8146">
        <v>8345</v>
      </c>
      <c r="B8146" t="s">
        <v>527</v>
      </c>
      <c r="C8146" t="s">
        <v>554</v>
      </c>
      <c r="D8146" t="str">
        <f>IFERROR(VLOOKUP(A8146,'Perpetual Stats(HEM)'!$A$3:$D$2773,3,FALSE),B8146)</f>
        <v>VIC</v>
      </c>
    </row>
    <row r="8147" spans="1:4">
      <c r="A8147">
        <v>8346</v>
      </c>
      <c r="B8147" t="s">
        <v>527</v>
      </c>
      <c r="C8147" t="s">
        <v>554</v>
      </c>
      <c r="D8147" t="str">
        <f>IFERROR(VLOOKUP(A8147,'Perpetual Stats(HEM)'!$A$3:$D$2773,3,FALSE),B8147)</f>
        <v>VIC</v>
      </c>
    </row>
    <row r="8148" spans="1:4">
      <c r="A8148">
        <v>8347</v>
      </c>
      <c r="B8148" t="s">
        <v>527</v>
      </c>
      <c r="C8148" t="s">
        <v>554</v>
      </c>
      <c r="D8148" t="str">
        <f>IFERROR(VLOOKUP(A8148,'Perpetual Stats(HEM)'!$A$3:$D$2773,3,FALSE),B8148)</f>
        <v>VIC</v>
      </c>
    </row>
    <row r="8149" spans="1:4">
      <c r="A8149">
        <v>8348</v>
      </c>
      <c r="B8149" t="s">
        <v>527</v>
      </c>
      <c r="C8149" t="s">
        <v>554</v>
      </c>
      <c r="D8149" t="str">
        <f>IFERROR(VLOOKUP(A8149,'Perpetual Stats(HEM)'!$A$3:$D$2773,3,FALSE),B8149)</f>
        <v>VIC</v>
      </c>
    </row>
    <row r="8150" spans="1:4">
      <c r="A8150">
        <v>8349</v>
      </c>
      <c r="B8150" t="s">
        <v>527</v>
      </c>
      <c r="C8150" t="s">
        <v>554</v>
      </c>
      <c r="D8150" t="str">
        <f>IFERROR(VLOOKUP(A8150,'Perpetual Stats(HEM)'!$A$3:$D$2773,3,FALSE),B8150)</f>
        <v>VIC</v>
      </c>
    </row>
    <row r="8151" spans="1:4">
      <c r="A8151">
        <v>8350</v>
      </c>
      <c r="B8151" t="s">
        <v>527</v>
      </c>
      <c r="C8151" t="s">
        <v>554</v>
      </c>
      <c r="D8151" t="str">
        <f>IFERROR(VLOOKUP(A8151,'Perpetual Stats(HEM)'!$A$3:$D$2773,3,FALSE),B8151)</f>
        <v>VIC</v>
      </c>
    </row>
    <row r="8152" spans="1:4">
      <c r="A8152">
        <v>8351</v>
      </c>
      <c r="B8152" t="s">
        <v>527</v>
      </c>
      <c r="C8152" t="s">
        <v>554</v>
      </c>
      <c r="D8152" t="str">
        <f>IFERROR(VLOOKUP(A8152,'Perpetual Stats(HEM)'!$A$3:$D$2773,3,FALSE),B8152)</f>
        <v>VIC</v>
      </c>
    </row>
    <row r="8153" spans="1:4">
      <c r="A8153">
        <v>8352</v>
      </c>
      <c r="B8153" t="s">
        <v>527</v>
      </c>
      <c r="C8153" t="s">
        <v>554</v>
      </c>
      <c r="D8153" t="str">
        <f>IFERROR(VLOOKUP(A8153,'Perpetual Stats(HEM)'!$A$3:$D$2773,3,FALSE),B8153)</f>
        <v>VIC</v>
      </c>
    </row>
    <row r="8154" spans="1:4">
      <c r="A8154">
        <v>8353</v>
      </c>
      <c r="B8154" t="s">
        <v>527</v>
      </c>
      <c r="C8154" t="s">
        <v>554</v>
      </c>
      <c r="D8154" t="str">
        <f>IFERROR(VLOOKUP(A8154,'Perpetual Stats(HEM)'!$A$3:$D$2773,3,FALSE),B8154)</f>
        <v>VIC</v>
      </c>
    </row>
    <row r="8155" spans="1:4">
      <c r="A8155">
        <v>8354</v>
      </c>
      <c r="B8155" t="s">
        <v>527</v>
      </c>
      <c r="C8155" t="s">
        <v>554</v>
      </c>
      <c r="D8155" t="str">
        <f>IFERROR(VLOOKUP(A8155,'Perpetual Stats(HEM)'!$A$3:$D$2773,3,FALSE),B8155)</f>
        <v>VIC</v>
      </c>
    </row>
    <row r="8156" spans="1:4">
      <c r="A8156">
        <v>8355</v>
      </c>
      <c r="B8156" t="s">
        <v>527</v>
      </c>
      <c r="C8156" t="s">
        <v>554</v>
      </c>
      <c r="D8156" t="str">
        <f>IFERROR(VLOOKUP(A8156,'Perpetual Stats(HEM)'!$A$3:$D$2773,3,FALSE),B8156)</f>
        <v>VIC</v>
      </c>
    </row>
    <row r="8157" spans="1:4">
      <c r="A8157">
        <v>8356</v>
      </c>
      <c r="B8157" t="s">
        <v>527</v>
      </c>
      <c r="C8157" t="s">
        <v>554</v>
      </c>
      <c r="D8157" t="str">
        <f>IFERROR(VLOOKUP(A8157,'Perpetual Stats(HEM)'!$A$3:$D$2773,3,FALSE),B8157)</f>
        <v>VIC</v>
      </c>
    </row>
    <row r="8158" spans="1:4">
      <c r="A8158">
        <v>8357</v>
      </c>
      <c r="B8158" t="s">
        <v>527</v>
      </c>
      <c r="C8158" t="s">
        <v>554</v>
      </c>
      <c r="D8158" t="str">
        <f>IFERROR(VLOOKUP(A8158,'Perpetual Stats(HEM)'!$A$3:$D$2773,3,FALSE),B8158)</f>
        <v>VIC</v>
      </c>
    </row>
    <row r="8159" spans="1:4">
      <c r="A8159">
        <v>8358</v>
      </c>
      <c r="B8159" t="s">
        <v>527</v>
      </c>
      <c r="C8159" t="s">
        <v>554</v>
      </c>
      <c r="D8159" t="str">
        <f>IFERROR(VLOOKUP(A8159,'Perpetual Stats(HEM)'!$A$3:$D$2773,3,FALSE),B8159)</f>
        <v>VIC</v>
      </c>
    </row>
    <row r="8160" spans="1:4">
      <c r="A8160">
        <v>8359</v>
      </c>
      <c r="B8160" t="s">
        <v>527</v>
      </c>
      <c r="C8160" t="s">
        <v>554</v>
      </c>
      <c r="D8160" t="str">
        <f>IFERROR(VLOOKUP(A8160,'Perpetual Stats(HEM)'!$A$3:$D$2773,3,FALSE),B8160)</f>
        <v>VIC</v>
      </c>
    </row>
    <row r="8161" spans="1:4">
      <c r="A8161">
        <v>8360</v>
      </c>
      <c r="B8161" t="s">
        <v>527</v>
      </c>
      <c r="C8161" t="s">
        <v>554</v>
      </c>
      <c r="D8161" t="str">
        <f>IFERROR(VLOOKUP(A8161,'Perpetual Stats(HEM)'!$A$3:$D$2773,3,FALSE),B8161)</f>
        <v>VIC</v>
      </c>
    </row>
    <row r="8162" spans="1:4">
      <c r="A8162">
        <v>8361</v>
      </c>
      <c r="B8162" t="s">
        <v>527</v>
      </c>
      <c r="C8162" t="s">
        <v>554</v>
      </c>
      <c r="D8162" t="str">
        <f>IFERROR(VLOOKUP(A8162,'Perpetual Stats(HEM)'!$A$3:$D$2773,3,FALSE),B8162)</f>
        <v>VIC</v>
      </c>
    </row>
    <row r="8163" spans="1:4">
      <c r="A8163">
        <v>8362</v>
      </c>
      <c r="B8163" t="s">
        <v>527</v>
      </c>
      <c r="C8163" t="s">
        <v>554</v>
      </c>
      <c r="D8163" t="str">
        <f>IFERROR(VLOOKUP(A8163,'Perpetual Stats(HEM)'!$A$3:$D$2773,3,FALSE),B8163)</f>
        <v>VIC</v>
      </c>
    </row>
    <row r="8164" spans="1:4">
      <c r="A8164">
        <v>8363</v>
      </c>
      <c r="B8164" t="s">
        <v>527</v>
      </c>
      <c r="C8164" t="s">
        <v>554</v>
      </c>
      <c r="D8164" t="str">
        <f>IFERROR(VLOOKUP(A8164,'Perpetual Stats(HEM)'!$A$3:$D$2773,3,FALSE),B8164)</f>
        <v>VIC</v>
      </c>
    </row>
    <row r="8165" spans="1:4">
      <c r="A8165">
        <v>8364</v>
      </c>
      <c r="B8165" t="s">
        <v>527</v>
      </c>
      <c r="C8165" t="s">
        <v>554</v>
      </c>
      <c r="D8165" t="str">
        <f>IFERROR(VLOOKUP(A8165,'Perpetual Stats(HEM)'!$A$3:$D$2773,3,FALSE),B8165)</f>
        <v>VIC</v>
      </c>
    </row>
    <row r="8166" spans="1:4">
      <c r="A8166">
        <v>8365</v>
      </c>
      <c r="B8166" t="s">
        <v>527</v>
      </c>
      <c r="C8166" t="s">
        <v>554</v>
      </c>
      <c r="D8166" t="str">
        <f>IFERROR(VLOOKUP(A8166,'Perpetual Stats(HEM)'!$A$3:$D$2773,3,FALSE),B8166)</f>
        <v>VIC</v>
      </c>
    </row>
    <row r="8167" spans="1:4">
      <c r="A8167">
        <v>8366</v>
      </c>
      <c r="B8167" t="s">
        <v>527</v>
      </c>
      <c r="C8167" t="s">
        <v>554</v>
      </c>
      <c r="D8167" t="str">
        <f>IFERROR(VLOOKUP(A8167,'Perpetual Stats(HEM)'!$A$3:$D$2773,3,FALSE),B8167)</f>
        <v>VIC</v>
      </c>
    </row>
    <row r="8168" spans="1:4">
      <c r="A8168">
        <v>8367</v>
      </c>
      <c r="B8168" t="s">
        <v>527</v>
      </c>
      <c r="C8168" t="s">
        <v>554</v>
      </c>
      <c r="D8168" t="str">
        <f>IFERROR(VLOOKUP(A8168,'Perpetual Stats(HEM)'!$A$3:$D$2773,3,FALSE),B8168)</f>
        <v>VIC</v>
      </c>
    </row>
    <row r="8169" spans="1:4">
      <c r="A8169">
        <v>8368</v>
      </c>
      <c r="B8169" t="s">
        <v>527</v>
      </c>
      <c r="C8169" t="s">
        <v>554</v>
      </c>
      <c r="D8169" t="str">
        <f>IFERROR(VLOOKUP(A8169,'Perpetual Stats(HEM)'!$A$3:$D$2773,3,FALSE),B8169)</f>
        <v>VIC</v>
      </c>
    </row>
    <row r="8170" spans="1:4">
      <c r="A8170">
        <v>8369</v>
      </c>
      <c r="B8170" t="s">
        <v>527</v>
      </c>
      <c r="C8170" t="s">
        <v>554</v>
      </c>
      <c r="D8170" t="str">
        <f>IFERROR(VLOOKUP(A8170,'Perpetual Stats(HEM)'!$A$3:$D$2773,3,FALSE),B8170)</f>
        <v>VIC</v>
      </c>
    </row>
    <row r="8171" spans="1:4">
      <c r="A8171">
        <v>8370</v>
      </c>
      <c r="B8171" t="s">
        <v>527</v>
      </c>
      <c r="C8171" t="s">
        <v>554</v>
      </c>
      <c r="D8171" t="str">
        <f>IFERROR(VLOOKUP(A8171,'Perpetual Stats(HEM)'!$A$3:$D$2773,3,FALSE),B8171)</f>
        <v>VIC</v>
      </c>
    </row>
    <row r="8172" spans="1:4">
      <c r="A8172">
        <v>8371</v>
      </c>
      <c r="B8172" t="s">
        <v>527</v>
      </c>
      <c r="C8172" t="s">
        <v>554</v>
      </c>
      <c r="D8172" t="str">
        <f>IFERROR(VLOOKUP(A8172,'Perpetual Stats(HEM)'!$A$3:$D$2773,3,FALSE),B8172)</f>
        <v>VIC</v>
      </c>
    </row>
    <row r="8173" spans="1:4">
      <c r="A8173">
        <v>8372</v>
      </c>
      <c r="B8173" t="s">
        <v>527</v>
      </c>
      <c r="C8173" t="s">
        <v>554</v>
      </c>
      <c r="D8173" t="str">
        <f>IFERROR(VLOOKUP(A8173,'Perpetual Stats(HEM)'!$A$3:$D$2773,3,FALSE),B8173)</f>
        <v>VIC</v>
      </c>
    </row>
    <row r="8174" spans="1:4">
      <c r="A8174">
        <v>8373</v>
      </c>
      <c r="B8174" t="s">
        <v>527</v>
      </c>
      <c r="C8174" t="s">
        <v>554</v>
      </c>
      <c r="D8174" t="str">
        <f>IFERROR(VLOOKUP(A8174,'Perpetual Stats(HEM)'!$A$3:$D$2773,3,FALSE),B8174)</f>
        <v>VIC</v>
      </c>
    </row>
    <row r="8175" spans="1:4">
      <c r="A8175">
        <v>8374</v>
      </c>
      <c r="B8175" t="s">
        <v>527</v>
      </c>
      <c r="C8175" t="s">
        <v>554</v>
      </c>
      <c r="D8175" t="str">
        <f>IFERROR(VLOOKUP(A8175,'Perpetual Stats(HEM)'!$A$3:$D$2773,3,FALSE),B8175)</f>
        <v>VIC</v>
      </c>
    </row>
    <row r="8176" spans="1:4">
      <c r="A8176">
        <v>8375</v>
      </c>
      <c r="B8176" t="s">
        <v>527</v>
      </c>
      <c r="C8176" t="s">
        <v>554</v>
      </c>
      <c r="D8176" t="str">
        <f>IFERROR(VLOOKUP(A8176,'Perpetual Stats(HEM)'!$A$3:$D$2773,3,FALSE),B8176)</f>
        <v>VIC</v>
      </c>
    </row>
    <row r="8177" spans="1:4">
      <c r="A8177">
        <v>8376</v>
      </c>
      <c r="B8177" t="s">
        <v>527</v>
      </c>
      <c r="C8177" t="s">
        <v>554</v>
      </c>
      <c r="D8177" t="str">
        <f>IFERROR(VLOOKUP(A8177,'Perpetual Stats(HEM)'!$A$3:$D$2773,3,FALSE),B8177)</f>
        <v>VIC</v>
      </c>
    </row>
    <row r="8178" spans="1:4">
      <c r="A8178">
        <v>8377</v>
      </c>
      <c r="B8178" t="s">
        <v>527</v>
      </c>
      <c r="C8178" t="s">
        <v>554</v>
      </c>
      <c r="D8178" t="str">
        <f>IFERROR(VLOOKUP(A8178,'Perpetual Stats(HEM)'!$A$3:$D$2773,3,FALSE),B8178)</f>
        <v>VIC</v>
      </c>
    </row>
    <row r="8179" spans="1:4">
      <c r="A8179">
        <v>8378</v>
      </c>
      <c r="B8179" t="s">
        <v>527</v>
      </c>
      <c r="C8179" t="s">
        <v>554</v>
      </c>
      <c r="D8179" t="str">
        <f>IFERROR(VLOOKUP(A8179,'Perpetual Stats(HEM)'!$A$3:$D$2773,3,FALSE),B8179)</f>
        <v>VIC</v>
      </c>
    </row>
    <row r="8180" spans="1:4">
      <c r="A8180">
        <v>8379</v>
      </c>
      <c r="B8180" t="s">
        <v>527</v>
      </c>
      <c r="C8180" t="s">
        <v>554</v>
      </c>
      <c r="D8180" t="str">
        <f>IFERROR(VLOOKUP(A8180,'Perpetual Stats(HEM)'!$A$3:$D$2773,3,FALSE),B8180)</f>
        <v>VIC</v>
      </c>
    </row>
    <row r="8181" spans="1:4">
      <c r="A8181">
        <v>8380</v>
      </c>
      <c r="B8181" t="s">
        <v>527</v>
      </c>
      <c r="C8181" t="s">
        <v>554</v>
      </c>
      <c r="D8181" t="str">
        <f>IFERROR(VLOOKUP(A8181,'Perpetual Stats(HEM)'!$A$3:$D$2773,3,FALSE),B8181)</f>
        <v>VIC</v>
      </c>
    </row>
    <row r="8182" spans="1:4">
      <c r="A8182">
        <v>8381</v>
      </c>
      <c r="B8182" t="s">
        <v>527</v>
      </c>
      <c r="C8182" t="s">
        <v>554</v>
      </c>
      <c r="D8182" t="str">
        <f>IFERROR(VLOOKUP(A8182,'Perpetual Stats(HEM)'!$A$3:$D$2773,3,FALSE),B8182)</f>
        <v>VIC</v>
      </c>
    </row>
    <row r="8183" spans="1:4">
      <c r="A8183">
        <v>8382</v>
      </c>
      <c r="B8183" t="s">
        <v>527</v>
      </c>
      <c r="C8183" t="s">
        <v>554</v>
      </c>
      <c r="D8183" t="str">
        <f>IFERROR(VLOOKUP(A8183,'Perpetual Stats(HEM)'!$A$3:$D$2773,3,FALSE),B8183)</f>
        <v>VIC</v>
      </c>
    </row>
    <row r="8184" spans="1:4">
      <c r="A8184">
        <v>8383</v>
      </c>
      <c r="B8184" t="s">
        <v>527</v>
      </c>
      <c r="C8184" t="s">
        <v>554</v>
      </c>
      <c r="D8184" t="str">
        <f>IFERROR(VLOOKUP(A8184,'Perpetual Stats(HEM)'!$A$3:$D$2773,3,FALSE),B8184)</f>
        <v>VIC</v>
      </c>
    </row>
    <row r="8185" spans="1:4">
      <c r="A8185">
        <v>8384</v>
      </c>
      <c r="B8185" t="s">
        <v>527</v>
      </c>
      <c r="C8185" t="s">
        <v>554</v>
      </c>
      <c r="D8185" t="str">
        <f>IFERROR(VLOOKUP(A8185,'Perpetual Stats(HEM)'!$A$3:$D$2773,3,FALSE),B8185)</f>
        <v>VIC</v>
      </c>
    </row>
    <row r="8186" spans="1:4">
      <c r="A8186">
        <v>8385</v>
      </c>
      <c r="B8186" t="s">
        <v>527</v>
      </c>
      <c r="C8186" t="s">
        <v>554</v>
      </c>
      <c r="D8186" t="str">
        <f>IFERROR(VLOOKUP(A8186,'Perpetual Stats(HEM)'!$A$3:$D$2773,3,FALSE),B8186)</f>
        <v>VIC</v>
      </c>
    </row>
    <row r="8187" spans="1:4">
      <c r="A8187">
        <v>8386</v>
      </c>
      <c r="B8187" t="s">
        <v>527</v>
      </c>
      <c r="C8187" t="s">
        <v>554</v>
      </c>
      <c r="D8187" t="str">
        <f>IFERROR(VLOOKUP(A8187,'Perpetual Stats(HEM)'!$A$3:$D$2773,3,FALSE),B8187)</f>
        <v>VIC</v>
      </c>
    </row>
    <row r="8188" spans="1:4">
      <c r="A8188">
        <v>8387</v>
      </c>
      <c r="B8188" t="s">
        <v>527</v>
      </c>
      <c r="C8188" t="s">
        <v>554</v>
      </c>
      <c r="D8188" t="str">
        <f>IFERROR(VLOOKUP(A8188,'Perpetual Stats(HEM)'!$A$3:$D$2773,3,FALSE),B8188)</f>
        <v>VIC</v>
      </c>
    </row>
    <row r="8189" spans="1:4">
      <c r="A8189">
        <v>8388</v>
      </c>
      <c r="B8189" t="s">
        <v>527</v>
      </c>
      <c r="C8189" t="s">
        <v>554</v>
      </c>
      <c r="D8189" t="str">
        <f>IFERROR(VLOOKUP(A8189,'Perpetual Stats(HEM)'!$A$3:$D$2773,3,FALSE),B8189)</f>
        <v>VIC</v>
      </c>
    </row>
    <row r="8190" spans="1:4">
      <c r="A8190">
        <v>8389</v>
      </c>
      <c r="B8190" t="s">
        <v>527</v>
      </c>
      <c r="C8190" t="s">
        <v>554</v>
      </c>
      <c r="D8190" t="str">
        <f>IFERROR(VLOOKUP(A8190,'Perpetual Stats(HEM)'!$A$3:$D$2773,3,FALSE),B8190)</f>
        <v>VIC</v>
      </c>
    </row>
    <row r="8191" spans="1:4">
      <c r="A8191">
        <v>8390</v>
      </c>
      <c r="B8191" t="s">
        <v>527</v>
      </c>
      <c r="C8191" t="s">
        <v>554</v>
      </c>
      <c r="D8191" t="str">
        <f>IFERROR(VLOOKUP(A8191,'Perpetual Stats(HEM)'!$A$3:$D$2773,3,FALSE),B8191)</f>
        <v>VIC</v>
      </c>
    </row>
    <row r="8192" spans="1:4">
      <c r="A8192">
        <v>8391</v>
      </c>
      <c r="B8192" t="s">
        <v>527</v>
      </c>
      <c r="C8192" t="s">
        <v>554</v>
      </c>
      <c r="D8192" t="str">
        <f>IFERROR(VLOOKUP(A8192,'Perpetual Stats(HEM)'!$A$3:$D$2773,3,FALSE),B8192)</f>
        <v>VIC</v>
      </c>
    </row>
    <row r="8193" spans="1:4">
      <c r="A8193">
        <v>8392</v>
      </c>
      <c r="B8193" t="s">
        <v>527</v>
      </c>
      <c r="C8193" t="s">
        <v>554</v>
      </c>
      <c r="D8193" t="str">
        <f>IFERROR(VLOOKUP(A8193,'Perpetual Stats(HEM)'!$A$3:$D$2773,3,FALSE),B8193)</f>
        <v>VIC</v>
      </c>
    </row>
    <row r="8194" spans="1:4">
      <c r="A8194">
        <v>8393</v>
      </c>
      <c r="B8194" t="s">
        <v>527</v>
      </c>
      <c r="C8194" t="s">
        <v>554</v>
      </c>
      <c r="D8194" t="str">
        <f>IFERROR(VLOOKUP(A8194,'Perpetual Stats(HEM)'!$A$3:$D$2773,3,FALSE),B8194)</f>
        <v>VIC</v>
      </c>
    </row>
    <row r="8195" spans="1:4">
      <c r="A8195">
        <v>8394</v>
      </c>
      <c r="B8195" t="s">
        <v>527</v>
      </c>
      <c r="C8195" t="s">
        <v>554</v>
      </c>
      <c r="D8195" t="str">
        <f>IFERROR(VLOOKUP(A8195,'Perpetual Stats(HEM)'!$A$3:$D$2773,3,FALSE),B8195)</f>
        <v>VIC</v>
      </c>
    </row>
    <row r="8196" spans="1:4">
      <c r="A8196">
        <v>8395</v>
      </c>
      <c r="B8196" t="s">
        <v>527</v>
      </c>
      <c r="C8196" t="s">
        <v>554</v>
      </c>
      <c r="D8196" t="str">
        <f>IFERROR(VLOOKUP(A8196,'Perpetual Stats(HEM)'!$A$3:$D$2773,3,FALSE),B8196)</f>
        <v>VIC</v>
      </c>
    </row>
    <row r="8197" spans="1:4">
      <c r="A8197">
        <v>8396</v>
      </c>
      <c r="B8197" t="s">
        <v>527</v>
      </c>
      <c r="C8197" t="s">
        <v>554</v>
      </c>
      <c r="D8197" t="str">
        <f>IFERROR(VLOOKUP(A8197,'Perpetual Stats(HEM)'!$A$3:$D$2773,3,FALSE),B8197)</f>
        <v>VIC</v>
      </c>
    </row>
    <row r="8198" spans="1:4">
      <c r="A8198">
        <v>8397</v>
      </c>
      <c r="B8198" t="s">
        <v>527</v>
      </c>
      <c r="C8198" t="s">
        <v>554</v>
      </c>
      <c r="D8198" t="str">
        <f>IFERROR(VLOOKUP(A8198,'Perpetual Stats(HEM)'!$A$3:$D$2773,3,FALSE),B8198)</f>
        <v>VIC</v>
      </c>
    </row>
    <row r="8199" spans="1:4">
      <c r="A8199">
        <v>8398</v>
      </c>
      <c r="B8199" t="s">
        <v>527</v>
      </c>
      <c r="C8199" t="s">
        <v>554</v>
      </c>
      <c r="D8199" t="str">
        <f>IFERROR(VLOOKUP(A8199,'Perpetual Stats(HEM)'!$A$3:$D$2773,3,FALSE),B8199)</f>
        <v>VIC</v>
      </c>
    </row>
    <row r="8200" spans="1:4">
      <c r="A8200">
        <v>8399</v>
      </c>
      <c r="B8200" t="s">
        <v>527</v>
      </c>
      <c r="C8200" t="s">
        <v>554</v>
      </c>
      <c r="D8200" t="str">
        <f>IFERROR(VLOOKUP(A8200,'Perpetual Stats(HEM)'!$A$3:$D$2773,3,FALSE),B8200)</f>
        <v>VIC</v>
      </c>
    </row>
    <row r="8201" spans="1:4">
      <c r="A8201">
        <v>8400</v>
      </c>
      <c r="B8201" t="s">
        <v>527</v>
      </c>
      <c r="C8201" t="s">
        <v>553</v>
      </c>
      <c r="D8201" t="str">
        <f>IFERROR(VLOOKUP(A8201,'Perpetual Stats(HEM)'!$A$3:$D$2773,3,FALSE),B8201)</f>
        <v>VIC</v>
      </c>
    </row>
    <row r="8202" spans="1:4">
      <c r="A8202">
        <v>8401</v>
      </c>
      <c r="B8202" t="s">
        <v>527</v>
      </c>
      <c r="C8202" t="s">
        <v>553</v>
      </c>
      <c r="D8202" t="str">
        <f>IFERROR(VLOOKUP(A8202,'Perpetual Stats(HEM)'!$A$3:$D$2773,3,FALSE),B8202)</f>
        <v>VIC</v>
      </c>
    </row>
    <row r="8203" spans="1:4">
      <c r="A8203">
        <v>8402</v>
      </c>
      <c r="B8203" t="s">
        <v>527</v>
      </c>
      <c r="C8203" t="s">
        <v>553</v>
      </c>
      <c r="D8203" t="str">
        <f>IFERROR(VLOOKUP(A8203,'Perpetual Stats(HEM)'!$A$3:$D$2773,3,FALSE),B8203)</f>
        <v>VIC</v>
      </c>
    </row>
    <row r="8204" spans="1:4">
      <c r="A8204">
        <v>8403</v>
      </c>
      <c r="B8204" t="s">
        <v>527</v>
      </c>
      <c r="C8204" t="s">
        <v>553</v>
      </c>
      <c r="D8204" t="str">
        <f>IFERROR(VLOOKUP(A8204,'Perpetual Stats(HEM)'!$A$3:$D$2773,3,FALSE),B8204)</f>
        <v>VIC</v>
      </c>
    </row>
    <row r="8205" spans="1:4">
      <c r="A8205">
        <v>8404</v>
      </c>
      <c r="B8205" t="s">
        <v>527</v>
      </c>
      <c r="C8205" t="s">
        <v>553</v>
      </c>
      <c r="D8205" t="str">
        <f>IFERROR(VLOOKUP(A8205,'Perpetual Stats(HEM)'!$A$3:$D$2773,3,FALSE),B8205)</f>
        <v>VIC</v>
      </c>
    </row>
    <row r="8206" spans="1:4">
      <c r="A8206">
        <v>8405</v>
      </c>
      <c r="B8206" t="s">
        <v>527</v>
      </c>
      <c r="C8206" t="s">
        <v>553</v>
      </c>
      <c r="D8206" t="str">
        <f>IFERROR(VLOOKUP(A8206,'Perpetual Stats(HEM)'!$A$3:$D$2773,3,FALSE),B8206)</f>
        <v>VIC</v>
      </c>
    </row>
    <row r="8207" spans="1:4">
      <c r="A8207">
        <v>8406</v>
      </c>
      <c r="B8207" t="s">
        <v>527</v>
      </c>
      <c r="C8207" t="s">
        <v>553</v>
      </c>
      <c r="D8207" t="str">
        <f>IFERROR(VLOOKUP(A8207,'Perpetual Stats(HEM)'!$A$3:$D$2773,3,FALSE),B8207)</f>
        <v>VIC</v>
      </c>
    </row>
    <row r="8208" spans="1:4">
      <c r="A8208">
        <v>8407</v>
      </c>
      <c r="B8208" t="s">
        <v>527</v>
      </c>
      <c r="C8208" t="s">
        <v>553</v>
      </c>
      <c r="D8208" t="str">
        <f>IFERROR(VLOOKUP(A8208,'Perpetual Stats(HEM)'!$A$3:$D$2773,3,FALSE),B8208)</f>
        <v>VIC</v>
      </c>
    </row>
    <row r="8209" spans="1:4">
      <c r="A8209">
        <v>8408</v>
      </c>
      <c r="B8209" t="s">
        <v>527</v>
      </c>
      <c r="C8209" t="s">
        <v>553</v>
      </c>
      <c r="D8209" t="str">
        <f>IFERROR(VLOOKUP(A8209,'Perpetual Stats(HEM)'!$A$3:$D$2773,3,FALSE),B8209)</f>
        <v>VIC</v>
      </c>
    </row>
    <row r="8210" spans="1:4">
      <c r="A8210">
        <v>8409</v>
      </c>
      <c r="B8210" t="s">
        <v>527</v>
      </c>
      <c r="C8210" t="s">
        <v>553</v>
      </c>
      <c r="D8210" t="str">
        <f>IFERROR(VLOOKUP(A8210,'Perpetual Stats(HEM)'!$A$3:$D$2773,3,FALSE),B8210)</f>
        <v>VIC</v>
      </c>
    </row>
    <row r="8211" spans="1:4">
      <c r="A8211">
        <v>8410</v>
      </c>
      <c r="B8211" t="s">
        <v>527</v>
      </c>
      <c r="C8211" t="s">
        <v>553</v>
      </c>
      <c r="D8211" t="str">
        <f>IFERROR(VLOOKUP(A8211,'Perpetual Stats(HEM)'!$A$3:$D$2773,3,FALSE),B8211)</f>
        <v>VIC</v>
      </c>
    </row>
    <row r="8212" spans="1:4">
      <c r="A8212">
        <v>8411</v>
      </c>
      <c r="B8212" t="s">
        <v>527</v>
      </c>
      <c r="C8212" t="s">
        <v>553</v>
      </c>
      <c r="D8212" t="str">
        <f>IFERROR(VLOOKUP(A8212,'Perpetual Stats(HEM)'!$A$3:$D$2773,3,FALSE),B8212)</f>
        <v>VIC</v>
      </c>
    </row>
    <row r="8213" spans="1:4">
      <c r="A8213">
        <v>8412</v>
      </c>
      <c r="B8213" t="s">
        <v>527</v>
      </c>
      <c r="C8213" t="s">
        <v>553</v>
      </c>
      <c r="D8213" t="str">
        <f>IFERROR(VLOOKUP(A8213,'Perpetual Stats(HEM)'!$A$3:$D$2773,3,FALSE),B8213)</f>
        <v>VIC</v>
      </c>
    </row>
    <row r="8214" spans="1:4">
      <c r="A8214">
        <v>8413</v>
      </c>
      <c r="B8214" t="s">
        <v>527</v>
      </c>
      <c r="C8214" t="s">
        <v>553</v>
      </c>
      <c r="D8214" t="str">
        <f>IFERROR(VLOOKUP(A8214,'Perpetual Stats(HEM)'!$A$3:$D$2773,3,FALSE),B8214)</f>
        <v>VIC</v>
      </c>
    </row>
    <row r="8215" spans="1:4">
      <c r="A8215">
        <v>8414</v>
      </c>
      <c r="B8215" t="s">
        <v>527</v>
      </c>
      <c r="C8215" t="s">
        <v>553</v>
      </c>
      <c r="D8215" t="str">
        <f>IFERROR(VLOOKUP(A8215,'Perpetual Stats(HEM)'!$A$3:$D$2773,3,FALSE),B8215)</f>
        <v>VIC</v>
      </c>
    </row>
    <row r="8216" spans="1:4">
      <c r="A8216">
        <v>8415</v>
      </c>
      <c r="B8216" t="s">
        <v>527</v>
      </c>
      <c r="C8216" t="s">
        <v>553</v>
      </c>
      <c r="D8216" t="str">
        <f>IFERROR(VLOOKUP(A8216,'Perpetual Stats(HEM)'!$A$3:$D$2773,3,FALSE),B8216)</f>
        <v>VIC</v>
      </c>
    </row>
    <row r="8217" spans="1:4">
      <c r="A8217">
        <v>8416</v>
      </c>
      <c r="B8217" t="s">
        <v>527</v>
      </c>
      <c r="C8217" t="s">
        <v>553</v>
      </c>
      <c r="D8217" t="str">
        <f>IFERROR(VLOOKUP(A8217,'Perpetual Stats(HEM)'!$A$3:$D$2773,3,FALSE),B8217)</f>
        <v>VIC</v>
      </c>
    </row>
    <row r="8218" spans="1:4">
      <c r="A8218">
        <v>8417</v>
      </c>
      <c r="B8218" t="s">
        <v>527</v>
      </c>
      <c r="C8218" t="s">
        <v>553</v>
      </c>
      <c r="D8218" t="str">
        <f>IFERROR(VLOOKUP(A8218,'Perpetual Stats(HEM)'!$A$3:$D$2773,3,FALSE),B8218)</f>
        <v>VIC</v>
      </c>
    </row>
    <row r="8219" spans="1:4">
      <c r="A8219">
        <v>8418</v>
      </c>
      <c r="B8219" t="s">
        <v>527</v>
      </c>
      <c r="C8219" t="s">
        <v>553</v>
      </c>
      <c r="D8219" t="str">
        <f>IFERROR(VLOOKUP(A8219,'Perpetual Stats(HEM)'!$A$3:$D$2773,3,FALSE),B8219)</f>
        <v>VIC</v>
      </c>
    </row>
    <row r="8220" spans="1:4">
      <c r="A8220">
        <v>8419</v>
      </c>
      <c r="B8220" t="s">
        <v>527</v>
      </c>
      <c r="C8220" t="s">
        <v>553</v>
      </c>
      <c r="D8220" t="str">
        <f>IFERROR(VLOOKUP(A8220,'Perpetual Stats(HEM)'!$A$3:$D$2773,3,FALSE),B8220)</f>
        <v>VIC</v>
      </c>
    </row>
    <row r="8221" spans="1:4">
      <c r="A8221">
        <v>8420</v>
      </c>
      <c r="B8221" t="s">
        <v>527</v>
      </c>
      <c r="C8221" t="s">
        <v>553</v>
      </c>
      <c r="D8221" t="str">
        <f>IFERROR(VLOOKUP(A8221,'Perpetual Stats(HEM)'!$A$3:$D$2773,3,FALSE),B8221)</f>
        <v>VIC</v>
      </c>
    </row>
    <row r="8222" spans="1:4">
      <c r="A8222">
        <v>8421</v>
      </c>
      <c r="B8222" t="s">
        <v>527</v>
      </c>
      <c r="C8222" t="s">
        <v>553</v>
      </c>
      <c r="D8222" t="str">
        <f>IFERROR(VLOOKUP(A8222,'Perpetual Stats(HEM)'!$A$3:$D$2773,3,FALSE),B8222)</f>
        <v>VIC</v>
      </c>
    </row>
    <row r="8223" spans="1:4">
      <c r="A8223">
        <v>8422</v>
      </c>
      <c r="B8223" t="s">
        <v>527</v>
      </c>
      <c r="C8223" t="s">
        <v>553</v>
      </c>
      <c r="D8223" t="str">
        <f>IFERROR(VLOOKUP(A8223,'Perpetual Stats(HEM)'!$A$3:$D$2773,3,FALSE),B8223)</f>
        <v>VIC</v>
      </c>
    </row>
    <row r="8224" spans="1:4">
      <c r="A8224">
        <v>8423</v>
      </c>
      <c r="B8224" t="s">
        <v>527</v>
      </c>
      <c r="C8224" t="s">
        <v>553</v>
      </c>
      <c r="D8224" t="str">
        <f>IFERROR(VLOOKUP(A8224,'Perpetual Stats(HEM)'!$A$3:$D$2773,3,FALSE),B8224)</f>
        <v>VIC</v>
      </c>
    </row>
    <row r="8225" spans="1:4">
      <c r="A8225">
        <v>8424</v>
      </c>
      <c r="B8225" t="s">
        <v>527</v>
      </c>
      <c r="C8225" t="s">
        <v>553</v>
      </c>
      <c r="D8225" t="str">
        <f>IFERROR(VLOOKUP(A8225,'Perpetual Stats(HEM)'!$A$3:$D$2773,3,FALSE),B8225)</f>
        <v>VIC</v>
      </c>
    </row>
    <row r="8226" spans="1:4">
      <c r="A8226">
        <v>8425</v>
      </c>
      <c r="B8226" t="s">
        <v>527</v>
      </c>
      <c r="C8226" t="s">
        <v>553</v>
      </c>
      <c r="D8226" t="str">
        <f>IFERROR(VLOOKUP(A8226,'Perpetual Stats(HEM)'!$A$3:$D$2773,3,FALSE),B8226)</f>
        <v>VIC</v>
      </c>
    </row>
    <row r="8227" spans="1:4">
      <c r="A8227">
        <v>8426</v>
      </c>
      <c r="B8227" t="s">
        <v>527</v>
      </c>
      <c r="C8227" t="s">
        <v>553</v>
      </c>
      <c r="D8227" t="str">
        <f>IFERROR(VLOOKUP(A8227,'Perpetual Stats(HEM)'!$A$3:$D$2773,3,FALSE),B8227)</f>
        <v>VIC</v>
      </c>
    </row>
    <row r="8228" spans="1:4">
      <c r="A8228">
        <v>8427</v>
      </c>
      <c r="B8228" t="s">
        <v>527</v>
      </c>
      <c r="C8228" t="s">
        <v>553</v>
      </c>
      <c r="D8228" t="str">
        <f>IFERROR(VLOOKUP(A8228,'Perpetual Stats(HEM)'!$A$3:$D$2773,3,FALSE),B8228)</f>
        <v>VIC</v>
      </c>
    </row>
    <row r="8229" spans="1:4">
      <c r="A8229">
        <v>8428</v>
      </c>
      <c r="B8229" t="s">
        <v>527</v>
      </c>
      <c r="C8229" t="s">
        <v>553</v>
      </c>
      <c r="D8229" t="str">
        <f>IFERROR(VLOOKUP(A8229,'Perpetual Stats(HEM)'!$A$3:$D$2773,3,FALSE),B8229)</f>
        <v>VIC</v>
      </c>
    </row>
    <row r="8230" spans="1:4">
      <c r="A8230">
        <v>8429</v>
      </c>
      <c r="B8230" t="s">
        <v>527</v>
      </c>
      <c r="C8230" t="s">
        <v>553</v>
      </c>
      <c r="D8230" t="str">
        <f>IFERROR(VLOOKUP(A8230,'Perpetual Stats(HEM)'!$A$3:$D$2773,3,FALSE),B8230)</f>
        <v>VIC</v>
      </c>
    </row>
    <row r="8231" spans="1:4">
      <c r="A8231">
        <v>8430</v>
      </c>
      <c r="B8231" t="s">
        <v>527</v>
      </c>
      <c r="C8231" t="s">
        <v>553</v>
      </c>
      <c r="D8231" t="str">
        <f>IFERROR(VLOOKUP(A8231,'Perpetual Stats(HEM)'!$A$3:$D$2773,3,FALSE),B8231)</f>
        <v>VIC</v>
      </c>
    </row>
    <row r="8232" spans="1:4">
      <c r="A8232">
        <v>8431</v>
      </c>
      <c r="B8232" t="s">
        <v>527</v>
      </c>
      <c r="C8232" t="s">
        <v>553</v>
      </c>
      <c r="D8232" t="str">
        <f>IFERROR(VLOOKUP(A8232,'Perpetual Stats(HEM)'!$A$3:$D$2773,3,FALSE),B8232)</f>
        <v>VIC</v>
      </c>
    </row>
    <row r="8233" spans="1:4">
      <c r="A8233">
        <v>8432</v>
      </c>
      <c r="B8233" t="s">
        <v>527</v>
      </c>
      <c r="C8233" t="s">
        <v>553</v>
      </c>
      <c r="D8233" t="str">
        <f>IFERROR(VLOOKUP(A8233,'Perpetual Stats(HEM)'!$A$3:$D$2773,3,FALSE),B8233)</f>
        <v>VIC</v>
      </c>
    </row>
    <row r="8234" spans="1:4">
      <c r="A8234">
        <v>8433</v>
      </c>
      <c r="B8234" t="s">
        <v>527</v>
      </c>
      <c r="C8234" t="s">
        <v>553</v>
      </c>
      <c r="D8234" t="str">
        <f>IFERROR(VLOOKUP(A8234,'Perpetual Stats(HEM)'!$A$3:$D$2773,3,FALSE),B8234)</f>
        <v>VIC</v>
      </c>
    </row>
    <row r="8235" spans="1:4">
      <c r="A8235">
        <v>8434</v>
      </c>
      <c r="B8235" t="s">
        <v>527</v>
      </c>
      <c r="C8235" t="s">
        <v>553</v>
      </c>
      <c r="D8235" t="str">
        <f>IFERROR(VLOOKUP(A8235,'Perpetual Stats(HEM)'!$A$3:$D$2773,3,FALSE),B8235)</f>
        <v>VIC</v>
      </c>
    </row>
    <row r="8236" spans="1:4">
      <c r="A8236">
        <v>8435</v>
      </c>
      <c r="B8236" t="s">
        <v>527</v>
      </c>
      <c r="C8236" t="s">
        <v>553</v>
      </c>
      <c r="D8236" t="str">
        <f>IFERROR(VLOOKUP(A8236,'Perpetual Stats(HEM)'!$A$3:$D$2773,3,FALSE),B8236)</f>
        <v>VIC</v>
      </c>
    </row>
    <row r="8237" spans="1:4">
      <c r="A8237">
        <v>8436</v>
      </c>
      <c r="B8237" t="s">
        <v>527</v>
      </c>
      <c r="C8237" t="s">
        <v>553</v>
      </c>
      <c r="D8237" t="str">
        <f>IFERROR(VLOOKUP(A8237,'Perpetual Stats(HEM)'!$A$3:$D$2773,3,FALSE),B8237)</f>
        <v>VIC</v>
      </c>
    </row>
    <row r="8238" spans="1:4">
      <c r="A8238">
        <v>8437</v>
      </c>
      <c r="B8238" t="s">
        <v>527</v>
      </c>
      <c r="C8238" t="s">
        <v>553</v>
      </c>
      <c r="D8238" t="str">
        <f>IFERROR(VLOOKUP(A8238,'Perpetual Stats(HEM)'!$A$3:$D$2773,3,FALSE),B8238)</f>
        <v>VIC</v>
      </c>
    </row>
    <row r="8239" spans="1:4">
      <c r="A8239">
        <v>8438</v>
      </c>
      <c r="B8239" t="s">
        <v>527</v>
      </c>
      <c r="C8239" t="s">
        <v>553</v>
      </c>
      <c r="D8239" t="str">
        <f>IFERROR(VLOOKUP(A8239,'Perpetual Stats(HEM)'!$A$3:$D$2773,3,FALSE),B8239)</f>
        <v>VIC</v>
      </c>
    </row>
    <row r="8240" spans="1:4">
      <c r="A8240">
        <v>8439</v>
      </c>
      <c r="B8240" t="s">
        <v>527</v>
      </c>
      <c r="C8240" t="s">
        <v>553</v>
      </c>
      <c r="D8240" t="str">
        <f>IFERROR(VLOOKUP(A8240,'Perpetual Stats(HEM)'!$A$3:$D$2773,3,FALSE),B8240)</f>
        <v>VIC</v>
      </c>
    </row>
    <row r="8241" spans="1:4">
      <c r="A8241">
        <v>8440</v>
      </c>
      <c r="B8241" t="s">
        <v>527</v>
      </c>
      <c r="C8241" t="s">
        <v>553</v>
      </c>
      <c r="D8241" t="str">
        <f>IFERROR(VLOOKUP(A8241,'Perpetual Stats(HEM)'!$A$3:$D$2773,3,FALSE),B8241)</f>
        <v>VIC</v>
      </c>
    </row>
    <row r="8242" spans="1:4">
      <c r="A8242">
        <v>8441</v>
      </c>
      <c r="B8242" t="s">
        <v>527</v>
      </c>
      <c r="C8242" t="s">
        <v>553</v>
      </c>
      <c r="D8242" t="str">
        <f>IFERROR(VLOOKUP(A8242,'Perpetual Stats(HEM)'!$A$3:$D$2773,3,FALSE),B8242)</f>
        <v>VIC</v>
      </c>
    </row>
    <row r="8243" spans="1:4">
      <c r="A8243">
        <v>8442</v>
      </c>
      <c r="B8243" t="s">
        <v>527</v>
      </c>
      <c r="C8243" t="s">
        <v>553</v>
      </c>
      <c r="D8243" t="str">
        <f>IFERROR(VLOOKUP(A8243,'Perpetual Stats(HEM)'!$A$3:$D$2773,3,FALSE),B8243)</f>
        <v>VIC</v>
      </c>
    </row>
    <row r="8244" spans="1:4">
      <c r="A8244">
        <v>8443</v>
      </c>
      <c r="B8244" t="s">
        <v>527</v>
      </c>
      <c r="C8244" t="s">
        <v>553</v>
      </c>
      <c r="D8244" t="str">
        <f>IFERROR(VLOOKUP(A8244,'Perpetual Stats(HEM)'!$A$3:$D$2773,3,FALSE),B8244)</f>
        <v>VIC</v>
      </c>
    </row>
    <row r="8245" spans="1:4">
      <c r="A8245">
        <v>8444</v>
      </c>
      <c r="B8245" t="s">
        <v>527</v>
      </c>
      <c r="C8245" t="s">
        <v>553</v>
      </c>
      <c r="D8245" t="str">
        <f>IFERROR(VLOOKUP(A8245,'Perpetual Stats(HEM)'!$A$3:$D$2773,3,FALSE),B8245)</f>
        <v>VIC</v>
      </c>
    </row>
    <row r="8246" spans="1:4">
      <c r="A8246">
        <v>8445</v>
      </c>
      <c r="B8246" t="s">
        <v>527</v>
      </c>
      <c r="C8246" t="s">
        <v>553</v>
      </c>
      <c r="D8246" t="str">
        <f>IFERROR(VLOOKUP(A8246,'Perpetual Stats(HEM)'!$A$3:$D$2773,3,FALSE),B8246)</f>
        <v>VIC</v>
      </c>
    </row>
    <row r="8247" spans="1:4">
      <c r="A8247">
        <v>8446</v>
      </c>
      <c r="B8247" t="s">
        <v>527</v>
      </c>
      <c r="C8247" t="s">
        <v>553</v>
      </c>
      <c r="D8247" t="str">
        <f>IFERROR(VLOOKUP(A8247,'Perpetual Stats(HEM)'!$A$3:$D$2773,3,FALSE),B8247)</f>
        <v>VIC</v>
      </c>
    </row>
    <row r="8248" spans="1:4">
      <c r="A8248">
        <v>8447</v>
      </c>
      <c r="B8248" t="s">
        <v>527</v>
      </c>
      <c r="C8248" t="s">
        <v>553</v>
      </c>
      <c r="D8248" t="str">
        <f>IFERROR(VLOOKUP(A8248,'Perpetual Stats(HEM)'!$A$3:$D$2773,3,FALSE),B8248)</f>
        <v>VIC</v>
      </c>
    </row>
    <row r="8249" spans="1:4">
      <c r="A8249">
        <v>8448</v>
      </c>
      <c r="B8249" t="s">
        <v>527</v>
      </c>
      <c r="C8249" t="s">
        <v>553</v>
      </c>
      <c r="D8249" t="str">
        <f>IFERROR(VLOOKUP(A8249,'Perpetual Stats(HEM)'!$A$3:$D$2773,3,FALSE),B8249)</f>
        <v>VIC</v>
      </c>
    </row>
    <row r="8250" spans="1:4">
      <c r="A8250">
        <v>8449</v>
      </c>
      <c r="B8250" t="s">
        <v>527</v>
      </c>
      <c r="C8250" t="s">
        <v>553</v>
      </c>
      <c r="D8250" t="str">
        <f>IFERROR(VLOOKUP(A8250,'Perpetual Stats(HEM)'!$A$3:$D$2773,3,FALSE),B8250)</f>
        <v>VIC</v>
      </c>
    </row>
    <row r="8251" spans="1:4">
      <c r="A8251">
        <v>8450</v>
      </c>
      <c r="B8251" t="s">
        <v>527</v>
      </c>
      <c r="C8251" t="s">
        <v>553</v>
      </c>
      <c r="D8251" t="str">
        <f>IFERROR(VLOOKUP(A8251,'Perpetual Stats(HEM)'!$A$3:$D$2773,3,FALSE),B8251)</f>
        <v>VIC</v>
      </c>
    </row>
    <row r="8252" spans="1:4">
      <c r="A8252">
        <v>8451</v>
      </c>
      <c r="B8252" t="s">
        <v>527</v>
      </c>
      <c r="C8252" t="s">
        <v>553</v>
      </c>
      <c r="D8252" t="str">
        <f>IFERROR(VLOOKUP(A8252,'Perpetual Stats(HEM)'!$A$3:$D$2773,3,FALSE),B8252)</f>
        <v>VIC</v>
      </c>
    </row>
    <row r="8253" spans="1:4">
      <c r="A8253">
        <v>8452</v>
      </c>
      <c r="B8253" t="s">
        <v>527</v>
      </c>
      <c r="C8253" t="s">
        <v>553</v>
      </c>
      <c r="D8253" t="str">
        <f>IFERROR(VLOOKUP(A8253,'Perpetual Stats(HEM)'!$A$3:$D$2773,3,FALSE),B8253)</f>
        <v>VIC</v>
      </c>
    </row>
    <row r="8254" spans="1:4">
      <c r="A8254">
        <v>8453</v>
      </c>
      <c r="B8254" t="s">
        <v>527</v>
      </c>
      <c r="C8254" t="s">
        <v>553</v>
      </c>
      <c r="D8254" t="str">
        <f>IFERROR(VLOOKUP(A8254,'Perpetual Stats(HEM)'!$A$3:$D$2773,3,FALSE),B8254)</f>
        <v>VIC</v>
      </c>
    </row>
    <row r="8255" spans="1:4">
      <c r="A8255">
        <v>8454</v>
      </c>
      <c r="B8255" t="s">
        <v>527</v>
      </c>
      <c r="C8255" t="s">
        <v>553</v>
      </c>
      <c r="D8255" t="str">
        <f>IFERROR(VLOOKUP(A8255,'Perpetual Stats(HEM)'!$A$3:$D$2773,3,FALSE),B8255)</f>
        <v>VIC</v>
      </c>
    </row>
    <row r="8256" spans="1:4">
      <c r="A8256">
        <v>8455</v>
      </c>
      <c r="B8256" t="s">
        <v>527</v>
      </c>
      <c r="C8256" t="s">
        <v>553</v>
      </c>
      <c r="D8256" t="str">
        <f>IFERROR(VLOOKUP(A8256,'Perpetual Stats(HEM)'!$A$3:$D$2773,3,FALSE),B8256)</f>
        <v>VIC</v>
      </c>
    </row>
    <row r="8257" spans="1:4">
      <c r="A8257">
        <v>8456</v>
      </c>
      <c r="B8257" t="s">
        <v>527</v>
      </c>
      <c r="C8257" t="s">
        <v>553</v>
      </c>
      <c r="D8257" t="str">
        <f>IFERROR(VLOOKUP(A8257,'Perpetual Stats(HEM)'!$A$3:$D$2773,3,FALSE),B8257)</f>
        <v>VIC</v>
      </c>
    </row>
    <row r="8258" spans="1:4">
      <c r="A8258">
        <v>8457</v>
      </c>
      <c r="B8258" t="s">
        <v>527</v>
      </c>
      <c r="C8258" t="s">
        <v>553</v>
      </c>
      <c r="D8258" t="str">
        <f>IFERROR(VLOOKUP(A8258,'Perpetual Stats(HEM)'!$A$3:$D$2773,3,FALSE),B8258)</f>
        <v>VIC</v>
      </c>
    </row>
    <row r="8259" spans="1:4">
      <c r="A8259">
        <v>8458</v>
      </c>
      <c r="B8259" t="s">
        <v>527</v>
      </c>
      <c r="C8259" t="s">
        <v>553</v>
      </c>
      <c r="D8259" t="str">
        <f>IFERROR(VLOOKUP(A8259,'Perpetual Stats(HEM)'!$A$3:$D$2773,3,FALSE),B8259)</f>
        <v>VIC</v>
      </c>
    </row>
    <row r="8260" spans="1:4">
      <c r="A8260">
        <v>8459</v>
      </c>
      <c r="B8260" t="s">
        <v>527</v>
      </c>
      <c r="C8260" t="s">
        <v>553</v>
      </c>
      <c r="D8260" t="str">
        <f>IFERROR(VLOOKUP(A8260,'Perpetual Stats(HEM)'!$A$3:$D$2773,3,FALSE),B8260)</f>
        <v>VIC</v>
      </c>
    </row>
    <row r="8261" spans="1:4">
      <c r="A8261">
        <v>8460</v>
      </c>
      <c r="B8261" t="s">
        <v>527</v>
      </c>
      <c r="C8261" t="s">
        <v>553</v>
      </c>
      <c r="D8261" t="str">
        <f>IFERROR(VLOOKUP(A8261,'Perpetual Stats(HEM)'!$A$3:$D$2773,3,FALSE),B8261)</f>
        <v>VIC</v>
      </c>
    </row>
    <row r="8262" spans="1:4">
      <c r="A8262">
        <v>8461</v>
      </c>
      <c r="B8262" t="s">
        <v>527</v>
      </c>
      <c r="C8262" t="s">
        <v>553</v>
      </c>
      <c r="D8262" t="str">
        <f>IFERROR(VLOOKUP(A8262,'Perpetual Stats(HEM)'!$A$3:$D$2773,3,FALSE),B8262)</f>
        <v>VIC</v>
      </c>
    </row>
    <row r="8263" spans="1:4">
      <c r="A8263">
        <v>8462</v>
      </c>
      <c r="B8263" t="s">
        <v>527</v>
      </c>
      <c r="C8263" t="s">
        <v>553</v>
      </c>
      <c r="D8263" t="str">
        <f>IFERROR(VLOOKUP(A8263,'Perpetual Stats(HEM)'!$A$3:$D$2773,3,FALSE),B8263)</f>
        <v>VIC</v>
      </c>
    </row>
    <row r="8264" spans="1:4">
      <c r="A8264">
        <v>8463</v>
      </c>
      <c r="B8264" t="s">
        <v>527</v>
      </c>
      <c r="C8264" t="s">
        <v>553</v>
      </c>
      <c r="D8264" t="str">
        <f>IFERROR(VLOOKUP(A8264,'Perpetual Stats(HEM)'!$A$3:$D$2773,3,FALSE),B8264)</f>
        <v>VIC</v>
      </c>
    </row>
    <row r="8265" spans="1:4">
      <c r="A8265">
        <v>8464</v>
      </c>
      <c r="B8265" t="s">
        <v>527</v>
      </c>
      <c r="C8265" t="s">
        <v>553</v>
      </c>
      <c r="D8265" t="str">
        <f>IFERROR(VLOOKUP(A8265,'Perpetual Stats(HEM)'!$A$3:$D$2773,3,FALSE),B8265)</f>
        <v>VIC</v>
      </c>
    </row>
    <row r="8266" spans="1:4">
      <c r="A8266">
        <v>8465</v>
      </c>
      <c r="B8266" t="s">
        <v>527</v>
      </c>
      <c r="C8266" t="s">
        <v>553</v>
      </c>
      <c r="D8266" t="str">
        <f>IFERROR(VLOOKUP(A8266,'Perpetual Stats(HEM)'!$A$3:$D$2773,3,FALSE),B8266)</f>
        <v>VIC</v>
      </c>
    </row>
    <row r="8267" spans="1:4">
      <c r="A8267">
        <v>8466</v>
      </c>
      <c r="B8267" t="s">
        <v>527</v>
      </c>
      <c r="C8267" t="s">
        <v>553</v>
      </c>
      <c r="D8267" t="str">
        <f>IFERROR(VLOOKUP(A8267,'Perpetual Stats(HEM)'!$A$3:$D$2773,3,FALSE),B8267)</f>
        <v>VIC</v>
      </c>
    </row>
    <row r="8268" spans="1:4">
      <c r="A8268">
        <v>8467</v>
      </c>
      <c r="B8268" t="s">
        <v>527</v>
      </c>
      <c r="C8268" t="s">
        <v>553</v>
      </c>
      <c r="D8268" t="str">
        <f>IFERROR(VLOOKUP(A8268,'Perpetual Stats(HEM)'!$A$3:$D$2773,3,FALSE),B8268)</f>
        <v>VIC</v>
      </c>
    </row>
    <row r="8269" spans="1:4">
      <c r="A8269">
        <v>8468</v>
      </c>
      <c r="B8269" t="s">
        <v>527</v>
      </c>
      <c r="C8269" t="s">
        <v>553</v>
      </c>
      <c r="D8269" t="str">
        <f>IFERROR(VLOOKUP(A8269,'Perpetual Stats(HEM)'!$A$3:$D$2773,3,FALSE),B8269)</f>
        <v>VIC</v>
      </c>
    </row>
    <row r="8270" spans="1:4">
      <c r="A8270">
        <v>8469</v>
      </c>
      <c r="B8270" t="s">
        <v>527</v>
      </c>
      <c r="C8270" t="s">
        <v>553</v>
      </c>
      <c r="D8270" t="str">
        <f>IFERROR(VLOOKUP(A8270,'Perpetual Stats(HEM)'!$A$3:$D$2773,3,FALSE),B8270)</f>
        <v>VIC</v>
      </c>
    </row>
    <row r="8271" spans="1:4">
      <c r="A8271">
        <v>8470</v>
      </c>
      <c r="B8271" t="s">
        <v>527</v>
      </c>
      <c r="C8271" t="s">
        <v>553</v>
      </c>
      <c r="D8271" t="str">
        <f>IFERROR(VLOOKUP(A8271,'Perpetual Stats(HEM)'!$A$3:$D$2773,3,FALSE),B8271)</f>
        <v>VIC</v>
      </c>
    </row>
    <row r="8272" spans="1:4">
      <c r="A8272">
        <v>8471</v>
      </c>
      <c r="B8272" t="s">
        <v>527</v>
      </c>
      <c r="C8272" t="s">
        <v>553</v>
      </c>
      <c r="D8272" t="str">
        <f>IFERROR(VLOOKUP(A8272,'Perpetual Stats(HEM)'!$A$3:$D$2773,3,FALSE),B8272)</f>
        <v>VIC</v>
      </c>
    </row>
    <row r="8273" spans="1:4">
      <c r="A8273">
        <v>8472</v>
      </c>
      <c r="B8273" t="s">
        <v>527</v>
      </c>
      <c r="C8273" t="s">
        <v>553</v>
      </c>
      <c r="D8273" t="str">
        <f>IFERROR(VLOOKUP(A8273,'Perpetual Stats(HEM)'!$A$3:$D$2773,3,FALSE),B8273)</f>
        <v>VIC</v>
      </c>
    </row>
    <row r="8274" spans="1:4">
      <c r="A8274">
        <v>8473</v>
      </c>
      <c r="B8274" t="s">
        <v>527</v>
      </c>
      <c r="C8274" t="s">
        <v>553</v>
      </c>
      <c r="D8274" t="str">
        <f>IFERROR(VLOOKUP(A8274,'Perpetual Stats(HEM)'!$A$3:$D$2773,3,FALSE),B8274)</f>
        <v>VIC</v>
      </c>
    </row>
    <row r="8275" spans="1:4">
      <c r="A8275">
        <v>8474</v>
      </c>
      <c r="B8275" t="s">
        <v>527</v>
      </c>
      <c r="C8275" t="s">
        <v>553</v>
      </c>
      <c r="D8275" t="str">
        <f>IFERROR(VLOOKUP(A8275,'Perpetual Stats(HEM)'!$A$3:$D$2773,3,FALSE),B8275)</f>
        <v>VIC</v>
      </c>
    </row>
    <row r="8276" spans="1:4">
      <c r="A8276">
        <v>8475</v>
      </c>
      <c r="B8276" t="s">
        <v>527</v>
      </c>
      <c r="C8276" t="s">
        <v>553</v>
      </c>
      <c r="D8276" t="str">
        <f>IFERROR(VLOOKUP(A8276,'Perpetual Stats(HEM)'!$A$3:$D$2773,3,FALSE),B8276)</f>
        <v>VIC</v>
      </c>
    </row>
    <row r="8277" spans="1:4">
      <c r="A8277">
        <v>8476</v>
      </c>
      <c r="B8277" t="s">
        <v>527</v>
      </c>
      <c r="C8277" t="s">
        <v>553</v>
      </c>
      <c r="D8277" t="str">
        <f>IFERROR(VLOOKUP(A8277,'Perpetual Stats(HEM)'!$A$3:$D$2773,3,FALSE),B8277)</f>
        <v>VIC</v>
      </c>
    </row>
    <row r="8278" spans="1:4">
      <c r="A8278">
        <v>8477</v>
      </c>
      <c r="B8278" t="s">
        <v>527</v>
      </c>
      <c r="C8278" t="s">
        <v>553</v>
      </c>
      <c r="D8278" t="str">
        <f>IFERROR(VLOOKUP(A8278,'Perpetual Stats(HEM)'!$A$3:$D$2773,3,FALSE),B8278)</f>
        <v>VIC</v>
      </c>
    </row>
    <row r="8279" spans="1:4">
      <c r="A8279">
        <v>8478</v>
      </c>
      <c r="B8279" t="s">
        <v>527</v>
      </c>
      <c r="C8279" t="s">
        <v>553</v>
      </c>
      <c r="D8279" t="str">
        <f>IFERROR(VLOOKUP(A8279,'Perpetual Stats(HEM)'!$A$3:$D$2773,3,FALSE),B8279)</f>
        <v>VIC</v>
      </c>
    </row>
    <row r="8280" spans="1:4">
      <c r="A8280">
        <v>8479</v>
      </c>
      <c r="B8280" t="s">
        <v>527</v>
      </c>
      <c r="C8280" t="s">
        <v>553</v>
      </c>
      <c r="D8280" t="str">
        <f>IFERROR(VLOOKUP(A8280,'Perpetual Stats(HEM)'!$A$3:$D$2773,3,FALSE),B8280)</f>
        <v>VIC</v>
      </c>
    </row>
    <row r="8281" spans="1:4">
      <c r="A8281">
        <v>8480</v>
      </c>
      <c r="B8281" t="s">
        <v>527</v>
      </c>
      <c r="C8281" t="s">
        <v>553</v>
      </c>
      <c r="D8281" t="str">
        <f>IFERROR(VLOOKUP(A8281,'Perpetual Stats(HEM)'!$A$3:$D$2773,3,FALSE),B8281)</f>
        <v>VIC</v>
      </c>
    </row>
    <row r="8282" spans="1:4">
      <c r="A8282">
        <v>8481</v>
      </c>
      <c r="B8282" t="s">
        <v>527</v>
      </c>
      <c r="C8282" t="s">
        <v>553</v>
      </c>
      <c r="D8282" t="str">
        <f>IFERROR(VLOOKUP(A8282,'Perpetual Stats(HEM)'!$A$3:$D$2773,3,FALSE),B8282)</f>
        <v>VIC</v>
      </c>
    </row>
    <row r="8283" spans="1:4">
      <c r="A8283">
        <v>8482</v>
      </c>
      <c r="B8283" t="s">
        <v>527</v>
      </c>
      <c r="C8283" t="s">
        <v>553</v>
      </c>
      <c r="D8283" t="str">
        <f>IFERROR(VLOOKUP(A8283,'Perpetual Stats(HEM)'!$A$3:$D$2773,3,FALSE),B8283)</f>
        <v>VIC</v>
      </c>
    </row>
    <row r="8284" spans="1:4">
      <c r="A8284">
        <v>8483</v>
      </c>
      <c r="B8284" t="s">
        <v>527</v>
      </c>
      <c r="C8284" t="s">
        <v>553</v>
      </c>
      <c r="D8284" t="str">
        <f>IFERROR(VLOOKUP(A8284,'Perpetual Stats(HEM)'!$A$3:$D$2773,3,FALSE),B8284)</f>
        <v>VIC</v>
      </c>
    </row>
    <row r="8285" spans="1:4">
      <c r="A8285">
        <v>8484</v>
      </c>
      <c r="B8285" t="s">
        <v>527</v>
      </c>
      <c r="C8285" t="s">
        <v>553</v>
      </c>
      <c r="D8285" t="str">
        <f>IFERROR(VLOOKUP(A8285,'Perpetual Stats(HEM)'!$A$3:$D$2773,3,FALSE),B8285)</f>
        <v>VIC</v>
      </c>
    </row>
    <row r="8286" spans="1:4">
      <c r="A8286">
        <v>8485</v>
      </c>
      <c r="B8286" t="s">
        <v>527</v>
      </c>
      <c r="C8286" t="s">
        <v>553</v>
      </c>
      <c r="D8286" t="str">
        <f>IFERROR(VLOOKUP(A8286,'Perpetual Stats(HEM)'!$A$3:$D$2773,3,FALSE),B8286)</f>
        <v>VIC</v>
      </c>
    </row>
    <row r="8287" spans="1:4">
      <c r="A8287">
        <v>8486</v>
      </c>
      <c r="B8287" t="s">
        <v>527</v>
      </c>
      <c r="C8287" t="s">
        <v>553</v>
      </c>
      <c r="D8287" t="str">
        <f>IFERROR(VLOOKUP(A8287,'Perpetual Stats(HEM)'!$A$3:$D$2773,3,FALSE),B8287)</f>
        <v>VIC</v>
      </c>
    </row>
    <row r="8288" spans="1:4">
      <c r="A8288">
        <v>8487</v>
      </c>
      <c r="B8288" t="s">
        <v>527</v>
      </c>
      <c r="C8288" t="s">
        <v>553</v>
      </c>
      <c r="D8288" t="str">
        <f>IFERROR(VLOOKUP(A8288,'Perpetual Stats(HEM)'!$A$3:$D$2773,3,FALSE),B8288)</f>
        <v>VIC</v>
      </c>
    </row>
    <row r="8289" spans="1:4">
      <c r="A8289">
        <v>8488</v>
      </c>
      <c r="B8289" t="s">
        <v>527</v>
      </c>
      <c r="C8289" t="s">
        <v>553</v>
      </c>
      <c r="D8289" t="str">
        <f>IFERROR(VLOOKUP(A8289,'Perpetual Stats(HEM)'!$A$3:$D$2773,3,FALSE),B8289)</f>
        <v>VIC</v>
      </c>
    </row>
    <row r="8290" spans="1:4">
      <c r="A8290">
        <v>8489</v>
      </c>
      <c r="B8290" t="s">
        <v>527</v>
      </c>
      <c r="C8290" t="s">
        <v>553</v>
      </c>
      <c r="D8290" t="str">
        <f>IFERROR(VLOOKUP(A8290,'Perpetual Stats(HEM)'!$A$3:$D$2773,3,FALSE),B8290)</f>
        <v>VIC</v>
      </c>
    </row>
    <row r="8291" spans="1:4">
      <c r="A8291">
        <v>8490</v>
      </c>
      <c r="B8291" t="s">
        <v>527</v>
      </c>
      <c r="C8291" t="s">
        <v>553</v>
      </c>
      <c r="D8291" t="str">
        <f>IFERROR(VLOOKUP(A8291,'Perpetual Stats(HEM)'!$A$3:$D$2773,3,FALSE),B8291)</f>
        <v>VIC</v>
      </c>
    </row>
    <row r="8292" spans="1:4">
      <c r="A8292">
        <v>8491</v>
      </c>
      <c r="B8292" t="s">
        <v>527</v>
      </c>
      <c r="C8292" t="s">
        <v>553</v>
      </c>
      <c r="D8292" t="str">
        <f>IFERROR(VLOOKUP(A8292,'Perpetual Stats(HEM)'!$A$3:$D$2773,3,FALSE),B8292)</f>
        <v>VIC</v>
      </c>
    </row>
    <row r="8293" spans="1:4">
      <c r="A8293">
        <v>8492</v>
      </c>
      <c r="B8293" t="s">
        <v>527</v>
      </c>
      <c r="C8293" t="s">
        <v>553</v>
      </c>
      <c r="D8293" t="str">
        <f>IFERROR(VLOOKUP(A8293,'Perpetual Stats(HEM)'!$A$3:$D$2773,3,FALSE),B8293)</f>
        <v>VIC</v>
      </c>
    </row>
    <row r="8294" spans="1:4">
      <c r="A8294">
        <v>8493</v>
      </c>
      <c r="B8294" t="s">
        <v>527</v>
      </c>
      <c r="C8294" t="s">
        <v>553</v>
      </c>
      <c r="D8294" t="str">
        <f>IFERROR(VLOOKUP(A8294,'Perpetual Stats(HEM)'!$A$3:$D$2773,3,FALSE),B8294)</f>
        <v>VIC</v>
      </c>
    </row>
    <row r="8295" spans="1:4">
      <c r="A8295">
        <v>8494</v>
      </c>
      <c r="B8295" t="s">
        <v>527</v>
      </c>
      <c r="C8295" t="s">
        <v>553</v>
      </c>
      <c r="D8295" t="str">
        <f>IFERROR(VLOOKUP(A8295,'Perpetual Stats(HEM)'!$A$3:$D$2773,3,FALSE),B8295)</f>
        <v>VIC</v>
      </c>
    </row>
    <row r="8296" spans="1:4">
      <c r="A8296">
        <v>8495</v>
      </c>
      <c r="B8296" t="s">
        <v>527</v>
      </c>
      <c r="C8296" t="s">
        <v>553</v>
      </c>
      <c r="D8296" t="str">
        <f>IFERROR(VLOOKUP(A8296,'Perpetual Stats(HEM)'!$A$3:$D$2773,3,FALSE),B8296)</f>
        <v>VIC</v>
      </c>
    </row>
    <row r="8297" spans="1:4">
      <c r="A8297">
        <v>8496</v>
      </c>
      <c r="B8297" t="s">
        <v>527</v>
      </c>
      <c r="C8297" t="s">
        <v>553</v>
      </c>
      <c r="D8297" t="str">
        <f>IFERROR(VLOOKUP(A8297,'Perpetual Stats(HEM)'!$A$3:$D$2773,3,FALSE),B8297)</f>
        <v>VIC</v>
      </c>
    </row>
    <row r="8298" spans="1:4">
      <c r="A8298">
        <v>8497</v>
      </c>
      <c r="B8298" t="s">
        <v>527</v>
      </c>
      <c r="C8298" t="s">
        <v>553</v>
      </c>
      <c r="D8298" t="str">
        <f>IFERROR(VLOOKUP(A8298,'Perpetual Stats(HEM)'!$A$3:$D$2773,3,FALSE),B8298)</f>
        <v>VIC</v>
      </c>
    </row>
    <row r="8299" spans="1:4">
      <c r="A8299">
        <v>8498</v>
      </c>
      <c r="B8299" t="s">
        <v>527</v>
      </c>
      <c r="C8299" t="s">
        <v>553</v>
      </c>
      <c r="D8299" t="str">
        <f>IFERROR(VLOOKUP(A8299,'Perpetual Stats(HEM)'!$A$3:$D$2773,3,FALSE),B8299)</f>
        <v>VIC</v>
      </c>
    </row>
    <row r="8300" spans="1:4">
      <c r="A8300">
        <v>8499</v>
      </c>
      <c r="B8300" t="s">
        <v>527</v>
      </c>
      <c r="C8300" t="s">
        <v>553</v>
      </c>
      <c r="D8300" t="str">
        <f>IFERROR(VLOOKUP(A8300,'Perpetual Stats(HEM)'!$A$3:$D$2773,3,FALSE),B8300)</f>
        <v>VIC</v>
      </c>
    </row>
    <row r="8301" spans="1:4">
      <c r="A8301">
        <v>8500</v>
      </c>
      <c r="B8301" t="s">
        <v>527</v>
      </c>
      <c r="C8301" t="s">
        <v>553</v>
      </c>
      <c r="D8301" t="str">
        <f>IFERROR(VLOOKUP(A8301,'Perpetual Stats(HEM)'!$A$3:$D$2773,3,FALSE),B8301)</f>
        <v>VIC</v>
      </c>
    </row>
    <row r="8302" spans="1:4">
      <c r="A8302">
        <v>8501</v>
      </c>
      <c r="B8302" t="s">
        <v>527</v>
      </c>
      <c r="C8302" t="s">
        <v>553</v>
      </c>
      <c r="D8302" t="str">
        <f>IFERROR(VLOOKUP(A8302,'Perpetual Stats(HEM)'!$A$3:$D$2773,3,FALSE),B8302)</f>
        <v>VIC</v>
      </c>
    </row>
    <row r="8303" spans="1:4">
      <c r="A8303">
        <v>8502</v>
      </c>
      <c r="B8303" t="s">
        <v>527</v>
      </c>
      <c r="C8303" t="s">
        <v>553</v>
      </c>
      <c r="D8303" t="str">
        <f>IFERROR(VLOOKUP(A8303,'Perpetual Stats(HEM)'!$A$3:$D$2773,3,FALSE),B8303)</f>
        <v>VIC</v>
      </c>
    </row>
    <row r="8304" spans="1:4">
      <c r="A8304">
        <v>8503</v>
      </c>
      <c r="B8304" t="s">
        <v>527</v>
      </c>
      <c r="C8304" t="s">
        <v>553</v>
      </c>
      <c r="D8304" t="str">
        <f>IFERROR(VLOOKUP(A8304,'Perpetual Stats(HEM)'!$A$3:$D$2773,3,FALSE),B8304)</f>
        <v>VIC</v>
      </c>
    </row>
    <row r="8305" spans="1:4">
      <c r="A8305">
        <v>8504</v>
      </c>
      <c r="B8305" t="s">
        <v>527</v>
      </c>
      <c r="C8305" t="s">
        <v>553</v>
      </c>
      <c r="D8305" t="str">
        <f>IFERROR(VLOOKUP(A8305,'Perpetual Stats(HEM)'!$A$3:$D$2773,3,FALSE),B8305)</f>
        <v>VIC</v>
      </c>
    </row>
    <row r="8306" spans="1:4">
      <c r="A8306">
        <v>8505</v>
      </c>
      <c r="B8306" t="s">
        <v>527</v>
      </c>
      <c r="C8306" t="s">
        <v>553</v>
      </c>
      <c r="D8306" t="str">
        <f>IFERROR(VLOOKUP(A8306,'Perpetual Stats(HEM)'!$A$3:$D$2773,3,FALSE),B8306)</f>
        <v>VIC</v>
      </c>
    </row>
    <row r="8307" spans="1:4">
      <c r="A8307">
        <v>8506</v>
      </c>
      <c r="B8307" t="s">
        <v>527</v>
      </c>
      <c r="C8307" t="s">
        <v>553</v>
      </c>
      <c r="D8307" t="str">
        <f>IFERROR(VLOOKUP(A8307,'Perpetual Stats(HEM)'!$A$3:$D$2773,3,FALSE),B8307)</f>
        <v>VIC</v>
      </c>
    </row>
    <row r="8308" spans="1:4">
      <c r="A8308">
        <v>8507</v>
      </c>
      <c r="B8308" t="s">
        <v>527</v>
      </c>
      <c r="C8308" t="s">
        <v>553</v>
      </c>
      <c r="D8308" t="str">
        <f>IFERROR(VLOOKUP(A8308,'Perpetual Stats(HEM)'!$A$3:$D$2773,3,FALSE),B8308)</f>
        <v>VIC</v>
      </c>
    </row>
    <row r="8309" spans="1:4">
      <c r="A8309">
        <v>8508</v>
      </c>
      <c r="B8309" t="s">
        <v>527</v>
      </c>
      <c r="C8309" t="s">
        <v>553</v>
      </c>
      <c r="D8309" t="str">
        <f>IFERROR(VLOOKUP(A8309,'Perpetual Stats(HEM)'!$A$3:$D$2773,3,FALSE),B8309)</f>
        <v>VIC</v>
      </c>
    </row>
    <row r="8310" spans="1:4">
      <c r="A8310">
        <v>8509</v>
      </c>
      <c r="B8310" t="s">
        <v>527</v>
      </c>
      <c r="C8310" t="s">
        <v>553</v>
      </c>
      <c r="D8310" t="str">
        <f>IFERROR(VLOOKUP(A8310,'Perpetual Stats(HEM)'!$A$3:$D$2773,3,FALSE),B8310)</f>
        <v>VIC</v>
      </c>
    </row>
    <row r="8311" spans="1:4">
      <c r="A8311">
        <v>8510</v>
      </c>
      <c r="B8311" t="s">
        <v>527</v>
      </c>
      <c r="C8311" t="s">
        <v>553</v>
      </c>
      <c r="D8311" t="str">
        <f>IFERROR(VLOOKUP(A8311,'Perpetual Stats(HEM)'!$A$3:$D$2773,3,FALSE),B8311)</f>
        <v>VIC</v>
      </c>
    </row>
    <row r="8312" spans="1:4">
      <c r="A8312">
        <v>8511</v>
      </c>
      <c r="B8312" t="s">
        <v>527</v>
      </c>
      <c r="C8312" t="s">
        <v>553</v>
      </c>
      <c r="D8312" t="str">
        <f>IFERROR(VLOOKUP(A8312,'Perpetual Stats(HEM)'!$A$3:$D$2773,3,FALSE),B8312)</f>
        <v>VIC</v>
      </c>
    </row>
    <row r="8313" spans="1:4">
      <c r="A8313">
        <v>8512</v>
      </c>
      <c r="B8313" t="s">
        <v>527</v>
      </c>
      <c r="C8313" t="s">
        <v>553</v>
      </c>
      <c r="D8313" t="str">
        <f>IFERROR(VLOOKUP(A8313,'Perpetual Stats(HEM)'!$A$3:$D$2773,3,FALSE),B8313)</f>
        <v>VIC</v>
      </c>
    </row>
    <row r="8314" spans="1:4">
      <c r="A8314">
        <v>8513</v>
      </c>
      <c r="B8314" t="s">
        <v>527</v>
      </c>
      <c r="C8314" t="s">
        <v>553</v>
      </c>
      <c r="D8314" t="str">
        <f>IFERROR(VLOOKUP(A8314,'Perpetual Stats(HEM)'!$A$3:$D$2773,3,FALSE),B8314)</f>
        <v>VIC</v>
      </c>
    </row>
    <row r="8315" spans="1:4">
      <c r="A8315">
        <v>8514</v>
      </c>
      <c r="B8315" t="s">
        <v>527</v>
      </c>
      <c r="C8315" t="s">
        <v>553</v>
      </c>
      <c r="D8315" t="str">
        <f>IFERROR(VLOOKUP(A8315,'Perpetual Stats(HEM)'!$A$3:$D$2773,3,FALSE),B8315)</f>
        <v>VIC</v>
      </c>
    </row>
    <row r="8316" spans="1:4">
      <c r="A8316">
        <v>8515</v>
      </c>
      <c r="B8316" t="s">
        <v>527</v>
      </c>
      <c r="C8316" t="s">
        <v>553</v>
      </c>
      <c r="D8316" t="str">
        <f>IFERROR(VLOOKUP(A8316,'Perpetual Stats(HEM)'!$A$3:$D$2773,3,FALSE),B8316)</f>
        <v>VIC</v>
      </c>
    </row>
    <row r="8317" spans="1:4">
      <c r="A8317">
        <v>8516</v>
      </c>
      <c r="B8317" t="s">
        <v>527</v>
      </c>
      <c r="C8317" t="s">
        <v>553</v>
      </c>
      <c r="D8317" t="str">
        <f>IFERROR(VLOOKUP(A8317,'Perpetual Stats(HEM)'!$A$3:$D$2773,3,FALSE),B8317)</f>
        <v>VIC</v>
      </c>
    </row>
    <row r="8318" spans="1:4">
      <c r="A8318">
        <v>8517</v>
      </c>
      <c r="B8318" t="s">
        <v>527</v>
      </c>
      <c r="C8318" t="s">
        <v>553</v>
      </c>
      <c r="D8318" t="str">
        <f>IFERROR(VLOOKUP(A8318,'Perpetual Stats(HEM)'!$A$3:$D$2773,3,FALSE),B8318)</f>
        <v>VIC</v>
      </c>
    </row>
    <row r="8319" spans="1:4">
      <c r="A8319">
        <v>8518</v>
      </c>
      <c r="B8319" t="s">
        <v>527</v>
      </c>
      <c r="C8319" t="s">
        <v>553</v>
      </c>
      <c r="D8319" t="str">
        <f>IFERROR(VLOOKUP(A8319,'Perpetual Stats(HEM)'!$A$3:$D$2773,3,FALSE),B8319)</f>
        <v>VIC</v>
      </c>
    </row>
    <row r="8320" spans="1:4">
      <c r="A8320">
        <v>8519</v>
      </c>
      <c r="B8320" t="s">
        <v>527</v>
      </c>
      <c r="C8320" t="s">
        <v>553</v>
      </c>
      <c r="D8320" t="str">
        <f>IFERROR(VLOOKUP(A8320,'Perpetual Stats(HEM)'!$A$3:$D$2773,3,FALSE),B8320)</f>
        <v>VIC</v>
      </c>
    </row>
    <row r="8321" spans="1:4">
      <c r="A8321">
        <v>8520</v>
      </c>
      <c r="B8321" t="s">
        <v>527</v>
      </c>
      <c r="C8321" t="s">
        <v>553</v>
      </c>
      <c r="D8321" t="str">
        <f>IFERROR(VLOOKUP(A8321,'Perpetual Stats(HEM)'!$A$3:$D$2773,3,FALSE),B8321)</f>
        <v>VIC</v>
      </c>
    </row>
    <row r="8322" spans="1:4">
      <c r="A8322">
        <v>8521</v>
      </c>
      <c r="B8322" t="s">
        <v>527</v>
      </c>
      <c r="C8322" t="s">
        <v>553</v>
      </c>
      <c r="D8322" t="str">
        <f>IFERROR(VLOOKUP(A8322,'Perpetual Stats(HEM)'!$A$3:$D$2773,3,FALSE),B8322)</f>
        <v>VIC</v>
      </c>
    </row>
    <row r="8323" spans="1:4">
      <c r="A8323">
        <v>8522</v>
      </c>
      <c r="B8323" t="s">
        <v>527</v>
      </c>
      <c r="C8323" t="s">
        <v>553</v>
      </c>
      <c r="D8323" t="str">
        <f>IFERROR(VLOOKUP(A8323,'Perpetual Stats(HEM)'!$A$3:$D$2773,3,FALSE),B8323)</f>
        <v>VIC</v>
      </c>
    </row>
    <row r="8324" spans="1:4">
      <c r="A8324">
        <v>8523</v>
      </c>
      <c r="B8324" t="s">
        <v>527</v>
      </c>
      <c r="C8324" t="s">
        <v>553</v>
      </c>
      <c r="D8324" t="str">
        <f>IFERROR(VLOOKUP(A8324,'Perpetual Stats(HEM)'!$A$3:$D$2773,3,FALSE),B8324)</f>
        <v>VIC</v>
      </c>
    </row>
    <row r="8325" spans="1:4">
      <c r="A8325">
        <v>8524</v>
      </c>
      <c r="B8325" t="s">
        <v>527</v>
      </c>
      <c r="C8325" t="s">
        <v>553</v>
      </c>
      <c r="D8325" t="str">
        <f>IFERROR(VLOOKUP(A8325,'Perpetual Stats(HEM)'!$A$3:$D$2773,3,FALSE),B8325)</f>
        <v>VIC</v>
      </c>
    </row>
    <row r="8326" spans="1:4">
      <c r="A8326">
        <v>8525</v>
      </c>
      <c r="B8326" t="s">
        <v>527</v>
      </c>
      <c r="C8326" t="s">
        <v>553</v>
      </c>
      <c r="D8326" t="str">
        <f>IFERROR(VLOOKUP(A8326,'Perpetual Stats(HEM)'!$A$3:$D$2773,3,FALSE),B8326)</f>
        <v>VIC</v>
      </c>
    </row>
    <row r="8327" spans="1:4">
      <c r="A8327">
        <v>8526</v>
      </c>
      <c r="B8327" t="s">
        <v>527</v>
      </c>
      <c r="C8327" t="s">
        <v>553</v>
      </c>
      <c r="D8327" t="str">
        <f>IFERROR(VLOOKUP(A8327,'Perpetual Stats(HEM)'!$A$3:$D$2773,3,FALSE),B8327)</f>
        <v>VIC</v>
      </c>
    </row>
    <row r="8328" spans="1:4">
      <c r="A8328">
        <v>8527</v>
      </c>
      <c r="B8328" t="s">
        <v>527</v>
      </c>
      <c r="C8328" t="s">
        <v>553</v>
      </c>
      <c r="D8328" t="str">
        <f>IFERROR(VLOOKUP(A8328,'Perpetual Stats(HEM)'!$A$3:$D$2773,3,FALSE),B8328)</f>
        <v>VIC</v>
      </c>
    </row>
    <row r="8329" spans="1:4">
      <c r="A8329">
        <v>8528</v>
      </c>
      <c r="B8329" t="s">
        <v>527</v>
      </c>
      <c r="C8329" t="s">
        <v>553</v>
      </c>
      <c r="D8329" t="str">
        <f>IFERROR(VLOOKUP(A8329,'Perpetual Stats(HEM)'!$A$3:$D$2773,3,FALSE),B8329)</f>
        <v>VIC</v>
      </c>
    </row>
    <row r="8330" spans="1:4">
      <c r="A8330">
        <v>8529</v>
      </c>
      <c r="B8330" t="s">
        <v>527</v>
      </c>
      <c r="C8330" t="s">
        <v>553</v>
      </c>
      <c r="D8330" t="str">
        <f>IFERROR(VLOOKUP(A8330,'Perpetual Stats(HEM)'!$A$3:$D$2773,3,FALSE),B8330)</f>
        <v>VIC</v>
      </c>
    </row>
    <row r="8331" spans="1:4">
      <c r="A8331">
        <v>8530</v>
      </c>
      <c r="B8331" t="s">
        <v>527</v>
      </c>
      <c r="C8331" t="s">
        <v>553</v>
      </c>
      <c r="D8331" t="str">
        <f>IFERROR(VLOOKUP(A8331,'Perpetual Stats(HEM)'!$A$3:$D$2773,3,FALSE),B8331)</f>
        <v>VIC</v>
      </c>
    </row>
    <row r="8332" spans="1:4">
      <c r="A8332">
        <v>8531</v>
      </c>
      <c r="B8332" t="s">
        <v>527</v>
      </c>
      <c r="C8332" t="s">
        <v>553</v>
      </c>
      <c r="D8332" t="str">
        <f>IFERROR(VLOOKUP(A8332,'Perpetual Stats(HEM)'!$A$3:$D$2773,3,FALSE),B8332)</f>
        <v>VIC</v>
      </c>
    </row>
    <row r="8333" spans="1:4">
      <c r="A8333">
        <v>8532</v>
      </c>
      <c r="B8333" t="s">
        <v>527</v>
      </c>
      <c r="C8333" t="s">
        <v>553</v>
      </c>
      <c r="D8333" t="str">
        <f>IFERROR(VLOOKUP(A8333,'Perpetual Stats(HEM)'!$A$3:$D$2773,3,FALSE),B8333)</f>
        <v>VIC</v>
      </c>
    </row>
    <row r="8334" spans="1:4">
      <c r="A8334">
        <v>8533</v>
      </c>
      <c r="B8334" t="s">
        <v>527</v>
      </c>
      <c r="C8334" t="s">
        <v>553</v>
      </c>
      <c r="D8334" t="str">
        <f>IFERROR(VLOOKUP(A8334,'Perpetual Stats(HEM)'!$A$3:$D$2773,3,FALSE),B8334)</f>
        <v>VIC</v>
      </c>
    </row>
    <row r="8335" spans="1:4">
      <c r="A8335">
        <v>8534</v>
      </c>
      <c r="B8335" t="s">
        <v>527</v>
      </c>
      <c r="C8335" t="s">
        <v>553</v>
      </c>
      <c r="D8335" t="str">
        <f>IFERROR(VLOOKUP(A8335,'Perpetual Stats(HEM)'!$A$3:$D$2773,3,FALSE),B8335)</f>
        <v>VIC</v>
      </c>
    </row>
    <row r="8336" spans="1:4">
      <c r="A8336">
        <v>8535</v>
      </c>
      <c r="B8336" t="s">
        <v>527</v>
      </c>
      <c r="C8336" t="s">
        <v>553</v>
      </c>
      <c r="D8336" t="str">
        <f>IFERROR(VLOOKUP(A8336,'Perpetual Stats(HEM)'!$A$3:$D$2773,3,FALSE),B8336)</f>
        <v>VIC</v>
      </c>
    </row>
    <row r="8337" spans="1:4">
      <c r="A8337">
        <v>8536</v>
      </c>
      <c r="B8337" t="s">
        <v>527</v>
      </c>
      <c r="C8337" t="s">
        <v>553</v>
      </c>
      <c r="D8337" t="str">
        <f>IFERROR(VLOOKUP(A8337,'Perpetual Stats(HEM)'!$A$3:$D$2773,3,FALSE),B8337)</f>
        <v>VIC</v>
      </c>
    </row>
    <row r="8338" spans="1:4">
      <c r="A8338">
        <v>8537</v>
      </c>
      <c r="B8338" t="s">
        <v>527</v>
      </c>
      <c r="C8338" t="s">
        <v>553</v>
      </c>
      <c r="D8338" t="str">
        <f>IFERROR(VLOOKUP(A8338,'Perpetual Stats(HEM)'!$A$3:$D$2773,3,FALSE),B8338)</f>
        <v>VIC</v>
      </c>
    </row>
    <row r="8339" spans="1:4">
      <c r="A8339">
        <v>8538</v>
      </c>
      <c r="B8339" t="s">
        <v>527</v>
      </c>
      <c r="C8339" t="s">
        <v>553</v>
      </c>
      <c r="D8339" t="str">
        <f>IFERROR(VLOOKUP(A8339,'Perpetual Stats(HEM)'!$A$3:$D$2773,3,FALSE),B8339)</f>
        <v>VIC</v>
      </c>
    </row>
    <row r="8340" spans="1:4">
      <c r="A8340">
        <v>8539</v>
      </c>
      <c r="B8340" t="s">
        <v>527</v>
      </c>
      <c r="C8340" t="s">
        <v>553</v>
      </c>
      <c r="D8340" t="str">
        <f>IFERROR(VLOOKUP(A8340,'Perpetual Stats(HEM)'!$A$3:$D$2773,3,FALSE),B8340)</f>
        <v>VIC</v>
      </c>
    </row>
    <row r="8341" spans="1:4">
      <c r="A8341">
        <v>8540</v>
      </c>
      <c r="B8341" t="s">
        <v>527</v>
      </c>
      <c r="C8341" t="s">
        <v>553</v>
      </c>
      <c r="D8341" t="str">
        <f>IFERROR(VLOOKUP(A8341,'Perpetual Stats(HEM)'!$A$3:$D$2773,3,FALSE),B8341)</f>
        <v>VIC</v>
      </c>
    </row>
    <row r="8342" spans="1:4">
      <c r="A8342">
        <v>8541</v>
      </c>
      <c r="B8342" t="s">
        <v>527</v>
      </c>
      <c r="C8342" t="s">
        <v>553</v>
      </c>
      <c r="D8342" t="str">
        <f>IFERROR(VLOOKUP(A8342,'Perpetual Stats(HEM)'!$A$3:$D$2773,3,FALSE),B8342)</f>
        <v>VIC</v>
      </c>
    </row>
    <row r="8343" spans="1:4">
      <c r="A8343">
        <v>8542</v>
      </c>
      <c r="B8343" t="s">
        <v>527</v>
      </c>
      <c r="C8343" t="s">
        <v>553</v>
      </c>
      <c r="D8343" t="str">
        <f>IFERROR(VLOOKUP(A8343,'Perpetual Stats(HEM)'!$A$3:$D$2773,3,FALSE),B8343)</f>
        <v>VIC</v>
      </c>
    </row>
    <row r="8344" spans="1:4">
      <c r="A8344">
        <v>8543</v>
      </c>
      <c r="B8344" t="s">
        <v>527</v>
      </c>
      <c r="C8344" t="s">
        <v>553</v>
      </c>
      <c r="D8344" t="str">
        <f>IFERROR(VLOOKUP(A8344,'Perpetual Stats(HEM)'!$A$3:$D$2773,3,FALSE),B8344)</f>
        <v>VIC</v>
      </c>
    </row>
    <row r="8345" spans="1:4">
      <c r="A8345">
        <v>8544</v>
      </c>
      <c r="B8345" t="s">
        <v>527</v>
      </c>
      <c r="C8345" t="s">
        <v>553</v>
      </c>
      <c r="D8345" t="str">
        <f>IFERROR(VLOOKUP(A8345,'Perpetual Stats(HEM)'!$A$3:$D$2773,3,FALSE),B8345)</f>
        <v>VIC</v>
      </c>
    </row>
    <row r="8346" spans="1:4">
      <c r="A8346">
        <v>8545</v>
      </c>
      <c r="B8346" t="s">
        <v>527</v>
      </c>
      <c r="C8346" t="s">
        <v>553</v>
      </c>
      <c r="D8346" t="str">
        <f>IFERROR(VLOOKUP(A8346,'Perpetual Stats(HEM)'!$A$3:$D$2773,3,FALSE),B8346)</f>
        <v>VIC</v>
      </c>
    </row>
    <row r="8347" spans="1:4">
      <c r="A8347">
        <v>8546</v>
      </c>
      <c r="B8347" t="s">
        <v>527</v>
      </c>
      <c r="C8347" t="s">
        <v>553</v>
      </c>
      <c r="D8347" t="str">
        <f>IFERROR(VLOOKUP(A8347,'Perpetual Stats(HEM)'!$A$3:$D$2773,3,FALSE),B8347)</f>
        <v>VIC</v>
      </c>
    </row>
    <row r="8348" spans="1:4">
      <c r="A8348">
        <v>8547</v>
      </c>
      <c r="B8348" t="s">
        <v>527</v>
      </c>
      <c r="C8348" t="s">
        <v>553</v>
      </c>
      <c r="D8348" t="str">
        <f>IFERROR(VLOOKUP(A8348,'Perpetual Stats(HEM)'!$A$3:$D$2773,3,FALSE),B8348)</f>
        <v>VIC</v>
      </c>
    </row>
    <row r="8349" spans="1:4">
      <c r="A8349">
        <v>8548</v>
      </c>
      <c r="B8349" t="s">
        <v>527</v>
      </c>
      <c r="C8349" t="s">
        <v>553</v>
      </c>
      <c r="D8349" t="str">
        <f>IFERROR(VLOOKUP(A8349,'Perpetual Stats(HEM)'!$A$3:$D$2773,3,FALSE),B8349)</f>
        <v>VIC</v>
      </c>
    </row>
    <row r="8350" spans="1:4">
      <c r="A8350">
        <v>8549</v>
      </c>
      <c r="B8350" t="s">
        <v>527</v>
      </c>
      <c r="C8350" t="s">
        <v>553</v>
      </c>
      <c r="D8350" t="str">
        <f>IFERROR(VLOOKUP(A8350,'Perpetual Stats(HEM)'!$A$3:$D$2773,3,FALSE),B8350)</f>
        <v>VIC</v>
      </c>
    </row>
    <row r="8351" spans="1:4">
      <c r="A8351">
        <v>8550</v>
      </c>
      <c r="B8351" t="s">
        <v>527</v>
      </c>
      <c r="C8351" t="s">
        <v>553</v>
      </c>
      <c r="D8351" t="str">
        <f>IFERROR(VLOOKUP(A8351,'Perpetual Stats(HEM)'!$A$3:$D$2773,3,FALSE),B8351)</f>
        <v>VIC</v>
      </c>
    </row>
    <row r="8352" spans="1:4">
      <c r="A8352">
        <v>8551</v>
      </c>
      <c r="B8352" t="s">
        <v>527</v>
      </c>
      <c r="C8352" t="s">
        <v>553</v>
      </c>
      <c r="D8352" t="str">
        <f>IFERROR(VLOOKUP(A8352,'Perpetual Stats(HEM)'!$A$3:$D$2773,3,FALSE),B8352)</f>
        <v>VIC</v>
      </c>
    </row>
    <row r="8353" spans="1:4">
      <c r="A8353">
        <v>8552</v>
      </c>
      <c r="B8353" t="s">
        <v>527</v>
      </c>
      <c r="C8353" t="s">
        <v>553</v>
      </c>
      <c r="D8353" t="str">
        <f>IFERROR(VLOOKUP(A8353,'Perpetual Stats(HEM)'!$A$3:$D$2773,3,FALSE),B8353)</f>
        <v>VIC</v>
      </c>
    </row>
    <row r="8354" spans="1:4">
      <c r="A8354">
        <v>8553</v>
      </c>
      <c r="B8354" t="s">
        <v>527</v>
      </c>
      <c r="C8354" t="s">
        <v>553</v>
      </c>
      <c r="D8354" t="str">
        <f>IFERROR(VLOOKUP(A8354,'Perpetual Stats(HEM)'!$A$3:$D$2773,3,FALSE),B8354)</f>
        <v>VIC</v>
      </c>
    </row>
    <row r="8355" spans="1:4">
      <c r="A8355">
        <v>8554</v>
      </c>
      <c r="B8355" t="s">
        <v>527</v>
      </c>
      <c r="C8355" t="s">
        <v>553</v>
      </c>
      <c r="D8355" t="str">
        <f>IFERROR(VLOOKUP(A8355,'Perpetual Stats(HEM)'!$A$3:$D$2773,3,FALSE),B8355)</f>
        <v>VIC</v>
      </c>
    </row>
    <row r="8356" spans="1:4">
      <c r="A8356">
        <v>8555</v>
      </c>
      <c r="B8356" t="s">
        <v>527</v>
      </c>
      <c r="C8356" t="s">
        <v>553</v>
      </c>
      <c r="D8356" t="str">
        <f>IFERROR(VLOOKUP(A8356,'Perpetual Stats(HEM)'!$A$3:$D$2773,3,FALSE),B8356)</f>
        <v>VIC</v>
      </c>
    </row>
    <row r="8357" spans="1:4">
      <c r="A8357">
        <v>8556</v>
      </c>
      <c r="B8357" t="s">
        <v>527</v>
      </c>
      <c r="C8357" t="s">
        <v>553</v>
      </c>
      <c r="D8357" t="str">
        <f>IFERROR(VLOOKUP(A8357,'Perpetual Stats(HEM)'!$A$3:$D$2773,3,FALSE),B8357)</f>
        <v>VIC</v>
      </c>
    </row>
    <row r="8358" spans="1:4">
      <c r="A8358">
        <v>8557</v>
      </c>
      <c r="B8358" t="s">
        <v>527</v>
      </c>
      <c r="C8358" t="s">
        <v>553</v>
      </c>
      <c r="D8358" t="str">
        <f>IFERROR(VLOOKUP(A8358,'Perpetual Stats(HEM)'!$A$3:$D$2773,3,FALSE),B8358)</f>
        <v>VIC</v>
      </c>
    </row>
    <row r="8359" spans="1:4">
      <c r="A8359">
        <v>8558</v>
      </c>
      <c r="B8359" t="s">
        <v>527</v>
      </c>
      <c r="C8359" t="s">
        <v>553</v>
      </c>
      <c r="D8359" t="str">
        <f>IFERROR(VLOOKUP(A8359,'Perpetual Stats(HEM)'!$A$3:$D$2773,3,FALSE),B8359)</f>
        <v>VIC</v>
      </c>
    </row>
    <row r="8360" spans="1:4">
      <c r="A8360">
        <v>8559</v>
      </c>
      <c r="B8360" t="s">
        <v>527</v>
      </c>
      <c r="C8360" t="s">
        <v>553</v>
      </c>
      <c r="D8360" t="str">
        <f>IFERROR(VLOOKUP(A8360,'Perpetual Stats(HEM)'!$A$3:$D$2773,3,FALSE),B8360)</f>
        <v>VIC</v>
      </c>
    </row>
    <row r="8361" spans="1:4">
      <c r="A8361">
        <v>8560</v>
      </c>
      <c r="B8361" t="s">
        <v>527</v>
      </c>
      <c r="C8361" t="s">
        <v>553</v>
      </c>
      <c r="D8361" t="str">
        <f>IFERROR(VLOOKUP(A8361,'Perpetual Stats(HEM)'!$A$3:$D$2773,3,FALSE),B8361)</f>
        <v>VIC</v>
      </c>
    </row>
    <row r="8362" spans="1:4">
      <c r="A8362">
        <v>8561</v>
      </c>
      <c r="B8362" t="s">
        <v>527</v>
      </c>
      <c r="C8362" t="s">
        <v>553</v>
      </c>
      <c r="D8362" t="str">
        <f>IFERROR(VLOOKUP(A8362,'Perpetual Stats(HEM)'!$A$3:$D$2773,3,FALSE),B8362)</f>
        <v>VIC</v>
      </c>
    </row>
    <row r="8363" spans="1:4">
      <c r="A8363">
        <v>8562</v>
      </c>
      <c r="B8363" t="s">
        <v>527</v>
      </c>
      <c r="C8363" t="s">
        <v>553</v>
      </c>
      <c r="D8363" t="str">
        <f>IFERROR(VLOOKUP(A8363,'Perpetual Stats(HEM)'!$A$3:$D$2773,3,FALSE),B8363)</f>
        <v>VIC</v>
      </c>
    </row>
    <row r="8364" spans="1:4">
      <c r="A8364">
        <v>8563</v>
      </c>
      <c r="B8364" t="s">
        <v>527</v>
      </c>
      <c r="C8364" t="s">
        <v>553</v>
      </c>
      <c r="D8364" t="str">
        <f>IFERROR(VLOOKUP(A8364,'Perpetual Stats(HEM)'!$A$3:$D$2773,3,FALSE),B8364)</f>
        <v>VIC</v>
      </c>
    </row>
    <row r="8365" spans="1:4">
      <c r="A8365">
        <v>8564</v>
      </c>
      <c r="B8365" t="s">
        <v>527</v>
      </c>
      <c r="C8365" t="s">
        <v>553</v>
      </c>
      <c r="D8365" t="str">
        <f>IFERROR(VLOOKUP(A8365,'Perpetual Stats(HEM)'!$A$3:$D$2773,3,FALSE),B8365)</f>
        <v>VIC</v>
      </c>
    </row>
    <row r="8366" spans="1:4">
      <c r="A8366">
        <v>8565</v>
      </c>
      <c r="B8366" t="s">
        <v>527</v>
      </c>
      <c r="C8366" t="s">
        <v>553</v>
      </c>
      <c r="D8366" t="str">
        <f>IFERROR(VLOOKUP(A8366,'Perpetual Stats(HEM)'!$A$3:$D$2773,3,FALSE),B8366)</f>
        <v>VIC</v>
      </c>
    </row>
    <row r="8367" spans="1:4">
      <c r="A8367">
        <v>8566</v>
      </c>
      <c r="B8367" t="s">
        <v>527</v>
      </c>
      <c r="C8367" t="s">
        <v>553</v>
      </c>
      <c r="D8367" t="str">
        <f>IFERROR(VLOOKUP(A8367,'Perpetual Stats(HEM)'!$A$3:$D$2773,3,FALSE),B8367)</f>
        <v>VIC</v>
      </c>
    </row>
    <row r="8368" spans="1:4">
      <c r="A8368">
        <v>8567</v>
      </c>
      <c r="B8368" t="s">
        <v>527</v>
      </c>
      <c r="C8368" t="s">
        <v>553</v>
      </c>
      <c r="D8368" t="str">
        <f>IFERROR(VLOOKUP(A8368,'Perpetual Stats(HEM)'!$A$3:$D$2773,3,FALSE),B8368)</f>
        <v>VIC</v>
      </c>
    </row>
    <row r="8369" spans="1:4">
      <c r="A8369">
        <v>8568</v>
      </c>
      <c r="B8369" t="s">
        <v>527</v>
      </c>
      <c r="C8369" t="s">
        <v>553</v>
      </c>
      <c r="D8369" t="str">
        <f>IFERROR(VLOOKUP(A8369,'Perpetual Stats(HEM)'!$A$3:$D$2773,3,FALSE),B8369)</f>
        <v>VIC</v>
      </c>
    </row>
    <row r="8370" spans="1:4">
      <c r="A8370">
        <v>8569</v>
      </c>
      <c r="B8370" t="s">
        <v>527</v>
      </c>
      <c r="C8370" t="s">
        <v>553</v>
      </c>
      <c r="D8370" t="str">
        <f>IFERROR(VLOOKUP(A8370,'Perpetual Stats(HEM)'!$A$3:$D$2773,3,FALSE),B8370)</f>
        <v>VIC</v>
      </c>
    </row>
    <row r="8371" spans="1:4">
      <c r="A8371">
        <v>8570</v>
      </c>
      <c r="B8371" t="s">
        <v>527</v>
      </c>
      <c r="C8371" t="s">
        <v>553</v>
      </c>
      <c r="D8371" t="str">
        <f>IFERROR(VLOOKUP(A8371,'Perpetual Stats(HEM)'!$A$3:$D$2773,3,FALSE),B8371)</f>
        <v>VIC</v>
      </c>
    </row>
    <row r="8372" spans="1:4">
      <c r="A8372">
        <v>8571</v>
      </c>
      <c r="B8372" t="s">
        <v>527</v>
      </c>
      <c r="C8372" t="s">
        <v>553</v>
      </c>
      <c r="D8372" t="str">
        <f>IFERROR(VLOOKUP(A8372,'Perpetual Stats(HEM)'!$A$3:$D$2773,3,FALSE),B8372)</f>
        <v>VIC</v>
      </c>
    </row>
    <row r="8373" spans="1:4">
      <c r="A8373">
        <v>8572</v>
      </c>
      <c r="B8373" t="s">
        <v>527</v>
      </c>
      <c r="C8373" t="s">
        <v>553</v>
      </c>
      <c r="D8373" t="str">
        <f>IFERROR(VLOOKUP(A8373,'Perpetual Stats(HEM)'!$A$3:$D$2773,3,FALSE),B8373)</f>
        <v>VIC</v>
      </c>
    </row>
    <row r="8374" spans="1:4">
      <c r="A8374">
        <v>8573</v>
      </c>
      <c r="B8374" t="s">
        <v>527</v>
      </c>
      <c r="C8374" t="s">
        <v>553</v>
      </c>
      <c r="D8374" t="str">
        <f>IFERROR(VLOOKUP(A8374,'Perpetual Stats(HEM)'!$A$3:$D$2773,3,FALSE),B8374)</f>
        <v>VIC</v>
      </c>
    </row>
    <row r="8375" spans="1:4">
      <c r="A8375">
        <v>8574</v>
      </c>
      <c r="B8375" t="s">
        <v>527</v>
      </c>
      <c r="C8375" t="s">
        <v>553</v>
      </c>
      <c r="D8375" t="str">
        <f>IFERROR(VLOOKUP(A8375,'Perpetual Stats(HEM)'!$A$3:$D$2773,3,FALSE),B8375)</f>
        <v>VIC</v>
      </c>
    </row>
    <row r="8376" spans="1:4">
      <c r="A8376">
        <v>8575</v>
      </c>
      <c r="B8376" t="s">
        <v>527</v>
      </c>
      <c r="C8376" t="s">
        <v>553</v>
      </c>
      <c r="D8376" t="str">
        <f>IFERROR(VLOOKUP(A8376,'Perpetual Stats(HEM)'!$A$3:$D$2773,3,FALSE),B8376)</f>
        <v>VIC</v>
      </c>
    </row>
    <row r="8377" spans="1:4">
      <c r="A8377">
        <v>8576</v>
      </c>
      <c r="B8377" t="s">
        <v>527</v>
      </c>
      <c r="C8377" t="s">
        <v>553</v>
      </c>
      <c r="D8377" t="str">
        <f>IFERROR(VLOOKUP(A8377,'Perpetual Stats(HEM)'!$A$3:$D$2773,3,FALSE),B8377)</f>
        <v>VIC</v>
      </c>
    </row>
    <row r="8378" spans="1:4">
      <c r="A8378">
        <v>8577</v>
      </c>
      <c r="B8378" t="s">
        <v>527</v>
      </c>
      <c r="C8378" t="s">
        <v>553</v>
      </c>
      <c r="D8378" t="str">
        <f>IFERROR(VLOOKUP(A8378,'Perpetual Stats(HEM)'!$A$3:$D$2773,3,FALSE),B8378)</f>
        <v>VIC</v>
      </c>
    </row>
    <row r="8379" spans="1:4">
      <c r="A8379">
        <v>8578</v>
      </c>
      <c r="B8379" t="s">
        <v>527</v>
      </c>
      <c r="C8379" t="s">
        <v>553</v>
      </c>
      <c r="D8379" t="str">
        <f>IFERROR(VLOOKUP(A8379,'Perpetual Stats(HEM)'!$A$3:$D$2773,3,FALSE),B8379)</f>
        <v>VIC</v>
      </c>
    </row>
    <row r="8380" spans="1:4">
      <c r="A8380">
        <v>8579</v>
      </c>
      <c r="B8380" t="s">
        <v>527</v>
      </c>
      <c r="C8380" t="s">
        <v>553</v>
      </c>
      <c r="D8380" t="str">
        <f>IFERROR(VLOOKUP(A8380,'Perpetual Stats(HEM)'!$A$3:$D$2773,3,FALSE),B8380)</f>
        <v>VIC</v>
      </c>
    </row>
    <row r="8381" spans="1:4">
      <c r="A8381">
        <v>8580</v>
      </c>
      <c r="B8381" t="s">
        <v>527</v>
      </c>
      <c r="C8381" t="s">
        <v>553</v>
      </c>
      <c r="D8381" t="str">
        <f>IFERROR(VLOOKUP(A8381,'Perpetual Stats(HEM)'!$A$3:$D$2773,3,FALSE),B8381)</f>
        <v>VIC</v>
      </c>
    </row>
    <row r="8382" spans="1:4">
      <c r="A8382">
        <v>8581</v>
      </c>
      <c r="B8382" t="s">
        <v>527</v>
      </c>
      <c r="C8382" t="s">
        <v>553</v>
      </c>
      <c r="D8382" t="str">
        <f>IFERROR(VLOOKUP(A8382,'Perpetual Stats(HEM)'!$A$3:$D$2773,3,FALSE),B8382)</f>
        <v>VIC</v>
      </c>
    </row>
    <row r="8383" spans="1:4">
      <c r="A8383">
        <v>8582</v>
      </c>
      <c r="B8383" t="s">
        <v>527</v>
      </c>
      <c r="C8383" t="s">
        <v>553</v>
      </c>
      <c r="D8383" t="str">
        <f>IFERROR(VLOOKUP(A8383,'Perpetual Stats(HEM)'!$A$3:$D$2773,3,FALSE),B8383)</f>
        <v>VIC</v>
      </c>
    </row>
    <row r="8384" spans="1:4">
      <c r="A8384">
        <v>8583</v>
      </c>
      <c r="B8384" t="s">
        <v>527</v>
      </c>
      <c r="C8384" t="s">
        <v>553</v>
      </c>
      <c r="D8384" t="str">
        <f>IFERROR(VLOOKUP(A8384,'Perpetual Stats(HEM)'!$A$3:$D$2773,3,FALSE),B8384)</f>
        <v>VIC</v>
      </c>
    </row>
    <row r="8385" spans="1:4">
      <c r="A8385">
        <v>8584</v>
      </c>
      <c r="B8385" t="s">
        <v>527</v>
      </c>
      <c r="C8385" t="s">
        <v>553</v>
      </c>
      <c r="D8385" t="str">
        <f>IFERROR(VLOOKUP(A8385,'Perpetual Stats(HEM)'!$A$3:$D$2773,3,FALSE),B8385)</f>
        <v>VIC</v>
      </c>
    </row>
    <row r="8386" spans="1:4">
      <c r="A8386">
        <v>8585</v>
      </c>
      <c r="B8386" t="s">
        <v>527</v>
      </c>
      <c r="C8386" t="s">
        <v>553</v>
      </c>
      <c r="D8386" t="str">
        <f>IFERROR(VLOOKUP(A8386,'Perpetual Stats(HEM)'!$A$3:$D$2773,3,FALSE),B8386)</f>
        <v>VIC</v>
      </c>
    </row>
    <row r="8387" spans="1:4">
      <c r="A8387">
        <v>8586</v>
      </c>
      <c r="B8387" t="s">
        <v>527</v>
      </c>
      <c r="C8387" t="s">
        <v>553</v>
      </c>
      <c r="D8387" t="str">
        <f>IFERROR(VLOOKUP(A8387,'Perpetual Stats(HEM)'!$A$3:$D$2773,3,FALSE),B8387)</f>
        <v>VIC</v>
      </c>
    </row>
    <row r="8388" spans="1:4">
      <c r="A8388">
        <v>8587</v>
      </c>
      <c r="B8388" t="s">
        <v>527</v>
      </c>
      <c r="C8388" t="s">
        <v>553</v>
      </c>
      <c r="D8388" t="str">
        <f>IFERROR(VLOOKUP(A8388,'Perpetual Stats(HEM)'!$A$3:$D$2773,3,FALSE),B8388)</f>
        <v>VIC</v>
      </c>
    </row>
    <row r="8389" spans="1:4">
      <c r="A8389">
        <v>8588</v>
      </c>
      <c r="B8389" t="s">
        <v>527</v>
      </c>
      <c r="C8389" t="s">
        <v>553</v>
      </c>
      <c r="D8389" t="str">
        <f>IFERROR(VLOOKUP(A8389,'Perpetual Stats(HEM)'!$A$3:$D$2773,3,FALSE),B8389)</f>
        <v>VIC</v>
      </c>
    </row>
    <row r="8390" spans="1:4">
      <c r="A8390">
        <v>8589</v>
      </c>
      <c r="B8390" t="s">
        <v>527</v>
      </c>
      <c r="C8390" t="s">
        <v>553</v>
      </c>
      <c r="D8390" t="str">
        <f>IFERROR(VLOOKUP(A8390,'Perpetual Stats(HEM)'!$A$3:$D$2773,3,FALSE),B8390)</f>
        <v>VIC</v>
      </c>
    </row>
    <row r="8391" spans="1:4">
      <c r="A8391">
        <v>8590</v>
      </c>
      <c r="B8391" t="s">
        <v>527</v>
      </c>
      <c r="C8391" t="s">
        <v>553</v>
      </c>
      <c r="D8391" t="str">
        <f>IFERROR(VLOOKUP(A8391,'Perpetual Stats(HEM)'!$A$3:$D$2773,3,FALSE),B8391)</f>
        <v>VIC</v>
      </c>
    </row>
    <row r="8392" spans="1:4">
      <c r="A8392">
        <v>8591</v>
      </c>
      <c r="B8392" t="s">
        <v>527</v>
      </c>
      <c r="C8392" t="s">
        <v>553</v>
      </c>
      <c r="D8392" t="str">
        <f>IFERROR(VLOOKUP(A8392,'Perpetual Stats(HEM)'!$A$3:$D$2773,3,FALSE),B8392)</f>
        <v>VIC</v>
      </c>
    </row>
    <row r="8393" spans="1:4">
      <c r="A8393">
        <v>8592</v>
      </c>
      <c r="B8393" t="s">
        <v>527</v>
      </c>
      <c r="C8393" t="s">
        <v>553</v>
      </c>
      <c r="D8393" t="str">
        <f>IFERROR(VLOOKUP(A8393,'Perpetual Stats(HEM)'!$A$3:$D$2773,3,FALSE),B8393)</f>
        <v>VIC</v>
      </c>
    </row>
    <row r="8394" spans="1:4">
      <c r="A8394">
        <v>8593</v>
      </c>
      <c r="B8394" t="s">
        <v>527</v>
      </c>
      <c r="C8394" t="s">
        <v>553</v>
      </c>
      <c r="D8394" t="str">
        <f>IFERROR(VLOOKUP(A8394,'Perpetual Stats(HEM)'!$A$3:$D$2773,3,FALSE),B8394)</f>
        <v>VIC</v>
      </c>
    </row>
    <row r="8395" spans="1:4">
      <c r="A8395">
        <v>8594</v>
      </c>
      <c r="B8395" t="s">
        <v>527</v>
      </c>
      <c r="C8395" t="s">
        <v>553</v>
      </c>
      <c r="D8395" t="str">
        <f>IFERROR(VLOOKUP(A8395,'Perpetual Stats(HEM)'!$A$3:$D$2773,3,FALSE),B8395)</f>
        <v>VIC</v>
      </c>
    </row>
    <row r="8396" spans="1:4">
      <c r="A8396">
        <v>8595</v>
      </c>
      <c r="B8396" t="s">
        <v>527</v>
      </c>
      <c r="C8396" t="s">
        <v>553</v>
      </c>
      <c r="D8396" t="str">
        <f>IFERROR(VLOOKUP(A8396,'Perpetual Stats(HEM)'!$A$3:$D$2773,3,FALSE),B8396)</f>
        <v>VIC</v>
      </c>
    </row>
    <row r="8397" spans="1:4">
      <c r="A8397">
        <v>8596</v>
      </c>
      <c r="B8397" t="s">
        <v>527</v>
      </c>
      <c r="C8397" t="s">
        <v>553</v>
      </c>
      <c r="D8397" t="str">
        <f>IFERROR(VLOOKUP(A8397,'Perpetual Stats(HEM)'!$A$3:$D$2773,3,FALSE),B8397)</f>
        <v>VIC</v>
      </c>
    </row>
    <row r="8398" spans="1:4">
      <c r="A8398">
        <v>8597</v>
      </c>
      <c r="B8398" t="s">
        <v>527</v>
      </c>
      <c r="C8398" t="s">
        <v>553</v>
      </c>
      <c r="D8398" t="str">
        <f>IFERROR(VLOOKUP(A8398,'Perpetual Stats(HEM)'!$A$3:$D$2773,3,FALSE),B8398)</f>
        <v>VIC</v>
      </c>
    </row>
    <row r="8399" spans="1:4">
      <c r="A8399">
        <v>8598</v>
      </c>
      <c r="B8399" t="s">
        <v>527</v>
      </c>
      <c r="C8399" t="s">
        <v>553</v>
      </c>
      <c r="D8399" t="str">
        <f>IFERROR(VLOOKUP(A8399,'Perpetual Stats(HEM)'!$A$3:$D$2773,3,FALSE),B8399)</f>
        <v>VIC</v>
      </c>
    </row>
    <row r="8400" spans="1:4">
      <c r="A8400">
        <v>8599</v>
      </c>
      <c r="B8400" t="s">
        <v>527</v>
      </c>
      <c r="C8400" t="s">
        <v>553</v>
      </c>
      <c r="D8400" t="str">
        <f>IFERROR(VLOOKUP(A8400,'Perpetual Stats(HEM)'!$A$3:$D$2773,3,FALSE),B8400)</f>
        <v>VIC</v>
      </c>
    </row>
    <row r="8401" spans="1:4">
      <c r="A8401">
        <v>8600</v>
      </c>
      <c r="B8401" t="s">
        <v>527</v>
      </c>
      <c r="C8401" t="s">
        <v>553</v>
      </c>
      <c r="D8401" t="str">
        <f>IFERROR(VLOOKUP(A8401,'Perpetual Stats(HEM)'!$A$3:$D$2773,3,FALSE),B8401)</f>
        <v>VIC</v>
      </c>
    </row>
    <row r="8402" spans="1:4">
      <c r="A8402">
        <v>8601</v>
      </c>
      <c r="B8402" t="s">
        <v>527</v>
      </c>
      <c r="C8402" t="s">
        <v>553</v>
      </c>
      <c r="D8402" t="str">
        <f>IFERROR(VLOOKUP(A8402,'Perpetual Stats(HEM)'!$A$3:$D$2773,3,FALSE),B8402)</f>
        <v>VIC</v>
      </c>
    </row>
    <row r="8403" spans="1:4">
      <c r="A8403">
        <v>8602</v>
      </c>
      <c r="B8403" t="s">
        <v>527</v>
      </c>
      <c r="C8403" t="s">
        <v>553</v>
      </c>
      <c r="D8403" t="str">
        <f>IFERROR(VLOOKUP(A8403,'Perpetual Stats(HEM)'!$A$3:$D$2773,3,FALSE),B8403)</f>
        <v>VIC</v>
      </c>
    </row>
    <row r="8404" spans="1:4">
      <c r="A8404">
        <v>8603</v>
      </c>
      <c r="B8404" t="s">
        <v>527</v>
      </c>
      <c r="C8404" t="s">
        <v>553</v>
      </c>
      <c r="D8404" t="str">
        <f>IFERROR(VLOOKUP(A8404,'Perpetual Stats(HEM)'!$A$3:$D$2773,3,FALSE),B8404)</f>
        <v>VIC</v>
      </c>
    </row>
    <row r="8405" spans="1:4">
      <c r="A8405">
        <v>8604</v>
      </c>
      <c r="B8405" t="s">
        <v>527</v>
      </c>
      <c r="C8405" t="s">
        <v>553</v>
      </c>
      <c r="D8405" t="str">
        <f>IFERROR(VLOOKUP(A8405,'Perpetual Stats(HEM)'!$A$3:$D$2773,3,FALSE),B8405)</f>
        <v>VIC</v>
      </c>
    </row>
    <row r="8406" spans="1:4">
      <c r="A8406">
        <v>8605</v>
      </c>
      <c r="B8406" t="s">
        <v>527</v>
      </c>
      <c r="C8406" t="s">
        <v>553</v>
      </c>
      <c r="D8406" t="str">
        <f>IFERROR(VLOOKUP(A8406,'Perpetual Stats(HEM)'!$A$3:$D$2773,3,FALSE),B8406)</f>
        <v>VIC</v>
      </c>
    </row>
    <row r="8407" spans="1:4">
      <c r="A8407">
        <v>8606</v>
      </c>
      <c r="B8407" t="s">
        <v>527</v>
      </c>
      <c r="C8407" t="s">
        <v>553</v>
      </c>
      <c r="D8407" t="str">
        <f>IFERROR(VLOOKUP(A8407,'Perpetual Stats(HEM)'!$A$3:$D$2773,3,FALSE),B8407)</f>
        <v>VIC</v>
      </c>
    </row>
    <row r="8408" spans="1:4">
      <c r="A8408">
        <v>8607</v>
      </c>
      <c r="B8408" t="s">
        <v>527</v>
      </c>
      <c r="C8408" t="s">
        <v>553</v>
      </c>
      <c r="D8408" t="str">
        <f>IFERROR(VLOOKUP(A8408,'Perpetual Stats(HEM)'!$A$3:$D$2773,3,FALSE),B8408)</f>
        <v>VIC</v>
      </c>
    </row>
    <row r="8409" spans="1:4">
      <c r="A8409">
        <v>8608</v>
      </c>
      <c r="B8409" t="s">
        <v>527</v>
      </c>
      <c r="C8409" t="s">
        <v>553</v>
      </c>
      <c r="D8409" t="str">
        <f>IFERROR(VLOOKUP(A8409,'Perpetual Stats(HEM)'!$A$3:$D$2773,3,FALSE),B8409)</f>
        <v>VIC</v>
      </c>
    </row>
    <row r="8410" spans="1:4">
      <c r="A8410">
        <v>8609</v>
      </c>
      <c r="B8410" t="s">
        <v>527</v>
      </c>
      <c r="C8410" t="s">
        <v>553</v>
      </c>
      <c r="D8410" t="str">
        <f>IFERROR(VLOOKUP(A8410,'Perpetual Stats(HEM)'!$A$3:$D$2773,3,FALSE),B8410)</f>
        <v>VIC</v>
      </c>
    </row>
    <row r="8411" spans="1:4">
      <c r="A8411">
        <v>8610</v>
      </c>
      <c r="B8411" t="s">
        <v>527</v>
      </c>
      <c r="C8411" t="s">
        <v>553</v>
      </c>
      <c r="D8411" t="str">
        <f>IFERROR(VLOOKUP(A8411,'Perpetual Stats(HEM)'!$A$3:$D$2773,3,FALSE),B8411)</f>
        <v>VIC</v>
      </c>
    </row>
    <row r="8412" spans="1:4">
      <c r="A8412">
        <v>8611</v>
      </c>
      <c r="B8412" t="s">
        <v>527</v>
      </c>
      <c r="C8412" t="s">
        <v>553</v>
      </c>
      <c r="D8412" t="str">
        <f>IFERROR(VLOOKUP(A8412,'Perpetual Stats(HEM)'!$A$3:$D$2773,3,FALSE),B8412)</f>
        <v>VIC</v>
      </c>
    </row>
    <row r="8413" spans="1:4">
      <c r="A8413">
        <v>8612</v>
      </c>
      <c r="B8413" t="s">
        <v>527</v>
      </c>
      <c r="C8413" t="s">
        <v>553</v>
      </c>
      <c r="D8413" t="str">
        <f>IFERROR(VLOOKUP(A8413,'Perpetual Stats(HEM)'!$A$3:$D$2773,3,FALSE),B8413)</f>
        <v>VIC</v>
      </c>
    </row>
    <row r="8414" spans="1:4">
      <c r="A8414">
        <v>8613</v>
      </c>
      <c r="B8414" t="s">
        <v>527</v>
      </c>
      <c r="C8414" t="s">
        <v>553</v>
      </c>
      <c r="D8414" t="str">
        <f>IFERROR(VLOOKUP(A8414,'Perpetual Stats(HEM)'!$A$3:$D$2773,3,FALSE),B8414)</f>
        <v>VIC</v>
      </c>
    </row>
    <row r="8415" spans="1:4">
      <c r="A8415">
        <v>8614</v>
      </c>
      <c r="B8415" t="s">
        <v>527</v>
      </c>
      <c r="C8415" t="s">
        <v>553</v>
      </c>
      <c r="D8415" t="str">
        <f>IFERROR(VLOOKUP(A8415,'Perpetual Stats(HEM)'!$A$3:$D$2773,3,FALSE),B8415)</f>
        <v>VIC</v>
      </c>
    </row>
    <row r="8416" spans="1:4">
      <c r="A8416">
        <v>8615</v>
      </c>
      <c r="B8416" t="s">
        <v>527</v>
      </c>
      <c r="C8416" t="s">
        <v>553</v>
      </c>
      <c r="D8416" t="str">
        <f>IFERROR(VLOOKUP(A8416,'Perpetual Stats(HEM)'!$A$3:$D$2773,3,FALSE),B8416)</f>
        <v>VIC</v>
      </c>
    </row>
    <row r="8417" spans="1:4">
      <c r="A8417">
        <v>8616</v>
      </c>
      <c r="B8417" t="s">
        <v>527</v>
      </c>
      <c r="C8417" t="s">
        <v>553</v>
      </c>
      <c r="D8417" t="str">
        <f>IFERROR(VLOOKUP(A8417,'Perpetual Stats(HEM)'!$A$3:$D$2773,3,FALSE),B8417)</f>
        <v>VIC</v>
      </c>
    </row>
    <row r="8418" spans="1:4">
      <c r="A8418">
        <v>8617</v>
      </c>
      <c r="B8418" t="s">
        <v>527</v>
      </c>
      <c r="C8418" t="s">
        <v>553</v>
      </c>
      <c r="D8418" t="str">
        <f>IFERROR(VLOOKUP(A8418,'Perpetual Stats(HEM)'!$A$3:$D$2773,3,FALSE),B8418)</f>
        <v>VIC</v>
      </c>
    </row>
    <row r="8419" spans="1:4">
      <c r="A8419">
        <v>8618</v>
      </c>
      <c r="B8419" t="s">
        <v>527</v>
      </c>
      <c r="C8419" t="s">
        <v>553</v>
      </c>
      <c r="D8419" t="str">
        <f>IFERROR(VLOOKUP(A8419,'Perpetual Stats(HEM)'!$A$3:$D$2773,3,FALSE),B8419)</f>
        <v>VIC</v>
      </c>
    </row>
    <row r="8420" spans="1:4">
      <c r="A8420">
        <v>8619</v>
      </c>
      <c r="B8420" t="s">
        <v>527</v>
      </c>
      <c r="C8420" t="s">
        <v>553</v>
      </c>
      <c r="D8420" t="str">
        <f>IFERROR(VLOOKUP(A8420,'Perpetual Stats(HEM)'!$A$3:$D$2773,3,FALSE),B8420)</f>
        <v>VIC</v>
      </c>
    </row>
    <row r="8421" spans="1:4">
      <c r="A8421">
        <v>8620</v>
      </c>
      <c r="B8421" t="s">
        <v>527</v>
      </c>
      <c r="C8421" t="s">
        <v>553</v>
      </c>
      <c r="D8421" t="str">
        <f>IFERROR(VLOOKUP(A8421,'Perpetual Stats(HEM)'!$A$3:$D$2773,3,FALSE),B8421)</f>
        <v>VIC</v>
      </c>
    </row>
    <row r="8422" spans="1:4">
      <c r="A8422">
        <v>8621</v>
      </c>
      <c r="B8422" t="s">
        <v>527</v>
      </c>
      <c r="C8422" t="s">
        <v>553</v>
      </c>
      <c r="D8422" t="str">
        <f>IFERROR(VLOOKUP(A8422,'Perpetual Stats(HEM)'!$A$3:$D$2773,3,FALSE),B8422)</f>
        <v>VIC</v>
      </c>
    </row>
    <row r="8423" spans="1:4">
      <c r="A8423">
        <v>8622</v>
      </c>
      <c r="B8423" t="s">
        <v>527</v>
      </c>
      <c r="C8423" t="s">
        <v>553</v>
      </c>
      <c r="D8423" t="str">
        <f>IFERROR(VLOOKUP(A8423,'Perpetual Stats(HEM)'!$A$3:$D$2773,3,FALSE),B8423)</f>
        <v>VIC</v>
      </c>
    </row>
    <row r="8424" spans="1:4">
      <c r="A8424">
        <v>8623</v>
      </c>
      <c r="B8424" t="s">
        <v>527</v>
      </c>
      <c r="C8424" t="s">
        <v>553</v>
      </c>
      <c r="D8424" t="str">
        <f>IFERROR(VLOOKUP(A8424,'Perpetual Stats(HEM)'!$A$3:$D$2773,3,FALSE),B8424)</f>
        <v>VIC</v>
      </c>
    </row>
    <row r="8425" spans="1:4">
      <c r="A8425">
        <v>8624</v>
      </c>
      <c r="B8425" t="s">
        <v>527</v>
      </c>
      <c r="C8425" t="s">
        <v>553</v>
      </c>
      <c r="D8425" t="str">
        <f>IFERROR(VLOOKUP(A8425,'Perpetual Stats(HEM)'!$A$3:$D$2773,3,FALSE),B8425)</f>
        <v>VIC</v>
      </c>
    </row>
    <row r="8426" spans="1:4">
      <c r="A8426">
        <v>8625</v>
      </c>
      <c r="B8426" t="s">
        <v>527</v>
      </c>
      <c r="C8426" t="s">
        <v>553</v>
      </c>
      <c r="D8426" t="str">
        <f>IFERROR(VLOOKUP(A8426,'Perpetual Stats(HEM)'!$A$3:$D$2773,3,FALSE),B8426)</f>
        <v>VIC</v>
      </c>
    </row>
    <row r="8427" spans="1:4">
      <c r="A8427">
        <v>8626</v>
      </c>
      <c r="B8427" t="s">
        <v>527</v>
      </c>
      <c r="C8427" t="s">
        <v>553</v>
      </c>
      <c r="D8427" t="str">
        <f>IFERROR(VLOOKUP(A8427,'Perpetual Stats(HEM)'!$A$3:$D$2773,3,FALSE),B8427)</f>
        <v>VIC</v>
      </c>
    </row>
    <row r="8428" spans="1:4">
      <c r="A8428">
        <v>8627</v>
      </c>
      <c r="B8428" t="s">
        <v>527</v>
      </c>
      <c r="C8428" t="s">
        <v>553</v>
      </c>
      <c r="D8428" t="str">
        <f>IFERROR(VLOOKUP(A8428,'Perpetual Stats(HEM)'!$A$3:$D$2773,3,FALSE),B8428)</f>
        <v>VIC</v>
      </c>
    </row>
    <row r="8429" spans="1:4">
      <c r="A8429">
        <v>8628</v>
      </c>
      <c r="B8429" t="s">
        <v>527</v>
      </c>
      <c r="C8429" t="s">
        <v>553</v>
      </c>
      <c r="D8429" t="str">
        <f>IFERROR(VLOOKUP(A8429,'Perpetual Stats(HEM)'!$A$3:$D$2773,3,FALSE),B8429)</f>
        <v>VIC</v>
      </c>
    </row>
    <row r="8430" spans="1:4">
      <c r="A8430">
        <v>8629</v>
      </c>
      <c r="B8430" t="s">
        <v>527</v>
      </c>
      <c r="C8430" t="s">
        <v>553</v>
      </c>
      <c r="D8430" t="str">
        <f>IFERROR(VLOOKUP(A8430,'Perpetual Stats(HEM)'!$A$3:$D$2773,3,FALSE),B8430)</f>
        <v>VIC</v>
      </c>
    </row>
    <row r="8431" spans="1:4">
      <c r="A8431">
        <v>8630</v>
      </c>
      <c r="B8431" t="s">
        <v>527</v>
      </c>
      <c r="C8431" t="s">
        <v>553</v>
      </c>
      <c r="D8431" t="str">
        <f>IFERROR(VLOOKUP(A8431,'Perpetual Stats(HEM)'!$A$3:$D$2773,3,FALSE),B8431)</f>
        <v>VIC</v>
      </c>
    </row>
    <row r="8432" spans="1:4">
      <c r="A8432">
        <v>8631</v>
      </c>
      <c r="B8432" t="s">
        <v>527</v>
      </c>
      <c r="C8432" t="s">
        <v>553</v>
      </c>
      <c r="D8432" t="str">
        <f>IFERROR(VLOOKUP(A8432,'Perpetual Stats(HEM)'!$A$3:$D$2773,3,FALSE),B8432)</f>
        <v>VIC</v>
      </c>
    </row>
    <row r="8433" spans="1:4">
      <c r="A8433">
        <v>8632</v>
      </c>
      <c r="B8433" t="s">
        <v>527</v>
      </c>
      <c r="C8433" t="s">
        <v>553</v>
      </c>
      <c r="D8433" t="str">
        <f>IFERROR(VLOOKUP(A8433,'Perpetual Stats(HEM)'!$A$3:$D$2773,3,FALSE),B8433)</f>
        <v>VIC</v>
      </c>
    </row>
    <row r="8434" spans="1:4">
      <c r="A8434">
        <v>8633</v>
      </c>
      <c r="B8434" t="s">
        <v>527</v>
      </c>
      <c r="C8434" t="s">
        <v>553</v>
      </c>
      <c r="D8434" t="str">
        <f>IFERROR(VLOOKUP(A8434,'Perpetual Stats(HEM)'!$A$3:$D$2773,3,FALSE),B8434)</f>
        <v>VIC</v>
      </c>
    </row>
    <row r="8435" spans="1:4">
      <c r="A8435">
        <v>8634</v>
      </c>
      <c r="B8435" t="s">
        <v>527</v>
      </c>
      <c r="C8435" t="s">
        <v>553</v>
      </c>
      <c r="D8435" t="str">
        <f>IFERROR(VLOOKUP(A8435,'Perpetual Stats(HEM)'!$A$3:$D$2773,3,FALSE),B8435)</f>
        <v>VIC</v>
      </c>
    </row>
    <row r="8436" spans="1:4">
      <c r="A8436">
        <v>8635</v>
      </c>
      <c r="B8436" t="s">
        <v>527</v>
      </c>
      <c r="C8436" t="s">
        <v>553</v>
      </c>
      <c r="D8436" t="str">
        <f>IFERROR(VLOOKUP(A8436,'Perpetual Stats(HEM)'!$A$3:$D$2773,3,FALSE),B8436)</f>
        <v>VIC</v>
      </c>
    </row>
    <row r="8437" spans="1:4">
      <c r="A8437">
        <v>8636</v>
      </c>
      <c r="B8437" t="s">
        <v>527</v>
      </c>
      <c r="C8437" t="s">
        <v>553</v>
      </c>
      <c r="D8437" t="str">
        <f>IFERROR(VLOOKUP(A8437,'Perpetual Stats(HEM)'!$A$3:$D$2773,3,FALSE),B8437)</f>
        <v>VIC</v>
      </c>
    </row>
    <row r="8438" spans="1:4">
      <c r="A8438">
        <v>8637</v>
      </c>
      <c r="B8438" t="s">
        <v>527</v>
      </c>
      <c r="C8438" t="s">
        <v>553</v>
      </c>
      <c r="D8438" t="str">
        <f>IFERROR(VLOOKUP(A8438,'Perpetual Stats(HEM)'!$A$3:$D$2773,3,FALSE),B8438)</f>
        <v>VIC</v>
      </c>
    </row>
    <row r="8439" spans="1:4">
      <c r="A8439">
        <v>8638</v>
      </c>
      <c r="B8439" t="s">
        <v>527</v>
      </c>
      <c r="C8439" t="s">
        <v>553</v>
      </c>
      <c r="D8439" t="str">
        <f>IFERROR(VLOOKUP(A8439,'Perpetual Stats(HEM)'!$A$3:$D$2773,3,FALSE),B8439)</f>
        <v>VIC</v>
      </c>
    </row>
    <row r="8440" spans="1:4">
      <c r="A8440">
        <v>8639</v>
      </c>
      <c r="B8440" t="s">
        <v>527</v>
      </c>
      <c r="C8440" t="s">
        <v>553</v>
      </c>
      <c r="D8440" t="str">
        <f>IFERROR(VLOOKUP(A8440,'Perpetual Stats(HEM)'!$A$3:$D$2773,3,FALSE),B8440)</f>
        <v>VIC</v>
      </c>
    </row>
    <row r="8441" spans="1:4">
      <c r="A8441">
        <v>8640</v>
      </c>
      <c r="B8441" t="s">
        <v>527</v>
      </c>
      <c r="C8441" t="s">
        <v>553</v>
      </c>
      <c r="D8441" t="str">
        <f>IFERROR(VLOOKUP(A8441,'Perpetual Stats(HEM)'!$A$3:$D$2773,3,FALSE),B8441)</f>
        <v>VIC</v>
      </c>
    </row>
    <row r="8442" spans="1:4">
      <c r="A8442">
        <v>8641</v>
      </c>
      <c r="B8442" t="s">
        <v>527</v>
      </c>
      <c r="C8442" t="s">
        <v>553</v>
      </c>
      <c r="D8442" t="str">
        <f>IFERROR(VLOOKUP(A8442,'Perpetual Stats(HEM)'!$A$3:$D$2773,3,FALSE),B8442)</f>
        <v>VIC</v>
      </c>
    </row>
    <row r="8443" spans="1:4">
      <c r="A8443">
        <v>8642</v>
      </c>
      <c r="B8443" t="s">
        <v>527</v>
      </c>
      <c r="C8443" t="s">
        <v>553</v>
      </c>
      <c r="D8443" t="str">
        <f>IFERROR(VLOOKUP(A8443,'Perpetual Stats(HEM)'!$A$3:$D$2773,3,FALSE),B8443)</f>
        <v>VIC</v>
      </c>
    </row>
    <row r="8444" spans="1:4">
      <c r="A8444">
        <v>8643</v>
      </c>
      <c r="B8444" t="s">
        <v>527</v>
      </c>
      <c r="C8444" t="s">
        <v>553</v>
      </c>
      <c r="D8444" t="str">
        <f>IFERROR(VLOOKUP(A8444,'Perpetual Stats(HEM)'!$A$3:$D$2773,3,FALSE),B8444)</f>
        <v>VIC</v>
      </c>
    </row>
    <row r="8445" spans="1:4">
      <c r="A8445">
        <v>8644</v>
      </c>
      <c r="B8445" t="s">
        <v>527</v>
      </c>
      <c r="C8445" t="s">
        <v>553</v>
      </c>
      <c r="D8445" t="str">
        <f>IFERROR(VLOOKUP(A8445,'Perpetual Stats(HEM)'!$A$3:$D$2773,3,FALSE),B8445)</f>
        <v>VIC</v>
      </c>
    </row>
    <row r="8446" spans="1:4">
      <c r="A8446">
        <v>8645</v>
      </c>
      <c r="B8446" t="s">
        <v>527</v>
      </c>
      <c r="C8446" t="s">
        <v>553</v>
      </c>
      <c r="D8446" t="str">
        <f>IFERROR(VLOOKUP(A8446,'Perpetual Stats(HEM)'!$A$3:$D$2773,3,FALSE),B8446)</f>
        <v>VIC</v>
      </c>
    </row>
    <row r="8447" spans="1:4">
      <c r="A8447">
        <v>8646</v>
      </c>
      <c r="B8447" t="s">
        <v>527</v>
      </c>
      <c r="C8447" t="s">
        <v>553</v>
      </c>
      <c r="D8447" t="str">
        <f>IFERROR(VLOOKUP(A8447,'Perpetual Stats(HEM)'!$A$3:$D$2773,3,FALSE),B8447)</f>
        <v>VIC</v>
      </c>
    </row>
    <row r="8448" spans="1:4">
      <c r="A8448">
        <v>8647</v>
      </c>
      <c r="B8448" t="s">
        <v>527</v>
      </c>
      <c r="C8448" t="s">
        <v>553</v>
      </c>
      <c r="D8448" t="str">
        <f>IFERROR(VLOOKUP(A8448,'Perpetual Stats(HEM)'!$A$3:$D$2773,3,FALSE),B8448)</f>
        <v>VIC</v>
      </c>
    </row>
    <row r="8449" spans="1:4">
      <c r="A8449">
        <v>8648</v>
      </c>
      <c r="B8449" t="s">
        <v>527</v>
      </c>
      <c r="C8449" t="s">
        <v>553</v>
      </c>
      <c r="D8449" t="str">
        <f>IFERROR(VLOOKUP(A8449,'Perpetual Stats(HEM)'!$A$3:$D$2773,3,FALSE),B8449)</f>
        <v>VIC</v>
      </c>
    </row>
    <row r="8450" spans="1:4">
      <c r="A8450">
        <v>8649</v>
      </c>
      <c r="B8450" t="s">
        <v>527</v>
      </c>
      <c r="C8450" t="s">
        <v>553</v>
      </c>
      <c r="D8450" t="str">
        <f>IFERROR(VLOOKUP(A8450,'Perpetual Stats(HEM)'!$A$3:$D$2773,3,FALSE),B8450)</f>
        <v>VIC</v>
      </c>
    </row>
    <row r="8451" spans="1:4">
      <c r="A8451">
        <v>8650</v>
      </c>
      <c r="B8451" t="s">
        <v>527</v>
      </c>
      <c r="C8451" t="s">
        <v>553</v>
      </c>
      <c r="D8451" t="str">
        <f>IFERROR(VLOOKUP(A8451,'Perpetual Stats(HEM)'!$A$3:$D$2773,3,FALSE),B8451)</f>
        <v>VIC</v>
      </c>
    </row>
    <row r="8452" spans="1:4">
      <c r="A8452">
        <v>8651</v>
      </c>
      <c r="B8452" t="s">
        <v>527</v>
      </c>
      <c r="C8452" t="s">
        <v>553</v>
      </c>
      <c r="D8452" t="str">
        <f>IFERROR(VLOOKUP(A8452,'Perpetual Stats(HEM)'!$A$3:$D$2773,3,FALSE),B8452)</f>
        <v>VIC</v>
      </c>
    </row>
    <row r="8453" spans="1:4">
      <c r="A8453">
        <v>8652</v>
      </c>
      <c r="B8453" t="s">
        <v>527</v>
      </c>
      <c r="C8453" t="s">
        <v>553</v>
      </c>
      <c r="D8453" t="str">
        <f>IFERROR(VLOOKUP(A8453,'Perpetual Stats(HEM)'!$A$3:$D$2773,3,FALSE),B8453)</f>
        <v>VIC</v>
      </c>
    </row>
    <row r="8454" spans="1:4">
      <c r="A8454">
        <v>8653</v>
      </c>
      <c r="B8454" t="s">
        <v>527</v>
      </c>
      <c r="C8454" t="s">
        <v>553</v>
      </c>
      <c r="D8454" t="str">
        <f>IFERROR(VLOOKUP(A8454,'Perpetual Stats(HEM)'!$A$3:$D$2773,3,FALSE),B8454)</f>
        <v>VIC</v>
      </c>
    </row>
    <row r="8455" spans="1:4">
      <c r="A8455">
        <v>8654</v>
      </c>
      <c r="B8455" t="s">
        <v>527</v>
      </c>
      <c r="C8455" t="s">
        <v>553</v>
      </c>
      <c r="D8455" t="str">
        <f>IFERROR(VLOOKUP(A8455,'Perpetual Stats(HEM)'!$A$3:$D$2773,3,FALSE),B8455)</f>
        <v>VIC</v>
      </c>
    </row>
    <row r="8456" spans="1:4">
      <c r="A8456">
        <v>8655</v>
      </c>
      <c r="B8456" t="s">
        <v>527</v>
      </c>
      <c r="C8456" t="s">
        <v>553</v>
      </c>
      <c r="D8456" t="str">
        <f>IFERROR(VLOOKUP(A8456,'Perpetual Stats(HEM)'!$A$3:$D$2773,3,FALSE),B8456)</f>
        <v>VIC</v>
      </c>
    </row>
    <row r="8457" spans="1:4">
      <c r="A8457">
        <v>8656</v>
      </c>
      <c r="B8457" t="s">
        <v>527</v>
      </c>
      <c r="C8457" t="s">
        <v>553</v>
      </c>
      <c r="D8457" t="str">
        <f>IFERROR(VLOOKUP(A8457,'Perpetual Stats(HEM)'!$A$3:$D$2773,3,FALSE),B8457)</f>
        <v>VIC</v>
      </c>
    </row>
    <row r="8458" spans="1:4">
      <c r="A8458">
        <v>8657</v>
      </c>
      <c r="B8458" t="s">
        <v>527</v>
      </c>
      <c r="C8458" t="s">
        <v>553</v>
      </c>
      <c r="D8458" t="str">
        <f>IFERROR(VLOOKUP(A8458,'Perpetual Stats(HEM)'!$A$3:$D$2773,3,FALSE),B8458)</f>
        <v>VIC</v>
      </c>
    </row>
    <row r="8459" spans="1:4">
      <c r="A8459">
        <v>8658</v>
      </c>
      <c r="B8459" t="s">
        <v>527</v>
      </c>
      <c r="C8459" t="s">
        <v>553</v>
      </c>
      <c r="D8459" t="str">
        <f>IFERROR(VLOOKUP(A8459,'Perpetual Stats(HEM)'!$A$3:$D$2773,3,FALSE),B8459)</f>
        <v>VIC</v>
      </c>
    </row>
    <row r="8460" spans="1:4">
      <c r="A8460">
        <v>8659</v>
      </c>
      <c r="B8460" t="s">
        <v>527</v>
      </c>
      <c r="C8460" t="s">
        <v>553</v>
      </c>
      <c r="D8460" t="str">
        <f>IFERROR(VLOOKUP(A8460,'Perpetual Stats(HEM)'!$A$3:$D$2773,3,FALSE),B8460)</f>
        <v>VIC</v>
      </c>
    </row>
    <row r="8461" spans="1:4">
      <c r="A8461">
        <v>8660</v>
      </c>
      <c r="B8461" t="s">
        <v>527</v>
      </c>
      <c r="C8461" t="s">
        <v>553</v>
      </c>
      <c r="D8461" t="str">
        <f>IFERROR(VLOOKUP(A8461,'Perpetual Stats(HEM)'!$A$3:$D$2773,3,FALSE),B8461)</f>
        <v>VIC</v>
      </c>
    </row>
    <row r="8462" spans="1:4">
      <c r="A8462">
        <v>8661</v>
      </c>
      <c r="B8462" t="s">
        <v>527</v>
      </c>
      <c r="C8462" t="s">
        <v>553</v>
      </c>
      <c r="D8462" t="str">
        <f>IFERROR(VLOOKUP(A8462,'Perpetual Stats(HEM)'!$A$3:$D$2773,3,FALSE),B8462)</f>
        <v>VIC</v>
      </c>
    </row>
    <row r="8463" spans="1:4">
      <c r="A8463">
        <v>8662</v>
      </c>
      <c r="B8463" t="s">
        <v>527</v>
      </c>
      <c r="C8463" t="s">
        <v>553</v>
      </c>
      <c r="D8463" t="str">
        <f>IFERROR(VLOOKUP(A8463,'Perpetual Stats(HEM)'!$A$3:$D$2773,3,FALSE),B8463)</f>
        <v>VIC</v>
      </c>
    </row>
    <row r="8464" spans="1:4">
      <c r="A8464">
        <v>8663</v>
      </c>
      <c r="B8464" t="s">
        <v>527</v>
      </c>
      <c r="C8464" t="s">
        <v>553</v>
      </c>
      <c r="D8464" t="str">
        <f>IFERROR(VLOOKUP(A8464,'Perpetual Stats(HEM)'!$A$3:$D$2773,3,FALSE),B8464)</f>
        <v>VIC</v>
      </c>
    </row>
    <row r="8465" spans="1:4">
      <c r="A8465">
        <v>8664</v>
      </c>
      <c r="B8465" t="s">
        <v>527</v>
      </c>
      <c r="C8465" t="s">
        <v>553</v>
      </c>
      <c r="D8465" t="str">
        <f>IFERROR(VLOOKUP(A8465,'Perpetual Stats(HEM)'!$A$3:$D$2773,3,FALSE),B8465)</f>
        <v>VIC</v>
      </c>
    </row>
    <row r="8466" spans="1:4">
      <c r="A8466">
        <v>8665</v>
      </c>
      <c r="B8466" t="s">
        <v>527</v>
      </c>
      <c r="C8466" t="s">
        <v>553</v>
      </c>
      <c r="D8466" t="str">
        <f>IFERROR(VLOOKUP(A8466,'Perpetual Stats(HEM)'!$A$3:$D$2773,3,FALSE),B8466)</f>
        <v>VIC</v>
      </c>
    </row>
    <row r="8467" spans="1:4">
      <c r="A8467">
        <v>8666</v>
      </c>
      <c r="B8467" t="s">
        <v>527</v>
      </c>
      <c r="C8467" t="s">
        <v>553</v>
      </c>
      <c r="D8467" t="str">
        <f>IFERROR(VLOOKUP(A8467,'Perpetual Stats(HEM)'!$A$3:$D$2773,3,FALSE),B8467)</f>
        <v>VIC</v>
      </c>
    </row>
    <row r="8468" spans="1:4">
      <c r="A8468">
        <v>8667</v>
      </c>
      <c r="B8468" t="s">
        <v>527</v>
      </c>
      <c r="C8468" t="s">
        <v>553</v>
      </c>
      <c r="D8468" t="str">
        <f>IFERROR(VLOOKUP(A8468,'Perpetual Stats(HEM)'!$A$3:$D$2773,3,FALSE),B8468)</f>
        <v>VIC</v>
      </c>
    </row>
    <row r="8469" spans="1:4">
      <c r="A8469">
        <v>8668</v>
      </c>
      <c r="B8469" t="s">
        <v>527</v>
      </c>
      <c r="C8469" t="s">
        <v>553</v>
      </c>
      <c r="D8469" t="str">
        <f>IFERROR(VLOOKUP(A8469,'Perpetual Stats(HEM)'!$A$3:$D$2773,3,FALSE),B8469)</f>
        <v>VIC</v>
      </c>
    </row>
    <row r="8470" spans="1:4">
      <c r="A8470">
        <v>8669</v>
      </c>
      <c r="B8470" t="s">
        <v>527</v>
      </c>
      <c r="C8470" t="s">
        <v>553</v>
      </c>
      <c r="D8470" t="str">
        <f>IFERROR(VLOOKUP(A8470,'Perpetual Stats(HEM)'!$A$3:$D$2773,3,FALSE),B8470)</f>
        <v>VIC</v>
      </c>
    </row>
    <row r="8471" spans="1:4">
      <c r="A8471">
        <v>8670</v>
      </c>
      <c r="B8471" t="s">
        <v>527</v>
      </c>
      <c r="C8471" t="s">
        <v>553</v>
      </c>
      <c r="D8471" t="str">
        <f>IFERROR(VLOOKUP(A8471,'Perpetual Stats(HEM)'!$A$3:$D$2773,3,FALSE),B8471)</f>
        <v>VIC</v>
      </c>
    </row>
    <row r="8472" spans="1:4">
      <c r="A8472">
        <v>8671</v>
      </c>
      <c r="B8472" t="s">
        <v>527</v>
      </c>
      <c r="C8472" t="s">
        <v>553</v>
      </c>
      <c r="D8472" t="str">
        <f>IFERROR(VLOOKUP(A8472,'Perpetual Stats(HEM)'!$A$3:$D$2773,3,FALSE),B8472)</f>
        <v>VIC</v>
      </c>
    </row>
    <row r="8473" spans="1:4">
      <c r="A8473">
        <v>8672</v>
      </c>
      <c r="B8473" t="s">
        <v>527</v>
      </c>
      <c r="C8473" t="s">
        <v>553</v>
      </c>
      <c r="D8473" t="str">
        <f>IFERROR(VLOOKUP(A8473,'Perpetual Stats(HEM)'!$A$3:$D$2773,3,FALSE),B8473)</f>
        <v>VIC</v>
      </c>
    </row>
    <row r="8474" spans="1:4">
      <c r="A8474">
        <v>8673</v>
      </c>
      <c r="B8474" t="s">
        <v>527</v>
      </c>
      <c r="C8474" t="s">
        <v>553</v>
      </c>
      <c r="D8474" t="str">
        <f>IFERROR(VLOOKUP(A8474,'Perpetual Stats(HEM)'!$A$3:$D$2773,3,FALSE),B8474)</f>
        <v>VIC</v>
      </c>
    </row>
    <row r="8475" spans="1:4">
      <c r="A8475">
        <v>8674</v>
      </c>
      <c r="B8475" t="s">
        <v>527</v>
      </c>
      <c r="C8475" t="s">
        <v>553</v>
      </c>
      <c r="D8475" t="str">
        <f>IFERROR(VLOOKUP(A8475,'Perpetual Stats(HEM)'!$A$3:$D$2773,3,FALSE),B8475)</f>
        <v>VIC</v>
      </c>
    </row>
    <row r="8476" spans="1:4">
      <c r="A8476">
        <v>8675</v>
      </c>
      <c r="B8476" t="s">
        <v>527</v>
      </c>
      <c r="C8476" t="s">
        <v>553</v>
      </c>
      <c r="D8476" t="str">
        <f>IFERROR(VLOOKUP(A8476,'Perpetual Stats(HEM)'!$A$3:$D$2773,3,FALSE),B8476)</f>
        <v>VIC</v>
      </c>
    </row>
    <row r="8477" spans="1:4">
      <c r="A8477">
        <v>8676</v>
      </c>
      <c r="B8477" t="s">
        <v>527</v>
      </c>
      <c r="C8477" t="s">
        <v>553</v>
      </c>
      <c r="D8477" t="str">
        <f>IFERROR(VLOOKUP(A8477,'Perpetual Stats(HEM)'!$A$3:$D$2773,3,FALSE),B8477)</f>
        <v>VIC</v>
      </c>
    </row>
    <row r="8478" spans="1:4">
      <c r="A8478">
        <v>8677</v>
      </c>
      <c r="B8478" t="s">
        <v>527</v>
      </c>
      <c r="C8478" t="s">
        <v>553</v>
      </c>
      <c r="D8478" t="str">
        <f>IFERROR(VLOOKUP(A8478,'Perpetual Stats(HEM)'!$A$3:$D$2773,3,FALSE),B8478)</f>
        <v>VIC</v>
      </c>
    </row>
    <row r="8479" spans="1:4">
      <c r="A8479">
        <v>8678</v>
      </c>
      <c r="B8479" t="s">
        <v>527</v>
      </c>
      <c r="C8479" t="s">
        <v>553</v>
      </c>
      <c r="D8479" t="str">
        <f>IFERROR(VLOOKUP(A8479,'Perpetual Stats(HEM)'!$A$3:$D$2773,3,FALSE),B8479)</f>
        <v>VIC</v>
      </c>
    </row>
    <row r="8480" spans="1:4">
      <c r="A8480">
        <v>8679</v>
      </c>
      <c r="B8480" t="s">
        <v>527</v>
      </c>
      <c r="C8480" t="s">
        <v>553</v>
      </c>
      <c r="D8480" t="str">
        <f>IFERROR(VLOOKUP(A8480,'Perpetual Stats(HEM)'!$A$3:$D$2773,3,FALSE),B8480)</f>
        <v>VIC</v>
      </c>
    </row>
    <row r="8481" spans="1:4">
      <c r="A8481">
        <v>8680</v>
      </c>
      <c r="B8481" t="s">
        <v>527</v>
      </c>
      <c r="C8481" t="s">
        <v>553</v>
      </c>
      <c r="D8481" t="str">
        <f>IFERROR(VLOOKUP(A8481,'Perpetual Stats(HEM)'!$A$3:$D$2773,3,FALSE),B8481)</f>
        <v>VIC</v>
      </c>
    </row>
    <row r="8482" spans="1:4">
      <c r="A8482">
        <v>8681</v>
      </c>
      <c r="B8482" t="s">
        <v>527</v>
      </c>
      <c r="C8482" t="s">
        <v>553</v>
      </c>
      <c r="D8482" t="str">
        <f>IFERROR(VLOOKUP(A8482,'Perpetual Stats(HEM)'!$A$3:$D$2773,3,FALSE),B8482)</f>
        <v>VIC</v>
      </c>
    </row>
    <row r="8483" spans="1:4">
      <c r="A8483">
        <v>8682</v>
      </c>
      <c r="B8483" t="s">
        <v>527</v>
      </c>
      <c r="C8483" t="s">
        <v>553</v>
      </c>
      <c r="D8483" t="str">
        <f>IFERROR(VLOOKUP(A8483,'Perpetual Stats(HEM)'!$A$3:$D$2773,3,FALSE),B8483)</f>
        <v>VIC</v>
      </c>
    </row>
    <row r="8484" spans="1:4">
      <c r="A8484">
        <v>8683</v>
      </c>
      <c r="B8484" t="s">
        <v>527</v>
      </c>
      <c r="C8484" t="s">
        <v>553</v>
      </c>
      <c r="D8484" t="str">
        <f>IFERROR(VLOOKUP(A8484,'Perpetual Stats(HEM)'!$A$3:$D$2773,3,FALSE),B8484)</f>
        <v>VIC</v>
      </c>
    </row>
    <row r="8485" spans="1:4">
      <c r="A8485">
        <v>8684</v>
      </c>
      <c r="B8485" t="s">
        <v>527</v>
      </c>
      <c r="C8485" t="s">
        <v>553</v>
      </c>
      <c r="D8485" t="str">
        <f>IFERROR(VLOOKUP(A8485,'Perpetual Stats(HEM)'!$A$3:$D$2773,3,FALSE),B8485)</f>
        <v>VIC</v>
      </c>
    </row>
    <row r="8486" spans="1:4">
      <c r="A8486">
        <v>8685</v>
      </c>
      <c r="B8486" t="s">
        <v>527</v>
      </c>
      <c r="C8486" t="s">
        <v>553</v>
      </c>
      <c r="D8486" t="str">
        <f>IFERROR(VLOOKUP(A8486,'Perpetual Stats(HEM)'!$A$3:$D$2773,3,FALSE),B8486)</f>
        <v>VIC</v>
      </c>
    </row>
    <row r="8487" spans="1:4">
      <c r="A8487">
        <v>8686</v>
      </c>
      <c r="B8487" t="s">
        <v>527</v>
      </c>
      <c r="C8487" t="s">
        <v>553</v>
      </c>
      <c r="D8487" t="str">
        <f>IFERROR(VLOOKUP(A8487,'Perpetual Stats(HEM)'!$A$3:$D$2773,3,FALSE),B8487)</f>
        <v>VIC</v>
      </c>
    </row>
    <row r="8488" spans="1:4">
      <c r="A8488">
        <v>8687</v>
      </c>
      <c r="B8488" t="s">
        <v>527</v>
      </c>
      <c r="C8488" t="s">
        <v>553</v>
      </c>
      <c r="D8488" t="str">
        <f>IFERROR(VLOOKUP(A8488,'Perpetual Stats(HEM)'!$A$3:$D$2773,3,FALSE),B8488)</f>
        <v>VIC</v>
      </c>
    </row>
    <row r="8489" spans="1:4">
      <c r="A8489">
        <v>8688</v>
      </c>
      <c r="B8489" t="s">
        <v>527</v>
      </c>
      <c r="C8489" t="s">
        <v>553</v>
      </c>
      <c r="D8489" t="str">
        <f>IFERROR(VLOOKUP(A8489,'Perpetual Stats(HEM)'!$A$3:$D$2773,3,FALSE),B8489)</f>
        <v>VIC</v>
      </c>
    </row>
    <row r="8490" spans="1:4">
      <c r="A8490">
        <v>8689</v>
      </c>
      <c r="B8490" t="s">
        <v>527</v>
      </c>
      <c r="C8490" t="s">
        <v>553</v>
      </c>
      <c r="D8490" t="str">
        <f>IFERROR(VLOOKUP(A8490,'Perpetual Stats(HEM)'!$A$3:$D$2773,3,FALSE),B8490)</f>
        <v>VIC</v>
      </c>
    </row>
    <row r="8491" spans="1:4">
      <c r="A8491">
        <v>8690</v>
      </c>
      <c r="B8491" t="s">
        <v>527</v>
      </c>
      <c r="C8491" t="s">
        <v>553</v>
      </c>
      <c r="D8491" t="str">
        <f>IFERROR(VLOOKUP(A8491,'Perpetual Stats(HEM)'!$A$3:$D$2773,3,FALSE),B8491)</f>
        <v>VIC</v>
      </c>
    </row>
    <row r="8492" spans="1:4">
      <c r="A8492">
        <v>8691</v>
      </c>
      <c r="B8492" t="s">
        <v>527</v>
      </c>
      <c r="C8492" t="s">
        <v>553</v>
      </c>
      <c r="D8492" t="str">
        <f>IFERROR(VLOOKUP(A8492,'Perpetual Stats(HEM)'!$A$3:$D$2773,3,FALSE),B8492)</f>
        <v>VIC</v>
      </c>
    </row>
    <row r="8493" spans="1:4">
      <c r="A8493">
        <v>8692</v>
      </c>
      <c r="B8493" t="s">
        <v>527</v>
      </c>
      <c r="C8493" t="s">
        <v>553</v>
      </c>
      <c r="D8493" t="str">
        <f>IFERROR(VLOOKUP(A8493,'Perpetual Stats(HEM)'!$A$3:$D$2773,3,FALSE),B8493)</f>
        <v>VIC</v>
      </c>
    </row>
    <row r="8494" spans="1:4">
      <c r="A8494">
        <v>8693</v>
      </c>
      <c r="B8494" t="s">
        <v>527</v>
      </c>
      <c r="C8494" t="s">
        <v>553</v>
      </c>
      <c r="D8494" t="str">
        <f>IFERROR(VLOOKUP(A8494,'Perpetual Stats(HEM)'!$A$3:$D$2773,3,FALSE),B8494)</f>
        <v>VIC</v>
      </c>
    </row>
    <row r="8495" spans="1:4">
      <c r="A8495">
        <v>8694</v>
      </c>
      <c r="B8495" t="s">
        <v>527</v>
      </c>
      <c r="C8495" t="s">
        <v>553</v>
      </c>
      <c r="D8495" t="str">
        <f>IFERROR(VLOOKUP(A8495,'Perpetual Stats(HEM)'!$A$3:$D$2773,3,FALSE),B8495)</f>
        <v>VIC</v>
      </c>
    </row>
    <row r="8496" spans="1:4">
      <c r="A8496">
        <v>8695</v>
      </c>
      <c r="B8496" t="s">
        <v>527</v>
      </c>
      <c r="C8496" t="s">
        <v>553</v>
      </c>
      <c r="D8496" t="str">
        <f>IFERROR(VLOOKUP(A8496,'Perpetual Stats(HEM)'!$A$3:$D$2773,3,FALSE),B8496)</f>
        <v>VIC</v>
      </c>
    </row>
    <row r="8497" spans="1:4">
      <c r="A8497">
        <v>8696</v>
      </c>
      <c r="B8497" t="s">
        <v>527</v>
      </c>
      <c r="C8497" t="s">
        <v>553</v>
      </c>
      <c r="D8497" t="str">
        <f>IFERROR(VLOOKUP(A8497,'Perpetual Stats(HEM)'!$A$3:$D$2773,3,FALSE),B8497)</f>
        <v>VIC</v>
      </c>
    </row>
    <row r="8498" spans="1:4">
      <c r="A8498">
        <v>8697</v>
      </c>
      <c r="B8498" t="s">
        <v>527</v>
      </c>
      <c r="C8498" t="s">
        <v>553</v>
      </c>
      <c r="D8498" t="str">
        <f>IFERROR(VLOOKUP(A8498,'Perpetual Stats(HEM)'!$A$3:$D$2773,3,FALSE),B8498)</f>
        <v>VIC</v>
      </c>
    </row>
    <row r="8499" spans="1:4">
      <c r="A8499">
        <v>8698</v>
      </c>
      <c r="B8499" t="s">
        <v>527</v>
      </c>
      <c r="C8499" t="s">
        <v>553</v>
      </c>
      <c r="D8499" t="str">
        <f>IFERROR(VLOOKUP(A8499,'Perpetual Stats(HEM)'!$A$3:$D$2773,3,FALSE),B8499)</f>
        <v>VIC</v>
      </c>
    </row>
    <row r="8500" spans="1:4">
      <c r="A8500">
        <v>8699</v>
      </c>
      <c r="B8500" t="s">
        <v>527</v>
      </c>
      <c r="C8500" t="s">
        <v>553</v>
      </c>
      <c r="D8500" t="str">
        <f>IFERROR(VLOOKUP(A8500,'Perpetual Stats(HEM)'!$A$3:$D$2773,3,FALSE),B8500)</f>
        <v>VIC</v>
      </c>
    </row>
    <row r="8501" spans="1:4">
      <c r="A8501">
        <v>8700</v>
      </c>
      <c r="B8501" t="s">
        <v>527</v>
      </c>
      <c r="C8501" t="s">
        <v>553</v>
      </c>
      <c r="D8501" t="str">
        <f>IFERROR(VLOOKUP(A8501,'Perpetual Stats(HEM)'!$A$3:$D$2773,3,FALSE),B8501)</f>
        <v>VIC</v>
      </c>
    </row>
    <row r="8502" spans="1:4">
      <c r="A8502">
        <v>8701</v>
      </c>
      <c r="B8502" t="s">
        <v>527</v>
      </c>
      <c r="C8502" t="s">
        <v>553</v>
      </c>
      <c r="D8502" t="str">
        <f>IFERROR(VLOOKUP(A8502,'Perpetual Stats(HEM)'!$A$3:$D$2773,3,FALSE),B8502)</f>
        <v>VIC</v>
      </c>
    </row>
    <row r="8503" spans="1:4">
      <c r="A8503">
        <v>8702</v>
      </c>
      <c r="B8503" t="s">
        <v>527</v>
      </c>
      <c r="C8503" t="s">
        <v>553</v>
      </c>
      <c r="D8503" t="str">
        <f>IFERROR(VLOOKUP(A8503,'Perpetual Stats(HEM)'!$A$3:$D$2773,3,FALSE),B8503)</f>
        <v>VIC</v>
      </c>
    </row>
    <row r="8504" spans="1:4">
      <c r="A8504">
        <v>8703</v>
      </c>
      <c r="B8504" t="s">
        <v>527</v>
      </c>
      <c r="C8504" t="s">
        <v>553</v>
      </c>
      <c r="D8504" t="str">
        <f>IFERROR(VLOOKUP(A8504,'Perpetual Stats(HEM)'!$A$3:$D$2773,3,FALSE),B8504)</f>
        <v>VIC</v>
      </c>
    </row>
    <row r="8505" spans="1:4">
      <c r="A8505">
        <v>8704</v>
      </c>
      <c r="B8505" t="s">
        <v>527</v>
      </c>
      <c r="C8505" t="s">
        <v>553</v>
      </c>
      <c r="D8505" t="str">
        <f>IFERROR(VLOOKUP(A8505,'Perpetual Stats(HEM)'!$A$3:$D$2773,3,FALSE),B8505)</f>
        <v>VIC</v>
      </c>
    </row>
    <row r="8506" spans="1:4">
      <c r="A8506">
        <v>8705</v>
      </c>
      <c r="B8506" t="s">
        <v>527</v>
      </c>
      <c r="C8506" t="s">
        <v>553</v>
      </c>
      <c r="D8506" t="str">
        <f>IFERROR(VLOOKUP(A8506,'Perpetual Stats(HEM)'!$A$3:$D$2773,3,FALSE),B8506)</f>
        <v>VIC</v>
      </c>
    </row>
    <row r="8507" spans="1:4">
      <c r="A8507">
        <v>8706</v>
      </c>
      <c r="B8507" t="s">
        <v>527</v>
      </c>
      <c r="C8507" t="s">
        <v>553</v>
      </c>
      <c r="D8507" t="str">
        <f>IFERROR(VLOOKUP(A8507,'Perpetual Stats(HEM)'!$A$3:$D$2773,3,FALSE),B8507)</f>
        <v>VIC</v>
      </c>
    </row>
    <row r="8508" spans="1:4">
      <c r="A8508">
        <v>8707</v>
      </c>
      <c r="B8508" t="s">
        <v>527</v>
      </c>
      <c r="C8508" t="s">
        <v>553</v>
      </c>
      <c r="D8508" t="str">
        <f>IFERROR(VLOOKUP(A8508,'Perpetual Stats(HEM)'!$A$3:$D$2773,3,FALSE),B8508)</f>
        <v>VIC</v>
      </c>
    </row>
    <row r="8509" spans="1:4">
      <c r="A8509">
        <v>8708</v>
      </c>
      <c r="B8509" t="s">
        <v>527</v>
      </c>
      <c r="C8509" t="s">
        <v>553</v>
      </c>
      <c r="D8509" t="str">
        <f>IFERROR(VLOOKUP(A8509,'Perpetual Stats(HEM)'!$A$3:$D$2773,3,FALSE),B8509)</f>
        <v>VIC</v>
      </c>
    </row>
    <row r="8510" spans="1:4">
      <c r="A8510">
        <v>8709</v>
      </c>
      <c r="B8510" t="s">
        <v>527</v>
      </c>
      <c r="C8510" t="s">
        <v>553</v>
      </c>
      <c r="D8510" t="str">
        <f>IFERROR(VLOOKUP(A8510,'Perpetual Stats(HEM)'!$A$3:$D$2773,3,FALSE),B8510)</f>
        <v>VIC</v>
      </c>
    </row>
    <row r="8511" spans="1:4">
      <c r="A8511">
        <v>8710</v>
      </c>
      <c r="B8511" t="s">
        <v>527</v>
      </c>
      <c r="C8511" t="s">
        <v>553</v>
      </c>
      <c r="D8511" t="str">
        <f>IFERROR(VLOOKUP(A8511,'Perpetual Stats(HEM)'!$A$3:$D$2773,3,FALSE),B8511)</f>
        <v>VIC</v>
      </c>
    </row>
    <row r="8512" spans="1:4">
      <c r="A8512">
        <v>8711</v>
      </c>
      <c r="B8512" t="s">
        <v>527</v>
      </c>
      <c r="C8512" t="s">
        <v>553</v>
      </c>
      <c r="D8512" t="str">
        <f>IFERROR(VLOOKUP(A8512,'Perpetual Stats(HEM)'!$A$3:$D$2773,3,FALSE),B8512)</f>
        <v>VIC</v>
      </c>
    </row>
    <row r="8513" spans="1:4">
      <c r="A8513">
        <v>8712</v>
      </c>
      <c r="B8513" t="s">
        <v>527</v>
      </c>
      <c r="C8513" t="s">
        <v>553</v>
      </c>
      <c r="D8513" t="str">
        <f>IFERROR(VLOOKUP(A8513,'Perpetual Stats(HEM)'!$A$3:$D$2773,3,FALSE),B8513)</f>
        <v>VIC</v>
      </c>
    </row>
    <row r="8514" spans="1:4">
      <c r="A8514">
        <v>8713</v>
      </c>
      <c r="B8514" t="s">
        <v>527</v>
      </c>
      <c r="C8514" t="s">
        <v>553</v>
      </c>
      <c r="D8514" t="str">
        <f>IFERROR(VLOOKUP(A8514,'Perpetual Stats(HEM)'!$A$3:$D$2773,3,FALSE),B8514)</f>
        <v>VIC</v>
      </c>
    </row>
    <row r="8515" spans="1:4">
      <c r="A8515">
        <v>8714</v>
      </c>
      <c r="B8515" t="s">
        <v>527</v>
      </c>
      <c r="C8515" t="s">
        <v>553</v>
      </c>
      <c r="D8515" t="str">
        <f>IFERROR(VLOOKUP(A8515,'Perpetual Stats(HEM)'!$A$3:$D$2773,3,FALSE),B8515)</f>
        <v>VIC</v>
      </c>
    </row>
    <row r="8516" spans="1:4">
      <c r="A8516">
        <v>8715</v>
      </c>
      <c r="B8516" t="s">
        <v>527</v>
      </c>
      <c r="C8516" t="s">
        <v>553</v>
      </c>
      <c r="D8516" t="str">
        <f>IFERROR(VLOOKUP(A8516,'Perpetual Stats(HEM)'!$A$3:$D$2773,3,FALSE),B8516)</f>
        <v>VIC</v>
      </c>
    </row>
    <row r="8517" spans="1:4">
      <c r="A8517">
        <v>8716</v>
      </c>
      <c r="B8517" t="s">
        <v>527</v>
      </c>
      <c r="C8517" t="s">
        <v>553</v>
      </c>
      <c r="D8517" t="str">
        <f>IFERROR(VLOOKUP(A8517,'Perpetual Stats(HEM)'!$A$3:$D$2773,3,FALSE),B8517)</f>
        <v>VIC</v>
      </c>
    </row>
    <row r="8518" spans="1:4">
      <c r="A8518">
        <v>8717</v>
      </c>
      <c r="B8518" t="s">
        <v>527</v>
      </c>
      <c r="C8518" t="s">
        <v>553</v>
      </c>
      <c r="D8518" t="str">
        <f>IFERROR(VLOOKUP(A8518,'Perpetual Stats(HEM)'!$A$3:$D$2773,3,FALSE),B8518)</f>
        <v>VIC</v>
      </c>
    </row>
    <row r="8519" spans="1:4">
      <c r="A8519">
        <v>8718</v>
      </c>
      <c r="B8519" t="s">
        <v>527</v>
      </c>
      <c r="C8519" t="s">
        <v>553</v>
      </c>
      <c r="D8519" t="str">
        <f>IFERROR(VLOOKUP(A8519,'Perpetual Stats(HEM)'!$A$3:$D$2773,3,FALSE),B8519)</f>
        <v>VIC</v>
      </c>
    </row>
    <row r="8520" spans="1:4">
      <c r="A8520">
        <v>8719</v>
      </c>
      <c r="B8520" t="s">
        <v>527</v>
      </c>
      <c r="C8520" t="s">
        <v>553</v>
      </c>
      <c r="D8520" t="str">
        <f>IFERROR(VLOOKUP(A8520,'Perpetual Stats(HEM)'!$A$3:$D$2773,3,FALSE),B8520)</f>
        <v>VIC</v>
      </c>
    </row>
    <row r="8521" spans="1:4">
      <c r="A8521">
        <v>8720</v>
      </c>
      <c r="B8521" t="s">
        <v>527</v>
      </c>
      <c r="C8521" t="s">
        <v>553</v>
      </c>
      <c r="D8521" t="str">
        <f>IFERROR(VLOOKUP(A8521,'Perpetual Stats(HEM)'!$A$3:$D$2773,3,FALSE),B8521)</f>
        <v>VIC</v>
      </c>
    </row>
    <row r="8522" spans="1:4">
      <c r="A8522">
        <v>8721</v>
      </c>
      <c r="B8522" t="s">
        <v>527</v>
      </c>
      <c r="C8522" t="s">
        <v>553</v>
      </c>
      <c r="D8522" t="str">
        <f>IFERROR(VLOOKUP(A8522,'Perpetual Stats(HEM)'!$A$3:$D$2773,3,FALSE),B8522)</f>
        <v>VIC</v>
      </c>
    </row>
    <row r="8523" spans="1:4">
      <c r="A8523">
        <v>8722</v>
      </c>
      <c r="B8523" t="s">
        <v>527</v>
      </c>
      <c r="C8523" t="s">
        <v>553</v>
      </c>
      <c r="D8523" t="str">
        <f>IFERROR(VLOOKUP(A8523,'Perpetual Stats(HEM)'!$A$3:$D$2773,3,FALSE),B8523)</f>
        <v>VIC</v>
      </c>
    </row>
    <row r="8524" spans="1:4">
      <c r="A8524">
        <v>8723</v>
      </c>
      <c r="B8524" t="s">
        <v>527</v>
      </c>
      <c r="C8524" t="s">
        <v>553</v>
      </c>
      <c r="D8524" t="str">
        <f>IFERROR(VLOOKUP(A8524,'Perpetual Stats(HEM)'!$A$3:$D$2773,3,FALSE),B8524)</f>
        <v>VIC</v>
      </c>
    </row>
    <row r="8525" spans="1:4">
      <c r="A8525">
        <v>8724</v>
      </c>
      <c r="B8525" t="s">
        <v>527</v>
      </c>
      <c r="C8525" t="s">
        <v>553</v>
      </c>
      <c r="D8525" t="str">
        <f>IFERROR(VLOOKUP(A8525,'Perpetual Stats(HEM)'!$A$3:$D$2773,3,FALSE),B8525)</f>
        <v>VIC</v>
      </c>
    </row>
    <row r="8526" spans="1:4">
      <c r="A8526">
        <v>8725</v>
      </c>
      <c r="B8526" t="s">
        <v>527</v>
      </c>
      <c r="C8526" t="s">
        <v>553</v>
      </c>
      <c r="D8526" t="str">
        <f>IFERROR(VLOOKUP(A8526,'Perpetual Stats(HEM)'!$A$3:$D$2773,3,FALSE),B8526)</f>
        <v>VIC</v>
      </c>
    </row>
    <row r="8527" spans="1:4">
      <c r="A8527">
        <v>8726</v>
      </c>
      <c r="B8527" t="s">
        <v>527</v>
      </c>
      <c r="C8527" t="s">
        <v>553</v>
      </c>
      <c r="D8527" t="str">
        <f>IFERROR(VLOOKUP(A8527,'Perpetual Stats(HEM)'!$A$3:$D$2773,3,FALSE),B8527)</f>
        <v>VIC</v>
      </c>
    </row>
    <row r="8528" spans="1:4">
      <c r="A8528">
        <v>8727</v>
      </c>
      <c r="B8528" t="s">
        <v>527</v>
      </c>
      <c r="C8528" t="s">
        <v>553</v>
      </c>
      <c r="D8528" t="str">
        <f>IFERROR(VLOOKUP(A8528,'Perpetual Stats(HEM)'!$A$3:$D$2773,3,FALSE),B8528)</f>
        <v>VIC</v>
      </c>
    </row>
    <row r="8529" spans="1:4">
      <c r="A8529">
        <v>8728</v>
      </c>
      <c r="B8529" t="s">
        <v>527</v>
      </c>
      <c r="C8529" t="s">
        <v>553</v>
      </c>
      <c r="D8529" t="str">
        <f>IFERROR(VLOOKUP(A8529,'Perpetual Stats(HEM)'!$A$3:$D$2773,3,FALSE),B8529)</f>
        <v>VIC</v>
      </c>
    </row>
    <row r="8530" spans="1:4">
      <c r="A8530">
        <v>8729</v>
      </c>
      <c r="B8530" t="s">
        <v>527</v>
      </c>
      <c r="C8530" t="s">
        <v>553</v>
      </c>
      <c r="D8530" t="str">
        <f>IFERROR(VLOOKUP(A8530,'Perpetual Stats(HEM)'!$A$3:$D$2773,3,FALSE),B8530)</f>
        <v>VIC</v>
      </c>
    </row>
    <row r="8531" spans="1:4">
      <c r="A8531">
        <v>8730</v>
      </c>
      <c r="B8531" t="s">
        <v>527</v>
      </c>
      <c r="C8531" t="s">
        <v>553</v>
      </c>
      <c r="D8531" t="str">
        <f>IFERROR(VLOOKUP(A8531,'Perpetual Stats(HEM)'!$A$3:$D$2773,3,FALSE),B8531)</f>
        <v>VIC</v>
      </c>
    </row>
    <row r="8532" spans="1:4">
      <c r="A8532">
        <v>8731</v>
      </c>
      <c r="B8532" t="s">
        <v>527</v>
      </c>
      <c r="C8532" t="s">
        <v>553</v>
      </c>
      <c r="D8532" t="str">
        <f>IFERROR(VLOOKUP(A8532,'Perpetual Stats(HEM)'!$A$3:$D$2773,3,FALSE),B8532)</f>
        <v>VIC</v>
      </c>
    </row>
    <row r="8533" spans="1:4">
      <c r="A8533">
        <v>8732</v>
      </c>
      <c r="B8533" t="s">
        <v>527</v>
      </c>
      <c r="C8533" t="s">
        <v>553</v>
      </c>
      <c r="D8533" t="str">
        <f>IFERROR(VLOOKUP(A8533,'Perpetual Stats(HEM)'!$A$3:$D$2773,3,FALSE),B8533)</f>
        <v>VIC</v>
      </c>
    </row>
    <row r="8534" spans="1:4">
      <c r="A8534">
        <v>8733</v>
      </c>
      <c r="B8534" t="s">
        <v>527</v>
      </c>
      <c r="C8534" t="s">
        <v>553</v>
      </c>
      <c r="D8534" t="str">
        <f>IFERROR(VLOOKUP(A8534,'Perpetual Stats(HEM)'!$A$3:$D$2773,3,FALSE),B8534)</f>
        <v>VIC</v>
      </c>
    </row>
    <row r="8535" spans="1:4">
      <c r="A8535">
        <v>8734</v>
      </c>
      <c r="B8535" t="s">
        <v>527</v>
      </c>
      <c r="C8535" t="s">
        <v>553</v>
      </c>
      <c r="D8535" t="str">
        <f>IFERROR(VLOOKUP(A8535,'Perpetual Stats(HEM)'!$A$3:$D$2773,3,FALSE),B8535)</f>
        <v>VIC</v>
      </c>
    </row>
    <row r="8536" spans="1:4">
      <c r="A8536">
        <v>8735</v>
      </c>
      <c r="B8536" t="s">
        <v>527</v>
      </c>
      <c r="C8536" t="s">
        <v>553</v>
      </c>
      <c r="D8536" t="str">
        <f>IFERROR(VLOOKUP(A8536,'Perpetual Stats(HEM)'!$A$3:$D$2773,3,FALSE),B8536)</f>
        <v>VIC</v>
      </c>
    </row>
    <row r="8537" spans="1:4">
      <c r="A8537">
        <v>8736</v>
      </c>
      <c r="B8537" t="s">
        <v>527</v>
      </c>
      <c r="C8537" t="s">
        <v>553</v>
      </c>
      <c r="D8537" t="str">
        <f>IFERROR(VLOOKUP(A8537,'Perpetual Stats(HEM)'!$A$3:$D$2773,3,FALSE),B8537)</f>
        <v>VIC</v>
      </c>
    </row>
    <row r="8538" spans="1:4">
      <c r="A8538">
        <v>8737</v>
      </c>
      <c r="B8538" t="s">
        <v>527</v>
      </c>
      <c r="C8538" t="s">
        <v>553</v>
      </c>
      <c r="D8538" t="str">
        <f>IFERROR(VLOOKUP(A8538,'Perpetual Stats(HEM)'!$A$3:$D$2773,3,FALSE),B8538)</f>
        <v>VIC</v>
      </c>
    </row>
    <row r="8539" spans="1:4">
      <c r="A8539">
        <v>8738</v>
      </c>
      <c r="B8539" t="s">
        <v>527</v>
      </c>
      <c r="C8539" t="s">
        <v>553</v>
      </c>
      <c r="D8539" t="str">
        <f>IFERROR(VLOOKUP(A8539,'Perpetual Stats(HEM)'!$A$3:$D$2773,3,FALSE),B8539)</f>
        <v>VIC</v>
      </c>
    </row>
    <row r="8540" spans="1:4">
      <c r="A8540">
        <v>8739</v>
      </c>
      <c r="B8540" t="s">
        <v>527</v>
      </c>
      <c r="C8540" t="s">
        <v>553</v>
      </c>
      <c r="D8540" t="str">
        <f>IFERROR(VLOOKUP(A8540,'Perpetual Stats(HEM)'!$A$3:$D$2773,3,FALSE),B8540)</f>
        <v>VIC</v>
      </c>
    </row>
    <row r="8541" spans="1:4">
      <c r="A8541">
        <v>8740</v>
      </c>
      <c r="B8541" t="s">
        <v>527</v>
      </c>
      <c r="C8541" t="s">
        <v>553</v>
      </c>
      <c r="D8541" t="str">
        <f>IFERROR(VLOOKUP(A8541,'Perpetual Stats(HEM)'!$A$3:$D$2773,3,FALSE),B8541)</f>
        <v>VIC</v>
      </c>
    </row>
    <row r="8542" spans="1:4">
      <c r="A8542">
        <v>8741</v>
      </c>
      <c r="B8542" t="s">
        <v>527</v>
      </c>
      <c r="C8542" t="s">
        <v>553</v>
      </c>
      <c r="D8542" t="str">
        <f>IFERROR(VLOOKUP(A8542,'Perpetual Stats(HEM)'!$A$3:$D$2773,3,FALSE),B8542)</f>
        <v>VIC</v>
      </c>
    </row>
    <row r="8543" spans="1:4">
      <c r="A8543">
        <v>8742</v>
      </c>
      <c r="B8543" t="s">
        <v>527</v>
      </c>
      <c r="C8543" t="s">
        <v>553</v>
      </c>
      <c r="D8543" t="str">
        <f>IFERROR(VLOOKUP(A8543,'Perpetual Stats(HEM)'!$A$3:$D$2773,3,FALSE),B8543)</f>
        <v>VIC</v>
      </c>
    </row>
    <row r="8544" spans="1:4">
      <c r="A8544">
        <v>8743</v>
      </c>
      <c r="B8544" t="s">
        <v>527</v>
      </c>
      <c r="C8544" t="s">
        <v>553</v>
      </c>
      <c r="D8544" t="str">
        <f>IFERROR(VLOOKUP(A8544,'Perpetual Stats(HEM)'!$A$3:$D$2773,3,FALSE),B8544)</f>
        <v>VIC</v>
      </c>
    </row>
    <row r="8545" spans="1:4">
      <c r="A8545">
        <v>8744</v>
      </c>
      <c r="B8545" t="s">
        <v>527</v>
      </c>
      <c r="C8545" t="s">
        <v>553</v>
      </c>
      <c r="D8545" t="str">
        <f>IFERROR(VLOOKUP(A8545,'Perpetual Stats(HEM)'!$A$3:$D$2773,3,FALSE),B8545)</f>
        <v>VIC</v>
      </c>
    </row>
    <row r="8546" spans="1:4">
      <c r="A8546">
        <v>8745</v>
      </c>
      <c r="B8546" t="s">
        <v>527</v>
      </c>
      <c r="C8546" t="s">
        <v>553</v>
      </c>
      <c r="D8546" t="str">
        <f>IFERROR(VLOOKUP(A8546,'Perpetual Stats(HEM)'!$A$3:$D$2773,3,FALSE),B8546)</f>
        <v>VIC</v>
      </c>
    </row>
    <row r="8547" spans="1:4">
      <c r="A8547">
        <v>8746</v>
      </c>
      <c r="B8547" t="s">
        <v>527</v>
      </c>
      <c r="C8547" t="s">
        <v>553</v>
      </c>
      <c r="D8547" t="str">
        <f>IFERROR(VLOOKUP(A8547,'Perpetual Stats(HEM)'!$A$3:$D$2773,3,FALSE),B8547)</f>
        <v>VIC</v>
      </c>
    </row>
    <row r="8548" spans="1:4">
      <c r="A8548">
        <v>8747</v>
      </c>
      <c r="B8548" t="s">
        <v>527</v>
      </c>
      <c r="C8548" t="s">
        <v>553</v>
      </c>
      <c r="D8548" t="str">
        <f>IFERROR(VLOOKUP(A8548,'Perpetual Stats(HEM)'!$A$3:$D$2773,3,FALSE),B8548)</f>
        <v>VIC</v>
      </c>
    </row>
    <row r="8549" spans="1:4">
      <c r="A8549">
        <v>8748</v>
      </c>
      <c r="B8549" t="s">
        <v>527</v>
      </c>
      <c r="C8549" t="s">
        <v>553</v>
      </c>
      <c r="D8549" t="str">
        <f>IFERROR(VLOOKUP(A8549,'Perpetual Stats(HEM)'!$A$3:$D$2773,3,FALSE),B8549)</f>
        <v>VIC</v>
      </c>
    </row>
    <row r="8550" spans="1:4">
      <c r="A8550">
        <v>8749</v>
      </c>
      <c r="B8550" t="s">
        <v>527</v>
      </c>
      <c r="C8550" t="s">
        <v>553</v>
      </c>
      <c r="D8550" t="str">
        <f>IFERROR(VLOOKUP(A8550,'Perpetual Stats(HEM)'!$A$3:$D$2773,3,FALSE),B8550)</f>
        <v>VIC</v>
      </c>
    </row>
    <row r="8551" spans="1:4">
      <c r="A8551">
        <v>8750</v>
      </c>
      <c r="B8551" t="s">
        <v>527</v>
      </c>
      <c r="C8551" t="s">
        <v>553</v>
      </c>
      <c r="D8551" t="str">
        <f>IFERROR(VLOOKUP(A8551,'Perpetual Stats(HEM)'!$A$3:$D$2773,3,FALSE),B8551)</f>
        <v>VIC</v>
      </c>
    </row>
    <row r="8552" spans="1:4">
      <c r="A8552">
        <v>8751</v>
      </c>
      <c r="B8552" t="s">
        <v>527</v>
      </c>
      <c r="C8552" t="s">
        <v>553</v>
      </c>
      <c r="D8552" t="str">
        <f>IFERROR(VLOOKUP(A8552,'Perpetual Stats(HEM)'!$A$3:$D$2773,3,FALSE),B8552)</f>
        <v>VIC</v>
      </c>
    </row>
    <row r="8553" spans="1:4">
      <c r="A8553">
        <v>8752</v>
      </c>
      <c r="B8553" t="s">
        <v>527</v>
      </c>
      <c r="C8553" t="s">
        <v>553</v>
      </c>
      <c r="D8553" t="str">
        <f>IFERROR(VLOOKUP(A8553,'Perpetual Stats(HEM)'!$A$3:$D$2773,3,FALSE),B8553)</f>
        <v>VIC</v>
      </c>
    </row>
    <row r="8554" spans="1:4">
      <c r="A8554">
        <v>8753</v>
      </c>
      <c r="B8554" t="s">
        <v>527</v>
      </c>
      <c r="C8554" t="s">
        <v>553</v>
      </c>
      <c r="D8554" t="str">
        <f>IFERROR(VLOOKUP(A8554,'Perpetual Stats(HEM)'!$A$3:$D$2773,3,FALSE),B8554)</f>
        <v>VIC</v>
      </c>
    </row>
    <row r="8555" spans="1:4">
      <c r="A8555">
        <v>8754</v>
      </c>
      <c r="B8555" t="s">
        <v>527</v>
      </c>
      <c r="C8555" t="s">
        <v>553</v>
      </c>
      <c r="D8555" t="str">
        <f>IFERROR(VLOOKUP(A8555,'Perpetual Stats(HEM)'!$A$3:$D$2773,3,FALSE),B8555)</f>
        <v>VIC</v>
      </c>
    </row>
    <row r="8556" spans="1:4">
      <c r="A8556">
        <v>8755</v>
      </c>
      <c r="B8556" t="s">
        <v>527</v>
      </c>
      <c r="C8556" t="s">
        <v>553</v>
      </c>
      <c r="D8556" t="str">
        <f>IFERROR(VLOOKUP(A8556,'Perpetual Stats(HEM)'!$A$3:$D$2773,3,FALSE),B8556)</f>
        <v>VIC</v>
      </c>
    </row>
    <row r="8557" spans="1:4">
      <c r="A8557">
        <v>8756</v>
      </c>
      <c r="B8557" t="s">
        <v>527</v>
      </c>
      <c r="C8557" t="s">
        <v>553</v>
      </c>
      <c r="D8557" t="str">
        <f>IFERROR(VLOOKUP(A8557,'Perpetual Stats(HEM)'!$A$3:$D$2773,3,FALSE),B8557)</f>
        <v>VIC</v>
      </c>
    </row>
    <row r="8558" spans="1:4">
      <c r="A8558">
        <v>8757</v>
      </c>
      <c r="B8558" t="s">
        <v>527</v>
      </c>
      <c r="C8558" t="s">
        <v>553</v>
      </c>
      <c r="D8558" t="str">
        <f>IFERROR(VLOOKUP(A8558,'Perpetual Stats(HEM)'!$A$3:$D$2773,3,FALSE),B8558)</f>
        <v>VIC</v>
      </c>
    </row>
    <row r="8559" spans="1:4">
      <c r="A8559">
        <v>8758</v>
      </c>
      <c r="B8559" t="s">
        <v>527</v>
      </c>
      <c r="C8559" t="s">
        <v>553</v>
      </c>
      <c r="D8559" t="str">
        <f>IFERROR(VLOOKUP(A8559,'Perpetual Stats(HEM)'!$A$3:$D$2773,3,FALSE),B8559)</f>
        <v>VIC</v>
      </c>
    </row>
    <row r="8560" spans="1:4">
      <c r="A8560">
        <v>8759</v>
      </c>
      <c r="B8560" t="s">
        <v>527</v>
      </c>
      <c r="C8560" t="s">
        <v>553</v>
      </c>
      <c r="D8560" t="str">
        <f>IFERROR(VLOOKUP(A8560,'Perpetual Stats(HEM)'!$A$3:$D$2773,3,FALSE),B8560)</f>
        <v>VIC</v>
      </c>
    </row>
    <row r="8561" spans="1:4">
      <c r="A8561">
        <v>8760</v>
      </c>
      <c r="B8561" t="s">
        <v>527</v>
      </c>
      <c r="C8561" t="s">
        <v>553</v>
      </c>
      <c r="D8561" t="str">
        <f>IFERROR(VLOOKUP(A8561,'Perpetual Stats(HEM)'!$A$3:$D$2773,3,FALSE),B8561)</f>
        <v>VIC</v>
      </c>
    </row>
    <row r="8562" spans="1:4">
      <c r="A8562">
        <v>8761</v>
      </c>
      <c r="B8562" t="s">
        <v>527</v>
      </c>
      <c r="C8562" t="s">
        <v>553</v>
      </c>
      <c r="D8562" t="str">
        <f>IFERROR(VLOOKUP(A8562,'Perpetual Stats(HEM)'!$A$3:$D$2773,3,FALSE),B8562)</f>
        <v>VIC</v>
      </c>
    </row>
    <row r="8563" spans="1:4">
      <c r="A8563">
        <v>8762</v>
      </c>
      <c r="B8563" t="s">
        <v>527</v>
      </c>
      <c r="C8563" t="s">
        <v>553</v>
      </c>
      <c r="D8563" t="str">
        <f>IFERROR(VLOOKUP(A8563,'Perpetual Stats(HEM)'!$A$3:$D$2773,3,FALSE),B8563)</f>
        <v>VIC</v>
      </c>
    </row>
    <row r="8564" spans="1:4">
      <c r="A8564">
        <v>8763</v>
      </c>
      <c r="B8564" t="s">
        <v>527</v>
      </c>
      <c r="C8564" t="s">
        <v>553</v>
      </c>
      <c r="D8564" t="str">
        <f>IFERROR(VLOOKUP(A8564,'Perpetual Stats(HEM)'!$A$3:$D$2773,3,FALSE),B8564)</f>
        <v>VIC</v>
      </c>
    </row>
    <row r="8565" spans="1:4">
      <c r="A8565">
        <v>8764</v>
      </c>
      <c r="B8565" t="s">
        <v>527</v>
      </c>
      <c r="C8565" t="s">
        <v>553</v>
      </c>
      <c r="D8565" t="str">
        <f>IFERROR(VLOOKUP(A8565,'Perpetual Stats(HEM)'!$A$3:$D$2773,3,FALSE),B8565)</f>
        <v>VIC</v>
      </c>
    </row>
    <row r="8566" spans="1:4">
      <c r="A8566">
        <v>8765</v>
      </c>
      <c r="B8566" t="s">
        <v>527</v>
      </c>
      <c r="C8566" t="s">
        <v>553</v>
      </c>
      <c r="D8566" t="str">
        <f>IFERROR(VLOOKUP(A8566,'Perpetual Stats(HEM)'!$A$3:$D$2773,3,FALSE),B8566)</f>
        <v>VIC</v>
      </c>
    </row>
    <row r="8567" spans="1:4">
      <c r="A8567">
        <v>8766</v>
      </c>
      <c r="B8567" t="s">
        <v>527</v>
      </c>
      <c r="C8567" t="s">
        <v>553</v>
      </c>
      <c r="D8567" t="str">
        <f>IFERROR(VLOOKUP(A8567,'Perpetual Stats(HEM)'!$A$3:$D$2773,3,FALSE),B8567)</f>
        <v>VIC</v>
      </c>
    </row>
    <row r="8568" spans="1:4">
      <c r="A8568">
        <v>8767</v>
      </c>
      <c r="B8568" t="s">
        <v>527</v>
      </c>
      <c r="C8568" t="s">
        <v>553</v>
      </c>
      <c r="D8568" t="str">
        <f>IFERROR(VLOOKUP(A8568,'Perpetual Stats(HEM)'!$A$3:$D$2773,3,FALSE),B8568)</f>
        <v>VIC</v>
      </c>
    </row>
    <row r="8569" spans="1:4">
      <c r="A8569">
        <v>8768</v>
      </c>
      <c r="B8569" t="s">
        <v>527</v>
      </c>
      <c r="C8569" t="s">
        <v>553</v>
      </c>
      <c r="D8569" t="str">
        <f>IFERROR(VLOOKUP(A8569,'Perpetual Stats(HEM)'!$A$3:$D$2773,3,FALSE),B8569)</f>
        <v>VIC</v>
      </c>
    </row>
    <row r="8570" spans="1:4">
      <c r="A8570">
        <v>8769</v>
      </c>
      <c r="B8570" t="s">
        <v>527</v>
      </c>
      <c r="C8570" t="s">
        <v>553</v>
      </c>
      <c r="D8570" t="str">
        <f>IFERROR(VLOOKUP(A8570,'Perpetual Stats(HEM)'!$A$3:$D$2773,3,FALSE),B8570)</f>
        <v>VIC</v>
      </c>
    </row>
    <row r="8571" spans="1:4">
      <c r="A8571">
        <v>8770</v>
      </c>
      <c r="B8571" t="s">
        <v>527</v>
      </c>
      <c r="C8571" t="s">
        <v>553</v>
      </c>
      <c r="D8571" t="str">
        <f>IFERROR(VLOOKUP(A8571,'Perpetual Stats(HEM)'!$A$3:$D$2773,3,FALSE),B8571)</f>
        <v>VIC</v>
      </c>
    </row>
    <row r="8572" spans="1:4">
      <c r="A8572">
        <v>8771</v>
      </c>
      <c r="B8572" t="s">
        <v>527</v>
      </c>
      <c r="C8572" t="s">
        <v>553</v>
      </c>
      <c r="D8572" t="str">
        <f>IFERROR(VLOOKUP(A8572,'Perpetual Stats(HEM)'!$A$3:$D$2773,3,FALSE),B8572)</f>
        <v>VIC</v>
      </c>
    </row>
    <row r="8573" spans="1:4">
      <c r="A8573">
        <v>8772</v>
      </c>
      <c r="B8573" t="s">
        <v>527</v>
      </c>
      <c r="C8573" t="s">
        <v>553</v>
      </c>
      <c r="D8573" t="str">
        <f>IFERROR(VLOOKUP(A8573,'Perpetual Stats(HEM)'!$A$3:$D$2773,3,FALSE),B8573)</f>
        <v>VIC</v>
      </c>
    </row>
    <row r="8574" spans="1:4">
      <c r="A8574">
        <v>8773</v>
      </c>
      <c r="B8574" t="s">
        <v>527</v>
      </c>
      <c r="C8574" t="s">
        <v>553</v>
      </c>
      <c r="D8574" t="str">
        <f>IFERROR(VLOOKUP(A8574,'Perpetual Stats(HEM)'!$A$3:$D$2773,3,FALSE),B8574)</f>
        <v>VIC</v>
      </c>
    </row>
    <row r="8575" spans="1:4">
      <c r="A8575">
        <v>8774</v>
      </c>
      <c r="B8575" t="s">
        <v>527</v>
      </c>
      <c r="C8575" t="s">
        <v>553</v>
      </c>
      <c r="D8575" t="str">
        <f>IFERROR(VLOOKUP(A8575,'Perpetual Stats(HEM)'!$A$3:$D$2773,3,FALSE),B8575)</f>
        <v>VIC</v>
      </c>
    </row>
    <row r="8576" spans="1:4">
      <c r="A8576">
        <v>8775</v>
      </c>
      <c r="B8576" t="s">
        <v>527</v>
      </c>
      <c r="C8576" t="s">
        <v>553</v>
      </c>
      <c r="D8576" t="str">
        <f>IFERROR(VLOOKUP(A8576,'Perpetual Stats(HEM)'!$A$3:$D$2773,3,FALSE),B8576)</f>
        <v>VIC</v>
      </c>
    </row>
    <row r="8577" spans="1:4">
      <c r="A8577">
        <v>8776</v>
      </c>
      <c r="B8577" t="s">
        <v>527</v>
      </c>
      <c r="C8577" t="s">
        <v>553</v>
      </c>
      <c r="D8577" t="str">
        <f>IFERROR(VLOOKUP(A8577,'Perpetual Stats(HEM)'!$A$3:$D$2773,3,FALSE),B8577)</f>
        <v>VIC</v>
      </c>
    </row>
    <row r="8578" spans="1:4">
      <c r="A8578">
        <v>8777</v>
      </c>
      <c r="B8578" t="s">
        <v>527</v>
      </c>
      <c r="C8578" t="s">
        <v>553</v>
      </c>
      <c r="D8578" t="str">
        <f>IFERROR(VLOOKUP(A8578,'Perpetual Stats(HEM)'!$A$3:$D$2773,3,FALSE),B8578)</f>
        <v>VIC</v>
      </c>
    </row>
    <row r="8579" spans="1:4">
      <c r="A8579">
        <v>8778</v>
      </c>
      <c r="B8579" t="s">
        <v>527</v>
      </c>
      <c r="C8579" t="s">
        <v>553</v>
      </c>
      <c r="D8579" t="str">
        <f>IFERROR(VLOOKUP(A8579,'Perpetual Stats(HEM)'!$A$3:$D$2773,3,FALSE),B8579)</f>
        <v>VIC</v>
      </c>
    </row>
    <row r="8580" spans="1:4">
      <c r="A8580">
        <v>8779</v>
      </c>
      <c r="B8580" t="s">
        <v>527</v>
      </c>
      <c r="C8580" t="s">
        <v>553</v>
      </c>
      <c r="D8580" t="str">
        <f>IFERROR(VLOOKUP(A8580,'Perpetual Stats(HEM)'!$A$3:$D$2773,3,FALSE),B8580)</f>
        <v>VIC</v>
      </c>
    </row>
    <row r="8581" spans="1:4">
      <c r="A8581">
        <v>8780</v>
      </c>
      <c r="B8581" t="s">
        <v>527</v>
      </c>
      <c r="C8581" t="s">
        <v>553</v>
      </c>
      <c r="D8581" t="str">
        <f>IFERROR(VLOOKUP(A8581,'Perpetual Stats(HEM)'!$A$3:$D$2773,3,FALSE),B8581)</f>
        <v>VIC</v>
      </c>
    </row>
    <row r="8582" spans="1:4">
      <c r="A8582">
        <v>8781</v>
      </c>
      <c r="B8582" t="s">
        <v>527</v>
      </c>
      <c r="C8582" t="s">
        <v>553</v>
      </c>
      <c r="D8582" t="str">
        <f>IFERROR(VLOOKUP(A8582,'Perpetual Stats(HEM)'!$A$3:$D$2773,3,FALSE),B8582)</f>
        <v>VIC</v>
      </c>
    </row>
    <row r="8583" spans="1:4">
      <c r="A8583">
        <v>8782</v>
      </c>
      <c r="B8583" t="s">
        <v>527</v>
      </c>
      <c r="C8583" t="s">
        <v>553</v>
      </c>
      <c r="D8583" t="str">
        <f>IFERROR(VLOOKUP(A8583,'Perpetual Stats(HEM)'!$A$3:$D$2773,3,FALSE),B8583)</f>
        <v>VIC</v>
      </c>
    </row>
    <row r="8584" spans="1:4">
      <c r="A8584">
        <v>8783</v>
      </c>
      <c r="B8584" t="s">
        <v>527</v>
      </c>
      <c r="C8584" t="s">
        <v>553</v>
      </c>
      <c r="D8584" t="str">
        <f>IFERROR(VLOOKUP(A8584,'Perpetual Stats(HEM)'!$A$3:$D$2773,3,FALSE),B8584)</f>
        <v>VIC</v>
      </c>
    </row>
    <row r="8585" spans="1:4">
      <c r="A8585">
        <v>8784</v>
      </c>
      <c r="B8585" t="s">
        <v>527</v>
      </c>
      <c r="C8585" t="s">
        <v>553</v>
      </c>
      <c r="D8585" t="str">
        <f>IFERROR(VLOOKUP(A8585,'Perpetual Stats(HEM)'!$A$3:$D$2773,3,FALSE),B8585)</f>
        <v>VIC</v>
      </c>
    </row>
    <row r="8586" spans="1:4">
      <c r="A8586">
        <v>8785</v>
      </c>
      <c r="B8586" t="s">
        <v>527</v>
      </c>
      <c r="C8586" t="s">
        <v>553</v>
      </c>
      <c r="D8586" t="str">
        <f>IFERROR(VLOOKUP(A8586,'Perpetual Stats(HEM)'!$A$3:$D$2773,3,FALSE),B8586)</f>
        <v>VIC</v>
      </c>
    </row>
    <row r="8587" spans="1:4">
      <c r="A8587">
        <v>8786</v>
      </c>
      <c r="B8587" t="s">
        <v>527</v>
      </c>
      <c r="C8587" t="s">
        <v>553</v>
      </c>
      <c r="D8587" t="str">
        <f>IFERROR(VLOOKUP(A8587,'Perpetual Stats(HEM)'!$A$3:$D$2773,3,FALSE),B8587)</f>
        <v>VIC</v>
      </c>
    </row>
    <row r="8588" spans="1:4">
      <c r="A8588">
        <v>8787</v>
      </c>
      <c r="B8588" t="s">
        <v>527</v>
      </c>
      <c r="C8588" t="s">
        <v>553</v>
      </c>
      <c r="D8588" t="str">
        <f>IFERROR(VLOOKUP(A8588,'Perpetual Stats(HEM)'!$A$3:$D$2773,3,FALSE),B8588)</f>
        <v>VIC</v>
      </c>
    </row>
    <row r="8589" spans="1:4">
      <c r="A8589">
        <v>8788</v>
      </c>
      <c r="B8589" t="s">
        <v>527</v>
      </c>
      <c r="C8589" t="s">
        <v>553</v>
      </c>
      <c r="D8589" t="str">
        <f>IFERROR(VLOOKUP(A8589,'Perpetual Stats(HEM)'!$A$3:$D$2773,3,FALSE),B8589)</f>
        <v>VIC</v>
      </c>
    </row>
    <row r="8590" spans="1:4">
      <c r="A8590">
        <v>8789</v>
      </c>
      <c r="B8590" t="s">
        <v>527</v>
      </c>
      <c r="C8590" t="s">
        <v>553</v>
      </c>
      <c r="D8590" t="str">
        <f>IFERROR(VLOOKUP(A8590,'Perpetual Stats(HEM)'!$A$3:$D$2773,3,FALSE),B8590)</f>
        <v>VIC</v>
      </c>
    </row>
    <row r="8591" spans="1:4">
      <c r="A8591">
        <v>8790</v>
      </c>
      <c r="B8591" t="s">
        <v>527</v>
      </c>
      <c r="C8591" t="s">
        <v>553</v>
      </c>
      <c r="D8591" t="str">
        <f>IFERROR(VLOOKUP(A8591,'Perpetual Stats(HEM)'!$A$3:$D$2773,3,FALSE),B8591)</f>
        <v>VIC</v>
      </c>
    </row>
    <row r="8592" spans="1:4">
      <c r="A8592">
        <v>8791</v>
      </c>
      <c r="B8592" t="s">
        <v>527</v>
      </c>
      <c r="C8592" t="s">
        <v>553</v>
      </c>
      <c r="D8592" t="str">
        <f>IFERROR(VLOOKUP(A8592,'Perpetual Stats(HEM)'!$A$3:$D$2773,3,FALSE),B8592)</f>
        <v>VIC</v>
      </c>
    </row>
    <row r="8593" spans="1:4">
      <c r="A8593">
        <v>8792</v>
      </c>
      <c r="B8593" t="s">
        <v>527</v>
      </c>
      <c r="C8593" t="s">
        <v>553</v>
      </c>
      <c r="D8593" t="str">
        <f>IFERROR(VLOOKUP(A8593,'Perpetual Stats(HEM)'!$A$3:$D$2773,3,FALSE),B8593)</f>
        <v>VIC</v>
      </c>
    </row>
    <row r="8594" spans="1:4">
      <c r="A8594">
        <v>8793</v>
      </c>
      <c r="B8594" t="s">
        <v>527</v>
      </c>
      <c r="C8594" t="s">
        <v>553</v>
      </c>
      <c r="D8594" t="str">
        <f>IFERROR(VLOOKUP(A8594,'Perpetual Stats(HEM)'!$A$3:$D$2773,3,FALSE),B8594)</f>
        <v>VIC</v>
      </c>
    </row>
    <row r="8595" spans="1:4">
      <c r="A8595">
        <v>8794</v>
      </c>
      <c r="B8595" t="s">
        <v>527</v>
      </c>
      <c r="C8595" t="s">
        <v>553</v>
      </c>
      <c r="D8595" t="str">
        <f>IFERROR(VLOOKUP(A8595,'Perpetual Stats(HEM)'!$A$3:$D$2773,3,FALSE),B8595)</f>
        <v>VIC</v>
      </c>
    </row>
    <row r="8596" spans="1:4">
      <c r="A8596">
        <v>8795</v>
      </c>
      <c r="B8596" t="s">
        <v>527</v>
      </c>
      <c r="C8596" t="s">
        <v>553</v>
      </c>
      <c r="D8596" t="str">
        <f>IFERROR(VLOOKUP(A8596,'Perpetual Stats(HEM)'!$A$3:$D$2773,3,FALSE),B8596)</f>
        <v>VIC</v>
      </c>
    </row>
    <row r="8597" spans="1:4">
      <c r="A8597">
        <v>8796</v>
      </c>
      <c r="B8597" t="s">
        <v>527</v>
      </c>
      <c r="C8597" t="s">
        <v>553</v>
      </c>
      <c r="D8597" t="str">
        <f>IFERROR(VLOOKUP(A8597,'Perpetual Stats(HEM)'!$A$3:$D$2773,3,FALSE),B8597)</f>
        <v>VIC</v>
      </c>
    </row>
    <row r="8598" spans="1:4">
      <c r="A8598">
        <v>8797</v>
      </c>
      <c r="B8598" t="s">
        <v>527</v>
      </c>
      <c r="C8598" t="s">
        <v>553</v>
      </c>
      <c r="D8598" t="str">
        <f>IFERROR(VLOOKUP(A8598,'Perpetual Stats(HEM)'!$A$3:$D$2773,3,FALSE),B8598)</f>
        <v>VIC</v>
      </c>
    </row>
    <row r="8599" spans="1:4">
      <c r="A8599">
        <v>8798</v>
      </c>
      <c r="B8599" t="s">
        <v>527</v>
      </c>
      <c r="C8599" t="s">
        <v>553</v>
      </c>
      <c r="D8599" t="str">
        <f>IFERROR(VLOOKUP(A8599,'Perpetual Stats(HEM)'!$A$3:$D$2773,3,FALSE),B8599)</f>
        <v>VIC</v>
      </c>
    </row>
    <row r="8600" spans="1:4">
      <c r="A8600">
        <v>8799</v>
      </c>
      <c r="B8600" t="s">
        <v>527</v>
      </c>
      <c r="C8600" t="s">
        <v>553</v>
      </c>
      <c r="D8600" t="str">
        <f>IFERROR(VLOOKUP(A8600,'Perpetual Stats(HEM)'!$A$3:$D$2773,3,FALSE),B8600)</f>
        <v>VIC</v>
      </c>
    </row>
    <row r="8601" spans="1:4">
      <c r="A8601">
        <v>8800</v>
      </c>
      <c r="B8601" t="s">
        <v>527</v>
      </c>
      <c r="C8601" t="s">
        <v>553</v>
      </c>
      <c r="D8601" t="str">
        <f>IFERROR(VLOOKUP(A8601,'Perpetual Stats(HEM)'!$A$3:$D$2773,3,FALSE),B8601)</f>
        <v>VIC</v>
      </c>
    </row>
    <row r="8602" spans="1:4">
      <c r="A8602">
        <v>8801</v>
      </c>
      <c r="B8602" t="s">
        <v>527</v>
      </c>
      <c r="C8602" t="s">
        <v>553</v>
      </c>
      <c r="D8602" t="str">
        <f>IFERROR(VLOOKUP(A8602,'Perpetual Stats(HEM)'!$A$3:$D$2773,3,FALSE),B8602)</f>
        <v>VIC</v>
      </c>
    </row>
    <row r="8603" spans="1:4">
      <c r="A8603">
        <v>8802</v>
      </c>
      <c r="B8603" t="s">
        <v>527</v>
      </c>
      <c r="C8603" t="s">
        <v>553</v>
      </c>
      <c r="D8603" t="str">
        <f>IFERROR(VLOOKUP(A8603,'Perpetual Stats(HEM)'!$A$3:$D$2773,3,FALSE),B8603)</f>
        <v>VIC</v>
      </c>
    </row>
    <row r="8604" spans="1:4">
      <c r="A8604">
        <v>8803</v>
      </c>
      <c r="B8604" t="s">
        <v>527</v>
      </c>
      <c r="C8604" t="s">
        <v>553</v>
      </c>
      <c r="D8604" t="str">
        <f>IFERROR(VLOOKUP(A8604,'Perpetual Stats(HEM)'!$A$3:$D$2773,3,FALSE),B8604)</f>
        <v>VIC</v>
      </c>
    </row>
    <row r="8605" spans="1:4">
      <c r="A8605">
        <v>8804</v>
      </c>
      <c r="B8605" t="s">
        <v>527</v>
      </c>
      <c r="C8605" t="s">
        <v>553</v>
      </c>
      <c r="D8605" t="str">
        <f>IFERROR(VLOOKUP(A8605,'Perpetual Stats(HEM)'!$A$3:$D$2773,3,FALSE),B8605)</f>
        <v>VIC</v>
      </c>
    </row>
    <row r="8606" spans="1:4">
      <c r="A8606">
        <v>8805</v>
      </c>
      <c r="B8606" t="s">
        <v>527</v>
      </c>
      <c r="C8606" t="s">
        <v>553</v>
      </c>
      <c r="D8606" t="str">
        <f>IFERROR(VLOOKUP(A8606,'Perpetual Stats(HEM)'!$A$3:$D$2773,3,FALSE),B8606)</f>
        <v>VIC</v>
      </c>
    </row>
    <row r="8607" spans="1:4">
      <c r="A8607">
        <v>8806</v>
      </c>
      <c r="B8607" t="s">
        <v>527</v>
      </c>
      <c r="C8607" t="s">
        <v>553</v>
      </c>
      <c r="D8607" t="str">
        <f>IFERROR(VLOOKUP(A8607,'Perpetual Stats(HEM)'!$A$3:$D$2773,3,FALSE),B8607)</f>
        <v>VIC</v>
      </c>
    </row>
    <row r="8608" spans="1:4">
      <c r="A8608">
        <v>8807</v>
      </c>
      <c r="B8608" t="s">
        <v>527</v>
      </c>
      <c r="C8608" t="s">
        <v>553</v>
      </c>
      <c r="D8608" t="str">
        <f>IFERROR(VLOOKUP(A8608,'Perpetual Stats(HEM)'!$A$3:$D$2773,3,FALSE),B8608)</f>
        <v>VIC</v>
      </c>
    </row>
    <row r="8609" spans="1:4">
      <c r="A8609">
        <v>8808</v>
      </c>
      <c r="B8609" t="s">
        <v>527</v>
      </c>
      <c r="C8609" t="s">
        <v>553</v>
      </c>
      <c r="D8609" t="str">
        <f>IFERROR(VLOOKUP(A8609,'Perpetual Stats(HEM)'!$A$3:$D$2773,3,FALSE),B8609)</f>
        <v>VIC</v>
      </c>
    </row>
    <row r="8610" spans="1:4">
      <c r="A8610">
        <v>8809</v>
      </c>
      <c r="B8610" t="s">
        <v>527</v>
      </c>
      <c r="C8610" t="s">
        <v>553</v>
      </c>
      <c r="D8610" t="str">
        <f>IFERROR(VLOOKUP(A8610,'Perpetual Stats(HEM)'!$A$3:$D$2773,3,FALSE),B8610)</f>
        <v>VIC</v>
      </c>
    </row>
    <row r="8611" spans="1:4">
      <c r="A8611">
        <v>8810</v>
      </c>
      <c r="B8611" t="s">
        <v>527</v>
      </c>
      <c r="C8611" t="s">
        <v>553</v>
      </c>
      <c r="D8611" t="str">
        <f>IFERROR(VLOOKUP(A8611,'Perpetual Stats(HEM)'!$A$3:$D$2773,3,FALSE),B8611)</f>
        <v>VIC</v>
      </c>
    </row>
    <row r="8612" spans="1:4">
      <c r="A8612">
        <v>8811</v>
      </c>
      <c r="B8612" t="s">
        <v>527</v>
      </c>
      <c r="C8612" t="s">
        <v>553</v>
      </c>
      <c r="D8612" t="str">
        <f>IFERROR(VLOOKUP(A8612,'Perpetual Stats(HEM)'!$A$3:$D$2773,3,FALSE),B8612)</f>
        <v>VIC</v>
      </c>
    </row>
    <row r="8613" spans="1:4">
      <c r="A8613">
        <v>8812</v>
      </c>
      <c r="B8613" t="s">
        <v>527</v>
      </c>
      <c r="C8613" t="s">
        <v>553</v>
      </c>
      <c r="D8613" t="str">
        <f>IFERROR(VLOOKUP(A8613,'Perpetual Stats(HEM)'!$A$3:$D$2773,3,FALSE),B8613)</f>
        <v>VIC</v>
      </c>
    </row>
    <row r="8614" spans="1:4">
      <c r="A8614">
        <v>8813</v>
      </c>
      <c r="B8614" t="s">
        <v>527</v>
      </c>
      <c r="C8614" t="s">
        <v>553</v>
      </c>
      <c r="D8614" t="str">
        <f>IFERROR(VLOOKUP(A8614,'Perpetual Stats(HEM)'!$A$3:$D$2773,3,FALSE),B8614)</f>
        <v>VIC</v>
      </c>
    </row>
    <row r="8615" spans="1:4">
      <c r="A8615">
        <v>8814</v>
      </c>
      <c r="B8615" t="s">
        <v>527</v>
      </c>
      <c r="C8615" t="s">
        <v>553</v>
      </c>
      <c r="D8615" t="str">
        <f>IFERROR(VLOOKUP(A8615,'Perpetual Stats(HEM)'!$A$3:$D$2773,3,FALSE),B8615)</f>
        <v>VIC</v>
      </c>
    </row>
    <row r="8616" spans="1:4">
      <c r="A8616">
        <v>8815</v>
      </c>
      <c r="B8616" t="s">
        <v>527</v>
      </c>
      <c r="C8616" t="s">
        <v>553</v>
      </c>
      <c r="D8616" t="str">
        <f>IFERROR(VLOOKUP(A8616,'Perpetual Stats(HEM)'!$A$3:$D$2773,3,FALSE),B8616)</f>
        <v>VIC</v>
      </c>
    </row>
    <row r="8617" spans="1:4">
      <c r="A8617">
        <v>8816</v>
      </c>
      <c r="B8617" t="s">
        <v>527</v>
      </c>
      <c r="C8617" t="s">
        <v>553</v>
      </c>
      <c r="D8617" t="str">
        <f>IFERROR(VLOOKUP(A8617,'Perpetual Stats(HEM)'!$A$3:$D$2773,3,FALSE),B8617)</f>
        <v>VIC</v>
      </c>
    </row>
    <row r="8618" spans="1:4">
      <c r="A8618">
        <v>8817</v>
      </c>
      <c r="B8618" t="s">
        <v>527</v>
      </c>
      <c r="C8618" t="s">
        <v>553</v>
      </c>
      <c r="D8618" t="str">
        <f>IFERROR(VLOOKUP(A8618,'Perpetual Stats(HEM)'!$A$3:$D$2773,3,FALSE),B8618)</f>
        <v>VIC</v>
      </c>
    </row>
    <row r="8619" spans="1:4">
      <c r="A8619">
        <v>8818</v>
      </c>
      <c r="B8619" t="s">
        <v>527</v>
      </c>
      <c r="C8619" t="s">
        <v>553</v>
      </c>
      <c r="D8619" t="str">
        <f>IFERROR(VLOOKUP(A8619,'Perpetual Stats(HEM)'!$A$3:$D$2773,3,FALSE),B8619)</f>
        <v>VIC</v>
      </c>
    </row>
    <row r="8620" spans="1:4">
      <c r="A8620">
        <v>8819</v>
      </c>
      <c r="B8620" t="s">
        <v>527</v>
      </c>
      <c r="C8620" t="s">
        <v>553</v>
      </c>
      <c r="D8620" t="str">
        <f>IFERROR(VLOOKUP(A8620,'Perpetual Stats(HEM)'!$A$3:$D$2773,3,FALSE),B8620)</f>
        <v>VIC</v>
      </c>
    </row>
    <row r="8621" spans="1:4">
      <c r="A8621">
        <v>8820</v>
      </c>
      <c r="B8621" t="s">
        <v>527</v>
      </c>
      <c r="C8621" t="s">
        <v>553</v>
      </c>
      <c r="D8621" t="str">
        <f>IFERROR(VLOOKUP(A8621,'Perpetual Stats(HEM)'!$A$3:$D$2773,3,FALSE),B8621)</f>
        <v>VIC</v>
      </c>
    </row>
    <row r="8622" spans="1:4">
      <c r="A8622">
        <v>8821</v>
      </c>
      <c r="B8622" t="s">
        <v>527</v>
      </c>
      <c r="C8622" t="s">
        <v>553</v>
      </c>
      <c r="D8622" t="str">
        <f>IFERROR(VLOOKUP(A8622,'Perpetual Stats(HEM)'!$A$3:$D$2773,3,FALSE),B8622)</f>
        <v>VIC</v>
      </c>
    </row>
    <row r="8623" spans="1:4">
      <c r="A8623">
        <v>8822</v>
      </c>
      <c r="B8623" t="s">
        <v>527</v>
      </c>
      <c r="C8623" t="s">
        <v>553</v>
      </c>
      <c r="D8623" t="str">
        <f>IFERROR(VLOOKUP(A8623,'Perpetual Stats(HEM)'!$A$3:$D$2773,3,FALSE),B8623)</f>
        <v>VIC</v>
      </c>
    </row>
    <row r="8624" spans="1:4">
      <c r="A8624">
        <v>8823</v>
      </c>
      <c r="B8624" t="s">
        <v>527</v>
      </c>
      <c r="C8624" t="s">
        <v>553</v>
      </c>
      <c r="D8624" t="str">
        <f>IFERROR(VLOOKUP(A8624,'Perpetual Stats(HEM)'!$A$3:$D$2773,3,FALSE),B8624)</f>
        <v>VIC</v>
      </c>
    </row>
    <row r="8625" spans="1:4">
      <c r="A8625">
        <v>8824</v>
      </c>
      <c r="B8625" t="s">
        <v>527</v>
      </c>
      <c r="C8625" t="s">
        <v>553</v>
      </c>
      <c r="D8625" t="str">
        <f>IFERROR(VLOOKUP(A8625,'Perpetual Stats(HEM)'!$A$3:$D$2773,3,FALSE),B8625)</f>
        <v>VIC</v>
      </c>
    </row>
    <row r="8626" spans="1:4">
      <c r="A8626">
        <v>8825</v>
      </c>
      <c r="B8626" t="s">
        <v>527</v>
      </c>
      <c r="C8626" t="s">
        <v>553</v>
      </c>
      <c r="D8626" t="str">
        <f>IFERROR(VLOOKUP(A8626,'Perpetual Stats(HEM)'!$A$3:$D$2773,3,FALSE),B8626)</f>
        <v>VIC</v>
      </c>
    </row>
    <row r="8627" spans="1:4">
      <c r="A8627">
        <v>8826</v>
      </c>
      <c r="B8627" t="s">
        <v>527</v>
      </c>
      <c r="C8627" t="s">
        <v>553</v>
      </c>
      <c r="D8627" t="str">
        <f>IFERROR(VLOOKUP(A8627,'Perpetual Stats(HEM)'!$A$3:$D$2773,3,FALSE),B8627)</f>
        <v>VIC</v>
      </c>
    </row>
    <row r="8628" spans="1:4">
      <c r="A8628">
        <v>8827</v>
      </c>
      <c r="B8628" t="s">
        <v>527</v>
      </c>
      <c r="C8628" t="s">
        <v>553</v>
      </c>
      <c r="D8628" t="str">
        <f>IFERROR(VLOOKUP(A8628,'Perpetual Stats(HEM)'!$A$3:$D$2773,3,FALSE),B8628)</f>
        <v>VIC</v>
      </c>
    </row>
    <row r="8629" spans="1:4">
      <c r="A8629">
        <v>8828</v>
      </c>
      <c r="B8629" t="s">
        <v>527</v>
      </c>
      <c r="C8629" t="s">
        <v>553</v>
      </c>
      <c r="D8629" t="str">
        <f>IFERROR(VLOOKUP(A8629,'Perpetual Stats(HEM)'!$A$3:$D$2773,3,FALSE),B8629)</f>
        <v>VIC</v>
      </c>
    </row>
    <row r="8630" spans="1:4">
      <c r="A8630">
        <v>8829</v>
      </c>
      <c r="B8630" t="s">
        <v>527</v>
      </c>
      <c r="C8630" t="s">
        <v>553</v>
      </c>
      <c r="D8630" t="str">
        <f>IFERROR(VLOOKUP(A8630,'Perpetual Stats(HEM)'!$A$3:$D$2773,3,FALSE),B8630)</f>
        <v>VIC</v>
      </c>
    </row>
    <row r="8631" spans="1:4">
      <c r="A8631">
        <v>8830</v>
      </c>
      <c r="B8631" t="s">
        <v>527</v>
      </c>
      <c r="C8631" t="s">
        <v>553</v>
      </c>
      <c r="D8631" t="str">
        <f>IFERROR(VLOOKUP(A8631,'Perpetual Stats(HEM)'!$A$3:$D$2773,3,FALSE),B8631)</f>
        <v>VIC</v>
      </c>
    </row>
    <row r="8632" spans="1:4">
      <c r="A8632">
        <v>8831</v>
      </c>
      <c r="B8632" t="s">
        <v>527</v>
      </c>
      <c r="C8632" t="s">
        <v>553</v>
      </c>
      <c r="D8632" t="str">
        <f>IFERROR(VLOOKUP(A8632,'Perpetual Stats(HEM)'!$A$3:$D$2773,3,FALSE),B8632)</f>
        <v>VIC</v>
      </c>
    </row>
    <row r="8633" spans="1:4">
      <c r="A8633">
        <v>8832</v>
      </c>
      <c r="B8633" t="s">
        <v>527</v>
      </c>
      <c r="C8633" t="s">
        <v>553</v>
      </c>
      <c r="D8633" t="str">
        <f>IFERROR(VLOOKUP(A8633,'Perpetual Stats(HEM)'!$A$3:$D$2773,3,FALSE),B8633)</f>
        <v>VIC</v>
      </c>
    </row>
    <row r="8634" spans="1:4">
      <c r="A8634">
        <v>8833</v>
      </c>
      <c r="B8634" t="s">
        <v>527</v>
      </c>
      <c r="C8634" t="s">
        <v>553</v>
      </c>
      <c r="D8634" t="str">
        <f>IFERROR(VLOOKUP(A8634,'Perpetual Stats(HEM)'!$A$3:$D$2773,3,FALSE),B8634)</f>
        <v>VIC</v>
      </c>
    </row>
    <row r="8635" spans="1:4">
      <c r="A8635">
        <v>8834</v>
      </c>
      <c r="B8635" t="s">
        <v>527</v>
      </c>
      <c r="C8635" t="s">
        <v>553</v>
      </c>
      <c r="D8635" t="str">
        <f>IFERROR(VLOOKUP(A8635,'Perpetual Stats(HEM)'!$A$3:$D$2773,3,FALSE),B8635)</f>
        <v>VIC</v>
      </c>
    </row>
    <row r="8636" spans="1:4">
      <c r="A8636">
        <v>8835</v>
      </c>
      <c r="B8636" t="s">
        <v>527</v>
      </c>
      <c r="C8636" t="s">
        <v>553</v>
      </c>
      <c r="D8636" t="str">
        <f>IFERROR(VLOOKUP(A8636,'Perpetual Stats(HEM)'!$A$3:$D$2773,3,FALSE),B8636)</f>
        <v>VIC</v>
      </c>
    </row>
    <row r="8637" spans="1:4">
      <c r="A8637">
        <v>8836</v>
      </c>
      <c r="B8637" t="s">
        <v>527</v>
      </c>
      <c r="C8637" t="s">
        <v>553</v>
      </c>
      <c r="D8637" t="str">
        <f>IFERROR(VLOOKUP(A8637,'Perpetual Stats(HEM)'!$A$3:$D$2773,3,FALSE),B8637)</f>
        <v>VIC</v>
      </c>
    </row>
    <row r="8638" spans="1:4">
      <c r="A8638">
        <v>8837</v>
      </c>
      <c r="B8638" t="s">
        <v>527</v>
      </c>
      <c r="C8638" t="s">
        <v>553</v>
      </c>
      <c r="D8638" t="str">
        <f>IFERROR(VLOOKUP(A8638,'Perpetual Stats(HEM)'!$A$3:$D$2773,3,FALSE),B8638)</f>
        <v>VIC</v>
      </c>
    </row>
    <row r="8639" spans="1:4">
      <c r="A8639">
        <v>8838</v>
      </c>
      <c r="B8639" t="s">
        <v>527</v>
      </c>
      <c r="C8639" t="s">
        <v>553</v>
      </c>
      <c r="D8639" t="str">
        <f>IFERROR(VLOOKUP(A8639,'Perpetual Stats(HEM)'!$A$3:$D$2773,3,FALSE),B8639)</f>
        <v>VIC</v>
      </c>
    </row>
    <row r="8640" spans="1:4">
      <c r="A8640">
        <v>8839</v>
      </c>
      <c r="B8640" t="s">
        <v>527</v>
      </c>
      <c r="C8640" t="s">
        <v>553</v>
      </c>
      <c r="D8640" t="str">
        <f>IFERROR(VLOOKUP(A8640,'Perpetual Stats(HEM)'!$A$3:$D$2773,3,FALSE),B8640)</f>
        <v>VIC</v>
      </c>
    </row>
    <row r="8641" spans="1:4">
      <c r="A8641">
        <v>8840</v>
      </c>
      <c r="B8641" t="s">
        <v>527</v>
      </c>
      <c r="C8641" t="s">
        <v>553</v>
      </c>
      <c r="D8641" t="str">
        <f>IFERROR(VLOOKUP(A8641,'Perpetual Stats(HEM)'!$A$3:$D$2773,3,FALSE),B8641)</f>
        <v>VIC</v>
      </c>
    </row>
    <row r="8642" spans="1:4">
      <c r="A8642">
        <v>8841</v>
      </c>
      <c r="B8642" t="s">
        <v>527</v>
      </c>
      <c r="C8642" t="s">
        <v>553</v>
      </c>
      <c r="D8642" t="str">
        <f>IFERROR(VLOOKUP(A8642,'Perpetual Stats(HEM)'!$A$3:$D$2773,3,FALSE),B8642)</f>
        <v>VIC</v>
      </c>
    </row>
    <row r="8643" spans="1:4">
      <c r="A8643">
        <v>8842</v>
      </c>
      <c r="B8643" t="s">
        <v>527</v>
      </c>
      <c r="C8643" t="s">
        <v>553</v>
      </c>
      <c r="D8643" t="str">
        <f>IFERROR(VLOOKUP(A8643,'Perpetual Stats(HEM)'!$A$3:$D$2773,3,FALSE),B8643)</f>
        <v>VIC</v>
      </c>
    </row>
    <row r="8644" spans="1:4">
      <c r="A8644">
        <v>8843</v>
      </c>
      <c r="B8644" t="s">
        <v>527</v>
      </c>
      <c r="C8644" t="s">
        <v>553</v>
      </c>
      <c r="D8644" t="str">
        <f>IFERROR(VLOOKUP(A8644,'Perpetual Stats(HEM)'!$A$3:$D$2773,3,FALSE),B8644)</f>
        <v>VIC</v>
      </c>
    </row>
    <row r="8645" spans="1:4">
      <c r="A8645">
        <v>8844</v>
      </c>
      <c r="B8645" t="s">
        <v>527</v>
      </c>
      <c r="C8645" t="s">
        <v>553</v>
      </c>
      <c r="D8645" t="str">
        <f>IFERROR(VLOOKUP(A8645,'Perpetual Stats(HEM)'!$A$3:$D$2773,3,FALSE),B8645)</f>
        <v>VIC</v>
      </c>
    </row>
    <row r="8646" spans="1:4">
      <c r="A8646">
        <v>8845</v>
      </c>
      <c r="B8646" t="s">
        <v>527</v>
      </c>
      <c r="C8646" t="s">
        <v>553</v>
      </c>
      <c r="D8646" t="str">
        <f>IFERROR(VLOOKUP(A8646,'Perpetual Stats(HEM)'!$A$3:$D$2773,3,FALSE),B8646)</f>
        <v>VIC</v>
      </c>
    </row>
    <row r="8647" spans="1:4">
      <c r="A8647">
        <v>8846</v>
      </c>
      <c r="B8647" t="s">
        <v>527</v>
      </c>
      <c r="C8647" t="s">
        <v>553</v>
      </c>
      <c r="D8647" t="str">
        <f>IFERROR(VLOOKUP(A8647,'Perpetual Stats(HEM)'!$A$3:$D$2773,3,FALSE),B8647)</f>
        <v>VIC</v>
      </c>
    </row>
    <row r="8648" spans="1:4">
      <c r="A8648">
        <v>8847</v>
      </c>
      <c r="B8648" t="s">
        <v>527</v>
      </c>
      <c r="C8648" t="s">
        <v>553</v>
      </c>
      <c r="D8648" t="str">
        <f>IFERROR(VLOOKUP(A8648,'Perpetual Stats(HEM)'!$A$3:$D$2773,3,FALSE),B8648)</f>
        <v>VIC</v>
      </c>
    </row>
    <row r="8649" spans="1:4">
      <c r="A8649">
        <v>8848</v>
      </c>
      <c r="B8649" t="s">
        <v>527</v>
      </c>
      <c r="C8649" t="s">
        <v>553</v>
      </c>
      <c r="D8649" t="str">
        <f>IFERROR(VLOOKUP(A8649,'Perpetual Stats(HEM)'!$A$3:$D$2773,3,FALSE),B8649)</f>
        <v>VIC</v>
      </c>
    </row>
    <row r="8650" spans="1:4">
      <c r="A8650">
        <v>8849</v>
      </c>
      <c r="B8650" t="s">
        <v>527</v>
      </c>
      <c r="C8650" t="s">
        <v>553</v>
      </c>
      <c r="D8650" t="str">
        <f>IFERROR(VLOOKUP(A8650,'Perpetual Stats(HEM)'!$A$3:$D$2773,3,FALSE),B8650)</f>
        <v>VIC</v>
      </c>
    </row>
    <row r="8651" spans="1:4">
      <c r="A8651">
        <v>8850</v>
      </c>
      <c r="B8651" t="s">
        <v>527</v>
      </c>
      <c r="C8651" t="s">
        <v>553</v>
      </c>
      <c r="D8651" t="str">
        <f>IFERROR(VLOOKUP(A8651,'Perpetual Stats(HEM)'!$A$3:$D$2773,3,FALSE),B8651)</f>
        <v>VIC</v>
      </c>
    </row>
    <row r="8652" spans="1:4">
      <c r="A8652">
        <v>8851</v>
      </c>
      <c r="B8652" t="s">
        <v>527</v>
      </c>
      <c r="C8652" t="s">
        <v>553</v>
      </c>
      <c r="D8652" t="str">
        <f>IFERROR(VLOOKUP(A8652,'Perpetual Stats(HEM)'!$A$3:$D$2773,3,FALSE),B8652)</f>
        <v>VIC</v>
      </c>
    </row>
    <row r="8653" spans="1:4">
      <c r="A8653">
        <v>8852</v>
      </c>
      <c r="B8653" t="s">
        <v>527</v>
      </c>
      <c r="C8653" t="s">
        <v>553</v>
      </c>
      <c r="D8653" t="str">
        <f>IFERROR(VLOOKUP(A8653,'Perpetual Stats(HEM)'!$A$3:$D$2773,3,FALSE),B8653)</f>
        <v>VIC</v>
      </c>
    </row>
    <row r="8654" spans="1:4">
      <c r="A8654">
        <v>8853</v>
      </c>
      <c r="B8654" t="s">
        <v>527</v>
      </c>
      <c r="C8654" t="s">
        <v>553</v>
      </c>
      <c r="D8654" t="str">
        <f>IFERROR(VLOOKUP(A8654,'Perpetual Stats(HEM)'!$A$3:$D$2773,3,FALSE),B8654)</f>
        <v>VIC</v>
      </c>
    </row>
    <row r="8655" spans="1:4">
      <c r="A8655">
        <v>8854</v>
      </c>
      <c r="B8655" t="s">
        <v>527</v>
      </c>
      <c r="C8655" t="s">
        <v>553</v>
      </c>
      <c r="D8655" t="str">
        <f>IFERROR(VLOOKUP(A8655,'Perpetual Stats(HEM)'!$A$3:$D$2773,3,FALSE),B8655)</f>
        <v>VIC</v>
      </c>
    </row>
    <row r="8656" spans="1:4">
      <c r="A8656">
        <v>8855</v>
      </c>
      <c r="B8656" t="s">
        <v>527</v>
      </c>
      <c r="C8656" t="s">
        <v>553</v>
      </c>
      <c r="D8656" t="str">
        <f>IFERROR(VLOOKUP(A8656,'Perpetual Stats(HEM)'!$A$3:$D$2773,3,FALSE),B8656)</f>
        <v>VIC</v>
      </c>
    </row>
    <row r="8657" spans="1:4">
      <c r="A8657">
        <v>8856</v>
      </c>
      <c r="B8657" t="s">
        <v>527</v>
      </c>
      <c r="C8657" t="s">
        <v>553</v>
      </c>
      <c r="D8657" t="str">
        <f>IFERROR(VLOOKUP(A8657,'Perpetual Stats(HEM)'!$A$3:$D$2773,3,FALSE),B8657)</f>
        <v>VIC</v>
      </c>
    </row>
    <row r="8658" spans="1:4">
      <c r="A8658">
        <v>8857</v>
      </c>
      <c r="B8658" t="s">
        <v>527</v>
      </c>
      <c r="C8658" t="s">
        <v>553</v>
      </c>
      <c r="D8658" t="str">
        <f>IFERROR(VLOOKUP(A8658,'Perpetual Stats(HEM)'!$A$3:$D$2773,3,FALSE),B8658)</f>
        <v>VIC</v>
      </c>
    </row>
    <row r="8659" spans="1:4">
      <c r="A8659">
        <v>8858</v>
      </c>
      <c r="B8659" t="s">
        <v>527</v>
      </c>
      <c r="C8659" t="s">
        <v>553</v>
      </c>
      <c r="D8659" t="str">
        <f>IFERROR(VLOOKUP(A8659,'Perpetual Stats(HEM)'!$A$3:$D$2773,3,FALSE),B8659)</f>
        <v>VIC</v>
      </c>
    </row>
    <row r="8660" spans="1:4">
      <c r="A8660">
        <v>8859</v>
      </c>
      <c r="B8660" t="s">
        <v>527</v>
      </c>
      <c r="C8660" t="s">
        <v>553</v>
      </c>
      <c r="D8660" t="str">
        <f>IFERROR(VLOOKUP(A8660,'Perpetual Stats(HEM)'!$A$3:$D$2773,3,FALSE),B8660)</f>
        <v>VIC</v>
      </c>
    </row>
    <row r="8661" spans="1:4">
      <c r="A8661">
        <v>8860</v>
      </c>
      <c r="B8661" t="s">
        <v>527</v>
      </c>
      <c r="C8661" t="s">
        <v>553</v>
      </c>
      <c r="D8661" t="str">
        <f>IFERROR(VLOOKUP(A8661,'Perpetual Stats(HEM)'!$A$3:$D$2773,3,FALSE),B8661)</f>
        <v>VIC</v>
      </c>
    </row>
    <row r="8662" spans="1:4">
      <c r="A8662">
        <v>8861</v>
      </c>
      <c r="B8662" t="s">
        <v>527</v>
      </c>
      <c r="C8662" t="s">
        <v>553</v>
      </c>
      <c r="D8662" t="str">
        <f>IFERROR(VLOOKUP(A8662,'Perpetual Stats(HEM)'!$A$3:$D$2773,3,FALSE),B8662)</f>
        <v>VIC</v>
      </c>
    </row>
    <row r="8663" spans="1:4">
      <c r="A8663">
        <v>8862</v>
      </c>
      <c r="B8663" t="s">
        <v>527</v>
      </c>
      <c r="C8663" t="s">
        <v>553</v>
      </c>
      <c r="D8663" t="str">
        <f>IFERROR(VLOOKUP(A8663,'Perpetual Stats(HEM)'!$A$3:$D$2773,3,FALSE),B8663)</f>
        <v>VIC</v>
      </c>
    </row>
    <row r="8664" spans="1:4">
      <c r="A8664">
        <v>8863</v>
      </c>
      <c r="B8664" t="s">
        <v>527</v>
      </c>
      <c r="C8664" t="s">
        <v>553</v>
      </c>
      <c r="D8664" t="str">
        <f>IFERROR(VLOOKUP(A8664,'Perpetual Stats(HEM)'!$A$3:$D$2773,3,FALSE),B8664)</f>
        <v>VIC</v>
      </c>
    </row>
    <row r="8665" spans="1:4">
      <c r="A8665">
        <v>8864</v>
      </c>
      <c r="B8665" t="s">
        <v>527</v>
      </c>
      <c r="C8665" t="s">
        <v>553</v>
      </c>
      <c r="D8665" t="str">
        <f>IFERROR(VLOOKUP(A8665,'Perpetual Stats(HEM)'!$A$3:$D$2773,3,FALSE),B8665)</f>
        <v>VIC</v>
      </c>
    </row>
    <row r="8666" spans="1:4">
      <c r="A8666">
        <v>8865</v>
      </c>
      <c r="B8666" t="s">
        <v>527</v>
      </c>
      <c r="C8666" t="s">
        <v>553</v>
      </c>
      <c r="D8666" t="str">
        <f>IFERROR(VLOOKUP(A8666,'Perpetual Stats(HEM)'!$A$3:$D$2773,3,FALSE),B8666)</f>
        <v>VIC</v>
      </c>
    </row>
    <row r="8667" spans="1:4">
      <c r="A8667">
        <v>8866</v>
      </c>
      <c r="B8667" t="s">
        <v>527</v>
      </c>
      <c r="C8667" t="s">
        <v>553</v>
      </c>
      <c r="D8667" t="str">
        <f>IFERROR(VLOOKUP(A8667,'Perpetual Stats(HEM)'!$A$3:$D$2773,3,FALSE),B8667)</f>
        <v>VIC</v>
      </c>
    </row>
    <row r="8668" spans="1:4">
      <c r="A8668">
        <v>8867</v>
      </c>
      <c r="B8668" t="s">
        <v>527</v>
      </c>
      <c r="C8668" t="s">
        <v>553</v>
      </c>
      <c r="D8668" t="str">
        <f>IFERROR(VLOOKUP(A8668,'Perpetual Stats(HEM)'!$A$3:$D$2773,3,FALSE),B8668)</f>
        <v>VIC</v>
      </c>
    </row>
    <row r="8669" spans="1:4">
      <c r="A8669">
        <v>8868</v>
      </c>
      <c r="B8669" t="s">
        <v>527</v>
      </c>
      <c r="C8669" t="s">
        <v>553</v>
      </c>
      <c r="D8669" t="str">
        <f>IFERROR(VLOOKUP(A8669,'Perpetual Stats(HEM)'!$A$3:$D$2773,3,FALSE),B8669)</f>
        <v>VIC</v>
      </c>
    </row>
    <row r="8670" spans="1:4">
      <c r="A8670">
        <v>8869</v>
      </c>
      <c r="B8670" t="s">
        <v>527</v>
      </c>
      <c r="C8670" t="s">
        <v>553</v>
      </c>
      <c r="D8670" t="str">
        <f>IFERROR(VLOOKUP(A8670,'Perpetual Stats(HEM)'!$A$3:$D$2773,3,FALSE),B8670)</f>
        <v>VIC</v>
      </c>
    </row>
    <row r="8671" spans="1:4">
      <c r="A8671">
        <v>8870</v>
      </c>
      <c r="B8671" t="s">
        <v>527</v>
      </c>
      <c r="C8671" t="s">
        <v>553</v>
      </c>
      <c r="D8671" t="str">
        <f>IFERROR(VLOOKUP(A8671,'Perpetual Stats(HEM)'!$A$3:$D$2773,3,FALSE),B8671)</f>
        <v>VIC</v>
      </c>
    </row>
    <row r="8672" spans="1:4">
      <c r="A8672">
        <v>8871</v>
      </c>
      <c r="B8672" t="s">
        <v>527</v>
      </c>
      <c r="C8672" t="s">
        <v>553</v>
      </c>
      <c r="D8672" t="str">
        <f>IFERROR(VLOOKUP(A8672,'Perpetual Stats(HEM)'!$A$3:$D$2773,3,FALSE),B8672)</f>
        <v>VIC</v>
      </c>
    </row>
    <row r="8673" spans="1:4">
      <c r="A8673">
        <v>8872</v>
      </c>
      <c r="B8673" t="s">
        <v>527</v>
      </c>
      <c r="C8673" t="s">
        <v>553</v>
      </c>
      <c r="D8673" t="str">
        <f>IFERROR(VLOOKUP(A8673,'Perpetual Stats(HEM)'!$A$3:$D$2773,3,FALSE),B8673)</f>
        <v>VIC</v>
      </c>
    </row>
    <row r="8674" spans="1:4">
      <c r="A8674">
        <v>8873</v>
      </c>
      <c r="B8674" t="s">
        <v>527</v>
      </c>
      <c r="C8674" t="s">
        <v>553</v>
      </c>
      <c r="D8674" t="str">
        <f>IFERROR(VLOOKUP(A8674,'Perpetual Stats(HEM)'!$A$3:$D$2773,3,FALSE),B8674)</f>
        <v>VIC</v>
      </c>
    </row>
    <row r="8675" spans="1:4">
      <c r="A8675">
        <v>8874</v>
      </c>
      <c r="B8675" t="s">
        <v>527</v>
      </c>
      <c r="C8675" t="s">
        <v>553</v>
      </c>
      <c r="D8675" t="str">
        <f>IFERROR(VLOOKUP(A8675,'Perpetual Stats(HEM)'!$A$3:$D$2773,3,FALSE),B8675)</f>
        <v>VIC</v>
      </c>
    </row>
    <row r="8676" spans="1:4">
      <c r="A8676">
        <v>8875</v>
      </c>
      <c r="B8676" t="s">
        <v>527</v>
      </c>
      <c r="C8676" t="s">
        <v>553</v>
      </c>
      <c r="D8676" t="str">
        <f>IFERROR(VLOOKUP(A8676,'Perpetual Stats(HEM)'!$A$3:$D$2773,3,FALSE),B8676)</f>
        <v>VIC</v>
      </c>
    </row>
    <row r="8677" spans="1:4">
      <c r="A8677">
        <v>8876</v>
      </c>
      <c r="B8677" t="s">
        <v>527</v>
      </c>
      <c r="C8677" t="s">
        <v>553</v>
      </c>
      <c r="D8677" t="str">
        <f>IFERROR(VLOOKUP(A8677,'Perpetual Stats(HEM)'!$A$3:$D$2773,3,FALSE),B8677)</f>
        <v>VIC</v>
      </c>
    </row>
    <row r="8678" spans="1:4">
      <c r="A8678">
        <v>8877</v>
      </c>
      <c r="B8678" t="s">
        <v>527</v>
      </c>
      <c r="C8678" t="s">
        <v>553</v>
      </c>
      <c r="D8678" t="str">
        <f>IFERROR(VLOOKUP(A8678,'Perpetual Stats(HEM)'!$A$3:$D$2773,3,FALSE),B8678)</f>
        <v>VIC</v>
      </c>
    </row>
    <row r="8679" spans="1:4">
      <c r="A8679">
        <v>8878</v>
      </c>
      <c r="B8679" t="s">
        <v>527</v>
      </c>
      <c r="C8679" t="s">
        <v>553</v>
      </c>
      <c r="D8679" t="str">
        <f>IFERROR(VLOOKUP(A8679,'Perpetual Stats(HEM)'!$A$3:$D$2773,3,FALSE),B8679)</f>
        <v>VIC</v>
      </c>
    </row>
    <row r="8680" spans="1:4">
      <c r="A8680">
        <v>8879</v>
      </c>
      <c r="B8680" t="s">
        <v>527</v>
      </c>
      <c r="C8680" t="s">
        <v>553</v>
      </c>
      <c r="D8680" t="str">
        <f>IFERROR(VLOOKUP(A8680,'Perpetual Stats(HEM)'!$A$3:$D$2773,3,FALSE),B8680)</f>
        <v>VIC</v>
      </c>
    </row>
    <row r="8681" spans="1:4">
      <c r="A8681">
        <v>8880</v>
      </c>
      <c r="B8681" t="s">
        <v>527</v>
      </c>
      <c r="C8681" t="s">
        <v>553</v>
      </c>
      <c r="D8681" t="str">
        <f>IFERROR(VLOOKUP(A8681,'Perpetual Stats(HEM)'!$A$3:$D$2773,3,FALSE),B8681)</f>
        <v>VIC</v>
      </c>
    </row>
    <row r="8682" spans="1:4">
      <c r="A8682">
        <v>8881</v>
      </c>
      <c r="B8682" t="s">
        <v>527</v>
      </c>
      <c r="C8682" t="s">
        <v>553</v>
      </c>
      <c r="D8682" t="str">
        <f>IFERROR(VLOOKUP(A8682,'Perpetual Stats(HEM)'!$A$3:$D$2773,3,FALSE),B8682)</f>
        <v>VIC</v>
      </c>
    </row>
    <row r="8683" spans="1:4">
      <c r="A8683">
        <v>8882</v>
      </c>
      <c r="B8683" t="s">
        <v>527</v>
      </c>
      <c r="C8683" t="s">
        <v>553</v>
      </c>
      <c r="D8683" t="str">
        <f>IFERROR(VLOOKUP(A8683,'Perpetual Stats(HEM)'!$A$3:$D$2773,3,FALSE),B8683)</f>
        <v>VIC</v>
      </c>
    </row>
    <row r="8684" spans="1:4">
      <c r="A8684">
        <v>8883</v>
      </c>
      <c r="B8684" t="s">
        <v>527</v>
      </c>
      <c r="C8684" t="s">
        <v>553</v>
      </c>
      <c r="D8684" t="str">
        <f>IFERROR(VLOOKUP(A8684,'Perpetual Stats(HEM)'!$A$3:$D$2773,3,FALSE),B8684)</f>
        <v>VIC</v>
      </c>
    </row>
    <row r="8685" spans="1:4">
      <c r="A8685">
        <v>8884</v>
      </c>
      <c r="B8685" t="s">
        <v>527</v>
      </c>
      <c r="C8685" t="s">
        <v>553</v>
      </c>
      <c r="D8685" t="str">
        <f>IFERROR(VLOOKUP(A8685,'Perpetual Stats(HEM)'!$A$3:$D$2773,3,FALSE),B8685)</f>
        <v>VIC</v>
      </c>
    </row>
    <row r="8686" spans="1:4">
      <c r="A8686">
        <v>8885</v>
      </c>
      <c r="B8686" t="s">
        <v>527</v>
      </c>
      <c r="C8686" t="s">
        <v>553</v>
      </c>
      <c r="D8686" t="str">
        <f>IFERROR(VLOOKUP(A8686,'Perpetual Stats(HEM)'!$A$3:$D$2773,3,FALSE),B8686)</f>
        <v>VIC</v>
      </c>
    </row>
    <row r="8687" spans="1:4">
      <c r="A8687">
        <v>8886</v>
      </c>
      <c r="B8687" t="s">
        <v>527</v>
      </c>
      <c r="C8687" t="s">
        <v>553</v>
      </c>
      <c r="D8687" t="str">
        <f>IFERROR(VLOOKUP(A8687,'Perpetual Stats(HEM)'!$A$3:$D$2773,3,FALSE),B8687)</f>
        <v>VIC</v>
      </c>
    </row>
    <row r="8688" spans="1:4">
      <c r="A8688">
        <v>8887</v>
      </c>
      <c r="B8688" t="s">
        <v>527</v>
      </c>
      <c r="C8688" t="s">
        <v>553</v>
      </c>
      <c r="D8688" t="str">
        <f>IFERROR(VLOOKUP(A8688,'Perpetual Stats(HEM)'!$A$3:$D$2773,3,FALSE),B8688)</f>
        <v>VIC</v>
      </c>
    </row>
    <row r="8689" spans="1:4">
      <c r="A8689">
        <v>8888</v>
      </c>
      <c r="B8689" t="s">
        <v>527</v>
      </c>
      <c r="C8689" t="s">
        <v>553</v>
      </c>
      <c r="D8689" t="str">
        <f>IFERROR(VLOOKUP(A8689,'Perpetual Stats(HEM)'!$A$3:$D$2773,3,FALSE),B8689)</f>
        <v>VIC</v>
      </c>
    </row>
    <row r="8690" spans="1:4">
      <c r="A8690">
        <v>8889</v>
      </c>
      <c r="B8690" t="s">
        <v>527</v>
      </c>
      <c r="C8690" t="s">
        <v>553</v>
      </c>
      <c r="D8690" t="str">
        <f>IFERROR(VLOOKUP(A8690,'Perpetual Stats(HEM)'!$A$3:$D$2773,3,FALSE),B8690)</f>
        <v>VIC</v>
      </c>
    </row>
    <row r="8691" spans="1:4">
      <c r="A8691">
        <v>8890</v>
      </c>
      <c r="B8691" t="s">
        <v>527</v>
      </c>
      <c r="C8691" t="s">
        <v>553</v>
      </c>
      <c r="D8691" t="str">
        <f>IFERROR(VLOOKUP(A8691,'Perpetual Stats(HEM)'!$A$3:$D$2773,3,FALSE),B8691)</f>
        <v>VIC</v>
      </c>
    </row>
    <row r="8692" spans="1:4">
      <c r="A8692">
        <v>8891</v>
      </c>
      <c r="B8692" t="s">
        <v>527</v>
      </c>
      <c r="C8692" t="s">
        <v>553</v>
      </c>
      <c r="D8692" t="str">
        <f>IFERROR(VLOOKUP(A8692,'Perpetual Stats(HEM)'!$A$3:$D$2773,3,FALSE),B8692)</f>
        <v>VIC</v>
      </c>
    </row>
    <row r="8693" spans="1:4">
      <c r="A8693">
        <v>8892</v>
      </c>
      <c r="B8693" t="s">
        <v>527</v>
      </c>
      <c r="C8693" t="s">
        <v>553</v>
      </c>
      <c r="D8693" t="str">
        <f>IFERROR(VLOOKUP(A8693,'Perpetual Stats(HEM)'!$A$3:$D$2773,3,FALSE),B8693)</f>
        <v>VIC</v>
      </c>
    </row>
    <row r="8694" spans="1:4">
      <c r="A8694">
        <v>8893</v>
      </c>
      <c r="B8694" t="s">
        <v>527</v>
      </c>
      <c r="C8694" t="s">
        <v>553</v>
      </c>
      <c r="D8694" t="str">
        <f>IFERROR(VLOOKUP(A8694,'Perpetual Stats(HEM)'!$A$3:$D$2773,3,FALSE),B8694)</f>
        <v>VIC</v>
      </c>
    </row>
    <row r="8695" spans="1:4">
      <c r="A8695">
        <v>8894</v>
      </c>
      <c r="B8695" t="s">
        <v>527</v>
      </c>
      <c r="C8695" t="s">
        <v>553</v>
      </c>
      <c r="D8695" t="str">
        <f>IFERROR(VLOOKUP(A8695,'Perpetual Stats(HEM)'!$A$3:$D$2773,3,FALSE),B8695)</f>
        <v>VIC</v>
      </c>
    </row>
    <row r="8696" spans="1:4">
      <c r="A8696">
        <v>8895</v>
      </c>
      <c r="B8696" t="s">
        <v>527</v>
      </c>
      <c r="C8696" t="s">
        <v>553</v>
      </c>
      <c r="D8696" t="str">
        <f>IFERROR(VLOOKUP(A8696,'Perpetual Stats(HEM)'!$A$3:$D$2773,3,FALSE),B8696)</f>
        <v>VIC</v>
      </c>
    </row>
    <row r="8697" spans="1:4">
      <c r="A8697">
        <v>8896</v>
      </c>
      <c r="B8697" t="s">
        <v>527</v>
      </c>
      <c r="C8697" t="s">
        <v>553</v>
      </c>
      <c r="D8697" t="str">
        <f>IFERROR(VLOOKUP(A8697,'Perpetual Stats(HEM)'!$A$3:$D$2773,3,FALSE),B8697)</f>
        <v>VIC</v>
      </c>
    </row>
    <row r="8698" spans="1:4">
      <c r="A8698">
        <v>8897</v>
      </c>
      <c r="B8698" t="s">
        <v>527</v>
      </c>
      <c r="C8698" t="s">
        <v>553</v>
      </c>
      <c r="D8698" t="str">
        <f>IFERROR(VLOOKUP(A8698,'Perpetual Stats(HEM)'!$A$3:$D$2773,3,FALSE),B8698)</f>
        <v>VIC</v>
      </c>
    </row>
    <row r="8699" spans="1:4">
      <c r="A8699">
        <v>8898</v>
      </c>
      <c r="B8699" t="s">
        <v>527</v>
      </c>
      <c r="C8699" t="s">
        <v>553</v>
      </c>
      <c r="D8699" t="str">
        <f>IFERROR(VLOOKUP(A8699,'Perpetual Stats(HEM)'!$A$3:$D$2773,3,FALSE),B8699)</f>
        <v>VIC</v>
      </c>
    </row>
    <row r="8700" spans="1:4">
      <c r="A8700">
        <v>8899</v>
      </c>
      <c r="B8700" t="s">
        <v>527</v>
      </c>
      <c r="C8700" t="s">
        <v>553</v>
      </c>
      <c r="D8700" t="str">
        <f>IFERROR(VLOOKUP(A8700,'Perpetual Stats(HEM)'!$A$3:$D$2773,3,FALSE),B8700)</f>
        <v>VIC</v>
      </c>
    </row>
    <row r="8701" spans="1:4">
      <c r="A8701">
        <v>8900</v>
      </c>
      <c r="B8701" t="s">
        <v>527</v>
      </c>
      <c r="C8701" t="s">
        <v>479</v>
      </c>
      <c r="D8701" t="str">
        <f>IFERROR(VLOOKUP(A8701,'Perpetual Stats(HEM)'!$A$3:$D$2773,3,FALSE),B8701)</f>
        <v>VIC</v>
      </c>
    </row>
    <row r="8702" spans="1:4">
      <c r="A8702">
        <v>8901</v>
      </c>
      <c r="B8702" t="s">
        <v>527</v>
      </c>
      <c r="C8702" t="s">
        <v>479</v>
      </c>
      <c r="D8702" t="str">
        <f>IFERROR(VLOOKUP(A8702,'Perpetual Stats(HEM)'!$A$3:$D$2773,3,FALSE),B8702)</f>
        <v>VIC</v>
      </c>
    </row>
    <row r="8703" spans="1:4">
      <c r="A8703">
        <v>8902</v>
      </c>
      <c r="B8703" t="s">
        <v>527</v>
      </c>
      <c r="C8703" t="s">
        <v>479</v>
      </c>
      <c r="D8703" t="str">
        <f>IFERROR(VLOOKUP(A8703,'Perpetual Stats(HEM)'!$A$3:$D$2773,3,FALSE),B8703)</f>
        <v>VIC</v>
      </c>
    </row>
    <row r="8704" spans="1:4">
      <c r="A8704">
        <v>8903</v>
      </c>
      <c r="B8704" t="s">
        <v>527</v>
      </c>
      <c r="C8704" t="s">
        <v>479</v>
      </c>
      <c r="D8704" t="str">
        <f>IFERROR(VLOOKUP(A8704,'Perpetual Stats(HEM)'!$A$3:$D$2773,3,FALSE),B8704)</f>
        <v>VIC</v>
      </c>
    </row>
    <row r="8705" spans="1:4">
      <c r="A8705">
        <v>8904</v>
      </c>
      <c r="B8705" t="s">
        <v>527</v>
      </c>
      <c r="C8705" t="s">
        <v>479</v>
      </c>
      <c r="D8705" t="str">
        <f>IFERROR(VLOOKUP(A8705,'Perpetual Stats(HEM)'!$A$3:$D$2773,3,FALSE),B8705)</f>
        <v>VIC</v>
      </c>
    </row>
    <row r="8706" spans="1:4">
      <c r="A8706">
        <v>8905</v>
      </c>
      <c r="B8706" t="s">
        <v>527</v>
      </c>
      <c r="C8706" t="s">
        <v>479</v>
      </c>
      <c r="D8706" t="str">
        <f>IFERROR(VLOOKUP(A8706,'Perpetual Stats(HEM)'!$A$3:$D$2773,3,FALSE),B8706)</f>
        <v>VIC</v>
      </c>
    </row>
    <row r="8707" spans="1:4">
      <c r="A8707">
        <v>8906</v>
      </c>
      <c r="B8707" t="s">
        <v>527</v>
      </c>
      <c r="C8707" t="s">
        <v>479</v>
      </c>
      <c r="D8707" t="str">
        <f>IFERROR(VLOOKUP(A8707,'Perpetual Stats(HEM)'!$A$3:$D$2773,3,FALSE),B8707)</f>
        <v>VIC</v>
      </c>
    </row>
    <row r="8708" spans="1:4">
      <c r="A8708">
        <v>8907</v>
      </c>
      <c r="B8708" t="s">
        <v>527</v>
      </c>
      <c r="C8708" t="s">
        <v>479</v>
      </c>
      <c r="D8708" t="str">
        <f>IFERROR(VLOOKUP(A8708,'Perpetual Stats(HEM)'!$A$3:$D$2773,3,FALSE),B8708)</f>
        <v>VIC</v>
      </c>
    </row>
    <row r="8709" spans="1:4">
      <c r="A8709">
        <v>8908</v>
      </c>
      <c r="B8709" t="s">
        <v>527</v>
      </c>
      <c r="C8709" t="s">
        <v>479</v>
      </c>
      <c r="D8709" t="str">
        <f>IFERROR(VLOOKUP(A8709,'Perpetual Stats(HEM)'!$A$3:$D$2773,3,FALSE),B8709)</f>
        <v>VIC</v>
      </c>
    </row>
    <row r="8710" spans="1:4">
      <c r="A8710">
        <v>8909</v>
      </c>
      <c r="B8710" t="s">
        <v>527</v>
      </c>
      <c r="C8710" t="s">
        <v>479</v>
      </c>
      <c r="D8710" t="str">
        <f>IFERROR(VLOOKUP(A8710,'Perpetual Stats(HEM)'!$A$3:$D$2773,3,FALSE),B8710)</f>
        <v>VIC</v>
      </c>
    </row>
    <row r="8711" spans="1:4">
      <c r="A8711">
        <v>8910</v>
      </c>
      <c r="B8711" t="s">
        <v>527</v>
      </c>
      <c r="C8711" t="s">
        <v>479</v>
      </c>
      <c r="D8711" t="str">
        <f>IFERROR(VLOOKUP(A8711,'Perpetual Stats(HEM)'!$A$3:$D$2773,3,FALSE),B8711)</f>
        <v>VIC</v>
      </c>
    </row>
    <row r="8712" spans="1:4">
      <c r="A8712">
        <v>8911</v>
      </c>
      <c r="B8712" t="s">
        <v>527</v>
      </c>
      <c r="C8712" t="s">
        <v>479</v>
      </c>
      <c r="D8712" t="str">
        <f>IFERROR(VLOOKUP(A8712,'Perpetual Stats(HEM)'!$A$3:$D$2773,3,FALSE),B8712)</f>
        <v>VIC</v>
      </c>
    </row>
    <row r="8713" spans="1:4">
      <c r="A8713">
        <v>8912</v>
      </c>
      <c r="B8713" t="s">
        <v>527</v>
      </c>
      <c r="C8713" t="s">
        <v>479</v>
      </c>
      <c r="D8713" t="str">
        <f>IFERROR(VLOOKUP(A8713,'Perpetual Stats(HEM)'!$A$3:$D$2773,3,FALSE),B8713)</f>
        <v>VIC</v>
      </c>
    </row>
    <row r="8714" spans="1:4">
      <c r="A8714">
        <v>8913</v>
      </c>
      <c r="B8714" t="s">
        <v>527</v>
      </c>
      <c r="C8714" t="s">
        <v>479</v>
      </c>
      <c r="D8714" t="str">
        <f>IFERROR(VLOOKUP(A8714,'Perpetual Stats(HEM)'!$A$3:$D$2773,3,FALSE),B8714)</f>
        <v>VIC</v>
      </c>
    </row>
    <row r="8715" spans="1:4">
      <c r="A8715">
        <v>8914</v>
      </c>
      <c r="B8715" t="s">
        <v>527</v>
      </c>
      <c r="C8715" t="s">
        <v>479</v>
      </c>
      <c r="D8715" t="str">
        <f>IFERROR(VLOOKUP(A8715,'Perpetual Stats(HEM)'!$A$3:$D$2773,3,FALSE),B8715)</f>
        <v>VIC</v>
      </c>
    </row>
    <row r="8716" spans="1:4">
      <c r="A8716">
        <v>8915</v>
      </c>
      <c r="B8716" t="s">
        <v>527</v>
      </c>
      <c r="C8716" t="s">
        <v>479</v>
      </c>
      <c r="D8716" t="str">
        <f>IFERROR(VLOOKUP(A8716,'Perpetual Stats(HEM)'!$A$3:$D$2773,3,FALSE),B8716)</f>
        <v>VIC</v>
      </c>
    </row>
    <row r="8717" spans="1:4">
      <c r="A8717">
        <v>8916</v>
      </c>
      <c r="B8717" t="s">
        <v>527</v>
      </c>
      <c r="C8717" t="s">
        <v>479</v>
      </c>
      <c r="D8717" t="str">
        <f>IFERROR(VLOOKUP(A8717,'Perpetual Stats(HEM)'!$A$3:$D$2773,3,FALSE),B8717)</f>
        <v>VIC</v>
      </c>
    </row>
    <row r="8718" spans="1:4">
      <c r="A8718">
        <v>8917</v>
      </c>
      <c r="B8718" t="s">
        <v>527</v>
      </c>
      <c r="C8718" t="s">
        <v>479</v>
      </c>
      <c r="D8718" t="str">
        <f>IFERROR(VLOOKUP(A8718,'Perpetual Stats(HEM)'!$A$3:$D$2773,3,FALSE),B8718)</f>
        <v>VIC</v>
      </c>
    </row>
    <row r="8719" spans="1:4">
      <c r="A8719">
        <v>8918</v>
      </c>
      <c r="B8719" t="s">
        <v>527</v>
      </c>
      <c r="C8719" t="s">
        <v>479</v>
      </c>
      <c r="D8719" t="str">
        <f>IFERROR(VLOOKUP(A8719,'Perpetual Stats(HEM)'!$A$3:$D$2773,3,FALSE),B8719)</f>
        <v>VIC</v>
      </c>
    </row>
    <row r="8720" spans="1:4">
      <c r="A8720">
        <v>8919</v>
      </c>
      <c r="B8720" t="s">
        <v>527</v>
      </c>
      <c r="C8720" t="s">
        <v>479</v>
      </c>
      <c r="D8720" t="str">
        <f>IFERROR(VLOOKUP(A8720,'Perpetual Stats(HEM)'!$A$3:$D$2773,3,FALSE),B8720)</f>
        <v>VIC</v>
      </c>
    </row>
    <row r="8721" spans="1:4">
      <c r="A8721">
        <v>8920</v>
      </c>
      <c r="B8721" t="s">
        <v>527</v>
      </c>
      <c r="C8721" t="s">
        <v>479</v>
      </c>
      <c r="D8721" t="str">
        <f>IFERROR(VLOOKUP(A8721,'Perpetual Stats(HEM)'!$A$3:$D$2773,3,FALSE),B8721)</f>
        <v>VIC</v>
      </c>
    </row>
    <row r="8722" spans="1:4">
      <c r="A8722">
        <v>8921</v>
      </c>
      <c r="B8722" t="s">
        <v>527</v>
      </c>
      <c r="C8722" t="s">
        <v>479</v>
      </c>
      <c r="D8722" t="str">
        <f>IFERROR(VLOOKUP(A8722,'Perpetual Stats(HEM)'!$A$3:$D$2773,3,FALSE),B8722)</f>
        <v>VIC</v>
      </c>
    </row>
    <row r="8723" spans="1:4">
      <c r="A8723">
        <v>8922</v>
      </c>
      <c r="B8723" t="s">
        <v>527</v>
      </c>
      <c r="C8723" t="s">
        <v>479</v>
      </c>
      <c r="D8723" t="str">
        <f>IFERROR(VLOOKUP(A8723,'Perpetual Stats(HEM)'!$A$3:$D$2773,3,FALSE),B8723)</f>
        <v>VIC</v>
      </c>
    </row>
    <row r="8724" spans="1:4">
      <c r="A8724">
        <v>8923</v>
      </c>
      <c r="B8724" t="s">
        <v>527</v>
      </c>
      <c r="C8724" t="s">
        <v>479</v>
      </c>
      <c r="D8724" t="str">
        <f>IFERROR(VLOOKUP(A8724,'Perpetual Stats(HEM)'!$A$3:$D$2773,3,FALSE),B8724)</f>
        <v>VIC</v>
      </c>
    </row>
    <row r="8725" spans="1:4">
      <c r="A8725">
        <v>8924</v>
      </c>
      <c r="B8725" t="s">
        <v>527</v>
      </c>
      <c r="C8725" t="s">
        <v>479</v>
      </c>
      <c r="D8725" t="str">
        <f>IFERROR(VLOOKUP(A8725,'Perpetual Stats(HEM)'!$A$3:$D$2773,3,FALSE),B8725)</f>
        <v>VIC</v>
      </c>
    </row>
    <row r="8726" spans="1:4">
      <c r="A8726">
        <v>8925</v>
      </c>
      <c r="B8726" t="s">
        <v>527</v>
      </c>
      <c r="C8726" t="s">
        <v>479</v>
      </c>
      <c r="D8726" t="str">
        <f>IFERROR(VLOOKUP(A8726,'Perpetual Stats(HEM)'!$A$3:$D$2773,3,FALSE),B8726)</f>
        <v>VIC</v>
      </c>
    </row>
    <row r="8727" spans="1:4">
      <c r="A8727">
        <v>8926</v>
      </c>
      <c r="B8727" t="s">
        <v>527</v>
      </c>
      <c r="C8727" t="s">
        <v>479</v>
      </c>
      <c r="D8727" t="str">
        <f>IFERROR(VLOOKUP(A8727,'Perpetual Stats(HEM)'!$A$3:$D$2773,3,FALSE),B8727)</f>
        <v>VIC</v>
      </c>
    </row>
    <row r="8728" spans="1:4">
      <c r="A8728">
        <v>8927</v>
      </c>
      <c r="B8728" t="s">
        <v>527</v>
      </c>
      <c r="C8728" t="s">
        <v>479</v>
      </c>
      <c r="D8728" t="str">
        <f>IFERROR(VLOOKUP(A8728,'Perpetual Stats(HEM)'!$A$3:$D$2773,3,FALSE),B8728)</f>
        <v>VIC</v>
      </c>
    </row>
    <row r="8729" spans="1:4">
      <c r="A8729">
        <v>8928</v>
      </c>
      <c r="B8729" t="s">
        <v>527</v>
      </c>
      <c r="C8729" t="s">
        <v>479</v>
      </c>
      <c r="D8729" t="str">
        <f>IFERROR(VLOOKUP(A8729,'Perpetual Stats(HEM)'!$A$3:$D$2773,3,FALSE),B8729)</f>
        <v>VIC</v>
      </c>
    </row>
    <row r="8730" spans="1:4">
      <c r="A8730">
        <v>8929</v>
      </c>
      <c r="B8730" t="s">
        <v>527</v>
      </c>
      <c r="C8730" t="s">
        <v>479</v>
      </c>
      <c r="D8730" t="str">
        <f>IFERROR(VLOOKUP(A8730,'Perpetual Stats(HEM)'!$A$3:$D$2773,3,FALSE),B8730)</f>
        <v>VIC</v>
      </c>
    </row>
    <row r="8731" spans="1:4">
      <c r="A8731">
        <v>8930</v>
      </c>
      <c r="B8731" t="s">
        <v>527</v>
      </c>
      <c r="C8731" t="s">
        <v>479</v>
      </c>
      <c r="D8731" t="str">
        <f>IFERROR(VLOOKUP(A8731,'Perpetual Stats(HEM)'!$A$3:$D$2773,3,FALSE),B8731)</f>
        <v>VIC</v>
      </c>
    </row>
    <row r="8732" spans="1:4">
      <c r="A8732">
        <v>8931</v>
      </c>
      <c r="B8732" t="s">
        <v>527</v>
      </c>
      <c r="C8732" t="s">
        <v>479</v>
      </c>
      <c r="D8732" t="str">
        <f>IFERROR(VLOOKUP(A8732,'Perpetual Stats(HEM)'!$A$3:$D$2773,3,FALSE),B8732)</f>
        <v>VIC</v>
      </c>
    </row>
    <row r="8733" spans="1:4">
      <c r="A8733">
        <v>8932</v>
      </c>
      <c r="B8733" t="s">
        <v>527</v>
      </c>
      <c r="C8733" t="s">
        <v>479</v>
      </c>
      <c r="D8733" t="str">
        <f>IFERROR(VLOOKUP(A8733,'Perpetual Stats(HEM)'!$A$3:$D$2773,3,FALSE),B8733)</f>
        <v>VIC</v>
      </c>
    </row>
    <row r="8734" spans="1:4">
      <c r="A8734">
        <v>8933</v>
      </c>
      <c r="B8734" t="s">
        <v>527</v>
      </c>
      <c r="C8734" t="s">
        <v>479</v>
      </c>
      <c r="D8734" t="str">
        <f>IFERROR(VLOOKUP(A8734,'Perpetual Stats(HEM)'!$A$3:$D$2773,3,FALSE),B8734)</f>
        <v>VIC</v>
      </c>
    </row>
    <row r="8735" spans="1:4">
      <c r="A8735">
        <v>8934</v>
      </c>
      <c r="B8735" t="s">
        <v>527</v>
      </c>
      <c r="C8735" t="s">
        <v>479</v>
      </c>
      <c r="D8735" t="str">
        <f>IFERROR(VLOOKUP(A8735,'Perpetual Stats(HEM)'!$A$3:$D$2773,3,FALSE),B8735)</f>
        <v>VIC</v>
      </c>
    </row>
    <row r="8736" spans="1:4">
      <c r="A8736">
        <v>8935</v>
      </c>
      <c r="B8736" t="s">
        <v>527</v>
      </c>
      <c r="C8736" t="s">
        <v>479</v>
      </c>
      <c r="D8736" t="str">
        <f>IFERROR(VLOOKUP(A8736,'Perpetual Stats(HEM)'!$A$3:$D$2773,3,FALSE),B8736)</f>
        <v>VIC</v>
      </c>
    </row>
    <row r="8737" spans="1:4">
      <c r="A8737">
        <v>8936</v>
      </c>
      <c r="B8737" t="s">
        <v>527</v>
      </c>
      <c r="C8737" t="s">
        <v>479</v>
      </c>
      <c r="D8737" t="str">
        <f>IFERROR(VLOOKUP(A8737,'Perpetual Stats(HEM)'!$A$3:$D$2773,3,FALSE),B8737)</f>
        <v>VIC</v>
      </c>
    </row>
    <row r="8738" spans="1:4">
      <c r="A8738">
        <v>8937</v>
      </c>
      <c r="B8738" t="s">
        <v>527</v>
      </c>
      <c r="C8738" t="s">
        <v>479</v>
      </c>
      <c r="D8738" t="str">
        <f>IFERROR(VLOOKUP(A8738,'Perpetual Stats(HEM)'!$A$3:$D$2773,3,FALSE),B8738)</f>
        <v>VIC</v>
      </c>
    </row>
    <row r="8739" spans="1:4">
      <c r="A8739">
        <v>8938</v>
      </c>
      <c r="B8739" t="s">
        <v>527</v>
      </c>
      <c r="C8739" t="s">
        <v>479</v>
      </c>
      <c r="D8739" t="str">
        <f>IFERROR(VLOOKUP(A8739,'Perpetual Stats(HEM)'!$A$3:$D$2773,3,FALSE),B8739)</f>
        <v>VIC</v>
      </c>
    </row>
    <row r="8740" spans="1:4">
      <c r="A8740">
        <v>8939</v>
      </c>
      <c r="B8740" t="s">
        <v>527</v>
      </c>
      <c r="C8740" t="s">
        <v>479</v>
      </c>
      <c r="D8740" t="str">
        <f>IFERROR(VLOOKUP(A8740,'Perpetual Stats(HEM)'!$A$3:$D$2773,3,FALSE),B8740)</f>
        <v>VIC</v>
      </c>
    </row>
    <row r="8741" spans="1:4">
      <c r="A8741">
        <v>8940</v>
      </c>
      <c r="B8741" t="s">
        <v>527</v>
      </c>
      <c r="C8741" t="s">
        <v>479</v>
      </c>
      <c r="D8741" t="str">
        <f>IFERROR(VLOOKUP(A8741,'Perpetual Stats(HEM)'!$A$3:$D$2773,3,FALSE),B8741)</f>
        <v>VIC</v>
      </c>
    </row>
    <row r="8742" spans="1:4">
      <c r="A8742">
        <v>8941</v>
      </c>
      <c r="B8742" t="s">
        <v>527</v>
      </c>
      <c r="C8742" t="s">
        <v>479</v>
      </c>
      <c r="D8742" t="str">
        <f>IFERROR(VLOOKUP(A8742,'Perpetual Stats(HEM)'!$A$3:$D$2773,3,FALSE),B8742)</f>
        <v>VIC</v>
      </c>
    </row>
    <row r="8743" spans="1:4">
      <c r="A8743">
        <v>8942</v>
      </c>
      <c r="B8743" t="s">
        <v>527</v>
      </c>
      <c r="C8743" t="s">
        <v>479</v>
      </c>
      <c r="D8743" t="str">
        <f>IFERROR(VLOOKUP(A8743,'Perpetual Stats(HEM)'!$A$3:$D$2773,3,FALSE),B8743)</f>
        <v>VIC</v>
      </c>
    </row>
    <row r="8744" spans="1:4">
      <c r="A8744">
        <v>8943</v>
      </c>
      <c r="B8744" t="s">
        <v>527</v>
      </c>
      <c r="C8744" t="s">
        <v>479</v>
      </c>
      <c r="D8744" t="str">
        <f>IFERROR(VLOOKUP(A8744,'Perpetual Stats(HEM)'!$A$3:$D$2773,3,FALSE),B8744)</f>
        <v>VIC</v>
      </c>
    </row>
    <row r="8745" spans="1:4">
      <c r="A8745">
        <v>8944</v>
      </c>
      <c r="B8745" t="s">
        <v>527</v>
      </c>
      <c r="C8745" t="s">
        <v>479</v>
      </c>
      <c r="D8745" t="str">
        <f>IFERROR(VLOOKUP(A8745,'Perpetual Stats(HEM)'!$A$3:$D$2773,3,FALSE),B8745)</f>
        <v>VIC</v>
      </c>
    </row>
    <row r="8746" spans="1:4">
      <c r="A8746">
        <v>8945</v>
      </c>
      <c r="B8746" t="s">
        <v>527</v>
      </c>
      <c r="C8746" t="s">
        <v>479</v>
      </c>
      <c r="D8746" t="str">
        <f>IFERROR(VLOOKUP(A8746,'Perpetual Stats(HEM)'!$A$3:$D$2773,3,FALSE),B8746)</f>
        <v>VIC</v>
      </c>
    </row>
    <row r="8747" spans="1:4">
      <c r="A8747">
        <v>8946</v>
      </c>
      <c r="B8747" t="s">
        <v>527</v>
      </c>
      <c r="C8747" t="s">
        <v>479</v>
      </c>
      <c r="D8747" t="str">
        <f>IFERROR(VLOOKUP(A8747,'Perpetual Stats(HEM)'!$A$3:$D$2773,3,FALSE),B8747)</f>
        <v>VIC</v>
      </c>
    </row>
    <row r="8748" spans="1:4">
      <c r="A8748">
        <v>8947</v>
      </c>
      <c r="B8748" t="s">
        <v>527</v>
      </c>
      <c r="C8748" t="s">
        <v>479</v>
      </c>
      <c r="D8748" t="str">
        <f>IFERROR(VLOOKUP(A8748,'Perpetual Stats(HEM)'!$A$3:$D$2773,3,FALSE),B8748)</f>
        <v>VIC</v>
      </c>
    </row>
    <row r="8749" spans="1:4">
      <c r="A8749">
        <v>8948</v>
      </c>
      <c r="B8749" t="s">
        <v>527</v>
      </c>
      <c r="C8749" t="s">
        <v>479</v>
      </c>
      <c r="D8749" t="str">
        <f>IFERROR(VLOOKUP(A8749,'Perpetual Stats(HEM)'!$A$3:$D$2773,3,FALSE),B8749)</f>
        <v>VIC</v>
      </c>
    </row>
    <row r="8750" spans="1:4">
      <c r="A8750">
        <v>8949</v>
      </c>
      <c r="B8750" t="s">
        <v>527</v>
      </c>
      <c r="C8750" t="s">
        <v>479</v>
      </c>
      <c r="D8750" t="str">
        <f>IFERROR(VLOOKUP(A8750,'Perpetual Stats(HEM)'!$A$3:$D$2773,3,FALSE),B8750)</f>
        <v>VIC</v>
      </c>
    </row>
    <row r="8751" spans="1:4">
      <c r="A8751">
        <v>8950</v>
      </c>
      <c r="B8751" t="s">
        <v>527</v>
      </c>
      <c r="C8751" t="s">
        <v>479</v>
      </c>
      <c r="D8751" t="str">
        <f>IFERROR(VLOOKUP(A8751,'Perpetual Stats(HEM)'!$A$3:$D$2773,3,FALSE),B8751)</f>
        <v>VIC</v>
      </c>
    </row>
    <row r="8752" spans="1:4">
      <c r="A8752">
        <v>8951</v>
      </c>
      <c r="B8752" t="s">
        <v>527</v>
      </c>
      <c r="C8752" t="s">
        <v>479</v>
      </c>
      <c r="D8752" t="str">
        <f>IFERROR(VLOOKUP(A8752,'Perpetual Stats(HEM)'!$A$3:$D$2773,3,FALSE),B8752)</f>
        <v>VIC</v>
      </c>
    </row>
    <row r="8753" spans="1:4">
      <c r="A8753">
        <v>8952</v>
      </c>
      <c r="B8753" t="s">
        <v>527</v>
      </c>
      <c r="C8753" t="s">
        <v>479</v>
      </c>
      <c r="D8753" t="str">
        <f>IFERROR(VLOOKUP(A8753,'Perpetual Stats(HEM)'!$A$3:$D$2773,3,FALSE),B8753)</f>
        <v>VIC</v>
      </c>
    </row>
    <row r="8754" spans="1:4">
      <c r="A8754">
        <v>8953</v>
      </c>
      <c r="B8754" t="s">
        <v>527</v>
      </c>
      <c r="C8754" t="s">
        <v>479</v>
      </c>
      <c r="D8754" t="str">
        <f>IFERROR(VLOOKUP(A8754,'Perpetual Stats(HEM)'!$A$3:$D$2773,3,FALSE),B8754)</f>
        <v>VIC</v>
      </c>
    </row>
    <row r="8755" spans="1:4">
      <c r="A8755">
        <v>8954</v>
      </c>
      <c r="B8755" t="s">
        <v>527</v>
      </c>
      <c r="C8755" t="s">
        <v>479</v>
      </c>
      <c r="D8755" t="str">
        <f>IFERROR(VLOOKUP(A8755,'Perpetual Stats(HEM)'!$A$3:$D$2773,3,FALSE),B8755)</f>
        <v>VIC</v>
      </c>
    </row>
    <row r="8756" spans="1:4">
      <c r="A8756">
        <v>8955</v>
      </c>
      <c r="B8756" t="s">
        <v>527</v>
      </c>
      <c r="C8756" t="s">
        <v>479</v>
      </c>
      <c r="D8756" t="str">
        <f>IFERROR(VLOOKUP(A8756,'Perpetual Stats(HEM)'!$A$3:$D$2773,3,FALSE),B8756)</f>
        <v>VIC</v>
      </c>
    </row>
    <row r="8757" spans="1:4">
      <c r="A8757">
        <v>8956</v>
      </c>
      <c r="B8757" t="s">
        <v>527</v>
      </c>
      <c r="C8757" t="s">
        <v>479</v>
      </c>
      <c r="D8757" t="str">
        <f>IFERROR(VLOOKUP(A8757,'Perpetual Stats(HEM)'!$A$3:$D$2773,3,FALSE),B8757)</f>
        <v>VIC</v>
      </c>
    </row>
    <row r="8758" spans="1:4">
      <c r="A8758">
        <v>8957</v>
      </c>
      <c r="B8758" t="s">
        <v>527</v>
      </c>
      <c r="C8758" t="s">
        <v>479</v>
      </c>
      <c r="D8758" t="str">
        <f>IFERROR(VLOOKUP(A8758,'Perpetual Stats(HEM)'!$A$3:$D$2773,3,FALSE),B8758)</f>
        <v>VIC</v>
      </c>
    </row>
    <row r="8759" spans="1:4">
      <c r="A8759">
        <v>8958</v>
      </c>
      <c r="B8759" t="s">
        <v>527</v>
      </c>
      <c r="C8759" t="s">
        <v>479</v>
      </c>
      <c r="D8759" t="str">
        <f>IFERROR(VLOOKUP(A8759,'Perpetual Stats(HEM)'!$A$3:$D$2773,3,FALSE),B8759)</f>
        <v>VIC</v>
      </c>
    </row>
    <row r="8760" spans="1:4">
      <c r="A8760">
        <v>8959</v>
      </c>
      <c r="B8760" t="s">
        <v>527</v>
      </c>
      <c r="C8760" t="s">
        <v>479</v>
      </c>
      <c r="D8760" t="str">
        <f>IFERROR(VLOOKUP(A8760,'Perpetual Stats(HEM)'!$A$3:$D$2773,3,FALSE),B8760)</f>
        <v>VIC</v>
      </c>
    </row>
    <row r="8761" spans="1:4">
      <c r="A8761">
        <v>8960</v>
      </c>
      <c r="B8761" t="s">
        <v>527</v>
      </c>
      <c r="C8761" t="s">
        <v>479</v>
      </c>
      <c r="D8761" t="str">
        <f>IFERROR(VLOOKUP(A8761,'Perpetual Stats(HEM)'!$A$3:$D$2773,3,FALSE),B8761)</f>
        <v>VIC</v>
      </c>
    </row>
    <row r="8762" spans="1:4">
      <c r="A8762">
        <v>8961</v>
      </c>
      <c r="B8762" t="s">
        <v>527</v>
      </c>
      <c r="C8762" t="s">
        <v>479</v>
      </c>
      <c r="D8762" t="str">
        <f>IFERROR(VLOOKUP(A8762,'Perpetual Stats(HEM)'!$A$3:$D$2773,3,FALSE),B8762)</f>
        <v>VIC</v>
      </c>
    </row>
    <row r="8763" spans="1:4">
      <c r="A8763">
        <v>8962</v>
      </c>
      <c r="B8763" t="s">
        <v>527</v>
      </c>
      <c r="C8763" t="s">
        <v>479</v>
      </c>
      <c r="D8763" t="str">
        <f>IFERROR(VLOOKUP(A8763,'Perpetual Stats(HEM)'!$A$3:$D$2773,3,FALSE),B8763)</f>
        <v>VIC</v>
      </c>
    </row>
    <row r="8764" spans="1:4">
      <c r="A8764">
        <v>8963</v>
      </c>
      <c r="B8764" t="s">
        <v>527</v>
      </c>
      <c r="C8764" t="s">
        <v>479</v>
      </c>
      <c r="D8764" t="str">
        <f>IFERROR(VLOOKUP(A8764,'Perpetual Stats(HEM)'!$A$3:$D$2773,3,FALSE),B8764)</f>
        <v>VIC</v>
      </c>
    </row>
    <row r="8765" spans="1:4">
      <c r="A8765">
        <v>8964</v>
      </c>
      <c r="B8765" t="s">
        <v>527</v>
      </c>
      <c r="C8765" t="s">
        <v>479</v>
      </c>
      <c r="D8765" t="str">
        <f>IFERROR(VLOOKUP(A8765,'Perpetual Stats(HEM)'!$A$3:$D$2773,3,FALSE),B8765)</f>
        <v>VIC</v>
      </c>
    </row>
    <row r="8766" spans="1:4">
      <c r="A8766">
        <v>8965</v>
      </c>
      <c r="B8766" t="s">
        <v>527</v>
      </c>
      <c r="C8766" t="s">
        <v>479</v>
      </c>
      <c r="D8766" t="str">
        <f>IFERROR(VLOOKUP(A8766,'Perpetual Stats(HEM)'!$A$3:$D$2773,3,FALSE),B8766)</f>
        <v>VIC</v>
      </c>
    </row>
    <row r="8767" spans="1:4">
      <c r="A8767">
        <v>8966</v>
      </c>
      <c r="B8767" t="s">
        <v>527</v>
      </c>
      <c r="C8767" t="s">
        <v>479</v>
      </c>
      <c r="D8767" t="str">
        <f>IFERROR(VLOOKUP(A8767,'Perpetual Stats(HEM)'!$A$3:$D$2773,3,FALSE),B8767)</f>
        <v>VIC</v>
      </c>
    </row>
    <row r="8768" spans="1:4">
      <c r="A8768">
        <v>8967</v>
      </c>
      <c r="B8768" t="s">
        <v>527</v>
      </c>
      <c r="C8768" t="s">
        <v>479</v>
      </c>
      <c r="D8768" t="str">
        <f>IFERROR(VLOOKUP(A8768,'Perpetual Stats(HEM)'!$A$3:$D$2773,3,FALSE),B8768)</f>
        <v>VIC</v>
      </c>
    </row>
    <row r="8769" spans="1:4">
      <c r="A8769">
        <v>8968</v>
      </c>
      <c r="B8769" t="s">
        <v>527</v>
      </c>
      <c r="C8769" t="s">
        <v>479</v>
      </c>
      <c r="D8769" t="str">
        <f>IFERROR(VLOOKUP(A8769,'Perpetual Stats(HEM)'!$A$3:$D$2773,3,FALSE),B8769)</f>
        <v>VIC</v>
      </c>
    </row>
    <row r="8770" spans="1:4">
      <c r="A8770">
        <v>8969</v>
      </c>
      <c r="B8770" t="s">
        <v>527</v>
      </c>
      <c r="C8770" t="s">
        <v>479</v>
      </c>
      <c r="D8770" t="str">
        <f>IFERROR(VLOOKUP(A8770,'Perpetual Stats(HEM)'!$A$3:$D$2773,3,FALSE),B8770)</f>
        <v>VIC</v>
      </c>
    </row>
    <row r="8771" spans="1:4">
      <c r="A8771">
        <v>8970</v>
      </c>
      <c r="B8771" t="s">
        <v>527</v>
      </c>
      <c r="C8771" t="s">
        <v>479</v>
      </c>
      <c r="D8771" t="str">
        <f>IFERROR(VLOOKUP(A8771,'Perpetual Stats(HEM)'!$A$3:$D$2773,3,FALSE),B8771)</f>
        <v>VIC</v>
      </c>
    </row>
    <row r="8772" spans="1:4">
      <c r="A8772">
        <v>8971</v>
      </c>
      <c r="B8772" t="s">
        <v>527</v>
      </c>
      <c r="C8772" t="s">
        <v>479</v>
      </c>
      <c r="D8772" t="str">
        <f>IFERROR(VLOOKUP(A8772,'Perpetual Stats(HEM)'!$A$3:$D$2773,3,FALSE),B8772)</f>
        <v>VIC</v>
      </c>
    </row>
    <row r="8773" spans="1:4">
      <c r="A8773">
        <v>8972</v>
      </c>
      <c r="B8773" t="s">
        <v>527</v>
      </c>
      <c r="C8773" t="s">
        <v>479</v>
      </c>
      <c r="D8773" t="str">
        <f>IFERROR(VLOOKUP(A8773,'Perpetual Stats(HEM)'!$A$3:$D$2773,3,FALSE),B8773)</f>
        <v>VIC</v>
      </c>
    </row>
    <row r="8774" spans="1:4">
      <c r="A8774">
        <v>8973</v>
      </c>
      <c r="B8774" t="s">
        <v>527</v>
      </c>
      <c r="C8774" t="s">
        <v>479</v>
      </c>
      <c r="D8774" t="str">
        <f>IFERROR(VLOOKUP(A8774,'Perpetual Stats(HEM)'!$A$3:$D$2773,3,FALSE),B8774)</f>
        <v>VIC</v>
      </c>
    </row>
    <row r="8775" spans="1:4">
      <c r="A8775">
        <v>8974</v>
      </c>
      <c r="B8775" t="s">
        <v>527</v>
      </c>
      <c r="C8775" t="s">
        <v>479</v>
      </c>
      <c r="D8775" t="str">
        <f>IFERROR(VLOOKUP(A8775,'Perpetual Stats(HEM)'!$A$3:$D$2773,3,FALSE),B8775)</f>
        <v>VIC</v>
      </c>
    </row>
    <row r="8776" spans="1:4">
      <c r="A8776">
        <v>8975</v>
      </c>
      <c r="B8776" t="s">
        <v>527</v>
      </c>
      <c r="C8776" t="s">
        <v>479</v>
      </c>
      <c r="D8776" t="str">
        <f>IFERROR(VLOOKUP(A8776,'Perpetual Stats(HEM)'!$A$3:$D$2773,3,FALSE),B8776)</f>
        <v>VIC</v>
      </c>
    </row>
    <row r="8777" spans="1:4">
      <c r="A8777">
        <v>8976</v>
      </c>
      <c r="B8777" t="s">
        <v>527</v>
      </c>
      <c r="C8777" t="s">
        <v>479</v>
      </c>
      <c r="D8777" t="str">
        <f>IFERROR(VLOOKUP(A8777,'Perpetual Stats(HEM)'!$A$3:$D$2773,3,FALSE),B8777)</f>
        <v>VIC</v>
      </c>
    </row>
    <row r="8778" spans="1:4">
      <c r="A8778">
        <v>8977</v>
      </c>
      <c r="B8778" t="s">
        <v>527</v>
      </c>
      <c r="C8778" t="s">
        <v>479</v>
      </c>
      <c r="D8778" t="str">
        <f>IFERROR(VLOOKUP(A8778,'Perpetual Stats(HEM)'!$A$3:$D$2773,3,FALSE),B8778)</f>
        <v>VIC</v>
      </c>
    </row>
    <row r="8779" spans="1:4">
      <c r="A8779">
        <v>8978</v>
      </c>
      <c r="B8779" t="s">
        <v>527</v>
      </c>
      <c r="C8779" t="s">
        <v>479</v>
      </c>
      <c r="D8779" t="str">
        <f>IFERROR(VLOOKUP(A8779,'Perpetual Stats(HEM)'!$A$3:$D$2773,3,FALSE),B8779)</f>
        <v>VIC</v>
      </c>
    </row>
    <row r="8780" spans="1:4">
      <c r="A8780">
        <v>8979</v>
      </c>
      <c r="B8780" t="s">
        <v>527</v>
      </c>
      <c r="C8780" t="s">
        <v>479</v>
      </c>
      <c r="D8780" t="str">
        <f>IFERROR(VLOOKUP(A8780,'Perpetual Stats(HEM)'!$A$3:$D$2773,3,FALSE),B8780)</f>
        <v>VIC</v>
      </c>
    </row>
    <row r="8781" spans="1:4">
      <c r="A8781">
        <v>8980</v>
      </c>
      <c r="B8781" t="s">
        <v>527</v>
      </c>
      <c r="C8781" t="s">
        <v>479</v>
      </c>
      <c r="D8781" t="str">
        <f>IFERROR(VLOOKUP(A8781,'Perpetual Stats(HEM)'!$A$3:$D$2773,3,FALSE),B8781)</f>
        <v>VIC</v>
      </c>
    </row>
    <row r="8782" spans="1:4">
      <c r="A8782">
        <v>8981</v>
      </c>
      <c r="B8782" t="s">
        <v>527</v>
      </c>
      <c r="C8782" t="s">
        <v>479</v>
      </c>
      <c r="D8782" t="str">
        <f>IFERROR(VLOOKUP(A8782,'Perpetual Stats(HEM)'!$A$3:$D$2773,3,FALSE),B8782)</f>
        <v>VIC</v>
      </c>
    </row>
    <row r="8783" spans="1:4">
      <c r="A8783">
        <v>8982</v>
      </c>
      <c r="B8783" t="s">
        <v>527</v>
      </c>
      <c r="C8783" t="s">
        <v>479</v>
      </c>
      <c r="D8783" t="str">
        <f>IFERROR(VLOOKUP(A8783,'Perpetual Stats(HEM)'!$A$3:$D$2773,3,FALSE),B8783)</f>
        <v>VIC</v>
      </c>
    </row>
    <row r="8784" spans="1:4">
      <c r="A8784">
        <v>8983</v>
      </c>
      <c r="B8784" t="s">
        <v>527</v>
      </c>
      <c r="C8784" t="s">
        <v>479</v>
      </c>
      <c r="D8784" t="str">
        <f>IFERROR(VLOOKUP(A8784,'Perpetual Stats(HEM)'!$A$3:$D$2773,3,FALSE),B8784)</f>
        <v>VIC</v>
      </c>
    </row>
    <row r="8785" spans="1:4">
      <c r="A8785">
        <v>8984</v>
      </c>
      <c r="B8785" t="s">
        <v>527</v>
      </c>
      <c r="C8785" t="s">
        <v>479</v>
      </c>
      <c r="D8785" t="str">
        <f>IFERROR(VLOOKUP(A8785,'Perpetual Stats(HEM)'!$A$3:$D$2773,3,FALSE),B8785)</f>
        <v>VIC</v>
      </c>
    </row>
    <row r="8786" spans="1:4">
      <c r="A8786">
        <v>8985</v>
      </c>
      <c r="B8786" t="s">
        <v>527</v>
      </c>
      <c r="C8786" t="s">
        <v>479</v>
      </c>
      <c r="D8786" t="str">
        <f>IFERROR(VLOOKUP(A8786,'Perpetual Stats(HEM)'!$A$3:$D$2773,3,FALSE),B8786)</f>
        <v>VIC</v>
      </c>
    </row>
    <row r="8787" spans="1:4">
      <c r="A8787">
        <v>8986</v>
      </c>
      <c r="B8787" t="s">
        <v>527</v>
      </c>
      <c r="C8787" t="s">
        <v>479</v>
      </c>
      <c r="D8787" t="str">
        <f>IFERROR(VLOOKUP(A8787,'Perpetual Stats(HEM)'!$A$3:$D$2773,3,FALSE),B8787)</f>
        <v>VIC</v>
      </c>
    </row>
    <row r="8788" spans="1:4">
      <c r="A8788">
        <v>8987</v>
      </c>
      <c r="B8788" t="s">
        <v>527</v>
      </c>
      <c r="C8788" t="s">
        <v>479</v>
      </c>
      <c r="D8788" t="str">
        <f>IFERROR(VLOOKUP(A8788,'Perpetual Stats(HEM)'!$A$3:$D$2773,3,FALSE),B8788)</f>
        <v>VIC</v>
      </c>
    </row>
    <row r="8789" spans="1:4">
      <c r="A8789">
        <v>8988</v>
      </c>
      <c r="B8789" t="s">
        <v>527</v>
      </c>
      <c r="C8789" t="s">
        <v>479</v>
      </c>
      <c r="D8789" t="str">
        <f>IFERROR(VLOOKUP(A8789,'Perpetual Stats(HEM)'!$A$3:$D$2773,3,FALSE),B8789)</f>
        <v>VIC</v>
      </c>
    </row>
    <row r="8790" spans="1:4">
      <c r="A8790">
        <v>8989</v>
      </c>
      <c r="B8790" t="s">
        <v>527</v>
      </c>
      <c r="C8790" t="s">
        <v>479</v>
      </c>
      <c r="D8790" t="str">
        <f>IFERROR(VLOOKUP(A8790,'Perpetual Stats(HEM)'!$A$3:$D$2773,3,FALSE),B8790)</f>
        <v>VIC</v>
      </c>
    </row>
    <row r="8791" spans="1:4">
      <c r="A8791">
        <v>8990</v>
      </c>
      <c r="B8791" t="s">
        <v>527</v>
      </c>
      <c r="C8791" t="s">
        <v>479</v>
      </c>
      <c r="D8791" t="str">
        <f>IFERROR(VLOOKUP(A8791,'Perpetual Stats(HEM)'!$A$3:$D$2773,3,FALSE),B8791)</f>
        <v>VIC</v>
      </c>
    </row>
    <row r="8792" spans="1:4">
      <c r="A8792">
        <v>8991</v>
      </c>
      <c r="B8792" t="s">
        <v>527</v>
      </c>
      <c r="C8792" t="s">
        <v>479</v>
      </c>
      <c r="D8792" t="str">
        <f>IFERROR(VLOOKUP(A8792,'Perpetual Stats(HEM)'!$A$3:$D$2773,3,FALSE),B8792)</f>
        <v>VIC</v>
      </c>
    </row>
    <row r="8793" spans="1:4">
      <c r="A8793">
        <v>8992</v>
      </c>
      <c r="B8793" t="s">
        <v>527</v>
      </c>
      <c r="C8793" t="s">
        <v>479</v>
      </c>
      <c r="D8793" t="str">
        <f>IFERROR(VLOOKUP(A8793,'Perpetual Stats(HEM)'!$A$3:$D$2773,3,FALSE),B8793)</f>
        <v>VIC</v>
      </c>
    </row>
    <row r="8794" spans="1:4">
      <c r="A8794">
        <v>8993</v>
      </c>
      <c r="B8794" t="s">
        <v>527</v>
      </c>
      <c r="C8794" t="s">
        <v>479</v>
      </c>
      <c r="D8794" t="str">
        <f>IFERROR(VLOOKUP(A8794,'Perpetual Stats(HEM)'!$A$3:$D$2773,3,FALSE),B8794)</f>
        <v>VIC</v>
      </c>
    </row>
    <row r="8795" spans="1:4">
      <c r="A8795">
        <v>8994</v>
      </c>
      <c r="B8795" t="s">
        <v>527</v>
      </c>
      <c r="C8795" t="s">
        <v>479</v>
      </c>
      <c r="D8795" t="str">
        <f>IFERROR(VLOOKUP(A8795,'Perpetual Stats(HEM)'!$A$3:$D$2773,3,FALSE),B8795)</f>
        <v>VIC</v>
      </c>
    </row>
    <row r="8796" spans="1:4">
      <c r="A8796">
        <v>8995</v>
      </c>
      <c r="B8796" t="s">
        <v>527</v>
      </c>
      <c r="C8796" t="s">
        <v>479</v>
      </c>
      <c r="D8796" t="str">
        <f>IFERROR(VLOOKUP(A8796,'Perpetual Stats(HEM)'!$A$3:$D$2773,3,FALSE),B8796)</f>
        <v>VIC</v>
      </c>
    </row>
    <row r="8797" spans="1:4">
      <c r="A8797">
        <v>8996</v>
      </c>
      <c r="B8797" t="s">
        <v>527</v>
      </c>
      <c r="C8797" t="s">
        <v>479</v>
      </c>
      <c r="D8797" t="str">
        <f>IFERROR(VLOOKUP(A8797,'Perpetual Stats(HEM)'!$A$3:$D$2773,3,FALSE),B8797)</f>
        <v>VIC</v>
      </c>
    </row>
    <row r="8798" spans="1:4">
      <c r="A8798">
        <v>8997</v>
      </c>
      <c r="B8798" t="s">
        <v>527</v>
      </c>
      <c r="C8798" t="s">
        <v>479</v>
      </c>
      <c r="D8798" t="str">
        <f>IFERROR(VLOOKUP(A8798,'Perpetual Stats(HEM)'!$A$3:$D$2773,3,FALSE),B8798)</f>
        <v>VIC</v>
      </c>
    </row>
    <row r="8799" spans="1:4">
      <c r="A8799">
        <v>8998</v>
      </c>
      <c r="B8799" t="s">
        <v>527</v>
      </c>
      <c r="C8799" t="s">
        <v>479</v>
      </c>
      <c r="D8799" t="str">
        <f>IFERROR(VLOOKUP(A8799,'Perpetual Stats(HEM)'!$A$3:$D$2773,3,FALSE),B8799)</f>
        <v>VIC</v>
      </c>
    </row>
    <row r="8800" spans="1:4">
      <c r="A8800">
        <v>8999</v>
      </c>
      <c r="B8800" t="s">
        <v>527</v>
      </c>
      <c r="C8800" t="s">
        <v>479</v>
      </c>
      <c r="D8800" t="str">
        <f>IFERROR(VLOOKUP(A8800,'Perpetual Stats(HEM)'!$A$3:$D$2773,3,FALSE),B8800)</f>
        <v>VIC</v>
      </c>
    </row>
    <row r="8801" spans="1:4">
      <c r="A8801">
        <v>9000</v>
      </c>
      <c r="B8801" t="s">
        <v>528</v>
      </c>
      <c r="C8801" t="s">
        <v>554</v>
      </c>
      <c r="D8801" t="str">
        <f>IFERROR(VLOOKUP(A8801,'Perpetual Stats(HEM)'!$A$3:$D$2773,3,FALSE),B8801)</f>
        <v>QLD</v>
      </c>
    </row>
    <row r="8802" spans="1:4">
      <c r="A8802">
        <v>9001</v>
      </c>
      <c r="B8802" t="s">
        <v>528</v>
      </c>
      <c r="C8802" t="s">
        <v>554</v>
      </c>
      <c r="D8802" t="str">
        <f>IFERROR(VLOOKUP(A8802,'Perpetual Stats(HEM)'!$A$3:$D$2773,3,FALSE),B8802)</f>
        <v>QLD</v>
      </c>
    </row>
    <row r="8803" spans="1:4">
      <c r="A8803">
        <v>9002</v>
      </c>
      <c r="B8803" t="s">
        <v>528</v>
      </c>
      <c r="C8803" t="s">
        <v>554</v>
      </c>
      <c r="D8803" t="str">
        <f>IFERROR(VLOOKUP(A8803,'Perpetual Stats(HEM)'!$A$3:$D$2773,3,FALSE),B8803)</f>
        <v>QLD</v>
      </c>
    </row>
    <row r="8804" spans="1:4">
      <c r="A8804">
        <v>9003</v>
      </c>
      <c r="B8804" t="s">
        <v>528</v>
      </c>
      <c r="C8804" t="s">
        <v>554</v>
      </c>
      <c r="D8804" t="str">
        <f>IFERROR(VLOOKUP(A8804,'Perpetual Stats(HEM)'!$A$3:$D$2773,3,FALSE),B8804)</f>
        <v>QLD</v>
      </c>
    </row>
    <row r="8805" spans="1:4">
      <c r="A8805">
        <v>9004</v>
      </c>
      <c r="B8805" t="s">
        <v>528</v>
      </c>
      <c r="C8805" t="s">
        <v>554</v>
      </c>
      <c r="D8805" t="str">
        <f>IFERROR(VLOOKUP(A8805,'Perpetual Stats(HEM)'!$A$3:$D$2773,3,FALSE),B8805)</f>
        <v>QLD</v>
      </c>
    </row>
    <row r="8806" spans="1:4">
      <c r="A8806">
        <v>9005</v>
      </c>
      <c r="B8806" t="s">
        <v>528</v>
      </c>
      <c r="C8806" t="s">
        <v>554</v>
      </c>
      <c r="D8806" t="str">
        <f>IFERROR(VLOOKUP(A8806,'Perpetual Stats(HEM)'!$A$3:$D$2773,3,FALSE),B8806)</f>
        <v>QLD</v>
      </c>
    </row>
    <row r="8807" spans="1:4">
      <c r="A8807">
        <v>9006</v>
      </c>
      <c r="B8807" t="s">
        <v>528</v>
      </c>
      <c r="C8807" t="s">
        <v>554</v>
      </c>
      <c r="D8807" t="str">
        <f>IFERROR(VLOOKUP(A8807,'Perpetual Stats(HEM)'!$A$3:$D$2773,3,FALSE),B8807)</f>
        <v>QLD</v>
      </c>
    </row>
    <row r="8808" spans="1:4">
      <c r="A8808">
        <v>9007</v>
      </c>
      <c r="B8808" t="s">
        <v>528</v>
      </c>
      <c r="C8808" t="s">
        <v>554</v>
      </c>
      <c r="D8808" t="str">
        <f>IFERROR(VLOOKUP(A8808,'Perpetual Stats(HEM)'!$A$3:$D$2773,3,FALSE),B8808)</f>
        <v>QLD</v>
      </c>
    </row>
    <row r="8809" spans="1:4">
      <c r="A8809">
        <v>9008</v>
      </c>
      <c r="B8809" t="s">
        <v>528</v>
      </c>
      <c r="C8809" t="s">
        <v>554</v>
      </c>
      <c r="D8809" t="str">
        <f>IFERROR(VLOOKUP(A8809,'Perpetual Stats(HEM)'!$A$3:$D$2773,3,FALSE),B8809)</f>
        <v>QLD</v>
      </c>
    </row>
    <row r="8810" spans="1:4">
      <c r="A8810">
        <v>9009</v>
      </c>
      <c r="B8810" t="s">
        <v>528</v>
      </c>
      <c r="C8810" t="s">
        <v>554</v>
      </c>
      <c r="D8810" t="str">
        <f>IFERROR(VLOOKUP(A8810,'Perpetual Stats(HEM)'!$A$3:$D$2773,3,FALSE),B8810)</f>
        <v>QLD</v>
      </c>
    </row>
    <row r="8811" spans="1:4">
      <c r="A8811">
        <v>9010</v>
      </c>
      <c r="B8811" t="s">
        <v>528</v>
      </c>
      <c r="C8811" t="s">
        <v>554</v>
      </c>
      <c r="D8811" t="str">
        <f>IFERROR(VLOOKUP(A8811,'Perpetual Stats(HEM)'!$A$3:$D$2773,3,FALSE),B8811)</f>
        <v>QLD</v>
      </c>
    </row>
    <row r="8812" spans="1:4">
      <c r="A8812">
        <v>9011</v>
      </c>
      <c r="B8812" t="s">
        <v>528</v>
      </c>
      <c r="C8812" t="s">
        <v>554</v>
      </c>
      <c r="D8812" t="str">
        <f>IFERROR(VLOOKUP(A8812,'Perpetual Stats(HEM)'!$A$3:$D$2773,3,FALSE),B8812)</f>
        <v>QLD</v>
      </c>
    </row>
    <row r="8813" spans="1:4">
      <c r="A8813">
        <v>9012</v>
      </c>
      <c r="B8813" t="s">
        <v>528</v>
      </c>
      <c r="C8813" t="s">
        <v>554</v>
      </c>
      <c r="D8813" t="str">
        <f>IFERROR(VLOOKUP(A8813,'Perpetual Stats(HEM)'!$A$3:$D$2773,3,FALSE),B8813)</f>
        <v>QLD</v>
      </c>
    </row>
    <row r="8814" spans="1:4">
      <c r="A8814">
        <v>9013</v>
      </c>
      <c r="B8814" t="s">
        <v>528</v>
      </c>
      <c r="C8814" t="s">
        <v>554</v>
      </c>
      <c r="D8814" t="str">
        <f>IFERROR(VLOOKUP(A8814,'Perpetual Stats(HEM)'!$A$3:$D$2773,3,FALSE),B8814)</f>
        <v>QLD</v>
      </c>
    </row>
    <row r="8815" spans="1:4">
      <c r="A8815">
        <v>9014</v>
      </c>
      <c r="B8815" t="s">
        <v>528</v>
      </c>
      <c r="C8815" t="s">
        <v>554</v>
      </c>
      <c r="D8815" t="str">
        <f>IFERROR(VLOOKUP(A8815,'Perpetual Stats(HEM)'!$A$3:$D$2773,3,FALSE),B8815)</f>
        <v>QLD</v>
      </c>
    </row>
    <row r="8816" spans="1:4">
      <c r="A8816">
        <v>9015</v>
      </c>
      <c r="B8816" t="s">
        <v>528</v>
      </c>
      <c r="C8816" t="s">
        <v>554</v>
      </c>
      <c r="D8816" t="str">
        <f>IFERROR(VLOOKUP(A8816,'Perpetual Stats(HEM)'!$A$3:$D$2773,3,FALSE),B8816)</f>
        <v>QLD</v>
      </c>
    </row>
    <row r="8817" spans="1:4">
      <c r="A8817">
        <v>9016</v>
      </c>
      <c r="B8817" t="s">
        <v>528</v>
      </c>
      <c r="C8817" t="s">
        <v>554</v>
      </c>
      <c r="D8817" t="str">
        <f>IFERROR(VLOOKUP(A8817,'Perpetual Stats(HEM)'!$A$3:$D$2773,3,FALSE),B8817)</f>
        <v>QLD</v>
      </c>
    </row>
    <row r="8818" spans="1:4">
      <c r="A8818">
        <v>9017</v>
      </c>
      <c r="B8818" t="s">
        <v>528</v>
      </c>
      <c r="C8818" t="s">
        <v>554</v>
      </c>
      <c r="D8818" t="str">
        <f>IFERROR(VLOOKUP(A8818,'Perpetual Stats(HEM)'!$A$3:$D$2773,3,FALSE),B8818)</f>
        <v>QLD</v>
      </c>
    </row>
    <row r="8819" spans="1:4">
      <c r="A8819">
        <v>9018</v>
      </c>
      <c r="B8819" t="s">
        <v>528</v>
      </c>
      <c r="C8819" t="s">
        <v>554</v>
      </c>
      <c r="D8819" t="str">
        <f>IFERROR(VLOOKUP(A8819,'Perpetual Stats(HEM)'!$A$3:$D$2773,3,FALSE),B8819)</f>
        <v>QLD</v>
      </c>
    </row>
    <row r="8820" spans="1:4">
      <c r="A8820">
        <v>9019</v>
      </c>
      <c r="B8820" t="s">
        <v>528</v>
      </c>
      <c r="C8820" t="s">
        <v>554</v>
      </c>
      <c r="D8820" t="str">
        <f>IFERROR(VLOOKUP(A8820,'Perpetual Stats(HEM)'!$A$3:$D$2773,3,FALSE),B8820)</f>
        <v>QLD</v>
      </c>
    </row>
    <row r="8821" spans="1:4">
      <c r="A8821">
        <v>9020</v>
      </c>
      <c r="B8821" t="s">
        <v>528</v>
      </c>
      <c r="C8821" t="s">
        <v>554</v>
      </c>
      <c r="D8821" t="str">
        <f>IFERROR(VLOOKUP(A8821,'Perpetual Stats(HEM)'!$A$3:$D$2773,3,FALSE),B8821)</f>
        <v>QLD</v>
      </c>
    </row>
    <row r="8822" spans="1:4">
      <c r="A8822">
        <v>9021</v>
      </c>
      <c r="B8822" t="s">
        <v>528</v>
      </c>
      <c r="C8822" t="s">
        <v>554</v>
      </c>
      <c r="D8822" t="str">
        <f>IFERROR(VLOOKUP(A8822,'Perpetual Stats(HEM)'!$A$3:$D$2773,3,FALSE),B8822)</f>
        <v>QLD</v>
      </c>
    </row>
    <row r="8823" spans="1:4">
      <c r="A8823">
        <v>9022</v>
      </c>
      <c r="B8823" t="s">
        <v>528</v>
      </c>
      <c r="C8823" t="s">
        <v>554</v>
      </c>
      <c r="D8823" t="str">
        <f>IFERROR(VLOOKUP(A8823,'Perpetual Stats(HEM)'!$A$3:$D$2773,3,FALSE),B8823)</f>
        <v>QLD</v>
      </c>
    </row>
    <row r="8824" spans="1:4">
      <c r="A8824">
        <v>9023</v>
      </c>
      <c r="B8824" t="s">
        <v>528</v>
      </c>
      <c r="C8824" t="s">
        <v>554</v>
      </c>
      <c r="D8824" t="str">
        <f>IFERROR(VLOOKUP(A8824,'Perpetual Stats(HEM)'!$A$3:$D$2773,3,FALSE),B8824)</f>
        <v>QLD</v>
      </c>
    </row>
    <row r="8825" spans="1:4">
      <c r="A8825">
        <v>9024</v>
      </c>
      <c r="B8825" t="s">
        <v>528</v>
      </c>
      <c r="C8825" t="s">
        <v>554</v>
      </c>
      <c r="D8825" t="str">
        <f>IFERROR(VLOOKUP(A8825,'Perpetual Stats(HEM)'!$A$3:$D$2773,3,FALSE),B8825)</f>
        <v>QLD</v>
      </c>
    </row>
    <row r="8826" spans="1:4">
      <c r="A8826">
        <v>9025</v>
      </c>
      <c r="B8826" t="s">
        <v>528</v>
      </c>
      <c r="C8826" t="s">
        <v>554</v>
      </c>
      <c r="D8826" t="str">
        <f>IFERROR(VLOOKUP(A8826,'Perpetual Stats(HEM)'!$A$3:$D$2773,3,FALSE),B8826)</f>
        <v>QLD</v>
      </c>
    </row>
    <row r="8827" spans="1:4">
      <c r="A8827">
        <v>9026</v>
      </c>
      <c r="B8827" t="s">
        <v>528</v>
      </c>
      <c r="C8827" t="s">
        <v>554</v>
      </c>
      <c r="D8827" t="str">
        <f>IFERROR(VLOOKUP(A8827,'Perpetual Stats(HEM)'!$A$3:$D$2773,3,FALSE),B8827)</f>
        <v>QLD</v>
      </c>
    </row>
    <row r="8828" spans="1:4">
      <c r="A8828">
        <v>9027</v>
      </c>
      <c r="B8828" t="s">
        <v>528</v>
      </c>
      <c r="C8828" t="s">
        <v>554</v>
      </c>
      <c r="D8828" t="str">
        <f>IFERROR(VLOOKUP(A8828,'Perpetual Stats(HEM)'!$A$3:$D$2773,3,FALSE),B8828)</f>
        <v>QLD</v>
      </c>
    </row>
    <row r="8829" spans="1:4">
      <c r="A8829">
        <v>9028</v>
      </c>
      <c r="B8829" t="s">
        <v>528</v>
      </c>
      <c r="C8829" t="s">
        <v>554</v>
      </c>
      <c r="D8829" t="str">
        <f>IFERROR(VLOOKUP(A8829,'Perpetual Stats(HEM)'!$A$3:$D$2773,3,FALSE),B8829)</f>
        <v>QLD</v>
      </c>
    </row>
    <row r="8830" spans="1:4">
      <c r="A8830">
        <v>9029</v>
      </c>
      <c r="B8830" t="s">
        <v>528</v>
      </c>
      <c r="C8830" t="s">
        <v>554</v>
      </c>
      <c r="D8830" t="str">
        <f>IFERROR(VLOOKUP(A8830,'Perpetual Stats(HEM)'!$A$3:$D$2773,3,FALSE),B8830)</f>
        <v>QLD</v>
      </c>
    </row>
    <row r="8831" spans="1:4">
      <c r="A8831">
        <v>9030</v>
      </c>
      <c r="B8831" t="s">
        <v>528</v>
      </c>
      <c r="C8831" t="s">
        <v>554</v>
      </c>
      <c r="D8831" t="str">
        <f>IFERROR(VLOOKUP(A8831,'Perpetual Stats(HEM)'!$A$3:$D$2773,3,FALSE),B8831)</f>
        <v>QLD</v>
      </c>
    </row>
    <row r="8832" spans="1:4">
      <c r="A8832">
        <v>9031</v>
      </c>
      <c r="B8832" t="s">
        <v>528</v>
      </c>
      <c r="C8832" t="s">
        <v>554</v>
      </c>
      <c r="D8832" t="str">
        <f>IFERROR(VLOOKUP(A8832,'Perpetual Stats(HEM)'!$A$3:$D$2773,3,FALSE),B8832)</f>
        <v>QLD</v>
      </c>
    </row>
    <row r="8833" spans="1:4">
      <c r="A8833">
        <v>9032</v>
      </c>
      <c r="B8833" t="s">
        <v>528</v>
      </c>
      <c r="C8833" t="s">
        <v>554</v>
      </c>
      <c r="D8833" t="str">
        <f>IFERROR(VLOOKUP(A8833,'Perpetual Stats(HEM)'!$A$3:$D$2773,3,FALSE),B8833)</f>
        <v>QLD</v>
      </c>
    </row>
    <row r="8834" spans="1:4">
      <c r="A8834">
        <v>9033</v>
      </c>
      <c r="B8834" t="s">
        <v>528</v>
      </c>
      <c r="C8834" t="s">
        <v>554</v>
      </c>
      <c r="D8834" t="str">
        <f>IFERROR(VLOOKUP(A8834,'Perpetual Stats(HEM)'!$A$3:$D$2773,3,FALSE),B8834)</f>
        <v>QLD</v>
      </c>
    </row>
    <row r="8835" spans="1:4">
      <c r="A8835">
        <v>9034</v>
      </c>
      <c r="B8835" t="s">
        <v>528</v>
      </c>
      <c r="C8835" t="s">
        <v>554</v>
      </c>
      <c r="D8835" t="str">
        <f>IFERROR(VLOOKUP(A8835,'Perpetual Stats(HEM)'!$A$3:$D$2773,3,FALSE),B8835)</f>
        <v>QLD</v>
      </c>
    </row>
    <row r="8836" spans="1:4">
      <c r="A8836">
        <v>9035</v>
      </c>
      <c r="B8836" t="s">
        <v>528</v>
      </c>
      <c r="C8836" t="s">
        <v>554</v>
      </c>
      <c r="D8836" t="str">
        <f>IFERROR(VLOOKUP(A8836,'Perpetual Stats(HEM)'!$A$3:$D$2773,3,FALSE),B8836)</f>
        <v>QLD</v>
      </c>
    </row>
    <row r="8837" spans="1:4">
      <c r="A8837">
        <v>9036</v>
      </c>
      <c r="B8837" t="s">
        <v>528</v>
      </c>
      <c r="C8837" t="s">
        <v>554</v>
      </c>
      <c r="D8837" t="str">
        <f>IFERROR(VLOOKUP(A8837,'Perpetual Stats(HEM)'!$A$3:$D$2773,3,FALSE),B8837)</f>
        <v>QLD</v>
      </c>
    </row>
    <row r="8838" spans="1:4">
      <c r="A8838">
        <v>9037</v>
      </c>
      <c r="B8838" t="s">
        <v>528</v>
      </c>
      <c r="C8838" t="s">
        <v>554</v>
      </c>
      <c r="D8838" t="str">
        <f>IFERROR(VLOOKUP(A8838,'Perpetual Stats(HEM)'!$A$3:$D$2773,3,FALSE),B8838)</f>
        <v>QLD</v>
      </c>
    </row>
    <row r="8839" spans="1:4">
      <c r="A8839">
        <v>9038</v>
      </c>
      <c r="B8839" t="s">
        <v>528</v>
      </c>
      <c r="C8839" t="s">
        <v>554</v>
      </c>
      <c r="D8839" t="str">
        <f>IFERROR(VLOOKUP(A8839,'Perpetual Stats(HEM)'!$A$3:$D$2773,3,FALSE),B8839)</f>
        <v>QLD</v>
      </c>
    </row>
    <row r="8840" spans="1:4">
      <c r="A8840">
        <v>9039</v>
      </c>
      <c r="B8840" t="s">
        <v>528</v>
      </c>
      <c r="C8840" t="s">
        <v>554</v>
      </c>
      <c r="D8840" t="str">
        <f>IFERROR(VLOOKUP(A8840,'Perpetual Stats(HEM)'!$A$3:$D$2773,3,FALSE),B8840)</f>
        <v>QLD</v>
      </c>
    </row>
    <row r="8841" spans="1:4">
      <c r="A8841">
        <v>9040</v>
      </c>
      <c r="B8841" t="s">
        <v>528</v>
      </c>
      <c r="C8841" t="s">
        <v>554</v>
      </c>
      <c r="D8841" t="str">
        <f>IFERROR(VLOOKUP(A8841,'Perpetual Stats(HEM)'!$A$3:$D$2773,3,FALSE),B8841)</f>
        <v>QLD</v>
      </c>
    </row>
    <row r="8842" spans="1:4">
      <c r="A8842">
        <v>9041</v>
      </c>
      <c r="B8842" t="s">
        <v>528</v>
      </c>
      <c r="C8842" t="s">
        <v>554</v>
      </c>
      <c r="D8842" t="str">
        <f>IFERROR(VLOOKUP(A8842,'Perpetual Stats(HEM)'!$A$3:$D$2773,3,FALSE),B8842)</f>
        <v>QLD</v>
      </c>
    </row>
    <row r="8843" spans="1:4">
      <c r="A8843">
        <v>9042</v>
      </c>
      <c r="B8843" t="s">
        <v>528</v>
      </c>
      <c r="C8843" t="s">
        <v>554</v>
      </c>
      <c r="D8843" t="str">
        <f>IFERROR(VLOOKUP(A8843,'Perpetual Stats(HEM)'!$A$3:$D$2773,3,FALSE),B8843)</f>
        <v>QLD</v>
      </c>
    </row>
    <row r="8844" spans="1:4">
      <c r="A8844">
        <v>9043</v>
      </c>
      <c r="B8844" t="s">
        <v>528</v>
      </c>
      <c r="C8844" t="s">
        <v>554</v>
      </c>
      <c r="D8844" t="str">
        <f>IFERROR(VLOOKUP(A8844,'Perpetual Stats(HEM)'!$A$3:$D$2773,3,FALSE),B8844)</f>
        <v>QLD</v>
      </c>
    </row>
    <row r="8845" spans="1:4">
      <c r="A8845">
        <v>9044</v>
      </c>
      <c r="B8845" t="s">
        <v>528</v>
      </c>
      <c r="C8845" t="s">
        <v>554</v>
      </c>
      <c r="D8845" t="str">
        <f>IFERROR(VLOOKUP(A8845,'Perpetual Stats(HEM)'!$A$3:$D$2773,3,FALSE),B8845)</f>
        <v>QLD</v>
      </c>
    </row>
    <row r="8846" spans="1:4">
      <c r="A8846">
        <v>9045</v>
      </c>
      <c r="B8846" t="s">
        <v>528</v>
      </c>
      <c r="C8846" t="s">
        <v>554</v>
      </c>
      <c r="D8846" t="str">
        <f>IFERROR(VLOOKUP(A8846,'Perpetual Stats(HEM)'!$A$3:$D$2773,3,FALSE),B8846)</f>
        <v>QLD</v>
      </c>
    </row>
    <row r="8847" spans="1:4">
      <c r="A8847">
        <v>9046</v>
      </c>
      <c r="B8847" t="s">
        <v>528</v>
      </c>
      <c r="C8847" t="s">
        <v>554</v>
      </c>
      <c r="D8847" t="str">
        <f>IFERROR(VLOOKUP(A8847,'Perpetual Stats(HEM)'!$A$3:$D$2773,3,FALSE),B8847)</f>
        <v>QLD</v>
      </c>
    </row>
    <row r="8848" spans="1:4">
      <c r="A8848">
        <v>9047</v>
      </c>
      <c r="B8848" t="s">
        <v>528</v>
      </c>
      <c r="C8848" t="s">
        <v>554</v>
      </c>
      <c r="D8848" t="str">
        <f>IFERROR(VLOOKUP(A8848,'Perpetual Stats(HEM)'!$A$3:$D$2773,3,FALSE),B8848)</f>
        <v>QLD</v>
      </c>
    </row>
    <row r="8849" spans="1:4">
      <c r="A8849">
        <v>9048</v>
      </c>
      <c r="B8849" t="s">
        <v>528</v>
      </c>
      <c r="C8849" t="s">
        <v>554</v>
      </c>
      <c r="D8849" t="str">
        <f>IFERROR(VLOOKUP(A8849,'Perpetual Stats(HEM)'!$A$3:$D$2773,3,FALSE),B8849)</f>
        <v>QLD</v>
      </c>
    </row>
    <row r="8850" spans="1:4">
      <c r="A8850">
        <v>9049</v>
      </c>
      <c r="B8850" t="s">
        <v>528</v>
      </c>
      <c r="C8850" t="s">
        <v>554</v>
      </c>
      <c r="D8850" t="str">
        <f>IFERROR(VLOOKUP(A8850,'Perpetual Stats(HEM)'!$A$3:$D$2773,3,FALSE),B8850)</f>
        <v>QLD</v>
      </c>
    </row>
    <row r="8851" spans="1:4">
      <c r="A8851">
        <v>9050</v>
      </c>
      <c r="B8851" t="s">
        <v>528</v>
      </c>
      <c r="C8851" t="s">
        <v>554</v>
      </c>
      <c r="D8851" t="str">
        <f>IFERROR(VLOOKUP(A8851,'Perpetual Stats(HEM)'!$A$3:$D$2773,3,FALSE),B8851)</f>
        <v>QLD</v>
      </c>
    </row>
    <row r="8852" spans="1:4">
      <c r="A8852">
        <v>9051</v>
      </c>
      <c r="B8852" t="s">
        <v>528</v>
      </c>
      <c r="C8852" t="s">
        <v>554</v>
      </c>
      <c r="D8852" t="str">
        <f>IFERROR(VLOOKUP(A8852,'Perpetual Stats(HEM)'!$A$3:$D$2773,3,FALSE),B8852)</f>
        <v>QLD</v>
      </c>
    </row>
    <row r="8853" spans="1:4">
      <c r="A8853">
        <v>9052</v>
      </c>
      <c r="B8853" t="s">
        <v>528</v>
      </c>
      <c r="C8853" t="s">
        <v>554</v>
      </c>
      <c r="D8853" t="str">
        <f>IFERROR(VLOOKUP(A8853,'Perpetual Stats(HEM)'!$A$3:$D$2773,3,FALSE),B8853)</f>
        <v>QLD</v>
      </c>
    </row>
    <row r="8854" spans="1:4">
      <c r="A8854">
        <v>9053</v>
      </c>
      <c r="B8854" t="s">
        <v>528</v>
      </c>
      <c r="C8854" t="s">
        <v>554</v>
      </c>
      <c r="D8854" t="str">
        <f>IFERROR(VLOOKUP(A8854,'Perpetual Stats(HEM)'!$A$3:$D$2773,3,FALSE),B8854)</f>
        <v>QLD</v>
      </c>
    </row>
    <row r="8855" spans="1:4">
      <c r="A8855">
        <v>9054</v>
      </c>
      <c r="B8855" t="s">
        <v>528</v>
      </c>
      <c r="C8855" t="s">
        <v>554</v>
      </c>
      <c r="D8855" t="str">
        <f>IFERROR(VLOOKUP(A8855,'Perpetual Stats(HEM)'!$A$3:$D$2773,3,FALSE),B8855)</f>
        <v>QLD</v>
      </c>
    </row>
    <row r="8856" spans="1:4">
      <c r="A8856">
        <v>9055</v>
      </c>
      <c r="B8856" t="s">
        <v>528</v>
      </c>
      <c r="C8856" t="s">
        <v>554</v>
      </c>
      <c r="D8856" t="str">
        <f>IFERROR(VLOOKUP(A8856,'Perpetual Stats(HEM)'!$A$3:$D$2773,3,FALSE),B8856)</f>
        <v>QLD</v>
      </c>
    </row>
    <row r="8857" spans="1:4">
      <c r="A8857">
        <v>9056</v>
      </c>
      <c r="B8857" t="s">
        <v>528</v>
      </c>
      <c r="C8857" t="s">
        <v>554</v>
      </c>
      <c r="D8857" t="str">
        <f>IFERROR(VLOOKUP(A8857,'Perpetual Stats(HEM)'!$A$3:$D$2773,3,FALSE),B8857)</f>
        <v>QLD</v>
      </c>
    </row>
    <row r="8858" spans="1:4">
      <c r="A8858">
        <v>9057</v>
      </c>
      <c r="B8858" t="s">
        <v>528</v>
      </c>
      <c r="C8858" t="s">
        <v>554</v>
      </c>
      <c r="D8858" t="str">
        <f>IFERROR(VLOOKUP(A8858,'Perpetual Stats(HEM)'!$A$3:$D$2773,3,FALSE),B8858)</f>
        <v>QLD</v>
      </c>
    </row>
    <row r="8859" spans="1:4">
      <c r="A8859">
        <v>9058</v>
      </c>
      <c r="B8859" t="s">
        <v>528</v>
      </c>
      <c r="C8859" t="s">
        <v>554</v>
      </c>
      <c r="D8859" t="str">
        <f>IFERROR(VLOOKUP(A8859,'Perpetual Stats(HEM)'!$A$3:$D$2773,3,FALSE),B8859)</f>
        <v>QLD</v>
      </c>
    </row>
    <row r="8860" spans="1:4">
      <c r="A8860">
        <v>9059</v>
      </c>
      <c r="B8860" t="s">
        <v>528</v>
      </c>
      <c r="C8860" t="s">
        <v>554</v>
      </c>
      <c r="D8860" t="str">
        <f>IFERROR(VLOOKUP(A8860,'Perpetual Stats(HEM)'!$A$3:$D$2773,3,FALSE),B8860)</f>
        <v>QLD</v>
      </c>
    </row>
    <row r="8861" spans="1:4">
      <c r="A8861">
        <v>9060</v>
      </c>
      <c r="B8861" t="s">
        <v>528</v>
      </c>
      <c r="C8861" t="s">
        <v>554</v>
      </c>
      <c r="D8861" t="str">
        <f>IFERROR(VLOOKUP(A8861,'Perpetual Stats(HEM)'!$A$3:$D$2773,3,FALSE),B8861)</f>
        <v>QLD</v>
      </c>
    </row>
    <row r="8862" spans="1:4">
      <c r="A8862">
        <v>9061</v>
      </c>
      <c r="B8862" t="s">
        <v>528</v>
      </c>
      <c r="C8862" t="s">
        <v>554</v>
      </c>
      <c r="D8862" t="str">
        <f>IFERROR(VLOOKUP(A8862,'Perpetual Stats(HEM)'!$A$3:$D$2773,3,FALSE),B8862)</f>
        <v>QLD</v>
      </c>
    </row>
    <row r="8863" spans="1:4">
      <c r="A8863">
        <v>9062</v>
      </c>
      <c r="B8863" t="s">
        <v>528</v>
      </c>
      <c r="C8863" t="s">
        <v>554</v>
      </c>
      <c r="D8863" t="str">
        <f>IFERROR(VLOOKUP(A8863,'Perpetual Stats(HEM)'!$A$3:$D$2773,3,FALSE),B8863)</f>
        <v>QLD</v>
      </c>
    </row>
    <row r="8864" spans="1:4">
      <c r="A8864">
        <v>9063</v>
      </c>
      <c r="B8864" t="s">
        <v>528</v>
      </c>
      <c r="C8864" t="s">
        <v>554</v>
      </c>
      <c r="D8864" t="str">
        <f>IFERROR(VLOOKUP(A8864,'Perpetual Stats(HEM)'!$A$3:$D$2773,3,FALSE),B8864)</f>
        <v>QLD</v>
      </c>
    </row>
    <row r="8865" spans="1:4">
      <c r="A8865">
        <v>9064</v>
      </c>
      <c r="B8865" t="s">
        <v>528</v>
      </c>
      <c r="C8865" t="s">
        <v>554</v>
      </c>
      <c r="D8865" t="str">
        <f>IFERROR(VLOOKUP(A8865,'Perpetual Stats(HEM)'!$A$3:$D$2773,3,FALSE),B8865)</f>
        <v>QLD</v>
      </c>
    </row>
    <row r="8866" spans="1:4">
      <c r="A8866">
        <v>9065</v>
      </c>
      <c r="B8866" t="s">
        <v>528</v>
      </c>
      <c r="C8866" t="s">
        <v>554</v>
      </c>
      <c r="D8866" t="str">
        <f>IFERROR(VLOOKUP(A8866,'Perpetual Stats(HEM)'!$A$3:$D$2773,3,FALSE),B8866)</f>
        <v>QLD</v>
      </c>
    </row>
    <row r="8867" spans="1:4">
      <c r="A8867">
        <v>9066</v>
      </c>
      <c r="B8867" t="s">
        <v>528</v>
      </c>
      <c r="C8867" t="s">
        <v>554</v>
      </c>
      <c r="D8867" t="str">
        <f>IFERROR(VLOOKUP(A8867,'Perpetual Stats(HEM)'!$A$3:$D$2773,3,FALSE),B8867)</f>
        <v>QLD</v>
      </c>
    </row>
    <row r="8868" spans="1:4">
      <c r="A8868">
        <v>9067</v>
      </c>
      <c r="B8868" t="s">
        <v>528</v>
      </c>
      <c r="C8868" t="s">
        <v>554</v>
      </c>
      <c r="D8868" t="str">
        <f>IFERROR(VLOOKUP(A8868,'Perpetual Stats(HEM)'!$A$3:$D$2773,3,FALSE),B8868)</f>
        <v>QLD</v>
      </c>
    </row>
    <row r="8869" spans="1:4">
      <c r="A8869">
        <v>9068</v>
      </c>
      <c r="B8869" t="s">
        <v>528</v>
      </c>
      <c r="C8869" t="s">
        <v>554</v>
      </c>
      <c r="D8869" t="str">
        <f>IFERROR(VLOOKUP(A8869,'Perpetual Stats(HEM)'!$A$3:$D$2773,3,FALSE),B8869)</f>
        <v>QLD</v>
      </c>
    </row>
    <row r="8870" spans="1:4">
      <c r="A8870">
        <v>9069</v>
      </c>
      <c r="B8870" t="s">
        <v>528</v>
      </c>
      <c r="C8870" t="s">
        <v>554</v>
      </c>
      <c r="D8870" t="str">
        <f>IFERROR(VLOOKUP(A8870,'Perpetual Stats(HEM)'!$A$3:$D$2773,3,FALSE),B8870)</f>
        <v>QLD</v>
      </c>
    </row>
    <row r="8871" spans="1:4">
      <c r="A8871">
        <v>9070</v>
      </c>
      <c r="B8871" t="s">
        <v>528</v>
      </c>
      <c r="C8871" t="s">
        <v>554</v>
      </c>
      <c r="D8871" t="str">
        <f>IFERROR(VLOOKUP(A8871,'Perpetual Stats(HEM)'!$A$3:$D$2773,3,FALSE),B8871)</f>
        <v>QLD</v>
      </c>
    </row>
    <row r="8872" spans="1:4">
      <c r="A8872">
        <v>9071</v>
      </c>
      <c r="B8872" t="s">
        <v>528</v>
      </c>
      <c r="C8872" t="s">
        <v>554</v>
      </c>
      <c r="D8872" t="str">
        <f>IFERROR(VLOOKUP(A8872,'Perpetual Stats(HEM)'!$A$3:$D$2773,3,FALSE),B8872)</f>
        <v>QLD</v>
      </c>
    </row>
    <row r="8873" spans="1:4">
      <c r="A8873">
        <v>9072</v>
      </c>
      <c r="B8873" t="s">
        <v>528</v>
      </c>
      <c r="C8873" t="s">
        <v>554</v>
      </c>
      <c r="D8873" t="str">
        <f>IFERROR(VLOOKUP(A8873,'Perpetual Stats(HEM)'!$A$3:$D$2773,3,FALSE),B8873)</f>
        <v>QLD</v>
      </c>
    </row>
    <row r="8874" spans="1:4">
      <c r="A8874">
        <v>9073</v>
      </c>
      <c r="B8874" t="s">
        <v>528</v>
      </c>
      <c r="C8874" t="s">
        <v>554</v>
      </c>
      <c r="D8874" t="str">
        <f>IFERROR(VLOOKUP(A8874,'Perpetual Stats(HEM)'!$A$3:$D$2773,3,FALSE),B8874)</f>
        <v>QLD</v>
      </c>
    </row>
    <row r="8875" spans="1:4">
      <c r="A8875">
        <v>9074</v>
      </c>
      <c r="B8875" t="s">
        <v>528</v>
      </c>
      <c r="C8875" t="s">
        <v>554</v>
      </c>
      <c r="D8875" t="str">
        <f>IFERROR(VLOOKUP(A8875,'Perpetual Stats(HEM)'!$A$3:$D$2773,3,FALSE),B8875)</f>
        <v>QLD</v>
      </c>
    </row>
    <row r="8876" spans="1:4">
      <c r="A8876">
        <v>9075</v>
      </c>
      <c r="B8876" t="s">
        <v>528</v>
      </c>
      <c r="C8876" t="s">
        <v>554</v>
      </c>
      <c r="D8876" t="str">
        <f>IFERROR(VLOOKUP(A8876,'Perpetual Stats(HEM)'!$A$3:$D$2773,3,FALSE),B8876)</f>
        <v>QLD</v>
      </c>
    </row>
    <row r="8877" spans="1:4">
      <c r="A8877">
        <v>9076</v>
      </c>
      <c r="B8877" t="s">
        <v>528</v>
      </c>
      <c r="C8877" t="s">
        <v>554</v>
      </c>
      <c r="D8877" t="str">
        <f>IFERROR(VLOOKUP(A8877,'Perpetual Stats(HEM)'!$A$3:$D$2773,3,FALSE),B8877)</f>
        <v>QLD</v>
      </c>
    </row>
    <row r="8878" spans="1:4">
      <c r="A8878">
        <v>9077</v>
      </c>
      <c r="B8878" t="s">
        <v>528</v>
      </c>
      <c r="C8878" t="s">
        <v>554</v>
      </c>
      <c r="D8878" t="str">
        <f>IFERROR(VLOOKUP(A8878,'Perpetual Stats(HEM)'!$A$3:$D$2773,3,FALSE),B8878)</f>
        <v>QLD</v>
      </c>
    </row>
    <row r="8879" spans="1:4">
      <c r="A8879">
        <v>9078</v>
      </c>
      <c r="B8879" t="s">
        <v>528</v>
      </c>
      <c r="C8879" t="s">
        <v>554</v>
      </c>
      <c r="D8879" t="str">
        <f>IFERROR(VLOOKUP(A8879,'Perpetual Stats(HEM)'!$A$3:$D$2773,3,FALSE),B8879)</f>
        <v>QLD</v>
      </c>
    </row>
    <row r="8880" spans="1:4">
      <c r="A8880">
        <v>9079</v>
      </c>
      <c r="B8880" t="s">
        <v>528</v>
      </c>
      <c r="C8880" t="s">
        <v>554</v>
      </c>
      <c r="D8880" t="str">
        <f>IFERROR(VLOOKUP(A8880,'Perpetual Stats(HEM)'!$A$3:$D$2773,3,FALSE),B8880)</f>
        <v>QLD</v>
      </c>
    </row>
    <row r="8881" spans="1:4">
      <c r="A8881">
        <v>9080</v>
      </c>
      <c r="B8881" t="s">
        <v>528</v>
      </c>
      <c r="C8881" t="s">
        <v>554</v>
      </c>
      <c r="D8881" t="str">
        <f>IFERROR(VLOOKUP(A8881,'Perpetual Stats(HEM)'!$A$3:$D$2773,3,FALSE),B8881)</f>
        <v>QLD</v>
      </c>
    </row>
    <row r="8882" spans="1:4">
      <c r="A8882">
        <v>9081</v>
      </c>
      <c r="B8882" t="s">
        <v>528</v>
      </c>
      <c r="C8882" t="s">
        <v>554</v>
      </c>
      <c r="D8882" t="str">
        <f>IFERROR(VLOOKUP(A8882,'Perpetual Stats(HEM)'!$A$3:$D$2773,3,FALSE),B8882)</f>
        <v>QLD</v>
      </c>
    </row>
    <row r="8883" spans="1:4">
      <c r="A8883">
        <v>9082</v>
      </c>
      <c r="B8883" t="s">
        <v>528</v>
      </c>
      <c r="C8883" t="s">
        <v>554</v>
      </c>
      <c r="D8883" t="str">
        <f>IFERROR(VLOOKUP(A8883,'Perpetual Stats(HEM)'!$A$3:$D$2773,3,FALSE),B8883)</f>
        <v>QLD</v>
      </c>
    </row>
    <row r="8884" spans="1:4">
      <c r="A8884">
        <v>9083</v>
      </c>
      <c r="B8884" t="s">
        <v>528</v>
      </c>
      <c r="C8884" t="s">
        <v>554</v>
      </c>
      <c r="D8884" t="str">
        <f>IFERROR(VLOOKUP(A8884,'Perpetual Stats(HEM)'!$A$3:$D$2773,3,FALSE),B8884)</f>
        <v>QLD</v>
      </c>
    </row>
    <row r="8885" spans="1:4">
      <c r="A8885">
        <v>9084</v>
      </c>
      <c r="B8885" t="s">
        <v>528</v>
      </c>
      <c r="C8885" t="s">
        <v>554</v>
      </c>
      <c r="D8885" t="str">
        <f>IFERROR(VLOOKUP(A8885,'Perpetual Stats(HEM)'!$A$3:$D$2773,3,FALSE),B8885)</f>
        <v>QLD</v>
      </c>
    </row>
    <row r="8886" spans="1:4">
      <c r="A8886">
        <v>9085</v>
      </c>
      <c r="B8886" t="s">
        <v>528</v>
      </c>
      <c r="C8886" t="s">
        <v>554</v>
      </c>
      <c r="D8886" t="str">
        <f>IFERROR(VLOOKUP(A8886,'Perpetual Stats(HEM)'!$A$3:$D$2773,3,FALSE),B8886)</f>
        <v>QLD</v>
      </c>
    </row>
    <row r="8887" spans="1:4">
      <c r="A8887">
        <v>9086</v>
      </c>
      <c r="B8887" t="s">
        <v>528</v>
      </c>
      <c r="C8887" t="s">
        <v>554</v>
      </c>
      <c r="D8887" t="str">
        <f>IFERROR(VLOOKUP(A8887,'Perpetual Stats(HEM)'!$A$3:$D$2773,3,FALSE),B8887)</f>
        <v>QLD</v>
      </c>
    </row>
    <row r="8888" spans="1:4">
      <c r="A8888">
        <v>9087</v>
      </c>
      <c r="B8888" t="s">
        <v>528</v>
      </c>
      <c r="C8888" t="s">
        <v>554</v>
      </c>
      <c r="D8888" t="str">
        <f>IFERROR(VLOOKUP(A8888,'Perpetual Stats(HEM)'!$A$3:$D$2773,3,FALSE),B8888)</f>
        <v>QLD</v>
      </c>
    </row>
    <row r="8889" spans="1:4">
      <c r="A8889">
        <v>9088</v>
      </c>
      <c r="B8889" t="s">
        <v>528</v>
      </c>
      <c r="C8889" t="s">
        <v>554</v>
      </c>
      <c r="D8889" t="str">
        <f>IFERROR(VLOOKUP(A8889,'Perpetual Stats(HEM)'!$A$3:$D$2773,3,FALSE),B8889)</f>
        <v>QLD</v>
      </c>
    </row>
    <row r="8890" spans="1:4">
      <c r="A8890">
        <v>9089</v>
      </c>
      <c r="B8890" t="s">
        <v>528</v>
      </c>
      <c r="C8890" t="s">
        <v>554</v>
      </c>
      <c r="D8890" t="str">
        <f>IFERROR(VLOOKUP(A8890,'Perpetual Stats(HEM)'!$A$3:$D$2773,3,FALSE),B8890)</f>
        <v>QLD</v>
      </c>
    </row>
    <row r="8891" spans="1:4">
      <c r="A8891">
        <v>9090</v>
      </c>
      <c r="B8891" t="s">
        <v>528</v>
      </c>
      <c r="C8891" t="s">
        <v>554</v>
      </c>
      <c r="D8891" t="str">
        <f>IFERROR(VLOOKUP(A8891,'Perpetual Stats(HEM)'!$A$3:$D$2773,3,FALSE),B8891)</f>
        <v>QLD</v>
      </c>
    </row>
    <row r="8892" spans="1:4">
      <c r="A8892">
        <v>9091</v>
      </c>
      <c r="B8892" t="s">
        <v>528</v>
      </c>
      <c r="C8892" t="s">
        <v>554</v>
      </c>
      <c r="D8892" t="str">
        <f>IFERROR(VLOOKUP(A8892,'Perpetual Stats(HEM)'!$A$3:$D$2773,3,FALSE),B8892)</f>
        <v>QLD</v>
      </c>
    </row>
    <row r="8893" spans="1:4">
      <c r="A8893">
        <v>9092</v>
      </c>
      <c r="B8893" t="s">
        <v>528</v>
      </c>
      <c r="C8893" t="s">
        <v>554</v>
      </c>
      <c r="D8893" t="str">
        <f>IFERROR(VLOOKUP(A8893,'Perpetual Stats(HEM)'!$A$3:$D$2773,3,FALSE),B8893)</f>
        <v>QLD</v>
      </c>
    </row>
    <row r="8894" spans="1:4">
      <c r="A8894">
        <v>9093</v>
      </c>
      <c r="B8894" t="s">
        <v>528</v>
      </c>
      <c r="C8894" t="s">
        <v>554</v>
      </c>
      <c r="D8894" t="str">
        <f>IFERROR(VLOOKUP(A8894,'Perpetual Stats(HEM)'!$A$3:$D$2773,3,FALSE),B8894)</f>
        <v>QLD</v>
      </c>
    </row>
    <row r="8895" spans="1:4">
      <c r="A8895">
        <v>9094</v>
      </c>
      <c r="B8895" t="s">
        <v>528</v>
      </c>
      <c r="C8895" t="s">
        <v>554</v>
      </c>
      <c r="D8895" t="str">
        <f>IFERROR(VLOOKUP(A8895,'Perpetual Stats(HEM)'!$A$3:$D$2773,3,FALSE),B8895)</f>
        <v>QLD</v>
      </c>
    </row>
    <row r="8896" spans="1:4">
      <c r="A8896">
        <v>9095</v>
      </c>
      <c r="B8896" t="s">
        <v>528</v>
      </c>
      <c r="C8896" t="s">
        <v>554</v>
      </c>
      <c r="D8896" t="str">
        <f>IFERROR(VLOOKUP(A8896,'Perpetual Stats(HEM)'!$A$3:$D$2773,3,FALSE),B8896)</f>
        <v>QLD</v>
      </c>
    </row>
    <row r="8897" spans="1:4">
      <c r="A8897">
        <v>9096</v>
      </c>
      <c r="B8897" t="s">
        <v>528</v>
      </c>
      <c r="C8897" t="s">
        <v>554</v>
      </c>
      <c r="D8897" t="str">
        <f>IFERROR(VLOOKUP(A8897,'Perpetual Stats(HEM)'!$A$3:$D$2773,3,FALSE),B8897)</f>
        <v>QLD</v>
      </c>
    </row>
    <row r="8898" spans="1:4">
      <c r="A8898">
        <v>9097</v>
      </c>
      <c r="B8898" t="s">
        <v>528</v>
      </c>
      <c r="C8898" t="s">
        <v>554</v>
      </c>
      <c r="D8898" t="str">
        <f>IFERROR(VLOOKUP(A8898,'Perpetual Stats(HEM)'!$A$3:$D$2773,3,FALSE),B8898)</f>
        <v>QLD</v>
      </c>
    </row>
    <row r="8899" spans="1:4">
      <c r="A8899">
        <v>9098</v>
      </c>
      <c r="B8899" t="s">
        <v>528</v>
      </c>
      <c r="C8899" t="s">
        <v>554</v>
      </c>
      <c r="D8899" t="str">
        <f>IFERROR(VLOOKUP(A8899,'Perpetual Stats(HEM)'!$A$3:$D$2773,3,FALSE),B8899)</f>
        <v>QLD</v>
      </c>
    </row>
    <row r="8900" spans="1:4">
      <c r="A8900">
        <v>9099</v>
      </c>
      <c r="B8900" t="s">
        <v>528</v>
      </c>
      <c r="C8900" t="s">
        <v>554</v>
      </c>
      <c r="D8900" t="str">
        <f>IFERROR(VLOOKUP(A8900,'Perpetual Stats(HEM)'!$A$3:$D$2773,3,FALSE),B8900)</f>
        <v>QLD</v>
      </c>
    </row>
    <row r="8901" spans="1:4">
      <c r="A8901">
        <v>9100</v>
      </c>
      <c r="B8901" t="s">
        <v>528</v>
      </c>
      <c r="C8901" t="s">
        <v>554</v>
      </c>
      <c r="D8901" t="str">
        <f>IFERROR(VLOOKUP(A8901,'Perpetual Stats(HEM)'!$A$3:$D$2773,3,FALSE),B8901)</f>
        <v>QLD</v>
      </c>
    </row>
    <row r="8902" spans="1:4">
      <c r="A8902">
        <v>9101</v>
      </c>
      <c r="B8902" t="s">
        <v>528</v>
      </c>
      <c r="C8902" t="s">
        <v>554</v>
      </c>
      <c r="D8902" t="str">
        <f>IFERROR(VLOOKUP(A8902,'Perpetual Stats(HEM)'!$A$3:$D$2773,3,FALSE),B8902)</f>
        <v>QLD</v>
      </c>
    </row>
    <row r="8903" spans="1:4">
      <c r="A8903">
        <v>9102</v>
      </c>
      <c r="B8903" t="s">
        <v>528</v>
      </c>
      <c r="C8903" t="s">
        <v>554</v>
      </c>
      <c r="D8903" t="str">
        <f>IFERROR(VLOOKUP(A8903,'Perpetual Stats(HEM)'!$A$3:$D$2773,3,FALSE),B8903)</f>
        <v>QLD</v>
      </c>
    </row>
    <row r="8904" spans="1:4">
      <c r="A8904">
        <v>9103</v>
      </c>
      <c r="B8904" t="s">
        <v>528</v>
      </c>
      <c r="C8904" t="s">
        <v>554</v>
      </c>
      <c r="D8904" t="str">
        <f>IFERROR(VLOOKUP(A8904,'Perpetual Stats(HEM)'!$A$3:$D$2773,3,FALSE),B8904)</f>
        <v>QLD</v>
      </c>
    </row>
    <row r="8905" spans="1:4">
      <c r="A8905">
        <v>9104</v>
      </c>
      <c r="B8905" t="s">
        <v>528</v>
      </c>
      <c r="C8905" t="s">
        <v>554</v>
      </c>
      <c r="D8905" t="str">
        <f>IFERROR(VLOOKUP(A8905,'Perpetual Stats(HEM)'!$A$3:$D$2773,3,FALSE),B8905)</f>
        <v>QLD</v>
      </c>
    </row>
    <row r="8906" spans="1:4">
      <c r="A8906">
        <v>9105</v>
      </c>
      <c r="B8906" t="s">
        <v>528</v>
      </c>
      <c r="C8906" t="s">
        <v>554</v>
      </c>
      <c r="D8906" t="str">
        <f>IFERROR(VLOOKUP(A8906,'Perpetual Stats(HEM)'!$A$3:$D$2773,3,FALSE),B8906)</f>
        <v>QLD</v>
      </c>
    </row>
    <row r="8907" spans="1:4">
      <c r="A8907">
        <v>9106</v>
      </c>
      <c r="B8907" t="s">
        <v>528</v>
      </c>
      <c r="C8907" t="s">
        <v>554</v>
      </c>
      <c r="D8907" t="str">
        <f>IFERROR(VLOOKUP(A8907,'Perpetual Stats(HEM)'!$A$3:$D$2773,3,FALSE),B8907)</f>
        <v>QLD</v>
      </c>
    </row>
    <row r="8908" spans="1:4">
      <c r="A8908">
        <v>9107</v>
      </c>
      <c r="B8908" t="s">
        <v>528</v>
      </c>
      <c r="C8908" t="s">
        <v>554</v>
      </c>
      <c r="D8908" t="str">
        <f>IFERROR(VLOOKUP(A8908,'Perpetual Stats(HEM)'!$A$3:$D$2773,3,FALSE),B8908)</f>
        <v>QLD</v>
      </c>
    </row>
    <row r="8909" spans="1:4">
      <c r="A8909">
        <v>9108</v>
      </c>
      <c r="B8909" t="s">
        <v>528</v>
      </c>
      <c r="C8909" t="s">
        <v>554</v>
      </c>
      <c r="D8909" t="str">
        <f>IFERROR(VLOOKUP(A8909,'Perpetual Stats(HEM)'!$A$3:$D$2773,3,FALSE),B8909)</f>
        <v>QLD</v>
      </c>
    </row>
    <row r="8910" spans="1:4">
      <c r="A8910">
        <v>9109</v>
      </c>
      <c r="B8910" t="s">
        <v>528</v>
      </c>
      <c r="C8910" t="s">
        <v>554</v>
      </c>
      <c r="D8910" t="str">
        <f>IFERROR(VLOOKUP(A8910,'Perpetual Stats(HEM)'!$A$3:$D$2773,3,FALSE),B8910)</f>
        <v>QLD</v>
      </c>
    </row>
    <row r="8911" spans="1:4">
      <c r="A8911">
        <v>9110</v>
      </c>
      <c r="B8911" t="s">
        <v>528</v>
      </c>
      <c r="C8911" t="s">
        <v>554</v>
      </c>
      <c r="D8911" t="str">
        <f>IFERROR(VLOOKUP(A8911,'Perpetual Stats(HEM)'!$A$3:$D$2773,3,FALSE),B8911)</f>
        <v>QLD</v>
      </c>
    </row>
    <row r="8912" spans="1:4">
      <c r="A8912">
        <v>9111</v>
      </c>
      <c r="B8912" t="s">
        <v>528</v>
      </c>
      <c r="C8912" t="s">
        <v>554</v>
      </c>
      <c r="D8912" t="str">
        <f>IFERROR(VLOOKUP(A8912,'Perpetual Stats(HEM)'!$A$3:$D$2773,3,FALSE),B8912)</f>
        <v>QLD</v>
      </c>
    </row>
    <row r="8913" spans="1:4">
      <c r="A8913">
        <v>9112</v>
      </c>
      <c r="B8913" t="s">
        <v>528</v>
      </c>
      <c r="C8913" t="s">
        <v>554</v>
      </c>
      <c r="D8913" t="str">
        <f>IFERROR(VLOOKUP(A8913,'Perpetual Stats(HEM)'!$A$3:$D$2773,3,FALSE),B8913)</f>
        <v>QLD</v>
      </c>
    </row>
    <row r="8914" spans="1:4">
      <c r="A8914">
        <v>9113</v>
      </c>
      <c r="B8914" t="s">
        <v>528</v>
      </c>
      <c r="C8914" t="s">
        <v>554</v>
      </c>
      <c r="D8914" t="str">
        <f>IFERROR(VLOOKUP(A8914,'Perpetual Stats(HEM)'!$A$3:$D$2773,3,FALSE),B8914)</f>
        <v>QLD</v>
      </c>
    </row>
    <row r="8915" spans="1:4">
      <c r="A8915">
        <v>9114</v>
      </c>
      <c r="B8915" t="s">
        <v>528</v>
      </c>
      <c r="C8915" t="s">
        <v>554</v>
      </c>
      <c r="D8915" t="str">
        <f>IFERROR(VLOOKUP(A8915,'Perpetual Stats(HEM)'!$A$3:$D$2773,3,FALSE),B8915)</f>
        <v>QLD</v>
      </c>
    </row>
    <row r="8916" spans="1:4">
      <c r="A8916">
        <v>9115</v>
      </c>
      <c r="B8916" t="s">
        <v>528</v>
      </c>
      <c r="C8916" t="s">
        <v>554</v>
      </c>
      <c r="D8916" t="str">
        <f>IFERROR(VLOOKUP(A8916,'Perpetual Stats(HEM)'!$A$3:$D$2773,3,FALSE),B8916)</f>
        <v>QLD</v>
      </c>
    </row>
    <row r="8917" spans="1:4">
      <c r="A8917">
        <v>9116</v>
      </c>
      <c r="B8917" t="s">
        <v>528</v>
      </c>
      <c r="C8917" t="s">
        <v>554</v>
      </c>
      <c r="D8917" t="str">
        <f>IFERROR(VLOOKUP(A8917,'Perpetual Stats(HEM)'!$A$3:$D$2773,3,FALSE),B8917)</f>
        <v>QLD</v>
      </c>
    </row>
    <row r="8918" spans="1:4">
      <c r="A8918">
        <v>9117</v>
      </c>
      <c r="B8918" t="s">
        <v>528</v>
      </c>
      <c r="C8918" t="s">
        <v>554</v>
      </c>
      <c r="D8918" t="str">
        <f>IFERROR(VLOOKUP(A8918,'Perpetual Stats(HEM)'!$A$3:$D$2773,3,FALSE),B8918)</f>
        <v>QLD</v>
      </c>
    </row>
    <row r="8919" spans="1:4">
      <c r="A8919">
        <v>9118</v>
      </c>
      <c r="B8919" t="s">
        <v>528</v>
      </c>
      <c r="C8919" t="s">
        <v>554</v>
      </c>
      <c r="D8919" t="str">
        <f>IFERROR(VLOOKUP(A8919,'Perpetual Stats(HEM)'!$A$3:$D$2773,3,FALSE),B8919)</f>
        <v>QLD</v>
      </c>
    </row>
    <row r="8920" spans="1:4">
      <c r="A8920">
        <v>9119</v>
      </c>
      <c r="B8920" t="s">
        <v>528</v>
      </c>
      <c r="C8920" t="s">
        <v>554</v>
      </c>
      <c r="D8920" t="str">
        <f>IFERROR(VLOOKUP(A8920,'Perpetual Stats(HEM)'!$A$3:$D$2773,3,FALSE),B8920)</f>
        <v>QLD</v>
      </c>
    </row>
    <row r="8921" spans="1:4">
      <c r="A8921">
        <v>9120</v>
      </c>
      <c r="B8921" t="s">
        <v>528</v>
      </c>
      <c r="C8921" t="s">
        <v>554</v>
      </c>
      <c r="D8921" t="str">
        <f>IFERROR(VLOOKUP(A8921,'Perpetual Stats(HEM)'!$A$3:$D$2773,3,FALSE),B8921)</f>
        <v>QLD</v>
      </c>
    </row>
    <row r="8922" spans="1:4">
      <c r="A8922">
        <v>9121</v>
      </c>
      <c r="B8922" t="s">
        <v>528</v>
      </c>
      <c r="C8922" t="s">
        <v>554</v>
      </c>
      <c r="D8922" t="str">
        <f>IFERROR(VLOOKUP(A8922,'Perpetual Stats(HEM)'!$A$3:$D$2773,3,FALSE),B8922)</f>
        <v>QLD</v>
      </c>
    </row>
    <row r="8923" spans="1:4">
      <c r="A8923">
        <v>9122</v>
      </c>
      <c r="B8923" t="s">
        <v>528</v>
      </c>
      <c r="C8923" t="s">
        <v>554</v>
      </c>
      <c r="D8923" t="str">
        <f>IFERROR(VLOOKUP(A8923,'Perpetual Stats(HEM)'!$A$3:$D$2773,3,FALSE),B8923)</f>
        <v>QLD</v>
      </c>
    </row>
    <row r="8924" spans="1:4">
      <c r="A8924">
        <v>9123</v>
      </c>
      <c r="B8924" t="s">
        <v>528</v>
      </c>
      <c r="C8924" t="s">
        <v>554</v>
      </c>
      <c r="D8924" t="str">
        <f>IFERROR(VLOOKUP(A8924,'Perpetual Stats(HEM)'!$A$3:$D$2773,3,FALSE),B8924)</f>
        <v>QLD</v>
      </c>
    </row>
    <row r="8925" spans="1:4">
      <c r="A8925">
        <v>9124</v>
      </c>
      <c r="B8925" t="s">
        <v>528</v>
      </c>
      <c r="C8925" t="s">
        <v>554</v>
      </c>
      <c r="D8925" t="str">
        <f>IFERROR(VLOOKUP(A8925,'Perpetual Stats(HEM)'!$A$3:$D$2773,3,FALSE),B8925)</f>
        <v>QLD</v>
      </c>
    </row>
    <row r="8926" spans="1:4">
      <c r="A8926">
        <v>9125</v>
      </c>
      <c r="B8926" t="s">
        <v>528</v>
      </c>
      <c r="C8926" t="s">
        <v>554</v>
      </c>
      <c r="D8926" t="str">
        <f>IFERROR(VLOOKUP(A8926,'Perpetual Stats(HEM)'!$A$3:$D$2773,3,FALSE),B8926)</f>
        <v>QLD</v>
      </c>
    </row>
    <row r="8927" spans="1:4">
      <c r="A8927">
        <v>9126</v>
      </c>
      <c r="B8927" t="s">
        <v>528</v>
      </c>
      <c r="C8927" t="s">
        <v>554</v>
      </c>
      <c r="D8927" t="str">
        <f>IFERROR(VLOOKUP(A8927,'Perpetual Stats(HEM)'!$A$3:$D$2773,3,FALSE),B8927)</f>
        <v>QLD</v>
      </c>
    </row>
    <row r="8928" spans="1:4">
      <c r="A8928">
        <v>9127</v>
      </c>
      <c r="B8928" t="s">
        <v>528</v>
      </c>
      <c r="C8928" t="s">
        <v>554</v>
      </c>
      <c r="D8928" t="str">
        <f>IFERROR(VLOOKUP(A8928,'Perpetual Stats(HEM)'!$A$3:$D$2773,3,FALSE),B8928)</f>
        <v>QLD</v>
      </c>
    </row>
    <row r="8929" spans="1:4">
      <c r="A8929">
        <v>9128</v>
      </c>
      <c r="B8929" t="s">
        <v>528</v>
      </c>
      <c r="C8929" t="s">
        <v>554</v>
      </c>
      <c r="D8929" t="str">
        <f>IFERROR(VLOOKUP(A8929,'Perpetual Stats(HEM)'!$A$3:$D$2773,3,FALSE),B8929)</f>
        <v>QLD</v>
      </c>
    </row>
    <row r="8930" spans="1:4">
      <c r="A8930">
        <v>9129</v>
      </c>
      <c r="B8930" t="s">
        <v>528</v>
      </c>
      <c r="C8930" t="s">
        <v>554</v>
      </c>
      <c r="D8930" t="str">
        <f>IFERROR(VLOOKUP(A8930,'Perpetual Stats(HEM)'!$A$3:$D$2773,3,FALSE),B8930)</f>
        <v>QLD</v>
      </c>
    </row>
    <row r="8931" spans="1:4">
      <c r="A8931">
        <v>9130</v>
      </c>
      <c r="B8931" t="s">
        <v>528</v>
      </c>
      <c r="C8931" t="s">
        <v>554</v>
      </c>
      <c r="D8931" t="str">
        <f>IFERROR(VLOOKUP(A8931,'Perpetual Stats(HEM)'!$A$3:$D$2773,3,FALSE),B8931)</f>
        <v>QLD</v>
      </c>
    </row>
    <row r="8932" spans="1:4">
      <c r="A8932">
        <v>9131</v>
      </c>
      <c r="B8932" t="s">
        <v>528</v>
      </c>
      <c r="C8932" t="s">
        <v>554</v>
      </c>
      <c r="D8932" t="str">
        <f>IFERROR(VLOOKUP(A8932,'Perpetual Stats(HEM)'!$A$3:$D$2773,3,FALSE),B8932)</f>
        <v>QLD</v>
      </c>
    </row>
    <row r="8933" spans="1:4">
      <c r="A8933">
        <v>9132</v>
      </c>
      <c r="B8933" t="s">
        <v>528</v>
      </c>
      <c r="C8933" t="s">
        <v>554</v>
      </c>
      <c r="D8933" t="str">
        <f>IFERROR(VLOOKUP(A8933,'Perpetual Stats(HEM)'!$A$3:$D$2773,3,FALSE),B8933)</f>
        <v>QLD</v>
      </c>
    </row>
    <row r="8934" spans="1:4">
      <c r="A8934">
        <v>9133</v>
      </c>
      <c r="B8934" t="s">
        <v>528</v>
      </c>
      <c r="C8934" t="s">
        <v>554</v>
      </c>
      <c r="D8934" t="str">
        <f>IFERROR(VLOOKUP(A8934,'Perpetual Stats(HEM)'!$A$3:$D$2773,3,FALSE),B8934)</f>
        <v>QLD</v>
      </c>
    </row>
    <row r="8935" spans="1:4">
      <c r="A8935">
        <v>9134</v>
      </c>
      <c r="B8935" t="s">
        <v>528</v>
      </c>
      <c r="C8935" t="s">
        <v>554</v>
      </c>
      <c r="D8935" t="str">
        <f>IFERROR(VLOOKUP(A8935,'Perpetual Stats(HEM)'!$A$3:$D$2773,3,FALSE),B8935)</f>
        <v>QLD</v>
      </c>
    </row>
    <row r="8936" spans="1:4">
      <c r="A8936">
        <v>9135</v>
      </c>
      <c r="B8936" t="s">
        <v>528</v>
      </c>
      <c r="C8936" t="s">
        <v>554</v>
      </c>
      <c r="D8936" t="str">
        <f>IFERROR(VLOOKUP(A8936,'Perpetual Stats(HEM)'!$A$3:$D$2773,3,FALSE),B8936)</f>
        <v>QLD</v>
      </c>
    </row>
    <row r="8937" spans="1:4">
      <c r="A8937">
        <v>9136</v>
      </c>
      <c r="B8937" t="s">
        <v>528</v>
      </c>
      <c r="C8937" t="s">
        <v>554</v>
      </c>
      <c r="D8937" t="str">
        <f>IFERROR(VLOOKUP(A8937,'Perpetual Stats(HEM)'!$A$3:$D$2773,3,FALSE),B8937)</f>
        <v>QLD</v>
      </c>
    </row>
    <row r="8938" spans="1:4">
      <c r="A8938">
        <v>9137</v>
      </c>
      <c r="B8938" t="s">
        <v>528</v>
      </c>
      <c r="C8938" t="s">
        <v>554</v>
      </c>
      <c r="D8938" t="str">
        <f>IFERROR(VLOOKUP(A8938,'Perpetual Stats(HEM)'!$A$3:$D$2773,3,FALSE),B8938)</f>
        <v>QLD</v>
      </c>
    </row>
    <row r="8939" spans="1:4">
      <c r="A8939">
        <v>9138</v>
      </c>
      <c r="B8939" t="s">
        <v>528</v>
      </c>
      <c r="C8939" t="s">
        <v>554</v>
      </c>
      <c r="D8939" t="str">
        <f>IFERROR(VLOOKUP(A8939,'Perpetual Stats(HEM)'!$A$3:$D$2773,3,FALSE),B8939)</f>
        <v>QLD</v>
      </c>
    </row>
    <row r="8940" spans="1:4">
      <c r="A8940">
        <v>9139</v>
      </c>
      <c r="B8940" t="s">
        <v>528</v>
      </c>
      <c r="C8940" t="s">
        <v>554</v>
      </c>
      <c r="D8940" t="str">
        <f>IFERROR(VLOOKUP(A8940,'Perpetual Stats(HEM)'!$A$3:$D$2773,3,FALSE),B8940)</f>
        <v>QLD</v>
      </c>
    </row>
    <row r="8941" spans="1:4">
      <c r="A8941">
        <v>9140</v>
      </c>
      <c r="B8941" t="s">
        <v>528</v>
      </c>
      <c r="C8941" t="s">
        <v>554</v>
      </c>
      <c r="D8941" t="str">
        <f>IFERROR(VLOOKUP(A8941,'Perpetual Stats(HEM)'!$A$3:$D$2773,3,FALSE),B8941)</f>
        <v>QLD</v>
      </c>
    </row>
    <row r="8942" spans="1:4">
      <c r="A8942">
        <v>9141</v>
      </c>
      <c r="B8942" t="s">
        <v>528</v>
      </c>
      <c r="C8942" t="s">
        <v>554</v>
      </c>
      <c r="D8942" t="str">
        <f>IFERROR(VLOOKUP(A8942,'Perpetual Stats(HEM)'!$A$3:$D$2773,3,FALSE),B8942)</f>
        <v>QLD</v>
      </c>
    </row>
    <row r="8943" spans="1:4">
      <c r="A8943">
        <v>9142</v>
      </c>
      <c r="B8943" t="s">
        <v>528</v>
      </c>
      <c r="C8943" t="s">
        <v>554</v>
      </c>
      <c r="D8943" t="str">
        <f>IFERROR(VLOOKUP(A8943,'Perpetual Stats(HEM)'!$A$3:$D$2773,3,FALSE),B8943)</f>
        <v>QLD</v>
      </c>
    </row>
    <row r="8944" spans="1:4">
      <c r="A8944">
        <v>9143</v>
      </c>
      <c r="B8944" t="s">
        <v>528</v>
      </c>
      <c r="C8944" t="s">
        <v>554</v>
      </c>
      <c r="D8944" t="str">
        <f>IFERROR(VLOOKUP(A8944,'Perpetual Stats(HEM)'!$A$3:$D$2773,3,FALSE),B8944)</f>
        <v>QLD</v>
      </c>
    </row>
    <row r="8945" spans="1:4">
      <c r="A8945">
        <v>9144</v>
      </c>
      <c r="B8945" t="s">
        <v>528</v>
      </c>
      <c r="C8945" t="s">
        <v>554</v>
      </c>
      <c r="D8945" t="str">
        <f>IFERROR(VLOOKUP(A8945,'Perpetual Stats(HEM)'!$A$3:$D$2773,3,FALSE),B8945)</f>
        <v>QLD</v>
      </c>
    </row>
    <row r="8946" spans="1:4">
      <c r="A8946">
        <v>9145</v>
      </c>
      <c r="B8946" t="s">
        <v>528</v>
      </c>
      <c r="C8946" t="s">
        <v>554</v>
      </c>
      <c r="D8946" t="str">
        <f>IFERROR(VLOOKUP(A8946,'Perpetual Stats(HEM)'!$A$3:$D$2773,3,FALSE),B8946)</f>
        <v>QLD</v>
      </c>
    </row>
    <row r="8947" spans="1:4">
      <c r="A8947">
        <v>9146</v>
      </c>
      <c r="B8947" t="s">
        <v>528</v>
      </c>
      <c r="C8947" t="s">
        <v>554</v>
      </c>
      <c r="D8947" t="str">
        <f>IFERROR(VLOOKUP(A8947,'Perpetual Stats(HEM)'!$A$3:$D$2773,3,FALSE),B8947)</f>
        <v>QLD</v>
      </c>
    </row>
    <row r="8948" spans="1:4">
      <c r="A8948">
        <v>9147</v>
      </c>
      <c r="B8948" t="s">
        <v>528</v>
      </c>
      <c r="C8948" t="s">
        <v>554</v>
      </c>
      <c r="D8948" t="str">
        <f>IFERROR(VLOOKUP(A8948,'Perpetual Stats(HEM)'!$A$3:$D$2773,3,FALSE),B8948)</f>
        <v>QLD</v>
      </c>
    </row>
    <row r="8949" spans="1:4">
      <c r="A8949">
        <v>9148</v>
      </c>
      <c r="B8949" t="s">
        <v>528</v>
      </c>
      <c r="C8949" t="s">
        <v>554</v>
      </c>
      <c r="D8949" t="str">
        <f>IFERROR(VLOOKUP(A8949,'Perpetual Stats(HEM)'!$A$3:$D$2773,3,FALSE),B8949)</f>
        <v>QLD</v>
      </c>
    </row>
    <row r="8950" spans="1:4">
      <c r="A8950">
        <v>9149</v>
      </c>
      <c r="B8950" t="s">
        <v>528</v>
      </c>
      <c r="C8950" t="s">
        <v>554</v>
      </c>
      <c r="D8950" t="str">
        <f>IFERROR(VLOOKUP(A8950,'Perpetual Stats(HEM)'!$A$3:$D$2773,3,FALSE),B8950)</f>
        <v>QLD</v>
      </c>
    </row>
    <row r="8951" spans="1:4">
      <c r="A8951">
        <v>9150</v>
      </c>
      <c r="B8951" t="s">
        <v>528</v>
      </c>
      <c r="C8951" t="s">
        <v>554</v>
      </c>
      <c r="D8951" t="str">
        <f>IFERROR(VLOOKUP(A8951,'Perpetual Stats(HEM)'!$A$3:$D$2773,3,FALSE),B8951)</f>
        <v>QLD</v>
      </c>
    </row>
    <row r="8952" spans="1:4">
      <c r="A8952">
        <v>9151</v>
      </c>
      <c r="B8952" t="s">
        <v>528</v>
      </c>
      <c r="C8952" t="s">
        <v>554</v>
      </c>
      <c r="D8952" t="str">
        <f>IFERROR(VLOOKUP(A8952,'Perpetual Stats(HEM)'!$A$3:$D$2773,3,FALSE),B8952)</f>
        <v>QLD</v>
      </c>
    </row>
    <row r="8953" spans="1:4">
      <c r="A8953">
        <v>9152</v>
      </c>
      <c r="B8953" t="s">
        <v>528</v>
      </c>
      <c r="C8953" t="s">
        <v>554</v>
      </c>
      <c r="D8953" t="str">
        <f>IFERROR(VLOOKUP(A8953,'Perpetual Stats(HEM)'!$A$3:$D$2773,3,FALSE),B8953)</f>
        <v>QLD</v>
      </c>
    </row>
    <row r="8954" spans="1:4">
      <c r="A8954">
        <v>9153</v>
      </c>
      <c r="B8954" t="s">
        <v>528</v>
      </c>
      <c r="C8954" t="s">
        <v>554</v>
      </c>
      <c r="D8954" t="str">
        <f>IFERROR(VLOOKUP(A8954,'Perpetual Stats(HEM)'!$A$3:$D$2773,3,FALSE),B8954)</f>
        <v>QLD</v>
      </c>
    </row>
    <row r="8955" spans="1:4">
      <c r="A8955">
        <v>9154</v>
      </c>
      <c r="B8955" t="s">
        <v>528</v>
      </c>
      <c r="C8955" t="s">
        <v>554</v>
      </c>
      <c r="D8955" t="str">
        <f>IFERROR(VLOOKUP(A8955,'Perpetual Stats(HEM)'!$A$3:$D$2773,3,FALSE),B8955)</f>
        <v>QLD</v>
      </c>
    </row>
    <row r="8956" spans="1:4">
      <c r="A8956">
        <v>9155</v>
      </c>
      <c r="B8956" t="s">
        <v>528</v>
      </c>
      <c r="C8956" t="s">
        <v>554</v>
      </c>
      <c r="D8956" t="str">
        <f>IFERROR(VLOOKUP(A8956,'Perpetual Stats(HEM)'!$A$3:$D$2773,3,FALSE),B8956)</f>
        <v>QLD</v>
      </c>
    </row>
    <row r="8957" spans="1:4">
      <c r="A8957">
        <v>9156</v>
      </c>
      <c r="B8957" t="s">
        <v>528</v>
      </c>
      <c r="C8957" t="s">
        <v>554</v>
      </c>
      <c r="D8957" t="str">
        <f>IFERROR(VLOOKUP(A8957,'Perpetual Stats(HEM)'!$A$3:$D$2773,3,FALSE),B8957)</f>
        <v>QLD</v>
      </c>
    </row>
    <row r="8958" spans="1:4">
      <c r="A8958">
        <v>9157</v>
      </c>
      <c r="B8958" t="s">
        <v>528</v>
      </c>
      <c r="C8958" t="s">
        <v>554</v>
      </c>
      <c r="D8958" t="str">
        <f>IFERROR(VLOOKUP(A8958,'Perpetual Stats(HEM)'!$A$3:$D$2773,3,FALSE),B8958)</f>
        <v>QLD</v>
      </c>
    </row>
    <row r="8959" spans="1:4">
      <c r="A8959">
        <v>9158</v>
      </c>
      <c r="B8959" t="s">
        <v>528</v>
      </c>
      <c r="C8959" t="s">
        <v>554</v>
      </c>
      <c r="D8959" t="str">
        <f>IFERROR(VLOOKUP(A8959,'Perpetual Stats(HEM)'!$A$3:$D$2773,3,FALSE),B8959)</f>
        <v>QLD</v>
      </c>
    </row>
    <row r="8960" spans="1:4">
      <c r="A8960">
        <v>9159</v>
      </c>
      <c r="B8960" t="s">
        <v>528</v>
      </c>
      <c r="C8960" t="s">
        <v>554</v>
      </c>
      <c r="D8960" t="str">
        <f>IFERROR(VLOOKUP(A8960,'Perpetual Stats(HEM)'!$A$3:$D$2773,3,FALSE),B8960)</f>
        <v>QLD</v>
      </c>
    </row>
    <row r="8961" spans="1:4">
      <c r="A8961">
        <v>9160</v>
      </c>
      <c r="B8961" t="s">
        <v>528</v>
      </c>
      <c r="C8961" t="s">
        <v>554</v>
      </c>
      <c r="D8961" t="str">
        <f>IFERROR(VLOOKUP(A8961,'Perpetual Stats(HEM)'!$A$3:$D$2773,3,FALSE),B8961)</f>
        <v>QLD</v>
      </c>
    </row>
    <row r="8962" spans="1:4">
      <c r="A8962">
        <v>9161</v>
      </c>
      <c r="B8962" t="s">
        <v>528</v>
      </c>
      <c r="C8962" t="s">
        <v>554</v>
      </c>
      <c r="D8962" t="str">
        <f>IFERROR(VLOOKUP(A8962,'Perpetual Stats(HEM)'!$A$3:$D$2773,3,FALSE),B8962)</f>
        <v>QLD</v>
      </c>
    </row>
    <row r="8963" spans="1:4">
      <c r="A8963">
        <v>9162</v>
      </c>
      <c r="B8963" t="s">
        <v>528</v>
      </c>
      <c r="C8963" t="s">
        <v>554</v>
      </c>
      <c r="D8963" t="str">
        <f>IFERROR(VLOOKUP(A8963,'Perpetual Stats(HEM)'!$A$3:$D$2773,3,FALSE),B8963)</f>
        <v>QLD</v>
      </c>
    </row>
    <row r="8964" spans="1:4">
      <c r="A8964">
        <v>9163</v>
      </c>
      <c r="B8964" t="s">
        <v>528</v>
      </c>
      <c r="C8964" t="s">
        <v>554</v>
      </c>
      <c r="D8964" t="str">
        <f>IFERROR(VLOOKUP(A8964,'Perpetual Stats(HEM)'!$A$3:$D$2773,3,FALSE),B8964)</f>
        <v>QLD</v>
      </c>
    </row>
    <row r="8965" spans="1:4">
      <c r="A8965">
        <v>9164</v>
      </c>
      <c r="B8965" t="s">
        <v>528</v>
      </c>
      <c r="C8965" t="s">
        <v>554</v>
      </c>
      <c r="D8965" t="str">
        <f>IFERROR(VLOOKUP(A8965,'Perpetual Stats(HEM)'!$A$3:$D$2773,3,FALSE),B8965)</f>
        <v>QLD</v>
      </c>
    </row>
    <row r="8966" spans="1:4">
      <c r="A8966">
        <v>9165</v>
      </c>
      <c r="B8966" t="s">
        <v>528</v>
      </c>
      <c r="C8966" t="s">
        <v>554</v>
      </c>
      <c r="D8966" t="str">
        <f>IFERROR(VLOOKUP(A8966,'Perpetual Stats(HEM)'!$A$3:$D$2773,3,FALSE),B8966)</f>
        <v>QLD</v>
      </c>
    </row>
    <row r="8967" spans="1:4">
      <c r="A8967">
        <v>9166</v>
      </c>
      <c r="B8967" t="s">
        <v>528</v>
      </c>
      <c r="C8967" t="s">
        <v>554</v>
      </c>
      <c r="D8967" t="str">
        <f>IFERROR(VLOOKUP(A8967,'Perpetual Stats(HEM)'!$A$3:$D$2773,3,FALSE),B8967)</f>
        <v>QLD</v>
      </c>
    </row>
    <row r="8968" spans="1:4">
      <c r="A8968">
        <v>9167</v>
      </c>
      <c r="B8968" t="s">
        <v>528</v>
      </c>
      <c r="C8968" t="s">
        <v>554</v>
      </c>
      <c r="D8968" t="str">
        <f>IFERROR(VLOOKUP(A8968,'Perpetual Stats(HEM)'!$A$3:$D$2773,3,FALSE),B8968)</f>
        <v>QLD</v>
      </c>
    </row>
    <row r="8969" spans="1:4">
      <c r="A8969">
        <v>9168</v>
      </c>
      <c r="B8969" t="s">
        <v>528</v>
      </c>
      <c r="C8969" t="s">
        <v>554</v>
      </c>
      <c r="D8969" t="str">
        <f>IFERROR(VLOOKUP(A8969,'Perpetual Stats(HEM)'!$A$3:$D$2773,3,FALSE),B8969)</f>
        <v>QLD</v>
      </c>
    </row>
    <row r="8970" spans="1:4">
      <c r="A8970">
        <v>9169</v>
      </c>
      <c r="B8970" t="s">
        <v>528</v>
      </c>
      <c r="C8970" t="s">
        <v>554</v>
      </c>
      <c r="D8970" t="str">
        <f>IFERROR(VLOOKUP(A8970,'Perpetual Stats(HEM)'!$A$3:$D$2773,3,FALSE),B8970)</f>
        <v>QLD</v>
      </c>
    </row>
    <row r="8971" spans="1:4">
      <c r="A8971">
        <v>9170</v>
      </c>
      <c r="B8971" t="s">
        <v>528</v>
      </c>
      <c r="C8971" t="s">
        <v>554</v>
      </c>
      <c r="D8971" t="str">
        <f>IFERROR(VLOOKUP(A8971,'Perpetual Stats(HEM)'!$A$3:$D$2773,3,FALSE),B8971)</f>
        <v>QLD</v>
      </c>
    </row>
    <row r="8972" spans="1:4">
      <c r="A8972">
        <v>9171</v>
      </c>
      <c r="B8972" t="s">
        <v>528</v>
      </c>
      <c r="C8972" t="s">
        <v>554</v>
      </c>
      <c r="D8972" t="str">
        <f>IFERROR(VLOOKUP(A8972,'Perpetual Stats(HEM)'!$A$3:$D$2773,3,FALSE),B8972)</f>
        <v>QLD</v>
      </c>
    </row>
    <row r="8973" spans="1:4">
      <c r="A8973">
        <v>9172</v>
      </c>
      <c r="B8973" t="s">
        <v>528</v>
      </c>
      <c r="C8973" t="s">
        <v>554</v>
      </c>
      <c r="D8973" t="str">
        <f>IFERROR(VLOOKUP(A8973,'Perpetual Stats(HEM)'!$A$3:$D$2773,3,FALSE),B8973)</f>
        <v>QLD</v>
      </c>
    </row>
    <row r="8974" spans="1:4">
      <c r="A8974">
        <v>9173</v>
      </c>
      <c r="B8974" t="s">
        <v>528</v>
      </c>
      <c r="C8974" t="s">
        <v>554</v>
      </c>
      <c r="D8974" t="str">
        <f>IFERROR(VLOOKUP(A8974,'Perpetual Stats(HEM)'!$A$3:$D$2773,3,FALSE),B8974)</f>
        <v>QLD</v>
      </c>
    </row>
    <row r="8975" spans="1:4">
      <c r="A8975">
        <v>9174</v>
      </c>
      <c r="B8975" t="s">
        <v>528</v>
      </c>
      <c r="C8975" t="s">
        <v>554</v>
      </c>
      <c r="D8975" t="str">
        <f>IFERROR(VLOOKUP(A8975,'Perpetual Stats(HEM)'!$A$3:$D$2773,3,FALSE),B8975)</f>
        <v>QLD</v>
      </c>
    </row>
    <row r="8976" spans="1:4">
      <c r="A8976">
        <v>9175</v>
      </c>
      <c r="B8976" t="s">
        <v>528</v>
      </c>
      <c r="C8976" t="s">
        <v>554</v>
      </c>
      <c r="D8976" t="str">
        <f>IFERROR(VLOOKUP(A8976,'Perpetual Stats(HEM)'!$A$3:$D$2773,3,FALSE),B8976)</f>
        <v>QLD</v>
      </c>
    </row>
    <row r="8977" spans="1:4">
      <c r="A8977">
        <v>9176</v>
      </c>
      <c r="B8977" t="s">
        <v>528</v>
      </c>
      <c r="C8977" t="s">
        <v>554</v>
      </c>
      <c r="D8977" t="str">
        <f>IFERROR(VLOOKUP(A8977,'Perpetual Stats(HEM)'!$A$3:$D$2773,3,FALSE),B8977)</f>
        <v>QLD</v>
      </c>
    </row>
    <row r="8978" spans="1:4">
      <c r="A8978">
        <v>9177</v>
      </c>
      <c r="B8978" t="s">
        <v>528</v>
      </c>
      <c r="C8978" t="s">
        <v>554</v>
      </c>
      <c r="D8978" t="str">
        <f>IFERROR(VLOOKUP(A8978,'Perpetual Stats(HEM)'!$A$3:$D$2773,3,FALSE),B8978)</f>
        <v>QLD</v>
      </c>
    </row>
    <row r="8979" spans="1:4">
      <c r="A8979">
        <v>9178</v>
      </c>
      <c r="B8979" t="s">
        <v>528</v>
      </c>
      <c r="C8979" t="s">
        <v>554</v>
      </c>
      <c r="D8979" t="str">
        <f>IFERROR(VLOOKUP(A8979,'Perpetual Stats(HEM)'!$A$3:$D$2773,3,FALSE),B8979)</f>
        <v>QLD</v>
      </c>
    </row>
    <row r="8980" spans="1:4">
      <c r="A8980">
        <v>9179</v>
      </c>
      <c r="B8980" t="s">
        <v>528</v>
      </c>
      <c r="C8980" t="s">
        <v>554</v>
      </c>
      <c r="D8980" t="str">
        <f>IFERROR(VLOOKUP(A8980,'Perpetual Stats(HEM)'!$A$3:$D$2773,3,FALSE),B8980)</f>
        <v>QLD</v>
      </c>
    </row>
    <row r="8981" spans="1:4">
      <c r="A8981">
        <v>9180</v>
      </c>
      <c r="B8981" t="s">
        <v>528</v>
      </c>
      <c r="C8981" t="s">
        <v>554</v>
      </c>
      <c r="D8981" t="str">
        <f>IFERROR(VLOOKUP(A8981,'Perpetual Stats(HEM)'!$A$3:$D$2773,3,FALSE),B8981)</f>
        <v>QLD</v>
      </c>
    </row>
    <row r="8982" spans="1:4">
      <c r="A8982">
        <v>9181</v>
      </c>
      <c r="B8982" t="s">
        <v>528</v>
      </c>
      <c r="C8982" t="s">
        <v>554</v>
      </c>
      <c r="D8982" t="str">
        <f>IFERROR(VLOOKUP(A8982,'Perpetual Stats(HEM)'!$A$3:$D$2773,3,FALSE),B8982)</f>
        <v>QLD</v>
      </c>
    </row>
    <row r="8983" spans="1:4">
      <c r="A8983">
        <v>9182</v>
      </c>
      <c r="B8983" t="s">
        <v>528</v>
      </c>
      <c r="C8983" t="s">
        <v>554</v>
      </c>
      <c r="D8983" t="str">
        <f>IFERROR(VLOOKUP(A8983,'Perpetual Stats(HEM)'!$A$3:$D$2773,3,FALSE),B8983)</f>
        <v>QLD</v>
      </c>
    </row>
    <row r="8984" spans="1:4">
      <c r="A8984">
        <v>9183</v>
      </c>
      <c r="B8984" t="s">
        <v>528</v>
      </c>
      <c r="C8984" t="s">
        <v>554</v>
      </c>
      <c r="D8984" t="str">
        <f>IFERROR(VLOOKUP(A8984,'Perpetual Stats(HEM)'!$A$3:$D$2773,3,FALSE),B8984)</f>
        <v>QLD</v>
      </c>
    </row>
    <row r="8985" spans="1:4">
      <c r="A8985">
        <v>9184</v>
      </c>
      <c r="B8985" t="s">
        <v>528</v>
      </c>
      <c r="C8985" t="s">
        <v>554</v>
      </c>
      <c r="D8985" t="str">
        <f>IFERROR(VLOOKUP(A8985,'Perpetual Stats(HEM)'!$A$3:$D$2773,3,FALSE),B8985)</f>
        <v>QLD</v>
      </c>
    </row>
    <row r="8986" spans="1:4">
      <c r="A8986">
        <v>9185</v>
      </c>
      <c r="B8986" t="s">
        <v>528</v>
      </c>
      <c r="C8986" t="s">
        <v>554</v>
      </c>
      <c r="D8986" t="str">
        <f>IFERROR(VLOOKUP(A8986,'Perpetual Stats(HEM)'!$A$3:$D$2773,3,FALSE),B8986)</f>
        <v>QLD</v>
      </c>
    </row>
    <row r="8987" spans="1:4">
      <c r="A8987">
        <v>9186</v>
      </c>
      <c r="B8987" t="s">
        <v>528</v>
      </c>
      <c r="C8987" t="s">
        <v>554</v>
      </c>
      <c r="D8987" t="str">
        <f>IFERROR(VLOOKUP(A8987,'Perpetual Stats(HEM)'!$A$3:$D$2773,3,FALSE),B8987)</f>
        <v>QLD</v>
      </c>
    </row>
    <row r="8988" spans="1:4">
      <c r="A8988">
        <v>9187</v>
      </c>
      <c r="B8988" t="s">
        <v>528</v>
      </c>
      <c r="C8988" t="s">
        <v>554</v>
      </c>
      <c r="D8988" t="str">
        <f>IFERROR(VLOOKUP(A8988,'Perpetual Stats(HEM)'!$A$3:$D$2773,3,FALSE),B8988)</f>
        <v>QLD</v>
      </c>
    </row>
    <row r="8989" spans="1:4">
      <c r="A8989">
        <v>9188</v>
      </c>
      <c r="B8989" t="s">
        <v>528</v>
      </c>
      <c r="C8989" t="s">
        <v>554</v>
      </c>
      <c r="D8989" t="str">
        <f>IFERROR(VLOOKUP(A8989,'Perpetual Stats(HEM)'!$A$3:$D$2773,3,FALSE),B8989)</f>
        <v>QLD</v>
      </c>
    </row>
    <row r="8990" spans="1:4">
      <c r="A8990">
        <v>9189</v>
      </c>
      <c r="B8990" t="s">
        <v>528</v>
      </c>
      <c r="C8990" t="s">
        <v>554</v>
      </c>
      <c r="D8990" t="str">
        <f>IFERROR(VLOOKUP(A8990,'Perpetual Stats(HEM)'!$A$3:$D$2773,3,FALSE),B8990)</f>
        <v>QLD</v>
      </c>
    </row>
    <row r="8991" spans="1:4">
      <c r="A8991">
        <v>9190</v>
      </c>
      <c r="B8991" t="s">
        <v>528</v>
      </c>
      <c r="C8991" t="s">
        <v>554</v>
      </c>
      <c r="D8991" t="str">
        <f>IFERROR(VLOOKUP(A8991,'Perpetual Stats(HEM)'!$A$3:$D$2773,3,FALSE),B8991)</f>
        <v>QLD</v>
      </c>
    </row>
    <row r="8992" spans="1:4">
      <c r="A8992">
        <v>9191</v>
      </c>
      <c r="B8992" t="s">
        <v>528</v>
      </c>
      <c r="C8992" t="s">
        <v>554</v>
      </c>
      <c r="D8992" t="str">
        <f>IFERROR(VLOOKUP(A8992,'Perpetual Stats(HEM)'!$A$3:$D$2773,3,FALSE),B8992)</f>
        <v>QLD</v>
      </c>
    </row>
    <row r="8993" spans="1:4">
      <c r="A8993">
        <v>9192</v>
      </c>
      <c r="B8993" t="s">
        <v>528</v>
      </c>
      <c r="C8993" t="s">
        <v>554</v>
      </c>
      <c r="D8993" t="str">
        <f>IFERROR(VLOOKUP(A8993,'Perpetual Stats(HEM)'!$A$3:$D$2773,3,FALSE),B8993)</f>
        <v>QLD</v>
      </c>
    </row>
    <row r="8994" spans="1:4">
      <c r="A8994">
        <v>9193</v>
      </c>
      <c r="B8994" t="s">
        <v>528</v>
      </c>
      <c r="C8994" t="s">
        <v>554</v>
      </c>
      <c r="D8994" t="str">
        <f>IFERROR(VLOOKUP(A8994,'Perpetual Stats(HEM)'!$A$3:$D$2773,3,FALSE),B8994)</f>
        <v>QLD</v>
      </c>
    </row>
    <row r="8995" spans="1:4">
      <c r="A8995">
        <v>9194</v>
      </c>
      <c r="B8995" t="s">
        <v>528</v>
      </c>
      <c r="C8995" t="s">
        <v>554</v>
      </c>
      <c r="D8995" t="str">
        <f>IFERROR(VLOOKUP(A8995,'Perpetual Stats(HEM)'!$A$3:$D$2773,3,FALSE),B8995)</f>
        <v>QLD</v>
      </c>
    </row>
    <row r="8996" spans="1:4">
      <c r="A8996">
        <v>9195</v>
      </c>
      <c r="B8996" t="s">
        <v>528</v>
      </c>
      <c r="C8996" t="s">
        <v>554</v>
      </c>
      <c r="D8996" t="str">
        <f>IFERROR(VLOOKUP(A8996,'Perpetual Stats(HEM)'!$A$3:$D$2773,3,FALSE),B8996)</f>
        <v>QLD</v>
      </c>
    </row>
    <row r="8997" spans="1:4">
      <c r="A8997">
        <v>9196</v>
      </c>
      <c r="B8997" t="s">
        <v>528</v>
      </c>
      <c r="C8997" t="s">
        <v>554</v>
      </c>
      <c r="D8997" t="str">
        <f>IFERROR(VLOOKUP(A8997,'Perpetual Stats(HEM)'!$A$3:$D$2773,3,FALSE),B8997)</f>
        <v>QLD</v>
      </c>
    </row>
    <row r="8998" spans="1:4">
      <c r="A8998">
        <v>9197</v>
      </c>
      <c r="B8998" t="s">
        <v>528</v>
      </c>
      <c r="C8998" t="s">
        <v>554</v>
      </c>
      <c r="D8998" t="str">
        <f>IFERROR(VLOOKUP(A8998,'Perpetual Stats(HEM)'!$A$3:$D$2773,3,FALSE),B8998)</f>
        <v>QLD</v>
      </c>
    </row>
    <row r="8999" spans="1:4">
      <c r="A8999">
        <v>9198</v>
      </c>
      <c r="B8999" t="s">
        <v>528</v>
      </c>
      <c r="C8999" t="s">
        <v>554</v>
      </c>
      <c r="D8999" t="str">
        <f>IFERROR(VLOOKUP(A8999,'Perpetual Stats(HEM)'!$A$3:$D$2773,3,FALSE),B8999)</f>
        <v>QLD</v>
      </c>
    </row>
    <row r="9000" spans="1:4">
      <c r="A9000">
        <v>9199</v>
      </c>
      <c r="B9000" t="s">
        <v>528</v>
      </c>
      <c r="C9000" t="s">
        <v>554</v>
      </c>
      <c r="D9000" t="str">
        <f>IFERROR(VLOOKUP(A9000,'Perpetual Stats(HEM)'!$A$3:$D$2773,3,FALSE),B9000)</f>
        <v>QLD</v>
      </c>
    </row>
    <row r="9001" spans="1:4">
      <c r="A9001">
        <v>9200</v>
      </c>
      <c r="B9001" t="s">
        <v>528</v>
      </c>
      <c r="C9001" t="s">
        <v>554</v>
      </c>
      <c r="D9001" t="str">
        <f>IFERROR(VLOOKUP(A9001,'Perpetual Stats(HEM)'!$A$3:$D$2773,3,FALSE),B9001)</f>
        <v>QLD</v>
      </c>
    </row>
    <row r="9002" spans="1:4">
      <c r="A9002">
        <v>9201</v>
      </c>
      <c r="B9002" t="s">
        <v>528</v>
      </c>
      <c r="C9002" t="s">
        <v>554</v>
      </c>
      <c r="D9002" t="str">
        <f>IFERROR(VLOOKUP(A9002,'Perpetual Stats(HEM)'!$A$3:$D$2773,3,FALSE),B9002)</f>
        <v>QLD</v>
      </c>
    </row>
    <row r="9003" spans="1:4">
      <c r="A9003">
        <v>9202</v>
      </c>
      <c r="B9003" t="s">
        <v>528</v>
      </c>
      <c r="C9003" t="s">
        <v>554</v>
      </c>
      <c r="D9003" t="str">
        <f>IFERROR(VLOOKUP(A9003,'Perpetual Stats(HEM)'!$A$3:$D$2773,3,FALSE),B9003)</f>
        <v>QLD</v>
      </c>
    </row>
    <row r="9004" spans="1:4">
      <c r="A9004">
        <v>9203</v>
      </c>
      <c r="B9004" t="s">
        <v>528</v>
      </c>
      <c r="C9004" t="s">
        <v>554</v>
      </c>
      <c r="D9004" t="str">
        <f>IFERROR(VLOOKUP(A9004,'Perpetual Stats(HEM)'!$A$3:$D$2773,3,FALSE),B9004)</f>
        <v>QLD</v>
      </c>
    </row>
    <row r="9005" spans="1:4">
      <c r="A9005">
        <v>9204</v>
      </c>
      <c r="B9005" t="s">
        <v>528</v>
      </c>
      <c r="C9005" t="s">
        <v>554</v>
      </c>
      <c r="D9005" t="str">
        <f>IFERROR(VLOOKUP(A9005,'Perpetual Stats(HEM)'!$A$3:$D$2773,3,FALSE),B9005)</f>
        <v>QLD</v>
      </c>
    </row>
    <row r="9006" spans="1:4">
      <c r="A9006">
        <v>9205</v>
      </c>
      <c r="B9006" t="s">
        <v>528</v>
      </c>
      <c r="C9006" t="s">
        <v>554</v>
      </c>
      <c r="D9006" t="str">
        <f>IFERROR(VLOOKUP(A9006,'Perpetual Stats(HEM)'!$A$3:$D$2773,3,FALSE),B9006)</f>
        <v>QLD</v>
      </c>
    </row>
    <row r="9007" spans="1:4">
      <c r="A9007">
        <v>9206</v>
      </c>
      <c r="B9007" t="s">
        <v>528</v>
      </c>
      <c r="C9007" t="s">
        <v>554</v>
      </c>
      <c r="D9007" t="str">
        <f>IFERROR(VLOOKUP(A9007,'Perpetual Stats(HEM)'!$A$3:$D$2773,3,FALSE),B9007)</f>
        <v>QLD</v>
      </c>
    </row>
    <row r="9008" spans="1:4">
      <c r="A9008">
        <v>9207</v>
      </c>
      <c r="B9008" t="s">
        <v>528</v>
      </c>
      <c r="C9008" t="s">
        <v>554</v>
      </c>
      <c r="D9008" t="str">
        <f>IFERROR(VLOOKUP(A9008,'Perpetual Stats(HEM)'!$A$3:$D$2773,3,FALSE),B9008)</f>
        <v>QLD</v>
      </c>
    </row>
    <row r="9009" spans="1:4">
      <c r="A9009">
        <v>9208</v>
      </c>
      <c r="B9009" t="s">
        <v>528</v>
      </c>
      <c r="C9009" t="s">
        <v>554</v>
      </c>
      <c r="D9009" t="str">
        <f>IFERROR(VLOOKUP(A9009,'Perpetual Stats(HEM)'!$A$3:$D$2773,3,FALSE),B9009)</f>
        <v>QLD</v>
      </c>
    </row>
    <row r="9010" spans="1:4">
      <c r="A9010">
        <v>9209</v>
      </c>
      <c r="B9010" t="s">
        <v>528</v>
      </c>
      <c r="C9010" t="s">
        <v>554</v>
      </c>
      <c r="D9010" t="str">
        <f>IFERROR(VLOOKUP(A9010,'Perpetual Stats(HEM)'!$A$3:$D$2773,3,FALSE),B9010)</f>
        <v>QLD</v>
      </c>
    </row>
    <row r="9011" spans="1:4">
      <c r="A9011">
        <v>9210</v>
      </c>
      <c r="B9011" t="s">
        <v>528</v>
      </c>
      <c r="C9011" t="s">
        <v>554</v>
      </c>
      <c r="D9011" t="str">
        <f>IFERROR(VLOOKUP(A9011,'Perpetual Stats(HEM)'!$A$3:$D$2773,3,FALSE),B9011)</f>
        <v>QLD</v>
      </c>
    </row>
    <row r="9012" spans="1:4">
      <c r="A9012">
        <v>9211</v>
      </c>
      <c r="B9012" t="s">
        <v>528</v>
      </c>
      <c r="C9012" t="s">
        <v>554</v>
      </c>
      <c r="D9012" t="str">
        <f>IFERROR(VLOOKUP(A9012,'Perpetual Stats(HEM)'!$A$3:$D$2773,3,FALSE),B9012)</f>
        <v>QLD</v>
      </c>
    </row>
    <row r="9013" spans="1:4">
      <c r="A9013">
        <v>9212</v>
      </c>
      <c r="B9013" t="s">
        <v>528</v>
      </c>
      <c r="C9013" t="s">
        <v>554</v>
      </c>
      <c r="D9013" t="str">
        <f>IFERROR(VLOOKUP(A9013,'Perpetual Stats(HEM)'!$A$3:$D$2773,3,FALSE),B9013)</f>
        <v>QLD</v>
      </c>
    </row>
    <row r="9014" spans="1:4">
      <c r="A9014">
        <v>9213</v>
      </c>
      <c r="B9014" t="s">
        <v>528</v>
      </c>
      <c r="C9014" t="s">
        <v>554</v>
      </c>
      <c r="D9014" t="str">
        <f>IFERROR(VLOOKUP(A9014,'Perpetual Stats(HEM)'!$A$3:$D$2773,3,FALSE),B9014)</f>
        <v>QLD</v>
      </c>
    </row>
    <row r="9015" spans="1:4">
      <c r="A9015">
        <v>9214</v>
      </c>
      <c r="B9015" t="s">
        <v>528</v>
      </c>
      <c r="C9015" t="s">
        <v>554</v>
      </c>
      <c r="D9015" t="str">
        <f>IFERROR(VLOOKUP(A9015,'Perpetual Stats(HEM)'!$A$3:$D$2773,3,FALSE),B9015)</f>
        <v>QLD</v>
      </c>
    </row>
    <row r="9016" spans="1:4">
      <c r="A9016">
        <v>9215</v>
      </c>
      <c r="B9016" t="s">
        <v>528</v>
      </c>
      <c r="C9016" t="s">
        <v>554</v>
      </c>
      <c r="D9016" t="str">
        <f>IFERROR(VLOOKUP(A9016,'Perpetual Stats(HEM)'!$A$3:$D$2773,3,FALSE),B9016)</f>
        <v>QLD</v>
      </c>
    </row>
    <row r="9017" spans="1:4">
      <c r="A9017">
        <v>9216</v>
      </c>
      <c r="B9017" t="s">
        <v>528</v>
      </c>
      <c r="C9017" t="s">
        <v>554</v>
      </c>
      <c r="D9017" t="str">
        <f>IFERROR(VLOOKUP(A9017,'Perpetual Stats(HEM)'!$A$3:$D$2773,3,FALSE),B9017)</f>
        <v>QLD</v>
      </c>
    </row>
    <row r="9018" spans="1:4">
      <c r="A9018">
        <v>9217</v>
      </c>
      <c r="B9018" t="s">
        <v>528</v>
      </c>
      <c r="C9018" t="s">
        <v>554</v>
      </c>
      <c r="D9018" t="str">
        <f>IFERROR(VLOOKUP(A9018,'Perpetual Stats(HEM)'!$A$3:$D$2773,3,FALSE),B9018)</f>
        <v>QLD</v>
      </c>
    </row>
    <row r="9019" spans="1:4">
      <c r="A9019">
        <v>9218</v>
      </c>
      <c r="B9019" t="s">
        <v>528</v>
      </c>
      <c r="C9019" t="s">
        <v>554</v>
      </c>
      <c r="D9019" t="str">
        <f>IFERROR(VLOOKUP(A9019,'Perpetual Stats(HEM)'!$A$3:$D$2773,3,FALSE),B9019)</f>
        <v>QLD</v>
      </c>
    </row>
    <row r="9020" spans="1:4">
      <c r="A9020">
        <v>9219</v>
      </c>
      <c r="B9020" t="s">
        <v>528</v>
      </c>
      <c r="C9020" t="s">
        <v>554</v>
      </c>
      <c r="D9020" t="str">
        <f>IFERROR(VLOOKUP(A9020,'Perpetual Stats(HEM)'!$A$3:$D$2773,3,FALSE),B9020)</f>
        <v>QLD</v>
      </c>
    </row>
    <row r="9021" spans="1:4">
      <c r="A9021">
        <v>9220</v>
      </c>
      <c r="B9021" t="s">
        <v>528</v>
      </c>
      <c r="C9021" t="s">
        <v>554</v>
      </c>
      <c r="D9021" t="str">
        <f>IFERROR(VLOOKUP(A9021,'Perpetual Stats(HEM)'!$A$3:$D$2773,3,FALSE),B9021)</f>
        <v>QLD</v>
      </c>
    </row>
    <row r="9022" spans="1:4">
      <c r="A9022">
        <v>9221</v>
      </c>
      <c r="B9022" t="s">
        <v>528</v>
      </c>
      <c r="C9022" t="s">
        <v>554</v>
      </c>
      <c r="D9022" t="str">
        <f>IFERROR(VLOOKUP(A9022,'Perpetual Stats(HEM)'!$A$3:$D$2773,3,FALSE),B9022)</f>
        <v>QLD</v>
      </c>
    </row>
    <row r="9023" spans="1:4">
      <c r="A9023">
        <v>9222</v>
      </c>
      <c r="B9023" t="s">
        <v>528</v>
      </c>
      <c r="C9023" t="s">
        <v>554</v>
      </c>
      <c r="D9023" t="str">
        <f>IFERROR(VLOOKUP(A9023,'Perpetual Stats(HEM)'!$A$3:$D$2773,3,FALSE),B9023)</f>
        <v>QLD</v>
      </c>
    </row>
    <row r="9024" spans="1:4">
      <c r="A9024">
        <v>9223</v>
      </c>
      <c r="B9024" t="s">
        <v>528</v>
      </c>
      <c r="C9024" t="s">
        <v>554</v>
      </c>
      <c r="D9024" t="str">
        <f>IFERROR(VLOOKUP(A9024,'Perpetual Stats(HEM)'!$A$3:$D$2773,3,FALSE),B9024)</f>
        <v>QLD</v>
      </c>
    </row>
    <row r="9025" spans="1:4">
      <c r="A9025">
        <v>9224</v>
      </c>
      <c r="B9025" t="s">
        <v>528</v>
      </c>
      <c r="C9025" t="s">
        <v>554</v>
      </c>
      <c r="D9025" t="str">
        <f>IFERROR(VLOOKUP(A9025,'Perpetual Stats(HEM)'!$A$3:$D$2773,3,FALSE),B9025)</f>
        <v>QLD</v>
      </c>
    </row>
    <row r="9026" spans="1:4">
      <c r="A9026">
        <v>9225</v>
      </c>
      <c r="B9026" t="s">
        <v>528</v>
      </c>
      <c r="C9026" t="s">
        <v>554</v>
      </c>
      <c r="D9026" t="str">
        <f>IFERROR(VLOOKUP(A9026,'Perpetual Stats(HEM)'!$A$3:$D$2773,3,FALSE),B9026)</f>
        <v>QLD</v>
      </c>
    </row>
    <row r="9027" spans="1:4">
      <c r="A9027">
        <v>9226</v>
      </c>
      <c r="B9027" t="s">
        <v>528</v>
      </c>
      <c r="C9027" t="s">
        <v>554</v>
      </c>
      <c r="D9027" t="str">
        <f>IFERROR(VLOOKUP(A9027,'Perpetual Stats(HEM)'!$A$3:$D$2773,3,FALSE),B9027)</f>
        <v>QLD</v>
      </c>
    </row>
    <row r="9028" spans="1:4">
      <c r="A9028">
        <v>9227</v>
      </c>
      <c r="B9028" t="s">
        <v>528</v>
      </c>
      <c r="C9028" t="s">
        <v>554</v>
      </c>
      <c r="D9028" t="str">
        <f>IFERROR(VLOOKUP(A9028,'Perpetual Stats(HEM)'!$A$3:$D$2773,3,FALSE),B9028)</f>
        <v>QLD</v>
      </c>
    </row>
    <row r="9029" spans="1:4">
      <c r="A9029">
        <v>9228</v>
      </c>
      <c r="B9029" t="s">
        <v>528</v>
      </c>
      <c r="C9029" t="s">
        <v>554</v>
      </c>
      <c r="D9029" t="str">
        <f>IFERROR(VLOOKUP(A9029,'Perpetual Stats(HEM)'!$A$3:$D$2773,3,FALSE),B9029)</f>
        <v>QLD</v>
      </c>
    </row>
    <row r="9030" spans="1:4">
      <c r="A9030">
        <v>9229</v>
      </c>
      <c r="B9030" t="s">
        <v>528</v>
      </c>
      <c r="C9030" t="s">
        <v>554</v>
      </c>
      <c r="D9030" t="str">
        <f>IFERROR(VLOOKUP(A9030,'Perpetual Stats(HEM)'!$A$3:$D$2773,3,FALSE),B9030)</f>
        <v>QLD</v>
      </c>
    </row>
    <row r="9031" spans="1:4">
      <c r="A9031">
        <v>9230</v>
      </c>
      <c r="B9031" t="s">
        <v>528</v>
      </c>
      <c r="C9031" t="s">
        <v>554</v>
      </c>
      <c r="D9031" t="str">
        <f>IFERROR(VLOOKUP(A9031,'Perpetual Stats(HEM)'!$A$3:$D$2773,3,FALSE),B9031)</f>
        <v>QLD</v>
      </c>
    </row>
    <row r="9032" spans="1:4">
      <c r="A9032">
        <v>9231</v>
      </c>
      <c r="B9032" t="s">
        <v>528</v>
      </c>
      <c r="C9032" t="s">
        <v>554</v>
      </c>
      <c r="D9032" t="str">
        <f>IFERROR(VLOOKUP(A9032,'Perpetual Stats(HEM)'!$A$3:$D$2773,3,FALSE),B9032)</f>
        <v>QLD</v>
      </c>
    </row>
    <row r="9033" spans="1:4">
      <c r="A9033">
        <v>9232</v>
      </c>
      <c r="B9033" t="s">
        <v>528</v>
      </c>
      <c r="C9033" t="s">
        <v>554</v>
      </c>
      <c r="D9033" t="str">
        <f>IFERROR(VLOOKUP(A9033,'Perpetual Stats(HEM)'!$A$3:$D$2773,3,FALSE),B9033)</f>
        <v>QLD</v>
      </c>
    </row>
    <row r="9034" spans="1:4">
      <c r="A9034">
        <v>9233</v>
      </c>
      <c r="B9034" t="s">
        <v>528</v>
      </c>
      <c r="C9034" t="s">
        <v>554</v>
      </c>
      <c r="D9034" t="str">
        <f>IFERROR(VLOOKUP(A9034,'Perpetual Stats(HEM)'!$A$3:$D$2773,3,FALSE),B9034)</f>
        <v>QLD</v>
      </c>
    </row>
    <row r="9035" spans="1:4">
      <c r="A9035">
        <v>9234</v>
      </c>
      <c r="B9035" t="s">
        <v>528</v>
      </c>
      <c r="C9035" t="s">
        <v>554</v>
      </c>
      <c r="D9035" t="str">
        <f>IFERROR(VLOOKUP(A9035,'Perpetual Stats(HEM)'!$A$3:$D$2773,3,FALSE),B9035)</f>
        <v>QLD</v>
      </c>
    </row>
    <row r="9036" spans="1:4">
      <c r="A9036">
        <v>9235</v>
      </c>
      <c r="B9036" t="s">
        <v>528</v>
      </c>
      <c r="C9036" t="s">
        <v>554</v>
      </c>
      <c r="D9036" t="str">
        <f>IFERROR(VLOOKUP(A9036,'Perpetual Stats(HEM)'!$A$3:$D$2773,3,FALSE),B9036)</f>
        <v>QLD</v>
      </c>
    </row>
    <row r="9037" spans="1:4">
      <c r="A9037">
        <v>9236</v>
      </c>
      <c r="B9037" t="s">
        <v>528</v>
      </c>
      <c r="C9037" t="s">
        <v>554</v>
      </c>
      <c r="D9037" t="str">
        <f>IFERROR(VLOOKUP(A9037,'Perpetual Stats(HEM)'!$A$3:$D$2773,3,FALSE),B9037)</f>
        <v>QLD</v>
      </c>
    </row>
    <row r="9038" spans="1:4">
      <c r="A9038">
        <v>9237</v>
      </c>
      <c r="B9038" t="s">
        <v>528</v>
      </c>
      <c r="C9038" t="s">
        <v>554</v>
      </c>
      <c r="D9038" t="str">
        <f>IFERROR(VLOOKUP(A9038,'Perpetual Stats(HEM)'!$A$3:$D$2773,3,FALSE),B9038)</f>
        <v>QLD</v>
      </c>
    </row>
    <row r="9039" spans="1:4">
      <c r="A9039">
        <v>9238</v>
      </c>
      <c r="B9039" t="s">
        <v>528</v>
      </c>
      <c r="C9039" t="s">
        <v>554</v>
      </c>
      <c r="D9039" t="str">
        <f>IFERROR(VLOOKUP(A9039,'Perpetual Stats(HEM)'!$A$3:$D$2773,3,FALSE),B9039)</f>
        <v>QLD</v>
      </c>
    </row>
    <row r="9040" spans="1:4">
      <c r="A9040">
        <v>9239</v>
      </c>
      <c r="B9040" t="s">
        <v>528</v>
      </c>
      <c r="C9040" t="s">
        <v>554</v>
      </c>
      <c r="D9040" t="str">
        <f>IFERROR(VLOOKUP(A9040,'Perpetual Stats(HEM)'!$A$3:$D$2773,3,FALSE),B9040)</f>
        <v>QLD</v>
      </c>
    </row>
    <row r="9041" spans="1:4">
      <c r="A9041">
        <v>9240</v>
      </c>
      <c r="B9041" t="s">
        <v>528</v>
      </c>
      <c r="C9041" t="s">
        <v>554</v>
      </c>
      <c r="D9041" t="str">
        <f>IFERROR(VLOOKUP(A9041,'Perpetual Stats(HEM)'!$A$3:$D$2773,3,FALSE),B9041)</f>
        <v>QLD</v>
      </c>
    </row>
    <row r="9042" spans="1:4">
      <c r="A9042">
        <v>9241</v>
      </c>
      <c r="B9042" t="s">
        <v>528</v>
      </c>
      <c r="C9042" t="s">
        <v>554</v>
      </c>
      <c r="D9042" t="str">
        <f>IFERROR(VLOOKUP(A9042,'Perpetual Stats(HEM)'!$A$3:$D$2773,3,FALSE),B9042)</f>
        <v>QLD</v>
      </c>
    </row>
    <row r="9043" spans="1:4">
      <c r="A9043">
        <v>9242</v>
      </c>
      <c r="B9043" t="s">
        <v>528</v>
      </c>
      <c r="C9043" t="s">
        <v>554</v>
      </c>
      <c r="D9043" t="str">
        <f>IFERROR(VLOOKUP(A9043,'Perpetual Stats(HEM)'!$A$3:$D$2773,3,FALSE),B9043)</f>
        <v>QLD</v>
      </c>
    </row>
    <row r="9044" spans="1:4">
      <c r="A9044">
        <v>9243</v>
      </c>
      <c r="B9044" t="s">
        <v>528</v>
      </c>
      <c r="C9044" t="s">
        <v>554</v>
      </c>
      <c r="D9044" t="str">
        <f>IFERROR(VLOOKUP(A9044,'Perpetual Stats(HEM)'!$A$3:$D$2773,3,FALSE),B9044)</f>
        <v>QLD</v>
      </c>
    </row>
    <row r="9045" spans="1:4">
      <c r="A9045">
        <v>9244</v>
      </c>
      <c r="B9045" t="s">
        <v>528</v>
      </c>
      <c r="C9045" t="s">
        <v>554</v>
      </c>
      <c r="D9045" t="str">
        <f>IFERROR(VLOOKUP(A9045,'Perpetual Stats(HEM)'!$A$3:$D$2773,3,FALSE),B9045)</f>
        <v>QLD</v>
      </c>
    </row>
    <row r="9046" spans="1:4">
      <c r="A9046">
        <v>9245</v>
      </c>
      <c r="B9046" t="s">
        <v>528</v>
      </c>
      <c r="C9046" t="s">
        <v>554</v>
      </c>
      <c r="D9046" t="str">
        <f>IFERROR(VLOOKUP(A9046,'Perpetual Stats(HEM)'!$A$3:$D$2773,3,FALSE),B9046)</f>
        <v>QLD</v>
      </c>
    </row>
    <row r="9047" spans="1:4">
      <c r="A9047">
        <v>9246</v>
      </c>
      <c r="B9047" t="s">
        <v>528</v>
      </c>
      <c r="C9047" t="s">
        <v>554</v>
      </c>
      <c r="D9047" t="str">
        <f>IFERROR(VLOOKUP(A9047,'Perpetual Stats(HEM)'!$A$3:$D$2773,3,FALSE),B9047)</f>
        <v>QLD</v>
      </c>
    </row>
    <row r="9048" spans="1:4">
      <c r="A9048">
        <v>9247</v>
      </c>
      <c r="B9048" t="s">
        <v>528</v>
      </c>
      <c r="C9048" t="s">
        <v>554</v>
      </c>
      <c r="D9048" t="str">
        <f>IFERROR(VLOOKUP(A9048,'Perpetual Stats(HEM)'!$A$3:$D$2773,3,FALSE),B9048)</f>
        <v>QLD</v>
      </c>
    </row>
    <row r="9049" spans="1:4">
      <c r="A9049">
        <v>9248</v>
      </c>
      <c r="B9049" t="s">
        <v>528</v>
      </c>
      <c r="C9049" t="s">
        <v>554</v>
      </c>
      <c r="D9049" t="str">
        <f>IFERROR(VLOOKUP(A9049,'Perpetual Stats(HEM)'!$A$3:$D$2773,3,FALSE),B9049)</f>
        <v>QLD</v>
      </c>
    </row>
    <row r="9050" spans="1:4">
      <c r="A9050">
        <v>9249</v>
      </c>
      <c r="B9050" t="s">
        <v>528</v>
      </c>
      <c r="C9050" t="s">
        <v>554</v>
      </c>
      <c r="D9050" t="str">
        <f>IFERROR(VLOOKUP(A9050,'Perpetual Stats(HEM)'!$A$3:$D$2773,3,FALSE),B9050)</f>
        <v>QLD</v>
      </c>
    </row>
    <row r="9051" spans="1:4">
      <c r="A9051">
        <v>9250</v>
      </c>
      <c r="B9051" t="s">
        <v>528</v>
      </c>
      <c r="C9051" t="s">
        <v>554</v>
      </c>
      <c r="D9051" t="str">
        <f>IFERROR(VLOOKUP(A9051,'Perpetual Stats(HEM)'!$A$3:$D$2773,3,FALSE),B9051)</f>
        <v>QLD</v>
      </c>
    </row>
    <row r="9052" spans="1:4">
      <c r="A9052">
        <v>9251</v>
      </c>
      <c r="B9052" t="s">
        <v>528</v>
      </c>
      <c r="C9052" t="s">
        <v>554</v>
      </c>
      <c r="D9052" t="str">
        <f>IFERROR(VLOOKUP(A9052,'Perpetual Stats(HEM)'!$A$3:$D$2773,3,FALSE),B9052)</f>
        <v>QLD</v>
      </c>
    </row>
    <row r="9053" spans="1:4">
      <c r="A9053">
        <v>9252</v>
      </c>
      <c r="B9053" t="s">
        <v>528</v>
      </c>
      <c r="C9053" t="s">
        <v>554</v>
      </c>
      <c r="D9053" t="str">
        <f>IFERROR(VLOOKUP(A9053,'Perpetual Stats(HEM)'!$A$3:$D$2773,3,FALSE),B9053)</f>
        <v>QLD</v>
      </c>
    </row>
    <row r="9054" spans="1:4">
      <c r="A9054">
        <v>9253</v>
      </c>
      <c r="B9054" t="s">
        <v>528</v>
      </c>
      <c r="C9054" t="s">
        <v>554</v>
      </c>
      <c r="D9054" t="str">
        <f>IFERROR(VLOOKUP(A9054,'Perpetual Stats(HEM)'!$A$3:$D$2773,3,FALSE),B9054)</f>
        <v>QLD</v>
      </c>
    </row>
    <row r="9055" spans="1:4">
      <c r="A9055">
        <v>9254</v>
      </c>
      <c r="B9055" t="s">
        <v>528</v>
      </c>
      <c r="C9055" t="s">
        <v>554</v>
      </c>
      <c r="D9055" t="str">
        <f>IFERROR(VLOOKUP(A9055,'Perpetual Stats(HEM)'!$A$3:$D$2773,3,FALSE),B9055)</f>
        <v>QLD</v>
      </c>
    </row>
    <row r="9056" spans="1:4">
      <c r="A9056">
        <v>9255</v>
      </c>
      <c r="B9056" t="s">
        <v>528</v>
      </c>
      <c r="C9056" t="s">
        <v>554</v>
      </c>
      <c r="D9056" t="str">
        <f>IFERROR(VLOOKUP(A9056,'Perpetual Stats(HEM)'!$A$3:$D$2773,3,FALSE),B9056)</f>
        <v>QLD</v>
      </c>
    </row>
    <row r="9057" spans="1:4">
      <c r="A9057">
        <v>9256</v>
      </c>
      <c r="B9057" t="s">
        <v>528</v>
      </c>
      <c r="C9057" t="s">
        <v>554</v>
      </c>
      <c r="D9057" t="str">
        <f>IFERROR(VLOOKUP(A9057,'Perpetual Stats(HEM)'!$A$3:$D$2773,3,FALSE),B9057)</f>
        <v>QLD</v>
      </c>
    </row>
    <row r="9058" spans="1:4">
      <c r="A9058">
        <v>9257</v>
      </c>
      <c r="B9058" t="s">
        <v>528</v>
      </c>
      <c r="C9058" t="s">
        <v>554</v>
      </c>
      <c r="D9058" t="str">
        <f>IFERROR(VLOOKUP(A9058,'Perpetual Stats(HEM)'!$A$3:$D$2773,3,FALSE),B9058)</f>
        <v>QLD</v>
      </c>
    </row>
    <row r="9059" spans="1:4">
      <c r="A9059">
        <v>9258</v>
      </c>
      <c r="B9059" t="s">
        <v>528</v>
      </c>
      <c r="C9059" t="s">
        <v>554</v>
      </c>
      <c r="D9059" t="str">
        <f>IFERROR(VLOOKUP(A9059,'Perpetual Stats(HEM)'!$A$3:$D$2773,3,FALSE),B9059)</f>
        <v>QLD</v>
      </c>
    </row>
    <row r="9060" spans="1:4">
      <c r="A9060">
        <v>9259</v>
      </c>
      <c r="B9060" t="s">
        <v>528</v>
      </c>
      <c r="C9060" t="s">
        <v>554</v>
      </c>
      <c r="D9060" t="str">
        <f>IFERROR(VLOOKUP(A9060,'Perpetual Stats(HEM)'!$A$3:$D$2773,3,FALSE),B9060)</f>
        <v>QLD</v>
      </c>
    </row>
    <row r="9061" spans="1:4">
      <c r="A9061">
        <v>9260</v>
      </c>
      <c r="B9061" t="s">
        <v>528</v>
      </c>
      <c r="C9061" t="s">
        <v>554</v>
      </c>
      <c r="D9061" t="str">
        <f>IFERROR(VLOOKUP(A9061,'Perpetual Stats(HEM)'!$A$3:$D$2773,3,FALSE),B9061)</f>
        <v>QLD</v>
      </c>
    </row>
    <row r="9062" spans="1:4">
      <c r="A9062">
        <v>9261</v>
      </c>
      <c r="B9062" t="s">
        <v>528</v>
      </c>
      <c r="C9062" t="s">
        <v>554</v>
      </c>
      <c r="D9062" t="str">
        <f>IFERROR(VLOOKUP(A9062,'Perpetual Stats(HEM)'!$A$3:$D$2773,3,FALSE),B9062)</f>
        <v>QLD</v>
      </c>
    </row>
    <row r="9063" spans="1:4">
      <c r="A9063">
        <v>9262</v>
      </c>
      <c r="B9063" t="s">
        <v>528</v>
      </c>
      <c r="C9063" t="s">
        <v>554</v>
      </c>
      <c r="D9063" t="str">
        <f>IFERROR(VLOOKUP(A9063,'Perpetual Stats(HEM)'!$A$3:$D$2773,3,FALSE),B9063)</f>
        <v>QLD</v>
      </c>
    </row>
    <row r="9064" spans="1:4">
      <c r="A9064">
        <v>9263</v>
      </c>
      <c r="B9064" t="s">
        <v>528</v>
      </c>
      <c r="C9064" t="s">
        <v>554</v>
      </c>
      <c r="D9064" t="str">
        <f>IFERROR(VLOOKUP(A9064,'Perpetual Stats(HEM)'!$A$3:$D$2773,3,FALSE),B9064)</f>
        <v>QLD</v>
      </c>
    </row>
    <row r="9065" spans="1:4">
      <c r="A9065">
        <v>9264</v>
      </c>
      <c r="B9065" t="s">
        <v>528</v>
      </c>
      <c r="C9065" t="s">
        <v>554</v>
      </c>
      <c r="D9065" t="str">
        <f>IFERROR(VLOOKUP(A9065,'Perpetual Stats(HEM)'!$A$3:$D$2773,3,FALSE),B9065)</f>
        <v>QLD</v>
      </c>
    </row>
    <row r="9066" spans="1:4">
      <c r="A9066">
        <v>9265</v>
      </c>
      <c r="B9066" t="s">
        <v>528</v>
      </c>
      <c r="C9066" t="s">
        <v>554</v>
      </c>
      <c r="D9066" t="str">
        <f>IFERROR(VLOOKUP(A9066,'Perpetual Stats(HEM)'!$A$3:$D$2773,3,FALSE),B9066)</f>
        <v>QLD</v>
      </c>
    </row>
    <row r="9067" spans="1:4">
      <c r="A9067">
        <v>9266</v>
      </c>
      <c r="B9067" t="s">
        <v>528</v>
      </c>
      <c r="C9067" t="s">
        <v>554</v>
      </c>
      <c r="D9067" t="str">
        <f>IFERROR(VLOOKUP(A9067,'Perpetual Stats(HEM)'!$A$3:$D$2773,3,FALSE),B9067)</f>
        <v>QLD</v>
      </c>
    </row>
    <row r="9068" spans="1:4">
      <c r="A9068">
        <v>9267</v>
      </c>
      <c r="B9068" t="s">
        <v>528</v>
      </c>
      <c r="C9068" t="s">
        <v>554</v>
      </c>
      <c r="D9068" t="str">
        <f>IFERROR(VLOOKUP(A9068,'Perpetual Stats(HEM)'!$A$3:$D$2773,3,FALSE),B9068)</f>
        <v>QLD</v>
      </c>
    </row>
    <row r="9069" spans="1:4">
      <c r="A9069">
        <v>9268</v>
      </c>
      <c r="B9069" t="s">
        <v>528</v>
      </c>
      <c r="C9069" t="s">
        <v>554</v>
      </c>
      <c r="D9069" t="str">
        <f>IFERROR(VLOOKUP(A9069,'Perpetual Stats(HEM)'!$A$3:$D$2773,3,FALSE),B9069)</f>
        <v>QLD</v>
      </c>
    </row>
    <row r="9070" spans="1:4">
      <c r="A9070">
        <v>9269</v>
      </c>
      <c r="B9070" t="s">
        <v>528</v>
      </c>
      <c r="C9070" t="s">
        <v>554</v>
      </c>
      <c r="D9070" t="str">
        <f>IFERROR(VLOOKUP(A9070,'Perpetual Stats(HEM)'!$A$3:$D$2773,3,FALSE),B9070)</f>
        <v>QLD</v>
      </c>
    </row>
    <row r="9071" spans="1:4">
      <c r="A9071">
        <v>9270</v>
      </c>
      <c r="B9071" t="s">
        <v>528</v>
      </c>
      <c r="C9071" t="s">
        <v>554</v>
      </c>
      <c r="D9071" t="str">
        <f>IFERROR(VLOOKUP(A9071,'Perpetual Stats(HEM)'!$A$3:$D$2773,3,FALSE),B9071)</f>
        <v>QLD</v>
      </c>
    </row>
    <row r="9072" spans="1:4">
      <c r="A9072">
        <v>9271</v>
      </c>
      <c r="B9072" t="s">
        <v>528</v>
      </c>
      <c r="C9072" t="s">
        <v>554</v>
      </c>
      <c r="D9072" t="str">
        <f>IFERROR(VLOOKUP(A9072,'Perpetual Stats(HEM)'!$A$3:$D$2773,3,FALSE),B9072)</f>
        <v>QLD</v>
      </c>
    </row>
    <row r="9073" spans="1:4">
      <c r="A9073">
        <v>9272</v>
      </c>
      <c r="B9073" t="s">
        <v>528</v>
      </c>
      <c r="C9073" t="s">
        <v>554</v>
      </c>
      <c r="D9073" t="str">
        <f>IFERROR(VLOOKUP(A9073,'Perpetual Stats(HEM)'!$A$3:$D$2773,3,FALSE),B9073)</f>
        <v>QLD</v>
      </c>
    </row>
    <row r="9074" spans="1:4">
      <c r="A9074">
        <v>9273</v>
      </c>
      <c r="B9074" t="s">
        <v>528</v>
      </c>
      <c r="C9074" t="s">
        <v>554</v>
      </c>
      <c r="D9074" t="str">
        <f>IFERROR(VLOOKUP(A9074,'Perpetual Stats(HEM)'!$A$3:$D$2773,3,FALSE),B9074)</f>
        <v>QLD</v>
      </c>
    </row>
    <row r="9075" spans="1:4">
      <c r="A9075">
        <v>9274</v>
      </c>
      <c r="B9075" t="s">
        <v>528</v>
      </c>
      <c r="C9075" t="s">
        <v>554</v>
      </c>
      <c r="D9075" t="str">
        <f>IFERROR(VLOOKUP(A9075,'Perpetual Stats(HEM)'!$A$3:$D$2773,3,FALSE),B9075)</f>
        <v>QLD</v>
      </c>
    </row>
    <row r="9076" spans="1:4">
      <c r="A9076">
        <v>9275</v>
      </c>
      <c r="B9076" t="s">
        <v>528</v>
      </c>
      <c r="C9076" t="s">
        <v>554</v>
      </c>
      <c r="D9076" t="str">
        <f>IFERROR(VLOOKUP(A9076,'Perpetual Stats(HEM)'!$A$3:$D$2773,3,FALSE),B9076)</f>
        <v>QLD</v>
      </c>
    </row>
    <row r="9077" spans="1:4">
      <c r="A9077">
        <v>9276</v>
      </c>
      <c r="B9077" t="s">
        <v>528</v>
      </c>
      <c r="C9077" t="s">
        <v>554</v>
      </c>
      <c r="D9077" t="str">
        <f>IFERROR(VLOOKUP(A9077,'Perpetual Stats(HEM)'!$A$3:$D$2773,3,FALSE),B9077)</f>
        <v>QLD</v>
      </c>
    </row>
    <row r="9078" spans="1:4">
      <c r="A9078">
        <v>9277</v>
      </c>
      <c r="B9078" t="s">
        <v>528</v>
      </c>
      <c r="C9078" t="s">
        <v>554</v>
      </c>
      <c r="D9078" t="str">
        <f>IFERROR(VLOOKUP(A9078,'Perpetual Stats(HEM)'!$A$3:$D$2773,3,FALSE),B9078)</f>
        <v>QLD</v>
      </c>
    </row>
    <row r="9079" spans="1:4">
      <c r="A9079">
        <v>9278</v>
      </c>
      <c r="B9079" t="s">
        <v>528</v>
      </c>
      <c r="C9079" t="s">
        <v>554</v>
      </c>
      <c r="D9079" t="str">
        <f>IFERROR(VLOOKUP(A9079,'Perpetual Stats(HEM)'!$A$3:$D$2773,3,FALSE),B9079)</f>
        <v>QLD</v>
      </c>
    </row>
    <row r="9080" spans="1:4">
      <c r="A9080">
        <v>9279</v>
      </c>
      <c r="B9080" t="s">
        <v>528</v>
      </c>
      <c r="C9080" t="s">
        <v>554</v>
      </c>
      <c r="D9080" t="str">
        <f>IFERROR(VLOOKUP(A9080,'Perpetual Stats(HEM)'!$A$3:$D$2773,3,FALSE),B9080)</f>
        <v>QLD</v>
      </c>
    </row>
    <row r="9081" spans="1:4">
      <c r="A9081">
        <v>9280</v>
      </c>
      <c r="B9081" t="s">
        <v>528</v>
      </c>
      <c r="C9081" t="s">
        <v>554</v>
      </c>
      <c r="D9081" t="str">
        <f>IFERROR(VLOOKUP(A9081,'Perpetual Stats(HEM)'!$A$3:$D$2773,3,FALSE),B9081)</f>
        <v>QLD</v>
      </c>
    </row>
    <row r="9082" spans="1:4">
      <c r="A9082">
        <v>9281</v>
      </c>
      <c r="B9082" t="s">
        <v>528</v>
      </c>
      <c r="C9082" t="s">
        <v>554</v>
      </c>
      <c r="D9082" t="str">
        <f>IFERROR(VLOOKUP(A9082,'Perpetual Stats(HEM)'!$A$3:$D$2773,3,FALSE),B9082)</f>
        <v>QLD</v>
      </c>
    </row>
    <row r="9083" spans="1:4">
      <c r="A9083">
        <v>9282</v>
      </c>
      <c r="B9083" t="s">
        <v>528</v>
      </c>
      <c r="C9083" t="s">
        <v>554</v>
      </c>
      <c r="D9083" t="str">
        <f>IFERROR(VLOOKUP(A9083,'Perpetual Stats(HEM)'!$A$3:$D$2773,3,FALSE),B9083)</f>
        <v>QLD</v>
      </c>
    </row>
    <row r="9084" spans="1:4">
      <c r="A9084">
        <v>9283</v>
      </c>
      <c r="B9084" t="s">
        <v>528</v>
      </c>
      <c r="C9084" t="s">
        <v>554</v>
      </c>
      <c r="D9084" t="str">
        <f>IFERROR(VLOOKUP(A9084,'Perpetual Stats(HEM)'!$A$3:$D$2773,3,FALSE),B9084)</f>
        <v>QLD</v>
      </c>
    </row>
    <row r="9085" spans="1:4">
      <c r="A9085">
        <v>9284</v>
      </c>
      <c r="B9085" t="s">
        <v>528</v>
      </c>
      <c r="C9085" t="s">
        <v>554</v>
      </c>
      <c r="D9085" t="str">
        <f>IFERROR(VLOOKUP(A9085,'Perpetual Stats(HEM)'!$A$3:$D$2773,3,FALSE),B9085)</f>
        <v>QLD</v>
      </c>
    </row>
    <row r="9086" spans="1:4">
      <c r="A9086">
        <v>9285</v>
      </c>
      <c r="B9086" t="s">
        <v>528</v>
      </c>
      <c r="C9086" t="s">
        <v>554</v>
      </c>
      <c r="D9086" t="str">
        <f>IFERROR(VLOOKUP(A9086,'Perpetual Stats(HEM)'!$A$3:$D$2773,3,FALSE),B9086)</f>
        <v>QLD</v>
      </c>
    </row>
    <row r="9087" spans="1:4">
      <c r="A9087">
        <v>9286</v>
      </c>
      <c r="B9087" t="s">
        <v>528</v>
      </c>
      <c r="C9087" t="s">
        <v>554</v>
      </c>
      <c r="D9087" t="str">
        <f>IFERROR(VLOOKUP(A9087,'Perpetual Stats(HEM)'!$A$3:$D$2773,3,FALSE),B9087)</f>
        <v>QLD</v>
      </c>
    </row>
    <row r="9088" spans="1:4">
      <c r="A9088">
        <v>9287</v>
      </c>
      <c r="B9088" t="s">
        <v>528</v>
      </c>
      <c r="C9088" t="s">
        <v>554</v>
      </c>
      <c r="D9088" t="str">
        <f>IFERROR(VLOOKUP(A9088,'Perpetual Stats(HEM)'!$A$3:$D$2773,3,FALSE),B9088)</f>
        <v>QLD</v>
      </c>
    </row>
    <row r="9089" spans="1:4">
      <c r="A9089">
        <v>9288</v>
      </c>
      <c r="B9089" t="s">
        <v>528</v>
      </c>
      <c r="C9089" t="s">
        <v>554</v>
      </c>
      <c r="D9089" t="str">
        <f>IFERROR(VLOOKUP(A9089,'Perpetual Stats(HEM)'!$A$3:$D$2773,3,FALSE),B9089)</f>
        <v>QLD</v>
      </c>
    </row>
    <row r="9090" spans="1:4">
      <c r="A9090">
        <v>9289</v>
      </c>
      <c r="B9090" t="s">
        <v>528</v>
      </c>
      <c r="C9090" t="s">
        <v>554</v>
      </c>
      <c r="D9090" t="str">
        <f>IFERROR(VLOOKUP(A9090,'Perpetual Stats(HEM)'!$A$3:$D$2773,3,FALSE),B9090)</f>
        <v>QLD</v>
      </c>
    </row>
    <row r="9091" spans="1:4">
      <c r="A9091">
        <v>9290</v>
      </c>
      <c r="B9091" t="s">
        <v>528</v>
      </c>
      <c r="C9091" t="s">
        <v>554</v>
      </c>
      <c r="D9091" t="str">
        <f>IFERROR(VLOOKUP(A9091,'Perpetual Stats(HEM)'!$A$3:$D$2773,3,FALSE),B9091)</f>
        <v>QLD</v>
      </c>
    </row>
    <row r="9092" spans="1:4">
      <c r="A9092">
        <v>9291</v>
      </c>
      <c r="B9092" t="s">
        <v>528</v>
      </c>
      <c r="C9092" t="s">
        <v>554</v>
      </c>
      <c r="D9092" t="str">
        <f>IFERROR(VLOOKUP(A9092,'Perpetual Stats(HEM)'!$A$3:$D$2773,3,FALSE),B9092)</f>
        <v>QLD</v>
      </c>
    </row>
    <row r="9093" spans="1:4">
      <c r="A9093">
        <v>9292</v>
      </c>
      <c r="B9093" t="s">
        <v>528</v>
      </c>
      <c r="C9093" t="s">
        <v>554</v>
      </c>
      <c r="D9093" t="str">
        <f>IFERROR(VLOOKUP(A9093,'Perpetual Stats(HEM)'!$A$3:$D$2773,3,FALSE),B9093)</f>
        <v>QLD</v>
      </c>
    </row>
    <row r="9094" spans="1:4">
      <c r="A9094">
        <v>9293</v>
      </c>
      <c r="B9094" t="s">
        <v>528</v>
      </c>
      <c r="C9094" t="s">
        <v>554</v>
      </c>
      <c r="D9094" t="str">
        <f>IFERROR(VLOOKUP(A9094,'Perpetual Stats(HEM)'!$A$3:$D$2773,3,FALSE),B9094)</f>
        <v>QLD</v>
      </c>
    </row>
    <row r="9095" spans="1:4">
      <c r="A9095">
        <v>9294</v>
      </c>
      <c r="B9095" t="s">
        <v>528</v>
      </c>
      <c r="C9095" t="s">
        <v>554</v>
      </c>
      <c r="D9095" t="str">
        <f>IFERROR(VLOOKUP(A9095,'Perpetual Stats(HEM)'!$A$3:$D$2773,3,FALSE),B9095)</f>
        <v>QLD</v>
      </c>
    </row>
    <row r="9096" spans="1:4">
      <c r="A9096">
        <v>9295</v>
      </c>
      <c r="B9096" t="s">
        <v>528</v>
      </c>
      <c r="C9096" t="s">
        <v>554</v>
      </c>
      <c r="D9096" t="str">
        <f>IFERROR(VLOOKUP(A9096,'Perpetual Stats(HEM)'!$A$3:$D$2773,3,FALSE),B9096)</f>
        <v>QLD</v>
      </c>
    </row>
    <row r="9097" spans="1:4">
      <c r="A9097">
        <v>9296</v>
      </c>
      <c r="B9097" t="s">
        <v>528</v>
      </c>
      <c r="C9097" t="s">
        <v>554</v>
      </c>
      <c r="D9097" t="str">
        <f>IFERROR(VLOOKUP(A9097,'Perpetual Stats(HEM)'!$A$3:$D$2773,3,FALSE),B9097)</f>
        <v>QLD</v>
      </c>
    </row>
    <row r="9098" spans="1:4">
      <c r="A9098">
        <v>9297</v>
      </c>
      <c r="B9098" t="s">
        <v>528</v>
      </c>
      <c r="C9098" t="s">
        <v>554</v>
      </c>
      <c r="D9098" t="str">
        <f>IFERROR(VLOOKUP(A9098,'Perpetual Stats(HEM)'!$A$3:$D$2773,3,FALSE),B9098)</f>
        <v>QLD</v>
      </c>
    </row>
    <row r="9099" spans="1:4">
      <c r="A9099">
        <v>9298</v>
      </c>
      <c r="B9099" t="s">
        <v>528</v>
      </c>
      <c r="C9099" t="s">
        <v>554</v>
      </c>
      <c r="D9099" t="str">
        <f>IFERROR(VLOOKUP(A9099,'Perpetual Stats(HEM)'!$A$3:$D$2773,3,FALSE),B9099)</f>
        <v>QLD</v>
      </c>
    </row>
    <row r="9100" spans="1:4">
      <c r="A9100">
        <v>9299</v>
      </c>
      <c r="B9100" t="s">
        <v>528</v>
      </c>
      <c r="C9100" t="s">
        <v>554</v>
      </c>
      <c r="D9100" t="str">
        <f>IFERROR(VLOOKUP(A9100,'Perpetual Stats(HEM)'!$A$3:$D$2773,3,FALSE),B9100)</f>
        <v>QLD</v>
      </c>
    </row>
    <row r="9101" spans="1:4">
      <c r="A9101">
        <v>9300</v>
      </c>
      <c r="B9101" t="s">
        <v>528</v>
      </c>
      <c r="C9101" t="s">
        <v>479</v>
      </c>
      <c r="D9101" t="str">
        <f>IFERROR(VLOOKUP(A9101,'Perpetual Stats(HEM)'!$A$3:$D$2773,3,FALSE),B9101)</f>
        <v>QLD</v>
      </c>
    </row>
    <row r="9102" spans="1:4">
      <c r="A9102">
        <v>9301</v>
      </c>
      <c r="B9102" t="s">
        <v>528</v>
      </c>
      <c r="C9102" t="s">
        <v>479</v>
      </c>
      <c r="D9102" t="str">
        <f>IFERROR(VLOOKUP(A9102,'Perpetual Stats(HEM)'!$A$3:$D$2773,3,FALSE),B9102)</f>
        <v>QLD</v>
      </c>
    </row>
    <row r="9103" spans="1:4">
      <c r="A9103">
        <v>9302</v>
      </c>
      <c r="B9103" t="s">
        <v>528</v>
      </c>
      <c r="C9103" t="s">
        <v>479</v>
      </c>
      <c r="D9103" t="str">
        <f>IFERROR(VLOOKUP(A9103,'Perpetual Stats(HEM)'!$A$3:$D$2773,3,FALSE),B9103)</f>
        <v>QLD</v>
      </c>
    </row>
    <row r="9104" spans="1:4">
      <c r="A9104">
        <v>9303</v>
      </c>
      <c r="B9104" t="s">
        <v>528</v>
      </c>
      <c r="C9104" t="s">
        <v>479</v>
      </c>
      <c r="D9104" t="str">
        <f>IFERROR(VLOOKUP(A9104,'Perpetual Stats(HEM)'!$A$3:$D$2773,3,FALSE),B9104)</f>
        <v>QLD</v>
      </c>
    </row>
    <row r="9105" spans="1:4">
      <c r="A9105">
        <v>9304</v>
      </c>
      <c r="B9105" t="s">
        <v>528</v>
      </c>
      <c r="C9105" t="s">
        <v>479</v>
      </c>
      <c r="D9105" t="str">
        <f>IFERROR(VLOOKUP(A9105,'Perpetual Stats(HEM)'!$A$3:$D$2773,3,FALSE),B9105)</f>
        <v>QLD</v>
      </c>
    </row>
    <row r="9106" spans="1:4">
      <c r="A9106">
        <v>9305</v>
      </c>
      <c r="B9106" t="s">
        <v>528</v>
      </c>
      <c r="C9106" t="s">
        <v>479</v>
      </c>
      <c r="D9106" t="str">
        <f>IFERROR(VLOOKUP(A9106,'Perpetual Stats(HEM)'!$A$3:$D$2773,3,FALSE),B9106)</f>
        <v>QLD</v>
      </c>
    </row>
    <row r="9107" spans="1:4">
      <c r="A9107">
        <v>9306</v>
      </c>
      <c r="B9107" t="s">
        <v>528</v>
      </c>
      <c r="C9107" t="s">
        <v>479</v>
      </c>
      <c r="D9107" t="str">
        <f>IFERROR(VLOOKUP(A9107,'Perpetual Stats(HEM)'!$A$3:$D$2773,3,FALSE),B9107)</f>
        <v>QLD</v>
      </c>
    </row>
    <row r="9108" spans="1:4">
      <c r="A9108">
        <v>9307</v>
      </c>
      <c r="B9108" t="s">
        <v>528</v>
      </c>
      <c r="C9108" t="s">
        <v>479</v>
      </c>
      <c r="D9108" t="str">
        <f>IFERROR(VLOOKUP(A9108,'Perpetual Stats(HEM)'!$A$3:$D$2773,3,FALSE),B9108)</f>
        <v>QLD</v>
      </c>
    </row>
    <row r="9109" spans="1:4">
      <c r="A9109">
        <v>9308</v>
      </c>
      <c r="B9109" t="s">
        <v>528</v>
      </c>
      <c r="C9109" t="s">
        <v>479</v>
      </c>
      <c r="D9109" t="str">
        <f>IFERROR(VLOOKUP(A9109,'Perpetual Stats(HEM)'!$A$3:$D$2773,3,FALSE),B9109)</f>
        <v>QLD</v>
      </c>
    </row>
    <row r="9110" spans="1:4">
      <c r="A9110">
        <v>9309</v>
      </c>
      <c r="B9110" t="s">
        <v>528</v>
      </c>
      <c r="C9110" t="s">
        <v>479</v>
      </c>
      <c r="D9110" t="str">
        <f>IFERROR(VLOOKUP(A9110,'Perpetual Stats(HEM)'!$A$3:$D$2773,3,FALSE),B9110)</f>
        <v>QLD</v>
      </c>
    </row>
    <row r="9111" spans="1:4">
      <c r="A9111">
        <v>9310</v>
      </c>
      <c r="B9111" t="s">
        <v>528</v>
      </c>
      <c r="C9111" t="s">
        <v>479</v>
      </c>
      <c r="D9111" t="str">
        <f>IFERROR(VLOOKUP(A9111,'Perpetual Stats(HEM)'!$A$3:$D$2773,3,FALSE),B9111)</f>
        <v>QLD</v>
      </c>
    </row>
    <row r="9112" spans="1:4">
      <c r="A9112">
        <v>9311</v>
      </c>
      <c r="B9112" t="s">
        <v>528</v>
      </c>
      <c r="C9112" t="s">
        <v>479</v>
      </c>
      <c r="D9112" t="str">
        <f>IFERROR(VLOOKUP(A9112,'Perpetual Stats(HEM)'!$A$3:$D$2773,3,FALSE),B9112)</f>
        <v>QLD</v>
      </c>
    </row>
    <row r="9113" spans="1:4">
      <c r="A9113">
        <v>9312</v>
      </c>
      <c r="B9113" t="s">
        <v>528</v>
      </c>
      <c r="C9113" t="s">
        <v>479</v>
      </c>
      <c r="D9113" t="str">
        <f>IFERROR(VLOOKUP(A9113,'Perpetual Stats(HEM)'!$A$3:$D$2773,3,FALSE),B9113)</f>
        <v>QLD</v>
      </c>
    </row>
    <row r="9114" spans="1:4">
      <c r="A9114">
        <v>9313</v>
      </c>
      <c r="B9114" t="s">
        <v>528</v>
      </c>
      <c r="C9114" t="s">
        <v>479</v>
      </c>
      <c r="D9114" t="str">
        <f>IFERROR(VLOOKUP(A9114,'Perpetual Stats(HEM)'!$A$3:$D$2773,3,FALSE),B9114)</f>
        <v>QLD</v>
      </c>
    </row>
    <row r="9115" spans="1:4">
      <c r="A9115">
        <v>9314</v>
      </c>
      <c r="B9115" t="s">
        <v>528</v>
      </c>
      <c r="C9115" t="s">
        <v>479</v>
      </c>
      <c r="D9115" t="str">
        <f>IFERROR(VLOOKUP(A9115,'Perpetual Stats(HEM)'!$A$3:$D$2773,3,FALSE),B9115)</f>
        <v>QLD</v>
      </c>
    </row>
    <row r="9116" spans="1:4">
      <c r="A9116">
        <v>9315</v>
      </c>
      <c r="B9116" t="s">
        <v>528</v>
      </c>
      <c r="C9116" t="s">
        <v>479</v>
      </c>
      <c r="D9116" t="str">
        <f>IFERROR(VLOOKUP(A9116,'Perpetual Stats(HEM)'!$A$3:$D$2773,3,FALSE),B9116)</f>
        <v>QLD</v>
      </c>
    </row>
    <row r="9117" spans="1:4">
      <c r="A9117">
        <v>9316</v>
      </c>
      <c r="B9117" t="s">
        <v>528</v>
      </c>
      <c r="C9117" t="s">
        <v>479</v>
      </c>
      <c r="D9117" t="str">
        <f>IFERROR(VLOOKUP(A9117,'Perpetual Stats(HEM)'!$A$3:$D$2773,3,FALSE),B9117)</f>
        <v>QLD</v>
      </c>
    </row>
    <row r="9118" spans="1:4">
      <c r="A9118">
        <v>9317</v>
      </c>
      <c r="B9118" t="s">
        <v>528</v>
      </c>
      <c r="C9118" t="s">
        <v>479</v>
      </c>
      <c r="D9118" t="str">
        <f>IFERROR(VLOOKUP(A9118,'Perpetual Stats(HEM)'!$A$3:$D$2773,3,FALSE),B9118)</f>
        <v>QLD</v>
      </c>
    </row>
    <row r="9119" spans="1:4">
      <c r="A9119">
        <v>9318</v>
      </c>
      <c r="B9119" t="s">
        <v>528</v>
      </c>
      <c r="C9119" t="s">
        <v>479</v>
      </c>
      <c r="D9119" t="str">
        <f>IFERROR(VLOOKUP(A9119,'Perpetual Stats(HEM)'!$A$3:$D$2773,3,FALSE),B9119)</f>
        <v>QLD</v>
      </c>
    </row>
    <row r="9120" spans="1:4">
      <c r="A9120">
        <v>9319</v>
      </c>
      <c r="B9120" t="s">
        <v>528</v>
      </c>
      <c r="C9120" t="s">
        <v>479</v>
      </c>
      <c r="D9120" t="str">
        <f>IFERROR(VLOOKUP(A9120,'Perpetual Stats(HEM)'!$A$3:$D$2773,3,FALSE),B9120)</f>
        <v>QLD</v>
      </c>
    </row>
    <row r="9121" spans="1:4">
      <c r="A9121">
        <v>9320</v>
      </c>
      <c r="B9121" t="s">
        <v>528</v>
      </c>
      <c r="C9121" t="s">
        <v>479</v>
      </c>
      <c r="D9121" t="str">
        <f>IFERROR(VLOOKUP(A9121,'Perpetual Stats(HEM)'!$A$3:$D$2773,3,FALSE),B9121)</f>
        <v>QLD</v>
      </c>
    </row>
    <row r="9122" spans="1:4">
      <c r="A9122">
        <v>9321</v>
      </c>
      <c r="B9122" t="s">
        <v>528</v>
      </c>
      <c r="C9122" t="s">
        <v>479</v>
      </c>
      <c r="D9122" t="str">
        <f>IFERROR(VLOOKUP(A9122,'Perpetual Stats(HEM)'!$A$3:$D$2773,3,FALSE),B9122)</f>
        <v>QLD</v>
      </c>
    </row>
    <row r="9123" spans="1:4">
      <c r="A9123">
        <v>9322</v>
      </c>
      <c r="B9123" t="s">
        <v>528</v>
      </c>
      <c r="C9123" t="s">
        <v>479</v>
      </c>
      <c r="D9123" t="str">
        <f>IFERROR(VLOOKUP(A9123,'Perpetual Stats(HEM)'!$A$3:$D$2773,3,FALSE),B9123)</f>
        <v>QLD</v>
      </c>
    </row>
    <row r="9124" spans="1:4">
      <c r="A9124">
        <v>9323</v>
      </c>
      <c r="B9124" t="s">
        <v>528</v>
      </c>
      <c r="C9124" t="s">
        <v>479</v>
      </c>
      <c r="D9124" t="str">
        <f>IFERROR(VLOOKUP(A9124,'Perpetual Stats(HEM)'!$A$3:$D$2773,3,FALSE),B9124)</f>
        <v>QLD</v>
      </c>
    </row>
    <row r="9125" spans="1:4">
      <c r="A9125">
        <v>9324</v>
      </c>
      <c r="B9125" t="s">
        <v>528</v>
      </c>
      <c r="C9125" t="s">
        <v>479</v>
      </c>
      <c r="D9125" t="str">
        <f>IFERROR(VLOOKUP(A9125,'Perpetual Stats(HEM)'!$A$3:$D$2773,3,FALSE),B9125)</f>
        <v>QLD</v>
      </c>
    </row>
    <row r="9126" spans="1:4">
      <c r="A9126">
        <v>9325</v>
      </c>
      <c r="B9126" t="s">
        <v>528</v>
      </c>
      <c r="C9126" t="s">
        <v>479</v>
      </c>
      <c r="D9126" t="str">
        <f>IFERROR(VLOOKUP(A9126,'Perpetual Stats(HEM)'!$A$3:$D$2773,3,FALSE),B9126)</f>
        <v>QLD</v>
      </c>
    </row>
    <row r="9127" spans="1:4">
      <c r="A9127">
        <v>9326</v>
      </c>
      <c r="B9127" t="s">
        <v>528</v>
      </c>
      <c r="C9127" t="s">
        <v>479</v>
      </c>
      <c r="D9127" t="str">
        <f>IFERROR(VLOOKUP(A9127,'Perpetual Stats(HEM)'!$A$3:$D$2773,3,FALSE),B9127)</f>
        <v>QLD</v>
      </c>
    </row>
    <row r="9128" spans="1:4">
      <c r="A9128">
        <v>9327</v>
      </c>
      <c r="B9128" t="s">
        <v>528</v>
      </c>
      <c r="C9128" t="s">
        <v>479</v>
      </c>
      <c r="D9128" t="str">
        <f>IFERROR(VLOOKUP(A9128,'Perpetual Stats(HEM)'!$A$3:$D$2773,3,FALSE),B9128)</f>
        <v>QLD</v>
      </c>
    </row>
    <row r="9129" spans="1:4">
      <c r="A9129">
        <v>9328</v>
      </c>
      <c r="B9129" t="s">
        <v>528</v>
      </c>
      <c r="C9129" t="s">
        <v>479</v>
      </c>
      <c r="D9129" t="str">
        <f>IFERROR(VLOOKUP(A9129,'Perpetual Stats(HEM)'!$A$3:$D$2773,3,FALSE),B9129)</f>
        <v>QLD</v>
      </c>
    </row>
    <row r="9130" spans="1:4">
      <c r="A9130">
        <v>9329</v>
      </c>
      <c r="B9130" t="s">
        <v>528</v>
      </c>
      <c r="C9130" t="s">
        <v>479</v>
      </c>
      <c r="D9130" t="str">
        <f>IFERROR(VLOOKUP(A9130,'Perpetual Stats(HEM)'!$A$3:$D$2773,3,FALSE),B9130)</f>
        <v>QLD</v>
      </c>
    </row>
    <row r="9131" spans="1:4">
      <c r="A9131">
        <v>9330</v>
      </c>
      <c r="B9131" t="s">
        <v>528</v>
      </c>
      <c r="C9131" t="s">
        <v>479</v>
      </c>
      <c r="D9131" t="str">
        <f>IFERROR(VLOOKUP(A9131,'Perpetual Stats(HEM)'!$A$3:$D$2773,3,FALSE),B9131)</f>
        <v>QLD</v>
      </c>
    </row>
    <row r="9132" spans="1:4">
      <c r="A9132">
        <v>9331</v>
      </c>
      <c r="B9132" t="s">
        <v>528</v>
      </c>
      <c r="C9132" t="s">
        <v>479</v>
      </c>
      <c r="D9132" t="str">
        <f>IFERROR(VLOOKUP(A9132,'Perpetual Stats(HEM)'!$A$3:$D$2773,3,FALSE),B9132)</f>
        <v>QLD</v>
      </c>
    </row>
    <row r="9133" spans="1:4">
      <c r="A9133">
        <v>9332</v>
      </c>
      <c r="B9133" t="s">
        <v>528</v>
      </c>
      <c r="C9133" t="s">
        <v>479</v>
      </c>
      <c r="D9133" t="str">
        <f>IFERROR(VLOOKUP(A9133,'Perpetual Stats(HEM)'!$A$3:$D$2773,3,FALSE),B9133)</f>
        <v>QLD</v>
      </c>
    </row>
    <row r="9134" spans="1:4">
      <c r="A9134">
        <v>9333</v>
      </c>
      <c r="B9134" t="s">
        <v>528</v>
      </c>
      <c r="C9134" t="s">
        <v>479</v>
      </c>
      <c r="D9134" t="str">
        <f>IFERROR(VLOOKUP(A9134,'Perpetual Stats(HEM)'!$A$3:$D$2773,3,FALSE),B9134)</f>
        <v>QLD</v>
      </c>
    </row>
    <row r="9135" spans="1:4">
      <c r="A9135">
        <v>9334</v>
      </c>
      <c r="B9135" t="s">
        <v>528</v>
      </c>
      <c r="C9135" t="s">
        <v>479</v>
      </c>
      <c r="D9135" t="str">
        <f>IFERROR(VLOOKUP(A9135,'Perpetual Stats(HEM)'!$A$3:$D$2773,3,FALSE),B9135)</f>
        <v>QLD</v>
      </c>
    </row>
    <row r="9136" spans="1:4">
      <c r="A9136">
        <v>9335</v>
      </c>
      <c r="B9136" t="s">
        <v>528</v>
      </c>
      <c r="C9136" t="s">
        <v>479</v>
      </c>
      <c r="D9136" t="str">
        <f>IFERROR(VLOOKUP(A9136,'Perpetual Stats(HEM)'!$A$3:$D$2773,3,FALSE),B9136)</f>
        <v>QLD</v>
      </c>
    </row>
    <row r="9137" spans="1:4">
      <c r="A9137">
        <v>9336</v>
      </c>
      <c r="B9137" t="s">
        <v>528</v>
      </c>
      <c r="C9137" t="s">
        <v>479</v>
      </c>
      <c r="D9137" t="str">
        <f>IFERROR(VLOOKUP(A9137,'Perpetual Stats(HEM)'!$A$3:$D$2773,3,FALSE),B9137)</f>
        <v>QLD</v>
      </c>
    </row>
    <row r="9138" spans="1:4">
      <c r="A9138">
        <v>9337</v>
      </c>
      <c r="B9138" t="s">
        <v>528</v>
      </c>
      <c r="C9138" t="s">
        <v>479</v>
      </c>
      <c r="D9138" t="str">
        <f>IFERROR(VLOOKUP(A9138,'Perpetual Stats(HEM)'!$A$3:$D$2773,3,FALSE),B9138)</f>
        <v>QLD</v>
      </c>
    </row>
    <row r="9139" spans="1:4">
      <c r="A9139">
        <v>9338</v>
      </c>
      <c r="B9139" t="s">
        <v>528</v>
      </c>
      <c r="C9139" t="s">
        <v>479</v>
      </c>
      <c r="D9139" t="str">
        <f>IFERROR(VLOOKUP(A9139,'Perpetual Stats(HEM)'!$A$3:$D$2773,3,FALSE),B9139)</f>
        <v>QLD</v>
      </c>
    </row>
    <row r="9140" spans="1:4">
      <c r="A9140">
        <v>9339</v>
      </c>
      <c r="B9140" t="s">
        <v>528</v>
      </c>
      <c r="C9140" t="s">
        <v>479</v>
      </c>
      <c r="D9140" t="str">
        <f>IFERROR(VLOOKUP(A9140,'Perpetual Stats(HEM)'!$A$3:$D$2773,3,FALSE),B9140)</f>
        <v>QLD</v>
      </c>
    </row>
    <row r="9141" spans="1:4">
      <c r="A9141">
        <v>9340</v>
      </c>
      <c r="B9141" t="s">
        <v>528</v>
      </c>
      <c r="C9141" t="s">
        <v>479</v>
      </c>
      <c r="D9141" t="str">
        <f>IFERROR(VLOOKUP(A9141,'Perpetual Stats(HEM)'!$A$3:$D$2773,3,FALSE),B9141)</f>
        <v>QLD</v>
      </c>
    </row>
    <row r="9142" spans="1:4">
      <c r="A9142">
        <v>9341</v>
      </c>
      <c r="B9142" t="s">
        <v>528</v>
      </c>
      <c r="C9142" t="s">
        <v>479</v>
      </c>
      <c r="D9142" t="str">
        <f>IFERROR(VLOOKUP(A9142,'Perpetual Stats(HEM)'!$A$3:$D$2773,3,FALSE),B9142)</f>
        <v>QLD</v>
      </c>
    </row>
    <row r="9143" spans="1:4">
      <c r="A9143">
        <v>9342</v>
      </c>
      <c r="B9143" t="s">
        <v>528</v>
      </c>
      <c r="C9143" t="s">
        <v>479</v>
      </c>
      <c r="D9143" t="str">
        <f>IFERROR(VLOOKUP(A9143,'Perpetual Stats(HEM)'!$A$3:$D$2773,3,FALSE),B9143)</f>
        <v>QLD</v>
      </c>
    </row>
    <row r="9144" spans="1:4">
      <c r="A9144">
        <v>9343</v>
      </c>
      <c r="B9144" t="s">
        <v>528</v>
      </c>
      <c r="C9144" t="s">
        <v>479</v>
      </c>
      <c r="D9144" t="str">
        <f>IFERROR(VLOOKUP(A9144,'Perpetual Stats(HEM)'!$A$3:$D$2773,3,FALSE),B9144)</f>
        <v>QLD</v>
      </c>
    </row>
    <row r="9145" spans="1:4">
      <c r="A9145">
        <v>9344</v>
      </c>
      <c r="B9145" t="s">
        <v>528</v>
      </c>
      <c r="C9145" t="s">
        <v>479</v>
      </c>
      <c r="D9145" t="str">
        <f>IFERROR(VLOOKUP(A9145,'Perpetual Stats(HEM)'!$A$3:$D$2773,3,FALSE),B9145)</f>
        <v>QLD</v>
      </c>
    </row>
    <row r="9146" spans="1:4">
      <c r="A9146">
        <v>9345</v>
      </c>
      <c r="B9146" t="s">
        <v>528</v>
      </c>
      <c r="C9146" t="s">
        <v>479</v>
      </c>
      <c r="D9146" t="str">
        <f>IFERROR(VLOOKUP(A9146,'Perpetual Stats(HEM)'!$A$3:$D$2773,3,FALSE),B9146)</f>
        <v>QLD</v>
      </c>
    </row>
    <row r="9147" spans="1:4">
      <c r="A9147">
        <v>9346</v>
      </c>
      <c r="B9147" t="s">
        <v>528</v>
      </c>
      <c r="C9147" t="s">
        <v>479</v>
      </c>
      <c r="D9147" t="str">
        <f>IFERROR(VLOOKUP(A9147,'Perpetual Stats(HEM)'!$A$3:$D$2773,3,FALSE),B9147)</f>
        <v>QLD</v>
      </c>
    </row>
    <row r="9148" spans="1:4">
      <c r="A9148">
        <v>9347</v>
      </c>
      <c r="B9148" t="s">
        <v>528</v>
      </c>
      <c r="C9148" t="s">
        <v>479</v>
      </c>
      <c r="D9148" t="str">
        <f>IFERROR(VLOOKUP(A9148,'Perpetual Stats(HEM)'!$A$3:$D$2773,3,FALSE),B9148)</f>
        <v>QLD</v>
      </c>
    </row>
    <row r="9149" spans="1:4">
      <c r="A9149">
        <v>9348</v>
      </c>
      <c r="B9149" t="s">
        <v>528</v>
      </c>
      <c r="C9149" t="s">
        <v>479</v>
      </c>
      <c r="D9149" t="str">
        <f>IFERROR(VLOOKUP(A9149,'Perpetual Stats(HEM)'!$A$3:$D$2773,3,FALSE),B9149)</f>
        <v>QLD</v>
      </c>
    </row>
    <row r="9150" spans="1:4">
      <c r="A9150">
        <v>9349</v>
      </c>
      <c r="B9150" t="s">
        <v>528</v>
      </c>
      <c r="C9150" t="s">
        <v>479</v>
      </c>
      <c r="D9150" t="str">
        <f>IFERROR(VLOOKUP(A9150,'Perpetual Stats(HEM)'!$A$3:$D$2773,3,FALSE),B9150)</f>
        <v>QLD</v>
      </c>
    </row>
    <row r="9151" spans="1:4">
      <c r="A9151">
        <v>9350</v>
      </c>
      <c r="B9151" t="s">
        <v>528</v>
      </c>
      <c r="C9151" t="s">
        <v>479</v>
      </c>
      <c r="D9151" t="str">
        <f>IFERROR(VLOOKUP(A9151,'Perpetual Stats(HEM)'!$A$3:$D$2773,3,FALSE),B9151)</f>
        <v>QLD</v>
      </c>
    </row>
    <row r="9152" spans="1:4">
      <c r="A9152">
        <v>9351</v>
      </c>
      <c r="B9152" t="s">
        <v>528</v>
      </c>
      <c r="C9152" t="s">
        <v>479</v>
      </c>
      <c r="D9152" t="str">
        <f>IFERROR(VLOOKUP(A9152,'Perpetual Stats(HEM)'!$A$3:$D$2773,3,FALSE),B9152)</f>
        <v>QLD</v>
      </c>
    </row>
    <row r="9153" spans="1:4">
      <c r="A9153">
        <v>9352</v>
      </c>
      <c r="B9153" t="s">
        <v>528</v>
      </c>
      <c r="C9153" t="s">
        <v>479</v>
      </c>
      <c r="D9153" t="str">
        <f>IFERROR(VLOOKUP(A9153,'Perpetual Stats(HEM)'!$A$3:$D$2773,3,FALSE),B9153)</f>
        <v>QLD</v>
      </c>
    </row>
    <row r="9154" spans="1:4">
      <c r="A9154">
        <v>9353</v>
      </c>
      <c r="B9154" t="s">
        <v>528</v>
      </c>
      <c r="C9154" t="s">
        <v>479</v>
      </c>
      <c r="D9154" t="str">
        <f>IFERROR(VLOOKUP(A9154,'Perpetual Stats(HEM)'!$A$3:$D$2773,3,FALSE),B9154)</f>
        <v>QLD</v>
      </c>
    </row>
    <row r="9155" spans="1:4">
      <c r="A9155">
        <v>9354</v>
      </c>
      <c r="B9155" t="s">
        <v>528</v>
      </c>
      <c r="C9155" t="s">
        <v>479</v>
      </c>
      <c r="D9155" t="str">
        <f>IFERROR(VLOOKUP(A9155,'Perpetual Stats(HEM)'!$A$3:$D$2773,3,FALSE),B9155)</f>
        <v>QLD</v>
      </c>
    </row>
    <row r="9156" spans="1:4">
      <c r="A9156">
        <v>9355</v>
      </c>
      <c r="B9156" t="s">
        <v>528</v>
      </c>
      <c r="C9156" t="s">
        <v>479</v>
      </c>
      <c r="D9156" t="str">
        <f>IFERROR(VLOOKUP(A9156,'Perpetual Stats(HEM)'!$A$3:$D$2773,3,FALSE),B9156)</f>
        <v>QLD</v>
      </c>
    </row>
    <row r="9157" spans="1:4">
      <c r="A9157">
        <v>9356</v>
      </c>
      <c r="B9157" t="s">
        <v>528</v>
      </c>
      <c r="C9157" t="s">
        <v>479</v>
      </c>
      <c r="D9157" t="str">
        <f>IFERROR(VLOOKUP(A9157,'Perpetual Stats(HEM)'!$A$3:$D$2773,3,FALSE),B9157)</f>
        <v>QLD</v>
      </c>
    </row>
    <row r="9158" spans="1:4">
      <c r="A9158">
        <v>9357</v>
      </c>
      <c r="B9158" t="s">
        <v>528</v>
      </c>
      <c r="C9158" t="s">
        <v>479</v>
      </c>
      <c r="D9158" t="str">
        <f>IFERROR(VLOOKUP(A9158,'Perpetual Stats(HEM)'!$A$3:$D$2773,3,FALSE),B9158)</f>
        <v>QLD</v>
      </c>
    </row>
    <row r="9159" spans="1:4">
      <c r="A9159">
        <v>9358</v>
      </c>
      <c r="B9159" t="s">
        <v>528</v>
      </c>
      <c r="C9159" t="s">
        <v>479</v>
      </c>
      <c r="D9159" t="str">
        <f>IFERROR(VLOOKUP(A9159,'Perpetual Stats(HEM)'!$A$3:$D$2773,3,FALSE),B9159)</f>
        <v>QLD</v>
      </c>
    </row>
    <row r="9160" spans="1:4">
      <c r="A9160">
        <v>9359</v>
      </c>
      <c r="B9160" t="s">
        <v>528</v>
      </c>
      <c r="C9160" t="s">
        <v>479</v>
      </c>
      <c r="D9160" t="str">
        <f>IFERROR(VLOOKUP(A9160,'Perpetual Stats(HEM)'!$A$3:$D$2773,3,FALSE),B9160)</f>
        <v>QLD</v>
      </c>
    </row>
    <row r="9161" spans="1:4">
      <c r="A9161">
        <v>9360</v>
      </c>
      <c r="B9161" t="s">
        <v>528</v>
      </c>
      <c r="C9161" t="s">
        <v>479</v>
      </c>
      <c r="D9161" t="str">
        <f>IFERROR(VLOOKUP(A9161,'Perpetual Stats(HEM)'!$A$3:$D$2773,3,FALSE),B9161)</f>
        <v>QLD</v>
      </c>
    </row>
    <row r="9162" spans="1:4">
      <c r="A9162">
        <v>9361</v>
      </c>
      <c r="B9162" t="s">
        <v>528</v>
      </c>
      <c r="C9162" t="s">
        <v>479</v>
      </c>
      <c r="D9162" t="str">
        <f>IFERROR(VLOOKUP(A9162,'Perpetual Stats(HEM)'!$A$3:$D$2773,3,FALSE),B9162)</f>
        <v>QLD</v>
      </c>
    </row>
    <row r="9163" spans="1:4">
      <c r="A9163">
        <v>9362</v>
      </c>
      <c r="B9163" t="s">
        <v>528</v>
      </c>
      <c r="C9163" t="s">
        <v>479</v>
      </c>
      <c r="D9163" t="str">
        <f>IFERROR(VLOOKUP(A9163,'Perpetual Stats(HEM)'!$A$3:$D$2773,3,FALSE),B9163)</f>
        <v>QLD</v>
      </c>
    </row>
    <row r="9164" spans="1:4">
      <c r="A9164">
        <v>9363</v>
      </c>
      <c r="B9164" t="s">
        <v>528</v>
      </c>
      <c r="C9164" t="s">
        <v>479</v>
      </c>
      <c r="D9164" t="str">
        <f>IFERROR(VLOOKUP(A9164,'Perpetual Stats(HEM)'!$A$3:$D$2773,3,FALSE),B9164)</f>
        <v>QLD</v>
      </c>
    </row>
    <row r="9165" spans="1:4">
      <c r="A9165">
        <v>9364</v>
      </c>
      <c r="B9165" t="s">
        <v>528</v>
      </c>
      <c r="C9165" t="s">
        <v>479</v>
      </c>
      <c r="D9165" t="str">
        <f>IFERROR(VLOOKUP(A9165,'Perpetual Stats(HEM)'!$A$3:$D$2773,3,FALSE),B9165)</f>
        <v>QLD</v>
      </c>
    </row>
    <row r="9166" spans="1:4">
      <c r="A9166">
        <v>9365</v>
      </c>
      <c r="B9166" t="s">
        <v>528</v>
      </c>
      <c r="C9166" t="s">
        <v>479</v>
      </c>
      <c r="D9166" t="str">
        <f>IFERROR(VLOOKUP(A9166,'Perpetual Stats(HEM)'!$A$3:$D$2773,3,FALSE),B9166)</f>
        <v>QLD</v>
      </c>
    </row>
    <row r="9167" spans="1:4">
      <c r="A9167">
        <v>9366</v>
      </c>
      <c r="B9167" t="s">
        <v>528</v>
      </c>
      <c r="C9167" t="s">
        <v>479</v>
      </c>
      <c r="D9167" t="str">
        <f>IFERROR(VLOOKUP(A9167,'Perpetual Stats(HEM)'!$A$3:$D$2773,3,FALSE),B9167)</f>
        <v>QLD</v>
      </c>
    </row>
    <row r="9168" spans="1:4">
      <c r="A9168">
        <v>9367</v>
      </c>
      <c r="B9168" t="s">
        <v>528</v>
      </c>
      <c r="C9168" t="s">
        <v>479</v>
      </c>
      <c r="D9168" t="str">
        <f>IFERROR(VLOOKUP(A9168,'Perpetual Stats(HEM)'!$A$3:$D$2773,3,FALSE),B9168)</f>
        <v>QLD</v>
      </c>
    </row>
    <row r="9169" spans="1:4">
      <c r="A9169">
        <v>9368</v>
      </c>
      <c r="B9169" t="s">
        <v>528</v>
      </c>
      <c r="C9169" t="s">
        <v>479</v>
      </c>
      <c r="D9169" t="str">
        <f>IFERROR(VLOOKUP(A9169,'Perpetual Stats(HEM)'!$A$3:$D$2773,3,FALSE),B9169)</f>
        <v>QLD</v>
      </c>
    </row>
    <row r="9170" spans="1:4">
      <c r="A9170">
        <v>9369</v>
      </c>
      <c r="B9170" t="s">
        <v>528</v>
      </c>
      <c r="C9170" t="s">
        <v>479</v>
      </c>
      <c r="D9170" t="str">
        <f>IFERROR(VLOOKUP(A9170,'Perpetual Stats(HEM)'!$A$3:$D$2773,3,FALSE),B9170)</f>
        <v>QLD</v>
      </c>
    </row>
    <row r="9171" spans="1:4">
      <c r="A9171">
        <v>9370</v>
      </c>
      <c r="B9171" t="s">
        <v>528</v>
      </c>
      <c r="C9171" t="s">
        <v>479</v>
      </c>
      <c r="D9171" t="str">
        <f>IFERROR(VLOOKUP(A9171,'Perpetual Stats(HEM)'!$A$3:$D$2773,3,FALSE),B9171)</f>
        <v>QLD</v>
      </c>
    </row>
    <row r="9172" spans="1:4">
      <c r="A9172">
        <v>9371</v>
      </c>
      <c r="B9172" t="s">
        <v>528</v>
      </c>
      <c r="C9172" t="s">
        <v>479</v>
      </c>
      <c r="D9172" t="str">
        <f>IFERROR(VLOOKUP(A9172,'Perpetual Stats(HEM)'!$A$3:$D$2773,3,FALSE),B9172)</f>
        <v>QLD</v>
      </c>
    </row>
    <row r="9173" spans="1:4">
      <c r="A9173">
        <v>9372</v>
      </c>
      <c r="B9173" t="s">
        <v>528</v>
      </c>
      <c r="C9173" t="s">
        <v>479</v>
      </c>
      <c r="D9173" t="str">
        <f>IFERROR(VLOOKUP(A9173,'Perpetual Stats(HEM)'!$A$3:$D$2773,3,FALSE),B9173)</f>
        <v>QLD</v>
      </c>
    </row>
    <row r="9174" spans="1:4">
      <c r="A9174">
        <v>9373</v>
      </c>
      <c r="B9174" t="s">
        <v>528</v>
      </c>
      <c r="C9174" t="s">
        <v>479</v>
      </c>
      <c r="D9174" t="str">
        <f>IFERROR(VLOOKUP(A9174,'Perpetual Stats(HEM)'!$A$3:$D$2773,3,FALSE),B9174)</f>
        <v>QLD</v>
      </c>
    </row>
    <row r="9175" spans="1:4">
      <c r="A9175">
        <v>9374</v>
      </c>
      <c r="B9175" t="s">
        <v>528</v>
      </c>
      <c r="C9175" t="s">
        <v>479</v>
      </c>
      <c r="D9175" t="str">
        <f>IFERROR(VLOOKUP(A9175,'Perpetual Stats(HEM)'!$A$3:$D$2773,3,FALSE),B9175)</f>
        <v>QLD</v>
      </c>
    </row>
    <row r="9176" spans="1:4">
      <c r="A9176">
        <v>9375</v>
      </c>
      <c r="B9176" t="s">
        <v>528</v>
      </c>
      <c r="C9176" t="s">
        <v>479</v>
      </c>
      <c r="D9176" t="str">
        <f>IFERROR(VLOOKUP(A9176,'Perpetual Stats(HEM)'!$A$3:$D$2773,3,FALSE),B9176)</f>
        <v>QLD</v>
      </c>
    </row>
    <row r="9177" spans="1:4">
      <c r="A9177">
        <v>9376</v>
      </c>
      <c r="B9177" t="s">
        <v>528</v>
      </c>
      <c r="C9177" t="s">
        <v>479</v>
      </c>
      <c r="D9177" t="str">
        <f>IFERROR(VLOOKUP(A9177,'Perpetual Stats(HEM)'!$A$3:$D$2773,3,FALSE),B9177)</f>
        <v>QLD</v>
      </c>
    </row>
    <row r="9178" spans="1:4">
      <c r="A9178">
        <v>9377</v>
      </c>
      <c r="B9178" t="s">
        <v>528</v>
      </c>
      <c r="C9178" t="s">
        <v>479</v>
      </c>
      <c r="D9178" t="str">
        <f>IFERROR(VLOOKUP(A9178,'Perpetual Stats(HEM)'!$A$3:$D$2773,3,FALSE),B9178)</f>
        <v>QLD</v>
      </c>
    </row>
    <row r="9179" spans="1:4">
      <c r="A9179">
        <v>9378</v>
      </c>
      <c r="B9179" t="s">
        <v>528</v>
      </c>
      <c r="C9179" t="s">
        <v>479</v>
      </c>
      <c r="D9179" t="str">
        <f>IFERROR(VLOOKUP(A9179,'Perpetual Stats(HEM)'!$A$3:$D$2773,3,FALSE),B9179)</f>
        <v>QLD</v>
      </c>
    </row>
    <row r="9180" spans="1:4">
      <c r="A9180">
        <v>9379</v>
      </c>
      <c r="B9180" t="s">
        <v>528</v>
      </c>
      <c r="C9180" t="s">
        <v>479</v>
      </c>
      <c r="D9180" t="str">
        <f>IFERROR(VLOOKUP(A9180,'Perpetual Stats(HEM)'!$A$3:$D$2773,3,FALSE),B9180)</f>
        <v>QLD</v>
      </c>
    </row>
    <row r="9181" spans="1:4">
      <c r="A9181">
        <v>9380</v>
      </c>
      <c r="B9181" t="s">
        <v>528</v>
      </c>
      <c r="C9181" t="s">
        <v>479</v>
      </c>
      <c r="D9181" t="str">
        <f>IFERROR(VLOOKUP(A9181,'Perpetual Stats(HEM)'!$A$3:$D$2773,3,FALSE),B9181)</f>
        <v>QLD</v>
      </c>
    </row>
    <row r="9182" spans="1:4">
      <c r="A9182">
        <v>9381</v>
      </c>
      <c r="B9182" t="s">
        <v>528</v>
      </c>
      <c r="C9182" t="s">
        <v>479</v>
      </c>
      <c r="D9182" t="str">
        <f>IFERROR(VLOOKUP(A9182,'Perpetual Stats(HEM)'!$A$3:$D$2773,3,FALSE),B9182)</f>
        <v>QLD</v>
      </c>
    </row>
    <row r="9183" spans="1:4">
      <c r="A9183">
        <v>9382</v>
      </c>
      <c r="B9183" t="s">
        <v>528</v>
      </c>
      <c r="C9183" t="s">
        <v>479</v>
      </c>
      <c r="D9183" t="str">
        <f>IFERROR(VLOOKUP(A9183,'Perpetual Stats(HEM)'!$A$3:$D$2773,3,FALSE),B9183)</f>
        <v>QLD</v>
      </c>
    </row>
    <row r="9184" spans="1:4">
      <c r="A9184">
        <v>9383</v>
      </c>
      <c r="B9184" t="s">
        <v>528</v>
      </c>
      <c r="C9184" t="s">
        <v>479</v>
      </c>
      <c r="D9184" t="str">
        <f>IFERROR(VLOOKUP(A9184,'Perpetual Stats(HEM)'!$A$3:$D$2773,3,FALSE),B9184)</f>
        <v>QLD</v>
      </c>
    </row>
    <row r="9185" spans="1:4">
      <c r="A9185">
        <v>9384</v>
      </c>
      <c r="B9185" t="s">
        <v>528</v>
      </c>
      <c r="C9185" t="s">
        <v>479</v>
      </c>
      <c r="D9185" t="str">
        <f>IFERROR(VLOOKUP(A9185,'Perpetual Stats(HEM)'!$A$3:$D$2773,3,FALSE),B9185)</f>
        <v>QLD</v>
      </c>
    </row>
    <row r="9186" spans="1:4">
      <c r="A9186">
        <v>9385</v>
      </c>
      <c r="B9186" t="s">
        <v>528</v>
      </c>
      <c r="C9186" t="s">
        <v>479</v>
      </c>
      <c r="D9186" t="str">
        <f>IFERROR(VLOOKUP(A9186,'Perpetual Stats(HEM)'!$A$3:$D$2773,3,FALSE),B9186)</f>
        <v>QLD</v>
      </c>
    </row>
    <row r="9187" spans="1:4">
      <c r="A9187">
        <v>9386</v>
      </c>
      <c r="B9187" t="s">
        <v>528</v>
      </c>
      <c r="C9187" t="s">
        <v>479</v>
      </c>
      <c r="D9187" t="str">
        <f>IFERROR(VLOOKUP(A9187,'Perpetual Stats(HEM)'!$A$3:$D$2773,3,FALSE),B9187)</f>
        <v>QLD</v>
      </c>
    </row>
    <row r="9188" spans="1:4">
      <c r="A9188">
        <v>9387</v>
      </c>
      <c r="B9188" t="s">
        <v>528</v>
      </c>
      <c r="C9188" t="s">
        <v>479</v>
      </c>
      <c r="D9188" t="str">
        <f>IFERROR(VLOOKUP(A9188,'Perpetual Stats(HEM)'!$A$3:$D$2773,3,FALSE),B9188)</f>
        <v>QLD</v>
      </c>
    </row>
    <row r="9189" spans="1:4">
      <c r="A9189">
        <v>9388</v>
      </c>
      <c r="B9189" t="s">
        <v>528</v>
      </c>
      <c r="C9189" t="s">
        <v>479</v>
      </c>
      <c r="D9189" t="str">
        <f>IFERROR(VLOOKUP(A9189,'Perpetual Stats(HEM)'!$A$3:$D$2773,3,FALSE),B9189)</f>
        <v>QLD</v>
      </c>
    </row>
    <row r="9190" spans="1:4">
      <c r="A9190">
        <v>9389</v>
      </c>
      <c r="B9190" t="s">
        <v>528</v>
      </c>
      <c r="C9190" t="s">
        <v>479</v>
      </c>
      <c r="D9190" t="str">
        <f>IFERROR(VLOOKUP(A9190,'Perpetual Stats(HEM)'!$A$3:$D$2773,3,FALSE),B9190)</f>
        <v>QLD</v>
      </c>
    </row>
    <row r="9191" spans="1:4">
      <c r="A9191">
        <v>9390</v>
      </c>
      <c r="B9191" t="s">
        <v>528</v>
      </c>
      <c r="C9191" t="s">
        <v>479</v>
      </c>
      <c r="D9191" t="str">
        <f>IFERROR(VLOOKUP(A9191,'Perpetual Stats(HEM)'!$A$3:$D$2773,3,FALSE),B9191)</f>
        <v>QLD</v>
      </c>
    </row>
    <row r="9192" spans="1:4">
      <c r="A9192">
        <v>9391</v>
      </c>
      <c r="B9192" t="s">
        <v>528</v>
      </c>
      <c r="C9192" t="s">
        <v>479</v>
      </c>
      <c r="D9192" t="str">
        <f>IFERROR(VLOOKUP(A9192,'Perpetual Stats(HEM)'!$A$3:$D$2773,3,FALSE),B9192)</f>
        <v>QLD</v>
      </c>
    </row>
    <row r="9193" spans="1:4">
      <c r="A9193">
        <v>9392</v>
      </c>
      <c r="B9193" t="s">
        <v>528</v>
      </c>
      <c r="C9193" t="s">
        <v>479</v>
      </c>
      <c r="D9193" t="str">
        <f>IFERROR(VLOOKUP(A9193,'Perpetual Stats(HEM)'!$A$3:$D$2773,3,FALSE),B9193)</f>
        <v>QLD</v>
      </c>
    </row>
    <row r="9194" spans="1:4">
      <c r="A9194">
        <v>9393</v>
      </c>
      <c r="B9194" t="s">
        <v>528</v>
      </c>
      <c r="C9194" t="s">
        <v>479</v>
      </c>
      <c r="D9194" t="str">
        <f>IFERROR(VLOOKUP(A9194,'Perpetual Stats(HEM)'!$A$3:$D$2773,3,FALSE),B9194)</f>
        <v>QLD</v>
      </c>
    </row>
    <row r="9195" spans="1:4">
      <c r="A9195">
        <v>9394</v>
      </c>
      <c r="B9195" t="s">
        <v>528</v>
      </c>
      <c r="C9195" t="s">
        <v>479</v>
      </c>
      <c r="D9195" t="str">
        <f>IFERROR(VLOOKUP(A9195,'Perpetual Stats(HEM)'!$A$3:$D$2773,3,FALSE),B9195)</f>
        <v>QLD</v>
      </c>
    </row>
    <row r="9196" spans="1:4">
      <c r="A9196">
        <v>9395</v>
      </c>
      <c r="B9196" t="s">
        <v>528</v>
      </c>
      <c r="C9196" t="s">
        <v>479</v>
      </c>
      <c r="D9196" t="str">
        <f>IFERROR(VLOOKUP(A9196,'Perpetual Stats(HEM)'!$A$3:$D$2773,3,FALSE),B9196)</f>
        <v>QLD</v>
      </c>
    </row>
    <row r="9197" spans="1:4">
      <c r="A9197">
        <v>9396</v>
      </c>
      <c r="B9197" t="s">
        <v>528</v>
      </c>
      <c r="C9197" t="s">
        <v>479</v>
      </c>
      <c r="D9197" t="str">
        <f>IFERROR(VLOOKUP(A9197,'Perpetual Stats(HEM)'!$A$3:$D$2773,3,FALSE),B9197)</f>
        <v>QLD</v>
      </c>
    </row>
    <row r="9198" spans="1:4">
      <c r="A9198">
        <v>9397</v>
      </c>
      <c r="B9198" t="s">
        <v>528</v>
      </c>
      <c r="C9198" t="s">
        <v>479</v>
      </c>
      <c r="D9198" t="str">
        <f>IFERROR(VLOOKUP(A9198,'Perpetual Stats(HEM)'!$A$3:$D$2773,3,FALSE),B9198)</f>
        <v>QLD</v>
      </c>
    </row>
    <row r="9199" spans="1:4">
      <c r="A9199">
        <v>9398</v>
      </c>
      <c r="B9199" t="s">
        <v>528</v>
      </c>
      <c r="C9199" t="s">
        <v>479</v>
      </c>
      <c r="D9199" t="str">
        <f>IFERROR(VLOOKUP(A9199,'Perpetual Stats(HEM)'!$A$3:$D$2773,3,FALSE),B9199)</f>
        <v>QLD</v>
      </c>
    </row>
    <row r="9200" spans="1:4">
      <c r="A9200">
        <v>9399</v>
      </c>
      <c r="B9200" t="s">
        <v>528</v>
      </c>
      <c r="C9200" t="s">
        <v>479</v>
      </c>
      <c r="D9200" t="str">
        <f>IFERROR(VLOOKUP(A9200,'Perpetual Stats(HEM)'!$A$3:$D$2773,3,FALSE),B9200)</f>
        <v>QLD</v>
      </c>
    </row>
    <row r="9201" spans="1:4">
      <c r="A9201">
        <v>9400</v>
      </c>
      <c r="B9201" t="s">
        <v>528</v>
      </c>
      <c r="C9201" t="s">
        <v>553</v>
      </c>
      <c r="D9201" t="str">
        <f>IFERROR(VLOOKUP(A9201,'Perpetual Stats(HEM)'!$A$3:$D$2773,3,FALSE),B9201)</f>
        <v>QLD</v>
      </c>
    </row>
    <row r="9202" spans="1:4">
      <c r="A9202">
        <v>9401</v>
      </c>
      <c r="B9202" t="s">
        <v>528</v>
      </c>
      <c r="C9202" t="s">
        <v>553</v>
      </c>
      <c r="D9202" t="str">
        <f>IFERROR(VLOOKUP(A9202,'Perpetual Stats(HEM)'!$A$3:$D$2773,3,FALSE),B9202)</f>
        <v>QLD</v>
      </c>
    </row>
    <row r="9203" spans="1:4">
      <c r="A9203">
        <v>9402</v>
      </c>
      <c r="B9203" t="s">
        <v>528</v>
      </c>
      <c r="C9203" t="s">
        <v>553</v>
      </c>
      <c r="D9203" t="str">
        <f>IFERROR(VLOOKUP(A9203,'Perpetual Stats(HEM)'!$A$3:$D$2773,3,FALSE),B9203)</f>
        <v>QLD</v>
      </c>
    </row>
    <row r="9204" spans="1:4">
      <c r="A9204">
        <v>9403</v>
      </c>
      <c r="B9204" t="s">
        <v>528</v>
      </c>
      <c r="C9204" t="s">
        <v>553</v>
      </c>
      <c r="D9204" t="str">
        <f>IFERROR(VLOOKUP(A9204,'Perpetual Stats(HEM)'!$A$3:$D$2773,3,FALSE),B9204)</f>
        <v>QLD</v>
      </c>
    </row>
    <row r="9205" spans="1:4">
      <c r="A9205">
        <v>9404</v>
      </c>
      <c r="B9205" t="s">
        <v>528</v>
      </c>
      <c r="C9205" t="s">
        <v>553</v>
      </c>
      <c r="D9205" t="str">
        <f>IFERROR(VLOOKUP(A9205,'Perpetual Stats(HEM)'!$A$3:$D$2773,3,FALSE),B9205)</f>
        <v>QLD</v>
      </c>
    </row>
    <row r="9206" spans="1:4">
      <c r="A9206">
        <v>9405</v>
      </c>
      <c r="B9206" t="s">
        <v>528</v>
      </c>
      <c r="C9206" t="s">
        <v>553</v>
      </c>
      <c r="D9206" t="str">
        <f>IFERROR(VLOOKUP(A9206,'Perpetual Stats(HEM)'!$A$3:$D$2773,3,FALSE),B9206)</f>
        <v>QLD</v>
      </c>
    </row>
    <row r="9207" spans="1:4">
      <c r="A9207">
        <v>9406</v>
      </c>
      <c r="B9207" t="s">
        <v>528</v>
      </c>
      <c r="C9207" t="s">
        <v>553</v>
      </c>
      <c r="D9207" t="str">
        <f>IFERROR(VLOOKUP(A9207,'Perpetual Stats(HEM)'!$A$3:$D$2773,3,FALSE),B9207)</f>
        <v>QLD</v>
      </c>
    </row>
    <row r="9208" spans="1:4">
      <c r="A9208">
        <v>9407</v>
      </c>
      <c r="B9208" t="s">
        <v>528</v>
      </c>
      <c r="C9208" t="s">
        <v>553</v>
      </c>
      <c r="D9208" t="str">
        <f>IFERROR(VLOOKUP(A9208,'Perpetual Stats(HEM)'!$A$3:$D$2773,3,FALSE),B9208)</f>
        <v>QLD</v>
      </c>
    </row>
    <row r="9209" spans="1:4">
      <c r="A9209">
        <v>9408</v>
      </c>
      <c r="B9209" t="s">
        <v>528</v>
      </c>
      <c r="C9209" t="s">
        <v>553</v>
      </c>
      <c r="D9209" t="str">
        <f>IFERROR(VLOOKUP(A9209,'Perpetual Stats(HEM)'!$A$3:$D$2773,3,FALSE),B9209)</f>
        <v>QLD</v>
      </c>
    </row>
    <row r="9210" spans="1:4">
      <c r="A9210">
        <v>9409</v>
      </c>
      <c r="B9210" t="s">
        <v>528</v>
      </c>
      <c r="C9210" t="s">
        <v>553</v>
      </c>
      <c r="D9210" t="str">
        <f>IFERROR(VLOOKUP(A9210,'Perpetual Stats(HEM)'!$A$3:$D$2773,3,FALSE),B9210)</f>
        <v>QLD</v>
      </c>
    </row>
    <row r="9211" spans="1:4">
      <c r="A9211">
        <v>9410</v>
      </c>
      <c r="B9211" t="s">
        <v>528</v>
      </c>
      <c r="C9211" t="s">
        <v>553</v>
      </c>
      <c r="D9211" t="str">
        <f>IFERROR(VLOOKUP(A9211,'Perpetual Stats(HEM)'!$A$3:$D$2773,3,FALSE),B9211)</f>
        <v>QLD</v>
      </c>
    </row>
    <row r="9212" spans="1:4">
      <c r="A9212">
        <v>9411</v>
      </c>
      <c r="B9212" t="s">
        <v>528</v>
      </c>
      <c r="C9212" t="s">
        <v>553</v>
      </c>
      <c r="D9212" t="str">
        <f>IFERROR(VLOOKUP(A9212,'Perpetual Stats(HEM)'!$A$3:$D$2773,3,FALSE),B9212)</f>
        <v>QLD</v>
      </c>
    </row>
    <row r="9213" spans="1:4">
      <c r="A9213">
        <v>9412</v>
      </c>
      <c r="B9213" t="s">
        <v>528</v>
      </c>
      <c r="C9213" t="s">
        <v>553</v>
      </c>
      <c r="D9213" t="str">
        <f>IFERROR(VLOOKUP(A9213,'Perpetual Stats(HEM)'!$A$3:$D$2773,3,FALSE),B9213)</f>
        <v>QLD</v>
      </c>
    </row>
    <row r="9214" spans="1:4">
      <c r="A9214">
        <v>9413</v>
      </c>
      <c r="B9214" t="s">
        <v>528</v>
      </c>
      <c r="C9214" t="s">
        <v>553</v>
      </c>
      <c r="D9214" t="str">
        <f>IFERROR(VLOOKUP(A9214,'Perpetual Stats(HEM)'!$A$3:$D$2773,3,FALSE),B9214)</f>
        <v>QLD</v>
      </c>
    </row>
    <row r="9215" spans="1:4">
      <c r="A9215">
        <v>9414</v>
      </c>
      <c r="B9215" t="s">
        <v>528</v>
      </c>
      <c r="C9215" t="s">
        <v>553</v>
      </c>
      <c r="D9215" t="str">
        <f>IFERROR(VLOOKUP(A9215,'Perpetual Stats(HEM)'!$A$3:$D$2773,3,FALSE),B9215)</f>
        <v>QLD</v>
      </c>
    </row>
    <row r="9216" spans="1:4">
      <c r="A9216">
        <v>9415</v>
      </c>
      <c r="B9216" t="s">
        <v>528</v>
      </c>
      <c r="C9216" t="s">
        <v>553</v>
      </c>
      <c r="D9216" t="str">
        <f>IFERROR(VLOOKUP(A9216,'Perpetual Stats(HEM)'!$A$3:$D$2773,3,FALSE),B9216)</f>
        <v>QLD</v>
      </c>
    </row>
    <row r="9217" spans="1:4">
      <c r="A9217">
        <v>9416</v>
      </c>
      <c r="B9217" t="s">
        <v>528</v>
      </c>
      <c r="C9217" t="s">
        <v>553</v>
      </c>
      <c r="D9217" t="str">
        <f>IFERROR(VLOOKUP(A9217,'Perpetual Stats(HEM)'!$A$3:$D$2773,3,FALSE),B9217)</f>
        <v>QLD</v>
      </c>
    </row>
    <row r="9218" spans="1:4">
      <c r="A9218">
        <v>9417</v>
      </c>
      <c r="B9218" t="s">
        <v>528</v>
      </c>
      <c r="C9218" t="s">
        <v>553</v>
      </c>
      <c r="D9218" t="str">
        <f>IFERROR(VLOOKUP(A9218,'Perpetual Stats(HEM)'!$A$3:$D$2773,3,FALSE),B9218)</f>
        <v>QLD</v>
      </c>
    </row>
    <row r="9219" spans="1:4">
      <c r="A9219">
        <v>9418</v>
      </c>
      <c r="B9219" t="s">
        <v>528</v>
      </c>
      <c r="C9219" t="s">
        <v>553</v>
      </c>
      <c r="D9219" t="str">
        <f>IFERROR(VLOOKUP(A9219,'Perpetual Stats(HEM)'!$A$3:$D$2773,3,FALSE),B9219)</f>
        <v>QLD</v>
      </c>
    </row>
    <row r="9220" spans="1:4">
      <c r="A9220">
        <v>9419</v>
      </c>
      <c r="B9220" t="s">
        <v>528</v>
      </c>
      <c r="C9220" t="s">
        <v>553</v>
      </c>
      <c r="D9220" t="str">
        <f>IFERROR(VLOOKUP(A9220,'Perpetual Stats(HEM)'!$A$3:$D$2773,3,FALSE),B9220)</f>
        <v>QLD</v>
      </c>
    </row>
    <row r="9221" spans="1:4">
      <c r="A9221">
        <v>9420</v>
      </c>
      <c r="B9221" t="s">
        <v>528</v>
      </c>
      <c r="C9221" t="s">
        <v>553</v>
      </c>
      <c r="D9221" t="str">
        <f>IFERROR(VLOOKUP(A9221,'Perpetual Stats(HEM)'!$A$3:$D$2773,3,FALSE),B9221)</f>
        <v>QLD</v>
      </c>
    </row>
    <row r="9222" spans="1:4">
      <c r="A9222">
        <v>9421</v>
      </c>
      <c r="B9222" t="s">
        <v>528</v>
      </c>
      <c r="C9222" t="s">
        <v>553</v>
      </c>
      <c r="D9222" t="str">
        <f>IFERROR(VLOOKUP(A9222,'Perpetual Stats(HEM)'!$A$3:$D$2773,3,FALSE),B9222)</f>
        <v>QLD</v>
      </c>
    </row>
    <row r="9223" spans="1:4">
      <c r="A9223">
        <v>9422</v>
      </c>
      <c r="B9223" t="s">
        <v>528</v>
      </c>
      <c r="C9223" t="s">
        <v>553</v>
      </c>
      <c r="D9223" t="str">
        <f>IFERROR(VLOOKUP(A9223,'Perpetual Stats(HEM)'!$A$3:$D$2773,3,FALSE),B9223)</f>
        <v>QLD</v>
      </c>
    </row>
    <row r="9224" spans="1:4">
      <c r="A9224">
        <v>9423</v>
      </c>
      <c r="B9224" t="s">
        <v>528</v>
      </c>
      <c r="C9224" t="s">
        <v>553</v>
      </c>
      <c r="D9224" t="str">
        <f>IFERROR(VLOOKUP(A9224,'Perpetual Stats(HEM)'!$A$3:$D$2773,3,FALSE),B9224)</f>
        <v>QLD</v>
      </c>
    </row>
    <row r="9225" spans="1:4">
      <c r="A9225">
        <v>9424</v>
      </c>
      <c r="B9225" t="s">
        <v>528</v>
      </c>
      <c r="C9225" t="s">
        <v>553</v>
      </c>
      <c r="D9225" t="str">
        <f>IFERROR(VLOOKUP(A9225,'Perpetual Stats(HEM)'!$A$3:$D$2773,3,FALSE),B9225)</f>
        <v>QLD</v>
      </c>
    </row>
    <row r="9226" spans="1:4">
      <c r="A9226">
        <v>9425</v>
      </c>
      <c r="B9226" t="s">
        <v>528</v>
      </c>
      <c r="C9226" t="s">
        <v>553</v>
      </c>
      <c r="D9226" t="str">
        <f>IFERROR(VLOOKUP(A9226,'Perpetual Stats(HEM)'!$A$3:$D$2773,3,FALSE),B9226)</f>
        <v>QLD</v>
      </c>
    </row>
    <row r="9227" spans="1:4">
      <c r="A9227">
        <v>9426</v>
      </c>
      <c r="B9227" t="s">
        <v>528</v>
      </c>
      <c r="C9227" t="s">
        <v>553</v>
      </c>
      <c r="D9227" t="str">
        <f>IFERROR(VLOOKUP(A9227,'Perpetual Stats(HEM)'!$A$3:$D$2773,3,FALSE),B9227)</f>
        <v>QLD</v>
      </c>
    </row>
    <row r="9228" spans="1:4">
      <c r="A9228">
        <v>9427</v>
      </c>
      <c r="B9228" t="s">
        <v>528</v>
      </c>
      <c r="C9228" t="s">
        <v>553</v>
      </c>
      <c r="D9228" t="str">
        <f>IFERROR(VLOOKUP(A9228,'Perpetual Stats(HEM)'!$A$3:$D$2773,3,FALSE),B9228)</f>
        <v>QLD</v>
      </c>
    </row>
    <row r="9229" spans="1:4">
      <c r="A9229">
        <v>9428</v>
      </c>
      <c r="B9229" t="s">
        <v>528</v>
      </c>
      <c r="C9229" t="s">
        <v>553</v>
      </c>
      <c r="D9229" t="str">
        <f>IFERROR(VLOOKUP(A9229,'Perpetual Stats(HEM)'!$A$3:$D$2773,3,FALSE),B9229)</f>
        <v>QLD</v>
      </c>
    </row>
    <row r="9230" spans="1:4">
      <c r="A9230">
        <v>9429</v>
      </c>
      <c r="B9230" t="s">
        <v>528</v>
      </c>
      <c r="C9230" t="s">
        <v>553</v>
      </c>
      <c r="D9230" t="str">
        <f>IFERROR(VLOOKUP(A9230,'Perpetual Stats(HEM)'!$A$3:$D$2773,3,FALSE),B9230)</f>
        <v>QLD</v>
      </c>
    </row>
    <row r="9231" spans="1:4">
      <c r="A9231">
        <v>9430</v>
      </c>
      <c r="B9231" t="s">
        <v>528</v>
      </c>
      <c r="C9231" t="s">
        <v>553</v>
      </c>
      <c r="D9231" t="str">
        <f>IFERROR(VLOOKUP(A9231,'Perpetual Stats(HEM)'!$A$3:$D$2773,3,FALSE),B9231)</f>
        <v>QLD</v>
      </c>
    </row>
    <row r="9232" spans="1:4">
      <c r="A9232">
        <v>9431</v>
      </c>
      <c r="B9232" t="s">
        <v>528</v>
      </c>
      <c r="C9232" t="s">
        <v>553</v>
      </c>
      <c r="D9232" t="str">
        <f>IFERROR(VLOOKUP(A9232,'Perpetual Stats(HEM)'!$A$3:$D$2773,3,FALSE),B9232)</f>
        <v>QLD</v>
      </c>
    </row>
    <row r="9233" spans="1:4">
      <c r="A9233">
        <v>9432</v>
      </c>
      <c r="B9233" t="s">
        <v>528</v>
      </c>
      <c r="C9233" t="s">
        <v>553</v>
      </c>
      <c r="D9233" t="str">
        <f>IFERROR(VLOOKUP(A9233,'Perpetual Stats(HEM)'!$A$3:$D$2773,3,FALSE),B9233)</f>
        <v>QLD</v>
      </c>
    </row>
    <row r="9234" spans="1:4">
      <c r="A9234">
        <v>9433</v>
      </c>
      <c r="B9234" t="s">
        <v>528</v>
      </c>
      <c r="C9234" t="s">
        <v>553</v>
      </c>
      <c r="D9234" t="str">
        <f>IFERROR(VLOOKUP(A9234,'Perpetual Stats(HEM)'!$A$3:$D$2773,3,FALSE),B9234)</f>
        <v>QLD</v>
      </c>
    </row>
    <row r="9235" spans="1:4">
      <c r="A9235">
        <v>9434</v>
      </c>
      <c r="B9235" t="s">
        <v>528</v>
      </c>
      <c r="C9235" t="s">
        <v>553</v>
      </c>
      <c r="D9235" t="str">
        <f>IFERROR(VLOOKUP(A9235,'Perpetual Stats(HEM)'!$A$3:$D$2773,3,FALSE),B9235)</f>
        <v>QLD</v>
      </c>
    </row>
    <row r="9236" spans="1:4">
      <c r="A9236">
        <v>9435</v>
      </c>
      <c r="B9236" t="s">
        <v>528</v>
      </c>
      <c r="C9236" t="s">
        <v>553</v>
      </c>
      <c r="D9236" t="str">
        <f>IFERROR(VLOOKUP(A9236,'Perpetual Stats(HEM)'!$A$3:$D$2773,3,FALSE),B9236)</f>
        <v>QLD</v>
      </c>
    </row>
    <row r="9237" spans="1:4">
      <c r="A9237">
        <v>9436</v>
      </c>
      <c r="B9237" t="s">
        <v>528</v>
      </c>
      <c r="C9237" t="s">
        <v>553</v>
      </c>
      <c r="D9237" t="str">
        <f>IFERROR(VLOOKUP(A9237,'Perpetual Stats(HEM)'!$A$3:$D$2773,3,FALSE),B9237)</f>
        <v>QLD</v>
      </c>
    </row>
    <row r="9238" spans="1:4">
      <c r="A9238">
        <v>9437</v>
      </c>
      <c r="B9238" t="s">
        <v>528</v>
      </c>
      <c r="C9238" t="s">
        <v>553</v>
      </c>
      <c r="D9238" t="str">
        <f>IFERROR(VLOOKUP(A9238,'Perpetual Stats(HEM)'!$A$3:$D$2773,3,FALSE),B9238)</f>
        <v>QLD</v>
      </c>
    </row>
    <row r="9239" spans="1:4">
      <c r="A9239">
        <v>9438</v>
      </c>
      <c r="B9239" t="s">
        <v>528</v>
      </c>
      <c r="C9239" t="s">
        <v>553</v>
      </c>
      <c r="D9239" t="str">
        <f>IFERROR(VLOOKUP(A9239,'Perpetual Stats(HEM)'!$A$3:$D$2773,3,FALSE),B9239)</f>
        <v>QLD</v>
      </c>
    </row>
    <row r="9240" spans="1:4">
      <c r="A9240">
        <v>9439</v>
      </c>
      <c r="B9240" t="s">
        <v>528</v>
      </c>
      <c r="C9240" t="s">
        <v>553</v>
      </c>
      <c r="D9240" t="str">
        <f>IFERROR(VLOOKUP(A9240,'Perpetual Stats(HEM)'!$A$3:$D$2773,3,FALSE),B9240)</f>
        <v>QLD</v>
      </c>
    </row>
    <row r="9241" spans="1:4">
      <c r="A9241">
        <v>9440</v>
      </c>
      <c r="B9241" t="s">
        <v>528</v>
      </c>
      <c r="C9241" t="s">
        <v>553</v>
      </c>
      <c r="D9241" t="str">
        <f>IFERROR(VLOOKUP(A9241,'Perpetual Stats(HEM)'!$A$3:$D$2773,3,FALSE),B9241)</f>
        <v>QLD</v>
      </c>
    </row>
    <row r="9242" spans="1:4">
      <c r="A9242">
        <v>9441</v>
      </c>
      <c r="B9242" t="s">
        <v>528</v>
      </c>
      <c r="C9242" t="s">
        <v>553</v>
      </c>
      <c r="D9242" t="str">
        <f>IFERROR(VLOOKUP(A9242,'Perpetual Stats(HEM)'!$A$3:$D$2773,3,FALSE),B9242)</f>
        <v>QLD</v>
      </c>
    </row>
    <row r="9243" spans="1:4">
      <c r="A9243">
        <v>9442</v>
      </c>
      <c r="B9243" t="s">
        <v>528</v>
      </c>
      <c r="C9243" t="s">
        <v>553</v>
      </c>
      <c r="D9243" t="str">
        <f>IFERROR(VLOOKUP(A9243,'Perpetual Stats(HEM)'!$A$3:$D$2773,3,FALSE),B9243)</f>
        <v>QLD</v>
      </c>
    </row>
    <row r="9244" spans="1:4">
      <c r="A9244">
        <v>9443</v>
      </c>
      <c r="B9244" t="s">
        <v>528</v>
      </c>
      <c r="C9244" t="s">
        <v>553</v>
      </c>
      <c r="D9244" t="str">
        <f>IFERROR(VLOOKUP(A9244,'Perpetual Stats(HEM)'!$A$3:$D$2773,3,FALSE),B9244)</f>
        <v>QLD</v>
      </c>
    </row>
    <row r="9245" spans="1:4">
      <c r="A9245">
        <v>9444</v>
      </c>
      <c r="B9245" t="s">
        <v>528</v>
      </c>
      <c r="C9245" t="s">
        <v>553</v>
      </c>
      <c r="D9245" t="str">
        <f>IFERROR(VLOOKUP(A9245,'Perpetual Stats(HEM)'!$A$3:$D$2773,3,FALSE),B9245)</f>
        <v>QLD</v>
      </c>
    </row>
    <row r="9246" spans="1:4">
      <c r="A9246">
        <v>9445</v>
      </c>
      <c r="B9246" t="s">
        <v>528</v>
      </c>
      <c r="C9246" t="s">
        <v>553</v>
      </c>
      <c r="D9246" t="str">
        <f>IFERROR(VLOOKUP(A9246,'Perpetual Stats(HEM)'!$A$3:$D$2773,3,FALSE),B9246)</f>
        <v>QLD</v>
      </c>
    </row>
    <row r="9247" spans="1:4">
      <c r="A9247">
        <v>9446</v>
      </c>
      <c r="B9247" t="s">
        <v>528</v>
      </c>
      <c r="C9247" t="s">
        <v>553</v>
      </c>
      <c r="D9247" t="str">
        <f>IFERROR(VLOOKUP(A9247,'Perpetual Stats(HEM)'!$A$3:$D$2773,3,FALSE),B9247)</f>
        <v>QLD</v>
      </c>
    </row>
    <row r="9248" spans="1:4">
      <c r="A9248">
        <v>9447</v>
      </c>
      <c r="B9248" t="s">
        <v>528</v>
      </c>
      <c r="C9248" t="s">
        <v>553</v>
      </c>
      <c r="D9248" t="str">
        <f>IFERROR(VLOOKUP(A9248,'Perpetual Stats(HEM)'!$A$3:$D$2773,3,FALSE),B9248)</f>
        <v>QLD</v>
      </c>
    </row>
    <row r="9249" spans="1:4">
      <c r="A9249">
        <v>9448</v>
      </c>
      <c r="B9249" t="s">
        <v>528</v>
      </c>
      <c r="C9249" t="s">
        <v>553</v>
      </c>
      <c r="D9249" t="str">
        <f>IFERROR(VLOOKUP(A9249,'Perpetual Stats(HEM)'!$A$3:$D$2773,3,FALSE),B9249)</f>
        <v>QLD</v>
      </c>
    </row>
    <row r="9250" spans="1:4">
      <c r="A9250">
        <v>9449</v>
      </c>
      <c r="B9250" t="s">
        <v>528</v>
      </c>
      <c r="C9250" t="s">
        <v>553</v>
      </c>
      <c r="D9250" t="str">
        <f>IFERROR(VLOOKUP(A9250,'Perpetual Stats(HEM)'!$A$3:$D$2773,3,FALSE),B9250)</f>
        <v>QLD</v>
      </c>
    </row>
    <row r="9251" spans="1:4">
      <c r="A9251">
        <v>9450</v>
      </c>
      <c r="B9251" t="s">
        <v>528</v>
      </c>
      <c r="C9251" t="s">
        <v>553</v>
      </c>
      <c r="D9251" t="str">
        <f>IFERROR(VLOOKUP(A9251,'Perpetual Stats(HEM)'!$A$3:$D$2773,3,FALSE),B9251)</f>
        <v>QLD</v>
      </c>
    </row>
    <row r="9252" spans="1:4">
      <c r="A9252">
        <v>9451</v>
      </c>
      <c r="B9252" t="s">
        <v>528</v>
      </c>
      <c r="C9252" t="s">
        <v>553</v>
      </c>
      <c r="D9252" t="str">
        <f>IFERROR(VLOOKUP(A9252,'Perpetual Stats(HEM)'!$A$3:$D$2773,3,FALSE),B9252)</f>
        <v>QLD</v>
      </c>
    </row>
    <row r="9253" spans="1:4">
      <c r="A9253">
        <v>9452</v>
      </c>
      <c r="B9253" t="s">
        <v>528</v>
      </c>
      <c r="C9253" t="s">
        <v>553</v>
      </c>
      <c r="D9253" t="str">
        <f>IFERROR(VLOOKUP(A9253,'Perpetual Stats(HEM)'!$A$3:$D$2773,3,FALSE),B9253)</f>
        <v>QLD</v>
      </c>
    </row>
    <row r="9254" spans="1:4">
      <c r="A9254">
        <v>9453</v>
      </c>
      <c r="B9254" t="s">
        <v>528</v>
      </c>
      <c r="C9254" t="s">
        <v>553</v>
      </c>
      <c r="D9254" t="str">
        <f>IFERROR(VLOOKUP(A9254,'Perpetual Stats(HEM)'!$A$3:$D$2773,3,FALSE),B9254)</f>
        <v>QLD</v>
      </c>
    </row>
    <row r="9255" spans="1:4">
      <c r="A9255">
        <v>9454</v>
      </c>
      <c r="B9255" t="s">
        <v>528</v>
      </c>
      <c r="C9255" t="s">
        <v>553</v>
      </c>
      <c r="D9255" t="str">
        <f>IFERROR(VLOOKUP(A9255,'Perpetual Stats(HEM)'!$A$3:$D$2773,3,FALSE),B9255)</f>
        <v>QLD</v>
      </c>
    </row>
    <row r="9256" spans="1:4">
      <c r="A9256">
        <v>9455</v>
      </c>
      <c r="B9256" t="s">
        <v>528</v>
      </c>
      <c r="C9256" t="s">
        <v>553</v>
      </c>
      <c r="D9256" t="str">
        <f>IFERROR(VLOOKUP(A9256,'Perpetual Stats(HEM)'!$A$3:$D$2773,3,FALSE),B9256)</f>
        <v>QLD</v>
      </c>
    </row>
    <row r="9257" spans="1:4">
      <c r="A9257">
        <v>9456</v>
      </c>
      <c r="B9257" t="s">
        <v>528</v>
      </c>
      <c r="C9257" t="s">
        <v>553</v>
      </c>
      <c r="D9257" t="str">
        <f>IFERROR(VLOOKUP(A9257,'Perpetual Stats(HEM)'!$A$3:$D$2773,3,FALSE),B9257)</f>
        <v>QLD</v>
      </c>
    </row>
    <row r="9258" spans="1:4">
      <c r="A9258">
        <v>9457</v>
      </c>
      <c r="B9258" t="s">
        <v>528</v>
      </c>
      <c r="C9258" t="s">
        <v>553</v>
      </c>
      <c r="D9258" t="str">
        <f>IFERROR(VLOOKUP(A9258,'Perpetual Stats(HEM)'!$A$3:$D$2773,3,FALSE),B9258)</f>
        <v>QLD</v>
      </c>
    </row>
    <row r="9259" spans="1:4">
      <c r="A9259">
        <v>9458</v>
      </c>
      <c r="B9259" t="s">
        <v>528</v>
      </c>
      <c r="C9259" t="s">
        <v>553</v>
      </c>
      <c r="D9259" t="str">
        <f>IFERROR(VLOOKUP(A9259,'Perpetual Stats(HEM)'!$A$3:$D$2773,3,FALSE),B9259)</f>
        <v>QLD</v>
      </c>
    </row>
    <row r="9260" spans="1:4">
      <c r="A9260">
        <v>9459</v>
      </c>
      <c r="B9260" t="s">
        <v>528</v>
      </c>
      <c r="C9260" t="s">
        <v>553</v>
      </c>
      <c r="D9260" t="str">
        <f>IFERROR(VLOOKUP(A9260,'Perpetual Stats(HEM)'!$A$3:$D$2773,3,FALSE),B9260)</f>
        <v>QLD</v>
      </c>
    </row>
    <row r="9261" spans="1:4">
      <c r="A9261">
        <v>9460</v>
      </c>
      <c r="B9261" t="s">
        <v>528</v>
      </c>
      <c r="C9261" t="s">
        <v>553</v>
      </c>
      <c r="D9261" t="str">
        <f>IFERROR(VLOOKUP(A9261,'Perpetual Stats(HEM)'!$A$3:$D$2773,3,FALSE),B9261)</f>
        <v>QLD</v>
      </c>
    </row>
    <row r="9262" spans="1:4">
      <c r="A9262">
        <v>9461</v>
      </c>
      <c r="B9262" t="s">
        <v>528</v>
      </c>
      <c r="C9262" t="s">
        <v>553</v>
      </c>
      <c r="D9262" t="str">
        <f>IFERROR(VLOOKUP(A9262,'Perpetual Stats(HEM)'!$A$3:$D$2773,3,FALSE),B9262)</f>
        <v>QLD</v>
      </c>
    </row>
    <row r="9263" spans="1:4">
      <c r="A9263">
        <v>9462</v>
      </c>
      <c r="B9263" t="s">
        <v>528</v>
      </c>
      <c r="C9263" t="s">
        <v>553</v>
      </c>
      <c r="D9263" t="str">
        <f>IFERROR(VLOOKUP(A9263,'Perpetual Stats(HEM)'!$A$3:$D$2773,3,FALSE),B9263)</f>
        <v>QLD</v>
      </c>
    </row>
    <row r="9264" spans="1:4">
      <c r="A9264">
        <v>9463</v>
      </c>
      <c r="B9264" t="s">
        <v>528</v>
      </c>
      <c r="C9264" t="s">
        <v>553</v>
      </c>
      <c r="D9264" t="str">
        <f>IFERROR(VLOOKUP(A9264,'Perpetual Stats(HEM)'!$A$3:$D$2773,3,FALSE),B9264)</f>
        <v>QLD</v>
      </c>
    </row>
    <row r="9265" spans="1:4">
      <c r="A9265">
        <v>9464</v>
      </c>
      <c r="B9265" t="s">
        <v>528</v>
      </c>
      <c r="C9265" t="s">
        <v>553</v>
      </c>
      <c r="D9265" t="str">
        <f>IFERROR(VLOOKUP(A9265,'Perpetual Stats(HEM)'!$A$3:$D$2773,3,FALSE),B9265)</f>
        <v>QLD</v>
      </c>
    </row>
    <row r="9266" spans="1:4">
      <c r="A9266">
        <v>9465</v>
      </c>
      <c r="B9266" t="s">
        <v>528</v>
      </c>
      <c r="C9266" t="s">
        <v>553</v>
      </c>
      <c r="D9266" t="str">
        <f>IFERROR(VLOOKUP(A9266,'Perpetual Stats(HEM)'!$A$3:$D$2773,3,FALSE),B9266)</f>
        <v>QLD</v>
      </c>
    </row>
    <row r="9267" spans="1:4">
      <c r="A9267">
        <v>9466</v>
      </c>
      <c r="B9267" t="s">
        <v>528</v>
      </c>
      <c r="C9267" t="s">
        <v>553</v>
      </c>
      <c r="D9267" t="str">
        <f>IFERROR(VLOOKUP(A9267,'Perpetual Stats(HEM)'!$A$3:$D$2773,3,FALSE),B9267)</f>
        <v>QLD</v>
      </c>
    </row>
    <row r="9268" spans="1:4">
      <c r="A9268">
        <v>9467</v>
      </c>
      <c r="B9268" t="s">
        <v>528</v>
      </c>
      <c r="C9268" t="s">
        <v>553</v>
      </c>
      <c r="D9268" t="str">
        <f>IFERROR(VLOOKUP(A9268,'Perpetual Stats(HEM)'!$A$3:$D$2773,3,FALSE),B9268)</f>
        <v>QLD</v>
      </c>
    </row>
    <row r="9269" spans="1:4">
      <c r="A9269">
        <v>9468</v>
      </c>
      <c r="B9269" t="s">
        <v>528</v>
      </c>
      <c r="C9269" t="s">
        <v>553</v>
      </c>
      <c r="D9269" t="str">
        <f>IFERROR(VLOOKUP(A9269,'Perpetual Stats(HEM)'!$A$3:$D$2773,3,FALSE),B9269)</f>
        <v>QLD</v>
      </c>
    </row>
    <row r="9270" spans="1:4">
      <c r="A9270">
        <v>9469</v>
      </c>
      <c r="B9270" t="s">
        <v>528</v>
      </c>
      <c r="C9270" t="s">
        <v>553</v>
      </c>
      <c r="D9270" t="str">
        <f>IFERROR(VLOOKUP(A9270,'Perpetual Stats(HEM)'!$A$3:$D$2773,3,FALSE),B9270)</f>
        <v>QLD</v>
      </c>
    </row>
    <row r="9271" spans="1:4">
      <c r="A9271">
        <v>9470</v>
      </c>
      <c r="B9271" t="s">
        <v>528</v>
      </c>
      <c r="C9271" t="s">
        <v>553</v>
      </c>
      <c r="D9271" t="str">
        <f>IFERROR(VLOOKUP(A9271,'Perpetual Stats(HEM)'!$A$3:$D$2773,3,FALSE),B9271)</f>
        <v>QLD</v>
      </c>
    </row>
    <row r="9272" spans="1:4">
      <c r="A9272">
        <v>9471</v>
      </c>
      <c r="B9272" t="s">
        <v>528</v>
      </c>
      <c r="C9272" t="s">
        <v>553</v>
      </c>
      <c r="D9272" t="str">
        <f>IFERROR(VLOOKUP(A9272,'Perpetual Stats(HEM)'!$A$3:$D$2773,3,FALSE),B9272)</f>
        <v>QLD</v>
      </c>
    </row>
    <row r="9273" spans="1:4">
      <c r="A9273">
        <v>9472</v>
      </c>
      <c r="B9273" t="s">
        <v>528</v>
      </c>
      <c r="C9273" t="s">
        <v>553</v>
      </c>
      <c r="D9273" t="str">
        <f>IFERROR(VLOOKUP(A9273,'Perpetual Stats(HEM)'!$A$3:$D$2773,3,FALSE),B9273)</f>
        <v>QLD</v>
      </c>
    </row>
    <row r="9274" spans="1:4">
      <c r="A9274">
        <v>9473</v>
      </c>
      <c r="B9274" t="s">
        <v>528</v>
      </c>
      <c r="C9274" t="s">
        <v>553</v>
      </c>
      <c r="D9274" t="str">
        <f>IFERROR(VLOOKUP(A9274,'Perpetual Stats(HEM)'!$A$3:$D$2773,3,FALSE),B9274)</f>
        <v>QLD</v>
      </c>
    </row>
    <row r="9275" spans="1:4">
      <c r="A9275">
        <v>9474</v>
      </c>
      <c r="B9275" t="s">
        <v>528</v>
      </c>
      <c r="C9275" t="s">
        <v>553</v>
      </c>
      <c r="D9275" t="str">
        <f>IFERROR(VLOOKUP(A9275,'Perpetual Stats(HEM)'!$A$3:$D$2773,3,FALSE),B9275)</f>
        <v>QLD</v>
      </c>
    </row>
    <row r="9276" spans="1:4">
      <c r="A9276">
        <v>9475</v>
      </c>
      <c r="B9276" t="s">
        <v>528</v>
      </c>
      <c r="C9276" t="s">
        <v>553</v>
      </c>
      <c r="D9276" t="str">
        <f>IFERROR(VLOOKUP(A9276,'Perpetual Stats(HEM)'!$A$3:$D$2773,3,FALSE),B9276)</f>
        <v>QLD</v>
      </c>
    </row>
    <row r="9277" spans="1:4">
      <c r="A9277">
        <v>9476</v>
      </c>
      <c r="B9277" t="s">
        <v>528</v>
      </c>
      <c r="C9277" t="s">
        <v>553</v>
      </c>
      <c r="D9277" t="str">
        <f>IFERROR(VLOOKUP(A9277,'Perpetual Stats(HEM)'!$A$3:$D$2773,3,FALSE),B9277)</f>
        <v>QLD</v>
      </c>
    </row>
    <row r="9278" spans="1:4">
      <c r="A9278">
        <v>9477</v>
      </c>
      <c r="B9278" t="s">
        <v>528</v>
      </c>
      <c r="C9278" t="s">
        <v>553</v>
      </c>
      <c r="D9278" t="str">
        <f>IFERROR(VLOOKUP(A9278,'Perpetual Stats(HEM)'!$A$3:$D$2773,3,FALSE),B9278)</f>
        <v>QLD</v>
      </c>
    </row>
    <row r="9279" spans="1:4">
      <c r="A9279">
        <v>9478</v>
      </c>
      <c r="B9279" t="s">
        <v>528</v>
      </c>
      <c r="C9279" t="s">
        <v>553</v>
      </c>
      <c r="D9279" t="str">
        <f>IFERROR(VLOOKUP(A9279,'Perpetual Stats(HEM)'!$A$3:$D$2773,3,FALSE),B9279)</f>
        <v>QLD</v>
      </c>
    </row>
    <row r="9280" spans="1:4">
      <c r="A9280">
        <v>9479</v>
      </c>
      <c r="B9280" t="s">
        <v>528</v>
      </c>
      <c r="C9280" t="s">
        <v>553</v>
      </c>
      <c r="D9280" t="str">
        <f>IFERROR(VLOOKUP(A9280,'Perpetual Stats(HEM)'!$A$3:$D$2773,3,FALSE),B9280)</f>
        <v>QLD</v>
      </c>
    </row>
    <row r="9281" spans="1:4">
      <c r="A9281">
        <v>9480</v>
      </c>
      <c r="B9281" t="s">
        <v>528</v>
      </c>
      <c r="C9281" t="s">
        <v>553</v>
      </c>
      <c r="D9281" t="str">
        <f>IFERROR(VLOOKUP(A9281,'Perpetual Stats(HEM)'!$A$3:$D$2773,3,FALSE),B9281)</f>
        <v>QLD</v>
      </c>
    </row>
    <row r="9282" spans="1:4">
      <c r="A9282">
        <v>9481</v>
      </c>
      <c r="B9282" t="s">
        <v>528</v>
      </c>
      <c r="C9282" t="s">
        <v>553</v>
      </c>
      <c r="D9282" t="str">
        <f>IFERROR(VLOOKUP(A9282,'Perpetual Stats(HEM)'!$A$3:$D$2773,3,FALSE),B9282)</f>
        <v>QLD</v>
      </c>
    </row>
    <row r="9283" spans="1:4">
      <c r="A9283">
        <v>9482</v>
      </c>
      <c r="B9283" t="s">
        <v>528</v>
      </c>
      <c r="C9283" t="s">
        <v>553</v>
      </c>
      <c r="D9283" t="str">
        <f>IFERROR(VLOOKUP(A9283,'Perpetual Stats(HEM)'!$A$3:$D$2773,3,FALSE),B9283)</f>
        <v>QLD</v>
      </c>
    </row>
    <row r="9284" spans="1:4">
      <c r="A9284">
        <v>9483</v>
      </c>
      <c r="B9284" t="s">
        <v>528</v>
      </c>
      <c r="C9284" t="s">
        <v>553</v>
      </c>
      <c r="D9284" t="str">
        <f>IFERROR(VLOOKUP(A9284,'Perpetual Stats(HEM)'!$A$3:$D$2773,3,FALSE),B9284)</f>
        <v>QLD</v>
      </c>
    </row>
    <row r="9285" spans="1:4">
      <c r="A9285">
        <v>9484</v>
      </c>
      <c r="B9285" t="s">
        <v>528</v>
      </c>
      <c r="C9285" t="s">
        <v>553</v>
      </c>
      <c r="D9285" t="str">
        <f>IFERROR(VLOOKUP(A9285,'Perpetual Stats(HEM)'!$A$3:$D$2773,3,FALSE),B9285)</f>
        <v>QLD</v>
      </c>
    </row>
    <row r="9286" spans="1:4">
      <c r="A9286">
        <v>9485</v>
      </c>
      <c r="B9286" t="s">
        <v>528</v>
      </c>
      <c r="C9286" t="s">
        <v>553</v>
      </c>
      <c r="D9286" t="str">
        <f>IFERROR(VLOOKUP(A9286,'Perpetual Stats(HEM)'!$A$3:$D$2773,3,FALSE),B9286)</f>
        <v>QLD</v>
      </c>
    </row>
    <row r="9287" spans="1:4">
      <c r="A9287">
        <v>9486</v>
      </c>
      <c r="B9287" t="s">
        <v>528</v>
      </c>
      <c r="C9287" t="s">
        <v>553</v>
      </c>
      <c r="D9287" t="str">
        <f>IFERROR(VLOOKUP(A9287,'Perpetual Stats(HEM)'!$A$3:$D$2773,3,FALSE),B9287)</f>
        <v>QLD</v>
      </c>
    </row>
    <row r="9288" spans="1:4">
      <c r="A9288">
        <v>9487</v>
      </c>
      <c r="B9288" t="s">
        <v>528</v>
      </c>
      <c r="C9288" t="s">
        <v>553</v>
      </c>
      <c r="D9288" t="str">
        <f>IFERROR(VLOOKUP(A9288,'Perpetual Stats(HEM)'!$A$3:$D$2773,3,FALSE),B9288)</f>
        <v>QLD</v>
      </c>
    </row>
    <row r="9289" spans="1:4">
      <c r="A9289">
        <v>9488</v>
      </c>
      <c r="B9289" t="s">
        <v>528</v>
      </c>
      <c r="C9289" t="s">
        <v>553</v>
      </c>
      <c r="D9289" t="str">
        <f>IFERROR(VLOOKUP(A9289,'Perpetual Stats(HEM)'!$A$3:$D$2773,3,FALSE),B9289)</f>
        <v>QLD</v>
      </c>
    </row>
    <row r="9290" spans="1:4">
      <c r="A9290">
        <v>9489</v>
      </c>
      <c r="B9290" t="s">
        <v>528</v>
      </c>
      <c r="C9290" t="s">
        <v>553</v>
      </c>
      <c r="D9290" t="str">
        <f>IFERROR(VLOOKUP(A9290,'Perpetual Stats(HEM)'!$A$3:$D$2773,3,FALSE),B9290)</f>
        <v>QLD</v>
      </c>
    </row>
    <row r="9291" spans="1:4">
      <c r="A9291">
        <v>9490</v>
      </c>
      <c r="B9291" t="s">
        <v>528</v>
      </c>
      <c r="C9291" t="s">
        <v>553</v>
      </c>
      <c r="D9291" t="str">
        <f>IFERROR(VLOOKUP(A9291,'Perpetual Stats(HEM)'!$A$3:$D$2773,3,FALSE),B9291)</f>
        <v>QLD</v>
      </c>
    </row>
    <row r="9292" spans="1:4">
      <c r="A9292">
        <v>9491</v>
      </c>
      <c r="B9292" t="s">
        <v>528</v>
      </c>
      <c r="C9292" t="s">
        <v>553</v>
      </c>
      <c r="D9292" t="str">
        <f>IFERROR(VLOOKUP(A9292,'Perpetual Stats(HEM)'!$A$3:$D$2773,3,FALSE),B9292)</f>
        <v>QLD</v>
      </c>
    </row>
    <row r="9293" spans="1:4">
      <c r="A9293">
        <v>9492</v>
      </c>
      <c r="B9293" t="s">
        <v>528</v>
      </c>
      <c r="C9293" t="s">
        <v>553</v>
      </c>
      <c r="D9293" t="str">
        <f>IFERROR(VLOOKUP(A9293,'Perpetual Stats(HEM)'!$A$3:$D$2773,3,FALSE),B9293)</f>
        <v>QLD</v>
      </c>
    </row>
    <row r="9294" spans="1:4">
      <c r="A9294">
        <v>9493</v>
      </c>
      <c r="B9294" t="s">
        <v>528</v>
      </c>
      <c r="C9294" t="s">
        <v>553</v>
      </c>
      <c r="D9294" t="str">
        <f>IFERROR(VLOOKUP(A9294,'Perpetual Stats(HEM)'!$A$3:$D$2773,3,FALSE),B9294)</f>
        <v>QLD</v>
      </c>
    </row>
    <row r="9295" spans="1:4">
      <c r="A9295">
        <v>9494</v>
      </c>
      <c r="B9295" t="s">
        <v>528</v>
      </c>
      <c r="C9295" t="s">
        <v>553</v>
      </c>
      <c r="D9295" t="str">
        <f>IFERROR(VLOOKUP(A9295,'Perpetual Stats(HEM)'!$A$3:$D$2773,3,FALSE),B9295)</f>
        <v>QLD</v>
      </c>
    </row>
    <row r="9296" spans="1:4">
      <c r="A9296">
        <v>9495</v>
      </c>
      <c r="B9296" t="s">
        <v>528</v>
      </c>
      <c r="C9296" t="s">
        <v>553</v>
      </c>
      <c r="D9296" t="str">
        <f>IFERROR(VLOOKUP(A9296,'Perpetual Stats(HEM)'!$A$3:$D$2773,3,FALSE),B9296)</f>
        <v>QLD</v>
      </c>
    </row>
    <row r="9297" spans="1:4">
      <c r="A9297">
        <v>9496</v>
      </c>
      <c r="B9297" t="s">
        <v>528</v>
      </c>
      <c r="C9297" t="s">
        <v>553</v>
      </c>
      <c r="D9297" t="str">
        <f>IFERROR(VLOOKUP(A9297,'Perpetual Stats(HEM)'!$A$3:$D$2773,3,FALSE),B9297)</f>
        <v>QLD</v>
      </c>
    </row>
    <row r="9298" spans="1:4">
      <c r="A9298">
        <v>9497</v>
      </c>
      <c r="B9298" t="s">
        <v>528</v>
      </c>
      <c r="C9298" t="s">
        <v>553</v>
      </c>
      <c r="D9298" t="str">
        <f>IFERROR(VLOOKUP(A9298,'Perpetual Stats(HEM)'!$A$3:$D$2773,3,FALSE),B9298)</f>
        <v>QLD</v>
      </c>
    </row>
    <row r="9299" spans="1:4">
      <c r="A9299">
        <v>9498</v>
      </c>
      <c r="B9299" t="s">
        <v>528</v>
      </c>
      <c r="C9299" t="s">
        <v>553</v>
      </c>
      <c r="D9299" t="str">
        <f>IFERROR(VLOOKUP(A9299,'Perpetual Stats(HEM)'!$A$3:$D$2773,3,FALSE),B9299)</f>
        <v>QLD</v>
      </c>
    </row>
    <row r="9300" spans="1:4">
      <c r="A9300">
        <v>9499</v>
      </c>
      <c r="B9300" t="s">
        <v>528</v>
      </c>
      <c r="C9300" t="s">
        <v>553</v>
      </c>
      <c r="D9300" t="str">
        <f>IFERROR(VLOOKUP(A9300,'Perpetual Stats(HEM)'!$A$3:$D$2773,3,FALSE),B9300)</f>
        <v>QLD</v>
      </c>
    </row>
    <row r="9301" spans="1:4">
      <c r="A9301">
        <v>9500</v>
      </c>
      <c r="B9301" t="s">
        <v>528</v>
      </c>
      <c r="C9301" t="s">
        <v>553</v>
      </c>
      <c r="D9301" t="str">
        <f>IFERROR(VLOOKUP(A9301,'Perpetual Stats(HEM)'!$A$3:$D$2773,3,FALSE),B9301)</f>
        <v>QLD</v>
      </c>
    </row>
    <row r="9302" spans="1:4">
      <c r="A9302">
        <v>9501</v>
      </c>
      <c r="B9302" t="s">
        <v>528</v>
      </c>
      <c r="C9302" t="s">
        <v>553</v>
      </c>
      <c r="D9302" t="str">
        <f>IFERROR(VLOOKUP(A9302,'Perpetual Stats(HEM)'!$A$3:$D$2773,3,FALSE),B9302)</f>
        <v>QLD</v>
      </c>
    </row>
    <row r="9303" spans="1:4">
      <c r="A9303">
        <v>9502</v>
      </c>
      <c r="B9303" t="s">
        <v>528</v>
      </c>
      <c r="C9303" t="s">
        <v>553</v>
      </c>
      <c r="D9303" t="str">
        <f>IFERROR(VLOOKUP(A9303,'Perpetual Stats(HEM)'!$A$3:$D$2773,3,FALSE),B9303)</f>
        <v>QLD</v>
      </c>
    </row>
    <row r="9304" spans="1:4">
      <c r="A9304">
        <v>9503</v>
      </c>
      <c r="B9304" t="s">
        <v>528</v>
      </c>
      <c r="C9304" t="s">
        <v>553</v>
      </c>
      <c r="D9304" t="str">
        <f>IFERROR(VLOOKUP(A9304,'Perpetual Stats(HEM)'!$A$3:$D$2773,3,FALSE),B9304)</f>
        <v>QLD</v>
      </c>
    </row>
    <row r="9305" spans="1:4">
      <c r="A9305">
        <v>9504</v>
      </c>
      <c r="B9305" t="s">
        <v>528</v>
      </c>
      <c r="C9305" t="s">
        <v>553</v>
      </c>
      <c r="D9305" t="str">
        <f>IFERROR(VLOOKUP(A9305,'Perpetual Stats(HEM)'!$A$3:$D$2773,3,FALSE),B9305)</f>
        <v>QLD</v>
      </c>
    </row>
    <row r="9306" spans="1:4">
      <c r="A9306">
        <v>9505</v>
      </c>
      <c r="B9306" t="s">
        <v>528</v>
      </c>
      <c r="C9306" t="s">
        <v>553</v>
      </c>
      <c r="D9306" t="str">
        <f>IFERROR(VLOOKUP(A9306,'Perpetual Stats(HEM)'!$A$3:$D$2773,3,FALSE),B9306)</f>
        <v>QLD</v>
      </c>
    </row>
    <row r="9307" spans="1:4">
      <c r="A9307">
        <v>9506</v>
      </c>
      <c r="B9307" t="s">
        <v>528</v>
      </c>
      <c r="C9307" t="s">
        <v>553</v>
      </c>
      <c r="D9307" t="str">
        <f>IFERROR(VLOOKUP(A9307,'Perpetual Stats(HEM)'!$A$3:$D$2773,3,FALSE),B9307)</f>
        <v>QLD</v>
      </c>
    </row>
    <row r="9308" spans="1:4">
      <c r="A9308">
        <v>9507</v>
      </c>
      <c r="B9308" t="s">
        <v>528</v>
      </c>
      <c r="C9308" t="s">
        <v>553</v>
      </c>
      <c r="D9308" t="str">
        <f>IFERROR(VLOOKUP(A9308,'Perpetual Stats(HEM)'!$A$3:$D$2773,3,FALSE),B9308)</f>
        <v>QLD</v>
      </c>
    </row>
    <row r="9309" spans="1:4">
      <c r="A9309">
        <v>9508</v>
      </c>
      <c r="B9309" t="s">
        <v>528</v>
      </c>
      <c r="C9309" t="s">
        <v>553</v>
      </c>
      <c r="D9309" t="str">
        <f>IFERROR(VLOOKUP(A9309,'Perpetual Stats(HEM)'!$A$3:$D$2773,3,FALSE),B9309)</f>
        <v>QLD</v>
      </c>
    </row>
    <row r="9310" spans="1:4">
      <c r="A9310">
        <v>9509</v>
      </c>
      <c r="B9310" t="s">
        <v>528</v>
      </c>
      <c r="C9310" t="s">
        <v>553</v>
      </c>
      <c r="D9310" t="str">
        <f>IFERROR(VLOOKUP(A9310,'Perpetual Stats(HEM)'!$A$3:$D$2773,3,FALSE),B9310)</f>
        <v>QLD</v>
      </c>
    </row>
    <row r="9311" spans="1:4">
      <c r="A9311">
        <v>9510</v>
      </c>
      <c r="B9311" t="s">
        <v>528</v>
      </c>
      <c r="C9311" t="s">
        <v>553</v>
      </c>
      <c r="D9311" t="str">
        <f>IFERROR(VLOOKUP(A9311,'Perpetual Stats(HEM)'!$A$3:$D$2773,3,FALSE),B9311)</f>
        <v>QLD</v>
      </c>
    </row>
    <row r="9312" spans="1:4">
      <c r="A9312">
        <v>9511</v>
      </c>
      <c r="B9312" t="s">
        <v>528</v>
      </c>
      <c r="C9312" t="s">
        <v>553</v>
      </c>
      <c r="D9312" t="str">
        <f>IFERROR(VLOOKUP(A9312,'Perpetual Stats(HEM)'!$A$3:$D$2773,3,FALSE),B9312)</f>
        <v>QLD</v>
      </c>
    </row>
    <row r="9313" spans="1:4">
      <c r="A9313">
        <v>9512</v>
      </c>
      <c r="B9313" t="s">
        <v>528</v>
      </c>
      <c r="C9313" t="s">
        <v>553</v>
      </c>
      <c r="D9313" t="str">
        <f>IFERROR(VLOOKUP(A9313,'Perpetual Stats(HEM)'!$A$3:$D$2773,3,FALSE),B9313)</f>
        <v>QLD</v>
      </c>
    </row>
    <row r="9314" spans="1:4">
      <c r="A9314">
        <v>9513</v>
      </c>
      <c r="B9314" t="s">
        <v>528</v>
      </c>
      <c r="C9314" t="s">
        <v>553</v>
      </c>
      <c r="D9314" t="str">
        <f>IFERROR(VLOOKUP(A9314,'Perpetual Stats(HEM)'!$A$3:$D$2773,3,FALSE),B9314)</f>
        <v>QLD</v>
      </c>
    </row>
    <row r="9315" spans="1:4">
      <c r="A9315">
        <v>9514</v>
      </c>
      <c r="B9315" t="s">
        <v>528</v>
      </c>
      <c r="C9315" t="s">
        <v>553</v>
      </c>
      <c r="D9315" t="str">
        <f>IFERROR(VLOOKUP(A9315,'Perpetual Stats(HEM)'!$A$3:$D$2773,3,FALSE),B9315)</f>
        <v>QLD</v>
      </c>
    </row>
    <row r="9316" spans="1:4">
      <c r="A9316">
        <v>9515</v>
      </c>
      <c r="B9316" t="s">
        <v>528</v>
      </c>
      <c r="C9316" t="s">
        <v>553</v>
      </c>
      <c r="D9316" t="str">
        <f>IFERROR(VLOOKUP(A9316,'Perpetual Stats(HEM)'!$A$3:$D$2773,3,FALSE),B9316)</f>
        <v>QLD</v>
      </c>
    </row>
    <row r="9317" spans="1:4">
      <c r="A9317">
        <v>9516</v>
      </c>
      <c r="B9317" t="s">
        <v>528</v>
      </c>
      <c r="C9317" t="s">
        <v>553</v>
      </c>
      <c r="D9317" t="str">
        <f>IFERROR(VLOOKUP(A9317,'Perpetual Stats(HEM)'!$A$3:$D$2773,3,FALSE),B9317)</f>
        <v>QLD</v>
      </c>
    </row>
    <row r="9318" spans="1:4">
      <c r="A9318">
        <v>9517</v>
      </c>
      <c r="B9318" t="s">
        <v>528</v>
      </c>
      <c r="C9318" t="s">
        <v>553</v>
      </c>
      <c r="D9318" t="str">
        <f>IFERROR(VLOOKUP(A9318,'Perpetual Stats(HEM)'!$A$3:$D$2773,3,FALSE),B9318)</f>
        <v>QLD</v>
      </c>
    </row>
    <row r="9319" spans="1:4">
      <c r="A9319">
        <v>9518</v>
      </c>
      <c r="B9319" t="s">
        <v>528</v>
      </c>
      <c r="C9319" t="s">
        <v>553</v>
      </c>
      <c r="D9319" t="str">
        <f>IFERROR(VLOOKUP(A9319,'Perpetual Stats(HEM)'!$A$3:$D$2773,3,FALSE),B9319)</f>
        <v>QLD</v>
      </c>
    </row>
    <row r="9320" spans="1:4">
      <c r="A9320">
        <v>9519</v>
      </c>
      <c r="B9320" t="s">
        <v>528</v>
      </c>
      <c r="C9320" t="s">
        <v>553</v>
      </c>
      <c r="D9320" t="str">
        <f>IFERROR(VLOOKUP(A9320,'Perpetual Stats(HEM)'!$A$3:$D$2773,3,FALSE),B9320)</f>
        <v>QLD</v>
      </c>
    </row>
    <row r="9321" spans="1:4">
      <c r="A9321">
        <v>9520</v>
      </c>
      <c r="B9321" t="s">
        <v>528</v>
      </c>
      <c r="C9321" t="s">
        <v>553</v>
      </c>
      <c r="D9321" t="str">
        <f>IFERROR(VLOOKUP(A9321,'Perpetual Stats(HEM)'!$A$3:$D$2773,3,FALSE),B9321)</f>
        <v>QLD</v>
      </c>
    </row>
    <row r="9322" spans="1:4">
      <c r="A9322">
        <v>9521</v>
      </c>
      <c r="B9322" t="s">
        <v>528</v>
      </c>
      <c r="C9322" t="s">
        <v>553</v>
      </c>
      <c r="D9322" t="str">
        <f>IFERROR(VLOOKUP(A9322,'Perpetual Stats(HEM)'!$A$3:$D$2773,3,FALSE),B9322)</f>
        <v>QLD</v>
      </c>
    </row>
    <row r="9323" spans="1:4">
      <c r="A9323">
        <v>9522</v>
      </c>
      <c r="B9323" t="s">
        <v>528</v>
      </c>
      <c r="C9323" t="s">
        <v>553</v>
      </c>
      <c r="D9323" t="str">
        <f>IFERROR(VLOOKUP(A9323,'Perpetual Stats(HEM)'!$A$3:$D$2773,3,FALSE),B9323)</f>
        <v>QLD</v>
      </c>
    </row>
    <row r="9324" spans="1:4">
      <c r="A9324">
        <v>9523</v>
      </c>
      <c r="B9324" t="s">
        <v>528</v>
      </c>
      <c r="C9324" t="s">
        <v>553</v>
      </c>
      <c r="D9324" t="str">
        <f>IFERROR(VLOOKUP(A9324,'Perpetual Stats(HEM)'!$A$3:$D$2773,3,FALSE),B9324)</f>
        <v>QLD</v>
      </c>
    </row>
    <row r="9325" spans="1:4">
      <c r="A9325">
        <v>9524</v>
      </c>
      <c r="B9325" t="s">
        <v>528</v>
      </c>
      <c r="C9325" t="s">
        <v>553</v>
      </c>
      <c r="D9325" t="str">
        <f>IFERROR(VLOOKUP(A9325,'Perpetual Stats(HEM)'!$A$3:$D$2773,3,FALSE),B9325)</f>
        <v>QLD</v>
      </c>
    </row>
    <row r="9326" spans="1:4">
      <c r="A9326">
        <v>9525</v>
      </c>
      <c r="B9326" t="s">
        <v>528</v>
      </c>
      <c r="C9326" t="s">
        <v>553</v>
      </c>
      <c r="D9326" t="str">
        <f>IFERROR(VLOOKUP(A9326,'Perpetual Stats(HEM)'!$A$3:$D$2773,3,FALSE),B9326)</f>
        <v>QLD</v>
      </c>
    </row>
    <row r="9327" spans="1:4">
      <c r="A9327">
        <v>9526</v>
      </c>
      <c r="B9327" t="s">
        <v>528</v>
      </c>
      <c r="C9327" t="s">
        <v>553</v>
      </c>
      <c r="D9327" t="str">
        <f>IFERROR(VLOOKUP(A9327,'Perpetual Stats(HEM)'!$A$3:$D$2773,3,FALSE),B9327)</f>
        <v>QLD</v>
      </c>
    </row>
    <row r="9328" spans="1:4">
      <c r="A9328">
        <v>9527</v>
      </c>
      <c r="B9328" t="s">
        <v>528</v>
      </c>
      <c r="C9328" t="s">
        <v>553</v>
      </c>
      <c r="D9328" t="str">
        <f>IFERROR(VLOOKUP(A9328,'Perpetual Stats(HEM)'!$A$3:$D$2773,3,FALSE),B9328)</f>
        <v>QLD</v>
      </c>
    </row>
    <row r="9329" spans="1:4">
      <c r="A9329">
        <v>9528</v>
      </c>
      <c r="B9329" t="s">
        <v>528</v>
      </c>
      <c r="C9329" t="s">
        <v>553</v>
      </c>
      <c r="D9329" t="str">
        <f>IFERROR(VLOOKUP(A9329,'Perpetual Stats(HEM)'!$A$3:$D$2773,3,FALSE),B9329)</f>
        <v>QLD</v>
      </c>
    </row>
    <row r="9330" spans="1:4">
      <c r="A9330">
        <v>9529</v>
      </c>
      <c r="B9330" t="s">
        <v>528</v>
      </c>
      <c r="C9330" t="s">
        <v>553</v>
      </c>
      <c r="D9330" t="str">
        <f>IFERROR(VLOOKUP(A9330,'Perpetual Stats(HEM)'!$A$3:$D$2773,3,FALSE),B9330)</f>
        <v>QLD</v>
      </c>
    </row>
    <row r="9331" spans="1:4">
      <c r="A9331">
        <v>9530</v>
      </c>
      <c r="B9331" t="s">
        <v>528</v>
      </c>
      <c r="C9331" t="s">
        <v>553</v>
      </c>
      <c r="D9331" t="str">
        <f>IFERROR(VLOOKUP(A9331,'Perpetual Stats(HEM)'!$A$3:$D$2773,3,FALSE),B9331)</f>
        <v>QLD</v>
      </c>
    </row>
    <row r="9332" spans="1:4">
      <c r="A9332">
        <v>9531</v>
      </c>
      <c r="B9332" t="s">
        <v>528</v>
      </c>
      <c r="C9332" t="s">
        <v>553</v>
      </c>
      <c r="D9332" t="str">
        <f>IFERROR(VLOOKUP(A9332,'Perpetual Stats(HEM)'!$A$3:$D$2773,3,FALSE),B9332)</f>
        <v>QLD</v>
      </c>
    </row>
    <row r="9333" spans="1:4">
      <c r="A9333">
        <v>9532</v>
      </c>
      <c r="B9333" t="s">
        <v>528</v>
      </c>
      <c r="C9333" t="s">
        <v>553</v>
      </c>
      <c r="D9333" t="str">
        <f>IFERROR(VLOOKUP(A9333,'Perpetual Stats(HEM)'!$A$3:$D$2773,3,FALSE),B9333)</f>
        <v>QLD</v>
      </c>
    </row>
    <row r="9334" spans="1:4">
      <c r="A9334">
        <v>9533</v>
      </c>
      <c r="B9334" t="s">
        <v>528</v>
      </c>
      <c r="C9334" t="s">
        <v>553</v>
      </c>
      <c r="D9334" t="str">
        <f>IFERROR(VLOOKUP(A9334,'Perpetual Stats(HEM)'!$A$3:$D$2773,3,FALSE),B9334)</f>
        <v>QLD</v>
      </c>
    </row>
    <row r="9335" spans="1:4">
      <c r="A9335">
        <v>9534</v>
      </c>
      <c r="B9335" t="s">
        <v>528</v>
      </c>
      <c r="C9335" t="s">
        <v>553</v>
      </c>
      <c r="D9335" t="str">
        <f>IFERROR(VLOOKUP(A9335,'Perpetual Stats(HEM)'!$A$3:$D$2773,3,FALSE),B9335)</f>
        <v>QLD</v>
      </c>
    </row>
    <row r="9336" spans="1:4">
      <c r="A9336">
        <v>9535</v>
      </c>
      <c r="B9336" t="s">
        <v>528</v>
      </c>
      <c r="C9336" t="s">
        <v>553</v>
      </c>
      <c r="D9336" t="str">
        <f>IFERROR(VLOOKUP(A9336,'Perpetual Stats(HEM)'!$A$3:$D$2773,3,FALSE),B9336)</f>
        <v>QLD</v>
      </c>
    </row>
    <row r="9337" spans="1:4">
      <c r="A9337">
        <v>9536</v>
      </c>
      <c r="B9337" t="s">
        <v>528</v>
      </c>
      <c r="C9337" t="s">
        <v>553</v>
      </c>
      <c r="D9337" t="str">
        <f>IFERROR(VLOOKUP(A9337,'Perpetual Stats(HEM)'!$A$3:$D$2773,3,FALSE),B9337)</f>
        <v>QLD</v>
      </c>
    </row>
    <row r="9338" spans="1:4">
      <c r="A9338">
        <v>9537</v>
      </c>
      <c r="B9338" t="s">
        <v>528</v>
      </c>
      <c r="C9338" t="s">
        <v>553</v>
      </c>
      <c r="D9338" t="str">
        <f>IFERROR(VLOOKUP(A9338,'Perpetual Stats(HEM)'!$A$3:$D$2773,3,FALSE),B9338)</f>
        <v>QLD</v>
      </c>
    </row>
    <row r="9339" spans="1:4">
      <c r="A9339">
        <v>9538</v>
      </c>
      <c r="B9339" t="s">
        <v>528</v>
      </c>
      <c r="C9339" t="s">
        <v>553</v>
      </c>
      <c r="D9339" t="str">
        <f>IFERROR(VLOOKUP(A9339,'Perpetual Stats(HEM)'!$A$3:$D$2773,3,FALSE),B9339)</f>
        <v>QLD</v>
      </c>
    </row>
    <row r="9340" spans="1:4">
      <c r="A9340">
        <v>9539</v>
      </c>
      <c r="B9340" t="s">
        <v>528</v>
      </c>
      <c r="C9340" t="s">
        <v>553</v>
      </c>
      <c r="D9340" t="str">
        <f>IFERROR(VLOOKUP(A9340,'Perpetual Stats(HEM)'!$A$3:$D$2773,3,FALSE),B9340)</f>
        <v>QLD</v>
      </c>
    </row>
    <row r="9341" spans="1:4">
      <c r="A9341">
        <v>9540</v>
      </c>
      <c r="B9341" t="s">
        <v>528</v>
      </c>
      <c r="C9341" t="s">
        <v>553</v>
      </c>
      <c r="D9341" t="str">
        <f>IFERROR(VLOOKUP(A9341,'Perpetual Stats(HEM)'!$A$3:$D$2773,3,FALSE),B9341)</f>
        <v>QLD</v>
      </c>
    </row>
    <row r="9342" spans="1:4">
      <c r="A9342">
        <v>9541</v>
      </c>
      <c r="B9342" t="s">
        <v>528</v>
      </c>
      <c r="C9342" t="s">
        <v>553</v>
      </c>
      <c r="D9342" t="str">
        <f>IFERROR(VLOOKUP(A9342,'Perpetual Stats(HEM)'!$A$3:$D$2773,3,FALSE),B9342)</f>
        <v>QLD</v>
      </c>
    </row>
    <row r="9343" spans="1:4">
      <c r="A9343">
        <v>9542</v>
      </c>
      <c r="B9343" t="s">
        <v>528</v>
      </c>
      <c r="C9343" t="s">
        <v>553</v>
      </c>
      <c r="D9343" t="str">
        <f>IFERROR(VLOOKUP(A9343,'Perpetual Stats(HEM)'!$A$3:$D$2773,3,FALSE),B9343)</f>
        <v>QLD</v>
      </c>
    </row>
    <row r="9344" spans="1:4">
      <c r="A9344">
        <v>9543</v>
      </c>
      <c r="B9344" t="s">
        <v>528</v>
      </c>
      <c r="C9344" t="s">
        <v>553</v>
      </c>
      <c r="D9344" t="str">
        <f>IFERROR(VLOOKUP(A9344,'Perpetual Stats(HEM)'!$A$3:$D$2773,3,FALSE),B9344)</f>
        <v>QLD</v>
      </c>
    </row>
    <row r="9345" spans="1:4">
      <c r="A9345">
        <v>9544</v>
      </c>
      <c r="B9345" t="s">
        <v>528</v>
      </c>
      <c r="C9345" t="s">
        <v>553</v>
      </c>
      <c r="D9345" t="str">
        <f>IFERROR(VLOOKUP(A9345,'Perpetual Stats(HEM)'!$A$3:$D$2773,3,FALSE),B9345)</f>
        <v>QLD</v>
      </c>
    </row>
    <row r="9346" spans="1:4">
      <c r="A9346">
        <v>9545</v>
      </c>
      <c r="B9346" t="s">
        <v>528</v>
      </c>
      <c r="C9346" t="s">
        <v>553</v>
      </c>
      <c r="D9346" t="str">
        <f>IFERROR(VLOOKUP(A9346,'Perpetual Stats(HEM)'!$A$3:$D$2773,3,FALSE),B9346)</f>
        <v>QLD</v>
      </c>
    </row>
    <row r="9347" spans="1:4">
      <c r="A9347">
        <v>9546</v>
      </c>
      <c r="B9347" t="s">
        <v>528</v>
      </c>
      <c r="C9347" t="s">
        <v>553</v>
      </c>
      <c r="D9347" t="str">
        <f>IFERROR(VLOOKUP(A9347,'Perpetual Stats(HEM)'!$A$3:$D$2773,3,FALSE),B9347)</f>
        <v>QLD</v>
      </c>
    </row>
    <row r="9348" spans="1:4">
      <c r="A9348">
        <v>9547</v>
      </c>
      <c r="B9348" t="s">
        <v>528</v>
      </c>
      <c r="C9348" t="s">
        <v>553</v>
      </c>
      <c r="D9348" t="str">
        <f>IFERROR(VLOOKUP(A9348,'Perpetual Stats(HEM)'!$A$3:$D$2773,3,FALSE),B9348)</f>
        <v>QLD</v>
      </c>
    </row>
    <row r="9349" spans="1:4">
      <c r="A9349">
        <v>9548</v>
      </c>
      <c r="B9349" t="s">
        <v>528</v>
      </c>
      <c r="C9349" t="s">
        <v>553</v>
      </c>
      <c r="D9349" t="str">
        <f>IFERROR(VLOOKUP(A9349,'Perpetual Stats(HEM)'!$A$3:$D$2773,3,FALSE),B9349)</f>
        <v>QLD</v>
      </c>
    </row>
    <row r="9350" spans="1:4">
      <c r="A9350">
        <v>9549</v>
      </c>
      <c r="B9350" t="s">
        <v>528</v>
      </c>
      <c r="C9350" t="s">
        <v>553</v>
      </c>
      <c r="D9350" t="str">
        <f>IFERROR(VLOOKUP(A9350,'Perpetual Stats(HEM)'!$A$3:$D$2773,3,FALSE),B9350)</f>
        <v>QLD</v>
      </c>
    </row>
    <row r="9351" spans="1:4">
      <c r="A9351">
        <v>9550</v>
      </c>
      <c r="B9351" t="s">
        <v>528</v>
      </c>
      <c r="C9351" t="s">
        <v>553</v>
      </c>
      <c r="D9351" t="str">
        <f>IFERROR(VLOOKUP(A9351,'Perpetual Stats(HEM)'!$A$3:$D$2773,3,FALSE),B9351)</f>
        <v>QLD</v>
      </c>
    </row>
    <row r="9352" spans="1:4">
      <c r="A9352">
        <v>9551</v>
      </c>
      <c r="B9352" t="s">
        <v>528</v>
      </c>
      <c r="C9352" t="s">
        <v>553</v>
      </c>
      <c r="D9352" t="str">
        <f>IFERROR(VLOOKUP(A9352,'Perpetual Stats(HEM)'!$A$3:$D$2773,3,FALSE),B9352)</f>
        <v>QLD</v>
      </c>
    </row>
    <row r="9353" spans="1:4">
      <c r="A9353">
        <v>9552</v>
      </c>
      <c r="B9353" t="s">
        <v>528</v>
      </c>
      <c r="C9353" t="s">
        <v>553</v>
      </c>
      <c r="D9353" t="str">
        <f>IFERROR(VLOOKUP(A9353,'Perpetual Stats(HEM)'!$A$3:$D$2773,3,FALSE),B9353)</f>
        <v>QLD</v>
      </c>
    </row>
    <row r="9354" spans="1:4">
      <c r="A9354">
        <v>9553</v>
      </c>
      <c r="B9354" t="s">
        <v>528</v>
      </c>
      <c r="C9354" t="s">
        <v>553</v>
      </c>
      <c r="D9354" t="str">
        <f>IFERROR(VLOOKUP(A9354,'Perpetual Stats(HEM)'!$A$3:$D$2773,3,FALSE),B9354)</f>
        <v>QLD</v>
      </c>
    </row>
    <row r="9355" spans="1:4">
      <c r="A9355">
        <v>9554</v>
      </c>
      <c r="B9355" t="s">
        <v>528</v>
      </c>
      <c r="C9355" t="s">
        <v>553</v>
      </c>
      <c r="D9355" t="str">
        <f>IFERROR(VLOOKUP(A9355,'Perpetual Stats(HEM)'!$A$3:$D$2773,3,FALSE),B9355)</f>
        <v>QLD</v>
      </c>
    </row>
    <row r="9356" spans="1:4">
      <c r="A9356">
        <v>9555</v>
      </c>
      <c r="B9356" t="s">
        <v>528</v>
      </c>
      <c r="C9356" t="s">
        <v>553</v>
      </c>
      <c r="D9356" t="str">
        <f>IFERROR(VLOOKUP(A9356,'Perpetual Stats(HEM)'!$A$3:$D$2773,3,FALSE),B9356)</f>
        <v>QLD</v>
      </c>
    </row>
    <row r="9357" spans="1:4">
      <c r="A9357">
        <v>9556</v>
      </c>
      <c r="B9357" t="s">
        <v>528</v>
      </c>
      <c r="C9357" t="s">
        <v>553</v>
      </c>
      <c r="D9357" t="str">
        <f>IFERROR(VLOOKUP(A9357,'Perpetual Stats(HEM)'!$A$3:$D$2773,3,FALSE),B9357)</f>
        <v>QLD</v>
      </c>
    </row>
    <row r="9358" spans="1:4">
      <c r="A9358">
        <v>9557</v>
      </c>
      <c r="B9358" t="s">
        <v>528</v>
      </c>
      <c r="C9358" t="s">
        <v>553</v>
      </c>
      <c r="D9358" t="str">
        <f>IFERROR(VLOOKUP(A9358,'Perpetual Stats(HEM)'!$A$3:$D$2773,3,FALSE),B9358)</f>
        <v>QLD</v>
      </c>
    </row>
    <row r="9359" spans="1:4">
      <c r="A9359">
        <v>9558</v>
      </c>
      <c r="B9359" t="s">
        <v>528</v>
      </c>
      <c r="C9359" t="s">
        <v>553</v>
      </c>
      <c r="D9359" t="str">
        <f>IFERROR(VLOOKUP(A9359,'Perpetual Stats(HEM)'!$A$3:$D$2773,3,FALSE),B9359)</f>
        <v>QLD</v>
      </c>
    </row>
    <row r="9360" spans="1:4">
      <c r="A9360">
        <v>9559</v>
      </c>
      <c r="B9360" t="s">
        <v>528</v>
      </c>
      <c r="C9360" t="s">
        <v>553</v>
      </c>
      <c r="D9360" t="str">
        <f>IFERROR(VLOOKUP(A9360,'Perpetual Stats(HEM)'!$A$3:$D$2773,3,FALSE),B9360)</f>
        <v>QLD</v>
      </c>
    </row>
    <row r="9361" spans="1:4">
      <c r="A9361">
        <v>9560</v>
      </c>
      <c r="B9361" t="s">
        <v>528</v>
      </c>
      <c r="C9361" t="s">
        <v>553</v>
      </c>
      <c r="D9361" t="str">
        <f>IFERROR(VLOOKUP(A9361,'Perpetual Stats(HEM)'!$A$3:$D$2773,3,FALSE),B9361)</f>
        <v>QLD</v>
      </c>
    </row>
    <row r="9362" spans="1:4">
      <c r="A9362">
        <v>9561</v>
      </c>
      <c r="B9362" t="s">
        <v>528</v>
      </c>
      <c r="C9362" t="s">
        <v>553</v>
      </c>
      <c r="D9362" t="str">
        <f>IFERROR(VLOOKUP(A9362,'Perpetual Stats(HEM)'!$A$3:$D$2773,3,FALSE),B9362)</f>
        <v>QLD</v>
      </c>
    </row>
    <row r="9363" spans="1:4">
      <c r="A9363">
        <v>9562</v>
      </c>
      <c r="B9363" t="s">
        <v>528</v>
      </c>
      <c r="C9363" t="s">
        <v>553</v>
      </c>
      <c r="D9363" t="str">
        <f>IFERROR(VLOOKUP(A9363,'Perpetual Stats(HEM)'!$A$3:$D$2773,3,FALSE),B9363)</f>
        <v>QLD</v>
      </c>
    </row>
    <row r="9364" spans="1:4">
      <c r="A9364">
        <v>9563</v>
      </c>
      <c r="B9364" t="s">
        <v>528</v>
      </c>
      <c r="C9364" t="s">
        <v>553</v>
      </c>
      <c r="D9364" t="str">
        <f>IFERROR(VLOOKUP(A9364,'Perpetual Stats(HEM)'!$A$3:$D$2773,3,FALSE),B9364)</f>
        <v>QLD</v>
      </c>
    </row>
    <row r="9365" spans="1:4">
      <c r="A9365">
        <v>9564</v>
      </c>
      <c r="B9365" t="s">
        <v>528</v>
      </c>
      <c r="C9365" t="s">
        <v>553</v>
      </c>
      <c r="D9365" t="str">
        <f>IFERROR(VLOOKUP(A9365,'Perpetual Stats(HEM)'!$A$3:$D$2773,3,FALSE),B9365)</f>
        <v>QLD</v>
      </c>
    </row>
    <row r="9366" spans="1:4">
      <c r="A9366">
        <v>9565</v>
      </c>
      <c r="B9366" t="s">
        <v>528</v>
      </c>
      <c r="C9366" t="s">
        <v>553</v>
      </c>
      <c r="D9366" t="str">
        <f>IFERROR(VLOOKUP(A9366,'Perpetual Stats(HEM)'!$A$3:$D$2773,3,FALSE),B9366)</f>
        <v>QLD</v>
      </c>
    </row>
    <row r="9367" spans="1:4">
      <c r="A9367">
        <v>9566</v>
      </c>
      <c r="B9367" t="s">
        <v>528</v>
      </c>
      <c r="C9367" t="s">
        <v>553</v>
      </c>
      <c r="D9367" t="str">
        <f>IFERROR(VLOOKUP(A9367,'Perpetual Stats(HEM)'!$A$3:$D$2773,3,FALSE),B9367)</f>
        <v>QLD</v>
      </c>
    </row>
    <row r="9368" spans="1:4">
      <c r="A9368">
        <v>9567</v>
      </c>
      <c r="B9368" t="s">
        <v>528</v>
      </c>
      <c r="C9368" t="s">
        <v>553</v>
      </c>
      <c r="D9368" t="str">
        <f>IFERROR(VLOOKUP(A9368,'Perpetual Stats(HEM)'!$A$3:$D$2773,3,FALSE),B9368)</f>
        <v>QLD</v>
      </c>
    </row>
    <row r="9369" spans="1:4">
      <c r="A9369">
        <v>9568</v>
      </c>
      <c r="B9369" t="s">
        <v>528</v>
      </c>
      <c r="C9369" t="s">
        <v>553</v>
      </c>
      <c r="D9369" t="str">
        <f>IFERROR(VLOOKUP(A9369,'Perpetual Stats(HEM)'!$A$3:$D$2773,3,FALSE),B9369)</f>
        <v>QLD</v>
      </c>
    </row>
    <row r="9370" spans="1:4">
      <c r="A9370">
        <v>9569</v>
      </c>
      <c r="B9370" t="s">
        <v>528</v>
      </c>
      <c r="C9370" t="s">
        <v>553</v>
      </c>
      <c r="D9370" t="str">
        <f>IFERROR(VLOOKUP(A9370,'Perpetual Stats(HEM)'!$A$3:$D$2773,3,FALSE),B9370)</f>
        <v>QLD</v>
      </c>
    </row>
    <row r="9371" spans="1:4">
      <c r="A9371">
        <v>9570</v>
      </c>
      <c r="B9371" t="s">
        <v>528</v>
      </c>
      <c r="C9371" t="s">
        <v>553</v>
      </c>
      <c r="D9371" t="str">
        <f>IFERROR(VLOOKUP(A9371,'Perpetual Stats(HEM)'!$A$3:$D$2773,3,FALSE),B9371)</f>
        <v>QLD</v>
      </c>
    </row>
    <row r="9372" spans="1:4">
      <c r="A9372">
        <v>9571</v>
      </c>
      <c r="B9372" t="s">
        <v>528</v>
      </c>
      <c r="C9372" t="s">
        <v>553</v>
      </c>
      <c r="D9372" t="str">
        <f>IFERROR(VLOOKUP(A9372,'Perpetual Stats(HEM)'!$A$3:$D$2773,3,FALSE),B9372)</f>
        <v>QLD</v>
      </c>
    </row>
    <row r="9373" spans="1:4">
      <c r="A9373">
        <v>9572</v>
      </c>
      <c r="B9373" t="s">
        <v>528</v>
      </c>
      <c r="C9373" t="s">
        <v>553</v>
      </c>
      <c r="D9373" t="str">
        <f>IFERROR(VLOOKUP(A9373,'Perpetual Stats(HEM)'!$A$3:$D$2773,3,FALSE),B9373)</f>
        <v>QLD</v>
      </c>
    </row>
    <row r="9374" spans="1:4">
      <c r="A9374">
        <v>9573</v>
      </c>
      <c r="B9374" t="s">
        <v>528</v>
      </c>
      <c r="C9374" t="s">
        <v>553</v>
      </c>
      <c r="D9374" t="str">
        <f>IFERROR(VLOOKUP(A9374,'Perpetual Stats(HEM)'!$A$3:$D$2773,3,FALSE),B9374)</f>
        <v>QLD</v>
      </c>
    </row>
    <row r="9375" spans="1:4">
      <c r="A9375">
        <v>9574</v>
      </c>
      <c r="B9375" t="s">
        <v>528</v>
      </c>
      <c r="C9375" t="s">
        <v>553</v>
      </c>
      <c r="D9375" t="str">
        <f>IFERROR(VLOOKUP(A9375,'Perpetual Stats(HEM)'!$A$3:$D$2773,3,FALSE),B9375)</f>
        <v>QLD</v>
      </c>
    </row>
    <row r="9376" spans="1:4">
      <c r="A9376">
        <v>9575</v>
      </c>
      <c r="B9376" t="s">
        <v>528</v>
      </c>
      <c r="C9376" t="s">
        <v>553</v>
      </c>
      <c r="D9376" t="str">
        <f>IFERROR(VLOOKUP(A9376,'Perpetual Stats(HEM)'!$A$3:$D$2773,3,FALSE),B9376)</f>
        <v>QLD</v>
      </c>
    </row>
    <row r="9377" spans="1:4">
      <c r="A9377">
        <v>9576</v>
      </c>
      <c r="B9377" t="s">
        <v>528</v>
      </c>
      <c r="C9377" t="s">
        <v>553</v>
      </c>
      <c r="D9377" t="str">
        <f>IFERROR(VLOOKUP(A9377,'Perpetual Stats(HEM)'!$A$3:$D$2773,3,FALSE),B9377)</f>
        <v>QLD</v>
      </c>
    </row>
    <row r="9378" spans="1:4">
      <c r="A9378">
        <v>9577</v>
      </c>
      <c r="B9378" t="s">
        <v>528</v>
      </c>
      <c r="C9378" t="s">
        <v>553</v>
      </c>
      <c r="D9378" t="str">
        <f>IFERROR(VLOOKUP(A9378,'Perpetual Stats(HEM)'!$A$3:$D$2773,3,FALSE),B9378)</f>
        <v>QLD</v>
      </c>
    </row>
    <row r="9379" spans="1:4">
      <c r="A9379">
        <v>9578</v>
      </c>
      <c r="B9379" t="s">
        <v>528</v>
      </c>
      <c r="C9379" t="s">
        <v>553</v>
      </c>
      <c r="D9379" t="str">
        <f>IFERROR(VLOOKUP(A9379,'Perpetual Stats(HEM)'!$A$3:$D$2773,3,FALSE),B9379)</f>
        <v>QLD</v>
      </c>
    </row>
    <row r="9380" spans="1:4">
      <c r="A9380">
        <v>9579</v>
      </c>
      <c r="B9380" t="s">
        <v>528</v>
      </c>
      <c r="C9380" t="s">
        <v>553</v>
      </c>
      <c r="D9380" t="str">
        <f>IFERROR(VLOOKUP(A9380,'Perpetual Stats(HEM)'!$A$3:$D$2773,3,FALSE),B9380)</f>
        <v>QLD</v>
      </c>
    </row>
    <row r="9381" spans="1:4">
      <c r="A9381">
        <v>9580</v>
      </c>
      <c r="B9381" t="s">
        <v>528</v>
      </c>
      <c r="C9381" t="s">
        <v>553</v>
      </c>
      <c r="D9381" t="str">
        <f>IFERROR(VLOOKUP(A9381,'Perpetual Stats(HEM)'!$A$3:$D$2773,3,FALSE),B9381)</f>
        <v>QLD</v>
      </c>
    </row>
    <row r="9382" spans="1:4">
      <c r="A9382">
        <v>9581</v>
      </c>
      <c r="B9382" t="s">
        <v>528</v>
      </c>
      <c r="C9382" t="s">
        <v>553</v>
      </c>
      <c r="D9382" t="str">
        <f>IFERROR(VLOOKUP(A9382,'Perpetual Stats(HEM)'!$A$3:$D$2773,3,FALSE),B9382)</f>
        <v>QLD</v>
      </c>
    </row>
    <row r="9383" spans="1:4">
      <c r="A9383">
        <v>9582</v>
      </c>
      <c r="B9383" t="s">
        <v>528</v>
      </c>
      <c r="C9383" t="s">
        <v>553</v>
      </c>
      <c r="D9383" t="str">
        <f>IFERROR(VLOOKUP(A9383,'Perpetual Stats(HEM)'!$A$3:$D$2773,3,FALSE),B9383)</f>
        <v>QLD</v>
      </c>
    </row>
    <row r="9384" spans="1:4">
      <c r="A9384">
        <v>9583</v>
      </c>
      <c r="B9384" t="s">
        <v>528</v>
      </c>
      <c r="C9384" t="s">
        <v>553</v>
      </c>
      <c r="D9384" t="str">
        <f>IFERROR(VLOOKUP(A9384,'Perpetual Stats(HEM)'!$A$3:$D$2773,3,FALSE),B9384)</f>
        <v>QLD</v>
      </c>
    </row>
    <row r="9385" spans="1:4">
      <c r="A9385">
        <v>9584</v>
      </c>
      <c r="B9385" t="s">
        <v>528</v>
      </c>
      <c r="C9385" t="s">
        <v>553</v>
      </c>
      <c r="D9385" t="str">
        <f>IFERROR(VLOOKUP(A9385,'Perpetual Stats(HEM)'!$A$3:$D$2773,3,FALSE),B9385)</f>
        <v>QLD</v>
      </c>
    </row>
    <row r="9386" spans="1:4">
      <c r="A9386">
        <v>9585</v>
      </c>
      <c r="B9386" t="s">
        <v>528</v>
      </c>
      <c r="C9386" t="s">
        <v>553</v>
      </c>
      <c r="D9386" t="str">
        <f>IFERROR(VLOOKUP(A9386,'Perpetual Stats(HEM)'!$A$3:$D$2773,3,FALSE),B9386)</f>
        <v>QLD</v>
      </c>
    </row>
    <row r="9387" spans="1:4">
      <c r="A9387">
        <v>9586</v>
      </c>
      <c r="B9387" t="s">
        <v>528</v>
      </c>
      <c r="C9387" t="s">
        <v>553</v>
      </c>
      <c r="D9387" t="str">
        <f>IFERROR(VLOOKUP(A9387,'Perpetual Stats(HEM)'!$A$3:$D$2773,3,FALSE),B9387)</f>
        <v>QLD</v>
      </c>
    </row>
    <row r="9388" spans="1:4">
      <c r="A9388">
        <v>9587</v>
      </c>
      <c r="B9388" t="s">
        <v>528</v>
      </c>
      <c r="C9388" t="s">
        <v>553</v>
      </c>
      <c r="D9388" t="str">
        <f>IFERROR(VLOOKUP(A9388,'Perpetual Stats(HEM)'!$A$3:$D$2773,3,FALSE),B9388)</f>
        <v>QLD</v>
      </c>
    </row>
    <row r="9389" spans="1:4">
      <c r="A9389">
        <v>9588</v>
      </c>
      <c r="B9389" t="s">
        <v>528</v>
      </c>
      <c r="C9389" t="s">
        <v>553</v>
      </c>
      <c r="D9389" t="str">
        <f>IFERROR(VLOOKUP(A9389,'Perpetual Stats(HEM)'!$A$3:$D$2773,3,FALSE),B9389)</f>
        <v>QLD</v>
      </c>
    </row>
    <row r="9390" spans="1:4">
      <c r="A9390">
        <v>9589</v>
      </c>
      <c r="B9390" t="s">
        <v>528</v>
      </c>
      <c r="C9390" t="s">
        <v>553</v>
      </c>
      <c r="D9390" t="str">
        <f>IFERROR(VLOOKUP(A9390,'Perpetual Stats(HEM)'!$A$3:$D$2773,3,FALSE),B9390)</f>
        <v>QLD</v>
      </c>
    </row>
    <row r="9391" spans="1:4">
      <c r="A9391">
        <v>9590</v>
      </c>
      <c r="B9391" t="s">
        <v>528</v>
      </c>
      <c r="C9391" t="s">
        <v>553</v>
      </c>
      <c r="D9391" t="str">
        <f>IFERROR(VLOOKUP(A9391,'Perpetual Stats(HEM)'!$A$3:$D$2773,3,FALSE),B9391)</f>
        <v>QLD</v>
      </c>
    </row>
    <row r="9392" spans="1:4">
      <c r="A9392">
        <v>9591</v>
      </c>
      <c r="B9392" t="s">
        <v>528</v>
      </c>
      <c r="C9392" t="s">
        <v>553</v>
      </c>
      <c r="D9392" t="str">
        <f>IFERROR(VLOOKUP(A9392,'Perpetual Stats(HEM)'!$A$3:$D$2773,3,FALSE),B9392)</f>
        <v>QLD</v>
      </c>
    </row>
    <row r="9393" spans="1:4">
      <c r="A9393">
        <v>9592</v>
      </c>
      <c r="B9393" t="s">
        <v>528</v>
      </c>
      <c r="C9393" t="s">
        <v>553</v>
      </c>
      <c r="D9393" t="str">
        <f>IFERROR(VLOOKUP(A9393,'Perpetual Stats(HEM)'!$A$3:$D$2773,3,FALSE),B9393)</f>
        <v>QLD</v>
      </c>
    </row>
    <row r="9394" spans="1:4">
      <c r="A9394">
        <v>9593</v>
      </c>
      <c r="B9394" t="s">
        <v>528</v>
      </c>
      <c r="C9394" t="s">
        <v>553</v>
      </c>
      <c r="D9394" t="str">
        <f>IFERROR(VLOOKUP(A9394,'Perpetual Stats(HEM)'!$A$3:$D$2773,3,FALSE),B9394)</f>
        <v>QLD</v>
      </c>
    </row>
    <row r="9395" spans="1:4">
      <c r="A9395">
        <v>9594</v>
      </c>
      <c r="B9395" t="s">
        <v>528</v>
      </c>
      <c r="C9395" t="s">
        <v>553</v>
      </c>
      <c r="D9395" t="str">
        <f>IFERROR(VLOOKUP(A9395,'Perpetual Stats(HEM)'!$A$3:$D$2773,3,FALSE),B9395)</f>
        <v>QLD</v>
      </c>
    </row>
    <row r="9396" spans="1:4">
      <c r="A9396">
        <v>9595</v>
      </c>
      <c r="B9396" t="s">
        <v>528</v>
      </c>
      <c r="C9396" t="s">
        <v>553</v>
      </c>
      <c r="D9396" t="str">
        <f>IFERROR(VLOOKUP(A9396,'Perpetual Stats(HEM)'!$A$3:$D$2773,3,FALSE),B9396)</f>
        <v>QLD</v>
      </c>
    </row>
    <row r="9397" spans="1:4">
      <c r="A9397">
        <v>9596</v>
      </c>
      <c r="B9397" t="s">
        <v>528</v>
      </c>
      <c r="C9397" t="s">
        <v>553</v>
      </c>
      <c r="D9397" t="str">
        <f>IFERROR(VLOOKUP(A9397,'Perpetual Stats(HEM)'!$A$3:$D$2773,3,FALSE),B9397)</f>
        <v>QLD</v>
      </c>
    </row>
    <row r="9398" spans="1:4">
      <c r="A9398">
        <v>9597</v>
      </c>
      <c r="B9398" t="s">
        <v>528</v>
      </c>
      <c r="C9398" t="s">
        <v>479</v>
      </c>
      <c r="D9398" t="str">
        <f>IFERROR(VLOOKUP(A9398,'Perpetual Stats(HEM)'!$A$3:$D$2773,3,FALSE),B9398)</f>
        <v>QLD</v>
      </c>
    </row>
    <row r="9399" spans="1:4">
      <c r="A9399">
        <v>9598</v>
      </c>
      <c r="B9399" t="s">
        <v>528</v>
      </c>
      <c r="C9399" t="s">
        <v>479</v>
      </c>
      <c r="D9399" t="str">
        <f>IFERROR(VLOOKUP(A9399,'Perpetual Stats(HEM)'!$A$3:$D$2773,3,FALSE),B9399)</f>
        <v>QLD</v>
      </c>
    </row>
    <row r="9400" spans="1:4">
      <c r="A9400">
        <v>9599</v>
      </c>
      <c r="B9400" t="s">
        <v>528</v>
      </c>
      <c r="C9400" t="s">
        <v>479</v>
      </c>
      <c r="D9400" t="str">
        <f>IFERROR(VLOOKUP(A9400,'Perpetual Stats(HEM)'!$A$3:$D$2773,3,FALSE),B9400)</f>
        <v>QLD</v>
      </c>
    </row>
    <row r="9401" spans="1:4">
      <c r="A9401">
        <v>9600</v>
      </c>
      <c r="B9401" t="s">
        <v>528</v>
      </c>
      <c r="C9401" t="s">
        <v>479</v>
      </c>
      <c r="D9401" t="str">
        <f>IFERROR(VLOOKUP(A9401,'Perpetual Stats(HEM)'!$A$3:$D$2773,3,FALSE),B9401)</f>
        <v>QLD</v>
      </c>
    </row>
    <row r="9402" spans="1:4">
      <c r="A9402">
        <v>9601</v>
      </c>
      <c r="B9402" t="s">
        <v>528</v>
      </c>
      <c r="C9402" t="s">
        <v>479</v>
      </c>
      <c r="D9402" t="str">
        <f>IFERROR(VLOOKUP(A9402,'Perpetual Stats(HEM)'!$A$3:$D$2773,3,FALSE),B9402)</f>
        <v>QLD</v>
      </c>
    </row>
    <row r="9403" spans="1:4">
      <c r="A9403">
        <v>9602</v>
      </c>
      <c r="B9403" t="s">
        <v>528</v>
      </c>
      <c r="C9403" t="s">
        <v>479</v>
      </c>
      <c r="D9403" t="str">
        <f>IFERROR(VLOOKUP(A9403,'Perpetual Stats(HEM)'!$A$3:$D$2773,3,FALSE),B9403)</f>
        <v>QLD</v>
      </c>
    </row>
    <row r="9404" spans="1:4">
      <c r="A9404">
        <v>9603</v>
      </c>
      <c r="B9404" t="s">
        <v>528</v>
      </c>
      <c r="C9404" t="s">
        <v>479</v>
      </c>
      <c r="D9404" t="str">
        <f>IFERROR(VLOOKUP(A9404,'Perpetual Stats(HEM)'!$A$3:$D$2773,3,FALSE),B9404)</f>
        <v>QLD</v>
      </c>
    </row>
    <row r="9405" spans="1:4">
      <c r="A9405">
        <v>9604</v>
      </c>
      <c r="B9405" t="s">
        <v>528</v>
      </c>
      <c r="C9405" t="s">
        <v>479</v>
      </c>
      <c r="D9405" t="str">
        <f>IFERROR(VLOOKUP(A9405,'Perpetual Stats(HEM)'!$A$3:$D$2773,3,FALSE),B9405)</f>
        <v>QLD</v>
      </c>
    </row>
    <row r="9406" spans="1:4">
      <c r="A9406">
        <v>9605</v>
      </c>
      <c r="B9406" t="s">
        <v>528</v>
      </c>
      <c r="C9406" t="s">
        <v>479</v>
      </c>
      <c r="D9406" t="str">
        <f>IFERROR(VLOOKUP(A9406,'Perpetual Stats(HEM)'!$A$3:$D$2773,3,FALSE),B9406)</f>
        <v>QLD</v>
      </c>
    </row>
    <row r="9407" spans="1:4">
      <c r="A9407">
        <v>9606</v>
      </c>
      <c r="B9407" t="s">
        <v>528</v>
      </c>
      <c r="C9407" t="s">
        <v>479</v>
      </c>
      <c r="D9407" t="str">
        <f>IFERROR(VLOOKUP(A9407,'Perpetual Stats(HEM)'!$A$3:$D$2773,3,FALSE),B9407)</f>
        <v>QLD</v>
      </c>
    </row>
    <row r="9408" spans="1:4">
      <c r="A9408">
        <v>9607</v>
      </c>
      <c r="B9408" t="s">
        <v>528</v>
      </c>
      <c r="C9408" t="s">
        <v>479</v>
      </c>
      <c r="D9408" t="str">
        <f>IFERROR(VLOOKUP(A9408,'Perpetual Stats(HEM)'!$A$3:$D$2773,3,FALSE),B9408)</f>
        <v>QLD</v>
      </c>
    </row>
    <row r="9409" spans="1:4">
      <c r="A9409">
        <v>9608</v>
      </c>
      <c r="B9409" t="s">
        <v>528</v>
      </c>
      <c r="C9409" t="s">
        <v>479</v>
      </c>
      <c r="D9409" t="str">
        <f>IFERROR(VLOOKUP(A9409,'Perpetual Stats(HEM)'!$A$3:$D$2773,3,FALSE),B9409)</f>
        <v>QLD</v>
      </c>
    </row>
    <row r="9410" spans="1:4">
      <c r="A9410">
        <v>9609</v>
      </c>
      <c r="B9410" t="s">
        <v>528</v>
      </c>
      <c r="C9410" t="s">
        <v>479</v>
      </c>
      <c r="D9410" t="str">
        <f>IFERROR(VLOOKUP(A9410,'Perpetual Stats(HEM)'!$A$3:$D$2773,3,FALSE),B9410)</f>
        <v>QLD</v>
      </c>
    </row>
    <row r="9411" spans="1:4">
      <c r="A9411">
        <v>9610</v>
      </c>
      <c r="B9411" t="s">
        <v>528</v>
      </c>
      <c r="C9411" t="s">
        <v>479</v>
      </c>
      <c r="D9411" t="str">
        <f>IFERROR(VLOOKUP(A9411,'Perpetual Stats(HEM)'!$A$3:$D$2773,3,FALSE),B9411)</f>
        <v>QLD</v>
      </c>
    </row>
    <row r="9412" spans="1:4">
      <c r="A9412">
        <v>9611</v>
      </c>
      <c r="B9412" t="s">
        <v>528</v>
      </c>
      <c r="C9412" t="s">
        <v>479</v>
      </c>
      <c r="D9412" t="str">
        <f>IFERROR(VLOOKUP(A9412,'Perpetual Stats(HEM)'!$A$3:$D$2773,3,FALSE),B9412)</f>
        <v>QLD</v>
      </c>
    </row>
    <row r="9413" spans="1:4">
      <c r="A9413">
        <v>9612</v>
      </c>
      <c r="B9413" t="s">
        <v>528</v>
      </c>
      <c r="C9413" t="s">
        <v>479</v>
      </c>
      <c r="D9413" t="str">
        <f>IFERROR(VLOOKUP(A9413,'Perpetual Stats(HEM)'!$A$3:$D$2773,3,FALSE),B9413)</f>
        <v>QLD</v>
      </c>
    </row>
    <row r="9414" spans="1:4">
      <c r="A9414">
        <v>9613</v>
      </c>
      <c r="B9414" t="s">
        <v>528</v>
      </c>
      <c r="C9414" t="s">
        <v>479</v>
      </c>
      <c r="D9414" t="str">
        <f>IFERROR(VLOOKUP(A9414,'Perpetual Stats(HEM)'!$A$3:$D$2773,3,FALSE),B9414)</f>
        <v>QLD</v>
      </c>
    </row>
    <row r="9415" spans="1:4">
      <c r="A9415">
        <v>9614</v>
      </c>
      <c r="B9415" t="s">
        <v>528</v>
      </c>
      <c r="C9415" t="s">
        <v>479</v>
      </c>
      <c r="D9415" t="str">
        <f>IFERROR(VLOOKUP(A9415,'Perpetual Stats(HEM)'!$A$3:$D$2773,3,FALSE),B9415)</f>
        <v>QLD</v>
      </c>
    </row>
    <row r="9416" spans="1:4">
      <c r="A9416">
        <v>9615</v>
      </c>
      <c r="B9416" t="s">
        <v>528</v>
      </c>
      <c r="C9416" t="s">
        <v>479</v>
      </c>
      <c r="D9416" t="str">
        <f>IFERROR(VLOOKUP(A9416,'Perpetual Stats(HEM)'!$A$3:$D$2773,3,FALSE),B9416)</f>
        <v>QLD</v>
      </c>
    </row>
    <row r="9417" spans="1:4">
      <c r="A9417">
        <v>9616</v>
      </c>
      <c r="B9417" t="s">
        <v>528</v>
      </c>
      <c r="C9417" t="s">
        <v>479</v>
      </c>
      <c r="D9417" t="str">
        <f>IFERROR(VLOOKUP(A9417,'Perpetual Stats(HEM)'!$A$3:$D$2773,3,FALSE),B9417)</f>
        <v>QLD</v>
      </c>
    </row>
    <row r="9418" spans="1:4">
      <c r="A9418">
        <v>9617</v>
      </c>
      <c r="B9418" t="s">
        <v>528</v>
      </c>
      <c r="C9418" t="s">
        <v>479</v>
      </c>
      <c r="D9418" t="str">
        <f>IFERROR(VLOOKUP(A9418,'Perpetual Stats(HEM)'!$A$3:$D$2773,3,FALSE),B9418)</f>
        <v>QLD</v>
      </c>
    </row>
    <row r="9419" spans="1:4">
      <c r="A9419">
        <v>9618</v>
      </c>
      <c r="B9419" t="s">
        <v>528</v>
      </c>
      <c r="C9419" t="s">
        <v>479</v>
      </c>
      <c r="D9419" t="str">
        <f>IFERROR(VLOOKUP(A9419,'Perpetual Stats(HEM)'!$A$3:$D$2773,3,FALSE),B9419)</f>
        <v>QLD</v>
      </c>
    </row>
    <row r="9420" spans="1:4">
      <c r="A9420">
        <v>9619</v>
      </c>
      <c r="B9420" t="s">
        <v>528</v>
      </c>
      <c r="C9420" t="s">
        <v>479</v>
      </c>
      <c r="D9420" t="str">
        <f>IFERROR(VLOOKUP(A9420,'Perpetual Stats(HEM)'!$A$3:$D$2773,3,FALSE),B9420)</f>
        <v>QLD</v>
      </c>
    </row>
    <row r="9421" spans="1:4">
      <c r="A9421">
        <v>9620</v>
      </c>
      <c r="B9421" t="s">
        <v>528</v>
      </c>
      <c r="C9421" t="s">
        <v>479</v>
      </c>
      <c r="D9421" t="str">
        <f>IFERROR(VLOOKUP(A9421,'Perpetual Stats(HEM)'!$A$3:$D$2773,3,FALSE),B9421)</f>
        <v>QLD</v>
      </c>
    </row>
    <row r="9422" spans="1:4">
      <c r="A9422">
        <v>9621</v>
      </c>
      <c r="B9422" t="s">
        <v>528</v>
      </c>
      <c r="C9422" t="s">
        <v>479</v>
      </c>
      <c r="D9422" t="str">
        <f>IFERROR(VLOOKUP(A9422,'Perpetual Stats(HEM)'!$A$3:$D$2773,3,FALSE),B9422)</f>
        <v>QLD</v>
      </c>
    </row>
    <row r="9423" spans="1:4">
      <c r="A9423">
        <v>9622</v>
      </c>
      <c r="B9423" t="s">
        <v>528</v>
      </c>
      <c r="C9423" t="s">
        <v>479</v>
      </c>
      <c r="D9423" t="str">
        <f>IFERROR(VLOOKUP(A9423,'Perpetual Stats(HEM)'!$A$3:$D$2773,3,FALSE),B9423)</f>
        <v>QLD</v>
      </c>
    </row>
    <row r="9424" spans="1:4">
      <c r="A9424">
        <v>9623</v>
      </c>
      <c r="B9424" t="s">
        <v>528</v>
      </c>
      <c r="C9424" t="s">
        <v>479</v>
      </c>
      <c r="D9424" t="str">
        <f>IFERROR(VLOOKUP(A9424,'Perpetual Stats(HEM)'!$A$3:$D$2773,3,FALSE),B9424)</f>
        <v>QLD</v>
      </c>
    </row>
    <row r="9425" spans="1:4">
      <c r="A9425">
        <v>9624</v>
      </c>
      <c r="B9425" t="s">
        <v>528</v>
      </c>
      <c r="C9425" t="s">
        <v>479</v>
      </c>
      <c r="D9425" t="str">
        <f>IFERROR(VLOOKUP(A9425,'Perpetual Stats(HEM)'!$A$3:$D$2773,3,FALSE),B9425)</f>
        <v>QLD</v>
      </c>
    </row>
    <row r="9426" spans="1:4">
      <c r="A9426">
        <v>9625</v>
      </c>
      <c r="B9426" t="s">
        <v>528</v>
      </c>
      <c r="C9426" t="s">
        <v>479</v>
      </c>
      <c r="D9426" t="str">
        <f>IFERROR(VLOOKUP(A9426,'Perpetual Stats(HEM)'!$A$3:$D$2773,3,FALSE),B9426)</f>
        <v>QLD</v>
      </c>
    </row>
    <row r="9427" spans="1:4">
      <c r="A9427">
        <v>9626</v>
      </c>
      <c r="B9427" t="s">
        <v>528</v>
      </c>
      <c r="C9427" t="s">
        <v>479</v>
      </c>
      <c r="D9427" t="str">
        <f>IFERROR(VLOOKUP(A9427,'Perpetual Stats(HEM)'!$A$3:$D$2773,3,FALSE),B9427)</f>
        <v>QLD</v>
      </c>
    </row>
    <row r="9428" spans="1:4">
      <c r="A9428">
        <v>9627</v>
      </c>
      <c r="B9428" t="s">
        <v>528</v>
      </c>
      <c r="C9428" t="s">
        <v>479</v>
      </c>
      <c r="D9428" t="str">
        <f>IFERROR(VLOOKUP(A9428,'Perpetual Stats(HEM)'!$A$3:$D$2773,3,FALSE),B9428)</f>
        <v>QLD</v>
      </c>
    </row>
    <row r="9429" spans="1:4">
      <c r="A9429">
        <v>9628</v>
      </c>
      <c r="B9429" t="s">
        <v>528</v>
      </c>
      <c r="C9429" t="s">
        <v>479</v>
      </c>
      <c r="D9429" t="str">
        <f>IFERROR(VLOOKUP(A9429,'Perpetual Stats(HEM)'!$A$3:$D$2773,3,FALSE),B9429)</f>
        <v>QLD</v>
      </c>
    </row>
    <row r="9430" spans="1:4">
      <c r="A9430">
        <v>9629</v>
      </c>
      <c r="B9430" t="s">
        <v>528</v>
      </c>
      <c r="C9430" t="s">
        <v>479</v>
      </c>
      <c r="D9430" t="str">
        <f>IFERROR(VLOOKUP(A9430,'Perpetual Stats(HEM)'!$A$3:$D$2773,3,FALSE),B9430)</f>
        <v>QLD</v>
      </c>
    </row>
    <row r="9431" spans="1:4">
      <c r="A9431">
        <v>9630</v>
      </c>
      <c r="B9431" t="s">
        <v>528</v>
      </c>
      <c r="C9431" t="s">
        <v>479</v>
      </c>
      <c r="D9431" t="str">
        <f>IFERROR(VLOOKUP(A9431,'Perpetual Stats(HEM)'!$A$3:$D$2773,3,FALSE),B9431)</f>
        <v>QLD</v>
      </c>
    </row>
    <row r="9432" spans="1:4">
      <c r="A9432">
        <v>9631</v>
      </c>
      <c r="B9432" t="s">
        <v>528</v>
      </c>
      <c r="C9432" t="s">
        <v>479</v>
      </c>
      <c r="D9432" t="str">
        <f>IFERROR(VLOOKUP(A9432,'Perpetual Stats(HEM)'!$A$3:$D$2773,3,FALSE),B9432)</f>
        <v>QLD</v>
      </c>
    </row>
    <row r="9433" spans="1:4">
      <c r="A9433">
        <v>9632</v>
      </c>
      <c r="B9433" t="s">
        <v>528</v>
      </c>
      <c r="C9433" t="s">
        <v>479</v>
      </c>
      <c r="D9433" t="str">
        <f>IFERROR(VLOOKUP(A9433,'Perpetual Stats(HEM)'!$A$3:$D$2773,3,FALSE),B9433)</f>
        <v>QLD</v>
      </c>
    </row>
    <row r="9434" spans="1:4">
      <c r="A9434">
        <v>9633</v>
      </c>
      <c r="B9434" t="s">
        <v>528</v>
      </c>
      <c r="C9434" t="s">
        <v>479</v>
      </c>
      <c r="D9434" t="str">
        <f>IFERROR(VLOOKUP(A9434,'Perpetual Stats(HEM)'!$A$3:$D$2773,3,FALSE),B9434)</f>
        <v>QLD</v>
      </c>
    </row>
    <row r="9435" spans="1:4">
      <c r="A9435">
        <v>9634</v>
      </c>
      <c r="B9435" t="s">
        <v>528</v>
      </c>
      <c r="C9435" t="s">
        <v>479</v>
      </c>
      <c r="D9435" t="str">
        <f>IFERROR(VLOOKUP(A9435,'Perpetual Stats(HEM)'!$A$3:$D$2773,3,FALSE),B9435)</f>
        <v>QLD</v>
      </c>
    </row>
    <row r="9436" spans="1:4">
      <c r="A9436">
        <v>9635</v>
      </c>
      <c r="B9436" t="s">
        <v>528</v>
      </c>
      <c r="C9436" t="s">
        <v>479</v>
      </c>
      <c r="D9436" t="str">
        <f>IFERROR(VLOOKUP(A9436,'Perpetual Stats(HEM)'!$A$3:$D$2773,3,FALSE),B9436)</f>
        <v>QLD</v>
      </c>
    </row>
    <row r="9437" spans="1:4">
      <c r="A9437">
        <v>9636</v>
      </c>
      <c r="B9437" t="s">
        <v>528</v>
      </c>
      <c r="C9437" t="s">
        <v>479</v>
      </c>
      <c r="D9437" t="str">
        <f>IFERROR(VLOOKUP(A9437,'Perpetual Stats(HEM)'!$A$3:$D$2773,3,FALSE),B9437)</f>
        <v>QLD</v>
      </c>
    </row>
    <row r="9438" spans="1:4">
      <c r="A9438">
        <v>9637</v>
      </c>
      <c r="B9438" t="s">
        <v>528</v>
      </c>
      <c r="C9438" t="s">
        <v>479</v>
      </c>
      <c r="D9438" t="str">
        <f>IFERROR(VLOOKUP(A9438,'Perpetual Stats(HEM)'!$A$3:$D$2773,3,FALSE),B9438)</f>
        <v>QLD</v>
      </c>
    </row>
    <row r="9439" spans="1:4">
      <c r="A9439">
        <v>9638</v>
      </c>
      <c r="B9439" t="s">
        <v>528</v>
      </c>
      <c r="C9439" t="s">
        <v>479</v>
      </c>
      <c r="D9439" t="str">
        <f>IFERROR(VLOOKUP(A9439,'Perpetual Stats(HEM)'!$A$3:$D$2773,3,FALSE),B9439)</f>
        <v>QLD</v>
      </c>
    </row>
    <row r="9440" spans="1:4">
      <c r="A9440">
        <v>9639</v>
      </c>
      <c r="B9440" t="s">
        <v>528</v>
      </c>
      <c r="C9440" t="s">
        <v>479</v>
      </c>
      <c r="D9440" t="str">
        <f>IFERROR(VLOOKUP(A9440,'Perpetual Stats(HEM)'!$A$3:$D$2773,3,FALSE),B9440)</f>
        <v>QLD</v>
      </c>
    </row>
    <row r="9441" spans="1:4">
      <c r="A9441">
        <v>9640</v>
      </c>
      <c r="B9441" t="s">
        <v>528</v>
      </c>
      <c r="C9441" t="s">
        <v>479</v>
      </c>
      <c r="D9441" t="str">
        <f>IFERROR(VLOOKUP(A9441,'Perpetual Stats(HEM)'!$A$3:$D$2773,3,FALSE),B9441)</f>
        <v>QLD</v>
      </c>
    </row>
    <row r="9442" spans="1:4">
      <c r="A9442">
        <v>9641</v>
      </c>
      <c r="B9442" t="s">
        <v>528</v>
      </c>
      <c r="C9442" t="s">
        <v>479</v>
      </c>
      <c r="D9442" t="str">
        <f>IFERROR(VLOOKUP(A9442,'Perpetual Stats(HEM)'!$A$3:$D$2773,3,FALSE),B9442)</f>
        <v>QLD</v>
      </c>
    </row>
    <row r="9443" spans="1:4">
      <c r="A9443">
        <v>9642</v>
      </c>
      <c r="B9443" t="s">
        <v>528</v>
      </c>
      <c r="C9443" t="s">
        <v>479</v>
      </c>
      <c r="D9443" t="str">
        <f>IFERROR(VLOOKUP(A9443,'Perpetual Stats(HEM)'!$A$3:$D$2773,3,FALSE),B9443)</f>
        <v>QLD</v>
      </c>
    </row>
    <row r="9444" spans="1:4">
      <c r="A9444">
        <v>9643</v>
      </c>
      <c r="B9444" t="s">
        <v>528</v>
      </c>
      <c r="C9444" t="s">
        <v>479</v>
      </c>
      <c r="D9444" t="str">
        <f>IFERROR(VLOOKUP(A9444,'Perpetual Stats(HEM)'!$A$3:$D$2773,3,FALSE),B9444)</f>
        <v>QLD</v>
      </c>
    </row>
    <row r="9445" spans="1:4">
      <c r="A9445">
        <v>9644</v>
      </c>
      <c r="B9445" t="s">
        <v>528</v>
      </c>
      <c r="C9445" t="s">
        <v>479</v>
      </c>
      <c r="D9445" t="str">
        <f>IFERROR(VLOOKUP(A9445,'Perpetual Stats(HEM)'!$A$3:$D$2773,3,FALSE),B9445)</f>
        <v>QLD</v>
      </c>
    </row>
    <row r="9446" spans="1:4">
      <c r="A9446">
        <v>9645</v>
      </c>
      <c r="B9446" t="s">
        <v>528</v>
      </c>
      <c r="C9446" t="s">
        <v>479</v>
      </c>
      <c r="D9446" t="str">
        <f>IFERROR(VLOOKUP(A9446,'Perpetual Stats(HEM)'!$A$3:$D$2773,3,FALSE),B9446)</f>
        <v>QLD</v>
      </c>
    </row>
    <row r="9447" spans="1:4">
      <c r="A9447">
        <v>9646</v>
      </c>
      <c r="B9447" t="s">
        <v>528</v>
      </c>
      <c r="C9447" t="s">
        <v>479</v>
      </c>
      <c r="D9447" t="str">
        <f>IFERROR(VLOOKUP(A9447,'Perpetual Stats(HEM)'!$A$3:$D$2773,3,FALSE),B9447)</f>
        <v>QLD</v>
      </c>
    </row>
    <row r="9448" spans="1:4">
      <c r="A9448">
        <v>9647</v>
      </c>
      <c r="B9448" t="s">
        <v>528</v>
      </c>
      <c r="C9448" t="s">
        <v>479</v>
      </c>
      <c r="D9448" t="str">
        <f>IFERROR(VLOOKUP(A9448,'Perpetual Stats(HEM)'!$A$3:$D$2773,3,FALSE),B9448)</f>
        <v>QLD</v>
      </c>
    </row>
    <row r="9449" spans="1:4">
      <c r="A9449">
        <v>9648</v>
      </c>
      <c r="B9449" t="s">
        <v>528</v>
      </c>
      <c r="C9449" t="s">
        <v>479</v>
      </c>
      <c r="D9449" t="str">
        <f>IFERROR(VLOOKUP(A9449,'Perpetual Stats(HEM)'!$A$3:$D$2773,3,FALSE),B9449)</f>
        <v>QLD</v>
      </c>
    </row>
    <row r="9450" spans="1:4">
      <c r="A9450">
        <v>9649</v>
      </c>
      <c r="B9450" t="s">
        <v>528</v>
      </c>
      <c r="C9450" t="s">
        <v>479</v>
      </c>
      <c r="D9450" t="str">
        <f>IFERROR(VLOOKUP(A9450,'Perpetual Stats(HEM)'!$A$3:$D$2773,3,FALSE),B9450)</f>
        <v>QLD</v>
      </c>
    </row>
    <row r="9451" spans="1:4">
      <c r="A9451">
        <v>9650</v>
      </c>
      <c r="B9451" t="s">
        <v>528</v>
      </c>
      <c r="C9451" t="s">
        <v>479</v>
      </c>
      <c r="D9451" t="str">
        <f>IFERROR(VLOOKUP(A9451,'Perpetual Stats(HEM)'!$A$3:$D$2773,3,FALSE),B9451)</f>
        <v>QLD</v>
      </c>
    </row>
    <row r="9452" spans="1:4">
      <c r="A9452">
        <v>9651</v>
      </c>
      <c r="B9452" t="s">
        <v>528</v>
      </c>
      <c r="C9452" t="s">
        <v>479</v>
      </c>
      <c r="D9452" t="str">
        <f>IFERROR(VLOOKUP(A9452,'Perpetual Stats(HEM)'!$A$3:$D$2773,3,FALSE),B9452)</f>
        <v>QLD</v>
      </c>
    </row>
    <row r="9453" spans="1:4">
      <c r="A9453">
        <v>9652</v>
      </c>
      <c r="B9453" t="s">
        <v>528</v>
      </c>
      <c r="C9453" t="s">
        <v>479</v>
      </c>
      <c r="D9453" t="str">
        <f>IFERROR(VLOOKUP(A9453,'Perpetual Stats(HEM)'!$A$3:$D$2773,3,FALSE),B9453)</f>
        <v>QLD</v>
      </c>
    </row>
    <row r="9454" spans="1:4">
      <c r="A9454">
        <v>9653</v>
      </c>
      <c r="B9454" t="s">
        <v>528</v>
      </c>
      <c r="C9454" t="s">
        <v>479</v>
      </c>
      <c r="D9454" t="str">
        <f>IFERROR(VLOOKUP(A9454,'Perpetual Stats(HEM)'!$A$3:$D$2773,3,FALSE),B9454)</f>
        <v>QLD</v>
      </c>
    </row>
    <row r="9455" spans="1:4">
      <c r="A9455">
        <v>9654</v>
      </c>
      <c r="B9455" t="s">
        <v>528</v>
      </c>
      <c r="C9455" t="s">
        <v>479</v>
      </c>
      <c r="D9455" t="str">
        <f>IFERROR(VLOOKUP(A9455,'Perpetual Stats(HEM)'!$A$3:$D$2773,3,FALSE),B9455)</f>
        <v>QLD</v>
      </c>
    </row>
    <row r="9456" spans="1:4">
      <c r="A9456">
        <v>9655</v>
      </c>
      <c r="B9456" t="s">
        <v>528</v>
      </c>
      <c r="C9456" t="s">
        <v>479</v>
      </c>
      <c r="D9456" t="str">
        <f>IFERROR(VLOOKUP(A9456,'Perpetual Stats(HEM)'!$A$3:$D$2773,3,FALSE),B9456)</f>
        <v>QLD</v>
      </c>
    </row>
    <row r="9457" spans="1:4">
      <c r="A9457">
        <v>9656</v>
      </c>
      <c r="B9457" t="s">
        <v>528</v>
      </c>
      <c r="C9457" t="s">
        <v>479</v>
      </c>
      <c r="D9457" t="str">
        <f>IFERROR(VLOOKUP(A9457,'Perpetual Stats(HEM)'!$A$3:$D$2773,3,FALSE),B9457)</f>
        <v>QLD</v>
      </c>
    </row>
    <row r="9458" spans="1:4">
      <c r="A9458">
        <v>9657</v>
      </c>
      <c r="B9458" t="s">
        <v>528</v>
      </c>
      <c r="C9458" t="s">
        <v>479</v>
      </c>
      <c r="D9458" t="str">
        <f>IFERROR(VLOOKUP(A9458,'Perpetual Stats(HEM)'!$A$3:$D$2773,3,FALSE),B9458)</f>
        <v>QLD</v>
      </c>
    </row>
    <row r="9459" spans="1:4">
      <c r="A9459">
        <v>9658</v>
      </c>
      <c r="B9459" t="s">
        <v>528</v>
      </c>
      <c r="C9459" t="s">
        <v>479</v>
      </c>
      <c r="D9459" t="str">
        <f>IFERROR(VLOOKUP(A9459,'Perpetual Stats(HEM)'!$A$3:$D$2773,3,FALSE),B9459)</f>
        <v>QLD</v>
      </c>
    </row>
    <row r="9460" spans="1:4">
      <c r="A9460">
        <v>9659</v>
      </c>
      <c r="B9460" t="s">
        <v>528</v>
      </c>
      <c r="C9460" t="s">
        <v>479</v>
      </c>
      <c r="D9460" t="str">
        <f>IFERROR(VLOOKUP(A9460,'Perpetual Stats(HEM)'!$A$3:$D$2773,3,FALSE),B9460)</f>
        <v>QLD</v>
      </c>
    </row>
    <row r="9461" spans="1:4">
      <c r="A9461">
        <v>9660</v>
      </c>
      <c r="B9461" t="s">
        <v>528</v>
      </c>
      <c r="C9461" t="s">
        <v>479</v>
      </c>
      <c r="D9461" t="str">
        <f>IFERROR(VLOOKUP(A9461,'Perpetual Stats(HEM)'!$A$3:$D$2773,3,FALSE),B9461)</f>
        <v>QLD</v>
      </c>
    </row>
    <row r="9462" spans="1:4">
      <c r="A9462">
        <v>9661</v>
      </c>
      <c r="B9462" t="s">
        <v>528</v>
      </c>
      <c r="C9462" t="s">
        <v>479</v>
      </c>
      <c r="D9462" t="str">
        <f>IFERROR(VLOOKUP(A9462,'Perpetual Stats(HEM)'!$A$3:$D$2773,3,FALSE),B9462)</f>
        <v>QLD</v>
      </c>
    </row>
    <row r="9463" spans="1:4">
      <c r="A9463">
        <v>9662</v>
      </c>
      <c r="B9463" t="s">
        <v>528</v>
      </c>
      <c r="C9463" t="s">
        <v>479</v>
      </c>
      <c r="D9463" t="str">
        <f>IFERROR(VLOOKUP(A9463,'Perpetual Stats(HEM)'!$A$3:$D$2773,3,FALSE),B9463)</f>
        <v>QLD</v>
      </c>
    </row>
    <row r="9464" spans="1:4">
      <c r="A9464">
        <v>9663</v>
      </c>
      <c r="B9464" t="s">
        <v>528</v>
      </c>
      <c r="C9464" t="s">
        <v>479</v>
      </c>
      <c r="D9464" t="str">
        <f>IFERROR(VLOOKUP(A9464,'Perpetual Stats(HEM)'!$A$3:$D$2773,3,FALSE),B9464)</f>
        <v>QLD</v>
      </c>
    </row>
    <row r="9465" spans="1:4">
      <c r="A9465">
        <v>9664</v>
      </c>
      <c r="B9465" t="s">
        <v>528</v>
      </c>
      <c r="C9465" t="s">
        <v>479</v>
      </c>
      <c r="D9465" t="str">
        <f>IFERROR(VLOOKUP(A9465,'Perpetual Stats(HEM)'!$A$3:$D$2773,3,FALSE),B9465)</f>
        <v>QLD</v>
      </c>
    </row>
    <row r="9466" spans="1:4">
      <c r="A9466">
        <v>9665</v>
      </c>
      <c r="B9466" t="s">
        <v>528</v>
      </c>
      <c r="C9466" t="s">
        <v>479</v>
      </c>
      <c r="D9466" t="str">
        <f>IFERROR(VLOOKUP(A9466,'Perpetual Stats(HEM)'!$A$3:$D$2773,3,FALSE),B9466)</f>
        <v>QLD</v>
      </c>
    </row>
    <row r="9467" spans="1:4">
      <c r="A9467">
        <v>9666</v>
      </c>
      <c r="B9467" t="s">
        <v>528</v>
      </c>
      <c r="C9467" t="s">
        <v>479</v>
      </c>
      <c r="D9467" t="str">
        <f>IFERROR(VLOOKUP(A9467,'Perpetual Stats(HEM)'!$A$3:$D$2773,3,FALSE),B9467)</f>
        <v>QLD</v>
      </c>
    </row>
    <row r="9468" spans="1:4">
      <c r="A9468">
        <v>9667</v>
      </c>
      <c r="B9468" t="s">
        <v>528</v>
      </c>
      <c r="C9468" t="s">
        <v>479</v>
      </c>
      <c r="D9468" t="str">
        <f>IFERROR(VLOOKUP(A9468,'Perpetual Stats(HEM)'!$A$3:$D$2773,3,FALSE),B9468)</f>
        <v>QLD</v>
      </c>
    </row>
    <row r="9469" spans="1:4">
      <c r="A9469">
        <v>9668</v>
      </c>
      <c r="B9469" t="s">
        <v>528</v>
      </c>
      <c r="C9469" t="s">
        <v>479</v>
      </c>
      <c r="D9469" t="str">
        <f>IFERROR(VLOOKUP(A9469,'Perpetual Stats(HEM)'!$A$3:$D$2773,3,FALSE),B9469)</f>
        <v>QLD</v>
      </c>
    </row>
    <row r="9470" spans="1:4">
      <c r="A9470">
        <v>9669</v>
      </c>
      <c r="B9470" t="s">
        <v>528</v>
      </c>
      <c r="C9470" t="s">
        <v>479</v>
      </c>
      <c r="D9470" t="str">
        <f>IFERROR(VLOOKUP(A9470,'Perpetual Stats(HEM)'!$A$3:$D$2773,3,FALSE),B9470)</f>
        <v>QLD</v>
      </c>
    </row>
    <row r="9471" spans="1:4">
      <c r="A9471">
        <v>9670</v>
      </c>
      <c r="B9471" t="s">
        <v>528</v>
      </c>
      <c r="C9471" t="s">
        <v>479</v>
      </c>
      <c r="D9471" t="str">
        <f>IFERROR(VLOOKUP(A9471,'Perpetual Stats(HEM)'!$A$3:$D$2773,3,FALSE),B9471)</f>
        <v>QLD</v>
      </c>
    </row>
    <row r="9472" spans="1:4">
      <c r="A9472">
        <v>9671</v>
      </c>
      <c r="B9472" t="s">
        <v>528</v>
      </c>
      <c r="C9472" t="s">
        <v>479</v>
      </c>
      <c r="D9472" t="str">
        <f>IFERROR(VLOOKUP(A9472,'Perpetual Stats(HEM)'!$A$3:$D$2773,3,FALSE),B9472)</f>
        <v>QLD</v>
      </c>
    </row>
    <row r="9473" spans="1:4">
      <c r="A9473">
        <v>9672</v>
      </c>
      <c r="B9473" t="s">
        <v>528</v>
      </c>
      <c r="C9473" t="s">
        <v>479</v>
      </c>
      <c r="D9473" t="str">
        <f>IFERROR(VLOOKUP(A9473,'Perpetual Stats(HEM)'!$A$3:$D$2773,3,FALSE),B9473)</f>
        <v>QLD</v>
      </c>
    </row>
    <row r="9474" spans="1:4">
      <c r="A9474">
        <v>9673</v>
      </c>
      <c r="B9474" t="s">
        <v>528</v>
      </c>
      <c r="C9474" t="s">
        <v>479</v>
      </c>
      <c r="D9474" t="str">
        <f>IFERROR(VLOOKUP(A9474,'Perpetual Stats(HEM)'!$A$3:$D$2773,3,FALSE),B9474)</f>
        <v>QLD</v>
      </c>
    </row>
    <row r="9475" spans="1:4">
      <c r="A9475">
        <v>9674</v>
      </c>
      <c r="B9475" t="s">
        <v>528</v>
      </c>
      <c r="C9475" t="s">
        <v>479</v>
      </c>
      <c r="D9475" t="str">
        <f>IFERROR(VLOOKUP(A9475,'Perpetual Stats(HEM)'!$A$3:$D$2773,3,FALSE),B9475)</f>
        <v>QLD</v>
      </c>
    </row>
    <row r="9476" spans="1:4">
      <c r="A9476">
        <v>9675</v>
      </c>
      <c r="B9476" t="s">
        <v>528</v>
      </c>
      <c r="C9476" t="s">
        <v>479</v>
      </c>
      <c r="D9476" t="str">
        <f>IFERROR(VLOOKUP(A9476,'Perpetual Stats(HEM)'!$A$3:$D$2773,3,FALSE),B9476)</f>
        <v>QLD</v>
      </c>
    </row>
    <row r="9477" spans="1:4">
      <c r="A9477">
        <v>9676</v>
      </c>
      <c r="B9477" t="s">
        <v>528</v>
      </c>
      <c r="C9477" t="s">
        <v>479</v>
      </c>
      <c r="D9477" t="str">
        <f>IFERROR(VLOOKUP(A9477,'Perpetual Stats(HEM)'!$A$3:$D$2773,3,FALSE),B9477)</f>
        <v>QLD</v>
      </c>
    </row>
    <row r="9478" spans="1:4">
      <c r="A9478">
        <v>9677</v>
      </c>
      <c r="B9478" t="s">
        <v>528</v>
      </c>
      <c r="C9478" t="s">
        <v>479</v>
      </c>
      <c r="D9478" t="str">
        <f>IFERROR(VLOOKUP(A9478,'Perpetual Stats(HEM)'!$A$3:$D$2773,3,FALSE),B9478)</f>
        <v>QLD</v>
      </c>
    </row>
    <row r="9479" spans="1:4">
      <c r="A9479">
        <v>9678</v>
      </c>
      <c r="B9479" t="s">
        <v>528</v>
      </c>
      <c r="C9479" t="s">
        <v>479</v>
      </c>
      <c r="D9479" t="str">
        <f>IFERROR(VLOOKUP(A9479,'Perpetual Stats(HEM)'!$A$3:$D$2773,3,FALSE),B9479)</f>
        <v>QLD</v>
      </c>
    </row>
    <row r="9480" spans="1:4">
      <c r="A9480">
        <v>9679</v>
      </c>
      <c r="B9480" t="s">
        <v>528</v>
      </c>
      <c r="C9480" t="s">
        <v>479</v>
      </c>
      <c r="D9480" t="str">
        <f>IFERROR(VLOOKUP(A9480,'Perpetual Stats(HEM)'!$A$3:$D$2773,3,FALSE),B9480)</f>
        <v>QLD</v>
      </c>
    </row>
    <row r="9481" spans="1:4">
      <c r="A9481">
        <v>9680</v>
      </c>
      <c r="B9481" t="s">
        <v>528</v>
      </c>
      <c r="C9481" t="s">
        <v>479</v>
      </c>
      <c r="D9481" t="str">
        <f>IFERROR(VLOOKUP(A9481,'Perpetual Stats(HEM)'!$A$3:$D$2773,3,FALSE),B9481)</f>
        <v>QLD</v>
      </c>
    </row>
    <row r="9482" spans="1:4">
      <c r="A9482">
        <v>9681</v>
      </c>
      <c r="B9482" t="s">
        <v>528</v>
      </c>
      <c r="C9482" t="s">
        <v>479</v>
      </c>
      <c r="D9482" t="str">
        <f>IFERROR(VLOOKUP(A9482,'Perpetual Stats(HEM)'!$A$3:$D$2773,3,FALSE),B9482)</f>
        <v>QLD</v>
      </c>
    </row>
    <row r="9483" spans="1:4">
      <c r="A9483">
        <v>9682</v>
      </c>
      <c r="B9483" t="s">
        <v>528</v>
      </c>
      <c r="C9483" t="s">
        <v>479</v>
      </c>
      <c r="D9483" t="str">
        <f>IFERROR(VLOOKUP(A9483,'Perpetual Stats(HEM)'!$A$3:$D$2773,3,FALSE),B9483)</f>
        <v>QLD</v>
      </c>
    </row>
    <row r="9484" spans="1:4">
      <c r="A9484">
        <v>9683</v>
      </c>
      <c r="B9484" t="s">
        <v>528</v>
      </c>
      <c r="C9484" t="s">
        <v>479</v>
      </c>
      <c r="D9484" t="str">
        <f>IFERROR(VLOOKUP(A9484,'Perpetual Stats(HEM)'!$A$3:$D$2773,3,FALSE),B9484)</f>
        <v>QLD</v>
      </c>
    </row>
    <row r="9485" spans="1:4">
      <c r="A9485">
        <v>9684</v>
      </c>
      <c r="B9485" t="s">
        <v>528</v>
      </c>
      <c r="C9485" t="s">
        <v>479</v>
      </c>
      <c r="D9485" t="str">
        <f>IFERROR(VLOOKUP(A9485,'Perpetual Stats(HEM)'!$A$3:$D$2773,3,FALSE),B9485)</f>
        <v>QLD</v>
      </c>
    </row>
    <row r="9486" spans="1:4">
      <c r="A9486">
        <v>9685</v>
      </c>
      <c r="B9486" t="s">
        <v>528</v>
      </c>
      <c r="C9486" t="s">
        <v>479</v>
      </c>
      <c r="D9486" t="str">
        <f>IFERROR(VLOOKUP(A9486,'Perpetual Stats(HEM)'!$A$3:$D$2773,3,FALSE),B9486)</f>
        <v>QLD</v>
      </c>
    </row>
    <row r="9487" spans="1:4">
      <c r="A9487">
        <v>9686</v>
      </c>
      <c r="B9487" t="s">
        <v>528</v>
      </c>
      <c r="C9487" t="s">
        <v>479</v>
      </c>
      <c r="D9487" t="str">
        <f>IFERROR(VLOOKUP(A9487,'Perpetual Stats(HEM)'!$A$3:$D$2773,3,FALSE),B9487)</f>
        <v>QLD</v>
      </c>
    </row>
    <row r="9488" spans="1:4">
      <c r="A9488">
        <v>9687</v>
      </c>
      <c r="B9488" t="s">
        <v>528</v>
      </c>
      <c r="C9488" t="s">
        <v>479</v>
      </c>
      <c r="D9488" t="str">
        <f>IFERROR(VLOOKUP(A9488,'Perpetual Stats(HEM)'!$A$3:$D$2773,3,FALSE),B9488)</f>
        <v>QLD</v>
      </c>
    </row>
    <row r="9489" spans="1:4">
      <c r="A9489">
        <v>9688</v>
      </c>
      <c r="B9489" t="s">
        <v>528</v>
      </c>
      <c r="C9489" t="s">
        <v>479</v>
      </c>
      <c r="D9489" t="str">
        <f>IFERROR(VLOOKUP(A9489,'Perpetual Stats(HEM)'!$A$3:$D$2773,3,FALSE),B9489)</f>
        <v>QLD</v>
      </c>
    </row>
    <row r="9490" spans="1:4">
      <c r="A9490">
        <v>9689</v>
      </c>
      <c r="B9490" t="s">
        <v>528</v>
      </c>
      <c r="C9490" t="s">
        <v>479</v>
      </c>
      <c r="D9490" t="str">
        <f>IFERROR(VLOOKUP(A9490,'Perpetual Stats(HEM)'!$A$3:$D$2773,3,FALSE),B9490)</f>
        <v>QLD</v>
      </c>
    </row>
    <row r="9491" spans="1:4">
      <c r="A9491">
        <v>9690</v>
      </c>
      <c r="B9491" t="s">
        <v>528</v>
      </c>
      <c r="C9491" t="s">
        <v>479</v>
      </c>
      <c r="D9491" t="str">
        <f>IFERROR(VLOOKUP(A9491,'Perpetual Stats(HEM)'!$A$3:$D$2773,3,FALSE),B9491)</f>
        <v>QLD</v>
      </c>
    </row>
    <row r="9492" spans="1:4">
      <c r="A9492">
        <v>9691</v>
      </c>
      <c r="B9492" t="s">
        <v>528</v>
      </c>
      <c r="C9492" t="s">
        <v>479</v>
      </c>
      <c r="D9492" t="str">
        <f>IFERROR(VLOOKUP(A9492,'Perpetual Stats(HEM)'!$A$3:$D$2773,3,FALSE),B9492)</f>
        <v>QLD</v>
      </c>
    </row>
    <row r="9493" spans="1:4">
      <c r="A9493">
        <v>9692</v>
      </c>
      <c r="B9493" t="s">
        <v>528</v>
      </c>
      <c r="C9493" t="s">
        <v>479</v>
      </c>
      <c r="D9493" t="str">
        <f>IFERROR(VLOOKUP(A9493,'Perpetual Stats(HEM)'!$A$3:$D$2773,3,FALSE),B9493)</f>
        <v>QLD</v>
      </c>
    </row>
    <row r="9494" spans="1:4">
      <c r="A9494">
        <v>9693</v>
      </c>
      <c r="B9494" t="s">
        <v>528</v>
      </c>
      <c r="C9494" t="s">
        <v>479</v>
      </c>
      <c r="D9494" t="str">
        <f>IFERROR(VLOOKUP(A9494,'Perpetual Stats(HEM)'!$A$3:$D$2773,3,FALSE),B9494)</f>
        <v>QLD</v>
      </c>
    </row>
    <row r="9495" spans="1:4">
      <c r="A9495">
        <v>9694</v>
      </c>
      <c r="B9495" t="s">
        <v>528</v>
      </c>
      <c r="C9495" t="s">
        <v>479</v>
      </c>
      <c r="D9495" t="str">
        <f>IFERROR(VLOOKUP(A9495,'Perpetual Stats(HEM)'!$A$3:$D$2773,3,FALSE),B9495)</f>
        <v>QLD</v>
      </c>
    </row>
    <row r="9496" spans="1:4">
      <c r="A9496">
        <v>9695</v>
      </c>
      <c r="B9496" t="s">
        <v>528</v>
      </c>
      <c r="C9496" t="s">
        <v>479</v>
      </c>
      <c r="D9496" t="str">
        <f>IFERROR(VLOOKUP(A9496,'Perpetual Stats(HEM)'!$A$3:$D$2773,3,FALSE),B9496)</f>
        <v>QLD</v>
      </c>
    </row>
    <row r="9497" spans="1:4">
      <c r="A9497">
        <v>9696</v>
      </c>
      <c r="B9497" t="s">
        <v>528</v>
      </c>
      <c r="C9497" t="s">
        <v>479</v>
      </c>
      <c r="D9497" t="str">
        <f>IFERROR(VLOOKUP(A9497,'Perpetual Stats(HEM)'!$A$3:$D$2773,3,FALSE),B9497)</f>
        <v>QLD</v>
      </c>
    </row>
    <row r="9498" spans="1:4">
      <c r="A9498">
        <v>9697</v>
      </c>
      <c r="B9498" t="s">
        <v>528</v>
      </c>
      <c r="C9498" t="s">
        <v>479</v>
      </c>
      <c r="D9498" t="str">
        <f>IFERROR(VLOOKUP(A9498,'Perpetual Stats(HEM)'!$A$3:$D$2773,3,FALSE),B9498)</f>
        <v>QLD</v>
      </c>
    </row>
    <row r="9499" spans="1:4">
      <c r="A9499">
        <v>9698</v>
      </c>
      <c r="B9499" t="s">
        <v>528</v>
      </c>
      <c r="C9499" t="s">
        <v>479</v>
      </c>
      <c r="D9499" t="str">
        <f>IFERROR(VLOOKUP(A9499,'Perpetual Stats(HEM)'!$A$3:$D$2773,3,FALSE),B9499)</f>
        <v>QLD</v>
      </c>
    </row>
    <row r="9500" spans="1:4">
      <c r="A9500">
        <v>9699</v>
      </c>
      <c r="B9500" t="s">
        <v>528</v>
      </c>
      <c r="C9500" t="s">
        <v>479</v>
      </c>
      <c r="D9500" t="str">
        <f>IFERROR(VLOOKUP(A9500,'Perpetual Stats(HEM)'!$A$3:$D$2773,3,FALSE),B9500)</f>
        <v>QLD</v>
      </c>
    </row>
    <row r="9501" spans="1:4">
      <c r="A9501">
        <v>9700</v>
      </c>
      <c r="B9501" t="s">
        <v>528</v>
      </c>
      <c r="C9501" t="s">
        <v>479</v>
      </c>
      <c r="D9501" t="str">
        <f>IFERROR(VLOOKUP(A9501,'Perpetual Stats(HEM)'!$A$3:$D$2773,3,FALSE),B9501)</f>
        <v>QLD</v>
      </c>
    </row>
    <row r="9502" spans="1:4">
      <c r="A9502">
        <v>9701</v>
      </c>
      <c r="B9502" t="s">
        <v>528</v>
      </c>
      <c r="C9502" t="s">
        <v>479</v>
      </c>
      <c r="D9502" t="str">
        <f>IFERROR(VLOOKUP(A9502,'Perpetual Stats(HEM)'!$A$3:$D$2773,3,FALSE),B9502)</f>
        <v>QLD</v>
      </c>
    </row>
    <row r="9503" spans="1:4">
      <c r="A9503">
        <v>9702</v>
      </c>
      <c r="B9503" t="s">
        <v>528</v>
      </c>
      <c r="C9503" t="s">
        <v>479</v>
      </c>
      <c r="D9503" t="str">
        <f>IFERROR(VLOOKUP(A9503,'Perpetual Stats(HEM)'!$A$3:$D$2773,3,FALSE),B9503)</f>
        <v>QLD</v>
      </c>
    </row>
    <row r="9504" spans="1:4">
      <c r="A9504">
        <v>9703</v>
      </c>
      <c r="B9504" t="s">
        <v>528</v>
      </c>
      <c r="C9504" t="s">
        <v>479</v>
      </c>
      <c r="D9504" t="str">
        <f>IFERROR(VLOOKUP(A9504,'Perpetual Stats(HEM)'!$A$3:$D$2773,3,FALSE),B9504)</f>
        <v>QLD</v>
      </c>
    </row>
    <row r="9505" spans="1:4">
      <c r="A9505">
        <v>9704</v>
      </c>
      <c r="B9505" t="s">
        <v>528</v>
      </c>
      <c r="C9505" t="s">
        <v>479</v>
      </c>
      <c r="D9505" t="str">
        <f>IFERROR(VLOOKUP(A9505,'Perpetual Stats(HEM)'!$A$3:$D$2773,3,FALSE),B9505)</f>
        <v>QLD</v>
      </c>
    </row>
    <row r="9506" spans="1:4">
      <c r="A9506">
        <v>9705</v>
      </c>
      <c r="B9506" t="s">
        <v>528</v>
      </c>
      <c r="C9506" t="s">
        <v>479</v>
      </c>
      <c r="D9506" t="str">
        <f>IFERROR(VLOOKUP(A9506,'Perpetual Stats(HEM)'!$A$3:$D$2773,3,FALSE),B9506)</f>
        <v>QLD</v>
      </c>
    </row>
    <row r="9507" spans="1:4">
      <c r="A9507">
        <v>9706</v>
      </c>
      <c r="B9507" t="s">
        <v>528</v>
      </c>
      <c r="C9507" t="s">
        <v>479</v>
      </c>
      <c r="D9507" t="str">
        <f>IFERROR(VLOOKUP(A9507,'Perpetual Stats(HEM)'!$A$3:$D$2773,3,FALSE),B9507)</f>
        <v>QLD</v>
      </c>
    </row>
    <row r="9508" spans="1:4">
      <c r="A9508">
        <v>9707</v>
      </c>
      <c r="B9508" t="s">
        <v>528</v>
      </c>
      <c r="C9508" t="s">
        <v>479</v>
      </c>
      <c r="D9508" t="str">
        <f>IFERROR(VLOOKUP(A9508,'Perpetual Stats(HEM)'!$A$3:$D$2773,3,FALSE),B9508)</f>
        <v>QLD</v>
      </c>
    </row>
    <row r="9509" spans="1:4">
      <c r="A9509">
        <v>9708</v>
      </c>
      <c r="B9509" t="s">
        <v>528</v>
      </c>
      <c r="C9509" t="s">
        <v>479</v>
      </c>
      <c r="D9509" t="str">
        <f>IFERROR(VLOOKUP(A9509,'Perpetual Stats(HEM)'!$A$3:$D$2773,3,FALSE),B9509)</f>
        <v>QLD</v>
      </c>
    </row>
    <row r="9510" spans="1:4">
      <c r="A9510">
        <v>9709</v>
      </c>
      <c r="B9510" t="s">
        <v>528</v>
      </c>
      <c r="C9510" t="s">
        <v>479</v>
      </c>
      <c r="D9510" t="str">
        <f>IFERROR(VLOOKUP(A9510,'Perpetual Stats(HEM)'!$A$3:$D$2773,3,FALSE),B9510)</f>
        <v>QLD</v>
      </c>
    </row>
    <row r="9511" spans="1:4">
      <c r="A9511">
        <v>9710</v>
      </c>
      <c r="B9511" t="s">
        <v>528</v>
      </c>
      <c r="C9511" t="s">
        <v>479</v>
      </c>
      <c r="D9511" t="str">
        <f>IFERROR(VLOOKUP(A9511,'Perpetual Stats(HEM)'!$A$3:$D$2773,3,FALSE),B9511)</f>
        <v>QLD</v>
      </c>
    </row>
    <row r="9512" spans="1:4">
      <c r="A9512">
        <v>9711</v>
      </c>
      <c r="B9512" t="s">
        <v>528</v>
      </c>
      <c r="C9512" t="s">
        <v>479</v>
      </c>
      <c r="D9512" t="str">
        <f>IFERROR(VLOOKUP(A9512,'Perpetual Stats(HEM)'!$A$3:$D$2773,3,FALSE),B9512)</f>
        <v>QLD</v>
      </c>
    </row>
    <row r="9513" spans="1:4">
      <c r="A9513">
        <v>9712</v>
      </c>
      <c r="B9513" t="s">
        <v>528</v>
      </c>
      <c r="C9513" t="s">
        <v>479</v>
      </c>
      <c r="D9513" t="str">
        <f>IFERROR(VLOOKUP(A9513,'Perpetual Stats(HEM)'!$A$3:$D$2773,3,FALSE),B9513)</f>
        <v>QLD</v>
      </c>
    </row>
    <row r="9514" spans="1:4">
      <c r="A9514">
        <v>9713</v>
      </c>
      <c r="B9514" t="s">
        <v>528</v>
      </c>
      <c r="C9514" t="s">
        <v>479</v>
      </c>
      <c r="D9514" t="str">
        <f>IFERROR(VLOOKUP(A9514,'Perpetual Stats(HEM)'!$A$3:$D$2773,3,FALSE),B9514)</f>
        <v>QLD</v>
      </c>
    </row>
    <row r="9515" spans="1:4">
      <c r="A9515">
        <v>9714</v>
      </c>
      <c r="B9515" t="s">
        <v>528</v>
      </c>
      <c r="C9515" t="s">
        <v>479</v>
      </c>
      <c r="D9515" t="str">
        <f>IFERROR(VLOOKUP(A9515,'Perpetual Stats(HEM)'!$A$3:$D$2773,3,FALSE),B9515)</f>
        <v>QLD</v>
      </c>
    </row>
    <row r="9516" spans="1:4">
      <c r="A9516">
        <v>9715</v>
      </c>
      <c r="B9516" t="s">
        <v>528</v>
      </c>
      <c r="C9516" t="s">
        <v>479</v>
      </c>
      <c r="D9516" t="str">
        <f>IFERROR(VLOOKUP(A9516,'Perpetual Stats(HEM)'!$A$3:$D$2773,3,FALSE),B9516)</f>
        <v>QLD</v>
      </c>
    </row>
    <row r="9517" spans="1:4">
      <c r="A9517">
        <v>9716</v>
      </c>
      <c r="B9517" t="s">
        <v>528</v>
      </c>
      <c r="C9517" t="s">
        <v>479</v>
      </c>
      <c r="D9517" t="str">
        <f>IFERROR(VLOOKUP(A9517,'Perpetual Stats(HEM)'!$A$3:$D$2773,3,FALSE),B9517)</f>
        <v>QLD</v>
      </c>
    </row>
    <row r="9518" spans="1:4">
      <c r="A9518">
        <v>9717</v>
      </c>
      <c r="B9518" t="s">
        <v>528</v>
      </c>
      <c r="C9518" t="s">
        <v>479</v>
      </c>
      <c r="D9518" t="str">
        <f>IFERROR(VLOOKUP(A9518,'Perpetual Stats(HEM)'!$A$3:$D$2773,3,FALSE),B9518)</f>
        <v>QLD</v>
      </c>
    </row>
    <row r="9519" spans="1:4">
      <c r="A9519">
        <v>9718</v>
      </c>
      <c r="B9519" t="s">
        <v>528</v>
      </c>
      <c r="C9519" t="s">
        <v>479</v>
      </c>
      <c r="D9519" t="str">
        <f>IFERROR(VLOOKUP(A9519,'Perpetual Stats(HEM)'!$A$3:$D$2773,3,FALSE),B9519)</f>
        <v>QLD</v>
      </c>
    </row>
    <row r="9520" spans="1:4">
      <c r="A9520">
        <v>9719</v>
      </c>
      <c r="B9520" t="s">
        <v>528</v>
      </c>
      <c r="C9520" t="s">
        <v>479</v>
      </c>
      <c r="D9520" t="str">
        <f>IFERROR(VLOOKUP(A9520,'Perpetual Stats(HEM)'!$A$3:$D$2773,3,FALSE),B9520)</f>
        <v>QLD</v>
      </c>
    </row>
    <row r="9521" spans="1:4">
      <c r="A9521">
        <v>9720</v>
      </c>
      <c r="B9521" t="s">
        <v>528</v>
      </c>
      <c r="C9521" t="s">
        <v>479</v>
      </c>
      <c r="D9521" t="str">
        <f>IFERROR(VLOOKUP(A9521,'Perpetual Stats(HEM)'!$A$3:$D$2773,3,FALSE),B9521)</f>
        <v>QLD</v>
      </c>
    </row>
    <row r="9522" spans="1:4">
      <c r="A9522">
        <v>9721</v>
      </c>
      <c r="B9522" t="s">
        <v>528</v>
      </c>
      <c r="C9522" t="s">
        <v>479</v>
      </c>
      <c r="D9522" t="str">
        <f>IFERROR(VLOOKUP(A9522,'Perpetual Stats(HEM)'!$A$3:$D$2773,3,FALSE),B9522)</f>
        <v>QLD</v>
      </c>
    </row>
    <row r="9523" spans="1:4">
      <c r="A9523">
        <v>9722</v>
      </c>
      <c r="B9523" t="s">
        <v>528</v>
      </c>
      <c r="C9523" t="s">
        <v>479</v>
      </c>
      <c r="D9523" t="str">
        <f>IFERROR(VLOOKUP(A9523,'Perpetual Stats(HEM)'!$A$3:$D$2773,3,FALSE),B9523)</f>
        <v>QLD</v>
      </c>
    </row>
    <row r="9524" spans="1:4">
      <c r="A9524">
        <v>9723</v>
      </c>
      <c r="B9524" t="s">
        <v>528</v>
      </c>
      <c r="C9524" t="s">
        <v>479</v>
      </c>
      <c r="D9524" t="str">
        <f>IFERROR(VLOOKUP(A9524,'Perpetual Stats(HEM)'!$A$3:$D$2773,3,FALSE),B9524)</f>
        <v>QLD</v>
      </c>
    </row>
    <row r="9525" spans="1:4">
      <c r="A9525">
        <v>9724</v>
      </c>
      <c r="B9525" t="s">
        <v>528</v>
      </c>
      <c r="C9525" t="s">
        <v>479</v>
      </c>
      <c r="D9525" t="str">
        <f>IFERROR(VLOOKUP(A9525,'Perpetual Stats(HEM)'!$A$3:$D$2773,3,FALSE),B9525)</f>
        <v>QLD</v>
      </c>
    </row>
    <row r="9526" spans="1:4">
      <c r="A9526">
        <v>9725</v>
      </c>
      <c r="B9526" t="s">
        <v>528</v>
      </c>
      <c r="C9526" t="s">
        <v>479</v>
      </c>
      <c r="D9526" t="str">
        <f>IFERROR(VLOOKUP(A9526,'Perpetual Stats(HEM)'!$A$3:$D$2773,3,FALSE),B9526)</f>
        <v>QLD</v>
      </c>
    </row>
    <row r="9527" spans="1:4">
      <c r="A9527">
        <v>9726</v>
      </c>
      <c r="B9527" t="s">
        <v>528</v>
      </c>
      <c r="C9527" t="s">
        <v>479</v>
      </c>
      <c r="D9527" t="str">
        <f>IFERROR(VLOOKUP(A9527,'Perpetual Stats(HEM)'!$A$3:$D$2773,3,FALSE),B9527)</f>
        <v>QLD</v>
      </c>
    </row>
    <row r="9528" spans="1:4">
      <c r="A9528">
        <v>9727</v>
      </c>
      <c r="B9528" t="s">
        <v>528</v>
      </c>
      <c r="C9528" t="s">
        <v>479</v>
      </c>
      <c r="D9528" t="str">
        <f>IFERROR(VLOOKUP(A9528,'Perpetual Stats(HEM)'!$A$3:$D$2773,3,FALSE),B9528)</f>
        <v>QLD</v>
      </c>
    </row>
    <row r="9529" spans="1:4">
      <c r="A9529">
        <v>9728</v>
      </c>
      <c r="B9529" t="s">
        <v>528</v>
      </c>
      <c r="C9529" t="s">
        <v>479</v>
      </c>
      <c r="D9529" t="str">
        <f>IFERROR(VLOOKUP(A9529,'Perpetual Stats(HEM)'!$A$3:$D$2773,3,FALSE),B9529)</f>
        <v>QLD</v>
      </c>
    </row>
    <row r="9530" spans="1:4">
      <c r="A9530">
        <v>9729</v>
      </c>
      <c r="B9530" t="s">
        <v>528</v>
      </c>
      <c r="C9530" t="s">
        <v>479</v>
      </c>
      <c r="D9530" t="str">
        <f>IFERROR(VLOOKUP(A9530,'Perpetual Stats(HEM)'!$A$3:$D$2773,3,FALSE),B9530)</f>
        <v>QLD</v>
      </c>
    </row>
    <row r="9531" spans="1:4">
      <c r="A9531">
        <v>9730</v>
      </c>
      <c r="B9531" t="s">
        <v>528</v>
      </c>
      <c r="C9531" t="s">
        <v>479</v>
      </c>
      <c r="D9531" t="str">
        <f>IFERROR(VLOOKUP(A9531,'Perpetual Stats(HEM)'!$A$3:$D$2773,3,FALSE),B9531)</f>
        <v>QLD</v>
      </c>
    </row>
    <row r="9532" spans="1:4">
      <c r="A9532">
        <v>9731</v>
      </c>
      <c r="B9532" t="s">
        <v>528</v>
      </c>
      <c r="C9532" t="s">
        <v>479</v>
      </c>
      <c r="D9532" t="str">
        <f>IFERROR(VLOOKUP(A9532,'Perpetual Stats(HEM)'!$A$3:$D$2773,3,FALSE),B9532)</f>
        <v>QLD</v>
      </c>
    </row>
    <row r="9533" spans="1:4">
      <c r="A9533">
        <v>9732</v>
      </c>
      <c r="B9533" t="s">
        <v>528</v>
      </c>
      <c r="C9533" t="s">
        <v>479</v>
      </c>
      <c r="D9533" t="str">
        <f>IFERROR(VLOOKUP(A9533,'Perpetual Stats(HEM)'!$A$3:$D$2773,3,FALSE),B9533)</f>
        <v>QLD</v>
      </c>
    </row>
    <row r="9534" spans="1:4">
      <c r="A9534">
        <v>9733</v>
      </c>
      <c r="B9534" t="s">
        <v>528</v>
      </c>
      <c r="C9534" t="s">
        <v>479</v>
      </c>
      <c r="D9534" t="str">
        <f>IFERROR(VLOOKUP(A9534,'Perpetual Stats(HEM)'!$A$3:$D$2773,3,FALSE),B9534)</f>
        <v>QLD</v>
      </c>
    </row>
    <row r="9535" spans="1:4">
      <c r="A9535">
        <v>9734</v>
      </c>
      <c r="B9535" t="s">
        <v>528</v>
      </c>
      <c r="C9535" t="s">
        <v>479</v>
      </c>
      <c r="D9535" t="str">
        <f>IFERROR(VLOOKUP(A9535,'Perpetual Stats(HEM)'!$A$3:$D$2773,3,FALSE),B9535)</f>
        <v>QLD</v>
      </c>
    </row>
    <row r="9536" spans="1:4">
      <c r="A9536">
        <v>9735</v>
      </c>
      <c r="B9536" t="s">
        <v>528</v>
      </c>
      <c r="C9536" t="s">
        <v>479</v>
      </c>
      <c r="D9536" t="str">
        <f>IFERROR(VLOOKUP(A9536,'Perpetual Stats(HEM)'!$A$3:$D$2773,3,FALSE),B9536)</f>
        <v>QLD</v>
      </c>
    </row>
    <row r="9537" spans="1:4">
      <c r="A9537">
        <v>9736</v>
      </c>
      <c r="B9537" t="s">
        <v>528</v>
      </c>
      <c r="C9537" t="s">
        <v>479</v>
      </c>
      <c r="D9537" t="str">
        <f>IFERROR(VLOOKUP(A9537,'Perpetual Stats(HEM)'!$A$3:$D$2773,3,FALSE),B9537)</f>
        <v>QLD</v>
      </c>
    </row>
    <row r="9538" spans="1:4">
      <c r="A9538">
        <v>9737</v>
      </c>
      <c r="B9538" t="s">
        <v>528</v>
      </c>
      <c r="C9538" t="s">
        <v>479</v>
      </c>
      <c r="D9538" t="str">
        <f>IFERROR(VLOOKUP(A9538,'Perpetual Stats(HEM)'!$A$3:$D$2773,3,FALSE),B9538)</f>
        <v>QLD</v>
      </c>
    </row>
    <row r="9539" spans="1:4">
      <c r="A9539">
        <v>9738</v>
      </c>
      <c r="B9539" t="s">
        <v>528</v>
      </c>
      <c r="C9539" t="s">
        <v>479</v>
      </c>
      <c r="D9539" t="str">
        <f>IFERROR(VLOOKUP(A9539,'Perpetual Stats(HEM)'!$A$3:$D$2773,3,FALSE),B9539)</f>
        <v>QLD</v>
      </c>
    </row>
    <row r="9540" spans="1:4">
      <c r="A9540">
        <v>9739</v>
      </c>
      <c r="B9540" t="s">
        <v>528</v>
      </c>
      <c r="C9540" t="s">
        <v>479</v>
      </c>
      <c r="D9540" t="str">
        <f>IFERROR(VLOOKUP(A9540,'Perpetual Stats(HEM)'!$A$3:$D$2773,3,FALSE),B9540)</f>
        <v>QLD</v>
      </c>
    </row>
    <row r="9541" spans="1:4">
      <c r="A9541">
        <v>9740</v>
      </c>
      <c r="B9541" t="s">
        <v>528</v>
      </c>
      <c r="C9541" t="s">
        <v>479</v>
      </c>
      <c r="D9541" t="str">
        <f>IFERROR(VLOOKUP(A9541,'Perpetual Stats(HEM)'!$A$3:$D$2773,3,FALSE),B9541)</f>
        <v>QLD</v>
      </c>
    </row>
    <row r="9542" spans="1:4">
      <c r="A9542">
        <v>9741</v>
      </c>
      <c r="B9542" t="s">
        <v>528</v>
      </c>
      <c r="C9542" t="s">
        <v>479</v>
      </c>
      <c r="D9542" t="str">
        <f>IFERROR(VLOOKUP(A9542,'Perpetual Stats(HEM)'!$A$3:$D$2773,3,FALSE),B9542)</f>
        <v>QLD</v>
      </c>
    </row>
    <row r="9543" spans="1:4">
      <c r="A9543">
        <v>9742</v>
      </c>
      <c r="B9543" t="s">
        <v>528</v>
      </c>
      <c r="C9543" t="s">
        <v>479</v>
      </c>
      <c r="D9543" t="str">
        <f>IFERROR(VLOOKUP(A9543,'Perpetual Stats(HEM)'!$A$3:$D$2773,3,FALSE),B9543)</f>
        <v>QLD</v>
      </c>
    </row>
    <row r="9544" spans="1:4">
      <c r="A9544">
        <v>9743</v>
      </c>
      <c r="B9544" t="s">
        <v>528</v>
      </c>
      <c r="C9544" t="s">
        <v>479</v>
      </c>
      <c r="D9544" t="str">
        <f>IFERROR(VLOOKUP(A9544,'Perpetual Stats(HEM)'!$A$3:$D$2773,3,FALSE),B9544)</f>
        <v>QLD</v>
      </c>
    </row>
    <row r="9545" spans="1:4">
      <c r="A9545">
        <v>9744</v>
      </c>
      <c r="B9545" t="s">
        <v>528</v>
      </c>
      <c r="C9545" t="s">
        <v>479</v>
      </c>
      <c r="D9545" t="str">
        <f>IFERROR(VLOOKUP(A9545,'Perpetual Stats(HEM)'!$A$3:$D$2773,3,FALSE),B9545)</f>
        <v>QLD</v>
      </c>
    </row>
    <row r="9546" spans="1:4">
      <c r="A9546">
        <v>9745</v>
      </c>
      <c r="B9546" t="s">
        <v>528</v>
      </c>
      <c r="C9546" t="s">
        <v>479</v>
      </c>
      <c r="D9546" t="str">
        <f>IFERROR(VLOOKUP(A9546,'Perpetual Stats(HEM)'!$A$3:$D$2773,3,FALSE),B9546)</f>
        <v>QLD</v>
      </c>
    </row>
    <row r="9547" spans="1:4">
      <c r="A9547">
        <v>9746</v>
      </c>
      <c r="B9547" t="s">
        <v>528</v>
      </c>
      <c r="C9547" t="s">
        <v>479</v>
      </c>
      <c r="D9547" t="str">
        <f>IFERROR(VLOOKUP(A9547,'Perpetual Stats(HEM)'!$A$3:$D$2773,3,FALSE),B9547)</f>
        <v>QLD</v>
      </c>
    </row>
    <row r="9548" spans="1:4">
      <c r="A9548">
        <v>9747</v>
      </c>
      <c r="B9548" t="s">
        <v>528</v>
      </c>
      <c r="C9548" t="s">
        <v>479</v>
      </c>
      <c r="D9548" t="str">
        <f>IFERROR(VLOOKUP(A9548,'Perpetual Stats(HEM)'!$A$3:$D$2773,3,FALSE),B9548)</f>
        <v>QLD</v>
      </c>
    </row>
    <row r="9549" spans="1:4">
      <c r="A9549">
        <v>9748</v>
      </c>
      <c r="B9549" t="s">
        <v>528</v>
      </c>
      <c r="C9549" t="s">
        <v>479</v>
      </c>
      <c r="D9549" t="str">
        <f>IFERROR(VLOOKUP(A9549,'Perpetual Stats(HEM)'!$A$3:$D$2773,3,FALSE),B9549)</f>
        <v>QLD</v>
      </c>
    </row>
    <row r="9550" spans="1:4">
      <c r="A9550">
        <v>9749</v>
      </c>
      <c r="B9550" t="s">
        <v>528</v>
      </c>
      <c r="C9550" t="s">
        <v>479</v>
      </c>
      <c r="D9550" t="str">
        <f>IFERROR(VLOOKUP(A9550,'Perpetual Stats(HEM)'!$A$3:$D$2773,3,FALSE),B9550)</f>
        <v>QLD</v>
      </c>
    </row>
    <row r="9551" spans="1:4">
      <c r="A9551">
        <v>9750</v>
      </c>
      <c r="B9551" t="s">
        <v>528</v>
      </c>
      <c r="C9551" t="s">
        <v>479</v>
      </c>
      <c r="D9551" t="str">
        <f>IFERROR(VLOOKUP(A9551,'Perpetual Stats(HEM)'!$A$3:$D$2773,3,FALSE),B9551)</f>
        <v>QLD</v>
      </c>
    </row>
    <row r="9552" spans="1:4">
      <c r="A9552">
        <v>9751</v>
      </c>
      <c r="B9552" t="s">
        <v>528</v>
      </c>
      <c r="C9552" t="s">
        <v>479</v>
      </c>
      <c r="D9552" t="str">
        <f>IFERROR(VLOOKUP(A9552,'Perpetual Stats(HEM)'!$A$3:$D$2773,3,FALSE),B9552)</f>
        <v>QLD</v>
      </c>
    </row>
    <row r="9553" spans="1:4">
      <c r="A9553">
        <v>9752</v>
      </c>
      <c r="B9553" t="s">
        <v>528</v>
      </c>
      <c r="C9553" t="s">
        <v>479</v>
      </c>
      <c r="D9553" t="str">
        <f>IFERROR(VLOOKUP(A9553,'Perpetual Stats(HEM)'!$A$3:$D$2773,3,FALSE),B9553)</f>
        <v>QLD</v>
      </c>
    </row>
    <row r="9554" spans="1:4">
      <c r="A9554">
        <v>9753</v>
      </c>
      <c r="B9554" t="s">
        <v>528</v>
      </c>
      <c r="C9554" t="s">
        <v>479</v>
      </c>
      <c r="D9554" t="str">
        <f>IFERROR(VLOOKUP(A9554,'Perpetual Stats(HEM)'!$A$3:$D$2773,3,FALSE),B9554)</f>
        <v>QLD</v>
      </c>
    </row>
    <row r="9555" spans="1:4">
      <c r="A9555">
        <v>9754</v>
      </c>
      <c r="B9555" t="s">
        <v>528</v>
      </c>
      <c r="C9555" t="s">
        <v>479</v>
      </c>
      <c r="D9555" t="str">
        <f>IFERROR(VLOOKUP(A9555,'Perpetual Stats(HEM)'!$A$3:$D$2773,3,FALSE),B9555)</f>
        <v>QLD</v>
      </c>
    </row>
    <row r="9556" spans="1:4">
      <c r="A9556">
        <v>9755</v>
      </c>
      <c r="B9556" t="s">
        <v>528</v>
      </c>
      <c r="C9556" t="s">
        <v>479</v>
      </c>
      <c r="D9556" t="str">
        <f>IFERROR(VLOOKUP(A9556,'Perpetual Stats(HEM)'!$A$3:$D$2773,3,FALSE),B9556)</f>
        <v>QLD</v>
      </c>
    </row>
    <row r="9557" spans="1:4">
      <c r="A9557">
        <v>9756</v>
      </c>
      <c r="B9557" t="s">
        <v>528</v>
      </c>
      <c r="C9557" t="s">
        <v>479</v>
      </c>
      <c r="D9557" t="str">
        <f>IFERROR(VLOOKUP(A9557,'Perpetual Stats(HEM)'!$A$3:$D$2773,3,FALSE),B9557)</f>
        <v>QLD</v>
      </c>
    </row>
    <row r="9558" spans="1:4">
      <c r="A9558">
        <v>9757</v>
      </c>
      <c r="B9558" t="s">
        <v>528</v>
      </c>
      <c r="C9558" t="s">
        <v>479</v>
      </c>
      <c r="D9558" t="str">
        <f>IFERROR(VLOOKUP(A9558,'Perpetual Stats(HEM)'!$A$3:$D$2773,3,FALSE),B9558)</f>
        <v>QLD</v>
      </c>
    </row>
    <row r="9559" spans="1:4">
      <c r="A9559">
        <v>9758</v>
      </c>
      <c r="B9559" t="s">
        <v>528</v>
      </c>
      <c r="C9559" t="s">
        <v>479</v>
      </c>
      <c r="D9559" t="str">
        <f>IFERROR(VLOOKUP(A9559,'Perpetual Stats(HEM)'!$A$3:$D$2773,3,FALSE),B9559)</f>
        <v>QLD</v>
      </c>
    </row>
    <row r="9560" spans="1:4">
      <c r="A9560">
        <v>9759</v>
      </c>
      <c r="B9560" t="s">
        <v>528</v>
      </c>
      <c r="C9560" t="s">
        <v>479</v>
      </c>
      <c r="D9560" t="str">
        <f>IFERROR(VLOOKUP(A9560,'Perpetual Stats(HEM)'!$A$3:$D$2773,3,FALSE),B9560)</f>
        <v>QLD</v>
      </c>
    </row>
    <row r="9561" spans="1:4">
      <c r="A9561">
        <v>9760</v>
      </c>
      <c r="B9561" t="s">
        <v>528</v>
      </c>
      <c r="C9561" t="s">
        <v>479</v>
      </c>
      <c r="D9561" t="str">
        <f>IFERROR(VLOOKUP(A9561,'Perpetual Stats(HEM)'!$A$3:$D$2773,3,FALSE),B9561)</f>
        <v>QLD</v>
      </c>
    </row>
    <row r="9562" spans="1:4">
      <c r="A9562">
        <v>9761</v>
      </c>
      <c r="B9562" t="s">
        <v>528</v>
      </c>
      <c r="C9562" t="s">
        <v>479</v>
      </c>
      <c r="D9562" t="str">
        <f>IFERROR(VLOOKUP(A9562,'Perpetual Stats(HEM)'!$A$3:$D$2773,3,FALSE),B9562)</f>
        <v>QLD</v>
      </c>
    </row>
    <row r="9563" spans="1:4">
      <c r="A9563">
        <v>9762</v>
      </c>
      <c r="B9563" t="s">
        <v>528</v>
      </c>
      <c r="C9563" t="s">
        <v>479</v>
      </c>
      <c r="D9563" t="str">
        <f>IFERROR(VLOOKUP(A9563,'Perpetual Stats(HEM)'!$A$3:$D$2773,3,FALSE),B9563)</f>
        <v>QLD</v>
      </c>
    </row>
    <row r="9564" spans="1:4">
      <c r="A9564">
        <v>9763</v>
      </c>
      <c r="B9564" t="s">
        <v>528</v>
      </c>
      <c r="C9564" t="s">
        <v>479</v>
      </c>
      <c r="D9564" t="str">
        <f>IFERROR(VLOOKUP(A9564,'Perpetual Stats(HEM)'!$A$3:$D$2773,3,FALSE),B9564)</f>
        <v>QLD</v>
      </c>
    </row>
    <row r="9565" spans="1:4">
      <c r="A9565">
        <v>9764</v>
      </c>
      <c r="B9565" t="s">
        <v>528</v>
      </c>
      <c r="C9565" t="s">
        <v>479</v>
      </c>
      <c r="D9565" t="str">
        <f>IFERROR(VLOOKUP(A9565,'Perpetual Stats(HEM)'!$A$3:$D$2773,3,FALSE),B9565)</f>
        <v>QLD</v>
      </c>
    </row>
    <row r="9566" spans="1:4">
      <c r="A9566">
        <v>9765</v>
      </c>
      <c r="B9566" t="s">
        <v>528</v>
      </c>
      <c r="C9566" t="s">
        <v>479</v>
      </c>
      <c r="D9566" t="str">
        <f>IFERROR(VLOOKUP(A9566,'Perpetual Stats(HEM)'!$A$3:$D$2773,3,FALSE),B9566)</f>
        <v>QLD</v>
      </c>
    </row>
    <row r="9567" spans="1:4">
      <c r="A9567">
        <v>9766</v>
      </c>
      <c r="B9567" t="s">
        <v>528</v>
      </c>
      <c r="C9567" t="s">
        <v>479</v>
      </c>
      <c r="D9567" t="str">
        <f>IFERROR(VLOOKUP(A9567,'Perpetual Stats(HEM)'!$A$3:$D$2773,3,FALSE),B9567)</f>
        <v>QLD</v>
      </c>
    </row>
    <row r="9568" spans="1:4">
      <c r="A9568">
        <v>9767</v>
      </c>
      <c r="B9568" t="s">
        <v>528</v>
      </c>
      <c r="C9568" t="s">
        <v>479</v>
      </c>
      <c r="D9568" t="str">
        <f>IFERROR(VLOOKUP(A9568,'Perpetual Stats(HEM)'!$A$3:$D$2773,3,FALSE),B9568)</f>
        <v>QLD</v>
      </c>
    </row>
    <row r="9569" spans="1:4">
      <c r="A9569">
        <v>9768</v>
      </c>
      <c r="B9569" t="s">
        <v>528</v>
      </c>
      <c r="C9569" t="s">
        <v>479</v>
      </c>
      <c r="D9569" t="str">
        <f>IFERROR(VLOOKUP(A9569,'Perpetual Stats(HEM)'!$A$3:$D$2773,3,FALSE),B9569)</f>
        <v>QLD</v>
      </c>
    </row>
    <row r="9570" spans="1:4">
      <c r="A9570">
        <v>9769</v>
      </c>
      <c r="B9570" t="s">
        <v>528</v>
      </c>
      <c r="C9570" t="s">
        <v>479</v>
      </c>
      <c r="D9570" t="str">
        <f>IFERROR(VLOOKUP(A9570,'Perpetual Stats(HEM)'!$A$3:$D$2773,3,FALSE),B9570)</f>
        <v>QLD</v>
      </c>
    </row>
    <row r="9571" spans="1:4">
      <c r="A9571">
        <v>9770</v>
      </c>
      <c r="B9571" t="s">
        <v>528</v>
      </c>
      <c r="C9571" t="s">
        <v>479</v>
      </c>
      <c r="D9571" t="str">
        <f>IFERROR(VLOOKUP(A9571,'Perpetual Stats(HEM)'!$A$3:$D$2773,3,FALSE),B9571)</f>
        <v>QLD</v>
      </c>
    </row>
    <row r="9572" spans="1:4">
      <c r="A9572">
        <v>9771</v>
      </c>
      <c r="B9572" t="s">
        <v>528</v>
      </c>
      <c r="C9572" t="s">
        <v>479</v>
      </c>
      <c r="D9572" t="str">
        <f>IFERROR(VLOOKUP(A9572,'Perpetual Stats(HEM)'!$A$3:$D$2773,3,FALSE),B9572)</f>
        <v>QLD</v>
      </c>
    </row>
    <row r="9573" spans="1:4">
      <c r="A9573">
        <v>9772</v>
      </c>
      <c r="B9573" t="s">
        <v>528</v>
      </c>
      <c r="C9573" t="s">
        <v>479</v>
      </c>
      <c r="D9573" t="str">
        <f>IFERROR(VLOOKUP(A9573,'Perpetual Stats(HEM)'!$A$3:$D$2773,3,FALSE),B9573)</f>
        <v>QLD</v>
      </c>
    </row>
    <row r="9574" spans="1:4">
      <c r="A9574">
        <v>9773</v>
      </c>
      <c r="B9574" t="s">
        <v>528</v>
      </c>
      <c r="C9574" t="s">
        <v>479</v>
      </c>
      <c r="D9574" t="str">
        <f>IFERROR(VLOOKUP(A9574,'Perpetual Stats(HEM)'!$A$3:$D$2773,3,FALSE),B9574)</f>
        <v>QLD</v>
      </c>
    </row>
    <row r="9575" spans="1:4">
      <c r="A9575">
        <v>9774</v>
      </c>
      <c r="B9575" t="s">
        <v>528</v>
      </c>
      <c r="C9575" t="s">
        <v>479</v>
      </c>
      <c r="D9575" t="str">
        <f>IFERROR(VLOOKUP(A9575,'Perpetual Stats(HEM)'!$A$3:$D$2773,3,FALSE),B9575)</f>
        <v>QLD</v>
      </c>
    </row>
    <row r="9576" spans="1:4">
      <c r="A9576">
        <v>9775</v>
      </c>
      <c r="B9576" t="s">
        <v>528</v>
      </c>
      <c r="C9576" t="s">
        <v>479</v>
      </c>
      <c r="D9576" t="str">
        <f>IFERROR(VLOOKUP(A9576,'Perpetual Stats(HEM)'!$A$3:$D$2773,3,FALSE),B9576)</f>
        <v>QLD</v>
      </c>
    </row>
    <row r="9577" spans="1:4">
      <c r="A9577">
        <v>9776</v>
      </c>
      <c r="B9577" t="s">
        <v>528</v>
      </c>
      <c r="C9577" t="s">
        <v>479</v>
      </c>
      <c r="D9577" t="str">
        <f>IFERROR(VLOOKUP(A9577,'Perpetual Stats(HEM)'!$A$3:$D$2773,3,FALSE),B9577)</f>
        <v>QLD</v>
      </c>
    </row>
    <row r="9578" spans="1:4">
      <c r="A9578">
        <v>9777</v>
      </c>
      <c r="B9578" t="s">
        <v>528</v>
      </c>
      <c r="C9578" t="s">
        <v>479</v>
      </c>
      <c r="D9578" t="str">
        <f>IFERROR(VLOOKUP(A9578,'Perpetual Stats(HEM)'!$A$3:$D$2773,3,FALSE),B9578)</f>
        <v>QLD</v>
      </c>
    </row>
    <row r="9579" spans="1:4">
      <c r="A9579">
        <v>9778</v>
      </c>
      <c r="B9579" t="s">
        <v>528</v>
      </c>
      <c r="C9579" t="s">
        <v>479</v>
      </c>
      <c r="D9579" t="str">
        <f>IFERROR(VLOOKUP(A9579,'Perpetual Stats(HEM)'!$A$3:$D$2773,3,FALSE),B9579)</f>
        <v>QLD</v>
      </c>
    </row>
    <row r="9580" spans="1:4">
      <c r="A9580">
        <v>9779</v>
      </c>
      <c r="B9580" t="s">
        <v>528</v>
      </c>
      <c r="C9580" t="s">
        <v>479</v>
      </c>
      <c r="D9580" t="str">
        <f>IFERROR(VLOOKUP(A9580,'Perpetual Stats(HEM)'!$A$3:$D$2773,3,FALSE),B9580)</f>
        <v>QLD</v>
      </c>
    </row>
    <row r="9581" spans="1:4">
      <c r="A9581">
        <v>9780</v>
      </c>
      <c r="B9581" t="s">
        <v>528</v>
      </c>
      <c r="C9581" t="s">
        <v>479</v>
      </c>
      <c r="D9581" t="str">
        <f>IFERROR(VLOOKUP(A9581,'Perpetual Stats(HEM)'!$A$3:$D$2773,3,FALSE),B9581)</f>
        <v>QLD</v>
      </c>
    </row>
    <row r="9582" spans="1:4">
      <c r="A9582">
        <v>9781</v>
      </c>
      <c r="B9582" t="s">
        <v>528</v>
      </c>
      <c r="C9582" t="s">
        <v>479</v>
      </c>
      <c r="D9582" t="str">
        <f>IFERROR(VLOOKUP(A9582,'Perpetual Stats(HEM)'!$A$3:$D$2773,3,FALSE),B9582)</f>
        <v>QLD</v>
      </c>
    </row>
    <row r="9583" spans="1:4">
      <c r="A9583">
        <v>9782</v>
      </c>
      <c r="B9583" t="s">
        <v>528</v>
      </c>
      <c r="C9583" t="s">
        <v>479</v>
      </c>
      <c r="D9583" t="str">
        <f>IFERROR(VLOOKUP(A9583,'Perpetual Stats(HEM)'!$A$3:$D$2773,3,FALSE),B9583)</f>
        <v>QLD</v>
      </c>
    </row>
    <row r="9584" spans="1:4">
      <c r="A9584">
        <v>9783</v>
      </c>
      <c r="B9584" t="s">
        <v>528</v>
      </c>
      <c r="C9584" t="s">
        <v>479</v>
      </c>
      <c r="D9584" t="str">
        <f>IFERROR(VLOOKUP(A9584,'Perpetual Stats(HEM)'!$A$3:$D$2773,3,FALSE),B9584)</f>
        <v>QLD</v>
      </c>
    </row>
    <row r="9585" spans="1:4">
      <c r="A9585">
        <v>9784</v>
      </c>
      <c r="B9585" t="s">
        <v>528</v>
      </c>
      <c r="C9585" t="s">
        <v>479</v>
      </c>
      <c r="D9585" t="str">
        <f>IFERROR(VLOOKUP(A9585,'Perpetual Stats(HEM)'!$A$3:$D$2773,3,FALSE),B9585)</f>
        <v>QLD</v>
      </c>
    </row>
    <row r="9586" spans="1:4">
      <c r="A9586">
        <v>9785</v>
      </c>
      <c r="B9586" t="s">
        <v>528</v>
      </c>
      <c r="C9586" t="s">
        <v>479</v>
      </c>
      <c r="D9586" t="str">
        <f>IFERROR(VLOOKUP(A9586,'Perpetual Stats(HEM)'!$A$3:$D$2773,3,FALSE),B9586)</f>
        <v>QLD</v>
      </c>
    </row>
    <row r="9587" spans="1:4">
      <c r="A9587">
        <v>9786</v>
      </c>
      <c r="B9587" t="s">
        <v>528</v>
      </c>
      <c r="C9587" t="s">
        <v>479</v>
      </c>
      <c r="D9587" t="str">
        <f>IFERROR(VLOOKUP(A9587,'Perpetual Stats(HEM)'!$A$3:$D$2773,3,FALSE),B9587)</f>
        <v>QLD</v>
      </c>
    </row>
    <row r="9588" spans="1:4">
      <c r="A9588">
        <v>9787</v>
      </c>
      <c r="B9588" t="s">
        <v>528</v>
      </c>
      <c r="C9588" t="s">
        <v>479</v>
      </c>
      <c r="D9588" t="str">
        <f>IFERROR(VLOOKUP(A9588,'Perpetual Stats(HEM)'!$A$3:$D$2773,3,FALSE),B9588)</f>
        <v>QLD</v>
      </c>
    </row>
    <row r="9589" spans="1:4">
      <c r="A9589">
        <v>9788</v>
      </c>
      <c r="B9589" t="s">
        <v>528</v>
      </c>
      <c r="C9589" t="s">
        <v>479</v>
      </c>
      <c r="D9589" t="str">
        <f>IFERROR(VLOOKUP(A9589,'Perpetual Stats(HEM)'!$A$3:$D$2773,3,FALSE),B9589)</f>
        <v>QLD</v>
      </c>
    </row>
    <row r="9590" spans="1:4">
      <c r="A9590">
        <v>9789</v>
      </c>
      <c r="B9590" t="s">
        <v>528</v>
      </c>
      <c r="C9590" t="s">
        <v>479</v>
      </c>
      <c r="D9590" t="str">
        <f>IFERROR(VLOOKUP(A9590,'Perpetual Stats(HEM)'!$A$3:$D$2773,3,FALSE),B9590)</f>
        <v>QLD</v>
      </c>
    </row>
    <row r="9591" spans="1:4">
      <c r="A9591">
        <v>9790</v>
      </c>
      <c r="B9591" t="s">
        <v>528</v>
      </c>
      <c r="C9591" t="s">
        <v>479</v>
      </c>
      <c r="D9591" t="str">
        <f>IFERROR(VLOOKUP(A9591,'Perpetual Stats(HEM)'!$A$3:$D$2773,3,FALSE),B9591)</f>
        <v>QLD</v>
      </c>
    </row>
    <row r="9592" spans="1:4">
      <c r="A9592">
        <v>9791</v>
      </c>
      <c r="B9592" t="s">
        <v>528</v>
      </c>
      <c r="C9592" t="s">
        <v>479</v>
      </c>
      <c r="D9592" t="str">
        <f>IFERROR(VLOOKUP(A9592,'Perpetual Stats(HEM)'!$A$3:$D$2773,3,FALSE),B9592)</f>
        <v>QLD</v>
      </c>
    </row>
    <row r="9593" spans="1:4">
      <c r="A9593">
        <v>9792</v>
      </c>
      <c r="B9593" t="s">
        <v>528</v>
      </c>
      <c r="C9593" t="s">
        <v>479</v>
      </c>
      <c r="D9593" t="str">
        <f>IFERROR(VLOOKUP(A9593,'Perpetual Stats(HEM)'!$A$3:$D$2773,3,FALSE),B9593)</f>
        <v>QLD</v>
      </c>
    </row>
    <row r="9594" spans="1:4">
      <c r="A9594">
        <v>9793</v>
      </c>
      <c r="B9594" t="s">
        <v>528</v>
      </c>
      <c r="C9594" t="s">
        <v>479</v>
      </c>
      <c r="D9594" t="str">
        <f>IFERROR(VLOOKUP(A9594,'Perpetual Stats(HEM)'!$A$3:$D$2773,3,FALSE),B9594)</f>
        <v>QLD</v>
      </c>
    </row>
    <row r="9595" spans="1:4">
      <c r="A9595">
        <v>9794</v>
      </c>
      <c r="B9595" t="s">
        <v>528</v>
      </c>
      <c r="C9595" t="s">
        <v>479</v>
      </c>
      <c r="D9595" t="str">
        <f>IFERROR(VLOOKUP(A9595,'Perpetual Stats(HEM)'!$A$3:$D$2773,3,FALSE),B9595)</f>
        <v>QLD</v>
      </c>
    </row>
    <row r="9596" spans="1:4">
      <c r="A9596">
        <v>9795</v>
      </c>
      <c r="B9596" t="s">
        <v>528</v>
      </c>
      <c r="C9596" t="s">
        <v>479</v>
      </c>
      <c r="D9596" t="str">
        <f>IFERROR(VLOOKUP(A9596,'Perpetual Stats(HEM)'!$A$3:$D$2773,3,FALSE),B9596)</f>
        <v>QLD</v>
      </c>
    </row>
    <row r="9597" spans="1:4">
      <c r="A9597">
        <v>9796</v>
      </c>
      <c r="B9597" t="s">
        <v>528</v>
      </c>
      <c r="C9597" t="s">
        <v>479</v>
      </c>
      <c r="D9597" t="str">
        <f>IFERROR(VLOOKUP(A9597,'Perpetual Stats(HEM)'!$A$3:$D$2773,3,FALSE),B9597)</f>
        <v>QLD</v>
      </c>
    </row>
    <row r="9598" spans="1:4">
      <c r="A9598">
        <v>9797</v>
      </c>
      <c r="B9598" t="s">
        <v>528</v>
      </c>
      <c r="C9598" t="s">
        <v>479</v>
      </c>
      <c r="D9598" t="str">
        <f>IFERROR(VLOOKUP(A9598,'Perpetual Stats(HEM)'!$A$3:$D$2773,3,FALSE),B9598)</f>
        <v>QLD</v>
      </c>
    </row>
    <row r="9599" spans="1:4">
      <c r="A9599">
        <v>9798</v>
      </c>
      <c r="B9599" t="s">
        <v>528</v>
      </c>
      <c r="C9599" t="s">
        <v>479</v>
      </c>
      <c r="D9599" t="str">
        <f>IFERROR(VLOOKUP(A9599,'Perpetual Stats(HEM)'!$A$3:$D$2773,3,FALSE),B9599)</f>
        <v>QLD</v>
      </c>
    </row>
    <row r="9600" spans="1:4">
      <c r="A9600">
        <v>9799</v>
      </c>
      <c r="B9600" t="s">
        <v>528</v>
      </c>
      <c r="C9600" t="s">
        <v>479</v>
      </c>
      <c r="D9600" t="str">
        <f>IFERROR(VLOOKUP(A9600,'Perpetual Stats(HEM)'!$A$3:$D$2773,3,FALSE),B9600)</f>
        <v>QLD</v>
      </c>
    </row>
    <row r="9601" spans="1:4">
      <c r="A9601">
        <v>9800</v>
      </c>
      <c r="B9601" t="s">
        <v>528</v>
      </c>
      <c r="C9601" t="s">
        <v>479</v>
      </c>
      <c r="D9601" t="str">
        <f>IFERROR(VLOOKUP(A9601,'Perpetual Stats(HEM)'!$A$3:$D$2773,3,FALSE),B9601)</f>
        <v>QLD</v>
      </c>
    </row>
    <row r="9602" spans="1:4">
      <c r="A9602">
        <v>9801</v>
      </c>
      <c r="B9602" t="s">
        <v>528</v>
      </c>
      <c r="C9602" t="s">
        <v>479</v>
      </c>
      <c r="D9602" t="str">
        <f>IFERROR(VLOOKUP(A9602,'Perpetual Stats(HEM)'!$A$3:$D$2773,3,FALSE),B9602)</f>
        <v>QLD</v>
      </c>
    </row>
    <row r="9603" spans="1:4">
      <c r="A9603">
        <v>9802</v>
      </c>
      <c r="B9603" t="s">
        <v>528</v>
      </c>
      <c r="C9603" t="s">
        <v>479</v>
      </c>
      <c r="D9603" t="str">
        <f>IFERROR(VLOOKUP(A9603,'Perpetual Stats(HEM)'!$A$3:$D$2773,3,FALSE),B9603)</f>
        <v>QLD</v>
      </c>
    </row>
    <row r="9604" spans="1:4">
      <c r="A9604">
        <v>9803</v>
      </c>
      <c r="B9604" t="s">
        <v>528</v>
      </c>
      <c r="C9604" t="s">
        <v>479</v>
      </c>
      <c r="D9604" t="str">
        <f>IFERROR(VLOOKUP(A9604,'Perpetual Stats(HEM)'!$A$3:$D$2773,3,FALSE),B9604)</f>
        <v>QLD</v>
      </c>
    </row>
    <row r="9605" spans="1:4">
      <c r="A9605">
        <v>9804</v>
      </c>
      <c r="B9605" t="s">
        <v>528</v>
      </c>
      <c r="C9605" t="s">
        <v>479</v>
      </c>
      <c r="D9605" t="str">
        <f>IFERROR(VLOOKUP(A9605,'Perpetual Stats(HEM)'!$A$3:$D$2773,3,FALSE),B9605)</f>
        <v>QLD</v>
      </c>
    </row>
    <row r="9606" spans="1:4">
      <c r="A9606">
        <v>9805</v>
      </c>
      <c r="B9606" t="s">
        <v>528</v>
      </c>
      <c r="C9606" t="s">
        <v>479</v>
      </c>
      <c r="D9606" t="str">
        <f>IFERROR(VLOOKUP(A9606,'Perpetual Stats(HEM)'!$A$3:$D$2773,3,FALSE),B9606)</f>
        <v>QLD</v>
      </c>
    </row>
    <row r="9607" spans="1:4">
      <c r="A9607">
        <v>9806</v>
      </c>
      <c r="B9607" t="s">
        <v>528</v>
      </c>
      <c r="C9607" t="s">
        <v>479</v>
      </c>
      <c r="D9607" t="str">
        <f>IFERROR(VLOOKUP(A9607,'Perpetual Stats(HEM)'!$A$3:$D$2773,3,FALSE),B9607)</f>
        <v>QLD</v>
      </c>
    </row>
    <row r="9608" spans="1:4">
      <c r="A9608">
        <v>9807</v>
      </c>
      <c r="B9608" t="s">
        <v>528</v>
      </c>
      <c r="C9608" t="s">
        <v>479</v>
      </c>
      <c r="D9608" t="str">
        <f>IFERROR(VLOOKUP(A9608,'Perpetual Stats(HEM)'!$A$3:$D$2773,3,FALSE),B9608)</f>
        <v>QLD</v>
      </c>
    </row>
    <row r="9609" spans="1:4">
      <c r="A9609">
        <v>9808</v>
      </c>
      <c r="B9609" t="s">
        <v>528</v>
      </c>
      <c r="C9609" t="s">
        <v>479</v>
      </c>
      <c r="D9609" t="str">
        <f>IFERROR(VLOOKUP(A9609,'Perpetual Stats(HEM)'!$A$3:$D$2773,3,FALSE),B9609)</f>
        <v>QLD</v>
      </c>
    </row>
    <row r="9610" spans="1:4">
      <c r="A9610">
        <v>9809</v>
      </c>
      <c r="B9610" t="s">
        <v>528</v>
      </c>
      <c r="C9610" t="s">
        <v>479</v>
      </c>
      <c r="D9610" t="str">
        <f>IFERROR(VLOOKUP(A9610,'Perpetual Stats(HEM)'!$A$3:$D$2773,3,FALSE),B9610)</f>
        <v>QLD</v>
      </c>
    </row>
    <row r="9611" spans="1:4">
      <c r="A9611">
        <v>9810</v>
      </c>
      <c r="B9611" t="s">
        <v>528</v>
      </c>
      <c r="C9611" t="s">
        <v>479</v>
      </c>
      <c r="D9611" t="str">
        <f>IFERROR(VLOOKUP(A9611,'Perpetual Stats(HEM)'!$A$3:$D$2773,3,FALSE),B9611)</f>
        <v>QLD</v>
      </c>
    </row>
    <row r="9612" spans="1:4">
      <c r="A9612">
        <v>9811</v>
      </c>
      <c r="B9612" t="s">
        <v>528</v>
      </c>
      <c r="C9612" t="s">
        <v>479</v>
      </c>
      <c r="D9612" t="str">
        <f>IFERROR(VLOOKUP(A9612,'Perpetual Stats(HEM)'!$A$3:$D$2773,3,FALSE),B9612)</f>
        <v>QLD</v>
      </c>
    </row>
    <row r="9613" spans="1:4">
      <c r="A9613">
        <v>9812</v>
      </c>
      <c r="B9613" t="s">
        <v>528</v>
      </c>
      <c r="C9613" t="s">
        <v>479</v>
      </c>
      <c r="D9613" t="str">
        <f>IFERROR(VLOOKUP(A9613,'Perpetual Stats(HEM)'!$A$3:$D$2773,3,FALSE),B9613)</f>
        <v>QLD</v>
      </c>
    </row>
    <row r="9614" spans="1:4">
      <c r="A9614">
        <v>9813</v>
      </c>
      <c r="B9614" t="s">
        <v>528</v>
      </c>
      <c r="C9614" t="s">
        <v>479</v>
      </c>
      <c r="D9614" t="str">
        <f>IFERROR(VLOOKUP(A9614,'Perpetual Stats(HEM)'!$A$3:$D$2773,3,FALSE),B9614)</f>
        <v>QLD</v>
      </c>
    </row>
    <row r="9615" spans="1:4">
      <c r="A9615">
        <v>9814</v>
      </c>
      <c r="B9615" t="s">
        <v>528</v>
      </c>
      <c r="C9615" t="s">
        <v>479</v>
      </c>
      <c r="D9615" t="str">
        <f>IFERROR(VLOOKUP(A9615,'Perpetual Stats(HEM)'!$A$3:$D$2773,3,FALSE),B9615)</f>
        <v>QLD</v>
      </c>
    </row>
    <row r="9616" spans="1:4">
      <c r="A9616">
        <v>9815</v>
      </c>
      <c r="B9616" t="s">
        <v>528</v>
      </c>
      <c r="C9616" t="s">
        <v>479</v>
      </c>
      <c r="D9616" t="str">
        <f>IFERROR(VLOOKUP(A9616,'Perpetual Stats(HEM)'!$A$3:$D$2773,3,FALSE),B9616)</f>
        <v>QLD</v>
      </c>
    </row>
    <row r="9617" spans="1:4">
      <c r="A9617">
        <v>9816</v>
      </c>
      <c r="B9617" t="s">
        <v>528</v>
      </c>
      <c r="C9617" t="s">
        <v>479</v>
      </c>
      <c r="D9617" t="str">
        <f>IFERROR(VLOOKUP(A9617,'Perpetual Stats(HEM)'!$A$3:$D$2773,3,FALSE),B9617)</f>
        <v>QLD</v>
      </c>
    </row>
    <row r="9618" spans="1:4">
      <c r="A9618">
        <v>9817</v>
      </c>
      <c r="B9618" t="s">
        <v>528</v>
      </c>
      <c r="C9618" t="s">
        <v>479</v>
      </c>
      <c r="D9618" t="str">
        <f>IFERROR(VLOOKUP(A9618,'Perpetual Stats(HEM)'!$A$3:$D$2773,3,FALSE),B9618)</f>
        <v>QLD</v>
      </c>
    </row>
    <row r="9619" spans="1:4">
      <c r="A9619">
        <v>9818</v>
      </c>
      <c r="B9619" t="s">
        <v>528</v>
      </c>
      <c r="C9619" t="s">
        <v>479</v>
      </c>
      <c r="D9619" t="str">
        <f>IFERROR(VLOOKUP(A9619,'Perpetual Stats(HEM)'!$A$3:$D$2773,3,FALSE),B9619)</f>
        <v>QLD</v>
      </c>
    </row>
    <row r="9620" spans="1:4">
      <c r="A9620">
        <v>9819</v>
      </c>
      <c r="B9620" t="s">
        <v>528</v>
      </c>
      <c r="C9620" t="s">
        <v>479</v>
      </c>
      <c r="D9620" t="str">
        <f>IFERROR(VLOOKUP(A9620,'Perpetual Stats(HEM)'!$A$3:$D$2773,3,FALSE),B9620)</f>
        <v>QLD</v>
      </c>
    </row>
    <row r="9621" spans="1:4">
      <c r="A9621">
        <v>9820</v>
      </c>
      <c r="B9621" t="s">
        <v>528</v>
      </c>
      <c r="C9621" t="s">
        <v>479</v>
      </c>
      <c r="D9621" t="str">
        <f>IFERROR(VLOOKUP(A9621,'Perpetual Stats(HEM)'!$A$3:$D$2773,3,FALSE),B9621)</f>
        <v>QLD</v>
      </c>
    </row>
    <row r="9622" spans="1:4">
      <c r="A9622">
        <v>9821</v>
      </c>
      <c r="B9622" t="s">
        <v>528</v>
      </c>
      <c r="C9622" t="s">
        <v>479</v>
      </c>
      <c r="D9622" t="str">
        <f>IFERROR(VLOOKUP(A9622,'Perpetual Stats(HEM)'!$A$3:$D$2773,3,FALSE),B9622)</f>
        <v>QLD</v>
      </c>
    </row>
    <row r="9623" spans="1:4">
      <c r="A9623">
        <v>9822</v>
      </c>
      <c r="B9623" t="s">
        <v>528</v>
      </c>
      <c r="C9623" t="s">
        <v>479</v>
      </c>
      <c r="D9623" t="str">
        <f>IFERROR(VLOOKUP(A9623,'Perpetual Stats(HEM)'!$A$3:$D$2773,3,FALSE),B9623)</f>
        <v>QLD</v>
      </c>
    </row>
    <row r="9624" spans="1:4">
      <c r="A9624">
        <v>9823</v>
      </c>
      <c r="B9624" t="s">
        <v>528</v>
      </c>
      <c r="C9624" t="s">
        <v>479</v>
      </c>
      <c r="D9624" t="str">
        <f>IFERROR(VLOOKUP(A9624,'Perpetual Stats(HEM)'!$A$3:$D$2773,3,FALSE),B9624)</f>
        <v>QLD</v>
      </c>
    </row>
    <row r="9625" spans="1:4">
      <c r="A9625">
        <v>9824</v>
      </c>
      <c r="B9625" t="s">
        <v>528</v>
      </c>
      <c r="C9625" t="s">
        <v>479</v>
      </c>
      <c r="D9625" t="str">
        <f>IFERROR(VLOOKUP(A9625,'Perpetual Stats(HEM)'!$A$3:$D$2773,3,FALSE),B9625)</f>
        <v>QLD</v>
      </c>
    </row>
    <row r="9626" spans="1:4">
      <c r="A9626">
        <v>9825</v>
      </c>
      <c r="B9626" t="s">
        <v>528</v>
      </c>
      <c r="C9626" t="s">
        <v>479</v>
      </c>
      <c r="D9626" t="str">
        <f>IFERROR(VLOOKUP(A9626,'Perpetual Stats(HEM)'!$A$3:$D$2773,3,FALSE),B9626)</f>
        <v>QLD</v>
      </c>
    </row>
    <row r="9627" spans="1:4">
      <c r="A9627">
        <v>9826</v>
      </c>
      <c r="B9627" t="s">
        <v>528</v>
      </c>
      <c r="C9627" t="s">
        <v>479</v>
      </c>
      <c r="D9627" t="str">
        <f>IFERROR(VLOOKUP(A9627,'Perpetual Stats(HEM)'!$A$3:$D$2773,3,FALSE),B9627)</f>
        <v>QLD</v>
      </c>
    </row>
    <row r="9628" spans="1:4">
      <c r="A9628">
        <v>9827</v>
      </c>
      <c r="B9628" t="s">
        <v>528</v>
      </c>
      <c r="C9628" t="s">
        <v>479</v>
      </c>
      <c r="D9628" t="str">
        <f>IFERROR(VLOOKUP(A9628,'Perpetual Stats(HEM)'!$A$3:$D$2773,3,FALSE),B9628)</f>
        <v>QLD</v>
      </c>
    </row>
    <row r="9629" spans="1:4">
      <c r="A9629">
        <v>9828</v>
      </c>
      <c r="B9629" t="s">
        <v>528</v>
      </c>
      <c r="C9629" t="s">
        <v>479</v>
      </c>
      <c r="D9629" t="str">
        <f>IFERROR(VLOOKUP(A9629,'Perpetual Stats(HEM)'!$A$3:$D$2773,3,FALSE),B9629)</f>
        <v>QLD</v>
      </c>
    </row>
    <row r="9630" spans="1:4">
      <c r="A9630">
        <v>9829</v>
      </c>
      <c r="B9630" t="s">
        <v>528</v>
      </c>
      <c r="C9630" t="s">
        <v>479</v>
      </c>
      <c r="D9630" t="str">
        <f>IFERROR(VLOOKUP(A9630,'Perpetual Stats(HEM)'!$A$3:$D$2773,3,FALSE),B9630)</f>
        <v>QLD</v>
      </c>
    </row>
    <row r="9631" spans="1:4">
      <c r="A9631">
        <v>9830</v>
      </c>
      <c r="B9631" t="s">
        <v>528</v>
      </c>
      <c r="C9631" t="s">
        <v>479</v>
      </c>
      <c r="D9631" t="str">
        <f>IFERROR(VLOOKUP(A9631,'Perpetual Stats(HEM)'!$A$3:$D$2773,3,FALSE),B9631)</f>
        <v>QLD</v>
      </c>
    </row>
    <row r="9632" spans="1:4">
      <c r="A9632">
        <v>9831</v>
      </c>
      <c r="B9632" t="s">
        <v>528</v>
      </c>
      <c r="C9632" t="s">
        <v>479</v>
      </c>
      <c r="D9632" t="str">
        <f>IFERROR(VLOOKUP(A9632,'Perpetual Stats(HEM)'!$A$3:$D$2773,3,FALSE),B9632)</f>
        <v>QLD</v>
      </c>
    </row>
    <row r="9633" spans="1:4">
      <c r="A9633">
        <v>9832</v>
      </c>
      <c r="B9633" t="s">
        <v>528</v>
      </c>
      <c r="C9633" t="s">
        <v>479</v>
      </c>
      <c r="D9633" t="str">
        <f>IFERROR(VLOOKUP(A9633,'Perpetual Stats(HEM)'!$A$3:$D$2773,3,FALSE),B9633)</f>
        <v>QLD</v>
      </c>
    </row>
    <row r="9634" spans="1:4">
      <c r="A9634">
        <v>9833</v>
      </c>
      <c r="B9634" t="s">
        <v>528</v>
      </c>
      <c r="C9634" t="s">
        <v>479</v>
      </c>
      <c r="D9634" t="str">
        <f>IFERROR(VLOOKUP(A9634,'Perpetual Stats(HEM)'!$A$3:$D$2773,3,FALSE),B9634)</f>
        <v>QLD</v>
      </c>
    </row>
    <row r="9635" spans="1:4">
      <c r="A9635">
        <v>9834</v>
      </c>
      <c r="B9635" t="s">
        <v>528</v>
      </c>
      <c r="C9635" t="s">
        <v>479</v>
      </c>
      <c r="D9635" t="str">
        <f>IFERROR(VLOOKUP(A9635,'Perpetual Stats(HEM)'!$A$3:$D$2773,3,FALSE),B9635)</f>
        <v>QLD</v>
      </c>
    </row>
    <row r="9636" spans="1:4">
      <c r="A9636">
        <v>9835</v>
      </c>
      <c r="B9636" t="s">
        <v>528</v>
      </c>
      <c r="C9636" t="s">
        <v>479</v>
      </c>
      <c r="D9636" t="str">
        <f>IFERROR(VLOOKUP(A9636,'Perpetual Stats(HEM)'!$A$3:$D$2773,3,FALSE),B9636)</f>
        <v>QLD</v>
      </c>
    </row>
    <row r="9637" spans="1:4">
      <c r="A9637">
        <v>9836</v>
      </c>
      <c r="B9637" t="s">
        <v>528</v>
      </c>
      <c r="C9637" t="s">
        <v>479</v>
      </c>
      <c r="D9637" t="str">
        <f>IFERROR(VLOOKUP(A9637,'Perpetual Stats(HEM)'!$A$3:$D$2773,3,FALSE),B9637)</f>
        <v>QLD</v>
      </c>
    </row>
    <row r="9638" spans="1:4">
      <c r="A9638">
        <v>9837</v>
      </c>
      <c r="B9638" t="s">
        <v>528</v>
      </c>
      <c r="C9638" t="s">
        <v>479</v>
      </c>
      <c r="D9638" t="str">
        <f>IFERROR(VLOOKUP(A9638,'Perpetual Stats(HEM)'!$A$3:$D$2773,3,FALSE),B9638)</f>
        <v>QLD</v>
      </c>
    </row>
    <row r="9639" spans="1:4">
      <c r="A9639">
        <v>9838</v>
      </c>
      <c r="B9639" t="s">
        <v>528</v>
      </c>
      <c r="C9639" t="s">
        <v>479</v>
      </c>
      <c r="D9639" t="str">
        <f>IFERROR(VLOOKUP(A9639,'Perpetual Stats(HEM)'!$A$3:$D$2773,3,FALSE),B9639)</f>
        <v>QLD</v>
      </c>
    </row>
    <row r="9640" spans="1:4">
      <c r="A9640">
        <v>9839</v>
      </c>
      <c r="B9640" t="s">
        <v>528</v>
      </c>
      <c r="C9640" t="s">
        <v>479</v>
      </c>
      <c r="D9640" t="str">
        <f>IFERROR(VLOOKUP(A9640,'Perpetual Stats(HEM)'!$A$3:$D$2773,3,FALSE),B9640)</f>
        <v>QLD</v>
      </c>
    </row>
    <row r="9641" spans="1:4">
      <c r="A9641">
        <v>9840</v>
      </c>
      <c r="B9641" t="s">
        <v>528</v>
      </c>
      <c r="C9641" t="s">
        <v>479</v>
      </c>
      <c r="D9641" t="str">
        <f>IFERROR(VLOOKUP(A9641,'Perpetual Stats(HEM)'!$A$3:$D$2773,3,FALSE),B9641)</f>
        <v>QLD</v>
      </c>
    </row>
    <row r="9642" spans="1:4">
      <c r="A9642">
        <v>9841</v>
      </c>
      <c r="B9642" t="s">
        <v>528</v>
      </c>
      <c r="C9642" t="s">
        <v>479</v>
      </c>
      <c r="D9642" t="str">
        <f>IFERROR(VLOOKUP(A9642,'Perpetual Stats(HEM)'!$A$3:$D$2773,3,FALSE),B9642)</f>
        <v>QLD</v>
      </c>
    </row>
    <row r="9643" spans="1:4">
      <c r="A9643">
        <v>9842</v>
      </c>
      <c r="B9643" t="s">
        <v>528</v>
      </c>
      <c r="C9643" t="s">
        <v>479</v>
      </c>
      <c r="D9643" t="str">
        <f>IFERROR(VLOOKUP(A9643,'Perpetual Stats(HEM)'!$A$3:$D$2773,3,FALSE),B9643)</f>
        <v>QLD</v>
      </c>
    </row>
    <row r="9644" spans="1:4">
      <c r="A9644">
        <v>9843</v>
      </c>
      <c r="B9644" t="s">
        <v>528</v>
      </c>
      <c r="C9644" t="s">
        <v>479</v>
      </c>
      <c r="D9644" t="str">
        <f>IFERROR(VLOOKUP(A9644,'Perpetual Stats(HEM)'!$A$3:$D$2773,3,FALSE),B9644)</f>
        <v>QLD</v>
      </c>
    </row>
    <row r="9645" spans="1:4">
      <c r="A9645">
        <v>9844</v>
      </c>
      <c r="B9645" t="s">
        <v>528</v>
      </c>
      <c r="C9645" t="s">
        <v>479</v>
      </c>
      <c r="D9645" t="str">
        <f>IFERROR(VLOOKUP(A9645,'Perpetual Stats(HEM)'!$A$3:$D$2773,3,FALSE),B9645)</f>
        <v>QLD</v>
      </c>
    </row>
    <row r="9646" spans="1:4">
      <c r="A9646">
        <v>9845</v>
      </c>
      <c r="B9646" t="s">
        <v>528</v>
      </c>
      <c r="C9646" t="s">
        <v>479</v>
      </c>
      <c r="D9646" t="str">
        <f>IFERROR(VLOOKUP(A9646,'Perpetual Stats(HEM)'!$A$3:$D$2773,3,FALSE),B9646)</f>
        <v>QLD</v>
      </c>
    </row>
    <row r="9647" spans="1:4">
      <c r="A9647">
        <v>9846</v>
      </c>
      <c r="B9647" t="s">
        <v>528</v>
      </c>
      <c r="C9647" t="s">
        <v>479</v>
      </c>
      <c r="D9647" t="str">
        <f>IFERROR(VLOOKUP(A9647,'Perpetual Stats(HEM)'!$A$3:$D$2773,3,FALSE),B9647)</f>
        <v>QLD</v>
      </c>
    </row>
    <row r="9648" spans="1:4">
      <c r="A9648">
        <v>9847</v>
      </c>
      <c r="B9648" t="s">
        <v>528</v>
      </c>
      <c r="C9648" t="s">
        <v>479</v>
      </c>
      <c r="D9648" t="str">
        <f>IFERROR(VLOOKUP(A9648,'Perpetual Stats(HEM)'!$A$3:$D$2773,3,FALSE),B9648)</f>
        <v>QLD</v>
      </c>
    </row>
    <row r="9649" spans="1:4">
      <c r="A9649">
        <v>9848</v>
      </c>
      <c r="B9649" t="s">
        <v>528</v>
      </c>
      <c r="C9649" t="s">
        <v>479</v>
      </c>
      <c r="D9649" t="str">
        <f>IFERROR(VLOOKUP(A9649,'Perpetual Stats(HEM)'!$A$3:$D$2773,3,FALSE),B9649)</f>
        <v>QLD</v>
      </c>
    </row>
    <row r="9650" spans="1:4">
      <c r="A9650">
        <v>9849</v>
      </c>
      <c r="B9650" t="s">
        <v>528</v>
      </c>
      <c r="C9650" t="s">
        <v>479</v>
      </c>
      <c r="D9650" t="str">
        <f>IFERROR(VLOOKUP(A9650,'Perpetual Stats(HEM)'!$A$3:$D$2773,3,FALSE),B9650)</f>
        <v>QLD</v>
      </c>
    </row>
    <row r="9651" spans="1:4">
      <c r="A9651">
        <v>9850</v>
      </c>
      <c r="B9651" t="s">
        <v>528</v>
      </c>
      <c r="C9651" t="s">
        <v>479</v>
      </c>
      <c r="D9651" t="str">
        <f>IFERROR(VLOOKUP(A9651,'Perpetual Stats(HEM)'!$A$3:$D$2773,3,FALSE),B9651)</f>
        <v>QLD</v>
      </c>
    </row>
    <row r="9652" spans="1:4">
      <c r="A9652">
        <v>9851</v>
      </c>
      <c r="B9652" t="s">
        <v>528</v>
      </c>
      <c r="C9652" t="s">
        <v>479</v>
      </c>
      <c r="D9652" t="str">
        <f>IFERROR(VLOOKUP(A9652,'Perpetual Stats(HEM)'!$A$3:$D$2773,3,FALSE),B9652)</f>
        <v>QLD</v>
      </c>
    </row>
    <row r="9653" spans="1:4">
      <c r="A9653">
        <v>9852</v>
      </c>
      <c r="B9653" t="s">
        <v>528</v>
      </c>
      <c r="C9653" t="s">
        <v>479</v>
      </c>
      <c r="D9653" t="str">
        <f>IFERROR(VLOOKUP(A9653,'Perpetual Stats(HEM)'!$A$3:$D$2773,3,FALSE),B9653)</f>
        <v>QLD</v>
      </c>
    </row>
    <row r="9654" spans="1:4">
      <c r="A9654">
        <v>9853</v>
      </c>
      <c r="B9654" t="s">
        <v>528</v>
      </c>
      <c r="C9654" t="s">
        <v>479</v>
      </c>
      <c r="D9654" t="str">
        <f>IFERROR(VLOOKUP(A9654,'Perpetual Stats(HEM)'!$A$3:$D$2773,3,FALSE),B9654)</f>
        <v>QLD</v>
      </c>
    </row>
    <row r="9655" spans="1:4">
      <c r="A9655">
        <v>9854</v>
      </c>
      <c r="B9655" t="s">
        <v>528</v>
      </c>
      <c r="C9655" t="s">
        <v>479</v>
      </c>
      <c r="D9655" t="str">
        <f>IFERROR(VLOOKUP(A9655,'Perpetual Stats(HEM)'!$A$3:$D$2773,3,FALSE),B9655)</f>
        <v>QLD</v>
      </c>
    </row>
    <row r="9656" spans="1:4">
      <c r="A9656">
        <v>9855</v>
      </c>
      <c r="B9656" t="s">
        <v>528</v>
      </c>
      <c r="C9656" t="s">
        <v>479</v>
      </c>
      <c r="D9656" t="str">
        <f>IFERROR(VLOOKUP(A9656,'Perpetual Stats(HEM)'!$A$3:$D$2773,3,FALSE),B9656)</f>
        <v>QLD</v>
      </c>
    </row>
    <row r="9657" spans="1:4">
      <c r="A9657">
        <v>9856</v>
      </c>
      <c r="B9657" t="s">
        <v>528</v>
      </c>
      <c r="C9657" t="s">
        <v>479</v>
      </c>
      <c r="D9657" t="str">
        <f>IFERROR(VLOOKUP(A9657,'Perpetual Stats(HEM)'!$A$3:$D$2773,3,FALSE),B9657)</f>
        <v>QLD</v>
      </c>
    </row>
    <row r="9658" spans="1:4">
      <c r="A9658">
        <v>9857</v>
      </c>
      <c r="B9658" t="s">
        <v>528</v>
      </c>
      <c r="C9658" t="s">
        <v>479</v>
      </c>
      <c r="D9658" t="str">
        <f>IFERROR(VLOOKUP(A9658,'Perpetual Stats(HEM)'!$A$3:$D$2773,3,FALSE),B9658)</f>
        <v>QLD</v>
      </c>
    </row>
    <row r="9659" spans="1:4">
      <c r="A9659">
        <v>9858</v>
      </c>
      <c r="B9659" t="s">
        <v>528</v>
      </c>
      <c r="C9659" t="s">
        <v>479</v>
      </c>
      <c r="D9659" t="str">
        <f>IFERROR(VLOOKUP(A9659,'Perpetual Stats(HEM)'!$A$3:$D$2773,3,FALSE),B9659)</f>
        <v>QLD</v>
      </c>
    </row>
    <row r="9660" spans="1:4">
      <c r="A9660">
        <v>9859</v>
      </c>
      <c r="B9660" t="s">
        <v>528</v>
      </c>
      <c r="C9660" t="s">
        <v>479</v>
      </c>
      <c r="D9660" t="str">
        <f>IFERROR(VLOOKUP(A9660,'Perpetual Stats(HEM)'!$A$3:$D$2773,3,FALSE),B9660)</f>
        <v>QLD</v>
      </c>
    </row>
    <row r="9661" spans="1:4">
      <c r="A9661">
        <v>9860</v>
      </c>
      <c r="B9661" t="s">
        <v>528</v>
      </c>
      <c r="C9661" t="s">
        <v>479</v>
      </c>
      <c r="D9661" t="str">
        <f>IFERROR(VLOOKUP(A9661,'Perpetual Stats(HEM)'!$A$3:$D$2773,3,FALSE),B9661)</f>
        <v>QLD</v>
      </c>
    </row>
    <row r="9662" spans="1:4">
      <c r="A9662">
        <v>9861</v>
      </c>
      <c r="B9662" t="s">
        <v>528</v>
      </c>
      <c r="C9662" t="s">
        <v>479</v>
      </c>
      <c r="D9662" t="str">
        <f>IFERROR(VLOOKUP(A9662,'Perpetual Stats(HEM)'!$A$3:$D$2773,3,FALSE),B9662)</f>
        <v>QLD</v>
      </c>
    </row>
    <row r="9663" spans="1:4">
      <c r="A9663">
        <v>9862</v>
      </c>
      <c r="B9663" t="s">
        <v>528</v>
      </c>
      <c r="C9663" t="s">
        <v>479</v>
      </c>
      <c r="D9663" t="str">
        <f>IFERROR(VLOOKUP(A9663,'Perpetual Stats(HEM)'!$A$3:$D$2773,3,FALSE),B9663)</f>
        <v>QLD</v>
      </c>
    </row>
    <row r="9664" spans="1:4">
      <c r="A9664">
        <v>9863</v>
      </c>
      <c r="B9664" t="s">
        <v>528</v>
      </c>
      <c r="C9664" t="s">
        <v>479</v>
      </c>
      <c r="D9664" t="str">
        <f>IFERROR(VLOOKUP(A9664,'Perpetual Stats(HEM)'!$A$3:$D$2773,3,FALSE),B9664)</f>
        <v>QLD</v>
      </c>
    </row>
    <row r="9665" spans="1:4">
      <c r="A9665">
        <v>9864</v>
      </c>
      <c r="B9665" t="s">
        <v>528</v>
      </c>
      <c r="C9665" t="s">
        <v>479</v>
      </c>
      <c r="D9665" t="str">
        <f>IFERROR(VLOOKUP(A9665,'Perpetual Stats(HEM)'!$A$3:$D$2773,3,FALSE),B9665)</f>
        <v>QLD</v>
      </c>
    </row>
    <row r="9666" spans="1:4">
      <c r="A9666">
        <v>9865</v>
      </c>
      <c r="B9666" t="s">
        <v>528</v>
      </c>
      <c r="C9666" t="s">
        <v>479</v>
      </c>
      <c r="D9666" t="str">
        <f>IFERROR(VLOOKUP(A9666,'Perpetual Stats(HEM)'!$A$3:$D$2773,3,FALSE),B9666)</f>
        <v>QLD</v>
      </c>
    </row>
    <row r="9667" spans="1:4">
      <c r="A9667">
        <v>9866</v>
      </c>
      <c r="B9667" t="s">
        <v>528</v>
      </c>
      <c r="C9667" t="s">
        <v>479</v>
      </c>
      <c r="D9667" t="str">
        <f>IFERROR(VLOOKUP(A9667,'Perpetual Stats(HEM)'!$A$3:$D$2773,3,FALSE),B9667)</f>
        <v>QLD</v>
      </c>
    </row>
    <row r="9668" spans="1:4">
      <c r="A9668">
        <v>9867</v>
      </c>
      <c r="B9668" t="s">
        <v>528</v>
      </c>
      <c r="C9668" t="s">
        <v>479</v>
      </c>
      <c r="D9668" t="str">
        <f>IFERROR(VLOOKUP(A9668,'Perpetual Stats(HEM)'!$A$3:$D$2773,3,FALSE),B9668)</f>
        <v>QLD</v>
      </c>
    </row>
    <row r="9669" spans="1:4">
      <c r="A9669">
        <v>9868</v>
      </c>
      <c r="B9669" t="s">
        <v>528</v>
      </c>
      <c r="C9669" t="s">
        <v>479</v>
      </c>
      <c r="D9669" t="str">
        <f>IFERROR(VLOOKUP(A9669,'Perpetual Stats(HEM)'!$A$3:$D$2773,3,FALSE),B9669)</f>
        <v>QLD</v>
      </c>
    </row>
    <row r="9670" spans="1:4">
      <c r="A9670">
        <v>9869</v>
      </c>
      <c r="B9670" t="s">
        <v>528</v>
      </c>
      <c r="C9670" t="s">
        <v>479</v>
      </c>
      <c r="D9670" t="str">
        <f>IFERROR(VLOOKUP(A9670,'Perpetual Stats(HEM)'!$A$3:$D$2773,3,FALSE),B9670)</f>
        <v>QLD</v>
      </c>
    </row>
    <row r="9671" spans="1:4">
      <c r="A9671">
        <v>9870</v>
      </c>
      <c r="B9671" t="s">
        <v>528</v>
      </c>
      <c r="C9671" t="s">
        <v>479</v>
      </c>
      <c r="D9671" t="str">
        <f>IFERROR(VLOOKUP(A9671,'Perpetual Stats(HEM)'!$A$3:$D$2773,3,FALSE),B9671)</f>
        <v>QLD</v>
      </c>
    </row>
    <row r="9672" spans="1:4">
      <c r="A9672">
        <v>9871</v>
      </c>
      <c r="B9672" t="s">
        <v>528</v>
      </c>
      <c r="C9672" t="s">
        <v>479</v>
      </c>
      <c r="D9672" t="str">
        <f>IFERROR(VLOOKUP(A9672,'Perpetual Stats(HEM)'!$A$3:$D$2773,3,FALSE),B9672)</f>
        <v>QLD</v>
      </c>
    </row>
    <row r="9673" spans="1:4">
      <c r="A9673">
        <v>9872</v>
      </c>
      <c r="B9673" t="s">
        <v>528</v>
      </c>
      <c r="C9673" t="s">
        <v>479</v>
      </c>
      <c r="D9673" t="str">
        <f>IFERROR(VLOOKUP(A9673,'Perpetual Stats(HEM)'!$A$3:$D$2773,3,FALSE),B9673)</f>
        <v>QLD</v>
      </c>
    </row>
    <row r="9674" spans="1:4">
      <c r="A9674">
        <v>9873</v>
      </c>
      <c r="B9674" t="s">
        <v>528</v>
      </c>
      <c r="C9674" t="s">
        <v>479</v>
      </c>
      <c r="D9674" t="str">
        <f>IFERROR(VLOOKUP(A9674,'Perpetual Stats(HEM)'!$A$3:$D$2773,3,FALSE),B9674)</f>
        <v>QLD</v>
      </c>
    </row>
    <row r="9675" spans="1:4">
      <c r="A9675">
        <v>9874</v>
      </c>
      <c r="B9675" t="s">
        <v>528</v>
      </c>
      <c r="C9675" t="s">
        <v>479</v>
      </c>
      <c r="D9675" t="str">
        <f>IFERROR(VLOOKUP(A9675,'Perpetual Stats(HEM)'!$A$3:$D$2773,3,FALSE),B9675)</f>
        <v>QLD</v>
      </c>
    </row>
    <row r="9676" spans="1:4">
      <c r="A9676">
        <v>9875</v>
      </c>
      <c r="B9676" t="s">
        <v>528</v>
      </c>
      <c r="C9676" t="s">
        <v>479</v>
      </c>
      <c r="D9676" t="str">
        <f>IFERROR(VLOOKUP(A9676,'Perpetual Stats(HEM)'!$A$3:$D$2773,3,FALSE),B9676)</f>
        <v>QLD</v>
      </c>
    </row>
    <row r="9677" spans="1:4">
      <c r="A9677">
        <v>9876</v>
      </c>
      <c r="B9677" t="s">
        <v>528</v>
      </c>
      <c r="C9677" t="s">
        <v>479</v>
      </c>
      <c r="D9677" t="str">
        <f>IFERROR(VLOOKUP(A9677,'Perpetual Stats(HEM)'!$A$3:$D$2773,3,FALSE),B9677)</f>
        <v>QLD</v>
      </c>
    </row>
    <row r="9678" spans="1:4">
      <c r="A9678">
        <v>9877</v>
      </c>
      <c r="B9678" t="s">
        <v>528</v>
      </c>
      <c r="C9678" t="s">
        <v>479</v>
      </c>
      <c r="D9678" t="str">
        <f>IFERROR(VLOOKUP(A9678,'Perpetual Stats(HEM)'!$A$3:$D$2773,3,FALSE),B9678)</f>
        <v>QLD</v>
      </c>
    </row>
    <row r="9679" spans="1:4">
      <c r="A9679">
        <v>9878</v>
      </c>
      <c r="B9679" t="s">
        <v>528</v>
      </c>
      <c r="C9679" t="s">
        <v>479</v>
      </c>
      <c r="D9679" t="str">
        <f>IFERROR(VLOOKUP(A9679,'Perpetual Stats(HEM)'!$A$3:$D$2773,3,FALSE),B9679)</f>
        <v>QLD</v>
      </c>
    </row>
    <row r="9680" spans="1:4">
      <c r="A9680">
        <v>9879</v>
      </c>
      <c r="B9680" t="s">
        <v>528</v>
      </c>
      <c r="C9680" t="s">
        <v>479</v>
      </c>
      <c r="D9680" t="str">
        <f>IFERROR(VLOOKUP(A9680,'Perpetual Stats(HEM)'!$A$3:$D$2773,3,FALSE),B9680)</f>
        <v>QLD</v>
      </c>
    </row>
    <row r="9681" spans="1:4">
      <c r="A9681">
        <v>9880</v>
      </c>
      <c r="B9681" t="s">
        <v>528</v>
      </c>
      <c r="C9681" t="s">
        <v>479</v>
      </c>
      <c r="D9681" t="str">
        <f>IFERROR(VLOOKUP(A9681,'Perpetual Stats(HEM)'!$A$3:$D$2773,3,FALSE),B9681)</f>
        <v>QLD</v>
      </c>
    </row>
    <row r="9682" spans="1:4">
      <c r="A9682">
        <v>9881</v>
      </c>
      <c r="B9682" t="s">
        <v>528</v>
      </c>
      <c r="C9682" t="s">
        <v>479</v>
      </c>
      <c r="D9682" t="str">
        <f>IFERROR(VLOOKUP(A9682,'Perpetual Stats(HEM)'!$A$3:$D$2773,3,FALSE),B9682)</f>
        <v>QLD</v>
      </c>
    </row>
    <row r="9683" spans="1:4">
      <c r="A9683">
        <v>9882</v>
      </c>
      <c r="B9683" t="s">
        <v>528</v>
      </c>
      <c r="C9683" t="s">
        <v>479</v>
      </c>
      <c r="D9683" t="str">
        <f>IFERROR(VLOOKUP(A9683,'Perpetual Stats(HEM)'!$A$3:$D$2773,3,FALSE),B9683)</f>
        <v>QLD</v>
      </c>
    </row>
    <row r="9684" spans="1:4">
      <c r="A9684">
        <v>9883</v>
      </c>
      <c r="B9684" t="s">
        <v>528</v>
      </c>
      <c r="C9684" t="s">
        <v>479</v>
      </c>
      <c r="D9684" t="str">
        <f>IFERROR(VLOOKUP(A9684,'Perpetual Stats(HEM)'!$A$3:$D$2773,3,FALSE),B9684)</f>
        <v>QLD</v>
      </c>
    </row>
    <row r="9685" spans="1:4">
      <c r="A9685">
        <v>9884</v>
      </c>
      <c r="B9685" t="s">
        <v>528</v>
      </c>
      <c r="C9685" t="s">
        <v>479</v>
      </c>
      <c r="D9685" t="str">
        <f>IFERROR(VLOOKUP(A9685,'Perpetual Stats(HEM)'!$A$3:$D$2773,3,FALSE),B9685)</f>
        <v>QLD</v>
      </c>
    </row>
    <row r="9686" spans="1:4">
      <c r="A9686">
        <v>9885</v>
      </c>
      <c r="B9686" t="s">
        <v>528</v>
      </c>
      <c r="C9686" t="s">
        <v>479</v>
      </c>
      <c r="D9686" t="str">
        <f>IFERROR(VLOOKUP(A9686,'Perpetual Stats(HEM)'!$A$3:$D$2773,3,FALSE),B9686)</f>
        <v>QLD</v>
      </c>
    </row>
    <row r="9687" spans="1:4">
      <c r="A9687">
        <v>9886</v>
      </c>
      <c r="B9687" t="s">
        <v>528</v>
      </c>
      <c r="C9687" t="s">
        <v>479</v>
      </c>
      <c r="D9687" t="str">
        <f>IFERROR(VLOOKUP(A9687,'Perpetual Stats(HEM)'!$A$3:$D$2773,3,FALSE),B9687)</f>
        <v>QLD</v>
      </c>
    </row>
    <row r="9688" spans="1:4">
      <c r="A9688">
        <v>9887</v>
      </c>
      <c r="B9688" t="s">
        <v>528</v>
      </c>
      <c r="C9688" t="s">
        <v>479</v>
      </c>
      <c r="D9688" t="str">
        <f>IFERROR(VLOOKUP(A9688,'Perpetual Stats(HEM)'!$A$3:$D$2773,3,FALSE),B9688)</f>
        <v>QLD</v>
      </c>
    </row>
    <row r="9689" spans="1:4">
      <c r="A9689">
        <v>9888</v>
      </c>
      <c r="B9689" t="s">
        <v>528</v>
      </c>
      <c r="C9689" t="s">
        <v>479</v>
      </c>
      <c r="D9689" t="str">
        <f>IFERROR(VLOOKUP(A9689,'Perpetual Stats(HEM)'!$A$3:$D$2773,3,FALSE),B9689)</f>
        <v>QLD</v>
      </c>
    </row>
    <row r="9690" spans="1:4">
      <c r="A9690">
        <v>9889</v>
      </c>
      <c r="B9690" t="s">
        <v>528</v>
      </c>
      <c r="C9690" t="s">
        <v>479</v>
      </c>
      <c r="D9690" t="str">
        <f>IFERROR(VLOOKUP(A9690,'Perpetual Stats(HEM)'!$A$3:$D$2773,3,FALSE),B9690)</f>
        <v>QLD</v>
      </c>
    </row>
    <row r="9691" spans="1:4">
      <c r="A9691">
        <v>9890</v>
      </c>
      <c r="B9691" t="s">
        <v>528</v>
      </c>
      <c r="C9691" t="s">
        <v>479</v>
      </c>
      <c r="D9691" t="str">
        <f>IFERROR(VLOOKUP(A9691,'Perpetual Stats(HEM)'!$A$3:$D$2773,3,FALSE),B9691)</f>
        <v>QLD</v>
      </c>
    </row>
    <row r="9692" spans="1:4">
      <c r="A9692">
        <v>9891</v>
      </c>
      <c r="B9692" t="s">
        <v>528</v>
      </c>
      <c r="C9692" t="s">
        <v>479</v>
      </c>
      <c r="D9692" t="str">
        <f>IFERROR(VLOOKUP(A9692,'Perpetual Stats(HEM)'!$A$3:$D$2773,3,FALSE),B9692)</f>
        <v>QLD</v>
      </c>
    </row>
    <row r="9693" spans="1:4">
      <c r="A9693">
        <v>9892</v>
      </c>
      <c r="B9693" t="s">
        <v>528</v>
      </c>
      <c r="C9693" t="s">
        <v>479</v>
      </c>
      <c r="D9693" t="str">
        <f>IFERROR(VLOOKUP(A9693,'Perpetual Stats(HEM)'!$A$3:$D$2773,3,FALSE),B9693)</f>
        <v>QLD</v>
      </c>
    </row>
    <row r="9694" spans="1:4">
      <c r="A9694">
        <v>9893</v>
      </c>
      <c r="B9694" t="s">
        <v>528</v>
      </c>
      <c r="C9694" t="s">
        <v>479</v>
      </c>
      <c r="D9694" t="str">
        <f>IFERROR(VLOOKUP(A9694,'Perpetual Stats(HEM)'!$A$3:$D$2773,3,FALSE),B9694)</f>
        <v>QLD</v>
      </c>
    </row>
    <row r="9695" spans="1:4">
      <c r="A9695">
        <v>9894</v>
      </c>
      <c r="B9695" t="s">
        <v>528</v>
      </c>
      <c r="C9695" t="s">
        <v>479</v>
      </c>
      <c r="D9695" t="str">
        <f>IFERROR(VLOOKUP(A9695,'Perpetual Stats(HEM)'!$A$3:$D$2773,3,FALSE),B9695)</f>
        <v>QLD</v>
      </c>
    </row>
    <row r="9696" spans="1:4">
      <c r="A9696">
        <v>9895</v>
      </c>
      <c r="B9696" t="s">
        <v>528</v>
      </c>
      <c r="C9696" t="s">
        <v>479</v>
      </c>
      <c r="D9696" t="str">
        <f>IFERROR(VLOOKUP(A9696,'Perpetual Stats(HEM)'!$A$3:$D$2773,3,FALSE),B9696)</f>
        <v>QLD</v>
      </c>
    </row>
    <row r="9697" spans="1:4">
      <c r="A9697">
        <v>9896</v>
      </c>
      <c r="B9697" t="s">
        <v>528</v>
      </c>
      <c r="C9697" t="s">
        <v>479</v>
      </c>
      <c r="D9697" t="str">
        <f>IFERROR(VLOOKUP(A9697,'Perpetual Stats(HEM)'!$A$3:$D$2773,3,FALSE),B9697)</f>
        <v>QLD</v>
      </c>
    </row>
    <row r="9698" spans="1:4">
      <c r="A9698">
        <v>9897</v>
      </c>
      <c r="B9698" t="s">
        <v>528</v>
      </c>
      <c r="C9698" t="s">
        <v>479</v>
      </c>
      <c r="D9698" t="str">
        <f>IFERROR(VLOOKUP(A9698,'Perpetual Stats(HEM)'!$A$3:$D$2773,3,FALSE),B9698)</f>
        <v>QLD</v>
      </c>
    </row>
    <row r="9699" spans="1:4">
      <c r="A9699">
        <v>9898</v>
      </c>
      <c r="B9699" t="s">
        <v>528</v>
      </c>
      <c r="C9699" t="s">
        <v>479</v>
      </c>
      <c r="D9699" t="str">
        <f>IFERROR(VLOOKUP(A9699,'Perpetual Stats(HEM)'!$A$3:$D$2773,3,FALSE),B9699)</f>
        <v>QLD</v>
      </c>
    </row>
    <row r="9700" spans="1:4">
      <c r="A9700">
        <v>9899</v>
      </c>
      <c r="B9700" t="s">
        <v>528</v>
      </c>
      <c r="C9700" t="s">
        <v>479</v>
      </c>
      <c r="D9700" t="str">
        <f>IFERROR(VLOOKUP(A9700,'Perpetual Stats(HEM)'!$A$3:$D$2773,3,FALSE),B9700)</f>
        <v>QLD</v>
      </c>
    </row>
    <row r="9701" spans="1:4">
      <c r="A9701">
        <v>9900</v>
      </c>
      <c r="B9701" t="s">
        <v>528</v>
      </c>
      <c r="C9701" t="s">
        <v>479</v>
      </c>
      <c r="D9701" t="str">
        <f>IFERROR(VLOOKUP(A9701,'Perpetual Stats(HEM)'!$A$3:$D$2773,3,FALSE),B9701)</f>
        <v>QLD</v>
      </c>
    </row>
    <row r="9702" spans="1:4">
      <c r="A9702">
        <v>9901</v>
      </c>
      <c r="B9702" t="s">
        <v>528</v>
      </c>
      <c r="C9702" t="s">
        <v>479</v>
      </c>
      <c r="D9702" t="str">
        <f>IFERROR(VLOOKUP(A9702,'Perpetual Stats(HEM)'!$A$3:$D$2773,3,FALSE),B9702)</f>
        <v>QLD</v>
      </c>
    </row>
    <row r="9703" spans="1:4">
      <c r="A9703">
        <v>9902</v>
      </c>
      <c r="B9703" t="s">
        <v>528</v>
      </c>
      <c r="C9703" t="s">
        <v>479</v>
      </c>
      <c r="D9703" t="str">
        <f>IFERROR(VLOOKUP(A9703,'Perpetual Stats(HEM)'!$A$3:$D$2773,3,FALSE),B9703)</f>
        <v>QLD</v>
      </c>
    </row>
    <row r="9704" spans="1:4">
      <c r="A9704">
        <v>9903</v>
      </c>
      <c r="B9704" t="s">
        <v>528</v>
      </c>
      <c r="C9704" t="s">
        <v>479</v>
      </c>
      <c r="D9704" t="str">
        <f>IFERROR(VLOOKUP(A9704,'Perpetual Stats(HEM)'!$A$3:$D$2773,3,FALSE),B9704)</f>
        <v>QLD</v>
      </c>
    </row>
    <row r="9705" spans="1:4">
      <c r="A9705">
        <v>9904</v>
      </c>
      <c r="B9705" t="s">
        <v>528</v>
      </c>
      <c r="C9705" t="s">
        <v>479</v>
      </c>
      <c r="D9705" t="str">
        <f>IFERROR(VLOOKUP(A9705,'Perpetual Stats(HEM)'!$A$3:$D$2773,3,FALSE),B9705)</f>
        <v>QLD</v>
      </c>
    </row>
    <row r="9706" spans="1:4">
      <c r="A9706">
        <v>9905</v>
      </c>
      <c r="B9706" t="s">
        <v>528</v>
      </c>
      <c r="C9706" t="s">
        <v>479</v>
      </c>
      <c r="D9706" t="str">
        <f>IFERROR(VLOOKUP(A9706,'Perpetual Stats(HEM)'!$A$3:$D$2773,3,FALSE),B9706)</f>
        <v>QLD</v>
      </c>
    </row>
    <row r="9707" spans="1:4">
      <c r="A9707">
        <v>9906</v>
      </c>
      <c r="B9707" t="s">
        <v>528</v>
      </c>
      <c r="C9707" t="s">
        <v>479</v>
      </c>
      <c r="D9707" t="str">
        <f>IFERROR(VLOOKUP(A9707,'Perpetual Stats(HEM)'!$A$3:$D$2773,3,FALSE),B9707)</f>
        <v>QLD</v>
      </c>
    </row>
    <row r="9708" spans="1:4">
      <c r="A9708">
        <v>9907</v>
      </c>
      <c r="B9708" t="s">
        <v>528</v>
      </c>
      <c r="C9708" t="s">
        <v>479</v>
      </c>
      <c r="D9708" t="str">
        <f>IFERROR(VLOOKUP(A9708,'Perpetual Stats(HEM)'!$A$3:$D$2773,3,FALSE),B9708)</f>
        <v>QLD</v>
      </c>
    </row>
    <row r="9709" spans="1:4">
      <c r="A9709">
        <v>9908</v>
      </c>
      <c r="B9709" t="s">
        <v>528</v>
      </c>
      <c r="C9709" t="s">
        <v>479</v>
      </c>
      <c r="D9709" t="str">
        <f>IFERROR(VLOOKUP(A9709,'Perpetual Stats(HEM)'!$A$3:$D$2773,3,FALSE),B9709)</f>
        <v>QLD</v>
      </c>
    </row>
    <row r="9710" spans="1:4">
      <c r="A9710">
        <v>9909</v>
      </c>
      <c r="B9710" t="s">
        <v>528</v>
      </c>
      <c r="C9710" t="s">
        <v>479</v>
      </c>
      <c r="D9710" t="str">
        <f>IFERROR(VLOOKUP(A9710,'Perpetual Stats(HEM)'!$A$3:$D$2773,3,FALSE),B9710)</f>
        <v>QLD</v>
      </c>
    </row>
    <row r="9711" spans="1:4">
      <c r="A9711">
        <v>9910</v>
      </c>
      <c r="B9711" t="s">
        <v>528</v>
      </c>
      <c r="C9711" t="s">
        <v>479</v>
      </c>
      <c r="D9711" t="str">
        <f>IFERROR(VLOOKUP(A9711,'Perpetual Stats(HEM)'!$A$3:$D$2773,3,FALSE),B9711)</f>
        <v>QLD</v>
      </c>
    </row>
    <row r="9712" spans="1:4">
      <c r="A9712">
        <v>9911</v>
      </c>
      <c r="B9712" t="s">
        <v>528</v>
      </c>
      <c r="C9712" t="s">
        <v>479</v>
      </c>
      <c r="D9712" t="str">
        <f>IFERROR(VLOOKUP(A9712,'Perpetual Stats(HEM)'!$A$3:$D$2773,3,FALSE),B9712)</f>
        <v>QLD</v>
      </c>
    </row>
    <row r="9713" spans="1:4">
      <c r="A9713">
        <v>9912</v>
      </c>
      <c r="B9713" t="s">
        <v>528</v>
      </c>
      <c r="C9713" t="s">
        <v>479</v>
      </c>
      <c r="D9713" t="str">
        <f>IFERROR(VLOOKUP(A9713,'Perpetual Stats(HEM)'!$A$3:$D$2773,3,FALSE),B9713)</f>
        <v>QLD</v>
      </c>
    </row>
    <row r="9714" spans="1:4">
      <c r="A9714">
        <v>9913</v>
      </c>
      <c r="B9714" t="s">
        <v>528</v>
      </c>
      <c r="C9714" t="s">
        <v>479</v>
      </c>
      <c r="D9714" t="str">
        <f>IFERROR(VLOOKUP(A9714,'Perpetual Stats(HEM)'!$A$3:$D$2773,3,FALSE),B9714)</f>
        <v>QLD</v>
      </c>
    </row>
    <row r="9715" spans="1:4">
      <c r="A9715">
        <v>9914</v>
      </c>
      <c r="B9715" t="s">
        <v>528</v>
      </c>
      <c r="C9715" t="s">
        <v>479</v>
      </c>
      <c r="D9715" t="str">
        <f>IFERROR(VLOOKUP(A9715,'Perpetual Stats(HEM)'!$A$3:$D$2773,3,FALSE),B9715)</f>
        <v>QLD</v>
      </c>
    </row>
    <row r="9716" spans="1:4">
      <c r="A9716">
        <v>9915</v>
      </c>
      <c r="B9716" t="s">
        <v>528</v>
      </c>
      <c r="C9716" t="s">
        <v>479</v>
      </c>
      <c r="D9716" t="str">
        <f>IFERROR(VLOOKUP(A9716,'Perpetual Stats(HEM)'!$A$3:$D$2773,3,FALSE),B9716)</f>
        <v>QLD</v>
      </c>
    </row>
    <row r="9717" spans="1:4">
      <c r="A9717">
        <v>9916</v>
      </c>
      <c r="B9717" t="s">
        <v>528</v>
      </c>
      <c r="C9717" t="s">
        <v>479</v>
      </c>
      <c r="D9717" t="str">
        <f>IFERROR(VLOOKUP(A9717,'Perpetual Stats(HEM)'!$A$3:$D$2773,3,FALSE),B9717)</f>
        <v>QLD</v>
      </c>
    </row>
    <row r="9718" spans="1:4">
      <c r="A9718">
        <v>9917</v>
      </c>
      <c r="B9718" t="s">
        <v>528</v>
      </c>
      <c r="C9718" t="s">
        <v>479</v>
      </c>
      <c r="D9718" t="str">
        <f>IFERROR(VLOOKUP(A9718,'Perpetual Stats(HEM)'!$A$3:$D$2773,3,FALSE),B9718)</f>
        <v>QLD</v>
      </c>
    </row>
    <row r="9719" spans="1:4">
      <c r="A9719">
        <v>9918</v>
      </c>
      <c r="B9719" t="s">
        <v>528</v>
      </c>
      <c r="C9719" t="s">
        <v>479</v>
      </c>
      <c r="D9719" t="str">
        <f>IFERROR(VLOOKUP(A9719,'Perpetual Stats(HEM)'!$A$3:$D$2773,3,FALSE),B9719)</f>
        <v>QLD</v>
      </c>
    </row>
    <row r="9720" spans="1:4">
      <c r="A9720">
        <v>9919</v>
      </c>
      <c r="B9720" t="s">
        <v>528</v>
      </c>
      <c r="C9720" t="s">
        <v>479</v>
      </c>
      <c r="D9720" t="str">
        <f>IFERROR(VLOOKUP(A9720,'Perpetual Stats(HEM)'!$A$3:$D$2773,3,FALSE),B9720)</f>
        <v>QLD</v>
      </c>
    </row>
    <row r="9721" spans="1:4">
      <c r="A9721">
        <v>9920</v>
      </c>
      <c r="B9721" t="s">
        <v>528</v>
      </c>
      <c r="C9721" t="s">
        <v>479</v>
      </c>
      <c r="D9721" t="str">
        <f>IFERROR(VLOOKUP(A9721,'Perpetual Stats(HEM)'!$A$3:$D$2773,3,FALSE),B9721)</f>
        <v>QLD</v>
      </c>
    </row>
    <row r="9722" spans="1:4">
      <c r="A9722">
        <v>9921</v>
      </c>
      <c r="B9722" t="s">
        <v>528</v>
      </c>
      <c r="C9722" t="s">
        <v>479</v>
      </c>
      <c r="D9722" t="str">
        <f>IFERROR(VLOOKUP(A9722,'Perpetual Stats(HEM)'!$A$3:$D$2773,3,FALSE),B9722)</f>
        <v>QLD</v>
      </c>
    </row>
    <row r="9723" spans="1:4">
      <c r="A9723">
        <v>9922</v>
      </c>
      <c r="B9723" t="s">
        <v>528</v>
      </c>
      <c r="C9723" t="s">
        <v>479</v>
      </c>
      <c r="D9723" t="str">
        <f>IFERROR(VLOOKUP(A9723,'Perpetual Stats(HEM)'!$A$3:$D$2773,3,FALSE),B9723)</f>
        <v>QLD</v>
      </c>
    </row>
    <row r="9724" spans="1:4">
      <c r="A9724">
        <v>9923</v>
      </c>
      <c r="B9724" t="s">
        <v>528</v>
      </c>
      <c r="C9724" t="s">
        <v>479</v>
      </c>
      <c r="D9724" t="str">
        <f>IFERROR(VLOOKUP(A9724,'Perpetual Stats(HEM)'!$A$3:$D$2773,3,FALSE),B9724)</f>
        <v>QLD</v>
      </c>
    </row>
    <row r="9725" spans="1:4">
      <c r="A9725">
        <v>9924</v>
      </c>
      <c r="B9725" t="s">
        <v>528</v>
      </c>
      <c r="C9725" t="s">
        <v>479</v>
      </c>
      <c r="D9725" t="str">
        <f>IFERROR(VLOOKUP(A9725,'Perpetual Stats(HEM)'!$A$3:$D$2773,3,FALSE),B9725)</f>
        <v>QLD</v>
      </c>
    </row>
    <row r="9726" spans="1:4">
      <c r="A9726">
        <v>9925</v>
      </c>
      <c r="B9726" t="s">
        <v>528</v>
      </c>
      <c r="C9726" t="s">
        <v>479</v>
      </c>
      <c r="D9726" t="str">
        <f>IFERROR(VLOOKUP(A9726,'Perpetual Stats(HEM)'!$A$3:$D$2773,3,FALSE),B9726)</f>
        <v>QLD</v>
      </c>
    </row>
    <row r="9727" spans="1:4">
      <c r="A9727">
        <v>9926</v>
      </c>
      <c r="B9727" t="s">
        <v>528</v>
      </c>
      <c r="C9727" t="s">
        <v>479</v>
      </c>
      <c r="D9727" t="str">
        <f>IFERROR(VLOOKUP(A9727,'Perpetual Stats(HEM)'!$A$3:$D$2773,3,FALSE),B9727)</f>
        <v>QLD</v>
      </c>
    </row>
    <row r="9728" spans="1:4">
      <c r="A9728">
        <v>9927</v>
      </c>
      <c r="B9728" t="s">
        <v>528</v>
      </c>
      <c r="C9728" t="s">
        <v>479</v>
      </c>
      <c r="D9728" t="str">
        <f>IFERROR(VLOOKUP(A9728,'Perpetual Stats(HEM)'!$A$3:$D$2773,3,FALSE),B9728)</f>
        <v>QLD</v>
      </c>
    </row>
    <row r="9729" spans="1:4">
      <c r="A9729">
        <v>9928</v>
      </c>
      <c r="B9729" t="s">
        <v>528</v>
      </c>
      <c r="C9729" t="s">
        <v>479</v>
      </c>
      <c r="D9729" t="str">
        <f>IFERROR(VLOOKUP(A9729,'Perpetual Stats(HEM)'!$A$3:$D$2773,3,FALSE),B9729)</f>
        <v>QLD</v>
      </c>
    </row>
    <row r="9730" spans="1:4">
      <c r="A9730">
        <v>9929</v>
      </c>
      <c r="B9730" t="s">
        <v>528</v>
      </c>
      <c r="C9730" t="s">
        <v>479</v>
      </c>
      <c r="D9730" t="str">
        <f>IFERROR(VLOOKUP(A9730,'Perpetual Stats(HEM)'!$A$3:$D$2773,3,FALSE),B9730)</f>
        <v>QLD</v>
      </c>
    </row>
    <row r="9731" spans="1:4">
      <c r="A9731">
        <v>9930</v>
      </c>
      <c r="B9731" t="s">
        <v>528</v>
      </c>
      <c r="C9731" t="s">
        <v>479</v>
      </c>
      <c r="D9731" t="str">
        <f>IFERROR(VLOOKUP(A9731,'Perpetual Stats(HEM)'!$A$3:$D$2773,3,FALSE),B9731)</f>
        <v>QLD</v>
      </c>
    </row>
    <row r="9732" spans="1:4">
      <c r="A9732">
        <v>9931</v>
      </c>
      <c r="B9732" t="s">
        <v>528</v>
      </c>
      <c r="C9732" t="s">
        <v>479</v>
      </c>
      <c r="D9732" t="str">
        <f>IFERROR(VLOOKUP(A9732,'Perpetual Stats(HEM)'!$A$3:$D$2773,3,FALSE),B9732)</f>
        <v>QLD</v>
      </c>
    </row>
    <row r="9733" spans="1:4">
      <c r="A9733">
        <v>9932</v>
      </c>
      <c r="B9733" t="s">
        <v>528</v>
      </c>
      <c r="C9733" t="s">
        <v>479</v>
      </c>
      <c r="D9733" t="str">
        <f>IFERROR(VLOOKUP(A9733,'Perpetual Stats(HEM)'!$A$3:$D$2773,3,FALSE),B9733)</f>
        <v>QLD</v>
      </c>
    </row>
    <row r="9734" spans="1:4">
      <c r="A9734">
        <v>9933</v>
      </c>
      <c r="B9734" t="s">
        <v>528</v>
      </c>
      <c r="C9734" t="s">
        <v>479</v>
      </c>
      <c r="D9734" t="str">
        <f>IFERROR(VLOOKUP(A9734,'Perpetual Stats(HEM)'!$A$3:$D$2773,3,FALSE),B9734)</f>
        <v>QLD</v>
      </c>
    </row>
    <row r="9735" spans="1:4">
      <c r="A9735">
        <v>9934</v>
      </c>
      <c r="B9735" t="s">
        <v>528</v>
      </c>
      <c r="C9735" t="s">
        <v>479</v>
      </c>
      <c r="D9735" t="str">
        <f>IFERROR(VLOOKUP(A9735,'Perpetual Stats(HEM)'!$A$3:$D$2773,3,FALSE),B9735)</f>
        <v>QLD</v>
      </c>
    </row>
    <row r="9736" spans="1:4">
      <c r="A9736">
        <v>9935</v>
      </c>
      <c r="B9736" t="s">
        <v>528</v>
      </c>
      <c r="C9736" t="s">
        <v>479</v>
      </c>
      <c r="D9736" t="str">
        <f>IFERROR(VLOOKUP(A9736,'Perpetual Stats(HEM)'!$A$3:$D$2773,3,FALSE),B9736)</f>
        <v>QLD</v>
      </c>
    </row>
    <row r="9737" spans="1:4">
      <c r="A9737">
        <v>9936</v>
      </c>
      <c r="B9737" t="s">
        <v>528</v>
      </c>
      <c r="C9737" t="s">
        <v>479</v>
      </c>
      <c r="D9737" t="str">
        <f>IFERROR(VLOOKUP(A9737,'Perpetual Stats(HEM)'!$A$3:$D$2773,3,FALSE),B9737)</f>
        <v>QLD</v>
      </c>
    </row>
    <row r="9738" spans="1:4">
      <c r="A9738">
        <v>9937</v>
      </c>
      <c r="B9738" t="s">
        <v>528</v>
      </c>
      <c r="C9738" t="s">
        <v>479</v>
      </c>
      <c r="D9738" t="str">
        <f>IFERROR(VLOOKUP(A9738,'Perpetual Stats(HEM)'!$A$3:$D$2773,3,FALSE),B9738)</f>
        <v>QLD</v>
      </c>
    </row>
    <row r="9739" spans="1:4">
      <c r="A9739">
        <v>9938</v>
      </c>
      <c r="B9739" t="s">
        <v>528</v>
      </c>
      <c r="C9739" t="s">
        <v>479</v>
      </c>
      <c r="D9739" t="str">
        <f>IFERROR(VLOOKUP(A9739,'Perpetual Stats(HEM)'!$A$3:$D$2773,3,FALSE),B9739)</f>
        <v>QLD</v>
      </c>
    </row>
    <row r="9740" spans="1:4">
      <c r="A9740">
        <v>9939</v>
      </c>
      <c r="B9740" t="s">
        <v>528</v>
      </c>
      <c r="C9740" t="s">
        <v>479</v>
      </c>
      <c r="D9740" t="str">
        <f>IFERROR(VLOOKUP(A9740,'Perpetual Stats(HEM)'!$A$3:$D$2773,3,FALSE),B9740)</f>
        <v>QLD</v>
      </c>
    </row>
    <row r="9741" spans="1:4">
      <c r="A9741">
        <v>9940</v>
      </c>
      <c r="B9741" t="s">
        <v>528</v>
      </c>
      <c r="C9741" t="s">
        <v>479</v>
      </c>
      <c r="D9741" t="str">
        <f>IFERROR(VLOOKUP(A9741,'Perpetual Stats(HEM)'!$A$3:$D$2773,3,FALSE),B9741)</f>
        <v>QLD</v>
      </c>
    </row>
    <row r="9742" spans="1:4">
      <c r="A9742">
        <v>9941</v>
      </c>
      <c r="B9742" t="s">
        <v>528</v>
      </c>
      <c r="C9742" t="s">
        <v>479</v>
      </c>
      <c r="D9742" t="str">
        <f>IFERROR(VLOOKUP(A9742,'Perpetual Stats(HEM)'!$A$3:$D$2773,3,FALSE),B9742)</f>
        <v>QLD</v>
      </c>
    </row>
    <row r="9743" spans="1:4">
      <c r="A9743">
        <v>9942</v>
      </c>
      <c r="B9743" t="s">
        <v>528</v>
      </c>
      <c r="C9743" t="s">
        <v>479</v>
      </c>
      <c r="D9743" t="str">
        <f>IFERROR(VLOOKUP(A9743,'Perpetual Stats(HEM)'!$A$3:$D$2773,3,FALSE),B9743)</f>
        <v>QLD</v>
      </c>
    </row>
    <row r="9744" spans="1:4">
      <c r="A9744">
        <v>9943</v>
      </c>
      <c r="B9744" t="s">
        <v>528</v>
      </c>
      <c r="C9744" t="s">
        <v>479</v>
      </c>
      <c r="D9744" t="str">
        <f>IFERROR(VLOOKUP(A9744,'Perpetual Stats(HEM)'!$A$3:$D$2773,3,FALSE),B9744)</f>
        <v>QLD</v>
      </c>
    </row>
    <row r="9745" spans="1:4">
      <c r="A9745">
        <v>9944</v>
      </c>
      <c r="B9745" t="s">
        <v>528</v>
      </c>
      <c r="C9745" t="s">
        <v>479</v>
      </c>
      <c r="D9745" t="str">
        <f>IFERROR(VLOOKUP(A9745,'Perpetual Stats(HEM)'!$A$3:$D$2773,3,FALSE),B9745)</f>
        <v>QLD</v>
      </c>
    </row>
    <row r="9746" spans="1:4">
      <c r="A9746">
        <v>9945</v>
      </c>
      <c r="B9746" t="s">
        <v>528</v>
      </c>
      <c r="C9746" t="s">
        <v>479</v>
      </c>
      <c r="D9746" t="str">
        <f>IFERROR(VLOOKUP(A9746,'Perpetual Stats(HEM)'!$A$3:$D$2773,3,FALSE),B9746)</f>
        <v>QLD</v>
      </c>
    </row>
    <row r="9747" spans="1:4">
      <c r="A9747">
        <v>9946</v>
      </c>
      <c r="B9747" t="s">
        <v>528</v>
      </c>
      <c r="C9747" t="s">
        <v>479</v>
      </c>
      <c r="D9747" t="str">
        <f>IFERROR(VLOOKUP(A9747,'Perpetual Stats(HEM)'!$A$3:$D$2773,3,FALSE),B9747)</f>
        <v>QLD</v>
      </c>
    </row>
    <row r="9748" spans="1:4">
      <c r="A9748">
        <v>9947</v>
      </c>
      <c r="B9748" t="s">
        <v>528</v>
      </c>
      <c r="C9748" t="s">
        <v>479</v>
      </c>
      <c r="D9748" t="str">
        <f>IFERROR(VLOOKUP(A9748,'Perpetual Stats(HEM)'!$A$3:$D$2773,3,FALSE),B9748)</f>
        <v>QLD</v>
      </c>
    </row>
    <row r="9749" spans="1:4">
      <c r="A9749">
        <v>9948</v>
      </c>
      <c r="B9749" t="s">
        <v>528</v>
      </c>
      <c r="C9749" t="s">
        <v>479</v>
      </c>
      <c r="D9749" t="str">
        <f>IFERROR(VLOOKUP(A9749,'Perpetual Stats(HEM)'!$A$3:$D$2773,3,FALSE),B9749)</f>
        <v>QLD</v>
      </c>
    </row>
    <row r="9750" spans="1:4">
      <c r="A9750">
        <v>9949</v>
      </c>
      <c r="B9750" t="s">
        <v>528</v>
      </c>
      <c r="C9750" t="s">
        <v>479</v>
      </c>
      <c r="D9750" t="str">
        <f>IFERROR(VLOOKUP(A9750,'Perpetual Stats(HEM)'!$A$3:$D$2773,3,FALSE),B9750)</f>
        <v>QLD</v>
      </c>
    </row>
    <row r="9751" spans="1:4">
      <c r="A9751">
        <v>9950</v>
      </c>
      <c r="B9751" t="s">
        <v>528</v>
      </c>
      <c r="C9751" t="s">
        <v>479</v>
      </c>
      <c r="D9751" t="str">
        <f>IFERROR(VLOOKUP(A9751,'Perpetual Stats(HEM)'!$A$3:$D$2773,3,FALSE),B9751)</f>
        <v>QLD</v>
      </c>
    </row>
    <row r="9752" spans="1:4">
      <c r="A9752">
        <v>9951</v>
      </c>
      <c r="B9752" t="s">
        <v>528</v>
      </c>
      <c r="C9752" t="s">
        <v>479</v>
      </c>
      <c r="D9752" t="str">
        <f>IFERROR(VLOOKUP(A9752,'Perpetual Stats(HEM)'!$A$3:$D$2773,3,FALSE),B9752)</f>
        <v>QLD</v>
      </c>
    </row>
    <row r="9753" spans="1:4">
      <c r="A9753">
        <v>9952</v>
      </c>
      <c r="B9753" t="s">
        <v>528</v>
      </c>
      <c r="C9753" t="s">
        <v>479</v>
      </c>
      <c r="D9753" t="str">
        <f>IFERROR(VLOOKUP(A9753,'Perpetual Stats(HEM)'!$A$3:$D$2773,3,FALSE),B9753)</f>
        <v>QLD</v>
      </c>
    </row>
    <row r="9754" spans="1:4">
      <c r="A9754">
        <v>9953</v>
      </c>
      <c r="B9754" t="s">
        <v>528</v>
      </c>
      <c r="C9754" t="s">
        <v>479</v>
      </c>
      <c r="D9754" t="str">
        <f>IFERROR(VLOOKUP(A9754,'Perpetual Stats(HEM)'!$A$3:$D$2773,3,FALSE),B9754)</f>
        <v>QLD</v>
      </c>
    </row>
    <row r="9755" spans="1:4">
      <c r="A9755">
        <v>9954</v>
      </c>
      <c r="B9755" t="s">
        <v>528</v>
      </c>
      <c r="C9755" t="s">
        <v>479</v>
      </c>
      <c r="D9755" t="str">
        <f>IFERROR(VLOOKUP(A9755,'Perpetual Stats(HEM)'!$A$3:$D$2773,3,FALSE),B9755)</f>
        <v>QLD</v>
      </c>
    </row>
    <row r="9756" spans="1:4">
      <c r="A9756">
        <v>9955</v>
      </c>
      <c r="B9756" t="s">
        <v>528</v>
      </c>
      <c r="C9756" t="s">
        <v>479</v>
      </c>
      <c r="D9756" t="str">
        <f>IFERROR(VLOOKUP(A9756,'Perpetual Stats(HEM)'!$A$3:$D$2773,3,FALSE),B9756)</f>
        <v>QLD</v>
      </c>
    </row>
    <row r="9757" spans="1:4">
      <c r="A9757">
        <v>9956</v>
      </c>
      <c r="B9757" t="s">
        <v>528</v>
      </c>
      <c r="C9757" t="s">
        <v>479</v>
      </c>
      <c r="D9757" t="str">
        <f>IFERROR(VLOOKUP(A9757,'Perpetual Stats(HEM)'!$A$3:$D$2773,3,FALSE),B9757)</f>
        <v>QLD</v>
      </c>
    </row>
    <row r="9758" spans="1:4">
      <c r="A9758">
        <v>9957</v>
      </c>
      <c r="B9758" t="s">
        <v>528</v>
      </c>
      <c r="C9758" t="s">
        <v>479</v>
      </c>
      <c r="D9758" t="str">
        <f>IFERROR(VLOOKUP(A9758,'Perpetual Stats(HEM)'!$A$3:$D$2773,3,FALSE),B9758)</f>
        <v>QLD</v>
      </c>
    </row>
    <row r="9759" spans="1:4">
      <c r="A9759">
        <v>9958</v>
      </c>
      <c r="B9759" t="s">
        <v>528</v>
      </c>
      <c r="C9759" t="s">
        <v>479</v>
      </c>
      <c r="D9759" t="str">
        <f>IFERROR(VLOOKUP(A9759,'Perpetual Stats(HEM)'!$A$3:$D$2773,3,FALSE),B9759)</f>
        <v>QLD</v>
      </c>
    </row>
    <row r="9760" spans="1:4">
      <c r="A9760">
        <v>9959</v>
      </c>
      <c r="B9760" t="s">
        <v>528</v>
      </c>
      <c r="C9760" t="s">
        <v>479</v>
      </c>
      <c r="D9760" t="str">
        <f>IFERROR(VLOOKUP(A9760,'Perpetual Stats(HEM)'!$A$3:$D$2773,3,FALSE),B9760)</f>
        <v>QLD</v>
      </c>
    </row>
    <row r="9761" spans="1:4">
      <c r="A9761">
        <v>9960</v>
      </c>
      <c r="B9761" t="s">
        <v>528</v>
      </c>
      <c r="C9761" t="s">
        <v>479</v>
      </c>
      <c r="D9761" t="str">
        <f>IFERROR(VLOOKUP(A9761,'Perpetual Stats(HEM)'!$A$3:$D$2773,3,FALSE),B9761)</f>
        <v>QLD</v>
      </c>
    </row>
    <row r="9762" spans="1:4">
      <c r="A9762">
        <v>9961</v>
      </c>
      <c r="B9762" t="s">
        <v>528</v>
      </c>
      <c r="C9762" t="s">
        <v>479</v>
      </c>
      <c r="D9762" t="str">
        <f>IFERROR(VLOOKUP(A9762,'Perpetual Stats(HEM)'!$A$3:$D$2773,3,FALSE),B9762)</f>
        <v>QLD</v>
      </c>
    </row>
    <row r="9763" spans="1:4">
      <c r="A9763">
        <v>9962</v>
      </c>
      <c r="B9763" t="s">
        <v>528</v>
      </c>
      <c r="C9763" t="s">
        <v>479</v>
      </c>
      <c r="D9763" t="str">
        <f>IFERROR(VLOOKUP(A9763,'Perpetual Stats(HEM)'!$A$3:$D$2773,3,FALSE),B9763)</f>
        <v>QLD</v>
      </c>
    </row>
    <row r="9764" spans="1:4">
      <c r="A9764">
        <v>9963</v>
      </c>
      <c r="B9764" t="s">
        <v>528</v>
      </c>
      <c r="C9764" t="s">
        <v>479</v>
      </c>
      <c r="D9764" t="str">
        <f>IFERROR(VLOOKUP(A9764,'Perpetual Stats(HEM)'!$A$3:$D$2773,3,FALSE),B9764)</f>
        <v>QLD</v>
      </c>
    </row>
    <row r="9765" spans="1:4">
      <c r="A9765">
        <v>9964</v>
      </c>
      <c r="B9765" t="s">
        <v>528</v>
      </c>
      <c r="C9765" t="s">
        <v>479</v>
      </c>
      <c r="D9765" t="str">
        <f>IFERROR(VLOOKUP(A9765,'Perpetual Stats(HEM)'!$A$3:$D$2773,3,FALSE),B9765)</f>
        <v>QLD</v>
      </c>
    </row>
    <row r="9766" spans="1:4">
      <c r="A9766">
        <v>9965</v>
      </c>
      <c r="B9766" t="s">
        <v>528</v>
      </c>
      <c r="C9766" t="s">
        <v>479</v>
      </c>
      <c r="D9766" t="str">
        <f>IFERROR(VLOOKUP(A9766,'Perpetual Stats(HEM)'!$A$3:$D$2773,3,FALSE),B9766)</f>
        <v>QLD</v>
      </c>
    </row>
    <row r="9767" spans="1:4">
      <c r="A9767">
        <v>9966</v>
      </c>
      <c r="B9767" t="s">
        <v>528</v>
      </c>
      <c r="C9767" t="s">
        <v>479</v>
      </c>
      <c r="D9767" t="str">
        <f>IFERROR(VLOOKUP(A9767,'Perpetual Stats(HEM)'!$A$3:$D$2773,3,FALSE),B9767)</f>
        <v>QLD</v>
      </c>
    </row>
    <row r="9768" spans="1:4">
      <c r="A9768">
        <v>9967</v>
      </c>
      <c r="B9768" t="s">
        <v>528</v>
      </c>
      <c r="C9768" t="s">
        <v>479</v>
      </c>
      <c r="D9768" t="str">
        <f>IFERROR(VLOOKUP(A9768,'Perpetual Stats(HEM)'!$A$3:$D$2773,3,FALSE),B9768)</f>
        <v>QLD</v>
      </c>
    </row>
    <row r="9769" spans="1:4">
      <c r="A9769">
        <v>9968</v>
      </c>
      <c r="B9769" t="s">
        <v>528</v>
      </c>
      <c r="C9769" t="s">
        <v>479</v>
      </c>
      <c r="D9769" t="str">
        <f>IFERROR(VLOOKUP(A9769,'Perpetual Stats(HEM)'!$A$3:$D$2773,3,FALSE),B9769)</f>
        <v>QLD</v>
      </c>
    </row>
    <row r="9770" spans="1:4">
      <c r="A9770">
        <v>9969</v>
      </c>
      <c r="B9770" t="s">
        <v>528</v>
      </c>
      <c r="C9770" t="s">
        <v>479</v>
      </c>
      <c r="D9770" t="str">
        <f>IFERROR(VLOOKUP(A9770,'Perpetual Stats(HEM)'!$A$3:$D$2773,3,FALSE),B9770)</f>
        <v>QLD</v>
      </c>
    </row>
    <row r="9771" spans="1:4">
      <c r="A9771">
        <v>9970</v>
      </c>
      <c r="B9771" t="s">
        <v>528</v>
      </c>
      <c r="C9771" t="s">
        <v>479</v>
      </c>
      <c r="D9771" t="str">
        <f>IFERROR(VLOOKUP(A9771,'Perpetual Stats(HEM)'!$A$3:$D$2773,3,FALSE),B9771)</f>
        <v>QLD</v>
      </c>
    </row>
    <row r="9772" spans="1:4">
      <c r="A9772">
        <v>9971</v>
      </c>
      <c r="B9772" t="s">
        <v>528</v>
      </c>
      <c r="C9772" t="s">
        <v>479</v>
      </c>
      <c r="D9772" t="str">
        <f>IFERROR(VLOOKUP(A9772,'Perpetual Stats(HEM)'!$A$3:$D$2773,3,FALSE),B9772)</f>
        <v>QLD</v>
      </c>
    </row>
    <row r="9773" spans="1:4">
      <c r="A9773">
        <v>9972</v>
      </c>
      <c r="B9773" t="s">
        <v>528</v>
      </c>
      <c r="C9773" t="s">
        <v>479</v>
      </c>
      <c r="D9773" t="str">
        <f>IFERROR(VLOOKUP(A9773,'Perpetual Stats(HEM)'!$A$3:$D$2773,3,FALSE),B9773)</f>
        <v>QLD</v>
      </c>
    </row>
    <row r="9774" spans="1:4">
      <c r="A9774">
        <v>9973</v>
      </c>
      <c r="B9774" t="s">
        <v>528</v>
      </c>
      <c r="C9774" t="s">
        <v>479</v>
      </c>
      <c r="D9774" t="str">
        <f>IFERROR(VLOOKUP(A9774,'Perpetual Stats(HEM)'!$A$3:$D$2773,3,FALSE),B9774)</f>
        <v>QLD</v>
      </c>
    </row>
    <row r="9775" spans="1:4">
      <c r="A9775">
        <v>9974</v>
      </c>
      <c r="B9775" t="s">
        <v>528</v>
      </c>
      <c r="C9775" t="s">
        <v>479</v>
      </c>
      <c r="D9775" t="str">
        <f>IFERROR(VLOOKUP(A9775,'Perpetual Stats(HEM)'!$A$3:$D$2773,3,FALSE),B9775)</f>
        <v>QLD</v>
      </c>
    </row>
    <row r="9776" spans="1:4">
      <c r="A9776">
        <v>9975</v>
      </c>
      <c r="B9776" t="s">
        <v>528</v>
      </c>
      <c r="C9776" t="s">
        <v>479</v>
      </c>
      <c r="D9776" t="str">
        <f>IFERROR(VLOOKUP(A9776,'Perpetual Stats(HEM)'!$A$3:$D$2773,3,FALSE),B9776)</f>
        <v>QLD</v>
      </c>
    </row>
    <row r="9777" spans="1:4">
      <c r="A9777">
        <v>9976</v>
      </c>
      <c r="B9777" t="s">
        <v>528</v>
      </c>
      <c r="C9777" t="s">
        <v>479</v>
      </c>
      <c r="D9777" t="str">
        <f>IFERROR(VLOOKUP(A9777,'Perpetual Stats(HEM)'!$A$3:$D$2773,3,FALSE),B9777)</f>
        <v>QLD</v>
      </c>
    </row>
    <row r="9778" spans="1:4">
      <c r="A9778">
        <v>9977</v>
      </c>
      <c r="B9778" t="s">
        <v>528</v>
      </c>
      <c r="C9778" t="s">
        <v>479</v>
      </c>
      <c r="D9778" t="str">
        <f>IFERROR(VLOOKUP(A9778,'Perpetual Stats(HEM)'!$A$3:$D$2773,3,FALSE),B9778)</f>
        <v>QLD</v>
      </c>
    </row>
    <row r="9779" spans="1:4">
      <c r="A9779">
        <v>9978</v>
      </c>
      <c r="B9779" t="s">
        <v>528</v>
      </c>
      <c r="C9779" t="s">
        <v>479</v>
      </c>
      <c r="D9779" t="str">
        <f>IFERROR(VLOOKUP(A9779,'Perpetual Stats(HEM)'!$A$3:$D$2773,3,FALSE),B9779)</f>
        <v>QLD</v>
      </c>
    </row>
    <row r="9780" spans="1:4">
      <c r="A9780">
        <v>9979</v>
      </c>
      <c r="B9780" t="s">
        <v>528</v>
      </c>
      <c r="C9780" t="s">
        <v>479</v>
      </c>
      <c r="D9780" t="str">
        <f>IFERROR(VLOOKUP(A9780,'Perpetual Stats(HEM)'!$A$3:$D$2773,3,FALSE),B9780)</f>
        <v>QLD</v>
      </c>
    </row>
    <row r="9781" spans="1:4">
      <c r="A9781">
        <v>9980</v>
      </c>
      <c r="B9781" t="s">
        <v>528</v>
      </c>
      <c r="C9781" t="s">
        <v>479</v>
      </c>
      <c r="D9781" t="str">
        <f>IFERROR(VLOOKUP(A9781,'Perpetual Stats(HEM)'!$A$3:$D$2773,3,FALSE),B9781)</f>
        <v>QLD</v>
      </c>
    </row>
    <row r="9782" spans="1:4">
      <c r="A9782">
        <v>9981</v>
      </c>
      <c r="B9782" t="s">
        <v>528</v>
      </c>
      <c r="C9782" t="s">
        <v>479</v>
      </c>
      <c r="D9782" t="str">
        <f>IFERROR(VLOOKUP(A9782,'Perpetual Stats(HEM)'!$A$3:$D$2773,3,FALSE),B9782)</f>
        <v>QLD</v>
      </c>
    </row>
    <row r="9783" spans="1:4">
      <c r="A9783">
        <v>9982</v>
      </c>
      <c r="B9783" t="s">
        <v>528</v>
      </c>
      <c r="C9783" t="s">
        <v>479</v>
      </c>
      <c r="D9783" t="str">
        <f>IFERROR(VLOOKUP(A9783,'Perpetual Stats(HEM)'!$A$3:$D$2773,3,FALSE),B9783)</f>
        <v>QLD</v>
      </c>
    </row>
    <row r="9784" spans="1:4">
      <c r="A9784">
        <v>9983</v>
      </c>
      <c r="B9784" t="s">
        <v>528</v>
      </c>
      <c r="C9784" t="s">
        <v>479</v>
      </c>
      <c r="D9784" t="str">
        <f>IFERROR(VLOOKUP(A9784,'Perpetual Stats(HEM)'!$A$3:$D$2773,3,FALSE),B9784)</f>
        <v>QLD</v>
      </c>
    </row>
    <row r="9785" spans="1:4">
      <c r="A9785">
        <v>9984</v>
      </c>
      <c r="B9785" t="s">
        <v>528</v>
      </c>
      <c r="C9785" t="s">
        <v>479</v>
      </c>
      <c r="D9785" t="str">
        <f>IFERROR(VLOOKUP(A9785,'Perpetual Stats(HEM)'!$A$3:$D$2773,3,FALSE),B9785)</f>
        <v>QLD</v>
      </c>
    </row>
    <row r="9786" spans="1:4">
      <c r="A9786">
        <v>9985</v>
      </c>
      <c r="B9786" t="s">
        <v>528</v>
      </c>
      <c r="C9786" t="s">
        <v>479</v>
      </c>
      <c r="D9786" t="str">
        <f>IFERROR(VLOOKUP(A9786,'Perpetual Stats(HEM)'!$A$3:$D$2773,3,FALSE),B9786)</f>
        <v>QLD</v>
      </c>
    </row>
    <row r="9787" spans="1:4">
      <c r="A9787">
        <v>9986</v>
      </c>
      <c r="B9787" t="s">
        <v>528</v>
      </c>
      <c r="C9787" t="s">
        <v>479</v>
      </c>
      <c r="D9787" t="str">
        <f>IFERROR(VLOOKUP(A9787,'Perpetual Stats(HEM)'!$A$3:$D$2773,3,FALSE),B9787)</f>
        <v>QLD</v>
      </c>
    </row>
    <row r="9788" spans="1:4">
      <c r="A9788">
        <v>9987</v>
      </c>
      <c r="B9788" t="s">
        <v>528</v>
      </c>
      <c r="C9788" t="s">
        <v>479</v>
      </c>
      <c r="D9788" t="str">
        <f>IFERROR(VLOOKUP(A9788,'Perpetual Stats(HEM)'!$A$3:$D$2773,3,FALSE),B9788)</f>
        <v>QLD</v>
      </c>
    </row>
    <row r="9789" spans="1:4">
      <c r="A9789">
        <v>9988</v>
      </c>
      <c r="B9789" t="s">
        <v>528</v>
      </c>
      <c r="C9789" t="s">
        <v>479</v>
      </c>
      <c r="D9789" t="str">
        <f>IFERROR(VLOOKUP(A9789,'Perpetual Stats(HEM)'!$A$3:$D$2773,3,FALSE),B9789)</f>
        <v>QLD</v>
      </c>
    </row>
    <row r="9790" spans="1:4">
      <c r="A9790">
        <v>9989</v>
      </c>
      <c r="B9790" t="s">
        <v>528</v>
      </c>
      <c r="C9790" t="s">
        <v>479</v>
      </c>
      <c r="D9790" t="str">
        <f>IFERROR(VLOOKUP(A9790,'Perpetual Stats(HEM)'!$A$3:$D$2773,3,FALSE),B9790)</f>
        <v>QLD</v>
      </c>
    </row>
    <row r="9791" spans="1:4">
      <c r="A9791">
        <v>9990</v>
      </c>
      <c r="B9791" t="s">
        <v>528</v>
      </c>
      <c r="C9791" t="s">
        <v>479</v>
      </c>
      <c r="D9791" t="str">
        <f>IFERROR(VLOOKUP(A9791,'Perpetual Stats(HEM)'!$A$3:$D$2773,3,FALSE),B9791)</f>
        <v>QLD</v>
      </c>
    </row>
    <row r="9792" spans="1:4">
      <c r="A9792">
        <v>9991</v>
      </c>
      <c r="B9792" t="s">
        <v>528</v>
      </c>
      <c r="C9792" t="s">
        <v>479</v>
      </c>
      <c r="D9792" t="str">
        <f>IFERROR(VLOOKUP(A9792,'Perpetual Stats(HEM)'!$A$3:$D$2773,3,FALSE),B9792)</f>
        <v>QLD</v>
      </c>
    </row>
    <row r="9793" spans="1:4">
      <c r="A9793">
        <v>9992</v>
      </c>
      <c r="B9793" t="s">
        <v>528</v>
      </c>
      <c r="C9793" t="s">
        <v>479</v>
      </c>
      <c r="D9793" t="str">
        <f>IFERROR(VLOOKUP(A9793,'Perpetual Stats(HEM)'!$A$3:$D$2773,3,FALSE),B9793)</f>
        <v>QLD</v>
      </c>
    </row>
    <row r="9794" spans="1:4">
      <c r="A9794">
        <v>9993</v>
      </c>
      <c r="B9794" t="s">
        <v>528</v>
      </c>
      <c r="C9794" t="s">
        <v>479</v>
      </c>
      <c r="D9794" t="str">
        <f>IFERROR(VLOOKUP(A9794,'Perpetual Stats(HEM)'!$A$3:$D$2773,3,FALSE),B9794)</f>
        <v>QLD</v>
      </c>
    </row>
    <row r="9795" spans="1:4">
      <c r="A9795">
        <v>9994</v>
      </c>
      <c r="B9795" t="s">
        <v>528</v>
      </c>
      <c r="C9795" t="s">
        <v>479</v>
      </c>
      <c r="D9795" t="str">
        <f>IFERROR(VLOOKUP(A9795,'Perpetual Stats(HEM)'!$A$3:$D$2773,3,FALSE),B9795)</f>
        <v>QLD</v>
      </c>
    </row>
    <row r="9796" spans="1:4">
      <c r="A9796">
        <v>9995</v>
      </c>
      <c r="B9796" t="s">
        <v>528</v>
      </c>
      <c r="C9796" t="s">
        <v>479</v>
      </c>
      <c r="D9796" t="str">
        <f>IFERROR(VLOOKUP(A9796,'Perpetual Stats(HEM)'!$A$3:$D$2773,3,FALSE),B9796)</f>
        <v>QLD</v>
      </c>
    </row>
    <row r="9797" spans="1:4">
      <c r="A9797">
        <v>9996</v>
      </c>
      <c r="B9797" t="s">
        <v>528</v>
      </c>
      <c r="C9797" t="s">
        <v>479</v>
      </c>
      <c r="D9797" t="str">
        <f>IFERROR(VLOOKUP(A9797,'Perpetual Stats(HEM)'!$A$3:$D$2773,3,FALSE),B9797)</f>
        <v>QLD</v>
      </c>
    </row>
    <row r="9798" spans="1:4">
      <c r="A9798">
        <v>9997</v>
      </c>
      <c r="B9798" t="s">
        <v>528</v>
      </c>
      <c r="C9798" t="s">
        <v>479</v>
      </c>
      <c r="D9798" t="str">
        <f>IFERROR(VLOOKUP(A9798,'Perpetual Stats(HEM)'!$A$3:$D$2773,3,FALSE),B9798)</f>
        <v>QLD</v>
      </c>
    </row>
    <row r="9799" spans="1:4">
      <c r="A9799">
        <v>9998</v>
      </c>
      <c r="B9799" t="s">
        <v>528</v>
      </c>
      <c r="C9799" t="s">
        <v>479</v>
      </c>
      <c r="D9799" t="str">
        <f>IFERROR(VLOOKUP(A9799,'Perpetual Stats(HEM)'!$A$3:$D$2773,3,FALSE),B9799)</f>
        <v>QLD</v>
      </c>
    </row>
    <row r="9800" spans="1:4">
      <c r="A9800">
        <v>9999</v>
      </c>
      <c r="B9800" t="s">
        <v>528</v>
      </c>
      <c r="C9800" t="s">
        <v>479</v>
      </c>
      <c r="D9800" t="str">
        <f>IFERROR(VLOOKUP(A9800,'Perpetual Stats(HEM)'!$A$3:$D$2773,3,FALSE),B9800)</f>
        <v>QLD</v>
      </c>
    </row>
  </sheetData>
  <mergeCells count="30">
    <mergeCell ref="M1:X1"/>
    <mergeCell ref="M15:X15"/>
    <mergeCell ref="AZ29:BK29"/>
    <mergeCell ref="AZ43:BK43"/>
    <mergeCell ref="AZ57:BK57"/>
    <mergeCell ref="Z57:AK57"/>
    <mergeCell ref="AZ71:BK71"/>
    <mergeCell ref="AM71:AX71"/>
    <mergeCell ref="Z1:AK1"/>
    <mergeCell ref="Z15:AK15"/>
    <mergeCell ref="CA1:CL1"/>
    <mergeCell ref="BN1:BY1"/>
    <mergeCell ref="AZ1:BK1"/>
    <mergeCell ref="AZ15:BK15"/>
    <mergeCell ref="AM57:AX57"/>
    <mergeCell ref="AM43:AX43"/>
    <mergeCell ref="AM29:AX29"/>
    <mergeCell ref="AM15:AX15"/>
    <mergeCell ref="AM1:AX1"/>
    <mergeCell ref="Z71:AK71"/>
    <mergeCell ref="Z29:AK29"/>
    <mergeCell ref="Z43:AK43"/>
    <mergeCell ref="M71:X71"/>
    <mergeCell ref="M57:X57"/>
    <mergeCell ref="M43:X43"/>
    <mergeCell ref="E8:E10"/>
    <mergeCell ref="E11:E13"/>
    <mergeCell ref="M29:W29"/>
    <mergeCell ref="E22:E24"/>
    <mergeCell ref="E25:E27"/>
  </mergeCells>
  <phoneticPr fontId="3" type="noConversion"/>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76B432-2B4A-4BC4-8868-075D7C53E780}">
  <sheetPr codeName="Sheet13"/>
  <dimension ref="A2:L9405"/>
  <sheetViews>
    <sheetView topLeftCell="A9350" workbookViewId="0"/>
  </sheetViews>
  <sheetFormatPr defaultColWidth="9" defaultRowHeight="14.5"/>
  <cols>
    <col min="1" max="1" width="11.453125" style="253" bestFit="1" customWidth="1"/>
    <col min="2" max="2" width="7.81640625" style="253" bestFit="1" customWidth="1"/>
    <col min="3" max="3" width="15.1796875" style="253" bestFit="1" customWidth="1"/>
    <col min="4" max="4" width="12.1796875" style="253" bestFit="1" customWidth="1"/>
    <col min="5" max="5" width="19.26953125" style="254" bestFit="1" customWidth="1"/>
    <col min="6" max="6" width="23" style="254" bestFit="1" customWidth="1"/>
    <col min="7" max="7" width="28.1796875" style="254" bestFit="1" customWidth="1"/>
    <col min="8" max="8" width="27.26953125" style="254" bestFit="1" customWidth="1"/>
    <col min="9" max="9" width="14.453125" style="255" customWidth="1"/>
    <col min="10" max="16384" width="9" style="253"/>
  </cols>
  <sheetData>
    <row r="2" spans="1:12">
      <c r="J2" s="253">
        <v>1</v>
      </c>
      <c r="K2" s="253">
        <f>COUNTIF($J$8:$J$9405,J2)</f>
        <v>1382</v>
      </c>
      <c r="L2" s="256">
        <f>K2/$K$5</f>
        <v>0.85466914038342612</v>
      </c>
    </row>
    <row r="3" spans="1:12">
      <c r="J3" s="253">
        <v>2</v>
      </c>
      <c r="K3" s="253">
        <f t="shared" ref="K3:K4" si="0">COUNTIF($J$8:$J$9405,J3)</f>
        <v>99</v>
      </c>
      <c r="L3" s="256">
        <f t="shared" ref="L3:L4" si="1">K3/$K$5</f>
        <v>6.1224489795918366E-2</v>
      </c>
    </row>
    <row r="4" spans="1:12">
      <c r="J4" s="253">
        <v>3</v>
      </c>
      <c r="K4" s="253">
        <f t="shared" si="0"/>
        <v>136</v>
      </c>
      <c r="L4" s="256">
        <f t="shared" si="1"/>
        <v>8.410636982065553E-2</v>
      </c>
    </row>
    <row r="5" spans="1:12">
      <c r="J5" s="253" t="s">
        <v>555</v>
      </c>
      <c r="K5" s="253">
        <f>COUNTIF($J$8:$J$9405,"&gt;0")</f>
        <v>1617</v>
      </c>
    </row>
    <row r="7" spans="1:12">
      <c r="A7" s="253" t="s">
        <v>49</v>
      </c>
      <c r="B7" s="253" t="s">
        <v>556</v>
      </c>
      <c r="C7" s="253" t="s">
        <v>557</v>
      </c>
      <c r="D7" s="253" t="s">
        <v>558</v>
      </c>
      <c r="E7" s="254" t="s">
        <v>559</v>
      </c>
      <c r="F7" s="254" t="s">
        <v>560</v>
      </c>
      <c r="G7" s="254" t="s">
        <v>561</v>
      </c>
      <c r="H7" s="254" t="s">
        <v>562</v>
      </c>
      <c r="I7" s="255" t="s">
        <v>563</v>
      </c>
    </row>
    <row r="8" spans="1:12">
      <c r="A8" s="253">
        <v>200</v>
      </c>
      <c r="B8" s="253" t="s">
        <v>478</v>
      </c>
      <c r="C8" s="253" t="s">
        <v>479</v>
      </c>
      <c r="D8" s="253" t="s">
        <v>4</v>
      </c>
      <c r="I8" s="253"/>
      <c r="J8" s="253">
        <f>IF(E8="Category 1",1,IF(E8="Category 2",2,IF(E8="Category 3",3,0)))</f>
        <v>0</v>
      </c>
    </row>
    <row r="9" spans="1:12">
      <c r="A9" s="253">
        <v>201</v>
      </c>
      <c r="B9" s="253" t="s">
        <v>478</v>
      </c>
      <c r="C9" s="253" t="s">
        <v>479</v>
      </c>
      <c r="D9" s="253" t="s">
        <v>4</v>
      </c>
      <c r="I9" s="253"/>
      <c r="J9" s="253">
        <f t="shared" ref="J9:J72" si="2">IF(E9="Category 1",1,IF(E9="Category 2",2,IF(E9="Category 3",3,0)))</f>
        <v>0</v>
      </c>
    </row>
    <row r="10" spans="1:12">
      <c r="A10" s="253">
        <v>202</v>
      </c>
      <c r="B10" s="253" t="s">
        <v>478</v>
      </c>
      <c r="C10" s="253" t="s">
        <v>479</v>
      </c>
      <c r="D10" s="253" t="s">
        <v>4</v>
      </c>
      <c r="I10" s="253"/>
      <c r="J10" s="253">
        <f t="shared" si="2"/>
        <v>0</v>
      </c>
    </row>
    <row r="11" spans="1:12">
      <c r="A11" s="253">
        <v>203</v>
      </c>
      <c r="B11" s="253" t="s">
        <v>478</v>
      </c>
      <c r="C11" s="253" t="s">
        <v>479</v>
      </c>
      <c r="D11" s="253" t="s">
        <v>4</v>
      </c>
      <c r="I11" s="253"/>
      <c r="J11" s="253">
        <f t="shared" si="2"/>
        <v>0</v>
      </c>
      <c r="L11" s="253" cm="1">
        <f t="array" ref="L11:L14">_xlfn.UNIQUE(E8:E9406)</f>
        <v>0</v>
      </c>
    </row>
    <row r="12" spans="1:12">
      <c r="A12" s="253">
        <v>204</v>
      </c>
      <c r="B12" s="253" t="s">
        <v>478</v>
      </c>
      <c r="C12" s="253" t="s">
        <v>479</v>
      </c>
      <c r="D12" s="253" t="s">
        <v>4</v>
      </c>
      <c r="I12" s="253"/>
      <c r="J12" s="253">
        <f t="shared" si="2"/>
        <v>0</v>
      </c>
      <c r="L12" s="253" t="str">
        <v>Category 1</v>
      </c>
    </row>
    <row r="13" spans="1:12">
      <c r="A13" s="253">
        <v>205</v>
      </c>
      <c r="B13" s="253" t="s">
        <v>478</v>
      </c>
      <c r="C13" s="253" t="s">
        <v>479</v>
      </c>
      <c r="D13" s="253" t="s">
        <v>4</v>
      </c>
      <c r="I13" s="253"/>
      <c r="J13" s="253">
        <f t="shared" si="2"/>
        <v>0</v>
      </c>
      <c r="L13" s="253" t="str">
        <v>Category 2</v>
      </c>
    </row>
    <row r="14" spans="1:12">
      <c r="A14" s="253">
        <v>206</v>
      </c>
      <c r="B14" s="253" t="s">
        <v>478</v>
      </c>
      <c r="C14" s="253" t="s">
        <v>479</v>
      </c>
      <c r="D14" s="253" t="s">
        <v>4</v>
      </c>
      <c r="I14" s="253"/>
      <c r="J14" s="253">
        <f t="shared" si="2"/>
        <v>0</v>
      </c>
      <c r="L14" s="253" t="str">
        <v>Category 3</v>
      </c>
    </row>
    <row r="15" spans="1:12">
      <c r="A15" s="253">
        <v>207</v>
      </c>
      <c r="B15" s="253" t="s">
        <v>478</v>
      </c>
      <c r="C15" s="253" t="s">
        <v>479</v>
      </c>
      <c r="D15" s="253" t="s">
        <v>4</v>
      </c>
      <c r="I15" s="253"/>
      <c r="J15" s="253">
        <f t="shared" si="2"/>
        <v>0</v>
      </c>
    </row>
    <row r="16" spans="1:12">
      <c r="A16" s="253">
        <v>208</v>
      </c>
      <c r="B16" s="253" t="s">
        <v>478</v>
      </c>
      <c r="C16" s="253" t="s">
        <v>479</v>
      </c>
      <c r="D16" s="253" t="s">
        <v>4</v>
      </c>
      <c r="I16" s="253"/>
      <c r="J16" s="253">
        <f t="shared" si="2"/>
        <v>0</v>
      </c>
    </row>
    <row r="17" spans="1:10">
      <c r="A17" s="253">
        <v>209</v>
      </c>
      <c r="B17" s="253" t="s">
        <v>478</v>
      </c>
      <c r="C17" s="253" t="s">
        <v>479</v>
      </c>
      <c r="D17" s="253" t="s">
        <v>4</v>
      </c>
      <c r="I17" s="253"/>
      <c r="J17" s="253">
        <f t="shared" si="2"/>
        <v>0</v>
      </c>
    </row>
    <row r="18" spans="1:10">
      <c r="A18" s="253">
        <v>210</v>
      </c>
      <c r="B18" s="253" t="s">
        <v>478</v>
      </c>
      <c r="C18" s="253" t="s">
        <v>479</v>
      </c>
      <c r="D18" s="253" t="s">
        <v>4</v>
      </c>
      <c r="I18" s="253"/>
      <c r="J18" s="253">
        <f t="shared" si="2"/>
        <v>0</v>
      </c>
    </row>
    <row r="19" spans="1:10">
      <c r="A19" s="253">
        <v>211</v>
      </c>
      <c r="B19" s="253" t="s">
        <v>478</v>
      </c>
      <c r="C19" s="253" t="s">
        <v>479</v>
      </c>
      <c r="D19" s="253" t="s">
        <v>4</v>
      </c>
      <c r="I19" s="253"/>
      <c r="J19" s="253">
        <f t="shared" si="2"/>
        <v>0</v>
      </c>
    </row>
    <row r="20" spans="1:10">
      <c r="A20" s="253">
        <v>212</v>
      </c>
      <c r="B20" s="253" t="s">
        <v>478</v>
      </c>
      <c r="C20" s="253" t="s">
        <v>479</v>
      </c>
      <c r="D20" s="253" t="s">
        <v>4</v>
      </c>
      <c r="I20" s="253"/>
      <c r="J20" s="253">
        <f t="shared" si="2"/>
        <v>0</v>
      </c>
    </row>
    <row r="21" spans="1:10">
      <c r="A21" s="253">
        <v>213</v>
      </c>
      <c r="B21" s="253" t="s">
        <v>478</v>
      </c>
      <c r="C21" s="253" t="s">
        <v>479</v>
      </c>
      <c r="D21" s="253" t="s">
        <v>4</v>
      </c>
      <c r="I21" s="253"/>
      <c r="J21" s="253">
        <f t="shared" si="2"/>
        <v>0</v>
      </c>
    </row>
    <row r="22" spans="1:10">
      <c r="A22" s="253">
        <v>214</v>
      </c>
      <c r="B22" s="253" t="s">
        <v>478</v>
      </c>
      <c r="C22" s="253" t="s">
        <v>479</v>
      </c>
      <c r="D22" s="253" t="s">
        <v>4</v>
      </c>
      <c r="I22" s="253"/>
      <c r="J22" s="253">
        <f t="shared" si="2"/>
        <v>0</v>
      </c>
    </row>
    <row r="23" spans="1:10">
      <c r="A23" s="253">
        <v>215</v>
      </c>
      <c r="B23" s="253" t="s">
        <v>478</v>
      </c>
      <c r="C23" s="253" t="s">
        <v>479</v>
      </c>
      <c r="D23" s="253" t="s">
        <v>4</v>
      </c>
      <c r="I23" s="253"/>
      <c r="J23" s="253">
        <f t="shared" si="2"/>
        <v>0</v>
      </c>
    </row>
    <row r="24" spans="1:10">
      <c r="A24" s="253">
        <v>216</v>
      </c>
      <c r="B24" s="253" t="s">
        <v>478</v>
      </c>
      <c r="C24" s="253" t="s">
        <v>479</v>
      </c>
      <c r="D24" s="253" t="s">
        <v>4</v>
      </c>
      <c r="I24" s="253"/>
      <c r="J24" s="253">
        <f t="shared" si="2"/>
        <v>0</v>
      </c>
    </row>
    <row r="25" spans="1:10">
      <c r="A25" s="253">
        <v>217</v>
      </c>
      <c r="B25" s="253" t="s">
        <v>478</v>
      </c>
      <c r="C25" s="253" t="s">
        <v>479</v>
      </c>
      <c r="D25" s="253" t="s">
        <v>4</v>
      </c>
      <c r="I25" s="253"/>
      <c r="J25" s="253">
        <f t="shared" si="2"/>
        <v>0</v>
      </c>
    </row>
    <row r="26" spans="1:10">
      <c r="A26" s="253">
        <v>218</v>
      </c>
      <c r="B26" s="253" t="s">
        <v>478</v>
      </c>
      <c r="C26" s="253" t="s">
        <v>479</v>
      </c>
      <c r="D26" s="253" t="s">
        <v>4</v>
      </c>
      <c r="I26" s="253"/>
      <c r="J26" s="253">
        <f t="shared" si="2"/>
        <v>0</v>
      </c>
    </row>
    <row r="27" spans="1:10">
      <c r="A27" s="253">
        <v>219</v>
      </c>
      <c r="B27" s="253" t="s">
        <v>478</v>
      </c>
      <c r="C27" s="253" t="s">
        <v>479</v>
      </c>
      <c r="D27" s="253" t="s">
        <v>4</v>
      </c>
      <c r="I27" s="253"/>
      <c r="J27" s="253">
        <f t="shared" si="2"/>
        <v>0</v>
      </c>
    </row>
    <row r="28" spans="1:10">
      <c r="A28" s="253">
        <v>220</v>
      </c>
      <c r="B28" s="253" t="s">
        <v>478</v>
      </c>
      <c r="C28" s="253" t="s">
        <v>479</v>
      </c>
      <c r="D28" s="253" t="s">
        <v>4</v>
      </c>
      <c r="I28" s="253"/>
      <c r="J28" s="253">
        <f t="shared" si="2"/>
        <v>0</v>
      </c>
    </row>
    <row r="29" spans="1:10">
      <c r="A29" s="253">
        <v>221</v>
      </c>
      <c r="B29" s="253" t="s">
        <v>478</v>
      </c>
      <c r="C29" s="253" t="s">
        <v>479</v>
      </c>
      <c r="D29" s="253" t="s">
        <v>4</v>
      </c>
      <c r="I29" s="253"/>
      <c r="J29" s="253">
        <f t="shared" si="2"/>
        <v>0</v>
      </c>
    </row>
    <row r="30" spans="1:10">
      <c r="A30" s="253">
        <v>222</v>
      </c>
      <c r="B30" s="253" t="s">
        <v>478</v>
      </c>
      <c r="C30" s="253" t="s">
        <v>479</v>
      </c>
      <c r="D30" s="253" t="s">
        <v>4</v>
      </c>
      <c r="I30" s="253"/>
      <c r="J30" s="253">
        <f t="shared" si="2"/>
        <v>0</v>
      </c>
    </row>
    <row r="31" spans="1:10">
      <c r="A31" s="253">
        <v>223</v>
      </c>
      <c r="B31" s="253" t="s">
        <v>478</v>
      </c>
      <c r="C31" s="253" t="s">
        <v>479</v>
      </c>
      <c r="D31" s="253" t="s">
        <v>4</v>
      </c>
      <c r="I31" s="253"/>
      <c r="J31" s="253">
        <f t="shared" si="2"/>
        <v>0</v>
      </c>
    </row>
    <row r="32" spans="1:10">
      <c r="A32" s="253">
        <v>224</v>
      </c>
      <c r="B32" s="253" t="s">
        <v>478</v>
      </c>
      <c r="C32" s="253" t="s">
        <v>479</v>
      </c>
      <c r="D32" s="253" t="s">
        <v>4</v>
      </c>
      <c r="I32" s="253"/>
      <c r="J32" s="253">
        <f t="shared" si="2"/>
        <v>0</v>
      </c>
    </row>
    <row r="33" spans="1:10">
      <c r="A33" s="253">
        <v>225</v>
      </c>
      <c r="B33" s="253" t="s">
        <v>478</v>
      </c>
      <c r="C33" s="253" t="s">
        <v>479</v>
      </c>
      <c r="D33" s="253" t="s">
        <v>4</v>
      </c>
      <c r="I33" s="253"/>
      <c r="J33" s="253">
        <f t="shared" si="2"/>
        <v>0</v>
      </c>
    </row>
    <row r="34" spans="1:10">
      <c r="A34" s="253">
        <v>226</v>
      </c>
      <c r="B34" s="253" t="s">
        <v>478</v>
      </c>
      <c r="C34" s="253" t="s">
        <v>479</v>
      </c>
      <c r="D34" s="253" t="s">
        <v>4</v>
      </c>
      <c r="I34" s="253"/>
      <c r="J34" s="253">
        <f t="shared" si="2"/>
        <v>0</v>
      </c>
    </row>
    <row r="35" spans="1:10">
      <c r="A35" s="253">
        <v>227</v>
      </c>
      <c r="B35" s="253" t="s">
        <v>478</v>
      </c>
      <c r="C35" s="253" t="s">
        <v>479</v>
      </c>
      <c r="D35" s="253" t="s">
        <v>4</v>
      </c>
      <c r="I35" s="253"/>
      <c r="J35" s="253">
        <f t="shared" si="2"/>
        <v>0</v>
      </c>
    </row>
    <row r="36" spans="1:10">
      <c r="A36" s="253">
        <v>228</v>
      </c>
      <c r="B36" s="253" t="s">
        <v>478</v>
      </c>
      <c r="C36" s="253" t="s">
        <v>479</v>
      </c>
      <c r="D36" s="253" t="s">
        <v>4</v>
      </c>
      <c r="I36" s="253"/>
      <c r="J36" s="253">
        <f t="shared" si="2"/>
        <v>0</v>
      </c>
    </row>
    <row r="37" spans="1:10">
      <c r="A37" s="253">
        <v>229</v>
      </c>
      <c r="B37" s="253" t="s">
        <v>478</v>
      </c>
      <c r="C37" s="253" t="s">
        <v>479</v>
      </c>
      <c r="D37" s="253" t="s">
        <v>4</v>
      </c>
      <c r="I37" s="253"/>
      <c r="J37" s="253">
        <f t="shared" si="2"/>
        <v>0</v>
      </c>
    </row>
    <row r="38" spans="1:10">
      <c r="A38" s="253">
        <v>230</v>
      </c>
      <c r="B38" s="253" t="s">
        <v>478</v>
      </c>
      <c r="C38" s="253" t="s">
        <v>479</v>
      </c>
      <c r="D38" s="253" t="s">
        <v>4</v>
      </c>
      <c r="I38" s="253"/>
      <c r="J38" s="253">
        <f t="shared" si="2"/>
        <v>0</v>
      </c>
    </row>
    <row r="39" spans="1:10">
      <c r="A39" s="253">
        <v>231</v>
      </c>
      <c r="B39" s="253" t="s">
        <v>478</v>
      </c>
      <c r="C39" s="253" t="s">
        <v>479</v>
      </c>
      <c r="D39" s="253" t="s">
        <v>4</v>
      </c>
      <c r="I39" s="253"/>
      <c r="J39" s="253">
        <f t="shared" si="2"/>
        <v>0</v>
      </c>
    </row>
    <row r="40" spans="1:10">
      <c r="A40" s="253">
        <v>232</v>
      </c>
      <c r="B40" s="253" t="s">
        <v>478</v>
      </c>
      <c r="C40" s="253" t="s">
        <v>479</v>
      </c>
      <c r="D40" s="253" t="s">
        <v>4</v>
      </c>
      <c r="I40" s="253"/>
      <c r="J40" s="253">
        <f t="shared" si="2"/>
        <v>0</v>
      </c>
    </row>
    <row r="41" spans="1:10">
      <c r="A41" s="253">
        <v>233</v>
      </c>
      <c r="B41" s="253" t="s">
        <v>478</v>
      </c>
      <c r="C41" s="253" t="s">
        <v>479</v>
      </c>
      <c r="D41" s="253" t="s">
        <v>4</v>
      </c>
      <c r="I41" s="253"/>
      <c r="J41" s="253">
        <f t="shared" si="2"/>
        <v>0</v>
      </c>
    </row>
    <row r="42" spans="1:10">
      <c r="A42" s="253">
        <v>234</v>
      </c>
      <c r="B42" s="253" t="s">
        <v>478</v>
      </c>
      <c r="C42" s="253" t="s">
        <v>479</v>
      </c>
      <c r="D42" s="253" t="s">
        <v>4</v>
      </c>
      <c r="I42" s="253"/>
      <c r="J42" s="253">
        <f t="shared" si="2"/>
        <v>0</v>
      </c>
    </row>
    <row r="43" spans="1:10">
      <c r="A43" s="253">
        <v>235</v>
      </c>
      <c r="B43" s="253" t="s">
        <v>478</v>
      </c>
      <c r="C43" s="253" t="s">
        <v>479</v>
      </c>
      <c r="D43" s="253" t="s">
        <v>4</v>
      </c>
      <c r="I43" s="253"/>
      <c r="J43" s="253">
        <f t="shared" si="2"/>
        <v>0</v>
      </c>
    </row>
    <row r="44" spans="1:10">
      <c r="A44" s="253">
        <v>236</v>
      </c>
      <c r="B44" s="253" t="s">
        <v>478</v>
      </c>
      <c r="C44" s="253" t="s">
        <v>479</v>
      </c>
      <c r="D44" s="253" t="s">
        <v>4</v>
      </c>
      <c r="I44" s="253"/>
      <c r="J44" s="253">
        <f t="shared" si="2"/>
        <v>0</v>
      </c>
    </row>
    <row r="45" spans="1:10">
      <c r="A45" s="253">
        <v>237</v>
      </c>
      <c r="B45" s="253" t="s">
        <v>478</v>
      </c>
      <c r="C45" s="253" t="s">
        <v>479</v>
      </c>
      <c r="D45" s="253" t="s">
        <v>4</v>
      </c>
      <c r="I45" s="253"/>
      <c r="J45" s="253">
        <f t="shared" si="2"/>
        <v>0</v>
      </c>
    </row>
    <row r="46" spans="1:10">
      <c r="A46" s="253">
        <v>238</v>
      </c>
      <c r="B46" s="253" t="s">
        <v>478</v>
      </c>
      <c r="C46" s="253" t="s">
        <v>479</v>
      </c>
      <c r="D46" s="253" t="s">
        <v>4</v>
      </c>
      <c r="I46" s="253"/>
      <c r="J46" s="253">
        <f t="shared" si="2"/>
        <v>0</v>
      </c>
    </row>
    <row r="47" spans="1:10">
      <c r="A47" s="253">
        <v>239</v>
      </c>
      <c r="B47" s="253" t="s">
        <v>478</v>
      </c>
      <c r="C47" s="253" t="s">
        <v>479</v>
      </c>
      <c r="D47" s="253" t="s">
        <v>4</v>
      </c>
      <c r="I47" s="253"/>
      <c r="J47" s="253">
        <f t="shared" si="2"/>
        <v>0</v>
      </c>
    </row>
    <row r="48" spans="1:10">
      <c r="A48" s="253">
        <v>240</v>
      </c>
      <c r="B48" s="253" t="s">
        <v>478</v>
      </c>
      <c r="C48" s="253" t="s">
        <v>479</v>
      </c>
      <c r="D48" s="253" t="s">
        <v>4</v>
      </c>
      <c r="I48" s="253"/>
      <c r="J48" s="253">
        <f t="shared" si="2"/>
        <v>0</v>
      </c>
    </row>
    <row r="49" spans="1:10">
      <c r="A49" s="253">
        <v>241</v>
      </c>
      <c r="B49" s="253" t="s">
        <v>478</v>
      </c>
      <c r="C49" s="253" t="s">
        <v>479</v>
      </c>
      <c r="D49" s="253" t="s">
        <v>4</v>
      </c>
      <c r="I49" s="253"/>
      <c r="J49" s="253">
        <f t="shared" si="2"/>
        <v>0</v>
      </c>
    </row>
    <row r="50" spans="1:10">
      <c r="A50" s="253">
        <v>242</v>
      </c>
      <c r="B50" s="253" t="s">
        <v>478</v>
      </c>
      <c r="C50" s="253" t="s">
        <v>479</v>
      </c>
      <c r="D50" s="253" t="s">
        <v>4</v>
      </c>
      <c r="I50" s="253"/>
      <c r="J50" s="253">
        <f t="shared" si="2"/>
        <v>0</v>
      </c>
    </row>
    <row r="51" spans="1:10">
      <c r="A51" s="253">
        <v>243</v>
      </c>
      <c r="B51" s="253" t="s">
        <v>478</v>
      </c>
      <c r="C51" s="253" t="s">
        <v>479</v>
      </c>
      <c r="D51" s="253" t="s">
        <v>4</v>
      </c>
      <c r="I51" s="253"/>
      <c r="J51" s="253">
        <f t="shared" si="2"/>
        <v>0</v>
      </c>
    </row>
    <row r="52" spans="1:10">
      <c r="A52" s="253">
        <v>244</v>
      </c>
      <c r="B52" s="253" t="s">
        <v>478</v>
      </c>
      <c r="C52" s="253" t="s">
        <v>479</v>
      </c>
      <c r="D52" s="253" t="s">
        <v>4</v>
      </c>
      <c r="I52" s="253"/>
      <c r="J52" s="253">
        <f t="shared" si="2"/>
        <v>0</v>
      </c>
    </row>
    <row r="53" spans="1:10">
      <c r="A53" s="253">
        <v>245</v>
      </c>
      <c r="B53" s="253" t="s">
        <v>478</v>
      </c>
      <c r="C53" s="253" t="s">
        <v>479</v>
      </c>
      <c r="D53" s="253" t="s">
        <v>4</v>
      </c>
      <c r="I53" s="253"/>
      <c r="J53" s="253">
        <f t="shared" si="2"/>
        <v>0</v>
      </c>
    </row>
    <row r="54" spans="1:10">
      <c r="A54" s="253">
        <v>246</v>
      </c>
      <c r="B54" s="253" t="s">
        <v>478</v>
      </c>
      <c r="C54" s="253" t="s">
        <v>479</v>
      </c>
      <c r="D54" s="253" t="s">
        <v>4</v>
      </c>
      <c r="I54" s="253"/>
      <c r="J54" s="253">
        <f t="shared" si="2"/>
        <v>0</v>
      </c>
    </row>
    <row r="55" spans="1:10">
      <c r="A55" s="253">
        <v>247</v>
      </c>
      <c r="B55" s="253" t="s">
        <v>478</v>
      </c>
      <c r="C55" s="253" t="s">
        <v>479</v>
      </c>
      <c r="D55" s="253" t="s">
        <v>4</v>
      </c>
      <c r="I55" s="253"/>
      <c r="J55" s="253">
        <f t="shared" si="2"/>
        <v>0</v>
      </c>
    </row>
    <row r="56" spans="1:10">
      <c r="A56" s="253">
        <v>248</v>
      </c>
      <c r="B56" s="253" t="s">
        <v>478</v>
      </c>
      <c r="C56" s="253" t="s">
        <v>479</v>
      </c>
      <c r="D56" s="253" t="s">
        <v>4</v>
      </c>
      <c r="I56" s="253"/>
      <c r="J56" s="253">
        <f t="shared" si="2"/>
        <v>0</v>
      </c>
    </row>
    <row r="57" spans="1:10">
      <c r="A57" s="253">
        <v>249</v>
      </c>
      <c r="B57" s="253" t="s">
        <v>478</v>
      </c>
      <c r="C57" s="253" t="s">
        <v>479</v>
      </c>
      <c r="D57" s="253" t="s">
        <v>4</v>
      </c>
      <c r="I57" s="253"/>
      <c r="J57" s="253">
        <f t="shared" si="2"/>
        <v>0</v>
      </c>
    </row>
    <row r="58" spans="1:10">
      <c r="A58" s="253">
        <v>250</v>
      </c>
      <c r="B58" s="253" t="s">
        <v>478</v>
      </c>
      <c r="C58" s="253" t="s">
        <v>479</v>
      </c>
      <c r="D58" s="253" t="s">
        <v>4</v>
      </c>
      <c r="I58" s="253"/>
      <c r="J58" s="253">
        <f t="shared" si="2"/>
        <v>0</v>
      </c>
    </row>
    <row r="59" spans="1:10">
      <c r="A59" s="253">
        <v>251</v>
      </c>
      <c r="B59" s="253" t="s">
        <v>478</v>
      </c>
      <c r="C59" s="253" t="s">
        <v>479</v>
      </c>
      <c r="D59" s="253" t="s">
        <v>4</v>
      </c>
      <c r="I59" s="253"/>
      <c r="J59" s="253">
        <f t="shared" si="2"/>
        <v>0</v>
      </c>
    </row>
    <row r="60" spans="1:10">
      <c r="A60" s="253">
        <v>252</v>
      </c>
      <c r="B60" s="253" t="s">
        <v>478</v>
      </c>
      <c r="C60" s="253" t="s">
        <v>479</v>
      </c>
      <c r="D60" s="253" t="s">
        <v>4</v>
      </c>
      <c r="I60" s="253"/>
      <c r="J60" s="253">
        <f t="shared" si="2"/>
        <v>0</v>
      </c>
    </row>
    <row r="61" spans="1:10">
      <c r="A61" s="253">
        <v>253</v>
      </c>
      <c r="B61" s="253" t="s">
        <v>478</v>
      </c>
      <c r="C61" s="253" t="s">
        <v>479</v>
      </c>
      <c r="D61" s="253" t="s">
        <v>4</v>
      </c>
      <c r="I61" s="253"/>
      <c r="J61" s="253">
        <f t="shared" si="2"/>
        <v>0</v>
      </c>
    </row>
    <row r="62" spans="1:10">
      <c r="A62" s="253">
        <v>254</v>
      </c>
      <c r="B62" s="253" t="s">
        <v>478</v>
      </c>
      <c r="C62" s="253" t="s">
        <v>479</v>
      </c>
      <c r="D62" s="253" t="s">
        <v>4</v>
      </c>
      <c r="I62" s="253"/>
      <c r="J62" s="253">
        <f t="shared" si="2"/>
        <v>0</v>
      </c>
    </row>
    <row r="63" spans="1:10">
      <c r="A63" s="253">
        <v>255</v>
      </c>
      <c r="B63" s="253" t="s">
        <v>478</v>
      </c>
      <c r="C63" s="253" t="s">
        <v>479</v>
      </c>
      <c r="D63" s="253" t="s">
        <v>4</v>
      </c>
      <c r="I63" s="253"/>
      <c r="J63" s="253">
        <f t="shared" si="2"/>
        <v>0</v>
      </c>
    </row>
    <row r="64" spans="1:10">
      <c r="A64" s="253">
        <v>256</v>
      </c>
      <c r="B64" s="253" t="s">
        <v>478</v>
      </c>
      <c r="C64" s="253" t="s">
        <v>479</v>
      </c>
      <c r="D64" s="253" t="s">
        <v>4</v>
      </c>
      <c r="I64" s="253"/>
      <c r="J64" s="253">
        <f t="shared" si="2"/>
        <v>0</v>
      </c>
    </row>
    <row r="65" spans="1:10">
      <c r="A65" s="253">
        <v>257</v>
      </c>
      <c r="B65" s="253" t="s">
        <v>478</v>
      </c>
      <c r="C65" s="253" t="s">
        <v>479</v>
      </c>
      <c r="D65" s="253" t="s">
        <v>4</v>
      </c>
      <c r="I65" s="253"/>
      <c r="J65" s="253">
        <f t="shared" si="2"/>
        <v>0</v>
      </c>
    </row>
    <row r="66" spans="1:10">
      <c r="A66" s="253">
        <v>258</v>
      </c>
      <c r="B66" s="253" t="s">
        <v>478</v>
      </c>
      <c r="C66" s="253" t="s">
        <v>479</v>
      </c>
      <c r="D66" s="253" t="s">
        <v>4</v>
      </c>
      <c r="I66" s="253"/>
      <c r="J66" s="253">
        <f t="shared" si="2"/>
        <v>0</v>
      </c>
    </row>
    <row r="67" spans="1:10">
      <c r="A67" s="253">
        <v>259</v>
      </c>
      <c r="B67" s="253" t="s">
        <v>478</v>
      </c>
      <c r="C67" s="253" t="s">
        <v>479</v>
      </c>
      <c r="D67" s="253" t="s">
        <v>4</v>
      </c>
      <c r="I67" s="253"/>
      <c r="J67" s="253">
        <f t="shared" si="2"/>
        <v>0</v>
      </c>
    </row>
    <row r="68" spans="1:10">
      <c r="A68" s="253">
        <v>260</v>
      </c>
      <c r="B68" s="253" t="s">
        <v>478</v>
      </c>
      <c r="C68" s="253" t="s">
        <v>479</v>
      </c>
      <c r="D68" s="253" t="s">
        <v>4</v>
      </c>
      <c r="I68" s="253"/>
      <c r="J68" s="253">
        <f t="shared" si="2"/>
        <v>0</v>
      </c>
    </row>
    <row r="69" spans="1:10">
      <c r="A69" s="253">
        <v>261</v>
      </c>
      <c r="B69" s="253" t="s">
        <v>478</v>
      </c>
      <c r="C69" s="253" t="s">
        <v>479</v>
      </c>
      <c r="D69" s="253" t="s">
        <v>4</v>
      </c>
      <c r="I69" s="253"/>
      <c r="J69" s="253">
        <f t="shared" si="2"/>
        <v>0</v>
      </c>
    </row>
    <row r="70" spans="1:10">
      <c r="A70" s="253">
        <v>262</v>
      </c>
      <c r="B70" s="253" t="s">
        <v>478</v>
      </c>
      <c r="C70" s="253" t="s">
        <v>479</v>
      </c>
      <c r="D70" s="253" t="s">
        <v>4</v>
      </c>
      <c r="I70" s="253"/>
      <c r="J70" s="253">
        <f t="shared" si="2"/>
        <v>0</v>
      </c>
    </row>
    <row r="71" spans="1:10">
      <c r="A71" s="253">
        <v>263</v>
      </c>
      <c r="B71" s="253" t="s">
        <v>478</v>
      </c>
      <c r="C71" s="253" t="s">
        <v>479</v>
      </c>
      <c r="D71" s="253" t="s">
        <v>4</v>
      </c>
      <c r="I71" s="253"/>
      <c r="J71" s="253">
        <f t="shared" si="2"/>
        <v>0</v>
      </c>
    </row>
    <row r="72" spans="1:10">
      <c r="A72" s="253">
        <v>264</v>
      </c>
      <c r="B72" s="253" t="s">
        <v>478</v>
      </c>
      <c r="C72" s="253" t="s">
        <v>479</v>
      </c>
      <c r="D72" s="253" t="s">
        <v>4</v>
      </c>
      <c r="I72" s="253"/>
      <c r="J72" s="253">
        <f t="shared" si="2"/>
        <v>0</v>
      </c>
    </row>
    <row r="73" spans="1:10">
      <c r="A73" s="253">
        <v>265</v>
      </c>
      <c r="B73" s="253" t="s">
        <v>478</v>
      </c>
      <c r="C73" s="253" t="s">
        <v>479</v>
      </c>
      <c r="D73" s="253" t="s">
        <v>4</v>
      </c>
      <c r="I73" s="253"/>
      <c r="J73" s="253">
        <f t="shared" ref="J73:J136" si="3">IF(E73="Category 1",1,IF(E73="Category 2",2,IF(E73="Category 3",3,0)))</f>
        <v>0</v>
      </c>
    </row>
    <row r="74" spans="1:10">
      <c r="A74" s="253">
        <v>266</v>
      </c>
      <c r="B74" s="253" t="s">
        <v>478</v>
      </c>
      <c r="C74" s="253" t="s">
        <v>479</v>
      </c>
      <c r="D74" s="253" t="s">
        <v>4</v>
      </c>
      <c r="I74" s="253"/>
      <c r="J74" s="253">
        <f t="shared" si="3"/>
        <v>0</v>
      </c>
    </row>
    <row r="75" spans="1:10">
      <c r="A75" s="253">
        <v>267</v>
      </c>
      <c r="B75" s="253" t="s">
        <v>478</v>
      </c>
      <c r="C75" s="253" t="s">
        <v>479</v>
      </c>
      <c r="D75" s="253" t="s">
        <v>4</v>
      </c>
      <c r="I75" s="253"/>
      <c r="J75" s="253">
        <f t="shared" si="3"/>
        <v>0</v>
      </c>
    </row>
    <row r="76" spans="1:10">
      <c r="A76" s="253">
        <v>268</v>
      </c>
      <c r="B76" s="253" t="s">
        <v>478</v>
      </c>
      <c r="C76" s="253" t="s">
        <v>479</v>
      </c>
      <c r="D76" s="253" t="s">
        <v>4</v>
      </c>
      <c r="I76" s="253"/>
      <c r="J76" s="253">
        <f t="shared" si="3"/>
        <v>0</v>
      </c>
    </row>
    <row r="77" spans="1:10">
      <c r="A77" s="253">
        <v>269</v>
      </c>
      <c r="B77" s="253" t="s">
        <v>478</v>
      </c>
      <c r="C77" s="253" t="s">
        <v>479</v>
      </c>
      <c r="D77" s="253" t="s">
        <v>4</v>
      </c>
      <c r="I77" s="253"/>
      <c r="J77" s="253">
        <f t="shared" si="3"/>
        <v>0</v>
      </c>
    </row>
    <row r="78" spans="1:10">
      <c r="A78" s="253">
        <v>270</v>
      </c>
      <c r="B78" s="253" t="s">
        <v>478</v>
      </c>
      <c r="C78" s="253" t="s">
        <v>479</v>
      </c>
      <c r="D78" s="253" t="s">
        <v>4</v>
      </c>
      <c r="I78" s="253"/>
      <c r="J78" s="253">
        <f t="shared" si="3"/>
        <v>0</v>
      </c>
    </row>
    <row r="79" spans="1:10">
      <c r="A79" s="253">
        <v>271</v>
      </c>
      <c r="B79" s="253" t="s">
        <v>478</v>
      </c>
      <c r="C79" s="253" t="s">
        <v>479</v>
      </c>
      <c r="D79" s="253" t="s">
        <v>4</v>
      </c>
      <c r="I79" s="253"/>
      <c r="J79" s="253">
        <f t="shared" si="3"/>
        <v>0</v>
      </c>
    </row>
    <row r="80" spans="1:10">
      <c r="A80" s="253">
        <v>272</v>
      </c>
      <c r="B80" s="253" t="s">
        <v>478</v>
      </c>
      <c r="C80" s="253" t="s">
        <v>479</v>
      </c>
      <c r="D80" s="253" t="s">
        <v>4</v>
      </c>
      <c r="I80" s="253"/>
      <c r="J80" s="253">
        <f t="shared" si="3"/>
        <v>0</v>
      </c>
    </row>
    <row r="81" spans="1:10">
      <c r="A81" s="253">
        <v>273</v>
      </c>
      <c r="B81" s="253" t="s">
        <v>478</v>
      </c>
      <c r="C81" s="253" t="s">
        <v>479</v>
      </c>
      <c r="D81" s="253" t="s">
        <v>4</v>
      </c>
      <c r="I81" s="253"/>
      <c r="J81" s="253">
        <f t="shared" si="3"/>
        <v>0</v>
      </c>
    </row>
    <row r="82" spans="1:10">
      <c r="A82" s="253">
        <v>274</v>
      </c>
      <c r="B82" s="253" t="s">
        <v>478</v>
      </c>
      <c r="C82" s="253" t="s">
        <v>479</v>
      </c>
      <c r="D82" s="253" t="s">
        <v>4</v>
      </c>
      <c r="I82" s="253"/>
      <c r="J82" s="253">
        <f t="shared" si="3"/>
        <v>0</v>
      </c>
    </row>
    <row r="83" spans="1:10">
      <c r="A83" s="253">
        <v>275</v>
      </c>
      <c r="B83" s="253" t="s">
        <v>478</v>
      </c>
      <c r="C83" s="253" t="s">
        <v>479</v>
      </c>
      <c r="D83" s="253" t="s">
        <v>4</v>
      </c>
      <c r="I83" s="253"/>
      <c r="J83" s="253">
        <f t="shared" si="3"/>
        <v>0</v>
      </c>
    </row>
    <row r="84" spans="1:10">
      <c r="A84" s="253">
        <v>276</v>
      </c>
      <c r="B84" s="253" t="s">
        <v>478</v>
      </c>
      <c r="C84" s="253" t="s">
        <v>479</v>
      </c>
      <c r="D84" s="253" t="s">
        <v>4</v>
      </c>
      <c r="I84" s="253"/>
      <c r="J84" s="253">
        <f t="shared" si="3"/>
        <v>0</v>
      </c>
    </row>
    <row r="85" spans="1:10">
      <c r="A85" s="253">
        <v>277</v>
      </c>
      <c r="B85" s="253" t="s">
        <v>478</v>
      </c>
      <c r="C85" s="253" t="s">
        <v>479</v>
      </c>
      <c r="D85" s="253" t="s">
        <v>4</v>
      </c>
      <c r="I85" s="253"/>
      <c r="J85" s="253">
        <f t="shared" si="3"/>
        <v>0</v>
      </c>
    </row>
    <row r="86" spans="1:10">
      <c r="A86" s="253">
        <v>278</v>
      </c>
      <c r="B86" s="253" t="s">
        <v>478</v>
      </c>
      <c r="C86" s="253" t="s">
        <v>479</v>
      </c>
      <c r="D86" s="253" t="s">
        <v>4</v>
      </c>
      <c r="I86" s="253"/>
      <c r="J86" s="253">
        <f t="shared" si="3"/>
        <v>0</v>
      </c>
    </row>
    <row r="87" spans="1:10">
      <c r="A87" s="253">
        <v>279</v>
      </c>
      <c r="B87" s="253" t="s">
        <v>478</v>
      </c>
      <c r="C87" s="253" t="s">
        <v>479</v>
      </c>
      <c r="D87" s="253" t="s">
        <v>4</v>
      </c>
      <c r="I87" s="253"/>
      <c r="J87" s="253">
        <f t="shared" si="3"/>
        <v>0</v>
      </c>
    </row>
    <row r="88" spans="1:10">
      <c r="A88" s="253">
        <v>280</v>
      </c>
      <c r="B88" s="253" t="s">
        <v>478</v>
      </c>
      <c r="C88" s="253" t="s">
        <v>479</v>
      </c>
      <c r="D88" s="253" t="s">
        <v>4</v>
      </c>
      <c r="I88" s="253"/>
      <c r="J88" s="253">
        <f t="shared" si="3"/>
        <v>0</v>
      </c>
    </row>
    <row r="89" spans="1:10">
      <c r="A89" s="253">
        <v>281</v>
      </c>
      <c r="B89" s="253" t="s">
        <v>478</v>
      </c>
      <c r="C89" s="253" t="s">
        <v>479</v>
      </c>
      <c r="D89" s="253" t="s">
        <v>4</v>
      </c>
      <c r="I89" s="253"/>
      <c r="J89" s="253">
        <f t="shared" si="3"/>
        <v>0</v>
      </c>
    </row>
    <row r="90" spans="1:10">
      <c r="A90" s="253">
        <v>282</v>
      </c>
      <c r="B90" s="253" t="s">
        <v>478</v>
      </c>
      <c r="C90" s="253" t="s">
        <v>479</v>
      </c>
      <c r="D90" s="253" t="s">
        <v>4</v>
      </c>
      <c r="I90" s="253"/>
      <c r="J90" s="253">
        <f t="shared" si="3"/>
        <v>0</v>
      </c>
    </row>
    <row r="91" spans="1:10">
      <c r="A91" s="253">
        <v>283</v>
      </c>
      <c r="B91" s="253" t="s">
        <v>478</v>
      </c>
      <c r="C91" s="253" t="s">
        <v>479</v>
      </c>
      <c r="D91" s="253" t="s">
        <v>4</v>
      </c>
      <c r="I91" s="253"/>
      <c r="J91" s="253">
        <f t="shared" si="3"/>
        <v>0</v>
      </c>
    </row>
    <row r="92" spans="1:10">
      <c r="A92" s="253">
        <v>284</v>
      </c>
      <c r="B92" s="253" t="s">
        <v>478</v>
      </c>
      <c r="C92" s="253" t="s">
        <v>479</v>
      </c>
      <c r="D92" s="253" t="s">
        <v>4</v>
      </c>
      <c r="I92" s="253"/>
      <c r="J92" s="253">
        <f t="shared" si="3"/>
        <v>0</v>
      </c>
    </row>
    <row r="93" spans="1:10">
      <c r="A93" s="253">
        <v>285</v>
      </c>
      <c r="B93" s="253" t="s">
        <v>478</v>
      </c>
      <c r="C93" s="253" t="s">
        <v>479</v>
      </c>
      <c r="D93" s="253" t="s">
        <v>4</v>
      </c>
      <c r="I93" s="253"/>
      <c r="J93" s="253">
        <f t="shared" si="3"/>
        <v>0</v>
      </c>
    </row>
    <row r="94" spans="1:10">
      <c r="A94" s="253">
        <v>286</v>
      </c>
      <c r="B94" s="253" t="s">
        <v>478</v>
      </c>
      <c r="C94" s="253" t="s">
        <v>479</v>
      </c>
      <c r="D94" s="253" t="s">
        <v>4</v>
      </c>
      <c r="I94" s="253"/>
      <c r="J94" s="253">
        <f t="shared" si="3"/>
        <v>0</v>
      </c>
    </row>
    <row r="95" spans="1:10">
      <c r="A95" s="253">
        <v>287</v>
      </c>
      <c r="B95" s="253" t="s">
        <v>478</v>
      </c>
      <c r="C95" s="253" t="s">
        <v>479</v>
      </c>
      <c r="D95" s="253" t="s">
        <v>4</v>
      </c>
      <c r="I95" s="253"/>
      <c r="J95" s="253">
        <f t="shared" si="3"/>
        <v>0</v>
      </c>
    </row>
    <row r="96" spans="1:10">
      <c r="A96" s="253">
        <v>288</v>
      </c>
      <c r="B96" s="253" t="s">
        <v>478</v>
      </c>
      <c r="C96" s="253" t="s">
        <v>479</v>
      </c>
      <c r="D96" s="253" t="s">
        <v>4</v>
      </c>
      <c r="I96" s="253"/>
      <c r="J96" s="253">
        <f t="shared" si="3"/>
        <v>0</v>
      </c>
    </row>
    <row r="97" spans="1:10">
      <c r="A97" s="253">
        <v>289</v>
      </c>
      <c r="B97" s="253" t="s">
        <v>478</v>
      </c>
      <c r="C97" s="253" t="s">
        <v>479</v>
      </c>
      <c r="D97" s="253" t="s">
        <v>4</v>
      </c>
      <c r="I97" s="253"/>
      <c r="J97" s="253">
        <f t="shared" si="3"/>
        <v>0</v>
      </c>
    </row>
    <row r="98" spans="1:10">
      <c r="A98" s="253">
        <v>290</v>
      </c>
      <c r="B98" s="253" t="s">
        <v>478</v>
      </c>
      <c r="C98" s="253" t="s">
        <v>479</v>
      </c>
      <c r="D98" s="253" t="s">
        <v>4</v>
      </c>
      <c r="I98" s="253"/>
      <c r="J98" s="253">
        <f t="shared" si="3"/>
        <v>0</v>
      </c>
    </row>
    <row r="99" spans="1:10">
      <c r="A99" s="253">
        <v>291</v>
      </c>
      <c r="B99" s="253" t="s">
        <v>478</v>
      </c>
      <c r="C99" s="253" t="s">
        <v>479</v>
      </c>
      <c r="D99" s="253" t="s">
        <v>4</v>
      </c>
      <c r="I99" s="253"/>
      <c r="J99" s="253">
        <f t="shared" si="3"/>
        <v>0</v>
      </c>
    </row>
    <row r="100" spans="1:10">
      <c r="A100" s="253">
        <v>292</v>
      </c>
      <c r="B100" s="253" t="s">
        <v>478</v>
      </c>
      <c r="C100" s="253" t="s">
        <v>479</v>
      </c>
      <c r="D100" s="253" t="s">
        <v>4</v>
      </c>
      <c r="I100" s="253"/>
      <c r="J100" s="253">
        <f t="shared" si="3"/>
        <v>0</v>
      </c>
    </row>
    <row r="101" spans="1:10">
      <c r="A101" s="253">
        <v>293</v>
      </c>
      <c r="B101" s="253" t="s">
        <v>478</v>
      </c>
      <c r="C101" s="253" t="s">
        <v>479</v>
      </c>
      <c r="D101" s="253" t="s">
        <v>4</v>
      </c>
      <c r="I101" s="253"/>
      <c r="J101" s="253">
        <f t="shared" si="3"/>
        <v>0</v>
      </c>
    </row>
    <row r="102" spans="1:10">
      <c r="A102" s="253">
        <v>294</v>
      </c>
      <c r="B102" s="253" t="s">
        <v>478</v>
      </c>
      <c r="C102" s="253" t="s">
        <v>479</v>
      </c>
      <c r="D102" s="253" t="s">
        <v>4</v>
      </c>
      <c r="I102" s="253"/>
      <c r="J102" s="253">
        <f t="shared" si="3"/>
        <v>0</v>
      </c>
    </row>
    <row r="103" spans="1:10">
      <c r="A103" s="253">
        <v>295</v>
      </c>
      <c r="B103" s="253" t="s">
        <v>478</v>
      </c>
      <c r="C103" s="253" t="s">
        <v>479</v>
      </c>
      <c r="D103" s="253" t="s">
        <v>4</v>
      </c>
      <c r="I103" s="253"/>
      <c r="J103" s="253">
        <f t="shared" si="3"/>
        <v>0</v>
      </c>
    </row>
    <row r="104" spans="1:10">
      <c r="A104" s="253">
        <v>296</v>
      </c>
      <c r="B104" s="253" t="s">
        <v>478</v>
      </c>
      <c r="C104" s="253" t="s">
        <v>479</v>
      </c>
      <c r="D104" s="253" t="s">
        <v>4</v>
      </c>
      <c r="I104" s="253"/>
      <c r="J104" s="253">
        <f t="shared" si="3"/>
        <v>0</v>
      </c>
    </row>
    <row r="105" spans="1:10">
      <c r="A105" s="253">
        <v>297</v>
      </c>
      <c r="B105" s="253" t="s">
        <v>478</v>
      </c>
      <c r="C105" s="253" t="s">
        <v>479</v>
      </c>
      <c r="D105" s="253" t="s">
        <v>4</v>
      </c>
      <c r="I105" s="253"/>
      <c r="J105" s="253">
        <f t="shared" si="3"/>
        <v>0</v>
      </c>
    </row>
    <row r="106" spans="1:10">
      <c r="A106" s="253">
        <v>298</v>
      </c>
      <c r="B106" s="253" t="s">
        <v>478</v>
      </c>
      <c r="C106" s="253" t="s">
        <v>479</v>
      </c>
      <c r="D106" s="253" t="s">
        <v>4</v>
      </c>
      <c r="I106" s="253"/>
      <c r="J106" s="253">
        <f t="shared" si="3"/>
        <v>0</v>
      </c>
    </row>
    <row r="107" spans="1:10">
      <c r="A107" s="253">
        <v>299</v>
      </c>
      <c r="B107" s="253" t="s">
        <v>478</v>
      </c>
      <c r="C107" s="253" t="s">
        <v>479</v>
      </c>
      <c r="D107" s="253" t="s">
        <v>4</v>
      </c>
      <c r="I107" s="253"/>
      <c r="J107" s="253">
        <f t="shared" si="3"/>
        <v>0</v>
      </c>
    </row>
    <row r="108" spans="1:10">
      <c r="A108" s="253">
        <v>300</v>
      </c>
      <c r="B108" s="253" t="s">
        <v>478</v>
      </c>
      <c r="C108" s="253" t="s">
        <v>479</v>
      </c>
      <c r="D108" s="253" t="s">
        <v>4</v>
      </c>
      <c r="I108" s="253"/>
      <c r="J108" s="253">
        <f t="shared" si="3"/>
        <v>0</v>
      </c>
    </row>
    <row r="109" spans="1:10">
      <c r="A109" s="253">
        <v>301</v>
      </c>
      <c r="B109" s="253" t="s">
        <v>478</v>
      </c>
      <c r="C109" s="253" t="s">
        <v>479</v>
      </c>
      <c r="D109" s="253" t="s">
        <v>4</v>
      </c>
      <c r="I109" s="253"/>
      <c r="J109" s="253">
        <f t="shared" si="3"/>
        <v>0</v>
      </c>
    </row>
    <row r="110" spans="1:10">
      <c r="A110" s="253">
        <v>302</v>
      </c>
      <c r="B110" s="253" t="s">
        <v>478</v>
      </c>
      <c r="C110" s="253" t="s">
        <v>479</v>
      </c>
      <c r="D110" s="253" t="s">
        <v>4</v>
      </c>
      <c r="I110" s="253"/>
      <c r="J110" s="253">
        <f t="shared" si="3"/>
        <v>0</v>
      </c>
    </row>
    <row r="111" spans="1:10">
      <c r="A111" s="253">
        <v>303</v>
      </c>
      <c r="B111" s="253" t="s">
        <v>478</v>
      </c>
      <c r="C111" s="253" t="s">
        <v>479</v>
      </c>
      <c r="D111" s="253" t="s">
        <v>4</v>
      </c>
      <c r="I111" s="253"/>
      <c r="J111" s="253">
        <f t="shared" si="3"/>
        <v>0</v>
      </c>
    </row>
    <row r="112" spans="1:10">
      <c r="A112" s="253">
        <v>304</v>
      </c>
      <c r="B112" s="253" t="s">
        <v>478</v>
      </c>
      <c r="C112" s="253" t="s">
        <v>479</v>
      </c>
      <c r="D112" s="253" t="s">
        <v>4</v>
      </c>
      <c r="I112" s="253"/>
      <c r="J112" s="253">
        <f t="shared" si="3"/>
        <v>0</v>
      </c>
    </row>
    <row r="113" spans="1:10">
      <c r="A113" s="253">
        <v>305</v>
      </c>
      <c r="B113" s="253" t="s">
        <v>478</v>
      </c>
      <c r="C113" s="253" t="s">
        <v>479</v>
      </c>
      <c r="D113" s="253" t="s">
        <v>4</v>
      </c>
      <c r="I113" s="253"/>
      <c r="J113" s="253">
        <f t="shared" si="3"/>
        <v>0</v>
      </c>
    </row>
    <row r="114" spans="1:10">
      <c r="A114" s="253">
        <v>306</v>
      </c>
      <c r="B114" s="253" t="s">
        <v>478</v>
      </c>
      <c r="C114" s="253" t="s">
        <v>479</v>
      </c>
      <c r="D114" s="253" t="s">
        <v>4</v>
      </c>
      <c r="I114" s="253"/>
      <c r="J114" s="253">
        <f t="shared" si="3"/>
        <v>0</v>
      </c>
    </row>
    <row r="115" spans="1:10">
      <c r="A115" s="253">
        <v>307</v>
      </c>
      <c r="B115" s="253" t="s">
        <v>478</v>
      </c>
      <c r="C115" s="253" t="s">
        <v>479</v>
      </c>
      <c r="D115" s="253" t="s">
        <v>4</v>
      </c>
      <c r="I115" s="253"/>
      <c r="J115" s="253">
        <f t="shared" si="3"/>
        <v>0</v>
      </c>
    </row>
    <row r="116" spans="1:10">
      <c r="A116" s="253">
        <v>308</v>
      </c>
      <c r="B116" s="253" t="s">
        <v>478</v>
      </c>
      <c r="C116" s="253" t="s">
        <v>479</v>
      </c>
      <c r="D116" s="253" t="s">
        <v>4</v>
      </c>
      <c r="I116" s="253"/>
      <c r="J116" s="253">
        <f t="shared" si="3"/>
        <v>0</v>
      </c>
    </row>
    <row r="117" spans="1:10">
      <c r="A117" s="253">
        <v>309</v>
      </c>
      <c r="B117" s="253" t="s">
        <v>478</v>
      </c>
      <c r="C117" s="253" t="s">
        <v>479</v>
      </c>
      <c r="D117" s="253" t="s">
        <v>4</v>
      </c>
      <c r="I117" s="253"/>
      <c r="J117" s="253">
        <f t="shared" si="3"/>
        <v>0</v>
      </c>
    </row>
    <row r="118" spans="1:10">
      <c r="A118" s="253">
        <v>310</v>
      </c>
      <c r="B118" s="253" t="s">
        <v>478</v>
      </c>
      <c r="C118" s="253" t="s">
        <v>479</v>
      </c>
      <c r="D118" s="253" t="s">
        <v>4</v>
      </c>
      <c r="I118" s="253"/>
      <c r="J118" s="253">
        <f t="shared" si="3"/>
        <v>0</v>
      </c>
    </row>
    <row r="119" spans="1:10">
      <c r="A119" s="253">
        <v>311</v>
      </c>
      <c r="B119" s="253" t="s">
        <v>478</v>
      </c>
      <c r="C119" s="253" t="s">
        <v>479</v>
      </c>
      <c r="D119" s="253" t="s">
        <v>4</v>
      </c>
      <c r="I119" s="253"/>
      <c r="J119" s="253">
        <f t="shared" si="3"/>
        <v>0</v>
      </c>
    </row>
    <row r="120" spans="1:10">
      <c r="A120" s="253">
        <v>312</v>
      </c>
      <c r="B120" s="253" t="s">
        <v>478</v>
      </c>
      <c r="C120" s="253" t="s">
        <v>479</v>
      </c>
      <c r="D120" s="253" t="s">
        <v>4</v>
      </c>
      <c r="I120" s="253"/>
      <c r="J120" s="253">
        <f t="shared" si="3"/>
        <v>0</v>
      </c>
    </row>
    <row r="121" spans="1:10">
      <c r="A121" s="253">
        <v>313</v>
      </c>
      <c r="B121" s="253" t="s">
        <v>478</v>
      </c>
      <c r="C121" s="253" t="s">
        <v>479</v>
      </c>
      <c r="D121" s="253" t="s">
        <v>4</v>
      </c>
      <c r="I121" s="253"/>
      <c r="J121" s="253">
        <f t="shared" si="3"/>
        <v>0</v>
      </c>
    </row>
    <row r="122" spans="1:10">
      <c r="A122" s="253">
        <v>314</v>
      </c>
      <c r="B122" s="253" t="s">
        <v>478</v>
      </c>
      <c r="C122" s="253" t="s">
        <v>479</v>
      </c>
      <c r="D122" s="253" t="s">
        <v>4</v>
      </c>
      <c r="I122" s="253"/>
      <c r="J122" s="253">
        <f t="shared" si="3"/>
        <v>0</v>
      </c>
    </row>
    <row r="123" spans="1:10">
      <c r="A123" s="253">
        <v>315</v>
      </c>
      <c r="B123" s="253" t="s">
        <v>478</v>
      </c>
      <c r="C123" s="253" t="s">
        <v>479</v>
      </c>
      <c r="D123" s="253" t="s">
        <v>4</v>
      </c>
      <c r="I123" s="253"/>
      <c r="J123" s="253">
        <f t="shared" si="3"/>
        <v>0</v>
      </c>
    </row>
    <row r="124" spans="1:10">
      <c r="A124" s="253">
        <v>316</v>
      </c>
      <c r="B124" s="253" t="s">
        <v>478</v>
      </c>
      <c r="C124" s="253" t="s">
        <v>479</v>
      </c>
      <c r="D124" s="253" t="s">
        <v>4</v>
      </c>
      <c r="I124" s="253"/>
      <c r="J124" s="253">
        <f t="shared" si="3"/>
        <v>0</v>
      </c>
    </row>
    <row r="125" spans="1:10">
      <c r="A125" s="253">
        <v>317</v>
      </c>
      <c r="B125" s="253" t="s">
        <v>478</v>
      </c>
      <c r="C125" s="253" t="s">
        <v>479</v>
      </c>
      <c r="D125" s="253" t="s">
        <v>4</v>
      </c>
      <c r="I125" s="253"/>
      <c r="J125" s="253">
        <f t="shared" si="3"/>
        <v>0</v>
      </c>
    </row>
    <row r="126" spans="1:10">
      <c r="A126" s="253">
        <v>318</v>
      </c>
      <c r="B126" s="253" t="s">
        <v>478</v>
      </c>
      <c r="C126" s="253" t="s">
        <v>479</v>
      </c>
      <c r="D126" s="253" t="s">
        <v>4</v>
      </c>
      <c r="I126" s="253"/>
      <c r="J126" s="253">
        <f t="shared" si="3"/>
        <v>0</v>
      </c>
    </row>
    <row r="127" spans="1:10">
      <c r="A127" s="253">
        <v>319</v>
      </c>
      <c r="B127" s="253" t="s">
        <v>478</v>
      </c>
      <c r="C127" s="253" t="s">
        <v>479</v>
      </c>
      <c r="D127" s="253" t="s">
        <v>4</v>
      </c>
      <c r="I127" s="253"/>
      <c r="J127" s="253">
        <f t="shared" si="3"/>
        <v>0</v>
      </c>
    </row>
    <row r="128" spans="1:10">
      <c r="A128" s="253">
        <v>320</v>
      </c>
      <c r="B128" s="253" t="s">
        <v>478</v>
      </c>
      <c r="C128" s="253" t="s">
        <v>479</v>
      </c>
      <c r="D128" s="253" t="s">
        <v>4</v>
      </c>
      <c r="I128" s="253"/>
      <c r="J128" s="253">
        <f t="shared" si="3"/>
        <v>0</v>
      </c>
    </row>
    <row r="129" spans="1:10">
      <c r="A129" s="253">
        <v>321</v>
      </c>
      <c r="B129" s="253" t="s">
        <v>478</v>
      </c>
      <c r="C129" s="253" t="s">
        <v>479</v>
      </c>
      <c r="D129" s="253" t="s">
        <v>4</v>
      </c>
      <c r="I129" s="253"/>
      <c r="J129" s="253">
        <f t="shared" si="3"/>
        <v>0</v>
      </c>
    </row>
    <row r="130" spans="1:10">
      <c r="A130" s="253">
        <v>322</v>
      </c>
      <c r="B130" s="253" t="s">
        <v>478</v>
      </c>
      <c r="C130" s="253" t="s">
        <v>479</v>
      </c>
      <c r="D130" s="253" t="s">
        <v>4</v>
      </c>
      <c r="I130" s="253"/>
      <c r="J130" s="253">
        <f t="shared" si="3"/>
        <v>0</v>
      </c>
    </row>
    <row r="131" spans="1:10">
      <c r="A131" s="253">
        <v>323</v>
      </c>
      <c r="B131" s="253" t="s">
        <v>478</v>
      </c>
      <c r="C131" s="253" t="s">
        <v>479</v>
      </c>
      <c r="D131" s="253" t="s">
        <v>4</v>
      </c>
      <c r="I131" s="253"/>
      <c r="J131" s="253">
        <f t="shared" si="3"/>
        <v>0</v>
      </c>
    </row>
    <row r="132" spans="1:10">
      <c r="A132" s="253">
        <v>324</v>
      </c>
      <c r="B132" s="253" t="s">
        <v>478</v>
      </c>
      <c r="C132" s="253" t="s">
        <v>479</v>
      </c>
      <c r="D132" s="253" t="s">
        <v>4</v>
      </c>
      <c r="I132" s="253"/>
      <c r="J132" s="253">
        <f t="shared" si="3"/>
        <v>0</v>
      </c>
    </row>
    <row r="133" spans="1:10">
      <c r="A133" s="253">
        <v>325</v>
      </c>
      <c r="B133" s="253" t="s">
        <v>478</v>
      </c>
      <c r="C133" s="253" t="s">
        <v>479</v>
      </c>
      <c r="D133" s="253" t="s">
        <v>4</v>
      </c>
      <c r="I133" s="253"/>
      <c r="J133" s="253">
        <f t="shared" si="3"/>
        <v>0</v>
      </c>
    </row>
    <row r="134" spans="1:10">
      <c r="A134" s="253">
        <v>326</v>
      </c>
      <c r="B134" s="253" t="s">
        <v>478</v>
      </c>
      <c r="C134" s="253" t="s">
        <v>479</v>
      </c>
      <c r="D134" s="253" t="s">
        <v>4</v>
      </c>
      <c r="I134" s="253"/>
      <c r="J134" s="253">
        <f t="shared" si="3"/>
        <v>0</v>
      </c>
    </row>
    <row r="135" spans="1:10">
      <c r="A135" s="253">
        <v>327</v>
      </c>
      <c r="B135" s="253" t="s">
        <v>478</v>
      </c>
      <c r="C135" s="253" t="s">
        <v>479</v>
      </c>
      <c r="D135" s="253" t="s">
        <v>4</v>
      </c>
      <c r="I135" s="253"/>
      <c r="J135" s="253">
        <f t="shared" si="3"/>
        <v>0</v>
      </c>
    </row>
    <row r="136" spans="1:10">
      <c r="A136" s="253">
        <v>328</v>
      </c>
      <c r="B136" s="253" t="s">
        <v>478</v>
      </c>
      <c r="C136" s="253" t="s">
        <v>479</v>
      </c>
      <c r="D136" s="253" t="s">
        <v>4</v>
      </c>
      <c r="I136" s="253"/>
      <c r="J136" s="253">
        <f t="shared" si="3"/>
        <v>0</v>
      </c>
    </row>
    <row r="137" spans="1:10">
      <c r="A137" s="253">
        <v>329</v>
      </c>
      <c r="B137" s="253" t="s">
        <v>478</v>
      </c>
      <c r="C137" s="253" t="s">
        <v>479</v>
      </c>
      <c r="D137" s="253" t="s">
        <v>4</v>
      </c>
      <c r="I137" s="253"/>
      <c r="J137" s="253">
        <f t="shared" ref="J137:J200" si="4">IF(E137="Category 1",1,IF(E137="Category 2",2,IF(E137="Category 3",3,0)))</f>
        <v>0</v>
      </c>
    </row>
    <row r="138" spans="1:10">
      <c r="A138" s="253">
        <v>330</v>
      </c>
      <c r="B138" s="253" t="s">
        <v>478</v>
      </c>
      <c r="C138" s="253" t="s">
        <v>479</v>
      </c>
      <c r="D138" s="253" t="s">
        <v>4</v>
      </c>
      <c r="I138" s="253"/>
      <c r="J138" s="253">
        <f t="shared" si="4"/>
        <v>0</v>
      </c>
    </row>
    <row r="139" spans="1:10">
      <c r="A139" s="253">
        <v>331</v>
      </c>
      <c r="B139" s="253" t="s">
        <v>478</v>
      </c>
      <c r="C139" s="253" t="s">
        <v>479</v>
      </c>
      <c r="D139" s="253" t="s">
        <v>4</v>
      </c>
      <c r="I139" s="253"/>
      <c r="J139" s="253">
        <f t="shared" si="4"/>
        <v>0</v>
      </c>
    </row>
    <row r="140" spans="1:10">
      <c r="A140" s="253">
        <v>332</v>
      </c>
      <c r="B140" s="253" t="s">
        <v>478</v>
      </c>
      <c r="C140" s="253" t="s">
        <v>479</v>
      </c>
      <c r="D140" s="253" t="s">
        <v>4</v>
      </c>
      <c r="I140" s="253"/>
      <c r="J140" s="253">
        <f t="shared" si="4"/>
        <v>0</v>
      </c>
    </row>
    <row r="141" spans="1:10">
      <c r="A141" s="253">
        <v>333</v>
      </c>
      <c r="B141" s="253" t="s">
        <v>478</v>
      </c>
      <c r="C141" s="253" t="s">
        <v>479</v>
      </c>
      <c r="D141" s="253" t="s">
        <v>4</v>
      </c>
      <c r="I141" s="253"/>
      <c r="J141" s="253">
        <f t="shared" si="4"/>
        <v>0</v>
      </c>
    </row>
    <row r="142" spans="1:10">
      <c r="A142" s="253">
        <v>334</v>
      </c>
      <c r="B142" s="253" t="s">
        <v>478</v>
      </c>
      <c r="C142" s="253" t="s">
        <v>479</v>
      </c>
      <c r="D142" s="253" t="s">
        <v>4</v>
      </c>
      <c r="I142" s="253"/>
      <c r="J142" s="253">
        <f t="shared" si="4"/>
        <v>0</v>
      </c>
    </row>
    <row r="143" spans="1:10">
      <c r="A143" s="253">
        <v>335</v>
      </c>
      <c r="B143" s="253" t="s">
        <v>478</v>
      </c>
      <c r="C143" s="253" t="s">
        <v>479</v>
      </c>
      <c r="D143" s="253" t="s">
        <v>4</v>
      </c>
      <c r="I143" s="253"/>
      <c r="J143" s="253">
        <f t="shared" si="4"/>
        <v>0</v>
      </c>
    </row>
    <row r="144" spans="1:10">
      <c r="A144" s="253">
        <v>336</v>
      </c>
      <c r="B144" s="253" t="s">
        <v>478</v>
      </c>
      <c r="C144" s="253" t="s">
        <v>479</v>
      </c>
      <c r="D144" s="253" t="s">
        <v>4</v>
      </c>
      <c r="I144" s="253"/>
      <c r="J144" s="253">
        <f t="shared" si="4"/>
        <v>0</v>
      </c>
    </row>
    <row r="145" spans="1:10">
      <c r="A145" s="253">
        <v>337</v>
      </c>
      <c r="B145" s="253" t="s">
        <v>478</v>
      </c>
      <c r="C145" s="253" t="s">
        <v>479</v>
      </c>
      <c r="D145" s="253" t="s">
        <v>4</v>
      </c>
      <c r="I145" s="253"/>
      <c r="J145" s="253">
        <f t="shared" si="4"/>
        <v>0</v>
      </c>
    </row>
    <row r="146" spans="1:10">
      <c r="A146" s="253">
        <v>338</v>
      </c>
      <c r="B146" s="253" t="s">
        <v>478</v>
      </c>
      <c r="C146" s="253" t="s">
        <v>479</v>
      </c>
      <c r="D146" s="253" t="s">
        <v>4</v>
      </c>
      <c r="I146" s="253"/>
      <c r="J146" s="253">
        <f t="shared" si="4"/>
        <v>0</v>
      </c>
    </row>
    <row r="147" spans="1:10">
      <c r="A147" s="253">
        <v>339</v>
      </c>
      <c r="B147" s="253" t="s">
        <v>478</v>
      </c>
      <c r="C147" s="253" t="s">
        <v>479</v>
      </c>
      <c r="D147" s="253" t="s">
        <v>4</v>
      </c>
      <c r="I147" s="253"/>
      <c r="J147" s="253">
        <f t="shared" si="4"/>
        <v>0</v>
      </c>
    </row>
    <row r="148" spans="1:10">
      <c r="A148" s="253">
        <v>340</v>
      </c>
      <c r="B148" s="253" t="s">
        <v>478</v>
      </c>
      <c r="C148" s="253" t="s">
        <v>479</v>
      </c>
      <c r="D148" s="253" t="s">
        <v>4</v>
      </c>
      <c r="I148" s="253"/>
      <c r="J148" s="253">
        <f t="shared" si="4"/>
        <v>0</v>
      </c>
    </row>
    <row r="149" spans="1:10">
      <c r="A149" s="253">
        <v>341</v>
      </c>
      <c r="B149" s="253" t="s">
        <v>478</v>
      </c>
      <c r="C149" s="253" t="s">
        <v>479</v>
      </c>
      <c r="D149" s="253" t="s">
        <v>4</v>
      </c>
      <c r="I149" s="253"/>
      <c r="J149" s="253">
        <f t="shared" si="4"/>
        <v>0</v>
      </c>
    </row>
    <row r="150" spans="1:10">
      <c r="A150" s="253">
        <v>342</v>
      </c>
      <c r="B150" s="253" t="s">
        <v>478</v>
      </c>
      <c r="C150" s="253" t="s">
        <v>479</v>
      </c>
      <c r="D150" s="253" t="s">
        <v>4</v>
      </c>
      <c r="I150" s="253"/>
      <c r="J150" s="253">
        <f t="shared" si="4"/>
        <v>0</v>
      </c>
    </row>
    <row r="151" spans="1:10">
      <c r="A151" s="253">
        <v>343</v>
      </c>
      <c r="B151" s="253" t="s">
        <v>478</v>
      </c>
      <c r="C151" s="253" t="s">
        <v>479</v>
      </c>
      <c r="D151" s="253" t="s">
        <v>4</v>
      </c>
      <c r="I151" s="253"/>
      <c r="J151" s="253">
        <f t="shared" si="4"/>
        <v>0</v>
      </c>
    </row>
    <row r="152" spans="1:10">
      <c r="A152" s="253">
        <v>344</v>
      </c>
      <c r="B152" s="253" t="s">
        <v>478</v>
      </c>
      <c r="C152" s="253" t="s">
        <v>479</v>
      </c>
      <c r="D152" s="253" t="s">
        <v>4</v>
      </c>
      <c r="I152" s="253"/>
      <c r="J152" s="253">
        <f t="shared" si="4"/>
        <v>0</v>
      </c>
    </row>
    <row r="153" spans="1:10">
      <c r="A153" s="253">
        <v>345</v>
      </c>
      <c r="B153" s="253" t="s">
        <v>478</v>
      </c>
      <c r="C153" s="253" t="s">
        <v>479</v>
      </c>
      <c r="D153" s="253" t="s">
        <v>4</v>
      </c>
      <c r="I153" s="253"/>
      <c r="J153" s="253">
        <f t="shared" si="4"/>
        <v>0</v>
      </c>
    </row>
    <row r="154" spans="1:10">
      <c r="A154" s="253">
        <v>346</v>
      </c>
      <c r="B154" s="253" t="s">
        <v>478</v>
      </c>
      <c r="C154" s="253" t="s">
        <v>479</v>
      </c>
      <c r="D154" s="253" t="s">
        <v>4</v>
      </c>
      <c r="I154" s="253"/>
      <c r="J154" s="253">
        <f t="shared" si="4"/>
        <v>0</v>
      </c>
    </row>
    <row r="155" spans="1:10">
      <c r="A155" s="253">
        <v>347</v>
      </c>
      <c r="B155" s="253" t="s">
        <v>478</v>
      </c>
      <c r="C155" s="253" t="s">
        <v>479</v>
      </c>
      <c r="D155" s="253" t="s">
        <v>4</v>
      </c>
      <c r="I155" s="253"/>
      <c r="J155" s="253">
        <f t="shared" si="4"/>
        <v>0</v>
      </c>
    </row>
    <row r="156" spans="1:10">
      <c r="A156" s="253">
        <v>348</v>
      </c>
      <c r="B156" s="253" t="s">
        <v>478</v>
      </c>
      <c r="C156" s="253" t="s">
        <v>479</v>
      </c>
      <c r="D156" s="253" t="s">
        <v>4</v>
      </c>
      <c r="I156" s="253"/>
      <c r="J156" s="253">
        <f t="shared" si="4"/>
        <v>0</v>
      </c>
    </row>
    <row r="157" spans="1:10">
      <c r="A157" s="253">
        <v>349</v>
      </c>
      <c r="B157" s="253" t="s">
        <v>478</v>
      </c>
      <c r="C157" s="253" t="s">
        <v>479</v>
      </c>
      <c r="D157" s="253" t="s">
        <v>4</v>
      </c>
      <c r="I157" s="253"/>
      <c r="J157" s="253">
        <f t="shared" si="4"/>
        <v>0</v>
      </c>
    </row>
    <row r="158" spans="1:10">
      <c r="A158" s="253">
        <v>350</v>
      </c>
      <c r="B158" s="253" t="s">
        <v>478</v>
      </c>
      <c r="C158" s="253" t="s">
        <v>479</v>
      </c>
      <c r="D158" s="253" t="s">
        <v>4</v>
      </c>
      <c r="I158" s="253"/>
      <c r="J158" s="253">
        <f t="shared" si="4"/>
        <v>0</v>
      </c>
    </row>
    <row r="159" spans="1:10">
      <c r="A159" s="253">
        <v>351</v>
      </c>
      <c r="B159" s="253" t="s">
        <v>478</v>
      </c>
      <c r="C159" s="253" t="s">
        <v>479</v>
      </c>
      <c r="D159" s="253" t="s">
        <v>4</v>
      </c>
      <c r="I159" s="253"/>
      <c r="J159" s="253">
        <f t="shared" si="4"/>
        <v>0</v>
      </c>
    </row>
    <row r="160" spans="1:10">
      <c r="A160" s="253">
        <v>352</v>
      </c>
      <c r="B160" s="253" t="s">
        <v>478</v>
      </c>
      <c r="C160" s="253" t="s">
        <v>479</v>
      </c>
      <c r="D160" s="253" t="s">
        <v>4</v>
      </c>
      <c r="I160" s="253"/>
      <c r="J160" s="253">
        <f t="shared" si="4"/>
        <v>0</v>
      </c>
    </row>
    <row r="161" spans="1:10">
      <c r="A161" s="253">
        <v>353</v>
      </c>
      <c r="B161" s="253" t="s">
        <v>478</v>
      </c>
      <c r="C161" s="253" t="s">
        <v>479</v>
      </c>
      <c r="D161" s="253" t="s">
        <v>4</v>
      </c>
      <c r="I161" s="253"/>
      <c r="J161" s="253">
        <f t="shared" si="4"/>
        <v>0</v>
      </c>
    </row>
    <row r="162" spans="1:10">
      <c r="A162" s="253">
        <v>354</v>
      </c>
      <c r="B162" s="253" t="s">
        <v>478</v>
      </c>
      <c r="C162" s="253" t="s">
        <v>479</v>
      </c>
      <c r="D162" s="253" t="s">
        <v>4</v>
      </c>
      <c r="I162" s="253"/>
      <c r="J162" s="253">
        <f t="shared" si="4"/>
        <v>0</v>
      </c>
    </row>
    <row r="163" spans="1:10">
      <c r="A163" s="253">
        <v>355</v>
      </c>
      <c r="B163" s="253" t="s">
        <v>478</v>
      </c>
      <c r="C163" s="253" t="s">
        <v>479</v>
      </c>
      <c r="D163" s="253" t="s">
        <v>4</v>
      </c>
      <c r="I163" s="253"/>
      <c r="J163" s="253">
        <f t="shared" si="4"/>
        <v>0</v>
      </c>
    </row>
    <row r="164" spans="1:10">
      <c r="A164" s="253">
        <v>356</v>
      </c>
      <c r="B164" s="253" t="s">
        <v>478</v>
      </c>
      <c r="C164" s="253" t="s">
        <v>479</v>
      </c>
      <c r="D164" s="253" t="s">
        <v>4</v>
      </c>
      <c r="I164" s="253"/>
      <c r="J164" s="253">
        <f t="shared" si="4"/>
        <v>0</v>
      </c>
    </row>
    <row r="165" spans="1:10">
      <c r="A165" s="253">
        <v>357</v>
      </c>
      <c r="B165" s="253" t="s">
        <v>478</v>
      </c>
      <c r="C165" s="253" t="s">
        <v>479</v>
      </c>
      <c r="D165" s="253" t="s">
        <v>4</v>
      </c>
      <c r="I165" s="253"/>
      <c r="J165" s="253">
        <f t="shared" si="4"/>
        <v>0</v>
      </c>
    </row>
    <row r="166" spans="1:10">
      <c r="A166" s="253">
        <v>358</v>
      </c>
      <c r="B166" s="253" t="s">
        <v>478</v>
      </c>
      <c r="C166" s="253" t="s">
        <v>479</v>
      </c>
      <c r="D166" s="253" t="s">
        <v>4</v>
      </c>
      <c r="I166" s="253"/>
      <c r="J166" s="253">
        <f t="shared" si="4"/>
        <v>0</v>
      </c>
    </row>
    <row r="167" spans="1:10">
      <c r="A167" s="253">
        <v>359</v>
      </c>
      <c r="B167" s="253" t="s">
        <v>478</v>
      </c>
      <c r="C167" s="253" t="s">
        <v>479</v>
      </c>
      <c r="D167" s="253" t="s">
        <v>4</v>
      </c>
      <c r="I167" s="253"/>
      <c r="J167" s="253">
        <f t="shared" si="4"/>
        <v>0</v>
      </c>
    </row>
    <row r="168" spans="1:10">
      <c r="A168" s="253">
        <v>360</v>
      </c>
      <c r="B168" s="253" t="s">
        <v>478</v>
      </c>
      <c r="C168" s="253" t="s">
        <v>479</v>
      </c>
      <c r="D168" s="253" t="s">
        <v>4</v>
      </c>
      <c r="I168" s="253"/>
      <c r="J168" s="253">
        <f t="shared" si="4"/>
        <v>0</v>
      </c>
    </row>
    <row r="169" spans="1:10">
      <c r="A169" s="253">
        <v>361</v>
      </c>
      <c r="B169" s="253" t="s">
        <v>478</v>
      </c>
      <c r="C169" s="253" t="s">
        <v>479</v>
      </c>
      <c r="D169" s="253" t="s">
        <v>4</v>
      </c>
      <c r="I169" s="253"/>
      <c r="J169" s="253">
        <f t="shared" si="4"/>
        <v>0</v>
      </c>
    </row>
    <row r="170" spans="1:10">
      <c r="A170" s="253">
        <v>362</v>
      </c>
      <c r="B170" s="253" t="s">
        <v>478</v>
      </c>
      <c r="C170" s="253" t="s">
        <v>479</v>
      </c>
      <c r="D170" s="253" t="s">
        <v>4</v>
      </c>
      <c r="I170" s="253"/>
      <c r="J170" s="253">
        <f t="shared" si="4"/>
        <v>0</v>
      </c>
    </row>
    <row r="171" spans="1:10">
      <c r="A171" s="253">
        <v>363</v>
      </c>
      <c r="B171" s="253" t="s">
        <v>478</v>
      </c>
      <c r="C171" s="253" t="s">
        <v>479</v>
      </c>
      <c r="D171" s="253" t="s">
        <v>4</v>
      </c>
      <c r="I171" s="253"/>
      <c r="J171" s="253">
        <f t="shared" si="4"/>
        <v>0</v>
      </c>
    </row>
    <row r="172" spans="1:10">
      <c r="A172" s="253">
        <v>364</v>
      </c>
      <c r="B172" s="253" t="s">
        <v>478</v>
      </c>
      <c r="C172" s="253" t="s">
        <v>479</v>
      </c>
      <c r="D172" s="253" t="s">
        <v>4</v>
      </c>
      <c r="I172" s="253"/>
      <c r="J172" s="253">
        <f t="shared" si="4"/>
        <v>0</v>
      </c>
    </row>
    <row r="173" spans="1:10">
      <c r="A173" s="253">
        <v>365</v>
      </c>
      <c r="B173" s="253" t="s">
        <v>478</v>
      </c>
      <c r="C173" s="253" t="s">
        <v>479</v>
      </c>
      <c r="D173" s="253" t="s">
        <v>4</v>
      </c>
      <c r="I173" s="253"/>
      <c r="J173" s="253">
        <f t="shared" si="4"/>
        <v>0</v>
      </c>
    </row>
    <row r="174" spans="1:10">
      <c r="A174" s="253">
        <v>366</v>
      </c>
      <c r="B174" s="253" t="s">
        <v>478</v>
      </c>
      <c r="C174" s="253" t="s">
        <v>479</v>
      </c>
      <c r="D174" s="253" t="s">
        <v>4</v>
      </c>
      <c r="I174" s="253"/>
      <c r="J174" s="253">
        <f t="shared" si="4"/>
        <v>0</v>
      </c>
    </row>
    <row r="175" spans="1:10">
      <c r="A175" s="253">
        <v>367</v>
      </c>
      <c r="B175" s="253" t="s">
        <v>478</v>
      </c>
      <c r="C175" s="253" t="s">
        <v>479</v>
      </c>
      <c r="D175" s="253" t="s">
        <v>4</v>
      </c>
      <c r="I175" s="253"/>
      <c r="J175" s="253">
        <f t="shared" si="4"/>
        <v>0</v>
      </c>
    </row>
    <row r="176" spans="1:10">
      <c r="A176" s="253">
        <v>368</v>
      </c>
      <c r="B176" s="253" t="s">
        <v>478</v>
      </c>
      <c r="C176" s="253" t="s">
        <v>479</v>
      </c>
      <c r="D176" s="253" t="s">
        <v>4</v>
      </c>
      <c r="I176" s="253"/>
      <c r="J176" s="253">
        <f t="shared" si="4"/>
        <v>0</v>
      </c>
    </row>
    <row r="177" spans="1:10">
      <c r="A177" s="253">
        <v>369</v>
      </c>
      <c r="B177" s="253" t="s">
        <v>478</v>
      </c>
      <c r="C177" s="253" t="s">
        <v>479</v>
      </c>
      <c r="D177" s="253" t="s">
        <v>4</v>
      </c>
      <c r="I177" s="253"/>
      <c r="J177" s="253">
        <f t="shared" si="4"/>
        <v>0</v>
      </c>
    </row>
    <row r="178" spans="1:10">
      <c r="A178" s="253">
        <v>370</v>
      </c>
      <c r="B178" s="253" t="s">
        <v>478</v>
      </c>
      <c r="C178" s="253" t="s">
        <v>479</v>
      </c>
      <c r="D178" s="253" t="s">
        <v>4</v>
      </c>
      <c r="I178" s="253"/>
      <c r="J178" s="253">
        <f t="shared" si="4"/>
        <v>0</v>
      </c>
    </row>
    <row r="179" spans="1:10">
      <c r="A179" s="253">
        <v>371</v>
      </c>
      <c r="B179" s="253" t="s">
        <v>478</v>
      </c>
      <c r="C179" s="253" t="s">
        <v>479</v>
      </c>
      <c r="D179" s="253" t="s">
        <v>4</v>
      </c>
      <c r="I179" s="253"/>
      <c r="J179" s="253">
        <f t="shared" si="4"/>
        <v>0</v>
      </c>
    </row>
    <row r="180" spans="1:10">
      <c r="A180" s="253">
        <v>372</v>
      </c>
      <c r="B180" s="253" t="s">
        <v>478</v>
      </c>
      <c r="C180" s="253" t="s">
        <v>479</v>
      </c>
      <c r="D180" s="253" t="s">
        <v>4</v>
      </c>
      <c r="I180" s="253"/>
      <c r="J180" s="253">
        <f t="shared" si="4"/>
        <v>0</v>
      </c>
    </row>
    <row r="181" spans="1:10">
      <c r="A181" s="253">
        <v>373</v>
      </c>
      <c r="B181" s="253" t="s">
        <v>478</v>
      </c>
      <c r="C181" s="253" t="s">
        <v>479</v>
      </c>
      <c r="D181" s="253" t="s">
        <v>4</v>
      </c>
      <c r="I181" s="253"/>
      <c r="J181" s="253">
        <f t="shared" si="4"/>
        <v>0</v>
      </c>
    </row>
    <row r="182" spans="1:10">
      <c r="A182" s="253">
        <v>374</v>
      </c>
      <c r="B182" s="253" t="s">
        <v>478</v>
      </c>
      <c r="C182" s="253" t="s">
        <v>479</v>
      </c>
      <c r="D182" s="253" t="s">
        <v>4</v>
      </c>
      <c r="I182" s="253"/>
      <c r="J182" s="253">
        <f t="shared" si="4"/>
        <v>0</v>
      </c>
    </row>
    <row r="183" spans="1:10">
      <c r="A183" s="253">
        <v>375</v>
      </c>
      <c r="B183" s="253" t="s">
        <v>478</v>
      </c>
      <c r="C183" s="253" t="s">
        <v>479</v>
      </c>
      <c r="D183" s="253" t="s">
        <v>4</v>
      </c>
      <c r="I183" s="253"/>
      <c r="J183" s="253">
        <f t="shared" si="4"/>
        <v>0</v>
      </c>
    </row>
    <row r="184" spans="1:10">
      <c r="A184" s="253">
        <v>376</v>
      </c>
      <c r="B184" s="253" t="s">
        <v>478</v>
      </c>
      <c r="C184" s="253" t="s">
        <v>479</v>
      </c>
      <c r="D184" s="253" t="s">
        <v>4</v>
      </c>
      <c r="I184" s="253"/>
      <c r="J184" s="253">
        <f t="shared" si="4"/>
        <v>0</v>
      </c>
    </row>
    <row r="185" spans="1:10">
      <c r="A185" s="253">
        <v>377</v>
      </c>
      <c r="B185" s="253" t="s">
        <v>478</v>
      </c>
      <c r="C185" s="253" t="s">
        <v>479</v>
      </c>
      <c r="D185" s="253" t="s">
        <v>4</v>
      </c>
      <c r="I185" s="253"/>
      <c r="J185" s="253">
        <f t="shared" si="4"/>
        <v>0</v>
      </c>
    </row>
    <row r="186" spans="1:10">
      <c r="A186" s="253">
        <v>378</v>
      </c>
      <c r="B186" s="253" t="s">
        <v>478</v>
      </c>
      <c r="C186" s="253" t="s">
        <v>479</v>
      </c>
      <c r="D186" s="253" t="s">
        <v>4</v>
      </c>
      <c r="I186" s="253"/>
      <c r="J186" s="253">
        <f t="shared" si="4"/>
        <v>0</v>
      </c>
    </row>
    <row r="187" spans="1:10">
      <c r="A187" s="253">
        <v>379</v>
      </c>
      <c r="B187" s="253" t="s">
        <v>478</v>
      </c>
      <c r="C187" s="253" t="s">
        <v>479</v>
      </c>
      <c r="D187" s="253" t="s">
        <v>4</v>
      </c>
      <c r="I187" s="253"/>
      <c r="J187" s="253">
        <f t="shared" si="4"/>
        <v>0</v>
      </c>
    </row>
    <row r="188" spans="1:10">
      <c r="A188" s="253">
        <v>380</v>
      </c>
      <c r="B188" s="253" t="s">
        <v>478</v>
      </c>
      <c r="C188" s="253" t="s">
        <v>479</v>
      </c>
      <c r="D188" s="253" t="s">
        <v>4</v>
      </c>
      <c r="I188" s="253"/>
      <c r="J188" s="253">
        <f t="shared" si="4"/>
        <v>0</v>
      </c>
    </row>
    <row r="189" spans="1:10">
      <c r="A189" s="253">
        <v>381</v>
      </c>
      <c r="B189" s="253" t="s">
        <v>478</v>
      </c>
      <c r="C189" s="253" t="s">
        <v>479</v>
      </c>
      <c r="D189" s="253" t="s">
        <v>4</v>
      </c>
      <c r="I189" s="253"/>
      <c r="J189" s="253">
        <f t="shared" si="4"/>
        <v>0</v>
      </c>
    </row>
    <row r="190" spans="1:10">
      <c r="A190" s="253">
        <v>382</v>
      </c>
      <c r="B190" s="253" t="s">
        <v>478</v>
      </c>
      <c r="C190" s="253" t="s">
        <v>479</v>
      </c>
      <c r="D190" s="253" t="s">
        <v>4</v>
      </c>
      <c r="I190" s="253"/>
      <c r="J190" s="253">
        <f t="shared" si="4"/>
        <v>0</v>
      </c>
    </row>
    <row r="191" spans="1:10">
      <c r="A191" s="253">
        <v>383</v>
      </c>
      <c r="B191" s="253" t="s">
        <v>478</v>
      </c>
      <c r="C191" s="253" t="s">
        <v>479</v>
      </c>
      <c r="D191" s="253" t="s">
        <v>4</v>
      </c>
      <c r="I191" s="253"/>
      <c r="J191" s="253">
        <f t="shared" si="4"/>
        <v>0</v>
      </c>
    </row>
    <row r="192" spans="1:10">
      <c r="A192" s="253">
        <v>384</v>
      </c>
      <c r="B192" s="253" t="s">
        <v>478</v>
      </c>
      <c r="C192" s="253" t="s">
        <v>479</v>
      </c>
      <c r="D192" s="253" t="s">
        <v>4</v>
      </c>
      <c r="I192" s="253"/>
      <c r="J192" s="253">
        <f t="shared" si="4"/>
        <v>0</v>
      </c>
    </row>
    <row r="193" spans="1:10">
      <c r="A193" s="253">
        <v>385</v>
      </c>
      <c r="B193" s="253" t="s">
        <v>478</v>
      </c>
      <c r="C193" s="253" t="s">
        <v>479</v>
      </c>
      <c r="D193" s="253" t="s">
        <v>4</v>
      </c>
      <c r="I193" s="253"/>
      <c r="J193" s="253">
        <f t="shared" si="4"/>
        <v>0</v>
      </c>
    </row>
    <row r="194" spans="1:10">
      <c r="A194" s="253">
        <v>386</v>
      </c>
      <c r="B194" s="253" t="s">
        <v>478</v>
      </c>
      <c r="C194" s="253" t="s">
        <v>479</v>
      </c>
      <c r="D194" s="253" t="s">
        <v>4</v>
      </c>
      <c r="I194" s="253"/>
      <c r="J194" s="253">
        <f t="shared" si="4"/>
        <v>0</v>
      </c>
    </row>
    <row r="195" spans="1:10">
      <c r="A195" s="253">
        <v>387</v>
      </c>
      <c r="B195" s="253" t="s">
        <v>478</v>
      </c>
      <c r="C195" s="253" t="s">
        <v>479</v>
      </c>
      <c r="D195" s="253" t="s">
        <v>4</v>
      </c>
      <c r="I195" s="253"/>
      <c r="J195" s="253">
        <f t="shared" si="4"/>
        <v>0</v>
      </c>
    </row>
    <row r="196" spans="1:10">
      <c r="A196" s="253">
        <v>388</v>
      </c>
      <c r="B196" s="253" t="s">
        <v>478</v>
      </c>
      <c r="C196" s="253" t="s">
        <v>479</v>
      </c>
      <c r="D196" s="253" t="s">
        <v>4</v>
      </c>
      <c r="I196" s="253"/>
      <c r="J196" s="253">
        <f t="shared" si="4"/>
        <v>0</v>
      </c>
    </row>
    <row r="197" spans="1:10">
      <c r="A197" s="253">
        <v>389</v>
      </c>
      <c r="B197" s="253" t="s">
        <v>478</v>
      </c>
      <c r="C197" s="253" t="s">
        <v>479</v>
      </c>
      <c r="D197" s="253" t="s">
        <v>4</v>
      </c>
      <c r="I197" s="253"/>
      <c r="J197" s="253">
        <f t="shared" si="4"/>
        <v>0</v>
      </c>
    </row>
    <row r="198" spans="1:10">
      <c r="A198" s="253">
        <v>390</v>
      </c>
      <c r="B198" s="253" t="s">
        <v>478</v>
      </c>
      <c r="C198" s="253" t="s">
        <v>479</v>
      </c>
      <c r="D198" s="253" t="s">
        <v>4</v>
      </c>
      <c r="I198" s="253"/>
      <c r="J198" s="253">
        <f t="shared" si="4"/>
        <v>0</v>
      </c>
    </row>
    <row r="199" spans="1:10">
      <c r="A199" s="253">
        <v>391</v>
      </c>
      <c r="B199" s="253" t="s">
        <v>478</v>
      </c>
      <c r="C199" s="253" t="s">
        <v>479</v>
      </c>
      <c r="D199" s="253" t="s">
        <v>4</v>
      </c>
      <c r="I199" s="253"/>
      <c r="J199" s="253">
        <f t="shared" si="4"/>
        <v>0</v>
      </c>
    </row>
    <row r="200" spans="1:10">
      <c r="A200" s="253">
        <v>392</v>
      </c>
      <c r="B200" s="253" t="s">
        <v>478</v>
      </c>
      <c r="C200" s="253" t="s">
        <v>479</v>
      </c>
      <c r="D200" s="253" t="s">
        <v>4</v>
      </c>
      <c r="I200" s="253"/>
      <c r="J200" s="253">
        <f t="shared" si="4"/>
        <v>0</v>
      </c>
    </row>
    <row r="201" spans="1:10">
      <c r="A201" s="253">
        <v>393</v>
      </c>
      <c r="B201" s="253" t="s">
        <v>478</v>
      </c>
      <c r="C201" s="253" t="s">
        <v>479</v>
      </c>
      <c r="D201" s="253" t="s">
        <v>4</v>
      </c>
      <c r="I201" s="253"/>
      <c r="J201" s="253">
        <f t="shared" ref="J201:J264" si="5">IF(E201="Category 1",1,IF(E201="Category 2",2,IF(E201="Category 3",3,0)))</f>
        <v>0</v>
      </c>
    </row>
    <row r="202" spans="1:10">
      <c r="A202" s="253">
        <v>394</v>
      </c>
      <c r="B202" s="253" t="s">
        <v>478</v>
      </c>
      <c r="C202" s="253" t="s">
        <v>479</v>
      </c>
      <c r="D202" s="253" t="s">
        <v>4</v>
      </c>
      <c r="I202" s="253"/>
      <c r="J202" s="253">
        <f t="shared" si="5"/>
        <v>0</v>
      </c>
    </row>
    <row r="203" spans="1:10">
      <c r="A203" s="253">
        <v>395</v>
      </c>
      <c r="B203" s="253" t="s">
        <v>478</v>
      </c>
      <c r="C203" s="253" t="s">
        <v>479</v>
      </c>
      <c r="D203" s="253" t="s">
        <v>4</v>
      </c>
      <c r="I203" s="253"/>
      <c r="J203" s="253">
        <f t="shared" si="5"/>
        <v>0</v>
      </c>
    </row>
    <row r="204" spans="1:10">
      <c r="A204" s="253">
        <v>396</v>
      </c>
      <c r="B204" s="253" t="s">
        <v>478</v>
      </c>
      <c r="C204" s="253" t="s">
        <v>479</v>
      </c>
      <c r="D204" s="253" t="s">
        <v>4</v>
      </c>
      <c r="I204" s="253"/>
      <c r="J204" s="253">
        <f t="shared" si="5"/>
        <v>0</v>
      </c>
    </row>
    <row r="205" spans="1:10">
      <c r="A205" s="253">
        <v>397</v>
      </c>
      <c r="B205" s="253" t="s">
        <v>478</v>
      </c>
      <c r="C205" s="253" t="s">
        <v>479</v>
      </c>
      <c r="D205" s="253" t="s">
        <v>4</v>
      </c>
      <c r="I205" s="253"/>
      <c r="J205" s="253">
        <f t="shared" si="5"/>
        <v>0</v>
      </c>
    </row>
    <row r="206" spans="1:10">
      <c r="A206" s="253">
        <v>398</v>
      </c>
      <c r="B206" s="253" t="s">
        <v>478</v>
      </c>
      <c r="C206" s="253" t="s">
        <v>479</v>
      </c>
      <c r="D206" s="253" t="s">
        <v>4</v>
      </c>
      <c r="I206" s="253"/>
      <c r="J206" s="253">
        <f t="shared" si="5"/>
        <v>0</v>
      </c>
    </row>
    <row r="207" spans="1:10">
      <c r="A207" s="253">
        <v>399</v>
      </c>
      <c r="B207" s="253" t="s">
        <v>478</v>
      </c>
      <c r="C207" s="253" t="s">
        <v>479</v>
      </c>
      <c r="D207" s="253" t="s">
        <v>4</v>
      </c>
      <c r="I207" s="253"/>
      <c r="J207" s="253">
        <f t="shared" si="5"/>
        <v>0</v>
      </c>
    </row>
    <row r="208" spans="1:10">
      <c r="A208" s="253">
        <v>400</v>
      </c>
      <c r="B208" s="253" t="s">
        <v>478</v>
      </c>
      <c r="C208" s="253" t="s">
        <v>479</v>
      </c>
      <c r="D208" s="253" t="s">
        <v>4</v>
      </c>
      <c r="I208" s="253"/>
      <c r="J208" s="253">
        <f t="shared" si="5"/>
        <v>0</v>
      </c>
    </row>
    <row r="209" spans="1:10">
      <c r="A209" s="253">
        <v>401</v>
      </c>
      <c r="B209" s="253" t="s">
        <v>478</v>
      </c>
      <c r="C209" s="253" t="s">
        <v>479</v>
      </c>
      <c r="D209" s="253" t="s">
        <v>4</v>
      </c>
      <c r="I209" s="253"/>
      <c r="J209" s="253">
        <f t="shared" si="5"/>
        <v>0</v>
      </c>
    </row>
    <row r="210" spans="1:10">
      <c r="A210" s="253">
        <v>402</v>
      </c>
      <c r="B210" s="253" t="s">
        <v>478</v>
      </c>
      <c r="C210" s="253" t="s">
        <v>479</v>
      </c>
      <c r="D210" s="253" t="s">
        <v>4</v>
      </c>
      <c r="I210" s="253"/>
      <c r="J210" s="253">
        <f t="shared" si="5"/>
        <v>0</v>
      </c>
    </row>
    <row r="211" spans="1:10">
      <c r="A211" s="253">
        <v>403</v>
      </c>
      <c r="B211" s="253" t="s">
        <v>478</v>
      </c>
      <c r="C211" s="253" t="s">
        <v>479</v>
      </c>
      <c r="D211" s="253" t="s">
        <v>4</v>
      </c>
      <c r="I211" s="253"/>
      <c r="J211" s="253">
        <f t="shared" si="5"/>
        <v>0</v>
      </c>
    </row>
    <row r="212" spans="1:10">
      <c r="A212" s="253">
        <v>404</v>
      </c>
      <c r="B212" s="253" t="s">
        <v>478</v>
      </c>
      <c r="C212" s="253" t="s">
        <v>479</v>
      </c>
      <c r="D212" s="253" t="s">
        <v>4</v>
      </c>
      <c r="I212" s="253"/>
      <c r="J212" s="253">
        <f t="shared" si="5"/>
        <v>0</v>
      </c>
    </row>
    <row r="213" spans="1:10">
      <c r="A213" s="253">
        <v>405</v>
      </c>
      <c r="B213" s="253" t="s">
        <v>478</v>
      </c>
      <c r="C213" s="253" t="s">
        <v>479</v>
      </c>
      <c r="D213" s="253" t="s">
        <v>4</v>
      </c>
      <c r="I213" s="253"/>
      <c r="J213" s="253">
        <f t="shared" si="5"/>
        <v>0</v>
      </c>
    </row>
    <row r="214" spans="1:10">
      <c r="A214" s="253">
        <v>406</v>
      </c>
      <c r="B214" s="253" t="s">
        <v>478</v>
      </c>
      <c r="C214" s="253" t="s">
        <v>479</v>
      </c>
      <c r="D214" s="253" t="s">
        <v>4</v>
      </c>
      <c r="I214" s="253"/>
      <c r="J214" s="253">
        <f t="shared" si="5"/>
        <v>0</v>
      </c>
    </row>
    <row r="215" spans="1:10">
      <c r="A215" s="253">
        <v>407</v>
      </c>
      <c r="B215" s="253" t="s">
        <v>478</v>
      </c>
      <c r="C215" s="253" t="s">
        <v>479</v>
      </c>
      <c r="D215" s="253" t="s">
        <v>4</v>
      </c>
      <c r="I215" s="253"/>
      <c r="J215" s="253">
        <f t="shared" si="5"/>
        <v>0</v>
      </c>
    </row>
    <row r="216" spans="1:10">
      <c r="A216" s="253">
        <v>408</v>
      </c>
      <c r="B216" s="253" t="s">
        <v>478</v>
      </c>
      <c r="C216" s="253" t="s">
        <v>479</v>
      </c>
      <c r="D216" s="253" t="s">
        <v>4</v>
      </c>
      <c r="I216" s="253"/>
      <c r="J216" s="253">
        <f t="shared" si="5"/>
        <v>0</v>
      </c>
    </row>
    <row r="217" spans="1:10">
      <c r="A217" s="253">
        <v>409</v>
      </c>
      <c r="B217" s="253" t="s">
        <v>478</v>
      </c>
      <c r="C217" s="253" t="s">
        <v>479</v>
      </c>
      <c r="D217" s="253" t="s">
        <v>4</v>
      </c>
      <c r="I217" s="253"/>
      <c r="J217" s="253">
        <f t="shared" si="5"/>
        <v>0</v>
      </c>
    </row>
    <row r="218" spans="1:10">
      <c r="A218" s="253">
        <v>410</v>
      </c>
      <c r="B218" s="253" t="s">
        <v>478</v>
      </c>
      <c r="C218" s="253" t="s">
        <v>479</v>
      </c>
      <c r="D218" s="253" t="s">
        <v>4</v>
      </c>
      <c r="I218" s="253"/>
      <c r="J218" s="253">
        <f t="shared" si="5"/>
        <v>0</v>
      </c>
    </row>
    <row r="219" spans="1:10">
      <c r="A219" s="253">
        <v>411</v>
      </c>
      <c r="B219" s="253" t="s">
        <v>478</v>
      </c>
      <c r="C219" s="253" t="s">
        <v>479</v>
      </c>
      <c r="D219" s="253" t="s">
        <v>4</v>
      </c>
      <c r="I219" s="253"/>
      <c r="J219" s="253">
        <f t="shared" si="5"/>
        <v>0</v>
      </c>
    </row>
    <row r="220" spans="1:10">
      <c r="A220" s="253">
        <v>412</v>
      </c>
      <c r="B220" s="253" t="s">
        <v>478</v>
      </c>
      <c r="C220" s="253" t="s">
        <v>479</v>
      </c>
      <c r="D220" s="253" t="s">
        <v>4</v>
      </c>
      <c r="I220" s="253"/>
      <c r="J220" s="253">
        <f t="shared" si="5"/>
        <v>0</v>
      </c>
    </row>
    <row r="221" spans="1:10">
      <c r="A221" s="253">
        <v>413</v>
      </c>
      <c r="B221" s="253" t="s">
        <v>478</v>
      </c>
      <c r="C221" s="253" t="s">
        <v>479</v>
      </c>
      <c r="D221" s="253" t="s">
        <v>4</v>
      </c>
      <c r="I221" s="253"/>
      <c r="J221" s="253">
        <f t="shared" si="5"/>
        <v>0</v>
      </c>
    </row>
    <row r="222" spans="1:10">
      <c r="A222" s="253">
        <v>414</v>
      </c>
      <c r="B222" s="253" t="s">
        <v>478</v>
      </c>
      <c r="C222" s="253" t="s">
        <v>479</v>
      </c>
      <c r="D222" s="253" t="s">
        <v>4</v>
      </c>
      <c r="I222" s="253"/>
      <c r="J222" s="253">
        <f t="shared" si="5"/>
        <v>0</v>
      </c>
    </row>
    <row r="223" spans="1:10">
      <c r="A223" s="253">
        <v>415</v>
      </c>
      <c r="B223" s="253" t="s">
        <v>478</v>
      </c>
      <c r="C223" s="253" t="s">
        <v>479</v>
      </c>
      <c r="D223" s="253" t="s">
        <v>4</v>
      </c>
      <c r="I223" s="253"/>
      <c r="J223" s="253">
        <f t="shared" si="5"/>
        <v>0</v>
      </c>
    </row>
    <row r="224" spans="1:10">
      <c r="A224" s="253">
        <v>416</v>
      </c>
      <c r="B224" s="253" t="s">
        <v>478</v>
      </c>
      <c r="C224" s="253" t="s">
        <v>479</v>
      </c>
      <c r="D224" s="253" t="s">
        <v>4</v>
      </c>
      <c r="I224" s="253"/>
      <c r="J224" s="253">
        <f t="shared" si="5"/>
        <v>0</v>
      </c>
    </row>
    <row r="225" spans="1:10">
      <c r="A225" s="253">
        <v>417</v>
      </c>
      <c r="B225" s="253" t="s">
        <v>478</v>
      </c>
      <c r="C225" s="253" t="s">
        <v>479</v>
      </c>
      <c r="D225" s="253" t="s">
        <v>4</v>
      </c>
      <c r="I225" s="253"/>
      <c r="J225" s="253">
        <f t="shared" si="5"/>
        <v>0</v>
      </c>
    </row>
    <row r="226" spans="1:10">
      <c r="A226" s="253">
        <v>418</v>
      </c>
      <c r="B226" s="253" t="s">
        <v>478</v>
      </c>
      <c r="C226" s="253" t="s">
        <v>479</v>
      </c>
      <c r="D226" s="253" t="s">
        <v>4</v>
      </c>
      <c r="I226" s="253"/>
      <c r="J226" s="253">
        <f t="shared" si="5"/>
        <v>0</v>
      </c>
    </row>
    <row r="227" spans="1:10">
      <c r="A227" s="253">
        <v>419</v>
      </c>
      <c r="B227" s="253" t="s">
        <v>478</v>
      </c>
      <c r="C227" s="253" t="s">
        <v>479</v>
      </c>
      <c r="D227" s="253" t="s">
        <v>4</v>
      </c>
      <c r="I227" s="253"/>
      <c r="J227" s="253">
        <f t="shared" si="5"/>
        <v>0</v>
      </c>
    </row>
    <row r="228" spans="1:10">
      <c r="A228" s="253">
        <v>420</v>
      </c>
      <c r="B228" s="253" t="s">
        <v>478</v>
      </c>
      <c r="C228" s="253" t="s">
        <v>479</v>
      </c>
      <c r="D228" s="253" t="s">
        <v>4</v>
      </c>
      <c r="I228" s="253"/>
      <c r="J228" s="253">
        <f t="shared" si="5"/>
        <v>0</v>
      </c>
    </row>
    <row r="229" spans="1:10">
      <c r="A229" s="253">
        <v>421</v>
      </c>
      <c r="B229" s="253" t="s">
        <v>478</v>
      </c>
      <c r="C229" s="253" t="s">
        <v>479</v>
      </c>
      <c r="D229" s="253" t="s">
        <v>4</v>
      </c>
      <c r="I229" s="253"/>
      <c r="J229" s="253">
        <f t="shared" si="5"/>
        <v>0</v>
      </c>
    </row>
    <row r="230" spans="1:10">
      <c r="A230" s="253">
        <v>422</v>
      </c>
      <c r="B230" s="253" t="s">
        <v>478</v>
      </c>
      <c r="C230" s="253" t="s">
        <v>479</v>
      </c>
      <c r="D230" s="253" t="s">
        <v>4</v>
      </c>
      <c r="I230" s="253"/>
      <c r="J230" s="253">
        <f t="shared" si="5"/>
        <v>0</v>
      </c>
    </row>
    <row r="231" spans="1:10">
      <c r="A231" s="253">
        <v>423</v>
      </c>
      <c r="B231" s="253" t="s">
        <v>478</v>
      </c>
      <c r="C231" s="253" t="s">
        <v>479</v>
      </c>
      <c r="D231" s="253" t="s">
        <v>4</v>
      </c>
      <c r="I231" s="253"/>
      <c r="J231" s="253">
        <f t="shared" si="5"/>
        <v>0</v>
      </c>
    </row>
    <row r="232" spans="1:10">
      <c r="A232" s="253">
        <v>424</v>
      </c>
      <c r="B232" s="253" t="s">
        <v>478</v>
      </c>
      <c r="C232" s="253" t="s">
        <v>479</v>
      </c>
      <c r="D232" s="253" t="s">
        <v>4</v>
      </c>
      <c r="I232" s="253"/>
      <c r="J232" s="253">
        <f t="shared" si="5"/>
        <v>0</v>
      </c>
    </row>
    <row r="233" spans="1:10">
      <c r="A233" s="253">
        <v>425</v>
      </c>
      <c r="B233" s="253" t="s">
        <v>478</v>
      </c>
      <c r="C233" s="253" t="s">
        <v>479</v>
      </c>
      <c r="D233" s="253" t="s">
        <v>4</v>
      </c>
      <c r="I233" s="253"/>
      <c r="J233" s="253">
        <f t="shared" si="5"/>
        <v>0</v>
      </c>
    </row>
    <row r="234" spans="1:10">
      <c r="A234" s="253">
        <v>426</v>
      </c>
      <c r="B234" s="253" t="s">
        <v>478</v>
      </c>
      <c r="C234" s="253" t="s">
        <v>479</v>
      </c>
      <c r="D234" s="253" t="s">
        <v>4</v>
      </c>
      <c r="I234" s="253"/>
      <c r="J234" s="253">
        <f t="shared" si="5"/>
        <v>0</v>
      </c>
    </row>
    <row r="235" spans="1:10">
      <c r="A235" s="253">
        <v>427</v>
      </c>
      <c r="B235" s="253" t="s">
        <v>478</v>
      </c>
      <c r="C235" s="253" t="s">
        <v>479</v>
      </c>
      <c r="D235" s="253" t="s">
        <v>4</v>
      </c>
      <c r="I235" s="253"/>
      <c r="J235" s="253">
        <f t="shared" si="5"/>
        <v>0</v>
      </c>
    </row>
    <row r="236" spans="1:10">
      <c r="A236" s="253">
        <v>428</v>
      </c>
      <c r="B236" s="253" t="s">
        <v>478</v>
      </c>
      <c r="C236" s="253" t="s">
        <v>479</v>
      </c>
      <c r="D236" s="253" t="s">
        <v>4</v>
      </c>
      <c r="I236" s="253"/>
      <c r="J236" s="253">
        <f t="shared" si="5"/>
        <v>0</v>
      </c>
    </row>
    <row r="237" spans="1:10">
      <c r="A237" s="253">
        <v>429</v>
      </c>
      <c r="B237" s="253" t="s">
        <v>478</v>
      </c>
      <c r="C237" s="253" t="s">
        <v>479</v>
      </c>
      <c r="D237" s="253" t="s">
        <v>4</v>
      </c>
      <c r="I237" s="253"/>
      <c r="J237" s="253">
        <f t="shared" si="5"/>
        <v>0</v>
      </c>
    </row>
    <row r="238" spans="1:10">
      <c r="A238" s="253">
        <v>430</v>
      </c>
      <c r="B238" s="253" t="s">
        <v>478</v>
      </c>
      <c r="C238" s="253" t="s">
        <v>479</v>
      </c>
      <c r="D238" s="253" t="s">
        <v>4</v>
      </c>
      <c r="I238" s="253"/>
      <c r="J238" s="253">
        <f t="shared" si="5"/>
        <v>0</v>
      </c>
    </row>
    <row r="239" spans="1:10">
      <c r="A239" s="253">
        <v>431</v>
      </c>
      <c r="B239" s="253" t="s">
        <v>478</v>
      </c>
      <c r="C239" s="253" t="s">
        <v>479</v>
      </c>
      <c r="D239" s="253" t="s">
        <v>4</v>
      </c>
      <c r="I239" s="253"/>
      <c r="J239" s="253">
        <f t="shared" si="5"/>
        <v>0</v>
      </c>
    </row>
    <row r="240" spans="1:10">
      <c r="A240" s="253">
        <v>432</v>
      </c>
      <c r="B240" s="253" t="s">
        <v>478</v>
      </c>
      <c r="C240" s="253" t="s">
        <v>479</v>
      </c>
      <c r="D240" s="253" t="s">
        <v>4</v>
      </c>
      <c r="I240" s="253"/>
      <c r="J240" s="253">
        <f t="shared" si="5"/>
        <v>0</v>
      </c>
    </row>
    <row r="241" spans="1:10">
      <c r="A241" s="253">
        <v>433</v>
      </c>
      <c r="B241" s="253" t="s">
        <v>478</v>
      </c>
      <c r="C241" s="253" t="s">
        <v>479</v>
      </c>
      <c r="D241" s="253" t="s">
        <v>4</v>
      </c>
      <c r="I241" s="253"/>
      <c r="J241" s="253">
        <f t="shared" si="5"/>
        <v>0</v>
      </c>
    </row>
    <row r="242" spans="1:10">
      <c r="A242" s="253">
        <v>434</v>
      </c>
      <c r="B242" s="253" t="s">
        <v>478</v>
      </c>
      <c r="C242" s="253" t="s">
        <v>479</v>
      </c>
      <c r="D242" s="253" t="s">
        <v>4</v>
      </c>
      <c r="I242" s="253"/>
      <c r="J242" s="253">
        <f t="shared" si="5"/>
        <v>0</v>
      </c>
    </row>
    <row r="243" spans="1:10">
      <c r="A243" s="253">
        <v>435</v>
      </c>
      <c r="B243" s="253" t="s">
        <v>478</v>
      </c>
      <c r="C243" s="253" t="s">
        <v>479</v>
      </c>
      <c r="D243" s="253" t="s">
        <v>4</v>
      </c>
      <c r="I243" s="253"/>
      <c r="J243" s="253">
        <f t="shared" si="5"/>
        <v>0</v>
      </c>
    </row>
    <row r="244" spans="1:10">
      <c r="A244" s="253">
        <v>436</v>
      </c>
      <c r="B244" s="253" t="s">
        <v>478</v>
      </c>
      <c r="C244" s="253" t="s">
        <v>479</v>
      </c>
      <c r="D244" s="253" t="s">
        <v>4</v>
      </c>
      <c r="I244" s="253"/>
      <c r="J244" s="253">
        <f t="shared" si="5"/>
        <v>0</v>
      </c>
    </row>
    <row r="245" spans="1:10">
      <c r="A245" s="253">
        <v>437</v>
      </c>
      <c r="B245" s="253" t="s">
        <v>478</v>
      </c>
      <c r="C245" s="253" t="s">
        <v>479</v>
      </c>
      <c r="D245" s="253" t="s">
        <v>4</v>
      </c>
      <c r="I245" s="253"/>
      <c r="J245" s="253">
        <f t="shared" si="5"/>
        <v>0</v>
      </c>
    </row>
    <row r="246" spans="1:10">
      <c r="A246" s="253">
        <v>438</v>
      </c>
      <c r="B246" s="253" t="s">
        <v>478</v>
      </c>
      <c r="C246" s="253" t="s">
        <v>479</v>
      </c>
      <c r="D246" s="253" t="s">
        <v>4</v>
      </c>
      <c r="I246" s="253"/>
      <c r="J246" s="253">
        <f t="shared" si="5"/>
        <v>0</v>
      </c>
    </row>
    <row r="247" spans="1:10">
      <c r="A247" s="253">
        <v>439</v>
      </c>
      <c r="B247" s="253" t="s">
        <v>478</v>
      </c>
      <c r="C247" s="253" t="s">
        <v>479</v>
      </c>
      <c r="D247" s="253" t="s">
        <v>4</v>
      </c>
      <c r="I247" s="253"/>
      <c r="J247" s="253">
        <f t="shared" si="5"/>
        <v>0</v>
      </c>
    </row>
    <row r="248" spans="1:10">
      <c r="A248" s="253">
        <v>440</v>
      </c>
      <c r="B248" s="253" t="s">
        <v>478</v>
      </c>
      <c r="C248" s="253" t="s">
        <v>479</v>
      </c>
      <c r="D248" s="253" t="s">
        <v>4</v>
      </c>
      <c r="I248" s="253"/>
      <c r="J248" s="253">
        <f t="shared" si="5"/>
        <v>0</v>
      </c>
    </row>
    <row r="249" spans="1:10">
      <c r="A249" s="253">
        <v>441</v>
      </c>
      <c r="B249" s="253" t="s">
        <v>478</v>
      </c>
      <c r="C249" s="253" t="s">
        <v>479</v>
      </c>
      <c r="D249" s="253" t="s">
        <v>4</v>
      </c>
      <c r="I249" s="253"/>
      <c r="J249" s="253">
        <f t="shared" si="5"/>
        <v>0</v>
      </c>
    </row>
    <row r="250" spans="1:10">
      <c r="A250" s="253">
        <v>442</v>
      </c>
      <c r="B250" s="253" t="s">
        <v>478</v>
      </c>
      <c r="C250" s="253" t="s">
        <v>479</v>
      </c>
      <c r="D250" s="253" t="s">
        <v>4</v>
      </c>
      <c r="I250" s="253"/>
      <c r="J250" s="253">
        <f t="shared" si="5"/>
        <v>0</v>
      </c>
    </row>
    <row r="251" spans="1:10">
      <c r="A251" s="253">
        <v>443</v>
      </c>
      <c r="B251" s="253" t="s">
        <v>478</v>
      </c>
      <c r="C251" s="253" t="s">
        <v>479</v>
      </c>
      <c r="D251" s="253" t="s">
        <v>4</v>
      </c>
      <c r="I251" s="253"/>
      <c r="J251" s="253">
        <f t="shared" si="5"/>
        <v>0</v>
      </c>
    </row>
    <row r="252" spans="1:10">
      <c r="A252" s="253">
        <v>444</v>
      </c>
      <c r="B252" s="253" t="s">
        <v>478</v>
      </c>
      <c r="C252" s="253" t="s">
        <v>479</v>
      </c>
      <c r="D252" s="253" t="s">
        <v>4</v>
      </c>
      <c r="I252" s="253"/>
      <c r="J252" s="253">
        <f t="shared" si="5"/>
        <v>0</v>
      </c>
    </row>
    <row r="253" spans="1:10">
      <c r="A253" s="253">
        <v>445</v>
      </c>
      <c r="B253" s="253" t="s">
        <v>478</v>
      </c>
      <c r="C253" s="253" t="s">
        <v>479</v>
      </c>
      <c r="D253" s="253" t="s">
        <v>4</v>
      </c>
      <c r="I253" s="253"/>
      <c r="J253" s="253">
        <f t="shared" si="5"/>
        <v>0</v>
      </c>
    </row>
    <row r="254" spans="1:10">
      <c r="A254" s="253">
        <v>446</v>
      </c>
      <c r="B254" s="253" t="s">
        <v>478</v>
      </c>
      <c r="C254" s="253" t="s">
        <v>479</v>
      </c>
      <c r="D254" s="253" t="s">
        <v>4</v>
      </c>
      <c r="I254" s="253"/>
      <c r="J254" s="253">
        <f t="shared" si="5"/>
        <v>0</v>
      </c>
    </row>
    <row r="255" spans="1:10">
      <c r="A255" s="253">
        <v>447</v>
      </c>
      <c r="B255" s="253" t="s">
        <v>478</v>
      </c>
      <c r="C255" s="253" t="s">
        <v>479</v>
      </c>
      <c r="D255" s="253" t="s">
        <v>4</v>
      </c>
      <c r="I255" s="253"/>
      <c r="J255" s="253">
        <f t="shared" si="5"/>
        <v>0</v>
      </c>
    </row>
    <row r="256" spans="1:10">
      <c r="A256" s="253">
        <v>448</v>
      </c>
      <c r="B256" s="253" t="s">
        <v>478</v>
      </c>
      <c r="C256" s="253" t="s">
        <v>479</v>
      </c>
      <c r="D256" s="253" t="s">
        <v>4</v>
      </c>
      <c r="I256" s="253"/>
      <c r="J256" s="253">
        <f t="shared" si="5"/>
        <v>0</v>
      </c>
    </row>
    <row r="257" spans="1:10">
      <c r="A257" s="253">
        <v>449</v>
      </c>
      <c r="B257" s="253" t="s">
        <v>478</v>
      </c>
      <c r="C257" s="253" t="s">
        <v>479</v>
      </c>
      <c r="D257" s="253" t="s">
        <v>4</v>
      </c>
      <c r="I257" s="253"/>
      <c r="J257" s="253">
        <f t="shared" si="5"/>
        <v>0</v>
      </c>
    </row>
    <row r="258" spans="1:10">
      <c r="A258" s="253">
        <v>450</v>
      </c>
      <c r="B258" s="253" t="s">
        <v>478</v>
      </c>
      <c r="C258" s="253" t="s">
        <v>479</v>
      </c>
      <c r="D258" s="253" t="s">
        <v>4</v>
      </c>
      <c r="I258" s="253"/>
      <c r="J258" s="253">
        <f t="shared" si="5"/>
        <v>0</v>
      </c>
    </row>
    <row r="259" spans="1:10">
      <c r="A259" s="253">
        <v>451</v>
      </c>
      <c r="B259" s="253" t="s">
        <v>478</v>
      </c>
      <c r="C259" s="253" t="s">
        <v>479</v>
      </c>
      <c r="D259" s="253" t="s">
        <v>4</v>
      </c>
      <c r="I259" s="253"/>
      <c r="J259" s="253">
        <f t="shared" si="5"/>
        <v>0</v>
      </c>
    </row>
    <row r="260" spans="1:10">
      <c r="A260" s="253">
        <v>452</v>
      </c>
      <c r="B260" s="253" t="s">
        <v>478</v>
      </c>
      <c r="C260" s="253" t="s">
        <v>479</v>
      </c>
      <c r="D260" s="253" t="s">
        <v>4</v>
      </c>
      <c r="I260" s="253"/>
      <c r="J260" s="253">
        <f t="shared" si="5"/>
        <v>0</v>
      </c>
    </row>
    <row r="261" spans="1:10">
      <c r="A261" s="253">
        <v>453</v>
      </c>
      <c r="B261" s="253" t="s">
        <v>478</v>
      </c>
      <c r="C261" s="253" t="s">
        <v>479</v>
      </c>
      <c r="D261" s="253" t="s">
        <v>4</v>
      </c>
      <c r="I261" s="253"/>
      <c r="J261" s="253">
        <f t="shared" si="5"/>
        <v>0</v>
      </c>
    </row>
    <row r="262" spans="1:10">
      <c r="A262" s="253">
        <v>454</v>
      </c>
      <c r="B262" s="253" t="s">
        <v>478</v>
      </c>
      <c r="C262" s="253" t="s">
        <v>479</v>
      </c>
      <c r="D262" s="253" t="s">
        <v>4</v>
      </c>
      <c r="I262" s="253"/>
      <c r="J262" s="253">
        <f t="shared" si="5"/>
        <v>0</v>
      </c>
    </row>
    <row r="263" spans="1:10">
      <c r="A263" s="253">
        <v>455</v>
      </c>
      <c r="B263" s="253" t="s">
        <v>478</v>
      </c>
      <c r="C263" s="253" t="s">
        <v>479</v>
      </c>
      <c r="D263" s="253" t="s">
        <v>4</v>
      </c>
      <c r="I263" s="253"/>
      <c r="J263" s="253">
        <f t="shared" si="5"/>
        <v>0</v>
      </c>
    </row>
    <row r="264" spans="1:10">
      <c r="A264" s="253">
        <v>456</v>
      </c>
      <c r="B264" s="253" t="s">
        <v>478</v>
      </c>
      <c r="C264" s="253" t="s">
        <v>479</v>
      </c>
      <c r="D264" s="253" t="s">
        <v>4</v>
      </c>
      <c r="I264" s="253"/>
      <c r="J264" s="253">
        <f t="shared" si="5"/>
        <v>0</v>
      </c>
    </row>
    <row r="265" spans="1:10">
      <c r="A265" s="253">
        <v>457</v>
      </c>
      <c r="B265" s="253" t="s">
        <v>478</v>
      </c>
      <c r="C265" s="253" t="s">
        <v>479</v>
      </c>
      <c r="D265" s="253" t="s">
        <v>4</v>
      </c>
      <c r="I265" s="253"/>
      <c r="J265" s="253">
        <f t="shared" ref="J265:J328" si="6">IF(E265="Category 1",1,IF(E265="Category 2",2,IF(E265="Category 3",3,0)))</f>
        <v>0</v>
      </c>
    </row>
    <row r="266" spans="1:10">
      <c r="A266" s="253">
        <v>458</v>
      </c>
      <c r="B266" s="253" t="s">
        <v>478</v>
      </c>
      <c r="C266" s="253" t="s">
        <v>479</v>
      </c>
      <c r="D266" s="253" t="s">
        <v>4</v>
      </c>
      <c r="I266" s="253"/>
      <c r="J266" s="253">
        <f t="shared" si="6"/>
        <v>0</v>
      </c>
    </row>
    <row r="267" spans="1:10">
      <c r="A267" s="253">
        <v>459</v>
      </c>
      <c r="B267" s="253" t="s">
        <v>478</v>
      </c>
      <c r="C267" s="253" t="s">
        <v>479</v>
      </c>
      <c r="D267" s="253" t="s">
        <v>4</v>
      </c>
      <c r="I267" s="253"/>
      <c r="J267" s="253">
        <f t="shared" si="6"/>
        <v>0</v>
      </c>
    </row>
    <row r="268" spans="1:10">
      <c r="A268" s="253">
        <v>460</v>
      </c>
      <c r="B268" s="253" t="s">
        <v>478</v>
      </c>
      <c r="C268" s="253" t="s">
        <v>479</v>
      </c>
      <c r="D268" s="253" t="s">
        <v>4</v>
      </c>
      <c r="I268" s="253"/>
      <c r="J268" s="253">
        <f t="shared" si="6"/>
        <v>0</v>
      </c>
    </row>
    <row r="269" spans="1:10">
      <c r="A269" s="253">
        <v>461</v>
      </c>
      <c r="B269" s="253" t="s">
        <v>478</v>
      </c>
      <c r="C269" s="253" t="s">
        <v>479</v>
      </c>
      <c r="D269" s="253" t="s">
        <v>4</v>
      </c>
      <c r="I269" s="253"/>
      <c r="J269" s="253">
        <f t="shared" si="6"/>
        <v>0</v>
      </c>
    </row>
    <row r="270" spans="1:10">
      <c r="A270" s="253">
        <v>462</v>
      </c>
      <c r="B270" s="253" t="s">
        <v>478</v>
      </c>
      <c r="C270" s="253" t="s">
        <v>479</v>
      </c>
      <c r="D270" s="253" t="s">
        <v>4</v>
      </c>
      <c r="I270" s="253"/>
      <c r="J270" s="253">
        <f t="shared" si="6"/>
        <v>0</v>
      </c>
    </row>
    <row r="271" spans="1:10">
      <c r="A271" s="253">
        <v>463</v>
      </c>
      <c r="B271" s="253" t="s">
        <v>478</v>
      </c>
      <c r="C271" s="253" t="s">
        <v>479</v>
      </c>
      <c r="D271" s="253" t="s">
        <v>4</v>
      </c>
      <c r="I271" s="253"/>
      <c r="J271" s="253">
        <f t="shared" si="6"/>
        <v>0</v>
      </c>
    </row>
    <row r="272" spans="1:10">
      <c r="A272" s="253">
        <v>464</v>
      </c>
      <c r="B272" s="253" t="s">
        <v>478</v>
      </c>
      <c r="C272" s="253" t="s">
        <v>479</v>
      </c>
      <c r="D272" s="253" t="s">
        <v>4</v>
      </c>
      <c r="I272" s="253"/>
      <c r="J272" s="253">
        <f t="shared" si="6"/>
        <v>0</v>
      </c>
    </row>
    <row r="273" spans="1:10">
      <c r="A273" s="253">
        <v>465</v>
      </c>
      <c r="B273" s="253" t="s">
        <v>478</v>
      </c>
      <c r="C273" s="253" t="s">
        <v>479</v>
      </c>
      <c r="D273" s="253" t="s">
        <v>4</v>
      </c>
      <c r="I273" s="253"/>
      <c r="J273" s="253">
        <f t="shared" si="6"/>
        <v>0</v>
      </c>
    </row>
    <row r="274" spans="1:10">
      <c r="A274" s="253">
        <v>466</v>
      </c>
      <c r="B274" s="253" t="s">
        <v>478</v>
      </c>
      <c r="C274" s="253" t="s">
        <v>479</v>
      </c>
      <c r="D274" s="253" t="s">
        <v>4</v>
      </c>
      <c r="I274" s="253"/>
      <c r="J274" s="253">
        <f t="shared" si="6"/>
        <v>0</v>
      </c>
    </row>
    <row r="275" spans="1:10">
      <c r="A275" s="253">
        <v>467</v>
      </c>
      <c r="B275" s="253" t="s">
        <v>478</v>
      </c>
      <c r="C275" s="253" t="s">
        <v>479</v>
      </c>
      <c r="D275" s="253" t="s">
        <v>4</v>
      </c>
      <c r="I275" s="253"/>
      <c r="J275" s="253">
        <f t="shared" si="6"/>
        <v>0</v>
      </c>
    </row>
    <row r="276" spans="1:10">
      <c r="A276" s="253">
        <v>468</v>
      </c>
      <c r="B276" s="253" t="s">
        <v>478</v>
      </c>
      <c r="C276" s="253" t="s">
        <v>479</v>
      </c>
      <c r="D276" s="253" t="s">
        <v>4</v>
      </c>
      <c r="I276" s="253"/>
      <c r="J276" s="253">
        <f t="shared" si="6"/>
        <v>0</v>
      </c>
    </row>
    <row r="277" spans="1:10">
      <c r="A277" s="253">
        <v>469</v>
      </c>
      <c r="B277" s="253" t="s">
        <v>478</v>
      </c>
      <c r="C277" s="253" t="s">
        <v>479</v>
      </c>
      <c r="D277" s="253" t="s">
        <v>4</v>
      </c>
      <c r="I277" s="253"/>
      <c r="J277" s="253">
        <f t="shared" si="6"/>
        <v>0</v>
      </c>
    </row>
    <row r="278" spans="1:10">
      <c r="A278" s="253">
        <v>470</v>
      </c>
      <c r="B278" s="253" t="s">
        <v>478</v>
      </c>
      <c r="C278" s="253" t="s">
        <v>479</v>
      </c>
      <c r="D278" s="253" t="s">
        <v>4</v>
      </c>
      <c r="I278" s="253"/>
      <c r="J278" s="253">
        <f t="shared" si="6"/>
        <v>0</v>
      </c>
    </row>
    <row r="279" spans="1:10">
      <c r="A279" s="253">
        <v>471</v>
      </c>
      <c r="B279" s="253" t="s">
        <v>478</v>
      </c>
      <c r="C279" s="253" t="s">
        <v>479</v>
      </c>
      <c r="D279" s="253" t="s">
        <v>4</v>
      </c>
      <c r="I279" s="253"/>
      <c r="J279" s="253">
        <f t="shared" si="6"/>
        <v>0</v>
      </c>
    </row>
    <row r="280" spans="1:10">
      <c r="A280" s="253">
        <v>472</v>
      </c>
      <c r="B280" s="253" t="s">
        <v>478</v>
      </c>
      <c r="C280" s="253" t="s">
        <v>479</v>
      </c>
      <c r="D280" s="253" t="s">
        <v>4</v>
      </c>
      <c r="I280" s="253"/>
      <c r="J280" s="253">
        <f t="shared" si="6"/>
        <v>0</v>
      </c>
    </row>
    <row r="281" spans="1:10">
      <c r="A281" s="253">
        <v>473</v>
      </c>
      <c r="B281" s="253" t="s">
        <v>478</v>
      </c>
      <c r="C281" s="253" t="s">
        <v>479</v>
      </c>
      <c r="D281" s="253" t="s">
        <v>4</v>
      </c>
      <c r="I281" s="253"/>
      <c r="J281" s="253">
        <f t="shared" si="6"/>
        <v>0</v>
      </c>
    </row>
    <row r="282" spans="1:10">
      <c r="A282" s="253">
        <v>474</v>
      </c>
      <c r="B282" s="253" t="s">
        <v>478</v>
      </c>
      <c r="C282" s="253" t="s">
        <v>479</v>
      </c>
      <c r="D282" s="253" t="s">
        <v>4</v>
      </c>
      <c r="I282" s="253"/>
      <c r="J282" s="253">
        <f t="shared" si="6"/>
        <v>0</v>
      </c>
    </row>
    <row r="283" spans="1:10">
      <c r="A283" s="253">
        <v>475</v>
      </c>
      <c r="B283" s="253" t="s">
        <v>478</v>
      </c>
      <c r="C283" s="253" t="s">
        <v>479</v>
      </c>
      <c r="D283" s="253" t="s">
        <v>4</v>
      </c>
      <c r="I283" s="253"/>
      <c r="J283" s="253">
        <f t="shared" si="6"/>
        <v>0</v>
      </c>
    </row>
    <row r="284" spans="1:10">
      <c r="A284" s="253">
        <v>476</v>
      </c>
      <c r="B284" s="253" t="s">
        <v>478</v>
      </c>
      <c r="C284" s="253" t="s">
        <v>479</v>
      </c>
      <c r="D284" s="253" t="s">
        <v>4</v>
      </c>
      <c r="I284" s="253"/>
      <c r="J284" s="253">
        <f t="shared" si="6"/>
        <v>0</v>
      </c>
    </row>
    <row r="285" spans="1:10">
      <c r="A285" s="253">
        <v>477</v>
      </c>
      <c r="B285" s="253" t="s">
        <v>478</v>
      </c>
      <c r="C285" s="253" t="s">
        <v>479</v>
      </c>
      <c r="D285" s="253" t="s">
        <v>4</v>
      </c>
      <c r="I285" s="253"/>
      <c r="J285" s="253">
        <f t="shared" si="6"/>
        <v>0</v>
      </c>
    </row>
    <row r="286" spans="1:10">
      <c r="A286" s="253">
        <v>478</v>
      </c>
      <c r="B286" s="253" t="s">
        <v>478</v>
      </c>
      <c r="C286" s="253" t="s">
        <v>479</v>
      </c>
      <c r="D286" s="253" t="s">
        <v>4</v>
      </c>
      <c r="I286" s="253"/>
      <c r="J286" s="253">
        <f t="shared" si="6"/>
        <v>0</v>
      </c>
    </row>
    <row r="287" spans="1:10">
      <c r="A287" s="253">
        <v>479</v>
      </c>
      <c r="B287" s="253" t="s">
        <v>478</v>
      </c>
      <c r="C287" s="253" t="s">
        <v>479</v>
      </c>
      <c r="D287" s="253" t="s">
        <v>4</v>
      </c>
      <c r="I287" s="253"/>
      <c r="J287" s="253">
        <f t="shared" si="6"/>
        <v>0</v>
      </c>
    </row>
    <row r="288" spans="1:10">
      <c r="A288" s="253">
        <v>480</v>
      </c>
      <c r="B288" s="253" t="s">
        <v>478</v>
      </c>
      <c r="C288" s="253" t="s">
        <v>479</v>
      </c>
      <c r="D288" s="253" t="s">
        <v>4</v>
      </c>
      <c r="I288" s="253"/>
      <c r="J288" s="253">
        <f t="shared" si="6"/>
        <v>0</v>
      </c>
    </row>
    <row r="289" spans="1:10">
      <c r="A289" s="253">
        <v>481</v>
      </c>
      <c r="B289" s="253" t="s">
        <v>478</v>
      </c>
      <c r="C289" s="253" t="s">
        <v>479</v>
      </c>
      <c r="D289" s="253" t="s">
        <v>4</v>
      </c>
      <c r="I289" s="253"/>
      <c r="J289" s="253">
        <f t="shared" si="6"/>
        <v>0</v>
      </c>
    </row>
    <row r="290" spans="1:10">
      <c r="A290" s="253">
        <v>482</v>
      </c>
      <c r="B290" s="253" t="s">
        <v>478</v>
      </c>
      <c r="C290" s="253" t="s">
        <v>479</v>
      </c>
      <c r="D290" s="253" t="s">
        <v>4</v>
      </c>
      <c r="I290" s="253"/>
      <c r="J290" s="253">
        <f t="shared" si="6"/>
        <v>0</v>
      </c>
    </row>
    <row r="291" spans="1:10">
      <c r="A291" s="253">
        <v>483</v>
      </c>
      <c r="B291" s="253" t="s">
        <v>478</v>
      </c>
      <c r="C291" s="253" t="s">
        <v>479</v>
      </c>
      <c r="D291" s="253" t="s">
        <v>4</v>
      </c>
      <c r="I291" s="253"/>
      <c r="J291" s="253">
        <f t="shared" si="6"/>
        <v>0</v>
      </c>
    </row>
    <row r="292" spans="1:10">
      <c r="A292" s="253">
        <v>484</v>
      </c>
      <c r="B292" s="253" t="s">
        <v>478</v>
      </c>
      <c r="C292" s="253" t="s">
        <v>479</v>
      </c>
      <c r="D292" s="253" t="s">
        <v>4</v>
      </c>
      <c r="I292" s="253"/>
      <c r="J292" s="253">
        <f t="shared" si="6"/>
        <v>0</v>
      </c>
    </row>
    <row r="293" spans="1:10">
      <c r="A293" s="253">
        <v>485</v>
      </c>
      <c r="B293" s="253" t="s">
        <v>478</v>
      </c>
      <c r="C293" s="253" t="s">
        <v>479</v>
      </c>
      <c r="D293" s="253" t="s">
        <v>4</v>
      </c>
      <c r="I293" s="253"/>
      <c r="J293" s="253">
        <f t="shared" si="6"/>
        <v>0</v>
      </c>
    </row>
    <row r="294" spans="1:10">
      <c r="A294" s="253">
        <v>486</v>
      </c>
      <c r="B294" s="253" t="s">
        <v>478</v>
      </c>
      <c r="C294" s="253" t="s">
        <v>479</v>
      </c>
      <c r="D294" s="253" t="s">
        <v>4</v>
      </c>
      <c r="I294" s="253"/>
      <c r="J294" s="253">
        <f t="shared" si="6"/>
        <v>0</v>
      </c>
    </row>
    <row r="295" spans="1:10">
      <c r="A295" s="253">
        <v>487</v>
      </c>
      <c r="B295" s="253" t="s">
        <v>478</v>
      </c>
      <c r="C295" s="253" t="s">
        <v>479</v>
      </c>
      <c r="D295" s="253" t="s">
        <v>4</v>
      </c>
      <c r="I295" s="253"/>
      <c r="J295" s="253">
        <f t="shared" si="6"/>
        <v>0</v>
      </c>
    </row>
    <row r="296" spans="1:10">
      <c r="A296" s="253">
        <v>488</v>
      </c>
      <c r="B296" s="253" t="s">
        <v>478</v>
      </c>
      <c r="C296" s="253" t="s">
        <v>479</v>
      </c>
      <c r="D296" s="253" t="s">
        <v>4</v>
      </c>
      <c r="I296" s="253"/>
      <c r="J296" s="253">
        <f t="shared" si="6"/>
        <v>0</v>
      </c>
    </row>
    <row r="297" spans="1:10">
      <c r="A297" s="253">
        <v>489</v>
      </c>
      <c r="B297" s="253" t="s">
        <v>478</v>
      </c>
      <c r="C297" s="253" t="s">
        <v>479</v>
      </c>
      <c r="D297" s="253" t="s">
        <v>4</v>
      </c>
      <c r="I297" s="253"/>
      <c r="J297" s="253">
        <f t="shared" si="6"/>
        <v>0</v>
      </c>
    </row>
    <row r="298" spans="1:10">
      <c r="A298" s="253">
        <v>490</v>
      </c>
      <c r="B298" s="253" t="s">
        <v>478</v>
      </c>
      <c r="C298" s="253" t="s">
        <v>479</v>
      </c>
      <c r="D298" s="253" t="s">
        <v>4</v>
      </c>
      <c r="I298" s="253"/>
      <c r="J298" s="253">
        <f t="shared" si="6"/>
        <v>0</v>
      </c>
    </row>
    <row r="299" spans="1:10">
      <c r="A299" s="253">
        <v>491</v>
      </c>
      <c r="B299" s="253" t="s">
        <v>478</v>
      </c>
      <c r="C299" s="253" t="s">
        <v>479</v>
      </c>
      <c r="D299" s="253" t="s">
        <v>4</v>
      </c>
      <c r="I299" s="253"/>
      <c r="J299" s="253">
        <f t="shared" si="6"/>
        <v>0</v>
      </c>
    </row>
    <row r="300" spans="1:10">
      <c r="A300" s="253">
        <v>492</v>
      </c>
      <c r="B300" s="253" t="s">
        <v>478</v>
      </c>
      <c r="C300" s="253" t="s">
        <v>479</v>
      </c>
      <c r="D300" s="253" t="s">
        <v>4</v>
      </c>
      <c r="I300" s="253"/>
      <c r="J300" s="253">
        <f t="shared" si="6"/>
        <v>0</v>
      </c>
    </row>
    <row r="301" spans="1:10">
      <c r="A301" s="253">
        <v>493</v>
      </c>
      <c r="B301" s="253" t="s">
        <v>478</v>
      </c>
      <c r="C301" s="253" t="s">
        <v>479</v>
      </c>
      <c r="D301" s="253" t="s">
        <v>4</v>
      </c>
      <c r="I301" s="253"/>
      <c r="J301" s="253">
        <f t="shared" si="6"/>
        <v>0</v>
      </c>
    </row>
    <row r="302" spans="1:10">
      <c r="A302" s="253">
        <v>494</v>
      </c>
      <c r="B302" s="253" t="s">
        <v>478</v>
      </c>
      <c r="C302" s="253" t="s">
        <v>479</v>
      </c>
      <c r="D302" s="253" t="s">
        <v>4</v>
      </c>
      <c r="I302" s="253"/>
      <c r="J302" s="253">
        <f t="shared" si="6"/>
        <v>0</v>
      </c>
    </row>
    <row r="303" spans="1:10">
      <c r="A303" s="253">
        <v>495</v>
      </c>
      <c r="B303" s="253" t="s">
        <v>478</v>
      </c>
      <c r="C303" s="253" t="s">
        <v>479</v>
      </c>
      <c r="D303" s="253" t="s">
        <v>4</v>
      </c>
      <c r="I303" s="253"/>
      <c r="J303" s="253">
        <f t="shared" si="6"/>
        <v>0</v>
      </c>
    </row>
    <row r="304" spans="1:10">
      <c r="A304" s="253">
        <v>496</v>
      </c>
      <c r="B304" s="253" t="s">
        <v>478</v>
      </c>
      <c r="C304" s="253" t="s">
        <v>479</v>
      </c>
      <c r="D304" s="253" t="s">
        <v>4</v>
      </c>
      <c r="I304" s="253"/>
      <c r="J304" s="253">
        <f t="shared" si="6"/>
        <v>0</v>
      </c>
    </row>
    <row r="305" spans="1:10">
      <c r="A305" s="253">
        <v>497</v>
      </c>
      <c r="B305" s="253" t="s">
        <v>478</v>
      </c>
      <c r="C305" s="253" t="s">
        <v>479</v>
      </c>
      <c r="D305" s="253" t="s">
        <v>4</v>
      </c>
      <c r="I305" s="253"/>
      <c r="J305" s="253">
        <f t="shared" si="6"/>
        <v>0</v>
      </c>
    </row>
    <row r="306" spans="1:10">
      <c r="A306" s="253">
        <v>498</v>
      </c>
      <c r="B306" s="253" t="s">
        <v>478</v>
      </c>
      <c r="C306" s="253" t="s">
        <v>479</v>
      </c>
      <c r="D306" s="253" t="s">
        <v>4</v>
      </c>
      <c r="I306" s="253"/>
      <c r="J306" s="253">
        <f t="shared" si="6"/>
        <v>0</v>
      </c>
    </row>
    <row r="307" spans="1:10">
      <c r="A307" s="253">
        <v>499</v>
      </c>
      <c r="B307" s="253" t="s">
        <v>478</v>
      </c>
      <c r="C307" s="253" t="s">
        <v>479</v>
      </c>
      <c r="D307" s="253" t="s">
        <v>4</v>
      </c>
      <c r="I307" s="253"/>
      <c r="J307" s="253">
        <f t="shared" si="6"/>
        <v>0</v>
      </c>
    </row>
    <row r="308" spans="1:10">
      <c r="A308" s="253">
        <v>500</v>
      </c>
      <c r="B308" s="253" t="s">
        <v>478</v>
      </c>
      <c r="C308" s="253" t="s">
        <v>479</v>
      </c>
      <c r="D308" s="253" t="s">
        <v>4</v>
      </c>
      <c r="I308" s="253"/>
      <c r="J308" s="253">
        <f t="shared" si="6"/>
        <v>0</v>
      </c>
    </row>
    <row r="309" spans="1:10">
      <c r="A309" s="253">
        <v>501</v>
      </c>
      <c r="B309" s="253" t="s">
        <v>478</v>
      </c>
      <c r="C309" s="253" t="s">
        <v>479</v>
      </c>
      <c r="D309" s="253" t="s">
        <v>4</v>
      </c>
      <c r="I309" s="253"/>
      <c r="J309" s="253">
        <f t="shared" si="6"/>
        <v>0</v>
      </c>
    </row>
    <row r="310" spans="1:10">
      <c r="A310" s="253">
        <v>502</v>
      </c>
      <c r="B310" s="253" t="s">
        <v>478</v>
      </c>
      <c r="C310" s="253" t="s">
        <v>479</v>
      </c>
      <c r="D310" s="253" t="s">
        <v>4</v>
      </c>
      <c r="I310" s="253"/>
      <c r="J310" s="253">
        <f t="shared" si="6"/>
        <v>0</v>
      </c>
    </row>
    <row r="311" spans="1:10">
      <c r="A311" s="253">
        <v>503</v>
      </c>
      <c r="B311" s="253" t="s">
        <v>478</v>
      </c>
      <c r="C311" s="253" t="s">
        <v>479</v>
      </c>
      <c r="D311" s="253" t="s">
        <v>4</v>
      </c>
      <c r="I311" s="253"/>
      <c r="J311" s="253">
        <f t="shared" si="6"/>
        <v>0</v>
      </c>
    </row>
    <row r="312" spans="1:10">
      <c r="A312" s="253">
        <v>504</v>
      </c>
      <c r="B312" s="253" t="s">
        <v>478</v>
      </c>
      <c r="C312" s="253" t="s">
        <v>479</v>
      </c>
      <c r="D312" s="253" t="s">
        <v>4</v>
      </c>
      <c r="I312" s="253"/>
      <c r="J312" s="253">
        <f t="shared" si="6"/>
        <v>0</v>
      </c>
    </row>
    <row r="313" spans="1:10">
      <c r="A313" s="253">
        <v>505</v>
      </c>
      <c r="B313" s="253" t="s">
        <v>478</v>
      </c>
      <c r="C313" s="253" t="s">
        <v>479</v>
      </c>
      <c r="D313" s="253" t="s">
        <v>4</v>
      </c>
      <c r="I313" s="253"/>
      <c r="J313" s="253">
        <f t="shared" si="6"/>
        <v>0</v>
      </c>
    </row>
    <row r="314" spans="1:10">
      <c r="A314" s="253">
        <v>506</v>
      </c>
      <c r="B314" s="253" t="s">
        <v>478</v>
      </c>
      <c r="C314" s="253" t="s">
        <v>479</v>
      </c>
      <c r="D314" s="253" t="s">
        <v>4</v>
      </c>
      <c r="I314" s="253"/>
      <c r="J314" s="253">
        <f t="shared" si="6"/>
        <v>0</v>
      </c>
    </row>
    <row r="315" spans="1:10">
      <c r="A315" s="253">
        <v>507</v>
      </c>
      <c r="B315" s="253" t="s">
        <v>478</v>
      </c>
      <c r="C315" s="253" t="s">
        <v>479</v>
      </c>
      <c r="D315" s="253" t="s">
        <v>4</v>
      </c>
      <c r="I315" s="253"/>
      <c r="J315" s="253">
        <f t="shared" si="6"/>
        <v>0</v>
      </c>
    </row>
    <row r="316" spans="1:10">
      <c r="A316" s="253">
        <v>508</v>
      </c>
      <c r="B316" s="253" t="s">
        <v>478</v>
      </c>
      <c r="C316" s="253" t="s">
        <v>479</v>
      </c>
      <c r="D316" s="253" t="s">
        <v>4</v>
      </c>
      <c r="I316" s="253"/>
      <c r="J316" s="253">
        <f t="shared" si="6"/>
        <v>0</v>
      </c>
    </row>
    <row r="317" spans="1:10">
      <c r="A317" s="253">
        <v>509</v>
      </c>
      <c r="B317" s="253" t="s">
        <v>478</v>
      </c>
      <c r="C317" s="253" t="s">
        <v>479</v>
      </c>
      <c r="D317" s="253" t="s">
        <v>4</v>
      </c>
      <c r="I317" s="253"/>
      <c r="J317" s="253">
        <f t="shared" si="6"/>
        <v>0</v>
      </c>
    </row>
    <row r="318" spans="1:10">
      <c r="A318" s="253">
        <v>510</v>
      </c>
      <c r="B318" s="253" t="s">
        <v>478</v>
      </c>
      <c r="C318" s="253" t="s">
        <v>479</v>
      </c>
      <c r="D318" s="253" t="s">
        <v>4</v>
      </c>
      <c r="I318" s="253"/>
      <c r="J318" s="253">
        <f t="shared" si="6"/>
        <v>0</v>
      </c>
    </row>
    <row r="319" spans="1:10">
      <c r="A319" s="253">
        <v>511</v>
      </c>
      <c r="B319" s="253" t="s">
        <v>478</v>
      </c>
      <c r="C319" s="253" t="s">
        <v>479</v>
      </c>
      <c r="D319" s="253" t="s">
        <v>4</v>
      </c>
      <c r="I319" s="253"/>
      <c r="J319" s="253">
        <f t="shared" si="6"/>
        <v>0</v>
      </c>
    </row>
    <row r="320" spans="1:10">
      <c r="A320" s="253">
        <v>512</v>
      </c>
      <c r="B320" s="253" t="s">
        <v>478</v>
      </c>
      <c r="C320" s="253" t="s">
        <v>479</v>
      </c>
      <c r="D320" s="253" t="s">
        <v>4</v>
      </c>
      <c r="I320" s="253"/>
      <c r="J320" s="253">
        <f t="shared" si="6"/>
        <v>0</v>
      </c>
    </row>
    <row r="321" spans="1:10">
      <c r="A321" s="253">
        <v>513</v>
      </c>
      <c r="B321" s="253" t="s">
        <v>478</v>
      </c>
      <c r="C321" s="253" t="s">
        <v>479</v>
      </c>
      <c r="D321" s="253" t="s">
        <v>4</v>
      </c>
      <c r="I321" s="253"/>
      <c r="J321" s="253">
        <f t="shared" si="6"/>
        <v>0</v>
      </c>
    </row>
    <row r="322" spans="1:10">
      <c r="A322" s="253">
        <v>514</v>
      </c>
      <c r="B322" s="253" t="s">
        <v>478</v>
      </c>
      <c r="C322" s="253" t="s">
        <v>479</v>
      </c>
      <c r="D322" s="253" t="s">
        <v>4</v>
      </c>
      <c r="I322" s="253"/>
      <c r="J322" s="253">
        <f t="shared" si="6"/>
        <v>0</v>
      </c>
    </row>
    <row r="323" spans="1:10">
      <c r="A323" s="253">
        <v>515</v>
      </c>
      <c r="B323" s="253" t="s">
        <v>478</v>
      </c>
      <c r="C323" s="253" t="s">
        <v>479</v>
      </c>
      <c r="D323" s="253" t="s">
        <v>4</v>
      </c>
      <c r="I323" s="253"/>
      <c r="J323" s="253">
        <f t="shared" si="6"/>
        <v>0</v>
      </c>
    </row>
    <row r="324" spans="1:10">
      <c r="A324" s="253">
        <v>516</v>
      </c>
      <c r="B324" s="253" t="s">
        <v>478</v>
      </c>
      <c r="C324" s="253" t="s">
        <v>479</v>
      </c>
      <c r="D324" s="253" t="s">
        <v>4</v>
      </c>
      <c r="I324" s="253"/>
      <c r="J324" s="253">
        <f t="shared" si="6"/>
        <v>0</v>
      </c>
    </row>
    <row r="325" spans="1:10">
      <c r="A325" s="253">
        <v>517</v>
      </c>
      <c r="B325" s="253" t="s">
        <v>478</v>
      </c>
      <c r="C325" s="253" t="s">
        <v>479</v>
      </c>
      <c r="D325" s="253" t="s">
        <v>4</v>
      </c>
      <c r="I325" s="253"/>
      <c r="J325" s="253">
        <f t="shared" si="6"/>
        <v>0</v>
      </c>
    </row>
    <row r="326" spans="1:10">
      <c r="A326" s="253">
        <v>518</v>
      </c>
      <c r="B326" s="253" t="s">
        <v>478</v>
      </c>
      <c r="C326" s="253" t="s">
        <v>479</v>
      </c>
      <c r="D326" s="253" t="s">
        <v>4</v>
      </c>
      <c r="I326" s="253"/>
      <c r="J326" s="253">
        <f t="shared" si="6"/>
        <v>0</v>
      </c>
    </row>
    <row r="327" spans="1:10">
      <c r="A327" s="253">
        <v>519</v>
      </c>
      <c r="B327" s="253" t="s">
        <v>478</v>
      </c>
      <c r="C327" s="253" t="s">
        <v>479</v>
      </c>
      <c r="D327" s="253" t="s">
        <v>4</v>
      </c>
      <c r="I327" s="253"/>
      <c r="J327" s="253">
        <f t="shared" si="6"/>
        <v>0</v>
      </c>
    </row>
    <row r="328" spans="1:10">
      <c r="A328" s="253">
        <v>520</v>
      </c>
      <c r="B328" s="253" t="s">
        <v>478</v>
      </c>
      <c r="C328" s="253" t="s">
        <v>479</v>
      </c>
      <c r="D328" s="253" t="s">
        <v>4</v>
      </c>
      <c r="I328" s="253"/>
      <c r="J328" s="253">
        <f t="shared" si="6"/>
        <v>0</v>
      </c>
    </row>
    <row r="329" spans="1:10">
      <c r="A329" s="253">
        <v>521</v>
      </c>
      <c r="B329" s="253" t="s">
        <v>478</v>
      </c>
      <c r="C329" s="253" t="s">
        <v>479</v>
      </c>
      <c r="D329" s="253" t="s">
        <v>4</v>
      </c>
      <c r="I329" s="253"/>
      <c r="J329" s="253">
        <f t="shared" ref="J329:J392" si="7">IF(E329="Category 1",1,IF(E329="Category 2",2,IF(E329="Category 3",3,0)))</f>
        <v>0</v>
      </c>
    </row>
    <row r="330" spans="1:10">
      <c r="A330" s="253">
        <v>522</v>
      </c>
      <c r="B330" s="253" t="s">
        <v>478</v>
      </c>
      <c r="C330" s="253" t="s">
        <v>479</v>
      </c>
      <c r="D330" s="253" t="s">
        <v>4</v>
      </c>
      <c r="I330" s="253"/>
      <c r="J330" s="253">
        <f t="shared" si="7"/>
        <v>0</v>
      </c>
    </row>
    <row r="331" spans="1:10">
      <c r="A331" s="253">
        <v>523</v>
      </c>
      <c r="B331" s="253" t="s">
        <v>478</v>
      </c>
      <c r="C331" s="253" t="s">
        <v>479</v>
      </c>
      <c r="D331" s="253" t="s">
        <v>4</v>
      </c>
      <c r="I331" s="253"/>
      <c r="J331" s="253">
        <f t="shared" si="7"/>
        <v>0</v>
      </c>
    </row>
    <row r="332" spans="1:10">
      <c r="A332" s="253">
        <v>524</v>
      </c>
      <c r="B332" s="253" t="s">
        <v>478</v>
      </c>
      <c r="C332" s="253" t="s">
        <v>479</v>
      </c>
      <c r="D332" s="253" t="s">
        <v>4</v>
      </c>
      <c r="I332" s="253"/>
      <c r="J332" s="253">
        <f t="shared" si="7"/>
        <v>0</v>
      </c>
    </row>
    <row r="333" spans="1:10">
      <c r="A333" s="253">
        <v>525</v>
      </c>
      <c r="B333" s="253" t="s">
        <v>478</v>
      </c>
      <c r="C333" s="253" t="s">
        <v>479</v>
      </c>
      <c r="D333" s="253" t="s">
        <v>4</v>
      </c>
      <c r="I333" s="253"/>
      <c r="J333" s="253">
        <f t="shared" si="7"/>
        <v>0</v>
      </c>
    </row>
    <row r="334" spans="1:10">
      <c r="A334" s="253">
        <v>526</v>
      </c>
      <c r="B334" s="253" t="s">
        <v>478</v>
      </c>
      <c r="C334" s="253" t="s">
        <v>479</v>
      </c>
      <c r="D334" s="253" t="s">
        <v>4</v>
      </c>
      <c r="I334" s="253"/>
      <c r="J334" s="253">
        <f t="shared" si="7"/>
        <v>0</v>
      </c>
    </row>
    <row r="335" spans="1:10">
      <c r="A335" s="253">
        <v>527</v>
      </c>
      <c r="B335" s="253" t="s">
        <v>478</v>
      </c>
      <c r="C335" s="253" t="s">
        <v>479</v>
      </c>
      <c r="D335" s="253" t="s">
        <v>4</v>
      </c>
      <c r="I335" s="253"/>
      <c r="J335" s="253">
        <f t="shared" si="7"/>
        <v>0</v>
      </c>
    </row>
    <row r="336" spans="1:10">
      <c r="A336" s="253">
        <v>528</v>
      </c>
      <c r="B336" s="253" t="s">
        <v>478</v>
      </c>
      <c r="C336" s="253" t="s">
        <v>479</v>
      </c>
      <c r="D336" s="253" t="s">
        <v>4</v>
      </c>
      <c r="I336" s="253"/>
      <c r="J336" s="253">
        <f t="shared" si="7"/>
        <v>0</v>
      </c>
    </row>
    <row r="337" spans="1:10">
      <c r="A337" s="253">
        <v>529</v>
      </c>
      <c r="B337" s="253" t="s">
        <v>478</v>
      </c>
      <c r="C337" s="253" t="s">
        <v>479</v>
      </c>
      <c r="D337" s="253" t="s">
        <v>4</v>
      </c>
      <c r="I337" s="253"/>
      <c r="J337" s="253">
        <f t="shared" si="7"/>
        <v>0</v>
      </c>
    </row>
    <row r="338" spans="1:10">
      <c r="A338" s="253">
        <v>530</v>
      </c>
      <c r="B338" s="253" t="s">
        <v>478</v>
      </c>
      <c r="C338" s="253" t="s">
        <v>479</v>
      </c>
      <c r="D338" s="253" t="s">
        <v>4</v>
      </c>
      <c r="I338" s="253"/>
      <c r="J338" s="253">
        <f t="shared" si="7"/>
        <v>0</v>
      </c>
    </row>
    <row r="339" spans="1:10">
      <c r="A339" s="253">
        <v>531</v>
      </c>
      <c r="B339" s="253" t="s">
        <v>478</v>
      </c>
      <c r="C339" s="253" t="s">
        <v>479</v>
      </c>
      <c r="D339" s="253" t="s">
        <v>4</v>
      </c>
      <c r="I339" s="253"/>
      <c r="J339" s="253">
        <f t="shared" si="7"/>
        <v>0</v>
      </c>
    </row>
    <row r="340" spans="1:10">
      <c r="A340" s="253">
        <v>532</v>
      </c>
      <c r="B340" s="253" t="s">
        <v>478</v>
      </c>
      <c r="C340" s="253" t="s">
        <v>479</v>
      </c>
      <c r="D340" s="253" t="s">
        <v>4</v>
      </c>
      <c r="I340" s="253"/>
      <c r="J340" s="253">
        <f t="shared" si="7"/>
        <v>0</v>
      </c>
    </row>
    <row r="341" spans="1:10">
      <c r="A341" s="253">
        <v>533</v>
      </c>
      <c r="B341" s="253" t="s">
        <v>478</v>
      </c>
      <c r="C341" s="253" t="s">
        <v>479</v>
      </c>
      <c r="D341" s="253" t="s">
        <v>4</v>
      </c>
      <c r="I341" s="253"/>
      <c r="J341" s="253">
        <f t="shared" si="7"/>
        <v>0</v>
      </c>
    </row>
    <row r="342" spans="1:10">
      <c r="A342" s="253">
        <v>534</v>
      </c>
      <c r="B342" s="253" t="s">
        <v>478</v>
      </c>
      <c r="C342" s="253" t="s">
        <v>479</v>
      </c>
      <c r="D342" s="253" t="s">
        <v>4</v>
      </c>
      <c r="I342" s="253"/>
      <c r="J342" s="253">
        <f t="shared" si="7"/>
        <v>0</v>
      </c>
    </row>
    <row r="343" spans="1:10">
      <c r="A343" s="253">
        <v>535</v>
      </c>
      <c r="B343" s="253" t="s">
        <v>478</v>
      </c>
      <c r="C343" s="253" t="s">
        <v>479</v>
      </c>
      <c r="D343" s="253" t="s">
        <v>4</v>
      </c>
      <c r="I343" s="253"/>
      <c r="J343" s="253">
        <f t="shared" si="7"/>
        <v>0</v>
      </c>
    </row>
    <row r="344" spans="1:10">
      <c r="A344" s="253">
        <v>536</v>
      </c>
      <c r="B344" s="253" t="s">
        <v>478</v>
      </c>
      <c r="C344" s="253" t="s">
        <v>479</v>
      </c>
      <c r="D344" s="253" t="s">
        <v>4</v>
      </c>
      <c r="I344" s="253"/>
      <c r="J344" s="253">
        <f t="shared" si="7"/>
        <v>0</v>
      </c>
    </row>
    <row r="345" spans="1:10">
      <c r="A345" s="253">
        <v>537</v>
      </c>
      <c r="B345" s="253" t="s">
        <v>478</v>
      </c>
      <c r="C345" s="253" t="s">
        <v>479</v>
      </c>
      <c r="D345" s="253" t="s">
        <v>4</v>
      </c>
      <c r="I345" s="253"/>
      <c r="J345" s="253">
        <f t="shared" si="7"/>
        <v>0</v>
      </c>
    </row>
    <row r="346" spans="1:10">
      <c r="A346" s="253">
        <v>538</v>
      </c>
      <c r="B346" s="253" t="s">
        <v>478</v>
      </c>
      <c r="C346" s="253" t="s">
        <v>479</v>
      </c>
      <c r="D346" s="253" t="s">
        <v>4</v>
      </c>
      <c r="I346" s="253"/>
      <c r="J346" s="253">
        <f t="shared" si="7"/>
        <v>0</v>
      </c>
    </row>
    <row r="347" spans="1:10">
      <c r="A347" s="253">
        <v>539</v>
      </c>
      <c r="B347" s="253" t="s">
        <v>478</v>
      </c>
      <c r="C347" s="253" t="s">
        <v>479</v>
      </c>
      <c r="D347" s="253" t="s">
        <v>4</v>
      </c>
      <c r="I347" s="253"/>
      <c r="J347" s="253">
        <f t="shared" si="7"/>
        <v>0</v>
      </c>
    </row>
    <row r="348" spans="1:10">
      <c r="A348" s="253">
        <v>540</v>
      </c>
      <c r="B348" s="253" t="s">
        <v>478</v>
      </c>
      <c r="C348" s="253" t="s">
        <v>479</v>
      </c>
      <c r="D348" s="253" t="s">
        <v>4</v>
      </c>
      <c r="I348" s="253"/>
      <c r="J348" s="253">
        <f t="shared" si="7"/>
        <v>0</v>
      </c>
    </row>
    <row r="349" spans="1:10">
      <c r="A349" s="253">
        <v>541</v>
      </c>
      <c r="B349" s="253" t="s">
        <v>478</v>
      </c>
      <c r="C349" s="253" t="s">
        <v>479</v>
      </c>
      <c r="D349" s="253" t="s">
        <v>4</v>
      </c>
      <c r="I349" s="253"/>
      <c r="J349" s="253">
        <f t="shared" si="7"/>
        <v>0</v>
      </c>
    </row>
    <row r="350" spans="1:10">
      <c r="A350" s="253">
        <v>542</v>
      </c>
      <c r="B350" s="253" t="s">
        <v>478</v>
      </c>
      <c r="C350" s="253" t="s">
        <v>479</v>
      </c>
      <c r="D350" s="253" t="s">
        <v>4</v>
      </c>
      <c r="I350" s="253"/>
      <c r="J350" s="253">
        <f t="shared" si="7"/>
        <v>0</v>
      </c>
    </row>
    <row r="351" spans="1:10">
      <c r="A351" s="253">
        <v>543</v>
      </c>
      <c r="B351" s="253" t="s">
        <v>478</v>
      </c>
      <c r="C351" s="253" t="s">
        <v>479</v>
      </c>
      <c r="D351" s="253" t="s">
        <v>4</v>
      </c>
      <c r="I351" s="253"/>
      <c r="J351" s="253">
        <f t="shared" si="7"/>
        <v>0</v>
      </c>
    </row>
    <row r="352" spans="1:10">
      <c r="A352" s="253">
        <v>544</v>
      </c>
      <c r="B352" s="253" t="s">
        <v>478</v>
      </c>
      <c r="C352" s="253" t="s">
        <v>479</v>
      </c>
      <c r="D352" s="253" t="s">
        <v>4</v>
      </c>
      <c r="I352" s="253"/>
      <c r="J352" s="253">
        <f t="shared" si="7"/>
        <v>0</v>
      </c>
    </row>
    <row r="353" spans="1:10">
      <c r="A353" s="253">
        <v>545</v>
      </c>
      <c r="B353" s="253" t="s">
        <v>478</v>
      </c>
      <c r="C353" s="253" t="s">
        <v>479</v>
      </c>
      <c r="D353" s="253" t="s">
        <v>4</v>
      </c>
      <c r="I353" s="253"/>
      <c r="J353" s="253">
        <f t="shared" si="7"/>
        <v>0</v>
      </c>
    </row>
    <row r="354" spans="1:10">
      <c r="A354" s="253">
        <v>546</v>
      </c>
      <c r="B354" s="253" t="s">
        <v>478</v>
      </c>
      <c r="C354" s="253" t="s">
        <v>479</v>
      </c>
      <c r="D354" s="253" t="s">
        <v>4</v>
      </c>
      <c r="I354" s="253"/>
      <c r="J354" s="253">
        <f t="shared" si="7"/>
        <v>0</v>
      </c>
    </row>
    <row r="355" spans="1:10">
      <c r="A355" s="253">
        <v>547</v>
      </c>
      <c r="B355" s="253" t="s">
        <v>478</v>
      </c>
      <c r="C355" s="253" t="s">
        <v>479</v>
      </c>
      <c r="D355" s="253" t="s">
        <v>4</v>
      </c>
      <c r="I355" s="253"/>
      <c r="J355" s="253">
        <f t="shared" si="7"/>
        <v>0</v>
      </c>
    </row>
    <row r="356" spans="1:10">
      <c r="A356" s="253">
        <v>548</v>
      </c>
      <c r="B356" s="253" t="s">
        <v>478</v>
      </c>
      <c r="C356" s="253" t="s">
        <v>479</v>
      </c>
      <c r="D356" s="253" t="s">
        <v>4</v>
      </c>
      <c r="I356" s="253"/>
      <c r="J356" s="253">
        <f t="shared" si="7"/>
        <v>0</v>
      </c>
    </row>
    <row r="357" spans="1:10">
      <c r="A357" s="253">
        <v>549</v>
      </c>
      <c r="B357" s="253" t="s">
        <v>478</v>
      </c>
      <c r="C357" s="253" t="s">
        <v>479</v>
      </c>
      <c r="D357" s="253" t="s">
        <v>4</v>
      </c>
      <c r="I357" s="253"/>
      <c r="J357" s="253">
        <f t="shared" si="7"/>
        <v>0</v>
      </c>
    </row>
    <row r="358" spans="1:10">
      <c r="A358" s="253">
        <v>550</v>
      </c>
      <c r="B358" s="253" t="s">
        <v>478</v>
      </c>
      <c r="C358" s="253" t="s">
        <v>479</v>
      </c>
      <c r="D358" s="253" t="s">
        <v>4</v>
      </c>
      <c r="I358" s="253"/>
      <c r="J358" s="253">
        <f t="shared" si="7"/>
        <v>0</v>
      </c>
    </row>
    <row r="359" spans="1:10">
      <c r="A359" s="253">
        <v>551</v>
      </c>
      <c r="B359" s="253" t="s">
        <v>478</v>
      </c>
      <c r="C359" s="253" t="s">
        <v>479</v>
      </c>
      <c r="D359" s="253" t="s">
        <v>4</v>
      </c>
      <c r="I359" s="253"/>
      <c r="J359" s="253">
        <f t="shared" si="7"/>
        <v>0</v>
      </c>
    </row>
    <row r="360" spans="1:10">
      <c r="A360" s="253">
        <v>552</v>
      </c>
      <c r="B360" s="253" t="s">
        <v>478</v>
      </c>
      <c r="C360" s="253" t="s">
        <v>479</v>
      </c>
      <c r="D360" s="253" t="s">
        <v>4</v>
      </c>
      <c r="I360" s="253"/>
      <c r="J360" s="253">
        <f t="shared" si="7"/>
        <v>0</v>
      </c>
    </row>
    <row r="361" spans="1:10">
      <c r="A361" s="253">
        <v>553</v>
      </c>
      <c r="B361" s="253" t="s">
        <v>478</v>
      </c>
      <c r="C361" s="253" t="s">
        <v>479</v>
      </c>
      <c r="D361" s="253" t="s">
        <v>4</v>
      </c>
      <c r="I361" s="253"/>
      <c r="J361" s="253">
        <f t="shared" si="7"/>
        <v>0</v>
      </c>
    </row>
    <row r="362" spans="1:10">
      <c r="A362" s="253">
        <v>554</v>
      </c>
      <c r="B362" s="253" t="s">
        <v>478</v>
      </c>
      <c r="C362" s="253" t="s">
        <v>479</v>
      </c>
      <c r="D362" s="253" t="s">
        <v>4</v>
      </c>
      <c r="I362" s="253"/>
      <c r="J362" s="253">
        <f t="shared" si="7"/>
        <v>0</v>
      </c>
    </row>
    <row r="363" spans="1:10">
      <c r="A363" s="253">
        <v>555</v>
      </c>
      <c r="B363" s="253" t="s">
        <v>478</v>
      </c>
      <c r="C363" s="253" t="s">
        <v>479</v>
      </c>
      <c r="D363" s="253" t="s">
        <v>4</v>
      </c>
      <c r="I363" s="253"/>
      <c r="J363" s="253">
        <f t="shared" si="7"/>
        <v>0</v>
      </c>
    </row>
    <row r="364" spans="1:10">
      <c r="A364" s="253">
        <v>556</v>
      </c>
      <c r="B364" s="253" t="s">
        <v>478</v>
      </c>
      <c r="C364" s="253" t="s">
        <v>479</v>
      </c>
      <c r="D364" s="253" t="s">
        <v>4</v>
      </c>
      <c r="I364" s="253"/>
      <c r="J364" s="253">
        <f t="shared" si="7"/>
        <v>0</v>
      </c>
    </row>
    <row r="365" spans="1:10">
      <c r="A365" s="253">
        <v>557</v>
      </c>
      <c r="B365" s="253" t="s">
        <v>478</v>
      </c>
      <c r="C365" s="253" t="s">
        <v>479</v>
      </c>
      <c r="D365" s="253" t="s">
        <v>4</v>
      </c>
      <c r="I365" s="253"/>
      <c r="J365" s="253">
        <f t="shared" si="7"/>
        <v>0</v>
      </c>
    </row>
    <row r="366" spans="1:10">
      <c r="A366" s="253">
        <v>558</v>
      </c>
      <c r="B366" s="253" t="s">
        <v>478</v>
      </c>
      <c r="C366" s="253" t="s">
        <v>479</v>
      </c>
      <c r="D366" s="253" t="s">
        <v>4</v>
      </c>
      <c r="I366" s="253"/>
      <c r="J366" s="253">
        <f t="shared" si="7"/>
        <v>0</v>
      </c>
    </row>
    <row r="367" spans="1:10">
      <c r="A367" s="253">
        <v>559</v>
      </c>
      <c r="B367" s="253" t="s">
        <v>478</v>
      </c>
      <c r="C367" s="253" t="s">
        <v>479</v>
      </c>
      <c r="D367" s="253" t="s">
        <v>4</v>
      </c>
      <c r="I367" s="253"/>
      <c r="J367" s="253">
        <f t="shared" si="7"/>
        <v>0</v>
      </c>
    </row>
    <row r="368" spans="1:10">
      <c r="A368" s="253">
        <v>560</v>
      </c>
      <c r="B368" s="253" t="s">
        <v>478</v>
      </c>
      <c r="C368" s="253" t="s">
        <v>479</v>
      </c>
      <c r="D368" s="253" t="s">
        <v>4</v>
      </c>
      <c r="I368" s="253"/>
      <c r="J368" s="253">
        <f t="shared" si="7"/>
        <v>0</v>
      </c>
    </row>
    <row r="369" spans="1:10">
      <c r="A369" s="253">
        <v>561</v>
      </c>
      <c r="B369" s="253" t="s">
        <v>478</v>
      </c>
      <c r="C369" s="253" t="s">
        <v>479</v>
      </c>
      <c r="D369" s="253" t="s">
        <v>4</v>
      </c>
      <c r="I369" s="253"/>
      <c r="J369" s="253">
        <f t="shared" si="7"/>
        <v>0</v>
      </c>
    </row>
    <row r="370" spans="1:10">
      <c r="A370" s="253">
        <v>562</v>
      </c>
      <c r="B370" s="253" t="s">
        <v>478</v>
      </c>
      <c r="C370" s="253" t="s">
        <v>479</v>
      </c>
      <c r="D370" s="253" t="s">
        <v>4</v>
      </c>
      <c r="I370" s="253"/>
      <c r="J370" s="253">
        <f t="shared" si="7"/>
        <v>0</v>
      </c>
    </row>
    <row r="371" spans="1:10">
      <c r="A371" s="253">
        <v>563</v>
      </c>
      <c r="B371" s="253" t="s">
        <v>478</v>
      </c>
      <c r="C371" s="253" t="s">
        <v>479</v>
      </c>
      <c r="D371" s="253" t="s">
        <v>4</v>
      </c>
      <c r="I371" s="253"/>
      <c r="J371" s="253">
        <f t="shared" si="7"/>
        <v>0</v>
      </c>
    </row>
    <row r="372" spans="1:10">
      <c r="A372" s="253">
        <v>564</v>
      </c>
      <c r="B372" s="253" t="s">
        <v>478</v>
      </c>
      <c r="C372" s="253" t="s">
        <v>479</v>
      </c>
      <c r="D372" s="253" t="s">
        <v>4</v>
      </c>
      <c r="I372" s="253"/>
      <c r="J372" s="253">
        <f t="shared" si="7"/>
        <v>0</v>
      </c>
    </row>
    <row r="373" spans="1:10">
      <c r="A373" s="253">
        <v>565</v>
      </c>
      <c r="B373" s="253" t="s">
        <v>478</v>
      </c>
      <c r="C373" s="253" t="s">
        <v>479</v>
      </c>
      <c r="D373" s="253" t="s">
        <v>4</v>
      </c>
      <c r="I373" s="253"/>
      <c r="J373" s="253">
        <f t="shared" si="7"/>
        <v>0</v>
      </c>
    </row>
    <row r="374" spans="1:10">
      <c r="A374" s="253">
        <v>566</v>
      </c>
      <c r="B374" s="253" t="s">
        <v>478</v>
      </c>
      <c r="C374" s="253" t="s">
        <v>479</v>
      </c>
      <c r="D374" s="253" t="s">
        <v>4</v>
      </c>
      <c r="I374" s="253"/>
      <c r="J374" s="253">
        <f t="shared" si="7"/>
        <v>0</v>
      </c>
    </row>
    <row r="375" spans="1:10">
      <c r="A375" s="253">
        <v>567</v>
      </c>
      <c r="B375" s="253" t="s">
        <v>478</v>
      </c>
      <c r="C375" s="253" t="s">
        <v>479</v>
      </c>
      <c r="D375" s="253" t="s">
        <v>4</v>
      </c>
      <c r="I375" s="253"/>
      <c r="J375" s="253">
        <f t="shared" si="7"/>
        <v>0</v>
      </c>
    </row>
    <row r="376" spans="1:10">
      <c r="A376" s="253">
        <v>568</v>
      </c>
      <c r="B376" s="253" t="s">
        <v>478</v>
      </c>
      <c r="C376" s="253" t="s">
        <v>479</v>
      </c>
      <c r="D376" s="253" t="s">
        <v>4</v>
      </c>
      <c r="I376" s="253"/>
      <c r="J376" s="253">
        <f t="shared" si="7"/>
        <v>0</v>
      </c>
    </row>
    <row r="377" spans="1:10">
      <c r="A377" s="253">
        <v>569</v>
      </c>
      <c r="B377" s="253" t="s">
        <v>478</v>
      </c>
      <c r="C377" s="253" t="s">
        <v>479</v>
      </c>
      <c r="D377" s="253" t="s">
        <v>4</v>
      </c>
      <c r="I377" s="253"/>
      <c r="J377" s="253">
        <f t="shared" si="7"/>
        <v>0</v>
      </c>
    </row>
    <row r="378" spans="1:10">
      <c r="A378" s="253">
        <v>570</v>
      </c>
      <c r="B378" s="253" t="s">
        <v>478</v>
      </c>
      <c r="C378" s="253" t="s">
        <v>479</v>
      </c>
      <c r="D378" s="253" t="s">
        <v>4</v>
      </c>
      <c r="I378" s="253"/>
      <c r="J378" s="253">
        <f t="shared" si="7"/>
        <v>0</v>
      </c>
    </row>
    <row r="379" spans="1:10">
      <c r="A379" s="253">
        <v>571</v>
      </c>
      <c r="B379" s="253" t="s">
        <v>478</v>
      </c>
      <c r="C379" s="253" t="s">
        <v>479</v>
      </c>
      <c r="D379" s="253" t="s">
        <v>4</v>
      </c>
      <c r="I379" s="253"/>
      <c r="J379" s="253">
        <f t="shared" si="7"/>
        <v>0</v>
      </c>
    </row>
    <row r="380" spans="1:10">
      <c r="A380" s="253">
        <v>572</v>
      </c>
      <c r="B380" s="253" t="s">
        <v>478</v>
      </c>
      <c r="C380" s="253" t="s">
        <v>479</v>
      </c>
      <c r="D380" s="253" t="s">
        <v>4</v>
      </c>
      <c r="I380" s="253"/>
      <c r="J380" s="253">
        <f t="shared" si="7"/>
        <v>0</v>
      </c>
    </row>
    <row r="381" spans="1:10">
      <c r="A381" s="253">
        <v>573</v>
      </c>
      <c r="B381" s="253" t="s">
        <v>478</v>
      </c>
      <c r="C381" s="253" t="s">
        <v>479</v>
      </c>
      <c r="D381" s="253" t="s">
        <v>4</v>
      </c>
      <c r="I381" s="253"/>
      <c r="J381" s="253">
        <f t="shared" si="7"/>
        <v>0</v>
      </c>
    </row>
    <row r="382" spans="1:10">
      <c r="A382" s="253">
        <v>574</v>
      </c>
      <c r="B382" s="253" t="s">
        <v>478</v>
      </c>
      <c r="C382" s="253" t="s">
        <v>479</v>
      </c>
      <c r="D382" s="253" t="s">
        <v>4</v>
      </c>
      <c r="I382" s="253"/>
      <c r="J382" s="253">
        <f t="shared" si="7"/>
        <v>0</v>
      </c>
    </row>
    <row r="383" spans="1:10">
      <c r="A383" s="253">
        <v>575</v>
      </c>
      <c r="B383" s="253" t="s">
        <v>478</v>
      </c>
      <c r="C383" s="253" t="s">
        <v>479</v>
      </c>
      <c r="D383" s="253" t="s">
        <v>4</v>
      </c>
      <c r="I383" s="253"/>
      <c r="J383" s="253">
        <f t="shared" si="7"/>
        <v>0</v>
      </c>
    </row>
    <row r="384" spans="1:10">
      <c r="A384" s="253">
        <v>576</v>
      </c>
      <c r="B384" s="253" t="s">
        <v>478</v>
      </c>
      <c r="C384" s="253" t="s">
        <v>479</v>
      </c>
      <c r="D384" s="253" t="s">
        <v>4</v>
      </c>
      <c r="I384" s="253"/>
      <c r="J384" s="253">
        <f t="shared" si="7"/>
        <v>0</v>
      </c>
    </row>
    <row r="385" spans="1:10">
      <c r="A385" s="253">
        <v>577</v>
      </c>
      <c r="B385" s="253" t="s">
        <v>478</v>
      </c>
      <c r="C385" s="253" t="s">
        <v>479</v>
      </c>
      <c r="D385" s="253" t="s">
        <v>4</v>
      </c>
      <c r="I385" s="253"/>
      <c r="J385" s="253">
        <f t="shared" si="7"/>
        <v>0</v>
      </c>
    </row>
    <row r="386" spans="1:10">
      <c r="A386" s="253">
        <v>578</v>
      </c>
      <c r="B386" s="253" t="s">
        <v>478</v>
      </c>
      <c r="C386" s="253" t="s">
        <v>479</v>
      </c>
      <c r="D386" s="253" t="s">
        <v>4</v>
      </c>
      <c r="I386" s="253"/>
      <c r="J386" s="253">
        <f t="shared" si="7"/>
        <v>0</v>
      </c>
    </row>
    <row r="387" spans="1:10">
      <c r="A387" s="253">
        <v>579</v>
      </c>
      <c r="B387" s="253" t="s">
        <v>478</v>
      </c>
      <c r="C387" s="253" t="s">
        <v>479</v>
      </c>
      <c r="D387" s="253" t="s">
        <v>4</v>
      </c>
      <c r="I387" s="253"/>
      <c r="J387" s="253">
        <f t="shared" si="7"/>
        <v>0</v>
      </c>
    </row>
    <row r="388" spans="1:10">
      <c r="A388" s="253">
        <v>580</v>
      </c>
      <c r="B388" s="253" t="s">
        <v>478</v>
      </c>
      <c r="C388" s="253" t="s">
        <v>479</v>
      </c>
      <c r="D388" s="253" t="s">
        <v>4</v>
      </c>
      <c r="I388" s="253"/>
      <c r="J388" s="253">
        <f t="shared" si="7"/>
        <v>0</v>
      </c>
    </row>
    <row r="389" spans="1:10">
      <c r="A389" s="253">
        <v>581</v>
      </c>
      <c r="B389" s="253" t="s">
        <v>478</v>
      </c>
      <c r="C389" s="253" t="s">
        <v>479</v>
      </c>
      <c r="D389" s="253" t="s">
        <v>4</v>
      </c>
      <c r="I389" s="253"/>
      <c r="J389" s="253">
        <f t="shared" si="7"/>
        <v>0</v>
      </c>
    </row>
    <row r="390" spans="1:10">
      <c r="A390" s="253">
        <v>582</v>
      </c>
      <c r="B390" s="253" t="s">
        <v>478</v>
      </c>
      <c r="C390" s="253" t="s">
        <v>479</v>
      </c>
      <c r="D390" s="253" t="s">
        <v>4</v>
      </c>
      <c r="I390" s="253"/>
      <c r="J390" s="253">
        <f t="shared" si="7"/>
        <v>0</v>
      </c>
    </row>
    <row r="391" spans="1:10">
      <c r="A391" s="253">
        <v>583</v>
      </c>
      <c r="B391" s="253" t="s">
        <v>478</v>
      </c>
      <c r="C391" s="253" t="s">
        <v>479</v>
      </c>
      <c r="D391" s="253" t="s">
        <v>4</v>
      </c>
      <c r="I391" s="253"/>
      <c r="J391" s="253">
        <f t="shared" si="7"/>
        <v>0</v>
      </c>
    </row>
    <row r="392" spans="1:10">
      <c r="A392" s="253">
        <v>584</v>
      </c>
      <c r="B392" s="253" t="s">
        <v>478</v>
      </c>
      <c r="C392" s="253" t="s">
        <v>479</v>
      </c>
      <c r="D392" s="253" t="s">
        <v>4</v>
      </c>
      <c r="I392" s="253"/>
      <c r="J392" s="253">
        <f t="shared" si="7"/>
        <v>0</v>
      </c>
    </row>
    <row r="393" spans="1:10">
      <c r="A393" s="253">
        <v>585</v>
      </c>
      <c r="B393" s="253" t="s">
        <v>478</v>
      </c>
      <c r="C393" s="253" t="s">
        <v>479</v>
      </c>
      <c r="D393" s="253" t="s">
        <v>4</v>
      </c>
      <c r="I393" s="253"/>
      <c r="J393" s="253">
        <f t="shared" ref="J393:J456" si="8">IF(E393="Category 1",1,IF(E393="Category 2",2,IF(E393="Category 3",3,0)))</f>
        <v>0</v>
      </c>
    </row>
    <row r="394" spans="1:10">
      <c r="A394" s="253">
        <v>586</v>
      </c>
      <c r="B394" s="253" t="s">
        <v>478</v>
      </c>
      <c r="C394" s="253" t="s">
        <v>479</v>
      </c>
      <c r="D394" s="253" t="s">
        <v>4</v>
      </c>
      <c r="I394" s="253"/>
      <c r="J394" s="253">
        <f t="shared" si="8"/>
        <v>0</v>
      </c>
    </row>
    <row r="395" spans="1:10">
      <c r="A395" s="253">
        <v>587</v>
      </c>
      <c r="B395" s="253" t="s">
        <v>478</v>
      </c>
      <c r="C395" s="253" t="s">
        <v>479</v>
      </c>
      <c r="D395" s="253" t="s">
        <v>4</v>
      </c>
      <c r="I395" s="253"/>
      <c r="J395" s="253">
        <f t="shared" si="8"/>
        <v>0</v>
      </c>
    </row>
    <row r="396" spans="1:10">
      <c r="A396" s="253">
        <v>588</v>
      </c>
      <c r="B396" s="253" t="s">
        <v>478</v>
      </c>
      <c r="C396" s="253" t="s">
        <v>479</v>
      </c>
      <c r="D396" s="253" t="s">
        <v>4</v>
      </c>
      <c r="I396" s="253"/>
      <c r="J396" s="253">
        <f t="shared" si="8"/>
        <v>0</v>
      </c>
    </row>
    <row r="397" spans="1:10">
      <c r="A397" s="253">
        <v>589</v>
      </c>
      <c r="B397" s="253" t="s">
        <v>478</v>
      </c>
      <c r="C397" s="253" t="s">
        <v>479</v>
      </c>
      <c r="D397" s="253" t="s">
        <v>4</v>
      </c>
      <c r="I397" s="253"/>
      <c r="J397" s="253">
        <f t="shared" si="8"/>
        <v>0</v>
      </c>
    </row>
    <row r="398" spans="1:10">
      <c r="A398" s="253">
        <v>590</v>
      </c>
      <c r="B398" s="253" t="s">
        <v>478</v>
      </c>
      <c r="C398" s="253" t="s">
        <v>479</v>
      </c>
      <c r="D398" s="253" t="s">
        <v>4</v>
      </c>
      <c r="I398" s="253"/>
      <c r="J398" s="253">
        <f t="shared" si="8"/>
        <v>0</v>
      </c>
    </row>
    <row r="399" spans="1:10">
      <c r="A399" s="253">
        <v>591</v>
      </c>
      <c r="B399" s="253" t="s">
        <v>478</v>
      </c>
      <c r="C399" s="253" t="s">
        <v>479</v>
      </c>
      <c r="D399" s="253" t="s">
        <v>4</v>
      </c>
      <c r="I399" s="253"/>
      <c r="J399" s="253">
        <f t="shared" si="8"/>
        <v>0</v>
      </c>
    </row>
    <row r="400" spans="1:10">
      <c r="A400" s="253">
        <v>592</v>
      </c>
      <c r="B400" s="253" t="s">
        <v>478</v>
      </c>
      <c r="C400" s="253" t="s">
        <v>479</v>
      </c>
      <c r="D400" s="253" t="s">
        <v>4</v>
      </c>
      <c r="I400" s="253"/>
      <c r="J400" s="253">
        <f t="shared" si="8"/>
        <v>0</v>
      </c>
    </row>
    <row r="401" spans="1:10">
      <c r="A401" s="253">
        <v>593</v>
      </c>
      <c r="B401" s="253" t="s">
        <v>478</v>
      </c>
      <c r="C401" s="253" t="s">
        <v>479</v>
      </c>
      <c r="D401" s="253" t="s">
        <v>4</v>
      </c>
      <c r="I401" s="253"/>
      <c r="J401" s="253">
        <f t="shared" si="8"/>
        <v>0</v>
      </c>
    </row>
    <row r="402" spans="1:10">
      <c r="A402" s="253">
        <v>594</v>
      </c>
      <c r="B402" s="253" t="s">
        <v>478</v>
      </c>
      <c r="C402" s="253" t="s">
        <v>479</v>
      </c>
      <c r="D402" s="253" t="s">
        <v>4</v>
      </c>
      <c r="I402" s="253"/>
      <c r="J402" s="253">
        <f t="shared" si="8"/>
        <v>0</v>
      </c>
    </row>
    <row r="403" spans="1:10">
      <c r="A403" s="253">
        <v>595</v>
      </c>
      <c r="B403" s="253" t="s">
        <v>478</v>
      </c>
      <c r="C403" s="253" t="s">
        <v>479</v>
      </c>
      <c r="D403" s="253" t="s">
        <v>4</v>
      </c>
      <c r="I403" s="253"/>
      <c r="J403" s="253">
        <f t="shared" si="8"/>
        <v>0</v>
      </c>
    </row>
    <row r="404" spans="1:10">
      <c r="A404" s="253">
        <v>596</v>
      </c>
      <c r="B404" s="253" t="s">
        <v>478</v>
      </c>
      <c r="C404" s="253" t="s">
        <v>479</v>
      </c>
      <c r="D404" s="253" t="s">
        <v>4</v>
      </c>
      <c r="I404" s="253"/>
      <c r="J404" s="253">
        <f t="shared" si="8"/>
        <v>0</v>
      </c>
    </row>
    <row r="405" spans="1:10">
      <c r="A405" s="253">
        <v>597</v>
      </c>
      <c r="B405" s="253" t="s">
        <v>478</v>
      </c>
      <c r="C405" s="253" t="s">
        <v>479</v>
      </c>
      <c r="D405" s="253" t="s">
        <v>4</v>
      </c>
      <c r="I405" s="253"/>
      <c r="J405" s="253">
        <f t="shared" si="8"/>
        <v>0</v>
      </c>
    </row>
    <row r="406" spans="1:10">
      <c r="A406" s="253">
        <v>598</v>
      </c>
      <c r="B406" s="253" t="s">
        <v>478</v>
      </c>
      <c r="C406" s="253" t="s">
        <v>479</v>
      </c>
      <c r="D406" s="253" t="s">
        <v>4</v>
      </c>
      <c r="I406" s="253"/>
      <c r="J406" s="253">
        <f t="shared" si="8"/>
        <v>0</v>
      </c>
    </row>
    <row r="407" spans="1:10">
      <c r="A407" s="253">
        <v>599</v>
      </c>
      <c r="B407" s="253" t="s">
        <v>478</v>
      </c>
      <c r="C407" s="253" t="s">
        <v>479</v>
      </c>
      <c r="D407" s="253" t="s">
        <v>4</v>
      </c>
      <c r="I407" s="253"/>
      <c r="J407" s="253">
        <f t="shared" si="8"/>
        <v>0</v>
      </c>
    </row>
    <row r="408" spans="1:10">
      <c r="A408" s="253">
        <v>600</v>
      </c>
      <c r="B408" s="253" t="s">
        <v>478</v>
      </c>
      <c r="C408" s="253" t="s">
        <v>479</v>
      </c>
      <c r="D408" s="253" t="s">
        <v>4</v>
      </c>
      <c r="I408" s="253"/>
      <c r="J408" s="253">
        <f t="shared" si="8"/>
        <v>0</v>
      </c>
    </row>
    <row r="409" spans="1:10">
      <c r="A409" s="253">
        <v>601</v>
      </c>
      <c r="B409" s="253" t="s">
        <v>478</v>
      </c>
      <c r="C409" s="253" t="s">
        <v>479</v>
      </c>
      <c r="D409" s="253" t="s">
        <v>4</v>
      </c>
      <c r="I409" s="253"/>
      <c r="J409" s="253">
        <f t="shared" si="8"/>
        <v>0</v>
      </c>
    </row>
    <row r="410" spans="1:10">
      <c r="A410" s="253">
        <v>602</v>
      </c>
      <c r="B410" s="253" t="s">
        <v>478</v>
      </c>
      <c r="C410" s="253" t="s">
        <v>479</v>
      </c>
      <c r="D410" s="253" t="s">
        <v>4</v>
      </c>
      <c r="I410" s="253"/>
      <c r="J410" s="253">
        <f t="shared" si="8"/>
        <v>0</v>
      </c>
    </row>
    <row r="411" spans="1:10">
      <c r="A411" s="253">
        <v>603</v>
      </c>
      <c r="B411" s="253" t="s">
        <v>478</v>
      </c>
      <c r="C411" s="253" t="s">
        <v>479</v>
      </c>
      <c r="D411" s="253" t="s">
        <v>4</v>
      </c>
      <c r="I411" s="253"/>
      <c r="J411" s="253">
        <f t="shared" si="8"/>
        <v>0</v>
      </c>
    </row>
    <row r="412" spans="1:10">
      <c r="A412" s="253">
        <v>604</v>
      </c>
      <c r="B412" s="253" t="s">
        <v>478</v>
      </c>
      <c r="C412" s="253" t="s">
        <v>479</v>
      </c>
      <c r="D412" s="253" t="s">
        <v>4</v>
      </c>
      <c r="I412" s="253"/>
      <c r="J412" s="253">
        <f t="shared" si="8"/>
        <v>0</v>
      </c>
    </row>
    <row r="413" spans="1:10">
      <c r="A413" s="253">
        <v>605</v>
      </c>
      <c r="B413" s="253" t="s">
        <v>478</v>
      </c>
      <c r="C413" s="253" t="s">
        <v>479</v>
      </c>
      <c r="D413" s="253" t="s">
        <v>4</v>
      </c>
      <c r="I413" s="253"/>
      <c r="J413" s="253">
        <f t="shared" si="8"/>
        <v>0</v>
      </c>
    </row>
    <row r="414" spans="1:10">
      <c r="A414" s="253">
        <v>606</v>
      </c>
      <c r="B414" s="253" t="s">
        <v>478</v>
      </c>
      <c r="C414" s="253" t="s">
        <v>479</v>
      </c>
      <c r="D414" s="253" t="s">
        <v>4</v>
      </c>
      <c r="I414" s="253"/>
      <c r="J414" s="253">
        <f t="shared" si="8"/>
        <v>0</v>
      </c>
    </row>
    <row r="415" spans="1:10">
      <c r="A415" s="253">
        <v>607</v>
      </c>
      <c r="B415" s="253" t="s">
        <v>478</v>
      </c>
      <c r="C415" s="253" t="s">
        <v>479</v>
      </c>
      <c r="D415" s="253" t="s">
        <v>4</v>
      </c>
      <c r="I415" s="253"/>
      <c r="J415" s="253">
        <f t="shared" si="8"/>
        <v>0</v>
      </c>
    </row>
    <row r="416" spans="1:10">
      <c r="A416" s="253">
        <v>608</v>
      </c>
      <c r="B416" s="253" t="s">
        <v>478</v>
      </c>
      <c r="C416" s="253" t="s">
        <v>479</v>
      </c>
      <c r="D416" s="253" t="s">
        <v>4</v>
      </c>
      <c r="I416" s="253"/>
      <c r="J416" s="253">
        <f t="shared" si="8"/>
        <v>0</v>
      </c>
    </row>
    <row r="417" spans="1:10">
      <c r="A417" s="253">
        <v>609</v>
      </c>
      <c r="B417" s="253" t="s">
        <v>478</v>
      </c>
      <c r="C417" s="253" t="s">
        <v>479</v>
      </c>
      <c r="D417" s="253" t="s">
        <v>4</v>
      </c>
      <c r="I417" s="253"/>
      <c r="J417" s="253">
        <f t="shared" si="8"/>
        <v>0</v>
      </c>
    </row>
    <row r="418" spans="1:10">
      <c r="A418" s="253">
        <v>610</v>
      </c>
      <c r="B418" s="253" t="s">
        <v>478</v>
      </c>
      <c r="C418" s="253" t="s">
        <v>479</v>
      </c>
      <c r="D418" s="253" t="s">
        <v>4</v>
      </c>
      <c r="I418" s="253"/>
      <c r="J418" s="253">
        <f t="shared" si="8"/>
        <v>0</v>
      </c>
    </row>
    <row r="419" spans="1:10">
      <c r="A419" s="253">
        <v>611</v>
      </c>
      <c r="B419" s="253" t="s">
        <v>478</v>
      </c>
      <c r="C419" s="253" t="s">
        <v>479</v>
      </c>
      <c r="D419" s="253" t="s">
        <v>4</v>
      </c>
      <c r="I419" s="253"/>
      <c r="J419" s="253">
        <f t="shared" si="8"/>
        <v>0</v>
      </c>
    </row>
    <row r="420" spans="1:10">
      <c r="A420" s="253">
        <v>612</v>
      </c>
      <c r="B420" s="253" t="s">
        <v>478</v>
      </c>
      <c r="C420" s="253" t="s">
        <v>479</v>
      </c>
      <c r="D420" s="253" t="s">
        <v>4</v>
      </c>
      <c r="I420" s="253"/>
      <c r="J420" s="253">
        <f t="shared" si="8"/>
        <v>0</v>
      </c>
    </row>
    <row r="421" spans="1:10">
      <c r="A421" s="253">
        <v>613</v>
      </c>
      <c r="B421" s="253" t="s">
        <v>478</v>
      </c>
      <c r="C421" s="253" t="s">
        <v>479</v>
      </c>
      <c r="D421" s="253" t="s">
        <v>4</v>
      </c>
      <c r="I421" s="253"/>
      <c r="J421" s="253">
        <f t="shared" si="8"/>
        <v>0</v>
      </c>
    </row>
    <row r="422" spans="1:10">
      <c r="A422" s="253">
        <v>614</v>
      </c>
      <c r="B422" s="253" t="s">
        <v>478</v>
      </c>
      <c r="C422" s="253" t="s">
        <v>479</v>
      </c>
      <c r="D422" s="253" t="s">
        <v>4</v>
      </c>
      <c r="I422" s="253"/>
      <c r="J422" s="253">
        <f t="shared" si="8"/>
        <v>0</v>
      </c>
    </row>
    <row r="423" spans="1:10">
      <c r="A423" s="253">
        <v>615</v>
      </c>
      <c r="B423" s="253" t="s">
        <v>478</v>
      </c>
      <c r="C423" s="253" t="s">
        <v>479</v>
      </c>
      <c r="D423" s="253" t="s">
        <v>4</v>
      </c>
      <c r="I423" s="253"/>
      <c r="J423" s="253">
        <f t="shared" si="8"/>
        <v>0</v>
      </c>
    </row>
    <row r="424" spans="1:10">
      <c r="A424" s="253">
        <v>616</v>
      </c>
      <c r="B424" s="253" t="s">
        <v>478</v>
      </c>
      <c r="C424" s="253" t="s">
        <v>479</v>
      </c>
      <c r="D424" s="253" t="s">
        <v>4</v>
      </c>
      <c r="I424" s="253"/>
      <c r="J424" s="253">
        <f t="shared" si="8"/>
        <v>0</v>
      </c>
    </row>
    <row r="425" spans="1:10">
      <c r="A425" s="253">
        <v>617</v>
      </c>
      <c r="B425" s="253" t="s">
        <v>478</v>
      </c>
      <c r="C425" s="253" t="s">
        <v>479</v>
      </c>
      <c r="D425" s="253" t="s">
        <v>4</v>
      </c>
      <c r="I425" s="253"/>
      <c r="J425" s="253">
        <f t="shared" si="8"/>
        <v>0</v>
      </c>
    </row>
    <row r="426" spans="1:10">
      <c r="A426" s="253">
        <v>618</v>
      </c>
      <c r="B426" s="253" t="s">
        <v>478</v>
      </c>
      <c r="C426" s="253" t="s">
        <v>479</v>
      </c>
      <c r="D426" s="253" t="s">
        <v>4</v>
      </c>
      <c r="I426" s="253"/>
      <c r="J426" s="253">
        <f t="shared" si="8"/>
        <v>0</v>
      </c>
    </row>
    <row r="427" spans="1:10">
      <c r="A427" s="253">
        <v>619</v>
      </c>
      <c r="B427" s="253" t="s">
        <v>478</v>
      </c>
      <c r="C427" s="253" t="s">
        <v>479</v>
      </c>
      <c r="D427" s="253" t="s">
        <v>4</v>
      </c>
      <c r="I427" s="253"/>
      <c r="J427" s="253">
        <f t="shared" si="8"/>
        <v>0</v>
      </c>
    </row>
    <row r="428" spans="1:10">
      <c r="A428" s="253">
        <v>620</v>
      </c>
      <c r="B428" s="253" t="s">
        <v>478</v>
      </c>
      <c r="C428" s="253" t="s">
        <v>479</v>
      </c>
      <c r="D428" s="253" t="s">
        <v>4</v>
      </c>
      <c r="I428" s="253"/>
      <c r="J428" s="253">
        <f t="shared" si="8"/>
        <v>0</v>
      </c>
    </row>
    <row r="429" spans="1:10">
      <c r="A429" s="253">
        <v>621</v>
      </c>
      <c r="B429" s="253" t="s">
        <v>478</v>
      </c>
      <c r="C429" s="253" t="s">
        <v>479</v>
      </c>
      <c r="D429" s="253" t="s">
        <v>4</v>
      </c>
      <c r="I429" s="253"/>
      <c r="J429" s="253">
        <f t="shared" si="8"/>
        <v>0</v>
      </c>
    </row>
    <row r="430" spans="1:10">
      <c r="A430" s="253">
        <v>622</v>
      </c>
      <c r="B430" s="253" t="s">
        <v>478</v>
      </c>
      <c r="C430" s="253" t="s">
        <v>479</v>
      </c>
      <c r="D430" s="253" t="s">
        <v>4</v>
      </c>
      <c r="I430" s="253"/>
      <c r="J430" s="253">
        <f t="shared" si="8"/>
        <v>0</v>
      </c>
    </row>
    <row r="431" spans="1:10">
      <c r="A431" s="253">
        <v>623</v>
      </c>
      <c r="B431" s="253" t="s">
        <v>478</v>
      </c>
      <c r="C431" s="253" t="s">
        <v>479</v>
      </c>
      <c r="D431" s="253" t="s">
        <v>4</v>
      </c>
      <c r="I431" s="253"/>
      <c r="J431" s="253">
        <f t="shared" si="8"/>
        <v>0</v>
      </c>
    </row>
    <row r="432" spans="1:10">
      <c r="A432" s="253">
        <v>624</v>
      </c>
      <c r="B432" s="253" t="s">
        <v>478</v>
      </c>
      <c r="C432" s="253" t="s">
        <v>479</v>
      </c>
      <c r="D432" s="253" t="s">
        <v>4</v>
      </c>
      <c r="I432" s="253"/>
      <c r="J432" s="253">
        <f t="shared" si="8"/>
        <v>0</v>
      </c>
    </row>
    <row r="433" spans="1:10">
      <c r="A433" s="253">
        <v>625</v>
      </c>
      <c r="B433" s="253" t="s">
        <v>478</v>
      </c>
      <c r="C433" s="253" t="s">
        <v>479</v>
      </c>
      <c r="D433" s="253" t="s">
        <v>4</v>
      </c>
      <c r="I433" s="253"/>
      <c r="J433" s="253">
        <f t="shared" si="8"/>
        <v>0</v>
      </c>
    </row>
    <row r="434" spans="1:10">
      <c r="A434" s="253">
        <v>626</v>
      </c>
      <c r="B434" s="253" t="s">
        <v>478</v>
      </c>
      <c r="C434" s="253" t="s">
        <v>479</v>
      </c>
      <c r="D434" s="253" t="s">
        <v>4</v>
      </c>
      <c r="I434" s="253"/>
      <c r="J434" s="253">
        <f t="shared" si="8"/>
        <v>0</v>
      </c>
    </row>
    <row r="435" spans="1:10">
      <c r="A435" s="253">
        <v>627</v>
      </c>
      <c r="B435" s="253" t="s">
        <v>478</v>
      </c>
      <c r="C435" s="253" t="s">
        <v>479</v>
      </c>
      <c r="D435" s="253" t="s">
        <v>4</v>
      </c>
      <c r="I435" s="253"/>
      <c r="J435" s="253">
        <f t="shared" si="8"/>
        <v>0</v>
      </c>
    </row>
    <row r="436" spans="1:10">
      <c r="A436" s="253">
        <v>628</v>
      </c>
      <c r="B436" s="253" t="s">
        <v>478</v>
      </c>
      <c r="C436" s="253" t="s">
        <v>479</v>
      </c>
      <c r="D436" s="253" t="s">
        <v>4</v>
      </c>
      <c r="I436" s="253"/>
      <c r="J436" s="253">
        <f t="shared" si="8"/>
        <v>0</v>
      </c>
    </row>
    <row r="437" spans="1:10">
      <c r="A437" s="253">
        <v>629</v>
      </c>
      <c r="B437" s="253" t="s">
        <v>478</v>
      </c>
      <c r="C437" s="253" t="s">
        <v>479</v>
      </c>
      <c r="D437" s="253" t="s">
        <v>4</v>
      </c>
      <c r="I437" s="253"/>
      <c r="J437" s="253">
        <f t="shared" si="8"/>
        <v>0</v>
      </c>
    </row>
    <row r="438" spans="1:10">
      <c r="A438" s="253">
        <v>630</v>
      </c>
      <c r="B438" s="253" t="s">
        <v>478</v>
      </c>
      <c r="C438" s="253" t="s">
        <v>479</v>
      </c>
      <c r="D438" s="253" t="s">
        <v>4</v>
      </c>
      <c r="I438" s="253"/>
      <c r="J438" s="253">
        <f t="shared" si="8"/>
        <v>0</v>
      </c>
    </row>
    <row r="439" spans="1:10">
      <c r="A439" s="253">
        <v>631</v>
      </c>
      <c r="B439" s="253" t="s">
        <v>478</v>
      </c>
      <c r="C439" s="253" t="s">
        <v>479</v>
      </c>
      <c r="D439" s="253" t="s">
        <v>4</v>
      </c>
      <c r="I439" s="253"/>
      <c r="J439" s="253">
        <f t="shared" si="8"/>
        <v>0</v>
      </c>
    </row>
    <row r="440" spans="1:10">
      <c r="A440" s="253">
        <v>632</v>
      </c>
      <c r="B440" s="253" t="s">
        <v>478</v>
      </c>
      <c r="C440" s="253" t="s">
        <v>479</v>
      </c>
      <c r="D440" s="253" t="s">
        <v>4</v>
      </c>
      <c r="I440" s="253"/>
      <c r="J440" s="253">
        <f t="shared" si="8"/>
        <v>0</v>
      </c>
    </row>
    <row r="441" spans="1:10">
      <c r="A441" s="253">
        <v>633</v>
      </c>
      <c r="B441" s="253" t="s">
        <v>478</v>
      </c>
      <c r="C441" s="253" t="s">
        <v>479</v>
      </c>
      <c r="D441" s="253" t="s">
        <v>4</v>
      </c>
      <c r="I441" s="253"/>
      <c r="J441" s="253">
        <f t="shared" si="8"/>
        <v>0</v>
      </c>
    </row>
    <row r="442" spans="1:10">
      <c r="A442" s="253">
        <v>634</v>
      </c>
      <c r="B442" s="253" t="s">
        <v>478</v>
      </c>
      <c r="C442" s="253" t="s">
        <v>479</v>
      </c>
      <c r="D442" s="253" t="s">
        <v>4</v>
      </c>
      <c r="I442" s="253"/>
      <c r="J442" s="253">
        <f t="shared" si="8"/>
        <v>0</v>
      </c>
    </row>
    <row r="443" spans="1:10">
      <c r="A443" s="253">
        <v>635</v>
      </c>
      <c r="B443" s="253" t="s">
        <v>478</v>
      </c>
      <c r="C443" s="253" t="s">
        <v>479</v>
      </c>
      <c r="D443" s="253" t="s">
        <v>4</v>
      </c>
      <c r="I443" s="253"/>
      <c r="J443" s="253">
        <f t="shared" si="8"/>
        <v>0</v>
      </c>
    </row>
    <row r="444" spans="1:10">
      <c r="A444" s="253">
        <v>636</v>
      </c>
      <c r="B444" s="253" t="s">
        <v>478</v>
      </c>
      <c r="C444" s="253" t="s">
        <v>479</v>
      </c>
      <c r="D444" s="253" t="s">
        <v>4</v>
      </c>
      <c r="I444" s="253"/>
      <c r="J444" s="253">
        <f t="shared" si="8"/>
        <v>0</v>
      </c>
    </row>
    <row r="445" spans="1:10">
      <c r="A445" s="253">
        <v>637</v>
      </c>
      <c r="B445" s="253" t="s">
        <v>478</v>
      </c>
      <c r="C445" s="253" t="s">
        <v>479</v>
      </c>
      <c r="D445" s="253" t="s">
        <v>4</v>
      </c>
      <c r="I445" s="253"/>
      <c r="J445" s="253">
        <f t="shared" si="8"/>
        <v>0</v>
      </c>
    </row>
    <row r="446" spans="1:10">
      <c r="A446" s="253">
        <v>638</v>
      </c>
      <c r="B446" s="253" t="s">
        <v>478</v>
      </c>
      <c r="C446" s="253" t="s">
        <v>479</v>
      </c>
      <c r="D446" s="253" t="s">
        <v>4</v>
      </c>
      <c r="I446" s="253"/>
      <c r="J446" s="253">
        <f t="shared" si="8"/>
        <v>0</v>
      </c>
    </row>
    <row r="447" spans="1:10">
      <c r="A447" s="253">
        <v>639</v>
      </c>
      <c r="B447" s="253" t="s">
        <v>478</v>
      </c>
      <c r="C447" s="253" t="s">
        <v>479</v>
      </c>
      <c r="D447" s="253" t="s">
        <v>4</v>
      </c>
      <c r="I447" s="253"/>
      <c r="J447" s="253">
        <f t="shared" si="8"/>
        <v>0</v>
      </c>
    </row>
    <row r="448" spans="1:10">
      <c r="A448" s="253">
        <v>640</v>
      </c>
      <c r="B448" s="253" t="s">
        <v>478</v>
      </c>
      <c r="C448" s="253" t="s">
        <v>479</v>
      </c>
      <c r="D448" s="253" t="s">
        <v>4</v>
      </c>
      <c r="I448" s="253"/>
      <c r="J448" s="253">
        <f t="shared" si="8"/>
        <v>0</v>
      </c>
    </row>
    <row r="449" spans="1:10">
      <c r="A449" s="253">
        <v>641</v>
      </c>
      <c r="B449" s="253" t="s">
        <v>478</v>
      </c>
      <c r="C449" s="253" t="s">
        <v>479</v>
      </c>
      <c r="D449" s="253" t="s">
        <v>4</v>
      </c>
      <c r="I449" s="253"/>
      <c r="J449" s="253">
        <f t="shared" si="8"/>
        <v>0</v>
      </c>
    </row>
    <row r="450" spans="1:10">
      <c r="A450" s="253">
        <v>642</v>
      </c>
      <c r="B450" s="253" t="s">
        <v>478</v>
      </c>
      <c r="C450" s="253" t="s">
        <v>479</v>
      </c>
      <c r="D450" s="253" t="s">
        <v>4</v>
      </c>
      <c r="I450" s="253"/>
      <c r="J450" s="253">
        <f t="shared" si="8"/>
        <v>0</v>
      </c>
    </row>
    <row r="451" spans="1:10">
      <c r="A451" s="253">
        <v>643</v>
      </c>
      <c r="B451" s="253" t="s">
        <v>478</v>
      </c>
      <c r="C451" s="253" t="s">
        <v>479</v>
      </c>
      <c r="D451" s="253" t="s">
        <v>4</v>
      </c>
      <c r="I451" s="253"/>
      <c r="J451" s="253">
        <f t="shared" si="8"/>
        <v>0</v>
      </c>
    </row>
    <row r="452" spans="1:10">
      <c r="A452" s="253">
        <v>644</v>
      </c>
      <c r="B452" s="253" t="s">
        <v>478</v>
      </c>
      <c r="C452" s="253" t="s">
        <v>479</v>
      </c>
      <c r="D452" s="253" t="s">
        <v>4</v>
      </c>
      <c r="I452" s="253"/>
      <c r="J452" s="253">
        <f t="shared" si="8"/>
        <v>0</v>
      </c>
    </row>
    <row r="453" spans="1:10">
      <c r="A453" s="253">
        <v>645</v>
      </c>
      <c r="B453" s="253" t="s">
        <v>478</v>
      </c>
      <c r="C453" s="253" t="s">
        <v>479</v>
      </c>
      <c r="D453" s="253" t="s">
        <v>4</v>
      </c>
      <c r="I453" s="253"/>
      <c r="J453" s="253">
        <f t="shared" si="8"/>
        <v>0</v>
      </c>
    </row>
    <row r="454" spans="1:10">
      <c r="A454" s="253">
        <v>646</v>
      </c>
      <c r="B454" s="253" t="s">
        <v>478</v>
      </c>
      <c r="C454" s="253" t="s">
        <v>479</v>
      </c>
      <c r="D454" s="253" t="s">
        <v>4</v>
      </c>
      <c r="I454" s="253"/>
      <c r="J454" s="253">
        <f t="shared" si="8"/>
        <v>0</v>
      </c>
    </row>
    <row r="455" spans="1:10">
      <c r="A455" s="253">
        <v>647</v>
      </c>
      <c r="B455" s="253" t="s">
        <v>478</v>
      </c>
      <c r="C455" s="253" t="s">
        <v>479</v>
      </c>
      <c r="D455" s="253" t="s">
        <v>4</v>
      </c>
      <c r="I455" s="253"/>
      <c r="J455" s="253">
        <f t="shared" si="8"/>
        <v>0</v>
      </c>
    </row>
    <row r="456" spans="1:10">
      <c r="A456" s="253">
        <v>648</v>
      </c>
      <c r="B456" s="253" t="s">
        <v>478</v>
      </c>
      <c r="C456" s="253" t="s">
        <v>479</v>
      </c>
      <c r="D456" s="253" t="s">
        <v>4</v>
      </c>
      <c r="I456" s="253"/>
      <c r="J456" s="253">
        <f t="shared" si="8"/>
        <v>0</v>
      </c>
    </row>
    <row r="457" spans="1:10">
      <c r="A457" s="253">
        <v>649</v>
      </c>
      <c r="B457" s="253" t="s">
        <v>478</v>
      </c>
      <c r="C457" s="253" t="s">
        <v>479</v>
      </c>
      <c r="D457" s="253" t="s">
        <v>4</v>
      </c>
      <c r="I457" s="253"/>
      <c r="J457" s="253">
        <f t="shared" ref="J457:J520" si="9">IF(E457="Category 1",1,IF(E457="Category 2",2,IF(E457="Category 3",3,0)))</f>
        <v>0</v>
      </c>
    </row>
    <row r="458" spans="1:10">
      <c r="A458" s="253">
        <v>650</v>
      </c>
      <c r="B458" s="253" t="s">
        <v>478</v>
      </c>
      <c r="C458" s="253" t="s">
        <v>479</v>
      </c>
      <c r="D458" s="253" t="s">
        <v>4</v>
      </c>
      <c r="I458" s="253"/>
      <c r="J458" s="253">
        <f t="shared" si="9"/>
        <v>0</v>
      </c>
    </row>
    <row r="459" spans="1:10">
      <c r="A459" s="253">
        <v>651</v>
      </c>
      <c r="B459" s="253" t="s">
        <v>478</v>
      </c>
      <c r="C459" s="253" t="s">
        <v>479</v>
      </c>
      <c r="D459" s="253" t="s">
        <v>4</v>
      </c>
      <c r="I459" s="253"/>
      <c r="J459" s="253">
        <f t="shared" si="9"/>
        <v>0</v>
      </c>
    </row>
    <row r="460" spans="1:10">
      <c r="A460" s="253">
        <v>652</v>
      </c>
      <c r="B460" s="253" t="s">
        <v>478</v>
      </c>
      <c r="C460" s="253" t="s">
        <v>479</v>
      </c>
      <c r="D460" s="253" t="s">
        <v>4</v>
      </c>
      <c r="I460" s="253"/>
      <c r="J460" s="253">
        <f t="shared" si="9"/>
        <v>0</v>
      </c>
    </row>
    <row r="461" spans="1:10">
      <c r="A461" s="253">
        <v>653</v>
      </c>
      <c r="B461" s="253" t="s">
        <v>478</v>
      </c>
      <c r="C461" s="253" t="s">
        <v>479</v>
      </c>
      <c r="D461" s="253" t="s">
        <v>4</v>
      </c>
      <c r="I461" s="253"/>
      <c r="J461" s="253">
        <f t="shared" si="9"/>
        <v>0</v>
      </c>
    </row>
    <row r="462" spans="1:10">
      <c r="A462" s="253">
        <v>654</v>
      </c>
      <c r="B462" s="253" t="s">
        <v>478</v>
      </c>
      <c r="C462" s="253" t="s">
        <v>479</v>
      </c>
      <c r="D462" s="253" t="s">
        <v>4</v>
      </c>
      <c r="I462" s="253"/>
      <c r="J462" s="253">
        <f t="shared" si="9"/>
        <v>0</v>
      </c>
    </row>
    <row r="463" spans="1:10">
      <c r="A463" s="253">
        <v>655</v>
      </c>
      <c r="B463" s="253" t="s">
        <v>478</v>
      </c>
      <c r="C463" s="253" t="s">
        <v>479</v>
      </c>
      <c r="D463" s="253" t="s">
        <v>4</v>
      </c>
      <c r="I463" s="253"/>
      <c r="J463" s="253">
        <f t="shared" si="9"/>
        <v>0</v>
      </c>
    </row>
    <row r="464" spans="1:10">
      <c r="A464" s="253">
        <v>656</v>
      </c>
      <c r="B464" s="253" t="s">
        <v>478</v>
      </c>
      <c r="C464" s="253" t="s">
        <v>479</v>
      </c>
      <c r="D464" s="253" t="s">
        <v>4</v>
      </c>
      <c r="I464" s="253"/>
      <c r="J464" s="253">
        <f t="shared" si="9"/>
        <v>0</v>
      </c>
    </row>
    <row r="465" spans="1:10">
      <c r="A465" s="253">
        <v>657</v>
      </c>
      <c r="B465" s="253" t="s">
        <v>478</v>
      </c>
      <c r="C465" s="253" t="s">
        <v>479</v>
      </c>
      <c r="D465" s="253" t="s">
        <v>4</v>
      </c>
      <c r="I465" s="253"/>
      <c r="J465" s="253">
        <f t="shared" si="9"/>
        <v>0</v>
      </c>
    </row>
    <row r="466" spans="1:10">
      <c r="A466" s="253">
        <v>658</v>
      </c>
      <c r="B466" s="253" t="s">
        <v>478</v>
      </c>
      <c r="C466" s="253" t="s">
        <v>479</v>
      </c>
      <c r="D466" s="253" t="s">
        <v>4</v>
      </c>
      <c r="I466" s="253"/>
      <c r="J466" s="253">
        <f t="shared" si="9"/>
        <v>0</v>
      </c>
    </row>
    <row r="467" spans="1:10">
      <c r="A467" s="253">
        <v>659</v>
      </c>
      <c r="B467" s="253" t="s">
        <v>478</v>
      </c>
      <c r="C467" s="253" t="s">
        <v>479</v>
      </c>
      <c r="D467" s="253" t="s">
        <v>4</v>
      </c>
      <c r="I467" s="253"/>
      <c r="J467" s="253">
        <f t="shared" si="9"/>
        <v>0</v>
      </c>
    </row>
    <row r="468" spans="1:10">
      <c r="A468" s="253">
        <v>660</v>
      </c>
      <c r="B468" s="253" t="s">
        <v>478</v>
      </c>
      <c r="C468" s="253" t="s">
        <v>479</v>
      </c>
      <c r="D468" s="253" t="s">
        <v>4</v>
      </c>
      <c r="I468" s="253"/>
      <c r="J468" s="253">
        <f t="shared" si="9"/>
        <v>0</v>
      </c>
    </row>
    <row r="469" spans="1:10">
      <c r="A469" s="253">
        <v>661</v>
      </c>
      <c r="B469" s="253" t="s">
        <v>478</v>
      </c>
      <c r="C469" s="253" t="s">
        <v>479</v>
      </c>
      <c r="D469" s="253" t="s">
        <v>4</v>
      </c>
      <c r="I469" s="253"/>
      <c r="J469" s="253">
        <f t="shared" si="9"/>
        <v>0</v>
      </c>
    </row>
    <row r="470" spans="1:10">
      <c r="A470" s="253">
        <v>662</v>
      </c>
      <c r="B470" s="253" t="s">
        <v>478</v>
      </c>
      <c r="C470" s="253" t="s">
        <v>479</v>
      </c>
      <c r="D470" s="253" t="s">
        <v>4</v>
      </c>
      <c r="I470" s="253"/>
      <c r="J470" s="253">
        <f t="shared" si="9"/>
        <v>0</v>
      </c>
    </row>
    <row r="471" spans="1:10">
      <c r="A471" s="253">
        <v>663</v>
      </c>
      <c r="B471" s="253" t="s">
        <v>478</v>
      </c>
      <c r="C471" s="253" t="s">
        <v>479</v>
      </c>
      <c r="D471" s="253" t="s">
        <v>4</v>
      </c>
      <c r="I471" s="253"/>
      <c r="J471" s="253">
        <f t="shared" si="9"/>
        <v>0</v>
      </c>
    </row>
    <row r="472" spans="1:10">
      <c r="A472" s="253">
        <v>664</v>
      </c>
      <c r="B472" s="253" t="s">
        <v>478</v>
      </c>
      <c r="C472" s="253" t="s">
        <v>479</v>
      </c>
      <c r="D472" s="253" t="s">
        <v>4</v>
      </c>
      <c r="I472" s="253"/>
      <c r="J472" s="253">
        <f t="shared" si="9"/>
        <v>0</v>
      </c>
    </row>
    <row r="473" spans="1:10">
      <c r="A473" s="253">
        <v>665</v>
      </c>
      <c r="B473" s="253" t="s">
        <v>478</v>
      </c>
      <c r="C473" s="253" t="s">
        <v>479</v>
      </c>
      <c r="D473" s="253" t="s">
        <v>4</v>
      </c>
      <c r="I473" s="253"/>
      <c r="J473" s="253">
        <f t="shared" si="9"/>
        <v>0</v>
      </c>
    </row>
    <row r="474" spans="1:10">
      <c r="A474" s="253">
        <v>666</v>
      </c>
      <c r="B474" s="253" t="s">
        <v>478</v>
      </c>
      <c r="C474" s="253" t="s">
        <v>479</v>
      </c>
      <c r="D474" s="253" t="s">
        <v>4</v>
      </c>
      <c r="I474" s="253"/>
      <c r="J474" s="253">
        <f t="shared" si="9"/>
        <v>0</v>
      </c>
    </row>
    <row r="475" spans="1:10">
      <c r="A475" s="253">
        <v>667</v>
      </c>
      <c r="B475" s="253" t="s">
        <v>478</v>
      </c>
      <c r="C475" s="253" t="s">
        <v>479</v>
      </c>
      <c r="D475" s="253" t="s">
        <v>4</v>
      </c>
      <c r="I475" s="253"/>
      <c r="J475" s="253">
        <f t="shared" si="9"/>
        <v>0</v>
      </c>
    </row>
    <row r="476" spans="1:10">
      <c r="A476" s="253">
        <v>668</v>
      </c>
      <c r="B476" s="253" t="s">
        <v>478</v>
      </c>
      <c r="C476" s="253" t="s">
        <v>479</v>
      </c>
      <c r="D476" s="253" t="s">
        <v>4</v>
      </c>
      <c r="I476" s="253"/>
      <c r="J476" s="253">
        <f t="shared" si="9"/>
        <v>0</v>
      </c>
    </row>
    <row r="477" spans="1:10">
      <c r="A477" s="253">
        <v>669</v>
      </c>
      <c r="B477" s="253" t="s">
        <v>478</v>
      </c>
      <c r="C477" s="253" t="s">
        <v>479</v>
      </c>
      <c r="D477" s="253" t="s">
        <v>4</v>
      </c>
      <c r="I477" s="253"/>
      <c r="J477" s="253">
        <f t="shared" si="9"/>
        <v>0</v>
      </c>
    </row>
    <row r="478" spans="1:10">
      <c r="A478" s="253">
        <v>670</v>
      </c>
      <c r="B478" s="253" t="s">
        <v>478</v>
      </c>
      <c r="C478" s="253" t="s">
        <v>479</v>
      </c>
      <c r="D478" s="253" t="s">
        <v>4</v>
      </c>
      <c r="I478" s="253"/>
      <c r="J478" s="253">
        <f t="shared" si="9"/>
        <v>0</v>
      </c>
    </row>
    <row r="479" spans="1:10">
      <c r="A479" s="253">
        <v>671</v>
      </c>
      <c r="B479" s="253" t="s">
        <v>478</v>
      </c>
      <c r="C479" s="253" t="s">
        <v>479</v>
      </c>
      <c r="D479" s="253" t="s">
        <v>4</v>
      </c>
      <c r="I479" s="253"/>
      <c r="J479" s="253">
        <f t="shared" si="9"/>
        <v>0</v>
      </c>
    </row>
    <row r="480" spans="1:10">
      <c r="A480" s="253">
        <v>672</v>
      </c>
      <c r="B480" s="253" t="s">
        <v>478</v>
      </c>
      <c r="C480" s="253" t="s">
        <v>479</v>
      </c>
      <c r="D480" s="253" t="s">
        <v>4</v>
      </c>
      <c r="I480" s="253"/>
      <c r="J480" s="253">
        <f t="shared" si="9"/>
        <v>0</v>
      </c>
    </row>
    <row r="481" spans="1:10">
      <c r="A481" s="253">
        <v>673</v>
      </c>
      <c r="B481" s="253" t="s">
        <v>478</v>
      </c>
      <c r="C481" s="253" t="s">
        <v>479</v>
      </c>
      <c r="D481" s="253" t="s">
        <v>4</v>
      </c>
      <c r="I481" s="253"/>
      <c r="J481" s="253">
        <f t="shared" si="9"/>
        <v>0</v>
      </c>
    </row>
    <row r="482" spans="1:10">
      <c r="A482" s="253">
        <v>674</v>
      </c>
      <c r="B482" s="253" t="s">
        <v>478</v>
      </c>
      <c r="C482" s="253" t="s">
        <v>479</v>
      </c>
      <c r="D482" s="253" t="s">
        <v>4</v>
      </c>
      <c r="I482" s="253"/>
      <c r="J482" s="253">
        <f t="shared" si="9"/>
        <v>0</v>
      </c>
    </row>
    <row r="483" spans="1:10">
      <c r="A483" s="253">
        <v>675</v>
      </c>
      <c r="B483" s="253" t="s">
        <v>478</v>
      </c>
      <c r="C483" s="253" t="s">
        <v>479</v>
      </c>
      <c r="D483" s="253" t="s">
        <v>4</v>
      </c>
      <c r="I483" s="253"/>
      <c r="J483" s="253">
        <f t="shared" si="9"/>
        <v>0</v>
      </c>
    </row>
    <row r="484" spans="1:10">
      <c r="A484" s="253">
        <v>676</v>
      </c>
      <c r="B484" s="253" t="s">
        <v>478</v>
      </c>
      <c r="C484" s="253" t="s">
        <v>479</v>
      </c>
      <c r="D484" s="253" t="s">
        <v>4</v>
      </c>
      <c r="I484" s="253"/>
      <c r="J484" s="253">
        <f t="shared" si="9"/>
        <v>0</v>
      </c>
    </row>
    <row r="485" spans="1:10">
      <c r="A485" s="253">
        <v>677</v>
      </c>
      <c r="B485" s="253" t="s">
        <v>478</v>
      </c>
      <c r="C485" s="253" t="s">
        <v>479</v>
      </c>
      <c r="D485" s="253" t="s">
        <v>4</v>
      </c>
      <c r="I485" s="253"/>
      <c r="J485" s="253">
        <f t="shared" si="9"/>
        <v>0</v>
      </c>
    </row>
    <row r="486" spans="1:10">
      <c r="A486" s="253">
        <v>678</v>
      </c>
      <c r="B486" s="253" t="s">
        <v>478</v>
      </c>
      <c r="C486" s="253" t="s">
        <v>479</v>
      </c>
      <c r="D486" s="253" t="s">
        <v>4</v>
      </c>
      <c r="I486" s="253"/>
      <c r="J486" s="253">
        <f t="shared" si="9"/>
        <v>0</v>
      </c>
    </row>
    <row r="487" spans="1:10">
      <c r="A487" s="253">
        <v>679</v>
      </c>
      <c r="B487" s="253" t="s">
        <v>478</v>
      </c>
      <c r="C487" s="253" t="s">
        <v>479</v>
      </c>
      <c r="D487" s="253" t="s">
        <v>4</v>
      </c>
      <c r="I487" s="253"/>
      <c r="J487" s="253">
        <f t="shared" si="9"/>
        <v>0</v>
      </c>
    </row>
    <row r="488" spans="1:10">
      <c r="A488" s="253">
        <v>680</v>
      </c>
      <c r="B488" s="253" t="s">
        <v>478</v>
      </c>
      <c r="C488" s="253" t="s">
        <v>479</v>
      </c>
      <c r="D488" s="253" t="s">
        <v>4</v>
      </c>
      <c r="I488" s="253"/>
      <c r="J488" s="253">
        <f t="shared" si="9"/>
        <v>0</v>
      </c>
    </row>
    <row r="489" spans="1:10">
      <c r="A489" s="253">
        <v>681</v>
      </c>
      <c r="B489" s="253" t="s">
        <v>478</v>
      </c>
      <c r="C489" s="253" t="s">
        <v>479</v>
      </c>
      <c r="D489" s="253" t="s">
        <v>4</v>
      </c>
      <c r="I489" s="253"/>
      <c r="J489" s="253">
        <f t="shared" si="9"/>
        <v>0</v>
      </c>
    </row>
    <row r="490" spans="1:10">
      <c r="A490" s="253">
        <v>682</v>
      </c>
      <c r="B490" s="253" t="s">
        <v>478</v>
      </c>
      <c r="C490" s="253" t="s">
        <v>479</v>
      </c>
      <c r="D490" s="253" t="s">
        <v>4</v>
      </c>
      <c r="I490" s="253"/>
      <c r="J490" s="253">
        <f t="shared" si="9"/>
        <v>0</v>
      </c>
    </row>
    <row r="491" spans="1:10">
      <c r="A491" s="253">
        <v>683</v>
      </c>
      <c r="B491" s="253" t="s">
        <v>478</v>
      </c>
      <c r="C491" s="253" t="s">
        <v>479</v>
      </c>
      <c r="D491" s="253" t="s">
        <v>4</v>
      </c>
      <c r="I491" s="253"/>
      <c r="J491" s="253">
        <f t="shared" si="9"/>
        <v>0</v>
      </c>
    </row>
    <row r="492" spans="1:10">
      <c r="A492" s="253">
        <v>684</v>
      </c>
      <c r="B492" s="253" t="s">
        <v>478</v>
      </c>
      <c r="C492" s="253" t="s">
        <v>479</v>
      </c>
      <c r="D492" s="253" t="s">
        <v>4</v>
      </c>
      <c r="I492" s="253"/>
      <c r="J492" s="253">
        <f t="shared" si="9"/>
        <v>0</v>
      </c>
    </row>
    <row r="493" spans="1:10">
      <c r="A493" s="253">
        <v>685</v>
      </c>
      <c r="B493" s="253" t="s">
        <v>478</v>
      </c>
      <c r="C493" s="253" t="s">
        <v>479</v>
      </c>
      <c r="D493" s="253" t="s">
        <v>4</v>
      </c>
      <c r="I493" s="253"/>
      <c r="J493" s="253">
        <f t="shared" si="9"/>
        <v>0</v>
      </c>
    </row>
    <row r="494" spans="1:10">
      <c r="A494" s="253">
        <v>686</v>
      </c>
      <c r="B494" s="253" t="s">
        <v>478</v>
      </c>
      <c r="C494" s="253" t="s">
        <v>479</v>
      </c>
      <c r="D494" s="253" t="s">
        <v>4</v>
      </c>
      <c r="I494" s="253"/>
      <c r="J494" s="253">
        <f t="shared" si="9"/>
        <v>0</v>
      </c>
    </row>
    <row r="495" spans="1:10">
      <c r="A495" s="253">
        <v>687</v>
      </c>
      <c r="B495" s="253" t="s">
        <v>478</v>
      </c>
      <c r="C495" s="253" t="s">
        <v>479</v>
      </c>
      <c r="D495" s="253" t="s">
        <v>4</v>
      </c>
      <c r="I495" s="253"/>
      <c r="J495" s="253">
        <f t="shared" si="9"/>
        <v>0</v>
      </c>
    </row>
    <row r="496" spans="1:10">
      <c r="A496" s="253">
        <v>688</v>
      </c>
      <c r="B496" s="253" t="s">
        <v>478</v>
      </c>
      <c r="C496" s="253" t="s">
        <v>479</v>
      </c>
      <c r="D496" s="253" t="s">
        <v>4</v>
      </c>
      <c r="I496" s="253"/>
      <c r="J496" s="253">
        <f t="shared" si="9"/>
        <v>0</v>
      </c>
    </row>
    <row r="497" spans="1:10">
      <c r="A497" s="253">
        <v>689</v>
      </c>
      <c r="B497" s="253" t="s">
        <v>478</v>
      </c>
      <c r="C497" s="253" t="s">
        <v>479</v>
      </c>
      <c r="D497" s="253" t="s">
        <v>4</v>
      </c>
      <c r="I497" s="253"/>
      <c r="J497" s="253">
        <f t="shared" si="9"/>
        <v>0</v>
      </c>
    </row>
    <row r="498" spans="1:10">
      <c r="A498" s="253">
        <v>690</v>
      </c>
      <c r="B498" s="253" t="s">
        <v>478</v>
      </c>
      <c r="C498" s="253" t="s">
        <v>479</v>
      </c>
      <c r="D498" s="253" t="s">
        <v>4</v>
      </c>
      <c r="I498" s="253"/>
      <c r="J498" s="253">
        <f t="shared" si="9"/>
        <v>0</v>
      </c>
    </row>
    <row r="499" spans="1:10">
      <c r="A499" s="253">
        <v>691</v>
      </c>
      <c r="B499" s="253" t="s">
        <v>478</v>
      </c>
      <c r="C499" s="253" t="s">
        <v>479</v>
      </c>
      <c r="D499" s="253" t="s">
        <v>4</v>
      </c>
      <c r="I499" s="253"/>
      <c r="J499" s="253">
        <f t="shared" si="9"/>
        <v>0</v>
      </c>
    </row>
    <row r="500" spans="1:10">
      <c r="A500" s="253">
        <v>692</v>
      </c>
      <c r="B500" s="253" t="s">
        <v>478</v>
      </c>
      <c r="C500" s="253" t="s">
        <v>479</v>
      </c>
      <c r="D500" s="253" t="s">
        <v>4</v>
      </c>
      <c r="I500" s="253"/>
      <c r="J500" s="253">
        <f t="shared" si="9"/>
        <v>0</v>
      </c>
    </row>
    <row r="501" spans="1:10">
      <c r="A501" s="253">
        <v>693</v>
      </c>
      <c r="B501" s="253" t="s">
        <v>478</v>
      </c>
      <c r="C501" s="253" t="s">
        <v>479</v>
      </c>
      <c r="D501" s="253" t="s">
        <v>4</v>
      </c>
      <c r="I501" s="253"/>
      <c r="J501" s="253">
        <f t="shared" si="9"/>
        <v>0</v>
      </c>
    </row>
    <row r="502" spans="1:10">
      <c r="A502" s="253">
        <v>694</v>
      </c>
      <c r="B502" s="253" t="s">
        <v>478</v>
      </c>
      <c r="C502" s="253" t="s">
        <v>479</v>
      </c>
      <c r="D502" s="253" t="s">
        <v>4</v>
      </c>
      <c r="I502" s="253"/>
      <c r="J502" s="253">
        <f t="shared" si="9"/>
        <v>0</v>
      </c>
    </row>
    <row r="503" spans="1:10">
      <c r="A503" s="253">
        <v>695</v>
      </c>
      <c r="B503" s="253" t="s">
        <v>478</v>
      </c>
      <c r="C503" s="253" t="s">
        <v>479</v>
      </c>
      <c r="D503" s="253" t="s">
        <v>4</v>
      </c>
      <c r="I503" s="253"/>
      <c r="J503" s="253">
        <f t="shared" si="9"/>
        <v>0</v>
      </c>
    </row>
    <row r="504" spans="1:10">
      <c r="A504" s="253">
        <v>696</v>
      </c>
      <c r="B504" s="253" t="s">
        <v>478</v>
      </c>
      <c r="C504" s="253" t="s">
        <v>479</v>
      </c>
      <c r="D504" s="253" t="s">
        <v>4</v>
      </c>
      <c r="I504" s="253"/>
      <c r="J504" s="253">
        <f t="shared" si="9"/>
        <v>0</v>
      </c>
    </row>
    <row r="505" spans="1:10">
      <c r="A505" s="253">
        <v>697</v>
      </c>
      <c r="B505" s="253" t="s">
        <v>478</v>
      </c>
      <c r="C505" s="253" t="s">
        <v>479</v>
      </c>
      <c r="D505" s="253" t="s">
        <v>4</v>
      </c>
      <c r="I505" s="253"/>
      <c r="J505" s="253">
        <f t="shared" si="9"/>
        <v>0</v>
      </c>
    </row>
    <row r="506" spans="1:10">
      <c r="A506" s="253">
        <v>698</v>
      </c>
      <c r="B506" s="253" t="s">
        <v>478</v>
      </c>
      <c r="C506" s="253" t="s">
        <v>479</v>
      </c>
      <c r="D506" s="253" t="s">
        <v>4</v>
      </c>
      <c r="I506" s="253"/>
      <c r="J506" s="253">
        <f t="shared" si="9"/>
        <v>0</v>
      </c>
    </row>
    <row r="507" spans="1:10">
      <c r="A507" s="253">
        <v>699</v>
      </c>
      <c r="B507" s="253" t="s">
        <v>478</v>
      </c>
      <c r="C507" s="253" t="s">
        <v>479</v>
      </c>
      <c r="D507" s="253" t="s">
        <v>4</v>
      </c>
      <c r="I507" s="253"/>
      <c r="J507" s="253">
        <f t="shared" si="9"/>
        <v>0</v>
      </c>
    </row>
    <row r="508" spans="1:10">
      <c r="A508" s="253">
        <v>700</v>
      </c>
      <c r="B508" s="253" t="s">
        <v>478</v>
      </c>
      <c r="C508" s="253" t="s">
        <v>479</v>
      </c>
      <c r="D508" s="253" t="s">
        <v>4</v>
      </c>
      <c r="I508" s="253"/>
      <c r="J508" s="253">
        <f t="shared" si="9"/>
        <v>0</v>
      </c>
    </row>
    <row r="509" spans="1:10">
      <c r="A509" s="253">
        <v>701</v>
      </c>
      <c r="B509" s="253" t="s">
        <v>478</v>
      </c>
      <c r="C509" s="253" t="s">
        <v>479</v>
      </c>
      <c r="D509" s="253" t="s">
        <v>4</v>
      </c>
      <c r="I509" s="253"/>
      <c r="J509" s="253">
        <f t="shared" si="9"/>
        <v>0</v>
      </c>
    </row>
    <row r="510" spans="1:10">
      <c r="A510" s="253">
        <v>702</v>
      </c>
      <c r="B510" s="253" t="s">
        <v>478</v>
      </c>
      <c r="C510" s="253" t="s">
        <v>479</v>
      </c>
      <c r="D510" s="253" t="s">
        <v>4</v>
      </c>
      <c r="I510" s="253"/>
      <c r="J510" s="253">
        <f t="shared" si="9"/>
        <v>0</v>
      </c>
    </row>
    <row r="511" spans="1:10">
      <c r="A511" s="253">
        <v>703</v>
      </c>
      <c r="B511" s="253" t="s">
        <v>478</v>
      </c>
      <c r="C511" s="253" t="s">
        <v>479</v>
      </c>
      <c r="D511" s="253" t="s">
        <v>4</v>
      </c>
      <c r="I511" s="253"/>
      <c r="J511" s="253">
        <f t="shared" si="9"/>
        <v>0</v>
      </c>
    </row>
    <row r="512" spans="1:10">
      <c r="A512" s="253">
        <v>704</v>
      </c>
      <c r="B512" s="253" t="s">
        <v>478</v>
      </c>
      <c r="C512" s="253" t="s">
        <v>479</v>
      </c>
      <c r="D512" s="253" t="s">
        <v>4</v>
      </c>
      <c r="I512" s="253"/>
      <c r="J512" s="253">
        <f t="shared" si="9"/>
        <v>0</v>
      </c>
    </row>
    <row r="513" spans="1:10">
      <c r="A513" s="253">
        <v>705</v>
      </c>
      <c r="B513" s="253" t="s">
        <v>478</v>
      </c>
      <c r="C513" s="253" t="s">
        <v>479</v>
      </c>
      <c r="D513" s="253" t="s">
        <v>4</v>
      </c>
      <c r="I513" s="253"/>
      <c r="J513" s="253">
        <f t="shared" si="9"/>
        <v>0</v>
      </c>
    </row>
    <row r="514" spans="1:10">
      <c r="A514" s="253">
        <v>706</v>
      </c>
      <c r="B514" s="253" t="s">
        <v>478</v>
      </c>
      <c r="C514" s="253" t="s">
        <v>479</v>
      </c>
      <c r="D514" s="253" t="s">
        <v>4</v>
      </c>
      <c r="I514" s="253"/>
      <c r="J514" s="253">
        <f t="shared" si="9"/>
        <v>0</v>
      </c>
    </row>
    <row r="515" spans="1:10">
      <c r="A515" s="253">
        <v>707</v>
      </c>
      <c r="B515" s="253" t="s">
        <v>478</v>
      </c>
      <c r="C515" s="253" t="s">
        <v>479</v>
      </c>
      <c r="D515" s="253" t="s">
        <v>4</v>
      </c>
      <c r="I515" s="253"/>
      <c r="J515" s="253">
        <f t="shared" si="9"/>
        <v>0</v>
      </c>
    </row>
    <row r="516" spans="1:10">
      <c r="A516" s="253">
        <v>708</v>
      </c>
      <c r="B516" s="253" t="s">
        <v>478</v>
      </c>
      <c r="C516" s="253" t="s">
        <v>479</v>
      </c>
      <c r="D516" s="253" t="s">
        <v>4</v>
      </c>
      <c r="I516" s="253"/>
      <c r="J516" s="253">
        <f t="shared" si="9"/>
        <v>0</v>
      </c>
    </row>
    <row r="517" spans="1:10">
      <c r="A517" s="253">
        <v>709</v>
      </c>
      <c r="B517" s="253" t="s">
        <v>478</v>
      </c>
      <c r="C517" s="253" t="s">
        <v>479</v>
      </c>
      <c r="D517" s="253" t="s">
        <v>4</v>
      </c>
      <c r="I517" s="253"/>
      <c r="J517" s="253">
        <f t="shared" si="9"/>
        <v>0</v>
      </c>
    </row>
    <row r="518" spans="1:10">
      <c r="A518" s="253">
        <v>710</v>
      </c>
      <c r="B518" s="253" t="s">
        <v>478</v>
      </c>
      <c r="C518" s="253" t="s">
        <v>479</v>
      </c>
      <c r="D518" s="253" t="s">
        <v>4</v>
      </c>
      <c r="I518" s="253"/>
      <c r="J518" s="253">
        <f t="shared" si="9"/>
        <v>0</v>
      </c>
    </row>
    <row r="519" spans="1:10">
      <c r="A519" s="253">
        <v>711</v>
      </c>
      <c r="B519" s="253" t="s">
        <v>478</v>
      </c>
      <c r="C519" s="253" t="s">
        <v>479</v>
      </c>
      <c r="D519" s="253" t="s">
        <v>4</v>
      </c>
      <c r="I519" s="253"/>
      <c r="J519" s="253">
        <f t="shared" si="9"/>
        <v>0</v>
      </c>
    </row>
    <row r="520" spans="1:10">
      <c r="A520" s="253">
        <v>712</v>
      </c>
      <c r="B520" s="253" t="s">
        <v>478</v>
      </c>
      <c r="C520" s="253" t="s">
        <v>479</v>
      </c>
      <c r="D520" s="253" t="s">
        <v>4</v>
      </c>
      <c r="I520" s="253"/>
      <c r="J520" s="253">
        <f t="shared" si="9"/>
        <v>0</v>
      </c>
    </row>
    <row r="521" spans="1:10">
      <c r="A521" s="253">
        <v>713</v>
      </c>
      <c r="B521" s="253" t="s">
        <v>478</v>
      </c>
      <c r="C521" s="253" t="s">
        <v>479</v>
      </c>
      <c r="D521" s="253" t="s">
        <v>4</v>
      </c>
      <c r="I521" s="253"/>
      <c r="J521" s="253">
        <f t="shared" ref="J521:J584" si="10">IF(E521="Category 1",1,IF(E521="Category 2",2,IF(E521="Category 3",3,0)))</f>
        <v>0</v>
      </c>
    </row>
    <row r="522" spans="1:10">
      <c r="A522" s="253">
        <v>714</v>
      </c>
      <c r="B522" s="253" t="s">
        <v>478</v>
      </c>
      <c r="C522" s="253" t="s">
        <v>479</v>
      </c>
      <c r="D522" s="253" t="s">
        <v>4</v>
      </c>
      <c r="I522" s="253"/>
      <c r="J522" s="253">
        <f t="shared" si="10"/>
        <v>0</v>
      </c>
    </row>
    <row r="523" spans="1:10">
      <c r="A523" s="253">
        <v>715</v>
      </c>
      <c r="B523" s="253" t="s">
        <v>478</v>
      </c>
      <c r="C523" s="253" t="s">
        <v>479</v>
      </c>
      <c r="D523" s="253" t="s">
        <v>4</v>
      </c>
      <c r="I523" s="253"/>
      <c r="J523" s="253">
        <f t="shared" si="10"/>
        <v>0</v>
      </c>
    </row>
    <row r="524" spans="1:10">
      <c r="A524" s="253">
        <v>716</v>
      </c>
      <c r="B524" s="253" t="s">
        <v>478</v>
      </c>
      <c r="C524" s="253" t="s">
        <v>479</v>
      </c>
      <c r="D524" s="253" t="s">
        <v>4</v>
      </c>
      <c r="I524" s="253"/>
      <c r="J524" s="253">
        <f t="shared" si="10"/>
        <v>0</v>
      </c>
    </row>
    <row r="525" spans="1:10">
      <c r="A525" s="253">
        <v>717</v>
      </c>
      <c r="B525" s="253" t="s">
        <v>478</v>
      </c>
      <c r="C525" s="253" t="s">
        <v>479</v>
      </c>
      <c r="D525" s="253" t="s">
        <v>4</v>
      </c>
      <c r="I525" s="253"/>
      <c r="J525" s="253">
        <f t="shared" si="10"/>
        <v>0</v>
      </c>
    </row>
    <row r="526" spans="1:10">
      <c r="A526" s="253">
        <v>718</v>
      </c>
      <c r="B526" s="253" t="s">
        <v>478</v>
      </c>
      <c r="C526" s="253" t="s">
        <v>479</v>
      </c>
      <c r="D526" s="253" t="s">
        <v>4</v>
      </c>
      <c r="I526" s="253"/>
      <c r="J526" s="253">
        <f t="shared" si="10"/>
        <v>0</v>
      </c>
    </row>
    <row r="527" spans="1:10">
      <c r="A527" s="253">
        <v>719</v>
      </c>
      <c r="B527" s="253" t="s">
        <v>478</v>
      </c>
      <c r="C527" s="253" t="s">
        <v>479</v>
      </c>
      <c r="D527" s="253" t="s">
        <v>4</v>
      </c>
      <c r="I527" s="253"/>
      <c r="J527" s="253">
        <f t="shared" si="10"/>
        <v>0</v>
      </c>
    </row>
    <row r="528" spans="1:10">
      <c r="A528" s="253">
        <v>720</v>
      </c>
      <c r="B528" s="253" t="s">
        <v>478</v>
      </c>
      <c r="C528" s="253" t="s">
        <v>479</v>
      </c>
      <c r="D528" s="253" t="s">
        <v>4</v>
      </c>
      <c r="I528" s="253"/>
      <c r="J528" s="253">
        <f t="shared" si="10"/>
        <v>0</v>
      </c>
    </row>
    <row r="529" spans="1:10">
      <c r="A529" s="253">
        <v>721</v>
      </c>
      <c r="B529" s="253" t="s">
        <v>478</v>
      </c>
      <c r="C529" s="253" t="s">
        <v>479</v>
      </c>
      <c r="D529" s="253" t="s">
        <v>4</v>
      </c>
      <c r="I529" s="253"/>
      <c r="J529" s="253">
        <f t="shared" si="10"/>
        <v>0</v>
      </c>
    </row>
    <row r="530" spans="1:10">
      <c r="A530" s="253">
        <v>722</v>
      </c>
      <c r="B530" s="253" t="s">
        <v>478</v>
      </c>
      <c r="C530" s="253" t="s">
        <v>479</v>
      </c>
      <c r="D530" s="253" t="s">
        <v>4</v>
      </c>
      <c r="I530" s="253"/>
      <c r="J530" s="253">
        <f t="shared" si="10"/>
        <v>0</v>
      </c>
    </row>
    <row r="531" spans="1:10">
      <c r="A531" s="253">
        <v>723</v>
      </c>
      <c r="B531" s="253" t="s">
        <v>478</v>
      </c>
      <c r="C531" s="253" t="s">
        <v>479</v>
      </c>
      <c r="D531" s="253" t="s">
        <v>4</v>
      </c>
      <c r="I531" s="253"/>
      <c r="J531" s="253">
        <f t="shared" si="10"/>
        <v>0</v>
      </c>
    </row>
    <row r="532" spans="1:10">
      <c r="A532" s="253">
        <v>724</v>
      </c>
      <c r="B532" s="253" t="s">
        <v>478</v>
      </c>
      <c r="C532" s="253" t="s">
        <v>479</v>
      </c>
      <c r="D532" s="253" t="s">
        <v>4</v>
      </c>
      <c r="I532" s="253"/>
      <c r="J532" s="253">
        <f t="shared" si="10"/>
        <v>0</v>
      </c>
    </row>
    <row r="533" spans="1:10">
      <c r="A533" s="253">
        <v>725</v>
      </c>
      <c r="B533" s="253" t="s">
        <v>478</v>
      </c>
      <c r="C533" s="253" t="s">
        <v>479</v>
      </c>
      <c r="D533" s="253" t="s">
        <v>4</v>
      </c>
      <c r="I533" s="253"/>
      <c r="J533" s="253">
        <f t="shared" si="10"/>
        <v>0</v>
      </c>
    </row>
    <row r="534" spans="1:10">
      <c r="A534" s="253">
        <v>726</v>
      </c>
      <c r="B534" s="253" t="s">
        <v>478</v>
      </c>
      <c r="C534" s="253" t="s">
        <v>479</v>
      </c>
      <c r="D534" s="253" t="s">
        <v>4</v>
      </c>
      <c r="I534" s="253"/>
      <c r="J534" s="253">
        <f t="shared" si="10"/>
        <v>0</v>
      </c>
    </row>
    <row r="535" spans="1:10">
      <c r="A535" s="253">
        <v>727</v>
      </c>
      <c r="B535" s="253" t="s">
        <v>478</v>
      </c>
      <c r="C535" s="253" t="s">
        <v>479</v>
      </c>
      <c r="D535" s="253" t="s">
        <v>4</v>
      </c>
      <c r="I535" s="253"/>
      <c r="J535" s="253">
        <f t="shared" si="10"/>
        <v>0</v>
      </c>
    </row>
    <row r="536" spans="1:10">
      <c r="A536" s="253">
        <v>728</v>
      </c>
      <c r="B536" s="253" t="s">
        <v>478</v>
      </c>
      <c r="C536" s="253" t="s">
        <v>479</v>
      </c>
      <c r="D536" s="253" t="s">
        <v>4</v>
      </c>
      <c r="I536" s="253"/>
      <c r="J536" s="253">
        <f t="shared" si="10"/>
        <v>0</v>
      </c>
    </row>
    <row r="537" spans="1:10">
      <c r="A537" s="253">
        <v>729</v>
      </c>
      <c r="B537" s="253" t="s">
        <v>478</v>
      </c>
      <c r="C537" s="253" t="s">
        <v>479</v>
      </c>
      <c r="D537" s="253" t="s">
        <v>4</v>
      </c>
      <c r="I537" s="253"/>
      <c r="J537" s="253">
        <f t="shared" si="10"/>
        <v>0</v>
      </c>
    </row>
    <row r="538" spans="1:10">
      <c r="A538" s="253">
        <v>730</v>
      </c>
      <c r="B538" s="253" t="s">
        <v>478</v>
      </c>
      <c r="C538" s="253" t="s">
        <v>479</v>
      </c>
      <c r="D538" s="253" t="s">
        <v>4</v>
      </c>
      <c r="I538" s="253"/>
      <c r="J538" s="253">
        <f t="shared" si="10"/>
        <v>0</v>
      </c>
    </row>
    <row r="539" spans="1:10">
      <c r="A539" s="253">
        <v>731</v>
      </c>
      <c r="B539" s="253" t="s">
        <v>478</v>
      </c>
      <c r="C539" s="253" t="s">
        <v>479</v>
      </c>
      <c r="D539" s="253" t="s">
        <v>4</v>
      </c>
      <c r="I539" s="253"/>
      <c r="J539" s="253">
        <f t="shared" si="10"/>
        <v>0</v>
      </c>
    </row>
    <row r="540" spans="1:10">
      <c r="A540" s="253">
        <v>732</v>
      </c>
      <c r="B540" s="253" t="s">
        <v>478</v>
      </c>
      <c r="C540" s="253" t="s">
        <v>479</v>
      </c>
      <c r="D540" s="253" t="s">
        <v>4</v>
      </c>
      <c r="I540" s="253"/>
      <c r="J540" s="253">
        <f t="shared" si="10"/>
        <v>0</v>
      </c>
    </row>
    <row r="541" spans="1:10">
      <c r="A541" s="253">
        <v>733</v>
      </c>
      <c r="B541" s="253" t="s">
        <v>478</v>
      </c>
      <c r="C541" s="253" t="s">
        <v>479</v>
      </c>
      <c r="D541" s="253" t="s">
        <v>4</v>
      </c>
      <c r="I541" s="253"/>
      <c r="J541" s="253">
        <f t="shared" si="10"/>
        <v>0</v>
      </c>
    </row>
    <row r="542" spans="1:10">
      <c r="A542" s="253">
        <v>734</v>
      </c>
      <c r="B542" s="253" t="s">
        <v>478</v>
      </c>
      <c r="C542" s="253" t="s">
        <v>479</v>
      </c>
      <c r="D542" s="253" t="s">
        <v>4</v>
      </c>
      <c r="I542" s="253"/>
      <c r="J542" s="253">
        <f t="shared" si="10"/>
        <v>0</v>
      </c>
    </row>
    <row r="543" spans="1:10">
      <c r="A543" s="253">
        <v>735</v>
      </c>
      <c r="B543" s="253" t="s">
        <v>478</v>
      </c>
      <c r="C543" s="253" t="s">
        <v>479</v>
      </c>
      <c r="D543" s="253" t="s">
        <v>4</v>
      </c>
      <c r="I543" s="253"/>
      <c r="J543" s="253">
        <f t="shared" si="10"/>
        <v>0</v>
      </c>
    </row>
    <row r="544" spans="1:10">
      <c r="A544" s="253">
        <v>736</v>
      </c>
      <c r="B544" s="253" t="s">
        <v>478</v>
      </c>
      <c r="C544" s="253" t="s">
        <v>479</v>
      </c>
      <c r="D544" s="253" t="s">
        <v>4</v>
      </c>
      <c r="I544" s="253"/>
      <c r="J544" s="253">
        <f t="shared" si="10"/>
        <v>0</v>
      </c>
    </row>
    <row r="545" spans="1:10">
      <c r="A545" s="253">
        <v>737</v>
      </c>
      <c r="B545" s="253" t="s">
        <v>478</v>
      </c>
      <c r="C545" s="253" t="s">
        <v>479</v>
      </c>
      <c r="D545" s="253" t="s">
        <v>4</v>
      </c>
      <c r="I545" s="253"/>
      <c r="J545" s="253">
        <f t="shared" si="10"/>
        <v>0</v>
      </c>
    </row>
    <row r="546" spans="1:10">
      <c r="A546" s="253">
        <v>738</v>
      </c>
      <c r="B546" s="253" t="s">
        <v>478</v>
      </c>
      <c r="C546" s="253" t="s">
        <v>479</v>
      </c>
      <c r="D546" s="253" t="s">
        <v>4</v>
      </c>
      <c r="I546" s="253"/>
      <c r="J546" s="253">
        <f t="shared" si="10"/>
        <v>0</v>
      </c>
    </row>
    <row r="547" spans="1:10">
      <c r="A547" s="253">
        <v>739</v>
      </c>
      <c r="B547" s="253" t="s">
        <v>478</v>
      </c>
      <c r="C547" s="253" t="s">
        <v>479</v>
      </c>
      <c r="D547" s="253" t="s">
        <v>4</v>
      </c>
      <c r="I547" s="253"/>
      <c r="J547" s="253">
        <f t="shared" si="10"/>
        <v>0</v>
      </c>
    </row>
    <row r="548" spans="1:10">
      <c r="A548" s="253">
        <v>740</v>
      </c>
      <c r="B548" s="253" t="s">
        <v>478</v>
      </c>
      <c r="C548" s="253" t="s">
        <v>479</v>
      </c>
      <c r="D548" s="253" t="s">
        <v>4</v>
      </c>
      <c r="I548" s="253"/>
      <c r="J548" s="253">
        <f t="shared" si="10"/>
        <v>0</v>
      </c>
    </row>
    <row r="549" spans="1:10">
      <c r="A549" s="253">
        <v>741</v>
      </c>
      <c r="B549" s="253" t="s">
        <v>478</v>
      </c>
      <c r="C549" s="253" t="s">
        <v>479</v>
      </c>
      <c r="D549" s="253" t="s">
        <v>4</v>
      </c>
      <c r="I549" s="253"/>
      <c r="J549" s="253">
        <f t="shared" si="10"/>
        <v>0</v>
      </c>
    </row>
    <row r="550" spans="1:10">
      <c r="A550" s="253">
        <v>742</v>
      </c>
      <c r="B550" s="253" t="s">
        <v>478</v>
      </c>
      <c r="C550" s="253" t="s">
        <v>479</v>
      </c>
      <c r="D550" s="253" t="s">
        <v>4</v>
      </c>
      <c r="I550" s="253"/>
      <c r="J550" s="253">
        <f t="shared" si="10"/>
        <v>0</v>
      </c>
    </row>
    <row r="551" spans="1:10">
      <c r="A551" s="253">
        <v>743</v>
      </c>
      <c r="B551" s="253" t="s">
        <v>478</v>
      </c>
      <c r="C551" s="253" t="s">
        <v>479</v>
      </c>
      <c r="D551" s="253" t="s">
        <v>4</v>
      </c>
      <c r="I551" s="253"/>
      <c r="J551" s="253">
        <f t="shared" si="10"/>
        <v>0</v>
      </c>
    </row>
    <row r="552" spans="1:10">
      <c r="A552" s="253">
        <v>744</v>
      </c>
      <c r="B552" s="253" t="s">
        <v>478</v>
      </c>
      <c r="C552" s="253" t="s">
        <v>479</v>
      </c>
      <c r="D552" s="253" t="s">
        <v>4</v>
      </c>
      <c r="I552" s="253"/>
      <c r="J552" s="253">
        <f t="shared" si="10"/>
        <v>0</v>
      </c>
    </row>
    <row r="553" spans="1:10">
      <c r="A553" s="253">
        <v>745</v>
      </c>
      <c r="B553" s="253" t="s">
        <v>478</v>
      </c>
      <c r="C553" s="253" t="s">
        <v>479</v>
      </c>
      <c r="D553" s="253" t="s">
        <v>4</v>
      </c>
      <c r="I553" s="253"/>
      <c r="J553" s="253">
        <f t="shared" si="10"/>
        <v>0</v>
      </c>
    </row>
    <row r="554" spans="1:10">
      <c r="A554" s="253">
        <v>746</v>
      </c>
      <c r="B554" s="253" t="s">
        <v>478</v>
      </c>
      <c r="C554" s="253" t="s">
        <v>479</v>
      </c>
      <c r="D554" s="253" t="s">
        <v>4</v>
      </c>
      <c r="I554" s="253"/>
      <c r="J554" s="253">
        <f t="shared" si="10"/>
        <v>0</v>
      </c>
    </row>
    <row r="555" spans="1:10">
      <c r="A555" s="253">
        <v>747</v>
      </c>
      <c r="B555" s="253" t="s">
        <v>478</v>
      </c>
      <c r="C555" s="253" t="s">
        <v>479</v>
      </c>
      <c r="D555" s="253" t="s">
        <v>4</v>
      </c>
      <c r="I555" s="253"/>
      <c r="J555" s="253">
        <f t="shared" si="10"/>
        <v>0</v>
      </c>
    </row>
    <row r="556" spans="1:10">
      <c r="A556" s="253">
        <v>748</v>
      </c>
      <c r="B556" s="253" t="s">
        <v>478</v>
      </c>
      <c r="C556" s="253" t="s">
        <v>479</v>
      </c>
      <c r="D556" s="253" t="s">
        <v>4</v>
      </c>
      <c r="I556" s="253"/>
      <c r="J556" s="253">
        <f t="shared" si="10"/>
        <v>0</v>
      </c>
    </row>
    <row r="557" spans="1:10">
      <c r="A557" s="253">
        <v>749</v>
      </c>
      <c r="B557" s="253" t="s">
        <v>478</v>
      </c>
      <c r="C557" s="253" t="s">
        <v>479</v>
      </c>
      <c r="D557" s="253" t="s">
        <v>4</v>
      </c>
      <c r="I557" s="253"/>
      <c r="J557" s="253">
        <f t="shared" si="10"/>
        <v>0</v>
      </c>
    </row>
    <row r="558" spans="1:10">
      <c r="A558" s="253">
        <v>750</v>
      </c>
      <c r="B558" s="253" t="s">
        <v>478</v>
      </c>
      <c r="C558" s="253" t="s">
        <v>479</v>
      </c>
      <c r="D558" s="253" t="s">
        <v>4</v>
      </c>
      <c r="I558" s="253"/>
      <c r="J558" s="253">
        <f t="shared" si="10"/>
        <v>0</v>
      </c>
    </row>
    <row r="559" spans="1:10">
      <c r="A559" s="253">
        <v>751</v>
      </c>
      <c r="B559" s="253" t="s">
        <v>478</v>
      </c>
      <c r="C559" s="253" t="s">
        <v>479</v>
      </c>
      <c r="D559" s="253" t="s">
        <v>4</v>
      </c>
      <c r="I559" s="253"/>
      <c r="J559" s="253">
        <f t="shared" si="10"/>
        <v>0</v>
      </c>
    </row>
    <row r="560" spans="1:10">
      <c r="A560" s="253">
        <v>752</v>
      </c>
      <c r="B560" s="253" t="s">
        <v>478</v>
      </c>
      <c r="C560" s="253" t="s">
        <v>479</v>
      </c>
      <c r="D560" s="253" t="s">
        <v>4</v>
      </c>
      <c r="I560" s="253"/>
      <c r="J560" s="253">
        <f t="shared" si="10"/>
        <v>0</v>
      </c>
    </row>
    <row r="561" spans="1:10">
      <c r="A561" s="253">
        <v>753</v>
      </c>
      <c r="B561" s="253" t="s">
        <v>478</v>
      </c>
      <c r="C561" s="253" t="s">
        <v>479</v>
      </c>
      <c r="D561" s="253" t="s">
        <v>4</v>
      </c>
      <c r="I561" s="253"/>
      <c r="J561" s="253">
        <f t="shared" si="10"/>
        <v>0</v>
      </c>
    </row>
    <row r="562" spans="1:10">
      <c r="A562" s="253">
        <v>754</v>
      </c>
      <c r="B562" s="253" t="s">
        <v>478</v>
      </c>
      <c r="C562" s="253" t="s">
        <v>479</v>
      </c>
      <c r="D562" s="253" t="s">
        <v>4</v>
      </c>
      <c r="I562" s="253"/>
      <c r="J562" s="253">
        <f t="shared" si="10"/>
        <v>0</v>
      </c>
    </row>
    <row r="563" spans="1:10">
      <c r="A563" s="253">
        <v>755</v>
      </c>
      <c r="B563" s="253" t="s">
        <v>478</v>
      </c>
      <c r="C563" s="253" t="s">
        <v>479</v>
      </c>
      <c r="D563" s="253" t="s">
        <v>4</v>
      </c>
      <c r="I563" s="253"/>
      <c r="J563" s="253">
        <f t="shared" si="10"/>
        <v>0</v>
      </c>
    </row>
    <row r="564" spans="1:10">
      <c r="A564" s="253">
        <v>756</v>
      </c>
      <c r="B564" s="253" t="s">
        <v>478</v>
      </c>
      <c r="C564" s="253" t="s">
        <v>479</v>
      </c>
      <c r="D564" s="253" t="s">
        <v>4</v>
      </c>
      <c r="I564" s="253"/>
      <c r="J564" s="253">
        <f t="shared" si="10"/>
        <v>0</v>
      </c>
    </row>
    <row r="565" spans="1:10">
      <c r="A565" s="253">
        <v>757</v>
      </c>
      <c r="B565" s="253" t="s">
        <v>478</v>
      </c>
      <c r="C565" s="253" t="s">
        <v>479</v>
      </c>
      <c r="D565" s="253" t="s">
        <v>4</v>
      </c>
      <c r="I565" s="253"/>
      <c r="J565" s="253">
        <f t="shared" si="10"/>
        <v>0</v>
      </c>
    </row>
    <row r="566" spans="1:10">
      <c r="A566" s="253">
        <v>758</v>
      </c>
      <c r="B566" s="253" t="s">
        <v>478</v>
      </c>
      <c r="C566" s="253" t="s">
        <v>479</v>
      </c>
      <c r="D566" s="253" t="s">
        <v>4</v>
      </c>
      <c r="I566" s="253"/>
      <c r="J566" s="253">
        <f t="shared" si="10"/>
        <v>0</v>
      </c>
    </row>
    <row r="567" spans="1:10">
      <c r="A567" s="253">
        <v>759</v>
      </c>
      <c r="B567" s="253" t="s">
        <v>478</v>
      </c>
      <c r="C567" s="253" t="s">
        <v>479</v>
      </c>
      <c r="D567" s="253" t="s">
        <v>4</v>
      </c>
      <c r="I567" s="253"/>
      <c r="J567" s="253">
        <f t="shared" si="10"/>
        <v>0</v>
      </c>
    </row>
    <row r="568" spans="1:10">
      <c r="A568" s="253">
        <v>760</v>
      </c>
      <c r="B568" s="253" t="s">
        <v>478</v>
      </c>
      <c r="C568" s="253" t="s">
        <v>479</v>
      </c>
      <c r="D568" s="253" t="s">
        <v>4</v>
      </c>
      <c r="I568" s="253"/>
      <c r="J568" s="253">
        <f t="shared" si="10"/>
        <v>0</v>
      </c>
    </row>
    <row r="569" spans="1:10">
      <c r="A569" s="253">
        <v>761</v>
      </c>
      <c r="B569" s="253" t="s">
        <v>478</v>
      </c>
      <c r="C569" s="253" t="s">
        <v>479</v>
      </c>
      <c r="D569" s="253" t="s">
        <v>4</v>
      </c>
      <c r="I569" s="253"/>
      <c r="J569" s="253">
        <f t="shared" si="10"/>
        <v>0</v>
      </c>
    </row>
    <row r="570" spans="1:10">
      <c r="A570" s="253">
        <v>762</v>
      </c>
      <c r="B570" s="253" t="s">
        <v>478</v>
      </c>
      <c r="C570" s="253" t="s">
        <v>479</v>
      </c>
      <c r="D570" s="253" t="s">
        <v>4</v>
      </c>
      <c r="I570" s="253"/>
      <c r="J570" s="253">
        <f t="shared" si="10"/>
        <v>0</v>
      </c>
    </row>
    <row r="571" spans="1:10">
      <c r="A571" s="253">
        <v>763</v>
      </c>
      <c r="B571" s="253" t="s">
        <v>478</v>
      </c>
      <c r="C571" s="253" t="s">
        <v>479</v>
      </c>
      <c r="D571" s="253" t="s">
        <v>4</v>
      </c>
      <c r="I571" s="253"/>
      <c r="J571" s="253">
        <f t="shared" si="10"/>
        <v>0</v>
      </c>
    </row>
    <row r="572" spans="1:10">
      <c r="A572" s="253">
        <v>764</v>
      </c>
      <c r="B572" s="253" t="s">
        <v>478</v>
      </c>
      <c r="C572" s="253" t="s">
        <v>479</v>
      </c>
      <c r="D572" s="253" t="s">
        <v>4</v>
      </c>
      <c r="I572" s="253"/>
      <c r="J572" s="253">
        <f t="shared" si="10"/>
        <v>0</v>
      </c>
    </row>
    <row r="573" spans="1:10">
      <c r="A573" s="253">
        <v>765</v>
      </c>
      <c r="B573" s="253" t="s">
        <v>478</v>
      </c>
      <c r="C573" s="253" t="s">
        <v>479</v>
      </c>
      <c r="D573" s="253" t="s">
        <v>4</v>
      </c>
      <c r="I573" s="253"/>
      <c r="J573" s="253">
        <f t="shared" si="10"/>
        <v>0</v>
      </c>
    </row>
    <row r="574" spans="1:10">
      <c r="A574" s="253">
        <v>766</v>
      </c>
      <c r="B574" s="253" t="s">
        <v>478</v>
      </c>
      <c r="C574" s="253" t="s">
        <v>479</v>
      </c>
      <c r="D574" s="253" t="s">
        <v>4</v>
      </c>
      <c r="I574" s="253"/>
      <c r="J574" s="253">
        <f t="shared" si="10"/>
        <v>0</v>
      </c>
    </row>
    <row r="575" spans="1:10">
      <c r="A575" s="253">
        <v>767</v>
      </c>
      <c r="B575" s="253" t="s">
        <v>478</v>
      </c>
      <c r="C575" s="253" t="s">
        <v>479</v>
      </c>
      <c r="D575" s="253" t="s">
        <v>4</v>
      </c>
      <c r="I575" s="253"/>
      <c r="J575" s="253">
        <f t="shared" si="10"/>
        <v>0</v>
      </c>
    </row>
    <row r="576" spans="1:10">
      <c r="A576" s="253">
        <v>768</v>
      </c>
      <c r="B576" s="253" t="s">
        <v>478</v>
      </c>
      <c r="C576" s="253" t="s">
        <v>479</v>
      </c>
      <c r="D576" s="253" t="s">
        <v>4</v>
      </c>
      <c r="I576" s="253"/>
      <c r="J576" s="253">
        <f t="shared" si="10"/>
        <v>0</v>
      </c>
    </row>
    <row r="577" spans="1:10">
      <c r="A577" s="253">
        <v>769</v>
      </c>
      <c r="B577" s="253" t="s">
        <v>478</v>
      </c>
      <c r="C577" s="253" t="s">
        <v>479</v>
      </c>
      <c r="D577" s="253" t="s">
        <v>4</v>
      </c>
      <c r="I577" s="253"/>
      <c r="J577" s="253">
        <f t="shared" si="10"/>
        <v>0</v>
      </c>
    </row>
    <row r="578" spans="1:10">
      <c r="A578" s="253">
        <v>770</v>
      </c>
      <c r="B578" s="253" t="s">
        <v>478</v>
      </c>
      <c r="C578" s="253" t="s">
        <v>479</v>
      </c>
      <c r="D578" s="253" t="s">
        <v>4</v>
      </c>
      <c r="I578" s="253"/>
      <c r="J578" s="253">
        <f t="shared" si="10"/>
        <v>0</v>
      </c>
    </row>
    <row r="579" spans="1:10">
      <c r="A579" s="253">
        <v>771</v>
      </c>
      <c r="B579" s="253" t="s">
        <v>478</v>
      </c>
      <c r="C579" s="253" t="s">
        <v>479</v>
      </c>
      <c r="D579" s="253" t="s">
        <v>4</v>
      </c>
      <c r="I579" s="253"/>
      <c r="J579" s="253">
        <f t="shared" si="10"/>
        <v>0</v>
      </c>
    </row>
    <row r="580" spans="1:10">
      <c r="A580" s="253">
        <v>772</v>
      </c>
      <c r="B580" s="253" t="s">
        <v>478</v>
      </c>
      <c r="C580" s="253" t="s">
        <v>479</v>
      </c>
      <c r="D580" s="253" t="s">
        <v>4</v>
      </c>
      <c r="I580" s="253"/>
      <c r="J580" s="253">
        <f t="shared" si="10"/>
        <v>0</v>
      </c>
    </row>
    <row r="581" spans="1:10">
      <c r="A581" s="253">
        <v>773</v>
      </c>
      <c r="B581" s="253" t="s">
        <v>478</v>
      </c>
      <c r="C581" s="253" t="s">
        <v>479</v>
      </c>
      <c r="D581" s="253" t="s">
        <v>4</v>
      </c>
      <c r="I581" s="253"/>
      <c r="J581" s="253">
        <f t="shared" si="10"/>
        <v>0</v>
      </c>
    </row>
    <row r="582" spans="1:10">
      <c r="A582" s="253">
        <v>774</v>
      </c>
      <c r="B582" s="253" t="s">
        <v>478</v>
      </c>
      <c r="C582" s="253" t="s">
        <v>479</v>
      </c>
      <c r="D582" s="253" t="s">
        <v>4</v>
      </c>
      <c r="I582" s="253"/>
      <c r="J582" s="253">
        <f t="shared" si="10"/>
        <v>0</v>
      </c>
    </row>
    <row r="583" spans="1:10">
      <c r="A583" s="253">
        <v>775</v>
      </c>
      <c r="B583" s="253" t="s">
        <v>478</v>
      </c>
      <c r="C583" s="253" t="s">
        <v>479</v>
      </c>
      <c r="D583" s="253" t="s">
        <v>4</v>
      </c>
      <c r="I583" s="253"/>
      <c r="J583" s="253">
        <f t="shared" si="10"/>
        <v>0</v>
      </c>
    </row>
    <row r="584" spans="1:10">
      <c r="A584" s="253">
        <v>776</v>
      </c>
      <c r="B584" s="253" t="s">
        <v>478</v>
      </c>
      <c r="C584" s="253" t="s">
        <v>479</v>
      </c>
      <c r="D584" s="253" t="s">
        <v>4</v>
      </c>
      <c r="I584" s="253"/>
      <c r="J584" s="253">
        <f t="shared" si="10"/>
        <v>0</v>
      </c>
    </row>
    <row r="585" spans="1:10">
      <c r="A585" s="253">
        <v>777</v>
      </c>
      <c r="B585" s="253" t="s">
        <v>478</v>
      </c>
      <c r="C585" s="253" t="s">
        <v>479</v>
      </c>
      <c r="D585" s="253" t="s">
        <v>4</v>
      </c>
      <c r="I585" s="253"/>
      <c r="J585" s="253">
        <f t="shared" ref="J585:J648" si="11">IF(E585="Category 1",1,IF(E585="Category 2",2,IF(E585="Category 3",3,0)))</f>
        <v>0</v>
      </c>
    </row>
    <row r="586" spans="1:10">
      <c r="A586" s="253">
        <v>778</v>
      </c>
      <c r="B586" s="253" t="s">
        <v>478</v>
      </c>
      <c r="C586" s="253" t="s">
        <v>479</v>
      </c>
      <c r="D586" s="253" t="s">
        <v>4</v>
      </c>
      <c r="I586" s="253"/>
      <c r="J586" s="253">
        <f t="shared" si="11"/>
        <v>0</v>
      </c>
    </row>
    <row r="587" spans="1:10">
      <c r="A587" s="253">
        <v>779</v>
      </c>
      <c r="B587" s="253" t="s">
        <v>478</v>
      </c>
      <c r="C587" s="253" t="s">
        <v>479</v>
      </c>
      <c r="D587" s="253" t="s">
        <v>4</v>
      </c>
      <c r="I587" s="253"/>
      <c r="J587" s="253">
        <f t="shared" si="11"/>
        <v>0</v>
      </c>
    </row>
    <row r="588" spans="1:10">
      <c r="A588" s="253">
        <v>780</v>
      </c>
      <c r="B588" s="253" t="s">
        <v>478</v>
      </c>
      <c r="C588" s="253" t="s">
        <v>479</v>
      </c>
      <c r="D588" s="253" t="s">
        <v>4</v>
      </c>
      <c r="I588" s="253"/>
      <c r="J588" s="253">
        <f t="shared" si="11"/>
        <v>0</v>
      </c>
    </row>
    <row r="589" spans="1:10">
      <c r="A589" s="253">
        <v>781</v>
      </c>
      <c r="B589" s="253" t="s">
        <v>478</v>
      </c>
      <c r="C589" s="253" t="s">
        <v>479</v>
      </c>
      <c r="D589" s="253" t="s">
        <v>4</v>
      </c>
      <c r="I589" s="253"/>
      <c r="J589" s="253">
        <f t="shared" si="11"/>
        <v>0</v>
      </c>
    </row>
    <row r="590" spans="1:10">
      <c r="A590" s="253">
        <v>782</v>
      </c>
      <c r="B590" s="253" t="s">
        <v>478</v>
      </c>
      <c r="C590" s="253" t="s">
        <v>479</v>
      </c>
      <c r="D590" s="253" t="s">
        <v>4</v>
      </c>
      <c r="I590" s="253"/>
      <c r="J590" s="253">
        <f t="shared" si="11"/>
        <v>0</v>
      </c>
    </row>
    <row r="591" spans="1:10">
      <c r="A591" s="253">
        <v>783</v>
      </c>
      <c r="B591" s="253" t="s">
        <v>478</v>
      </c>
      <c r="C591" s="253" t="s">
        <v>479</v>
      </c>
      <c r="D591" s="253" t="s">
        <v>4</v>
      </c>
      <c r="I591" s="253"/>
      <c r="J591" s="253">
        <f t="shared" si="11"/>
        <v>0</v>
      </c>
    </row>
    <row r="592" spans="1:10">
      <c r="A592" s="253">
        <v>784</v>
      </c>
      <c r="B592" s="253" t="s">
        <v>478</v>
      </c>
      <c r="C592" s="253" t="s">
        <v>479</v>
      </c>
      <c r="D592" s="253" t="s">
        <v>4</v>
      </c>
      <c r="I592" s="253"/>
      <c r="J592" s="253">
        <f t="shared" si="11"/>
        <v>0</v>
      </c>
    </row>
    <row r="593" spans="1:10">
      <c r="A593" s="253">
        <v>785</v>
      </c>
      <c r="B593" s="253" t="s">
        <v>478</v>
      </c>
      <c r="C593" s="253" t="s">
        <v>479</v>
      </c>
      <c r="D593" s="253" t="s">
        <v>4</v>
      </c>
      <c r="I593" s="253"/>
      <c r="J593" s="253">
        <f t="shared" si="11"/>
        <v>0</v>
      </c>
    </row>
    <row r="594" spans="1:10">
      <c r="A594" s="253">
        <v>786</v>
      </c>
      <c r="B594" s="253" t="s">
        <v>478</v>
      </c>
      <c r="C594" s="253" t="s">
        <v>479</v>
      </c>
      <c r="D594" s="253" t="s">
        <v>4</v>
      </c>
      <c r="I594" s="253"/>
      <c r="J594" s="253">
        <f t="shared" si="11"/>
        <v>0</v>
      </c>
    </row>
    <row r="595" spans="1:10">
      <c r="A595" s="253">
        <v>787</v>
      </c>
      <c r="B595" s="253" t="s">
        <v>478</v>
      </c>
      <c r="C595" s="253" t="s">
        <v>479</v>
      </c>
      <c r="D595" s="253" t="s">
        <v>4</v>
      </c>
      <c r="I595" s="253"/>
      <c r="J595" s="253">
        <f t="shared" si="11"/>
        <v>0</v>
      </c>
    </row>
    <row r="596" spans="1:10">
      <c r="A596" s="253">
        <v>788</v>
      </c>
      <c r="B596" s="253" t="s">
        <v>478</v>
      </c>
      <c r="C596" s="253" t="s">
        <v>479</v>
      </c>
      <c r="D596" s="253" t="s">
        <v>4</v>
      </c>
      <c r="I596" s="253"/>
      <c r="J596" s="253">
        <f t="shared" si="11"/>
        <v>0</v>
      </c>
    </row>
    <row r="597" spans="1:10">
      <c r="A597" s="253">
        <v>789</v>
      </c>
      <c r="B597" s="253" t="s">
        <v>478</v>
      </c>
      <c r="C597" s="253" t="s">
        <v>479</v>
      </c>
      <c r="D597" s="253" t="s">
        <v>4</v>
      </c>
      <c r="I597" s="253"/>
      <c r="J597" s="253">
        <f t="shared" si="11"/>
        <v>0</v>
      </c>
    </row>
    <row r="598" spans="1:10">
      <c r="A598" s="253">
        <v>790</v>
      </c>
      <c r="B598" s="253" t="s">
        <v>478</v>
      </c>
      <c r="C598" s="253" t="s">
        <v>479</v>
      </c>
      <c r="D598" s="253" t="s">
        <v>4</v>
      </c>
      <c r="I598" s="253"/>
      <c r="J598" s="253">
        <f t="shared" si="11"/>
        <v>0</v>
      </c>
    </row>
    <row r="599" spans="1:10">
      <c r="A599" s="253">
        <v>791</v>
      </c>
      <c r="B599" s="253" t="s">
        <v>478</v>
      </c>
      <c r="C599" s="253" t="s">
        <v>479</v>
      </c>
      <c r="D599" s="253" t="s">
        <v>4</v>
      </c>
      <c r="I599" s="253"/>
      <c r="J599" s="253">
        <f t="shared" si="11"/>
        <v>0</v>
      </c>
    </row>
    <row r="600" spans="1:10">
      <c r="A600" s="253">
        <v>792</v>
      </c>
      <c r="B600" s="253" t="s">
        <v>478</v>
      </c>
      <c r="C600" s="253" t="s">
        <v>479</v>
      </c>
      <c r="D600" s="253" t="s">
        <v>4</v>
      </c>
      <c r="I600" s="253"/>
      <c r="J600" s="253">
        <f t="shared" si="11"/>
        <v>0</v>
      </c>
    </row>
    <row r="601" spans="1:10">
      <c r="A601" s="253">
        <v>793</v>
      </c>
      <c r="B601" s="253" t="s">
        <v>478</v>
      </c>
      <c r="C601" s="253" t="s">
        <v>479</v>
      </c>
      <c r="D601" s="253" t="s">
        <v>4</v>
      </c>
      <c r="I601" s="253"/>
      <c r="J601" s="253">
        <f t="shared" si="11"/>
        <v>0</v>
      </c>
    </row>
    <row r="602" spans="1:10">
      <c r="A602" s="253">
        <v>794</v>
      </c>
      <c r="B602" s="253" t="s">
        <v>478</v>
      </c>
      <c r="C602" s="253" t="s">
        <v>479</v>
      </c>
      <c r="D602" s="253" t="s">
        <v>4</v>
      </c>
      <c r="I602" s="253"/>
      <c r="J602" s="253">
        <f t="shared" si="11"/>
        <v>0</v>
      </c>
    </row>
    <row r="603" spans="1:10">
      <c r="A603" s="253">
        <v>795</v>
      </c>
      <c r="B603" s="253" t="s">
        <v>478</v>
      </c>
      <c r="C603" s="253" t="s">
        <v>479</v>
      </c>
      <c r="D603" s="253" t="s">
        <v>4</v>
      </c>
      <c r="I603" s="253"/>
      <c r="J603" s="253">
        <f t="shared" si="11"/>
        <v>0</v>
      </c>
    </row>
    <row r="604" spans="1:10">
      <c r="A604" s="253">
        <v>796</v>
      </c>
      <c r="B604" s="253" t="s">
        <v>478</v>
      </c>
      <c r="C604" s="253" t="s">
        <v>479</v>
      </c>
      <c r="D604" s="253" t="s">
        <v>4</v>
      </c>
      <c r="I604" s="253"/>
      <c r="J604" s="253">
        <f t="shared" si="11"/>
        <v>0</v>
      </c>
    </row>
    <row r="605" spans="1:10">
      <c r="A605" s="253">
        <v>797</v>
      </c>
      <c r="B605" s="253" t="s">
        <v>478</v>
      </c>
      <c r="C605" s="253" t="s">
        <v>479</v>
      </c>
      <c r="D605" s="253" t="s">
        <v>4</v>
      </c>
      <c r="I605" s="253"/>
      <c r="J605" s="253">
        <f t="shared" si="11"/>
        <v>0</v>
      </c>
    </row>
    <row r="606" spans="1:10">
      <c r="A606" s="253">
        <v>798</v>
      </c>
      <c r="B606" s="253" t="s">
        <v>478</v>
      </c>
      <c r="C606" s="253" t="s">
        <v>479</v>
      </c>
      <c r="D606" s="253" t="s">
        <v>4</v>
      </c>
      <c r="I606" s="253"/>
      <c r="J606" s="253">
        <f t="shared" si="11"/>
        <v>0</v>
      </c>
    </row>
    <row r="607" spans="1:10">
      <c r="A607" s="253">
        <v>799</v>
      </c>
      <c r="B607" s="253" t="s">
        <v>478</v>
      </c>
      <c r="C607" s="253" t="s">
        <v>479</v>
      </c>
      <c r="D607" s="253" t="s">
        <v>4</v>
      </c>
      <c r="I607" s="253"/>
      <c r="J607" s="253">
        <f t="shared" si="11"/>
        <v>0</v>
      </c>
    </row>
    <row r="608" spans="1:10">
      <c r="A608" s="253">
        <v>800</v>
      </c>
      <c r="B608" s="253" t="s">
        <v>536</v>
      </c>
      <c r="C608" s="253" t="s">
        <v>553</v>
      </c>
      <c r="D608" s="253" t="s">
        <v>564</v>
      </c>
      <c r="E608" s="254" t="s">
        <v>565</v>
      </c>
      <c r="F608" s="254" t="s">
        <v>365</v>
      </c>
      <c r="G608" s="257" t="s">
        <v>566</v>
      </c>
      <c r="J608" s="253">
        <f t="shared" si="11"/>
        <v>1</v>
      </c>
    </row>
    <row r="609" spans="1:10">
      <c r="A609" s="253">
        <v>801</v>
      </c>
      <c r="B609" s="253" t="s">
        <v>536</v>
      </c>
      <c r="C609" s="253" t="s">
        <v>553</v>
      </c>
      <c r="D609" s="253" t="s">
        <v>4</v>
      </c>
      <c r="I609" s="253"/>
      <c r="J609" s="253">
        <f t="shared" si="11"/>
        <v>0</v>
      </c>
    </row>
    <row r="610" spans="1:10">
      <c r="A610" s="253">
        <v>802</v>
      </c>
      <c r="B610" s="253" t="s">
        <v>536</v>
      </c>
      <c r="C610" s="253" t="s">
        <v>553</v>
      </c>
      <c r="D610" s="253" t="s">
        <v>4</v>
      </c>
      <c r="I610" s="253"/>
      <c r="J610" s="253">
        <f t="shared" si="11"/>
        <v>0</v>
      </c>
    </row>
    <row r="611" spans="1:10">
      <c r="A611" s="253">
        <v>803</v>
      </c>
      <c r="B611" s="253" t="s">
        <v>536</v>
      </c>
      <c r="C611" s="253" t="s">
        <v>553</v>
      </c>
      <c r="D611" s="253" t="s">
        <v>4</v>
      </c>
      <c r="I611" s="253"/>
      <c r="J611" s="253">
        <f t="shared" si="11"/>
        <v>0</v>
      </c>
    </row>
    <row r="612" spans="1:10">
      <c r="A612" s="253">
        <v>804</v>
      </c>
      <c r="B612" s="253" t="s">
        <v>536</v>
      </c>
      <c r="C612" s="253" t="s">
        <v>553</v>
      </c>
      <c r="D612" s="253" t="s">
        <v>4</v>
      </c>
      <c r="I612" s="253"/>
      <c r="J612" s="253">
        <f t="shared" si="11"/>
        <v>0</v>
      </c>
    </row>
    <row r="613" spans="1:10">
      <c r="A613" s="253">
        <v>805</v>
      </c>
      <c r="B613" s="253" t="s">
        <v>536</v>
      </c>
      <c r="C613" s="253" t="s">
        <v>553</v>
      </c>
      <c r="D613" s="253" t="s">
        <v>4</v>
      </c>
      <c r="I613" s="253"/>
      <c r="J613" s="253">
        <f t="shared" si="11"/>
        <v>0</v>
      </c>
    </row>
    <row r="614" spans="1:10">
      <c r="A614" s="253">
        <v>806</v>
      </c>
      <c r="B614" s="253" t="s">
        <v>536</v>
      </c>
      <c r="C614" s="253" t="s">
        <v>553</v>
      </c>
      <c r="D614" s="253" t="s">
        <v>4</v>
      </c>
      <c r="I614" s="253"/>
      <c r="J614" s="253">
        <f t="shared" si="11"/>
        <v>0</v>
      </c>
    </row>
    <row r="615" spans="1:10">
      <c r="A615" s="253">
        <v>807</v>
      </c>
      <c r="B615" s="253" t="s">
        <v>536</v>
      </c>
      <c r="C615" s="253" t="s">
        <v>553</v>
      </c>
      <c r="D615" s="253" t="s">
        <v>4</v>
      </c>
      <c r="I615" s="253"/>
      <c r="J615" s="253">
        <f t="shared" si="11"/>
        <v>0</v>
      </c>
    </row>
    <row r="616" spans="1:10">
      <c r="A616" s="253">
        <v>808</v>
      </c>
      <c r="B616" s="253" t="s">
        <v>536</v>
      </c>
      <c r="C616" s="253" t="s">
        <v>553</v>
      </c>
      <c r="D616" s="253" t="s">
        <v>4</v>
      </c>
      <c r="I616" s="253"/>
      <c r="J616" s="253">
        <f t="shared" si="11"/>
        <v>0</v>
      </c>
    </row>
    <row r="617" spans="1:10">
      <c r="A617" s="253">
        <v>809</v>
      </c>
      <c r="B617" s="253" t="s">
        <v>536</v>
      </c>
      <c r="C617" s="253" t="s">
        <v>553</v>
      </c>
      <c r="D617" s="253" t="s">
        <v>4</v>
      </c>
      <c r="I617" s="253"/>
      <c r="J617" s="253">
        <f t="shared" si="11"/>
        <v>0</v>
      </c>
    </row>
    <row r="618" spans="1:10">
      <c r="A618" s="253">
        <v>810</v>
      </c>
      <c r="B618" s="253" t="s">
        <v>536</v>
      </c>
      <c r="C618" s="253" t="s">
        <v>553</v>
      </c>
      <c r="D618" s="253" t="s">
        <v>565</v>
      </c>
      <c r="E618" s="254" t="s">
        <v>565</v>
      </c>
      <c r="G618" s="257" t="s">
        <v>566</v>
      </c>
      <c r="J618" s="253">
        <f t="shared" si="11"/>
        <v>1</v>
      </c>
    </row>
    <row r="619" spans="1:10">
      <c r="A619" s="253">
        <v>811</v>
      </c>
      <c r="B619" s="253" t="s">
        <v>536</v>
      </c>
      <c r="C619" s="253" t="s">
        <v>553</v>
      </c>
      <c r="D619" s="253" t="s">
        <v>565</v>
      </c>
      <c r="E619" s="254" t="s">
        <v>565</v>
      </c>
      <c r="G619" s="257" t="s">
        <v>566</v>
      </c>
      <c r="J619" s="253">
        <f t="shared" si="11"/>
        <v>1</v>
      </c>
    </row>
    <row r="620" spans="1:10">
      <c r="A620" s="253">
        <v>812</v>
      </c>
      <c r="B620" s="253" t="s">
        <v>536</v>
      </c>
      <c r="C620" s="253" t="s">
        <v>553</v>
      </c>
      <c r="D620" s="253" t="s">
        <v>565</v>
      </c>
      <c r="E620" s="254" t="s">
        <v>565</v>
      </c>
      <c r="G620" s="257" t="s">
        <v>566</v>
      </c>
      <c r="J620" s="253">
        <f t="shared" si="11"/>
        <v>1</v>
      </c>
    </row>
    <row r="621" spans="1:10">
      <c r="A621" s="253">
        <v>813</v>
      </c>
      <c r="B621" s="253" t="s">
        <v>536</v>
      </c>
      <c r="C621" s="253" t="s">
        <v>553</v>
      </c>
      <c r="D621" s="253" t="s">
        <v>565</v>
      </c>
      <c r="I621" s="253"/>
      <c r="J621" s="253">
        <f t="shared" si="11"/>
        <v>0</v>
      </c>
    </row>
    <row r="622" spans="1:10">
      <c r="A622" s="253">
        <v>814</v>
      </c>
      <c r="B622" s="253" t="s">
        <v>536</v>
      </c>
      <c r="C622" s="253" t="s">
        <v>553</v>
      </c>
      <c r="D622" s="253" t="s">
        <v>565</v>
      </c>
      <c r="I622" s="253"/>
      <c r="J622" s="253">
        <f t="shared" si="11"/>
        <v>0</v>
      </c>
    </row>
    <row r="623" spans="1:10">
      <c r="A623" s="253">
        <v>815</v>
      </c>
      <c r="B623" s="253" t="s">
        <v>536</v>
      </c>
      <c r="C623" s="253" t="s">
        <v>553</v>
      </c>
      <c r="D623" s="253" t="s">
        <v>565</v>
      </c>
      <c r="I623" s="253"/>
      <c r="J623" s="253">
        <f t="shared" si="11"/>
        <v>0</v>
      </c>
    </row>
    <row r="624" spans="1:10">
      <c r="A624" s="253">
        <v>816</v>
      </c>
      <c r="B624" s="253" t="s">
        <v>536</v>
      </c>
      <c r="C624" s="253" t="s">
        <v>553</v>
      </c>
      <c r="D624" s="253" t="s">
        <v>565</v>
      </c>
      <c r="I624" s="253"/>
      <c r="J624" s="253">
        <f t="shared" si="11"/>
        <v>0</v>
      </c>
    </row>
    <row r="625" spans="1:10">
      <c r="A625" s="253">
        <v>817</v>
      </c>
      <c r="B625" s="253" t="s">
        <v>536</v>
      </c>
      <c r="C625" s="253" t="s">
        <v>553</v>
      </c>
      <c r="D625" s="253" t="s">
        <v>565</v>
      </c>
      <c r="I625" s="253"/>
      <c r="J625" s="253">
        <f t="shared" si="11"/>
        <v>0</v>
      </c>
    </row>
    <row r="626" spans="1:10">
      <c r="A626" s="253">
        <v>818</v>
      </c>
      <c r="B626" s="253" t="s">
        <v>536</v>
      </c>
      <c r="C626" s="253" t="s">
        <v>553</v>
      </c>
      <c r="D626" s="253" t="s">
        <v>565</v>
      </c>
      <c r="I626" s="253"/>
      <c r="J626" s="253">
        <f t="shared" si="11"/>
        <v>0</v>
      </c>
    </row>
    <row r="627" spans="1:10">
      <c r="A627" s="253">
        <v>819</v>
      </c>
      <c r="B627" s="253" t="s">
        <v>536</v>
      </c>
      <c r="C627" s="253" t="s">
        <v>553</v>
      </c>
      <c r="D627" s="253" t="s">
        <v>565</v>
      </c>
      <c r="I627" s="253"/>
      <c r="J627" s="253">
        <f t="shared" si="11"/>
        <v>0</v>
      </c>
    </row>
    <row r="628" spans="1:10">
      <c r="A628" s="253">
        <v>820</v>
      </c>
      <c r="B628" s="253" t="s">
        <v>536</v>
      </c>
      <c r="C628" s="253" t="s">
        <v>553</v>
      </c>
      <c r="D628" s="253" t="s">
        <v>565</v>
      </c>
      <c r="E628" s="254" t="s">
        <v>565</v>
      </c>
      <c r="G628" s="257" t="s">
        <v>566</v>
      </c>
      <c r="J628" s="253">
        <f t="shared" si="11"/>
        <v>1</v>
      </c>
    </row>
    <row r="629" spans="1:10">
      <c r="A629" s="253">
        <v>821</v>
      </c>
      <c r="B629" s="253" t="s">
        <v>536</v>
      </c>
      <c r="C629" s="253" t="s">
        <v>479</v>
      </c>
      <c r="D629" s="253" t="s">
        <v>4</v>
      </c>
      <c r="I629" s="253"/>
      <c r="J629" s="253">
        <f t="shared" si="11"/>
        <v>0</v>
      </c>
    </row>
    <row r="630" spans="1:10">
      <c r="A630" s="253">
        <v>822</v>
      </c>
      <c r="B630" s="253" t="s">
        <v>536</v>
      </c>
      <c r="C630" s="253" t="s">
        <v>479</v>
      </c>
      <c r="D630" s="253" t="s">
        <v>4</v>
      </c>
      <c r="I630" s="253"/>
      <c r="J630" s="253">
        <f t="shared" si="11"/>
        <v>0</v>
      </c>
    </row>
    <row r="631" spans="1:10">
      <c r="A631" s="253">
        <v>823</v>
      </c>
      <c r="B631" s="253" t="s">
        <v>536</v>
      </c>
      <c r="C631" s="253" t="s">
        <v>479</v>
      </c>
      <c r="D631" s="253" t="s">
        <v>4</v>
      </c>
      <c r="I631" s="253"/>
      <c r="J631" s="253">
        <f t="shared" si="11"/>
        <v>0</v>
      </c>
    </row>
    <row r="632" spans="1:10">
      <c r="A632" s="253">
        <v>824</v>
      </c>
      <c r="B632" s="253" t="s">
        <v>536</v>
      </c>
      <c r="C632" s="253" t="s">
        <v>479</v>
      </c>
      <c r="D632" s="253" t="s">
        <v>4</v>
      </c>
      <c r="I632" s="253"/>
      <c r="J632" s="253">
        <f t="shared" si="11"/>
        <v>0</v>
      </c>
    </row>
    <row r="633" spans="1:10">
      <c r="A633" s="253">
        <v>825</v>
      </c>
      <c r="B633" s="253" t="s">
        <v>536</v>
      </c>
      <c r="C633" s="253" t="s">
        <v>479</v>
      </c>
      <c r="D633" s="253" t="s">
        <v>4</v>
      </c>
      <c r="I633" s="253"/>
      <c r="J633" s="253">
        <f t="shared" si="11"/>
        <v>0</v>
      </c>
    </row>
    <row r="634" spans="1:10">
      <c r="A634" s="253">
        <v>826</v>
      </c>
      <c r="B634" s="253" t="s">
        <v>536</v>
      </c>
      <c r="C634" s="253" t="s">
        <v>479</v>
      </c>
      <c r="D634" s="253" t="s">
        <v>4</v>
      </c>
      <c r="I634" s="253"/>
      <c r="J634" s="253">
        <f t="shared" si="11"/>
        <v>0</v>
      </c>
    </row>
    <row r="635" spans="1:10">
      <c r="A635" s="253">
        <v>827</v>
      </c>
      <c r="B635" s="253" t="s">
        <v>536</v>
      </c>
      <c r="C635" s="253" t="s">
        <v>479</v>
      </c>
      <c r="D635" s="253" t="s">
        <v>4</v>
      </c>
      <c r="I635" s="253"/>
      <c r="J635" s="253">
        <f t="shared" si="11"/>
        <v>0</v>
      </c>
    </row>
    <row r="636" spans="1:10">
      <c r="A636" s="253">
        <v>828</v>
      </c>
      <c r="B636" s="253" t="s">
        <v>536</v>
      </c>
      <c r="C636" s="253" t="s">
        <v>553</v>
      </c>
      <c r="D636" s="253" t="s">
        <v>565</v>
      </c>
      <c r="E636" s="254" t="s">
        <v>565</v>
      </c>
      <c r="G636" s="257" t="s">
        <v>566</v>
      </c>
      <c r="J636" s="253">
        <f t="shared" si="11"/>
        <v>1</v>
      </c>
    </row>
    <row r="637" spans="1:10">
      <c r="A637" s="253">
        <v>829</v>
      </c>
      <c r="B637" s="253" t="s">
        <v>536</v>
      </c>
      <c r="C637" s="253" t="s">
        <v>553</v>
      </c>
      <c r="D637" s="253" t="s">
        <v>565</v>
      </c>
      <c r="E637" s="254" t="s">
        <v>565</v>
      </c>
      <c r="G637" s="257" t="s">
        <v>566</v>
      </c>
      <c r="J637" s="253">
        <f t="shared" si="11"/>
        <v>1</v>
      </c>
    </row>
    <row r="638" spans="1:10">
      <c r="A638" s="253">
        <v>830</v>
      </c>
      <c r="B638" s="253" t="s">
        <v>536</v>
      </c>
      <c r="C638" s="253" t="s">
        <v>553</v>
      </c>
      <c r="D638" s="253" t="s">
        <v>565</v>
      </c>
      <c r="E638" s="254" t="s">
        <v>565</v>
      </c>
      <c r="G638" s="254" t="s">
        <v>567</v>
      </c>
      <c r="J638" s="253">
        <f t="shared" si="11"/>
        <v>1</v>
      </c>
    </row>
    <row r="639" spans="1:10">
      <c r="A639" s="253">
        <v>831</v>
      </c>
      <c r="B639" s="253" t="s">
        <v>536</v>
      </c>
      <c r="C639" s="253" t="s">
        <v>553</v>
      </c>
      <c r="D639" s="253" t="s">
        <v>565</v>
      </c>
      <c r="E639" s="254" t="s">
        <v>565</v>
      </c>
      <c r="G639" s="254" t="s">
        <v>567</v>
      </c>
      <c r="J639" s="253">
        <f t="shared" si="11"/>
        <v>1</v>
      </c>
    </row>
    <row r="640" spans="1:10">
      <c r="A640" s="253">
        <v>832</v>
      </c>
      <c r="B640" s="253" t="s">
        <v>536</v>
      </c>
      <c r="C640" s="253" t="s">
        <v>553</v>
      </c>
      <c r="D640" s="253" t="s">
        <v>565</v>
      </c>
      <c r="E640" s="254" t="s">
        <v>565</v>
      </c>
      <c r="G640" s="257" t="s">
        <v>566</v>
      </c>
      <c r="J640" s="253">
        <f t="shared" si="11"/>
        <v>1</v>
      </c>
    </row>
    <row r="641" spans="1:10">
      <c r="A641" s="253">
        <v>833</v>
      </c>
      <c r="B641" s="253" t="s">
        <v>536</v>
      </c>
      <c r="C641" s="253" t="s">
        <v>479</v>
      </c>
      <c r="D641" s="253" t="s">
        <v>4</v>
      </c>
      <c r="I641" s="253"/>
      <c r="J641" s="253">
        <f t="shared" si="11"/>
        <v>0</v>
      </c>
    </row>
    <row r="642" spans="1:10">
      <c r="A642" s="253">
        <v>834</v>
      </c>
      <c r="B642" s="253" t="s">
        <v>536</v>
      </c>
      <c r="C642" s="253" t="s">
        <v>479</v>
      </c>
      <c r="D642" s="253" t="s">
        <v>4</v>
      </c>
      <c r="I642" s="253"/>
      <c r="J642" s="253">
        <f t="shared" si="11"/>
        <v>0</v>
      </c>
    </row>
    <row r="643" spans="1:10">
      <c r="A643" s="253">
        <v>835</v>
      </c>
      <c r="B643" s="253" t="s">
        <v>536</v>
      </c>
      <c r="C643" s="253" t="s">
        <v>479</v>
      </c>
      <c r="D643" s="253" t="s">
        <v>4</v>
      </c>
      <c r="I643" s="253"/>
      <c r="J643" s="253">
        <f t="shared" si="11"/>
        <v>0</v>
      </c>
    </row>
    <row r="644" spans="1:10">
      <c r="A644" s="253">
        <v>836</v>
      </c>
      <c r="B644" s="253" t="s">
        <v>536</v>
      </c>
      <c r="C644" s="253" t="s">
        <v>479</v>
      </c>
      <c r="D644" s="253" t="s">
        <v>4</v>
      </c>
      <c r="I644" s="253"/>
      <c r="J644" s="253">
        <f t="shared" si="11"/>
        <v>0</v>
      </c>
    </row>
    <row r="645" spans="1:10">
      <c r="A645" s="253">
        <v>837</v>
      </c>
      <c r="B645" s="253" t="s">
        <v>536</v>
      </c>
      <c r="C645" s="253" t="s">
        <v>479</v>
      </c>
      <c r="D645" s="253" t="s">
        <v>4</v>
      </c>
      <c r="I645" s="253"/>
      <c r="J645" s="253">
        <f t="shared" si="11"/>
        <v>0</v>
      </c>
    </row>
    <row r="646" spans="1:10">
      <c r="A646" s="253">
        <v>838</v>
      </c>
      <c r="B646" s="253" t="s">
        <v>536</v>
      </c>
      <c r="C646" s="253" t="s">
        <v>479</v>
      </c>
      <c r="D646" s="253" t="s">
        <v>4</v>
      </c>
      <c r="I646" s="253"/>
      <c r="J646" s="253">
        <f t="shared" si="11"/>
        <v>0</v>
      </c>
    </row>
    <row r="647" spans="1:10">
      <c r="A647" s="253">
        <v>839</v>
      </c>
      <c r="B647" s="253" t="s">
        <v>536</v>
      </c>
      <c r="C647" s="253" t="s">
        <v>479</v>
      </c>
      <c r="D647" s="253" t="s">
        <v>4</v>
      </c>
      <c r="I647" s="253"/>
      <c r="J647" s="253">
        <f t="shared" si="11"/>
        <v>0</v>
      </c>
    </row>
    <row r="648" spans="1:10">
      <c r="A648" s="253">
        <v>840</v>
      </c>
      <c r="B648" s="253" t="s">
        <v>536</v>
      </c>
      <c r="C648" s="253" t="s">
        <v>479</v>
      </c>
      <c r="D648" s="253" t="s">
        <v>4</v>
      </c>
      <c r="I648" s="253"/>
      <c r="J648" s="253">
        <f t="shared" si="11"/>
        <v>0</v>
      </c>
    </row>
    <row r="649" spans="1:10">
      <c r="A649" s="253">
        <v>841</v>
      </c>
      <c r="B649" s="253" t="s">
        <v>536</v>
      </c>
      <c r="C649" s="253" t="s">
        <v>479</v>
      </c>
      <c r="D649" s="253" t="s">
        <v>4</v>
      </c>
      <c r="I649" s="253"/>
      <c r="J649" s="253">
        <f t="shared" ref="J649:J712" si="12">IF(E649="Category 1",1,IF(E649="Category 2",2,IF(E649="Category 3",3,0)))</f>
        <v>0</v>
      </c>
    </row>
    <row r="650" spans="1:10">
      <c r="A650" s="253">
        <v>842</v>
      </c>
      <c r="B650" s="253" t="s">
        <v>536</v>
      </c>
      <c r="C650" s="253" t="s">
        <v>479</v>
      </c>
      <c r="D650" s="253" t="s">
        <v>4</v>
      </c>
      <c r="I650" s="253"/>
      <c r="J650" s="253">
        <f t="shared" si="12"/>
        <v>0</v>
      </c>
    </row>
    <row r="651" spans="1:10">
      <c r="A651" s="253">
        <v>843</v>
      </c>
      <c r="B651" s="253" t="s">
        <v>536</v>
      </c>
      <c r="C651" s="253" t="s">
        <v>479</v>
      </c>
      <c r="D651" s="253" t="s">
        <v>4</v>
      </c>
      <c r="I651" s="253"/>
      <c r="J651" s="253">
        <f t="shared" si="12"/>
        <v>0</v>
      </c>
    </row>
    <row r="652" spans="1:10">
      <c r="A652" s="253">
        <v>844</v>
      </c>
      <c r="B652" s="253" t="s">
        <v>536</v>
      </c>
      <c r="C652" s="253" t="s">
        <v>479</v>
      </c>
      <c r="D652" s="253" t="s">
        <v>4</v>
      </c>
      <c r="I652" s="253"/>
      <c r="J652" s="253">
        <f t="shared" si="12"/>
        <v>0</v>
      </c>
    </row>
    <row r="653" spans="1:10">
      <c r="A653" s="253">
        <v>845</v>
      </c>
      <c r="B653" s="253" t="s">
        <v>536</v>
      </c>
      <c r="C653" s="253" t="s">
        <v>479</v>
      </c>
      <c r="D653" s="253" t="s">
        <v>4</v>
      </c>
      <c r="I653" s="253"/>
      <c r="J653" s="253">
        <f t="shared" si="12"/>
        <v>0</v>
      </c>
    </row>
    <row r="654" spans="1:10">
      <c r="A654" s="253">
        <v>846</v>
      </c>
      <c r="B654" s="253" t="s">
        <v>536</v>
      </c>
      <c r="C654" s="253" t="s">
        <v>479</v>
      </c>
      <c r="D654" s="253" t="s">
        <v>4</v>
      </c>
      <c r="I654" s="253"/>
      <c r="J654" s="253">
        <f t="shared" si="12"/>
        <v>0</v>
      </c>
    </row>
    <row r="655" spans="1:10">
      <c r="A655" s="253">
        <v>847</v>
      </c>
      <c r="B655" s="253" t="s">
        <v>536</v>
      </c>
      <c r="C655" s="253" t="s">
        <v>479</v>
      </c>
      <c r="D655" s="253" t="s">
        <v>4</v>
      </c>
      <c r="I655" s="253"/>
      <c r="J655" s="253">
        <f t="shared" si="12"/>
        <v>0</v>
      </c>
    </row>
    <row r="656" spans="1:10">
      <c r="A656" s="253">
        <v>848</v>
      </c>
      <c r="B656" s="253" t="s">
        <v>536</v>
      </c>
      <c r="C656" s="253" t="s">
        <v>479</v>
      </c>
      <c r="D656" s="253" t="s">
        <v>4</v>
      </c>
      <c r="I656" s="253"/>
      <c r="J656" s="253">
        <f t="shared" si="12"/>
        <v>0</v>
      </c>
    </row>
    <row r="657" spans="1:10">
      <c r="A657" s="253">
        <v>849</v>
      </c>
      <c r="B657" s="253" t="s">
        <v>536</v>
      </c>
      <c r="C657" s="253" t="s">
        <v>479</v>
      </c>
      <c r="D657" s="253" t="s">
        <v>4</v>
      </c>
      <c r="I657" s="253"/>
      <c r="J657" s="253">
        <f t="shared" si="12"/>
        <v>0</v>
      </c>
    </row>
    <row r="658" spans="1:10">
      <c r="A658" s="253">
        <v>850</v>
      </c>
      <c r="B658" s="253" t="s">
        <v>536</v>
      </c>
      <c r="C658" s="253" t="s">
        <v>479</v>
      </c>
      <c r="D658" s="253" t="s">
        <v>4</v>
      </c>
      <c r="I658" s="253"/>
      <c r="J658" s="253">
        <f t="shared" si="12"/>
        <v>0</v>
      </c>
    </row>
    <row r="659" spans="1:10">
      <c r="A659" s="253">
        <v>851</v>
      </c>
      <c r="B659" s="253" t="s">
        <v>536</v>
      </c>
      <c r="C659" s="253" t="s">
        <v>479</v>
      </c>
      <c r="D659" s="253" t="s">
        <v>4</v>
      </c>
      <c r="I659" s="253"/>
      <c r="J659" s="253">
        <f t="shared" si="12"/>
        <v>0</v>
      </c>
    </row>
    <row r="660" spans="1:10">
      <c r="A660" s="253">
        <v>852</v>
      </c>
      <c r="B660" s="253" t="s">
        <v>536</v>
      </c>
      <c r="C660" s="253" t="s">
        <v>479</v>
      </c>
      <c r="D660" s="253" t="s">
        <v>4</v>
      </c>
      <c r="I660" s="253"/>
      <c r="J660" s="253">
        <f t="shared" si="12"/>
        <v>0</v>
      </c>
    </row>
    <row r="661" spans="1:10">
      <c r="A661" s="253">
        <v>853</v>
      </c>
      <c r="B661" s="253" t="s">
        <v>536</v>
      </c>
      <c r="C661" s="253" t="s">
        <v>479</v>
      </c>
      <c r="D661" s="253" t="s">
        <v>4</v>
      </c>
      <c r="I661" s="253"/>
      <c r="J661" s="253">
        <f t="shared" si="12"/>
        <v>0</v>
      </c>
    </row>
    <row r="662" spans="1:10">
      <c r="A662" s="253">
        <v>854</v>
      </c>
      <c r="B662" s="253" t="s">
        <v>536</v>
      </c>
      <c r="C662" s="253" t="s">
        <v>479</v>
      </c>
      <c r="D662" s="253" t="s">
        <v>4</v>
      </c>
      <c r="I662" s="253"/>
      <c r="J662" s="253">
        <f t="shared" si="12"/>
        <v>0</v>
      </c>
    </row>
    <row r="663" spans="1:10">
      <c r="A663" s="253">
        <v>855</v>
      </c>
      <c r="B663" s="253" t="s">
        <v>536</v>
      </c>
      <c r="C663" s="253" t="s">
        <v>479</v>
      </c>
      <c r="D663" s="253" t="s">
        <v>4</v>
      </c>
      <c r="I663" s="253"/>
      <c r="J663" s="253">
        <f t="shared" si="12"/>
        <v>0</v>
      </c>
    </row>
    <row r="664" spans="1:10">
      <c r="A664" s="253">
        <v>856</v>
      </c>
      <c r="B664" s="253" t="s">
        <v>536</v>
      </c>
      <c r="C664" s="253" t="s">
        <v>479</v>
      </c>
      <c r="D664" s="253" t="s">
        <v>4</v>
      </c>
      <c r="I664" s="253"/>
      <c r="J664" s="253">
        <f t="shared" si="12"/>
        <v>0</v>
      </c>
    </row>
    <row r="665" spans="1:10">
      <c r="A665" s="253">
        <v>857</v>
      </c>
      <c r="B665" s="253" t="s">
        <v>536</v>
      </c>
      <c r="C665" s="253" t="s">
        <v>479</v>
      </c>
      <c r="D665" s="253" t="s">
        <v>4</v>
      </c>
      <c r="I665" s="253"/>
      <c r="J665" s="253">
        <f t="shared" si="12"/>
        <v>0</v>
      </c>
    </row>
    <row r="666" spans="1:10">
      <c r="A666" s="253">
        <v>858</v>
      </c>
      <c r="B666" s="253" t="s">
        <v>536</v>
      </c>
      <c r="C666" s="253" t="s">
        <v>479</v>
      </c>
      <c r="D666" s="253" t="s">
        <v>4</v>
      </c>
      <c r="I666" s="253"/>
      <c r="J666" s="253">
        <f t="shared" si="12"/>
        <v>0</v>
      </c>
    </row>
    <row r="667" spans="1:10">
      <c r="A667" s="253">
        <v>859</v>
      </c>
      <c r="B667" s="253" t="s">
        <v>536</v>
      </c>
      <c r="C667" s="253" t="s">
        <v>479</v>
      </c>
      <c r="D667" s="253" t="s">
        <v>4</v>
      </c>
      <c r="I667" s="253"/>
      <c r="J667" s="253">
        <f t="shared" si="12"/>
        <v>0</v>
      </c>
    </row>
    <row r="668" spans="1:10">
      <c r="A668" s="253">
        <v>860</v>
      </c>
      <c r="B668" s="253" t="s">
        <v>536</v>
      </c>
      <c r="C668" s="253" t="s">
        <v>479</v>
      </c>
      <c r="D668" s="253" t="s">
        <v>4</v>
      </c>
      <c r="I668" s="253"/>
      <c r="J668" s="253">
        <f t="shared" si="12"/>
        <v>0</v>
      </c>
    </row>
    <row r="669" spans="1:10">
      <c r="A669" s="253">
        <v>861</v>
      </c>
      <c r="B669" s="253" t="s">
        <v>536</v>
      </c>
      <c r="C669" s="253" t="s">
        <v>479</v>
      </c>
      <c r="D669" s="253" t="s">
        <v>4</v>
      </c>
      <c r="I669" s="253"/>
      <c r="J669" s="253">
        <f t="shared" si="12"/>
        <v>0</v>
      </c>
    </row>
    <row r="670" spans="1:10">
      <c r="A670" s="253">
        <v>862</v>
      </c>
      <c r="B670" s="253" t="s">
        <v>536</v>
      </c>
      <c r="C670" s="253" t="s">
        <v>479</v>
      </c>
      <c r="D670" s="253" t="s">
        <v>4</v>
      </c>
      <c r="I670" s="253"/>
      <c r="J670" s="253">
        <f t="shared" si="12"/>
        <v>0</v>
      </c>
    </row>
    <row r="671" spans="1:10">
      <c r="A671" s="253">
        <v>863</v>
      </c>
      <c r="B671" s="253" t="s">
        <v>536</v>
      </c>
      <c r="C671" s="253" t="s">
        <v>479</v>
      </c>
      <c r="D671" s="253" t="s">
        <v>4</v>
      </c>
      <c r="I671" s="253"/>
      <c r="J671" s="253">
        <f t="shared" si="12"/>
        <v>0</v>
      </c>
    </row>
    <row r="672" spans="1:10">
      <c r="A672" s="253">
        <v>864</v>
      </c>
      <c r="B672" s="253" t="s">
        <v>536</v>
      </c>
      <c r="C672" s="253" t="s">
        <v>479</v>
      </c>
      <c r="D672" s="253" t="s">
        <v>4</v>
      </c>
      <c r="I672" s="253"/>
      <c r="J672" s="253">
        <f t="shared" si="12"/>
        <v>0</v>
      </c>
    </row>
    <row r="673" spans="1:10">
      <c r="A673" s="253">
        <v>865</v>
      </c>
      <c r="B673" s="253" t="s">
        <v>536</v>
      </c>
      <c r="C673" s="253" t="s">
        <v>479</v>
      </c>
      <c r="D673" s="253" t="s">
        <v>4</v>
      </c>
      <c r="I673" s="253"/>
      <c r="J673" s="253">
        <f t="shared" si="12"/>
        <v>0</v>
      </c>
    </row>
    <row r="674" spans="1:10">
      <c r="A674" s="253">
        <v>866</v>
      </c>
      <c r="B674" s="253" t="s">
        <v>536</v>
      </c>
      <c r="C674" s="253" t="s">
        <v>479</v>
      </c>
      <c r="D674" s="253" t="s">
        <v>4</v>
      </c>
      <c r="I674" s="253"/>
      <c r="J674" s="253">
        <f t="shared" si="12"/>
        <v>0</v>
      </c>
    </row>
    <row r="675" spans="1:10">
      <c r="A675" s="253">
        <v>867</v>
      </c>
      <c r="B675" s="253" t="s">
        <v>536</v>
      </c>
      <c r="C675" s="253" t="s">
        <v>479</v>
      </c>
      <c r="D675" s="253" t="s">
        <v>4</v>
      </c>
      <c r="I675" s="253"/>
      <c r="J675" s="253">
        <f t="shared" si="12"/>
        <v>0</v>
      </c>
    </row>
    <row r="676" spans="1:10">
      <c r="A676" s="253">
        <v>868</v>
      </c>
      <c r="B676" s="253" t="s">
        <v>536</v>
      </c>
      <c r="C676" s="253" t="s">
        <v>479</v>
      </c>
      <c r="D676" s="253" t="s">
        <v>4</v>
      </c>
      <c r="I676" s="253"/>
      <c r="J676" s="253">
        <f t="shared" si="12"/>
        <v>0</v>
      </c>
    </row>
    <row r="677" spans="1:10">
      <c r="A677" s="253">
        <v>869</v>
      </c>
      <c r="B677" s="253" t="s">
        <v>536</v>
      </c>
      <c r="C677" s="253" t="s">
        <v>479</v>
      </c>
      <c r="D677" s="253" t="s">
        <v>4</v>
      </c>
      <c r="I677" s="253"/>
      <c r="J677" s="253">
        <f t="shared" si="12"/>
        <v>0</v>
      </c>
    </row>
    <row r="678" spans="1:10">
      <c r="A678" s="253">
        <v>870</v>
      </c>
      <c r="B678" s="253" t="s">
        <v>536</v>
      </c>
      <c r="C678" s="253" t="s">
        <v>479</v>
      </c>
      <c r="D678" s="253" t="s">
        <v>4</v>
      </c>
      <c r="I678" s="253"/>
      <c r="J678" s="253">
        <f t="shared" si="12"/>
        <v>0</v>
      </c>
    </row>
    <row r="679" spans="1:10">
      <c r="A679" s="253">
        <v>871</v>
      </c>
      <c r="B679" s="253" t="s">
        <v>536</v>
      </c>
      <c r="C679" s="253" t="s">
        <v>479</v>
      </c>
      <c r="D679" s="253" t="s">
        <v>4</v>
      </c>
      <c r="I679" s="253"/>
      <c r="J679" s="253">
        <f t="shared" si="12"/>
        <v>0</v>
      </c>
    </row>
    <row r="680" spans="1:10">
      <c r="A680" s="253">
        <v>872</v>
      </c>
      <c r="B680" s="253" t="s">
        <v>536</v>
      </c>
      <c r="C680" s="253" t="s">
        <v>479</v>
      </c>
      <c r="D680" s="253" t="s">
        <v>4</v>
      </c>
      <c r="I680" s="253"/>
      <c r="J680" s="253">
        <f t="shared" si="12"/>
        <v>0</v>
      </c>
    </row>
    <row r="681" spans="1:10">
      <c r="A681" s="253">
        <v>873</v>
      </c>
      <c r="B681" s="253" t="s">
        <v>536</v>
      </c>
      <c r="C681" s="253" t="s">
        <v>479</v>
      </c>
      <c r="D681" s="253" t="s">
        <v>4</v>
      </c>
      <c r="I681" s="253"/>
      <c r="J681" s="253">
        <f t="shared" si="12"/>
        <v>0</v>
      </c>
    </row>
    <row r="682" spans="1:10">
      <c r="A682" s="253">
        <v>874</v>
      </c>
      <c r="B682" s="253" t="s">
        <v>536</v>
      </c>
      <c r="C682" s="253" t="s">
        <v>479</v>
      </c>
      <c r="D682" s="253" t="s">
        <v>4</v>
      </c>
      <c r="I682" s="253"/>
      <c r="J682" s="253">
        <f t="shared" si="12"/>
        <v>0</v>
      </c>
    </row>
    <row r="683" spans="1:10">
      <c r="A683" s="253">
        <v>875</v>
      </c>
      <c r="B683" s="253" t="s">
        <v>536</v>
      </c>
      <c r="C683" s="253" t="s">
        <v>479</v>
      </c>
      <c r="D683" s="253" t="s">
        <v>4</v>
      </c>
      <c r="I683" s="253"/>
      <c r="J683" s="253">
        <f t="shared" si="12"/>
        <v>0</v>
      </c>
    </row>
    <row r="684" spans="1:10">
      <c r="A684" s="253">
        <v>876</v>
      </c>
      <c r="B684" s="253" t="s">
        <v>536</v>
      </c>
      <c r="C684" s="253" t="s">
        <v>479</v>
      </c>
      <c r="D684" s="253" t="s">
        <v>4</v>
      </c>
      <c r="I684" s="253"/>
      <c r="J684" s="253">
        <f t="shared" si="12"/>
        <v>0</v>
      </c>
    </row>
    <row r="685" spans="1:10">
      <c r="A685" s="253">
        <v>877</v>
      </c>
      <c r="B685" s="253" t="s">
        <v>536</v>
      </c>
      <c r="C685" s="253" t="s">
        <v>479</v>
      </c>
      <c r="D685" s="253" t="s">
        <v>4</v>
      </c>
      <c r="I685" s="253"/>
      <c r="J685" s="253">
        <f t="shared" si="12"/>
        <v>0</v>
      </c>
    </row>
    <row r="686" spans="1:10">
      <c r="A686" s="253">
        <v>878</v>
      </c>
      <c r="B686" s="253" t="s">
        <v>536</v>
      </c>
      <c r="C686" s="253" t="s">
        <v>479</v>
      </c>
      <c r="D686" s="253" t="s">
        <v>4</v>
      </c>
      <c r="I686" s="253"/>
      <c r="J686" s="253">
        <f t="shared" si="12"/>
        <v>0</v>
      </c>
    </row>
    <row r="687" spans="1:10">
      <c r="A687" s="253">
        <v>879</v>
      </c>
      <c r="B687" s="253" t="s">
        <v>536</v>
      </c>
      <c r="C687" s="253" t="s">
        <v>479</v>
      </c>
      <c r="D687" s="253" t="s">
        <v>4</v>
      </c>
      <c r="I687" s="253"/>
      <c r="J687" s="253">
        <f t="shared" si="12"/>
        <v>0</v>
      </c>
    </row>
    <row r="688" spans="1:10">
      <c r="A688" s="253">
        <v>880</v>
      </c>
      <c r="B688" s="253" t="s">
        <v>536</v>
      </c>
      <c r="C688" s="253" t="s">
        <v>479</v>
      </c>
      <c r="D688" s="253" t="s">
        <v>4</v>
      </c>
      <c r="I688" s="253"/>
      <c r="J688" s="253">
        <f t="shared" si="12"/>
        <v>0</v>
      </c>
    </row>
    <row r="689" spans="1:10">
      <c r="A689" s="253">
        <v>881</v>
      </c>
      <c r="B689" s="253" t="s">
        <v>536</v>
      </c>
      <c r="C689" s="253" t="s">
        <v>479</v>
      </c>
      <c r="D689" s="253" t="s">
        <v>4</v>
      </c>
      <c r="I689" s="253"/>
      <c r="J689" s="253">
        <f t="shared" si="12"/>
        <v>0</v>
      </c>
    </row>
    <row r="690" spans="1:10">
      <c r="A690" s="253">
        <v>882</v>
      </c>
      <c r="B690" s="253" t="s">
        <v>536</v>
      </c>
      <c r="C690" s="253" t="s">
        <v>479</v>
      </c>
      <c r="D690" s="253" t="s">
        <v>4</v>
      </c>
      <c r="I690" s="253"/>
      <c r="J690" s="253">
        <f t="shared" si="12"/>
        <v>0</v>
      </c>
    </row>
    <row r="691" spans="1:10">
      <c r="A691" s="253">
        <v>883</v>
      </c>
      <c r="B691" s="253" t="s">
        <v>536</v>
      </c>
      <c r="C691" s="253" t="s">
        <v>479</v>
      </c>
      <c r="D691" s="253" t="s">
        <v>4</v>
      </c>
      <c r="I691" s="253"/>
      <c r="J691" s="253">
        <f t="shared" si="12"/>
        <v>0</v>
      </c>
    </row>
    <row r="692" spans="1:10">
      <c r="A692" s="253">
        <v>884</v>
      </c>
      <c r="B692" s="253" t="s">
        <v>536</v>
      </c>
      <c r="C692" s="253" t="s">
        <v>479</v>
      </c>
      <c r="D692" s="253" t="s">
        <v>4</v>
      </c>
      <c r="I692" s="253"/>
      <c r="J692" s="253">
        <f t="shared" si="12"/>
        <v>0</v>
      </c>
    </row>
    <row r="693" spans="1:10">
      <c r="A693" s="253">
        <v>885</v>
      </c>
      <c r="B693" s="253" t="s">
        <v>536</v>
      </c>
      <c r="C693" s="253" t="s">
        <v>479</v>
      </c>
      <c r="D693" s="253" t="s">
        <v>4</v>
      </c>
      <c r="I693" s="253"/>
      <c r="J693" s="253">
        <f t="shared" si="12"/>
        <v>0</v>
      </c>
    </row>
    <row r="694" spans="1:10">
      <c r="A694" s="253">
        <v>886</v>
      </c>
      <c r="B694" s="253" t="s">
        <v>536</v>
      </c>
      <c r="C694" s="253" t="s">
        <v>479</v>
      </c>
      <c r="D694" s="253" t="s">
        <v>4</v>
      </c>
      <c r="I694" s="253"/>
      <c r="J694" s="253">
        <f t="shared" si="12"/>
        <v>0</v>
      </c>
    </row>
    <row r="695" spans="1:10">
      <c r="A695" s="253">
        <v>887</v>
      </c>
      <c r="B695" s="253" t="s">
        <v>536</v>
      </c>
      <c r="C695" s="253" t="s">
        <v>479</v>
      </c>
      <c r="D695" s="253" t="s">
        <v>4</v>
      </c>
      <c r="I695" s="253"/>
      <c r="J695" s="253">
        <f t="shared" si="12"/>
        <v>0</v>
      </c>
    </row>
    <row r="696" spans="1:10">
      <c r="A696" s="253">
        <v>888</v>
      </c>
      <c r="B696" s="253" t="s">
        <v>536</v>
      </c>
      <c r="C696" s="253" t="s">
        <v>479</v>
      </c>
      <c r="D696" s="253" t="s">
        <v>4</v>
      </c>
      <c r="I696" s="253"/>
      <c r="J696" s="253">
        <f t="shared" si="12"/>
        <v>0</v>
      </c>
    </row>
    <row r="697" spans="1:10">
      <c r="A697" s="253">
        <v>889</v>
      </c>
      <c r="B697" s="253" t="s">
        <v>536</v>
      </c>
      <c r="C697" s="253" t="s">
        <v>479</v>
      </c>
      <c r="D697" s="253" t="s">
        <v>4</v>
      </c>
      <c r="I697" s="253"/>
      <c r="J697" s="253">
        <f t="shared" si="12"/>
        <v>0</v>
      </c>
    </row>
    <row r="698" spans="1:10">
      <c r="A698" s="253">
        <v>890</v>
      </c>
      <c r="B698" s="253" t="s">
        <v>536</v>
      </c>
      <c r="C698" s="253" t="s">
        <v>479</v>
      </c>
      <c r="D698" s="253" t="s">
        <v>4</v>
      </c>
      <c r="I698" s="253"/>
      <c r="J698" s="253">
        <f t="shared" si="12"/>
        <v>0</v>
      </c>
    </row>
    <row r="699" spans="1:10">
      <c r="A699" s="253">
        <v>891</v>
      </c>
      <c r="B699" s="253" t="s">
        <v>536</v>
      </c>
      <c r="C699" s="253" t="s">
        <v>479</v>
      </c>
      <c r="D699" s="253" t="s">
        <v>4</v>
      </c>
      <c r="I699" s="253"/>
      <c r="J699" s="253">
        <f t="shared" si="12"/>
        <v>0</v>
      </c>
    </row>
    <row r="700" spans="1:10">
      <c r="A700" s="253">
        <v>892</v>
      </c>
      <c r="B700" s="253" t="s">
        <v>536</v>
      </c>
      <c r="C700" s="253" t="s">
        <v>479</v>
      </c>
      <c r="D700" s="253" t="s">
        <v>4</v>
      </c>
      <c r="I700" s="253"/>
      <c r="J700" s="253">
        <f t="shared" si="12"/>
        <v>0</v>
      </c>
    </row>
    <row r="701" spans="1:10">
      <c r="A701" s="253">
        <v>893</v>
      </c>
      <c r="B701" s="253" t="s">
        <v>536</v>
      </c>
      <c r="C701" s="253" t="s">
        <v>479</v>
      </c>
      <c r="D701" s="253" t="s">
        <v>4</v>
      </c>
      <c r="I701" s="253"/>
      <c r="J701" s="253">
        <f t="shared" si="12"/>
        <v>0</v>
      </c>
    </row>
    <row r="702" spans="1:10">
      <c r="A702" s="253">
        <v>894</v>
      </c>
      <c r="B702" s="253" t="s">
        <v>536</v>
      </c>
      <c r="C702" s="253" t="s">
        <v>479</v>
      </c>
      <c r="D702" s="253" t="s">
        <v>4</v>
      </c>
      <c r="I702" s="253"/>
      <c r="J702" s="253">
        <f t="shared" si="12"/>
        <v>0</v>
      </c>
    </row>
    <row r="703" spans="1:10">
      <c r="A703" s="253">
        <v>895</v>
      </c>
      <c r="B703" s="253" t="s">
        <v>536</v>
      </c>
      <c r="C703" s="253" t="s">
        <v>479</v>
      </c>
      <c r="D703" s="253" t="s">
        <v>4</v>
      </c>
      <c r="I703" s="253"/>
      <c r="J703" s="253">
        <f t="shared" si="12"/>
        <v>0</v>
      </c>
    </row>
    <row r="704" spans="1:10">
      <c r="A704" s="253">
        <v>896</v>
      </c>
      <c r="B704" s="253" t="s">
        <v>536</v>
      </c>
      <c r="C704" s="253" t="s">
        <v>479</v>
      </c>
      <c r="D704" s="253" t="s">
        <v>4</v>
      </c>
      <c r="I704" s="253"/>
      <c r="J704" s="253">
        <f t="shared" si="12"/>
        <v>0</v>
      </c>
    </row>
    <row r="705" spans="1:10">
      <c r="A705" s="253">
        <v>897</v>
      </c>
      <c r="B705" s="253" t="s">
        <v>536</v>
      </c>
      <c r="C705" s="253" t="s">
        <v>479</v>
      </c>
      <c r="D705" s="253" t="s">
        <v>4</v>
      </c>
      <c r="I705" s="253"/>
      <c r="J705" s="253">
        <f t="shared" si="12"/>
        <v>0</v>
      </c>
    </row>
    <row r="706" spans="1:10">
      <c r="A706" s="253">
        <v>898</v>
      </c>
      <c r="B706" s="253" t="s">
        <v>536</v>
      </c>
      <c r="C706" s="253" t="s">
        <v>479</v>
      </c>
      <c r="D706" s="253" t="s">
        <v>4</v>
      </c>
      <c r="I706" s="253"/>
      <c r="J706" s="253">
        <f t="shared" si="12"/>
        <v>0</v>
      </c>
    </row>
    <row r="707" spans="1:10">
      <c r="A707" s="253">
        <v>899</v>
      </c>
      <c r="B707" s="253" t="s">
        <v>536</v>
      </c>
      <c r="C707" s="253" t="s">
        <v>479</v>
      </c>
      <c r="D707" s="253" t="s">
        <v>4</v>
      </c>
      <c r="I707" s="253"/>
      <c r="J707" s="253">
        <f t="shared" si="12"/>
        <v>0</v>
      </c>
    </row>
    <row r="708" spans="1:10">
      <c r="A708" s="253">
        <v>900</v>
      </c>
      <c r="B708" s="253" t="s">
        <v>536</v>
      </c>
      <c r="C708" s="253" t="s">
        <v>479</v>
      </c>
      <c r="D708" s="253" t="s">
        <v>4</v>
      </c>
      <c r="I708" s="253"/>
      <c r="J708" s="253">
        <f t="shared" si="12"/>
        <v>0</v>
      </c>
    </row>
    <row r="709" spans="1:10">
      <c r="A709" s="253">
        <v>901</v>
      </c>
      <c r="B709" s="253" t="s">
        <v>536</v>
      </c>
      <c r="C709" s="253" t="s">
        <v>479</v>
      </c>
      <c r="D709" s="253" t="s">
        <v>4</v>
      </c>
      <c r="I709" s="253"/>
      <c r="J709" s="253">
        <f t="shared" si="12"/>
        <v>0</v>
      </c>
    </row>
    <row r="710" spans="1:10">
      <c r="A710" s="253">
        <v>902</v>
      </c>
      <c r="B710" s="253" t="s">
        <v>536</v>
      </c>
      <c r="C710" s="253" t="s">
        <v>479</v>
      </c>
      <c r="D710" s="253" t="s">
        <v>4</v>
      </c>
      <c r="I710" s="253"/>
      <c r="J710" s="253">
        <f t="shared" si="12"/>
        <v>0</v>
      </c>
    </row>
    <row r="711" spans="1:10">
      <c r="A711" s="253">
        <v>903</v>
      </c>
      <c r="B711" s="253" t="s">
        <v>536</v>
      </c>
      <c r="C711" s="253" t="s">
        <v>479</v>
      </c>
      <c r="D711" s="253" t="s">
        <v>4</v>
      </c>
      <c r="I711" s="253"/>
      <c r="J711" s="253">
        <f t="shared" si="12"/>
        <v>0</v>
      </c>
    </row>
    <row r="712" spans="1:10">
      <c r="A712" s="253">
        <v>904</v>
      </c>
      <c r="B712" s="253" t="s">
        <v>536</v>
      </c>
      <c r="C712" s="253" t="s">
        <v>479</v>
      </c>
      <c r="D712" s="253" t="s">
        <v>4</v>
      </c>
      <c r="I712" s="253"/>
      <c r="J712" s="253">
        <f t="shared" si="12"/>
        <v>0</v>
      </c>
    </row>
    <row r="713" spans="1:10">
      <c r="A713" s="253">
        <v>905</v>
      </c>
      <c r="B713" s="253" t="s">
        <v>536</v>
      </c>
      <c r="C713" s="253" t="s">
        <v>479</v>
      </c>
      <c r="D713" s="253" t="s">
        <v>4</v>
      </c>
      <c r="I713" s="253"/>
      <c r="J713" s="253">
        <f t="shared" ref="J713:J776" si="13">IF(E713="Category 1",1,IF(E713="Category 2",2,IF(E713="Category 3",3,0)))</f>
        <v>0</v>
      </c>
    </row>
    <row r="714" spans="1:10">
      <c r="A714" s="253">
        <v>906</v>
      </c>
      <c r="B714" s="253" t="s">
        <v>536</v>
      </c>
      <c r="C714" s="253" t="s">
        <v>479</v>
      </c>
      <c r="D714" s="253" t="s">
        <v>4</v>
      </c>
      <c r="I714" s="253"/>
      <c r="J714" s="253">
        <f t="shared" si="13"/>
        <v>0</v>
      </c>
    </row>
    <row r="715" spans="1:10">
      <c r="A715" s="253">
        <v>907</v>
      </c>
      <c r="B715" s="253" t="s">
        <v>536</v>
      </c>
      <c r="C715" s="253" t="s">
        <v>479</v>
      </c>
      <c r="D715" s="253" t="s">
        <v>4</v>
      </c>
      <c r="I715" s="253"/>
      <c r="J715" s="253">
        <f t="shared" si="13"/>
        <v>0</v>
      </c>
    </row>
    <row r="716" spans="1:10">
      <c r="A716" s="253">
        <v>908</v>
      </c>
      <c r="B716" s="253" t="s">
        <v>536</v>
      </c>
      <c r="C716" s="253" t="s">
        <v>479</v>
      </c>
      <c r="D716" s="253" t="s">
        <v>4</v>
      </c>
      <c r="I716" s="253"/>
      <c r="J716" s="253">
        <f t="shared" si="13"/>
        <v>0</v>
      </c>
    </row>
    <row r="717" spans="1:10">
      <c r="A717" s="253">
        <v>909</v>
      </c>
      <c r="B717" s="253" t="s">
        <v>536</v>
      </c>
      <c r="C717" s="253" t="s">
        <v>479</v>
      </c>
      <c r="D717" s="253" t="s">
        <v>4</v>
      </c>
      <c r="I717" s="253"/>
      <c r="J717" s="253">
        <f t="shared" si="13"/>
        <v>0</v>
      </c>
    </row>
    <row r="718" spans="1:10">
      <c r="A718" s="253">
        <v>910</v>
      </c>
      <c r="B718" s="253" t="s">
        <v>536</v>
      </c>
      <c r="C718" s="253" t="s">
        <v>479</v>
      </c>
      <c r="D718" s="253" t="s">
        <v>4</v>
      </c>
      <c r="I718" s="253"/>
      <c r="J718" s="253">
        <f t="shared" si="13"/>
        <v>0</v>
      </c>
    </row>
    <row r="719" spans="1:10">
      <c r="A719" s="253">
        <v>911</v>
      </c>
      <c r="B719" s="253" t="s">
        <v>536</v>
      </c>
      <c r="C719" s="253" t="s">
        <v>479</v>
      </c>
      <c r="D719" s="253" t="s">
        <v>4</v>
      </c>
      <c r="I719" s="253"/>
      <c r="J719" s="253">
        <f t="shared" si="13"/>
        <v>0</v>
      </c>
    </row>
    <row r="720" spans="1:10">
      <c r="A720" s="253">
        <v>912</v>
      </c>
      <c r="B720" s="253" t="s">
        <v>536</v>
      </c>
      <c r="C720" s="253" t="s">
        <v>479</v>
      </c>
      <c r="D720" s="253" t="s">
        <v>4</v>
      </c>
      <c r="I720" s="253"/>
      <c r="J720" s="253">
        <f t="shared" si="13"/>
        <v>0</v>
      </c>
    </row>
    <row r="721" spans="1:10">
      <c r="A721" s="253">
        <v>913</v>
      </c>
      <c r="B721" s="253" t="s">
        <v>536</v>
      </c>
      <c r="C721" s="253" t="s">
        <v>479</v>
      </c>
      <c r="D721" s="253" t="s">
        <v>4</v>
      </c>
      <c r="I721" s="253"/>
      <c r="J721" s="253">
        <f t="shared" si="13"/>
        <v>0</v>
      </c>
    </row>
    <row r="722" spans="1:10">
      <c r="A722" s="253">
        <v>914</v>
      </c>
      <c r="B722" s="253" t="s">
        <v>536</v>
      </c>
      <c r="C722" s="253" t="s">
        <v>479</v>
      </c>
      <c r="D722" s="253" t="s">
        <v>4</v>
      </c>
      <c r="I722" s="253"/>
      <c r="J722" s="253">
        <f t="shared" si="13"/>
        <v>0</v>
      </c>
    </row>
    <row r="723" spans="1:10">
      <c r="A723" s="253">
        <v>915</v>
      </c>
      <c r="B723" s="253" t="s">
        <v>536</v>
      </c>
      <c r="C723" s="253" t="s">
        <v>479</v>
      </c>
      <c r="D723" s="253" t="s">
        <v>4</v>
      </c>
      <c r="I723" s="253"/>
      <c r="J723" s="253">
        <f t="shared" si="13"/>
        <v>0</v>
      </c>
    </row>
    <row r="724" spans="1:10">
      <c r="A724" s="253">
        <v>916</v>
      </c>
      <c r="B724" s="253" t="s">
        <v>536</v>
      </c>
      <c r="C724" s="253" t="s">
        <v>479</v>
      </c>
      <c r="D724" s="253" t="s">
        <v>4</v>
      </c>
      <c r="I724" s="253"/>
      <c r="J724" s="253">
        <f t="shared" si="13"/>
        <v>0</v>
      </c>
    </row>
    <row r="725" spans="1:10">
      <c r="A725" s="253">
        <v>917</v>
      </c>
      <c r="B725" s="253" t="s">
        <v>536</v>
      </c>
      <c r="C725" s="253" t="s">
        <v>479</v>
      </c>
      <c r="D725" s="253" t="s">
        <v>4</v>
      </c>
      <c r="I725" s="253"/>
      <c r="J725" s="253">
        <f t="shared" si="13"/>
        <v>0</v>
      </c>
    </row>
    <row r="726" spans="1:10">
      <c r="A726" s="253">
        <v>918</v>
      </c>
      <c r="B726" s="253" t="s">
        <v>536</v>
      </c>
      <c r="C726" s="253" t="s">
        <v>479</v>
      </c>
      <c r="D726" s="253" t="s">
        <v>4</v>
      </c>
      <c r="I726" s="253"/>
      <c r="J726" s="253">
        <f t="shared" si="13"/>
        <v>0</v>
      </c>
    </row>
    <row r="727" spans="1:10">
      <c r="A727" s="253">
        <v>919</v>
      </c>
      <c r="B727" s="253" t="s">
        <v>536</v>
      </c>
      <c r="C727" s="253" t="s">
        <v>479</v>
      </c>
      <c r="D727" s="253" t="s">
        <v>4</v>
      </c>
      <c r="I727" s="253"/>
      <c r="J727" s="253">
        <f t="shared" si="13"/>
        <v>0</v>
      </c>
    </row>
    <row r="728" spans="1:10">
      <c r="A728" s="253">
        <v>920</v>
      </c>
      <c r="B728" s="253" t="s">
        <v>536</v>
      </c>
      <c r="C728" s="253" t="s">
        <v>479</v>
      </c>
      <c r="D728" s="253" t="s">
        <v>4</v>
      </c>
      <c r="I728" s="253"/>
      <c r="J728" s="253">
        <f t="shared" si="13"/>
        <v>0</v>
      </c>
    </row>
    <row r="729" spans="1:10">
      <c r="A729" s="253">
        <v>921</v>
      </c>
      <c r="B729" s="253" t="s">
        <v>536</v>
      </c>
      <c r="C729" s="253" t="s">
        <v>479</v>
      </c>
      <c r="D729" s="253" t="s">
        <v>4</v>
      </c>
      <c r="I729" s="253"/>
      <c r="J729" s="253">
        <f t="shared" si="13"/>
        <v>0</v>
      </c>
    </row>
    <row r="730" spans="1:10">
      <c r="A730" s="253">
        <v>922</v>
      </c>
      <c r="B730" s="253" t="s">
        <v>536</v>
      </c>
      <c r="C730" s="253" t="s">
        <v>479</v>
      </c>
      <c r="D730" s="253" t="s">
        <v>4</v>
      </c>
      <c r="I730" s="253"/>
      <c r="J730" s="253">
        <f t="shared" si="13"/>
        <v>0</v>
      </c>
    </row>
    <row r="731" spans="1:10">
      <c r="A731" s="253">
        <v>923</v>
      </c>
      <c r="B731" s="253" t="s">
        <v>536</v>
      </c>
      <c r="C731" s="253" t="s">
        <v>479</v>
      </c>
      <c r="D731" s="253" t="s">
        <v>4</v>
      </c>
      <c r="I731" s="253"/>
      <c r="J731" s="253">
        <f t="shared" si="13"/>
        <v>0</v>
      </c>
    </row>
    <row r="732" spans="1:10">
      <c r="A732" s="253">
        <v>924</v>
      </c>
      <c r="B732" s="253" t="s">
        <v>536</v>
      </c>
      <c r="C732" s="253" t="s">
        <v>479</v>
      </c>
      <c r="D732" s="253" t="s">
        <v>4</v>
      </c>
      <c r="I732" s="253"/>
      <c r="J732" s="253">
        <f t="shared" si="13"/>
        <v>0</v>
      </c>
    </row>
    <row r="733" spans="1:10">
      <c r="A733" s="253">
        <v>925</v>
      </c>
      <c r="B733" s="253" t="s">
        <v>536</v>
      </c>
      <c r="C733" s="253" t="s">
        <v>479</v>
      </c>
      <c r="D733" s="253" t="s">
        <v>4</v>
      </c>
      <c r="I733" s="253"/>
      <c r="J733" s="253">
        <f t="shared" si="13"/>
        <v>0</v>
      </c>
    </row>
    <row r="734" spans="1:10">
      <c r="A734" s="253">
        <v>926</v>
      </c>
      <c r="B734" s="253" t="s">
        <v>536</v>
      </c>
      <c r="C734" s="253" t="s">
        <v>479</v>
      </c>
      <c r="D734" s="253" t="s">
        <v>4</v>
      </c>
      <c r="I734" s="253"/>
      <c r="J734" s="253">
        <f t="shared" si="13"/>
        <v>0</v>
      </c>
    </row>
    <row r="735" spans="1:10">
      <c r="A735" s="253">
        <v>927</v>
      </c>
      <c r="B735" s="253" t="s">
        <v>536</v>
      </c>
      <c r="C735" s="253" t="s">
        <v>479</v>
      </c>
      <c r="D735" s="253" t="s">
        <v>4</v>
      </c>
      <c r="I735" s="253"/>
      <c r="J735" s="253">
        <f t="shared" si="13"/>
        <v>0</v>
      </c>
    </row>
    <row r="736" spans="1:10">
      <c r="A736" s="253">
        <v>928</v>
      </c>
      <c r="B736" s="253" t="s">
        <v>536</v>
      </c>
      <c r="C736" s="253" t="s">
        <v>479</v>
      </c>
      <c r="D736" s="253" t="s">
        <v>4</v>
      </c>
      <c r="I736" s="253"/>
      <c r="J736" s="253">
        <f t="shared" si="13"/>
        <v>0</v>
      </c>
    </row>
    <row r="737" spans="1:10">
      <c r="A737" s="253">
        <v>929</v>
      </c>
      <c r="B737" s="253" t="s">
        <v>536</v>
      </c>
      <c r="C737" s="253" t="s">
        <v>479</v>
      </c>
      <c r="D737" s="253" t="s">
        <v>4</v>
      </c>
      <c r="I737" s="253"/>
      <c r="J737" s="253">
        <f t="shared" si="13"/>
        <v>0</v>
      </c>
    </row>
    <row r="738" spans="1:10">
      <c r="A738" s="253">
        <v>930</v>
      </c>
      <c r="B738" s="253" t="s">
        <v>536</v>
      </c>
      <c r="C738" s="253" t="s">
        <v>479</v>
      </c>
      <c r="D738" s="253" t="s">
        <v>4</v>
      </c>
      <c r="I738" s="253"/>
      <c r="J738" s="253">
        <f t="shared" si="13"/>
        <v>0</v>
      </c>
    </row>
    <row r="739" spans="1:10">
      <c r="A739" s="253">
        <v>931</v>
      </c>
      <c r="B739" s="253" t="s">
        <v>536</v>
      </c>
      <c r="C739" s="253" t="s">
        <v>479</v>
      </c>
      <c r="D739" s="253" t="s">
        <v>4</v>
      </c>
      <c r="I739" s="253"/>
      <c r="J739" s="253">
        <f t="shared" si="13"/>
        <v>0</v>
      </c>
    </row>
    <row r="740" spans="1:10">
      <c r="A740" s="253">
        <v>932</v>
      </c>
      <c r="B740" s="253" t="s">
        <v>536</v>
      </c>
      <c r="C740" s="253" t="s">
        <v>479</v>
      </c>
      <c r="D740" s="253" t="s">
        <v>4</v>
      </c>
      <c r="I740" s="253"/>
      <c r="J740" s="253">
        <f t="shared" si="13"/>
        <v>0</v>
      </c>
    </row>
    <row r="741" spans="1:10">
      <c r="A741" s="253">
        <v>933</v>
      </c>
      <c r="B741" s="253" t="s">
        <v>536</v>
      </c>
      <c r="C741" s="253" t="s">
        <v>479</v>
      </c>
      <c r="D741" s="253" t="s">
        <v>4</v>
      </c>
      <c r="I741" s="253"/>
      <c r="J741" s="253">
        <f t="shared" si="13"/>
        <v>0</v>
      </c>
    </row>
    <row r="742" spans="1:10">
      <c r="A742" s="253">
        <v>934</v>
      </c>
      <c r="B742" s="253" t="s">
        <v>536</v>
      </c>
      <c r="C742" s="253" t="s">
        <v>479</v>
      </c>
      <c r="D742" s="253" t="s">
        <v>4</v>
      </c>
      <c r="I742" s="253"/>
      <c r="J742" s="253">
        <f t="shared" si="13"/>
        <v>0</v>
      </c>
    </row>
    <row r="743" spans="1:10">
      <c r="A743" s="253">
        <v>935</v>
      </c>
      <c r="B743" s="253" t="s">
        <v>536</v>
      </c>
      <c r="C743" s="253" t="s">
        <v>479</v>
      </c>
      <c r="D743" s="253" t="s">
        <v>4</v>
      </c>
      <c r="I743" s="253"/>
      <c r="J743" s="253">
        <f t="shared" si="13"/>
        <v>0</v>
      </c>
    </row>
    <row r="744" spans="1:10">
      <c r="A744" s="253">
        <v>936</v>
      </c>
      <c r="B744" s="253" t="s">
        <v>536</v>
      </c>
      <c r="C744" s="253" t="s">
        <v>479</v>
      </c>
      <c r="D744" s="253" t="s">
        <v>4</v>
      </c>
      <c r="I744" s="253"/>
      <c r="J744" s="253">
        <f t="shared" si="13"/>
        <v>0</v>
      </c>
    </row>
    <row r="745" spans="1:10">
      <c r="A745" s="253">
        <v>937</v>
      </c>
      <c r="B745" s="253" t="s">
        <v>536</v>
      </c>
      <c r="C745" s="253" t="s">
        <v>479</v>
      </c>
      <c r="D745" s="253" t="s">
        <v>4</v>
      </c>
      <c r="I745" s="253"/>
      <c r="J745" s="253">
        <f t="shared" si="13"/>
        <v>0</v>
      </c>
    </row>
    <row r="746" spans="1:10">
      <c r="A746" s="253">
        <v>938</v>
      </c>
      <c r="B746" s="253" t="s">
        <v>536</v>
      </c>
      <c r="C746" s="253" t="s">
        <v>479</v>
      </c>
      <c r="D746" s="253" t="s">
        <v>4</v>
      </c>
      <c r="I746" s="253"/>
      <c r="J746" s="253">
        <f t="shared" si="13"/>
        <v>0</v>
      </c>
    </row>
    <row r="747" spans="1:10">
      <c r="A747" s="253">
        <v>939</v>
      </c>
      <c r="B747" s="253" t="s">
        <v>536</v>
      </c>
      <c r="C747" s="253" t="s">
        <v>479</v>
      </c>
      <c r="D747" s="253" t="s">
        <v>4</v>
      </c>
      <c r="I747" s="253"/>
      <c r="J747" s="253">
        <f t="shared" si="13"/>
        <v>0</v>
      </c>
    </row>
    <row r="748" spans="1:10">
      <c r="A748" s="253">
        <v>940</v>
      </c>
      <c r="B748" s="253" t="s">
        <v>536</v>
      </c>
      <c r="C748" s="253" t="s">
        <v>479</v>
      </c>
      <c r="D748" s="253" t="s">
        <v>4</v>
      </c>
      <c r="I748" s="253"/>
      <c r="J748" s="253">
        <f t="shared" si="13"/>
        <v>0</v>
      </c>
    </row>
    <row r="749" spans="1:10">
      <c r="A749" s="253">
        <v>941</v>
      </c>
      <c r="B749" s="253" t="s">
        <v>536</v>
      </c>
      <c r="C749" s="253" t="s">
        <v>479</v>
      </c>
      <c r="D749" s="253" t="s">
        <v>4</v>
      </c>
      <c r="I749" s="253"/>
      <c r="J749" s="253">
        <f t="shared" si="13"/>
        <v>0</v>
      </c>
    </row>
    <row r="750" spans="1:10">
      <c r="A750" s="253">
        <v>942</v>
      </c>
      <c r="B750" s="253" t="s">
        <v>536</v>
      </c>
      <c r="C750" s="253" t="s">
        <v>479</v>
      </c>
      <c r="D750" s="253" t="s">
        <v>4</v>
      </c>
      <c r="I750" s="253"/>
      <c r="J750" s="253">
        <f t="shared" si="13"/>
        <v>0</v>
      </c>
    </row>
    <row r="751" spans="1:10">
      <c r="A751" s="253">
        <v>943</v>
      </c>
      <c r="B751" s="253" t="s">
        <v>536</v>
      </c>
      <c r="C751" s="253" t="s">
        <v>479</v>
      </c>
      <c r="D751" s="253" t="s">
        <v>4</v>
      </c>
      <c r="I751" s="253"/>
      <c r="J751" s="253">
        <f t="shared" si="13"/>
        <v>0</v>
      </c>
    </row>
    <row r="752" spans="1:10">
      <c r="A752" s="253">
        <v>944</v>
      </c>
      <c r="B752" s="253" t="s">
        <v>536</v>
      </c>
      <c r="C752" s="253" t="s">
        <v>479</v>
      </c>
      <c r="D752" s="253" t="s">
        <v>4</v>
      </c>
      <c r="I752" s="253"/>
      <c r="J752" s="253">
        <f t="shared" si="13"/>
        <v>0</v>
      </c>
    </row>
    <row r="753" spans="1:10">
      <c r="A753" s="253">
        <v>945</v>
      </c>
      <c r="B753" s="253" t="s">
        <v>536</v>
      </c>
      <c r="C753" s="253" t="s">
        <v>479</v>
      </c>
      <c r="D753" s="253" t="s">
        <v>4</v>
      </c>
      <c r="I753" s="253"/>
      <c r="J753" s="253">
        <f t="shared" si="13"/>
        <v>0</v>
      </c>
    </row>
    <row r="754" spans="1:10">
      <c r="A754" s="253">
        <v>946</v>
      </c>
      <c r="B754" s="253" t="s">
        <v>536</v>
      </c>
      <c r="C754" s="253" t="s">
        <v>479</v>
      </c>
      <c r="D754" s="253" t="s">
        <v>4</v>
      </c>
      <c r="I754" s="253"/>
      <c r="J754" s="253">
        <f t="shared" si="13"/>
        <v>0</v>
      </c>
    </row>
    <row r="755" spans="1:10">
      <c r="A755" s="253">
        <v>947</v>
      </c>
      <c r="B755" s="253" t="s">
        <v>536</v>
      </c>
      <c r="C755" s="253" t="s">
        <v>479</v>
      </c>
      <c r="D755" s="253" t="s">
        <v>4</v>
      </c>
      <c r="I755" s="253"/>
      <c r="J755" s="253">
        <f t="shared" si="13"/>
        <v>0</v>
      </c>
    </row>
    <row r="756" spans="1:10">
      <c r="A756" s="253">
        <v>948</v>
      </c>
      <c r="B756" s="253" t="s">
        <v>536</v>
      </c>
      <c r="C756" s="253" t="s">
        <v>479</v>
      </c>
      <c r="D756" s="253" t="s">
        <v>4</v>
      </c>
      <c r="I756" s="253"/>
      <c r="J756" s="253">
        <f t="shared" si="13"/>
        <v>0</v>
      </c>
    </row>
    <row r="757" spans="1:10">
      <c r="A757" s="253">
        <v>949</v>
      </c>
      <c r="B757" s="253" t="s">
        <v>536</v>
      </c>
      <c r="C757" s="253" t="s">
        <v>479</v>
      </c>
      <c r="D757" s="253" t="s">
        <v>4</v>
      </c>
      <c r="I757" s="253"/>
      <c r="J757" s="253">
        <f t="shared" si="13"/>
        <v>0</v>
      </c>
    </row>
    <row r="758" spans="1:10">
      <c r="A758" s="253">
        <v>950</v>
      </c>
      <c r="B758" s="253" t="s">
        <v>536</v>
      </c>
      <c r="C758" s="253" t="s">
        <v>479</v>
      </c>
      <c r="D758" s="253" t="s">
        <v>4</v>
      </c>
      <c r="I758" s="253"/>
      <c r="J758" s="253">
        <f t="shared" si="13"/>
        <v>0</v>
      </c>
    </row>
    <row r="759" spans="1:10">
      <c r="A759" s="253">
        <v>951</v>
      </c>
      <c r="B759" s="253" t="s">
        <v>536</v>
      </c>
      <c r="C759" s="253" t="s">
        <v>479</v>
      </c>
      <c r="D759" s="253" t="s">
        <v>4</v>
      </c>
      <c r="I759" s="253"/>
      <c r="J759" s="253">
        <f t="shared" si="13"/>
        <v>0</v>
      </c>
    </row>
    <row r="760" spans="1:10">
      <c r="A760" s="253">
        <v>952</v>
      </c>
      <c r="B760" s="253" t="s">
        <v>536</v>
      </c>
      <c r="C760" s="253" t="s">
        <v>479</v>
      </c>
      <c r="D760" s="253" t="s">
        <v>4</v>
      </c>
      <c r="I760" s="253"/>
      <c r="J760" s="253">
        <f t="shared" si="13"/>
        <v>0</v>
      </c>
    </row>
    <row r="761" spans="1:10">
      <c r="A761" s="253">
        <v>953</v>
      </c>
      <c r="B761" s="253" t="s">
        <v>536</v>
      </c>
      <c r="C761" s="253" t="s">
        <v>479</v>
      </c>
      <c r="D761" s="253" t="s">
        <v>4</v>
      </c>
      <c r="I761" s="253"/>
      <c r="J761" s="253">
        <f t="shared" si="13"/>
        <v>0</v>
      </c>
    </row>
    <row r="762" spans="1:10">
      <c r="A762" s="253">
        <v>954</v>
      </c>
      <c r="B762" s="253" t="s">
        <v>536</v>
      </c>
      <c r="C762" s="253" t="s">
        <v>479</v>
      </c>
      <c r="D762" s="253" t="s">
        <v>4</v>
      </c>
      <c r="I762" s="253"/>
      <c r="J762" s="253">
        <f t="shared" si="13"/>
        <v>0</v>
      </c>
    </row>
    <row r="763" spans="1:10">
      <c r="A763" s="253">
        <v>955</v>
      </c>
      <c r="B763" s="253" t="s">
        <v>536</v>
      </c>
      <c r="C763" s="253" t="s">
        <v>479</v>
      </c>
      <c r="D763" s="253" t="s">
        <v>4</v>
      </c>
      <c r="I763" s="253"/>
      <c r="J763" s="253">
        <f t="shared" si="13"/>
        <v>0</v>
      </c>
    </row>
    <row r="764" spans="1:10">
      <c r="A764" s="253">
        <v>956</v>
      </c>
      <c r="B764" s="253" t="s">
        <v>536</v>
      </c>
      <c r="C764" s="253" t="s">
        <v>479</v>
      </c>
      <c r="D764" s="253" t="s">
        <v>4</v>
      </c>
      <c r="I764" s="253"/>
      <c r="J764" s="253">
        <f t="shared" si="13"/>
        <v>0</v>
      </c>
    </row>
    <row r="765" spans="1:10">
      <c r="A765" s="253">
        <v>957</v>
      </c>
      <c r="B765" s="253" t="s">
        <v>536</v>
      </c>
      <c r="C765" s="253" t="s">
        <v>479</v>
      </c>
      <c r="D765" s="253" t="s">
        <v>4</v>
      </c>
      <c r="I765" s="253"/>
      <c r="J765" s="253">
        <f t="shared" si="13"/>
        <v>0</v>
      </c>
    </row>
    <row r="766" spans="1:10">
      <c r="A766" s="253">
        <v>958</v>
      </c>
      <c r="B766" s="253" t="s">
        <v>536</v>
      </c>
      <c r="C766" s="253" t="s">
        <v>479</v>
      </c>
      <c r="D766" s="253" t="s">
        <v>4</v>
      </c>
      <c r="I766" s="253"/>
      <c r="J766" s="253">
        <f t="shared" si="13"/>
        <v>0</v>
      </c>
    </row>
    <row r="767" spans="1:10">
      <c r="A767" s="253">
        <v>959</v>
      </c>
      <c r="B767" s="253" t="s">
        <v>536</v>
      </c>
      <c r="C767" s="253" t="s">
        <v>479</v>
      </c>
      <c r="D767" s="253" t="s">
        <v>4</v>
      </c>
      <c r="I767" s="253"/>
      <c r="J767" s="253">
        <f t="shared" si="13"/>
        <v>0</v>
      </c>
    </row>
    <row r="768" spans="1:10">
      <c r="A768" s="253">
        <v>960</v>
      </c>
      <c r="B768" s="253" t="s">
        <v>536</v>
      </c>
      <c r="C768" s="253" t="s">
        <v>479</v>
      </c>
      <c r="D768" s="253" t="s">
        <v>4</v>
      </c>
      <c r="I768" s="253"/>
      <c r="J768" s="253">
        <f t="shared" si="13"/>
        <v>0</v>
      </c>
    </row>
    <row r="769" spans="1:10">
      <c r="A769" s="253">
        <v>961</v>
      </c>
      <c r="B769" s="253" t="s">
        <v>536</v>
      </c>
      <c r="C769" s="253" t="s">
        <v>479</v>
      </c>
      <c r="D769" s="253" t="s">
        <v>4</v>
      </c>
      <c r="I769" s="253"/>
      <c r="J769" s="253">
        <f t="shared" si="13"/>
        <v>0</v>
      </c>
    </row>
    <row r="770" spans="1:10">
      <c r="A770" s="253">
        <v>962</v>
      </c>
      <c r="B770" s="253" t="s">
        <v>536</v>
      </c>
      <c r="C770" s="253" t="s">
        <v>479</v>
      </c>
      <c r="D770" s="253" t="s">
        <v>4</v>
      </c>
      <c r="I770" s="253"/>
      <c r="J770" s="253">
        <f t="shared" si="13"/>
        <v>0</v>
      </c>
    </row>
    <row r="771" spans="1:10">
      <c r="A771" s="253">
        <v>963</v>
      </c>
      <c r="B771" s="253" t="s">
        <v>536</v>
      </c>
      <c r="C771" s="253" t="s">
        <v>479</v>
      </c>
      <c r="D771" s="253" t="s">
        <v>4</v>
      </c>
      <c r="I771" s="253"/>
      <c r="J771" s="253">
        <f t="shared" si="13"/>
        <v>0</v>
      </c>
    </row>
    <row r="772" spans="1:10">
      <c r="A772" s="253">
        <v>964</v>
      </c>
      <c r="B772" s="253" t="s">
        <v>536</v>
      </c>
      <c r="C772" s="253" t="s">
        <v>479</v>
      </c>
      <c r="D772" s="253" t="s">
        <v>4</v>
      </c>
      <c r="I772" s="253"/>
      <c r="J772" s="253">
        <f t="shared" si="13"/>
        <v>0</v>
      </c>
    </row>
    <row r="773" spans="1:10">
      <c r="A773" s="253">
        <v>965</v>
      </c>
      <c r="B773" s="253" t="s">
        <v>536</v>
      </c>
      <c r="C773" s="253" t="s">
        <v>479</v>
      </c>
      <c r="D773" s="253" t="s">
        <v>4</v>
      </c>
      <c r="I773" s="253"/>
      <c r="J773" s="253">
        <f t="shared" si="13"/>
        <v>0</v>
      </c>
    </row>
    <row r="774" spans="1:10">
      <c r="A774" s="253">
        <v>966</v>
      </c>
      <c r="B774" s="253" t="s">
        <v>536</v>
      </c>
      <c r="C774" s="253" t="s">
        <v>479</v>
      </c>
      <c r="D774" s="253" t="s">
        <v>4</v>
      </c>
      <c r="I774" s="253"/>
      <c r="J774" s="253">
        <f t="shared" si="13"/>
        <v>0</v>
      </c>
    </row>
    <row r="775" spans="1:10">
      <c r="A775" s="253">
        <v>967</v>
      </c>
      <c r="B775" s="253" t="s">
        <v>536</v>
      </c>
      <c r="C775" s="253" t="s">
        <v>479</v>
      </c>
      <c r="D775" s="253" t="s">
        <v>4</v>
      </c>
      <c r="I775" s="253"/>
      <c r="J775" s="253">
        <f t="shared" si="13"/>
        <v>0</v>
      </c>
    </row>
    <row r="776" spans="1:10">
      <c r="A776" s="253">
        <v>968</v>
      </c>
      <c r="B776" s="253" t="s">
        <v>536</v>
      </c>
      <c r="C776" s="253" t="s">
        <v>479</v>
      </c>
      <c r="D776" s="253" t="s">
        <v>4</v>
      </c>
      <c r="I776" s="253"/>
      <c r="J776" s="253">
        <f t="shared" si="13"/>
        <v>0</v>
      </c>
    </row>
    <row r="777" spans="1:10">
      <c r="A777" s="253">
        <v>969</v>
      </c>
      <c r="B777" s="253" t="s">
        <v>536</v>
      </c>
      <c r="C777" s="253" t="s">
        <v>479</v>
      </c>
      <c r="D777" s="253" t="s">
        <v>4</v>
      </c>
      <c r="I777" s="253"/>
      <c r="J777" s="253">
        <f t="shared" ref="J777:J840" si="14">IF(E777="Category 1",1,IF(E777="Category 2",2,IF(E777="Category 3",3,0)))</f>
        <v>0</v>
      </c>
    </row>
    <row r="778" spans="1:10">
      <c r="A778" s="253">
        <v>970</v>
      </c>
      <c r="B778" s="253" t="s">
        <v>536</v>
      </c>
      <c r="C778" s="253" t="s">
        <v>479</v>
      </c>
      <c r="D778" s="253" t="s">
        <v>4</v>
      </c>
      <c r="I778" s="253"/>
      <c r="J778" s="253">
        <f t="shared" si="14"/>
        <v>0</v>
      </c>
    </row>
    <row r="779" spans="1:10">
      <c r="A779" s="253">
        <v>971</v>
      </c>
      <c r="B779" s="253" t="s">
        <v>536</v>
      </c>
      <c r="C779" s="253" t="s">
        <v>479</v>
      </c>
      <c r="D779" s="253" t="s">
        <v>4</v>
      </c>
      <c r="I779" s="253"/>
      <c r="J779" s="253">
        <f t="shared" si="14"/>
        <v>0</v>
      </c>
    </row>
    <row r="780" spans="1:10">
      <c r="A780" s="253">
        <v>972</v>
      </c>
      <c r="B780" s="253" t="s">
        <v>536</v>
      </c>
      <c r="C780" s="253" t="s">
        <v>479</v>
      </c>
      <c r="D780" s="253" t="s">
        <v>4</v>
      </c>
      <c r="I780" s="253"/>
      <c r="J780" s="253">
        <f t="shared" si="14"/>
        <v>0</v>
      </c>
    </row>
    <row r="781" spans="1:10">
      <c r="A781" s="253">
        <v>973</v>
      </c>
      <c r="B781" s="253" t="s">
        <v>536</v>
      </c>
      <c r="C781" s="253" t="s">
        <v>479</v>
      </c>
      <c r="D781" s="253" t="s">
        <v>4</v>
      </c>
      <c r="I781" s="253"/>
      <c r="J781" s="253">
        <f t="shared" si="14"/>
        <v>0</v>
      </c>
    </row>
    <row r="782" spans="1:10">
      <c r="A782" s="253">
        <v>974</v>
      </c>
      <c r="B782" s="253" t="s">
        <v>536</v>
      </c>
      <c r="C782" s="253" t="s">
        <v>479</v>
      </c>
      <c r="D782" s="253" t="s">
        <v>4</v>
      </c>
      <c r="I782" s="253"/>
      <c r="J782" s="253">
        <f t="shared" si="14"/>
        <v>0</v>
      </c>
    </row>
    <row r="783" spans="1:10">
      <c r="A783" s="253">
        <v>975</v>
      </c>
      <c r="B783" s="253" t="s">
        <v>536</v>
      </c>
      <c r="C783" s="253" t="s">
        <v>479</v>
      </c>
      <c r="D783" s="253" t="s">
        <v>4</v>
      </c>
      <c r="I783" s="253"/>
      <c r="J783" s="253">
        <f t="shared" si="14"/>
        <v>0</v>
      </c>
    </row>
    <row r="784" spans="1:10">
      <c r="A784" s="253">
        <v>976</v>
      </c>
      <c r="B784" s="253" t="s">
        <v>536</v>
      </c>
      <c r="C784" s="253" t="s">
        <v>479</v>
      </c>
      <c r="D784" s="253" t="s">
        <v>4</v>
      </c>
      <c r="I784" s="253"/>
      <c r="J784" s="253">
        <f t="shared" si="14"/>
        <v>0</v>
      </c>
    </row>
    <row r="785" spans="1:10">
      <c r="A785" s="253">
        <v>977</v>
      </c>
      <c r="B785" s="253" t="s">
        <v>536</v>
      </c>
      <c r="C785" s="253" t="s">
        <v>479</v>
      </c>
      <c r="D785" s="253" t="s">
        <v>4</v>
      </c>
      <c r="I785" s="253"/>
      <c r="J785" s="253">
        <f t="shared" si="14"/>
        <v>0</v>
      </c>
    </row>
    <row r="786" spans="1:10">
      <c r="A786" s="253">
        <v>978</v>
      </c>
      <c r="B786" s="253" t="s">
        <v>536</v>
      </c>
      <c r="C786" s="253" t="s">
        <v>479</v>
      </c>
      <c r="D786" s="253" t="s">
        <v>4</v>
      </c>
      <c r="I786" s="253"/>
      <c r="J786" s="253">
        <f t="shared" si="14"/>
        <v>0</v>
      </c>
    </row>
    <row r="787" spans="1:10">
      <c r="A787" s="253">
        <v>979</v>
      </c>
      <c r="B787" s="253" t="s">
        <v>536</v>
      </c>
      <c r="C787" s="253" t="s">
        <v>479</v>
      </c>
      <c r="D787" s="253" t="s">
        <v>4</v>
      </c>
      <c r="I787" s="253"/>
      <c r="J787" s="253">
        <f t="shared" si="14"/>
        <v>0</v>
      </c>
    </row>
    <row r="788" spans="1:10">
      <c r="A788" s="253">
        <v>980</v>
      </c>
      <c r="B788" s="253" t="s">
        <v>536</v>
      </c>
      <c r="C788" s="253" t="s">
        <v>479</v>
      </c>
      <c r="D788" s="253" t="s">
        <v>4</v>
      </c>
      <c r="I788" s="253"/>
      <c r="J788" s="253">
        <f t="shared" si="14"/>
        <v>0</v>
      </c>
    </row>
    <row r="789" spans="1:10">
      <c r="A789" s="253">
        <v>981</v>
      </c>
      <c r="B789" s="253" t="s">
        <v>536</v>
      </c>
      <c r="C789" s="253" t="s">
        <v>479</v>
      </c>
      <c r="D789" s="253" t="s">
        <v>4</v>
      </c>
      <c r="I789" s="253"/>
      <c r="J789" s="253">
        <f t="shared" si="14"/>
        <v>0</v>
      </c>
    </row>
    <row r="790" spans="1:10">
      <c r="A790" s="253">
        <v>982</v>
      </c>
      <c r="B790" s="253" t="s">
        <v>536</v>
      </c>
      <c r="C790" s="253" t="s">
        <v>479</v>
      </c>
      <c r="D790" s="253" t="s">
        <v>4</v>
      </c>
      <c r="I790" s="253"/>
      <c r="J790" s="253">
        <f t="shared" si="14"/>
        <v>0</v>
      </c>
    </row>
    <row r="791" spans="1:10">
      <c r="A791" s="253">
        <v>983</v>
      </c>
      <c r="B791" s="253" t="s">
        <v>536</v>
      </c>
      <c r="C791" s="253" t="s">
        <v>479</v>
      </c>
      <c r="D791" s="253" t="s">
        <v>4</v>
      </c>
      <c r="I791" s="253"/>
      <c r="J791" s="253">
        <f t="shared" si="14"/>
        <v>0</v>
      </c>
    </row>
    <row r="792" spans="1:10">
      <c r="A792" s="253">
        <v>984</v>
      </c>
      <c r="B792" s="253" t="s">
        <v>536</v>
      </c>
      <c r="C792" s="253" t="s">
        <v>479</v>
      </c>
      <c r="D792" s="253" t="s">
        <v>4</v>
      </c>
      <c r="I792" s="253"/>
      <c r="J792" s="253">
        <f t="shared" si="14"/>
        <v>0</v>
      </c>
    </row>
    <row r="793" spans="1:10">
      <c r="A793" s="253">
        <v>985</v>
      </c>
      <c r="B793" s="253" t="s">
        <v>536</v>
      </c>
      <c r="C793" s="253" t="s">
        <v>479</v>
      </c>
      <c r="D793" s="253" t="s">
        <v>4</v>
      </c>
      <c r="I793" s="253"/>
      <c r="J793" s="253">
        <f t="shared" si="14"/>
        <v>0</v>
      </c>
    </row>
    <row r="794" spans="1:10">
      <c r="A794" s="253">
        <v>986</v>
      </c>
      <c r="B794" s="253" t="s">
        <v>536</v>
      </c>
      <c r="C794" s="253" t="s">
        <v>479</v>
      </c>
      <c r="D794" s="253" t="s">
        <v>4</v>
      </c>
      <c r="I794" s="253"/>
      <c r="J794" s="253">
        <f t="shared" si="14"/>
        <v>0</v>
      </c>
    </row>
    <row r="795" spans="1:10">
      <c r="A795" s="253">
        <v>987</v>
      </c>
      <c r="B795" s="253" t="s">
        <v>536</v>
      </c>
      <c r="C795" s="253" t="s">
        <v>479</v>
      </c>
      <c r="D795" s="253" t="s">
        <v>4</v>
      </c>
      <c r="I795" s="253"/>
      <c r="J795" s="253">
        <f t="shared" si="14"/>
        <v>0</v>
      </c>
    </row>
    <row r="796" spans="1:10">
      <c r="A796" s="253">
        <v>988</v>
      </c>
      <c r="B796" s="253" t="s">
        <v>536</v>
      </c>
      <c r="C796" s="253" t="s">
        <v>479</v>
      </c>
      <c r="D796" s="253" t="s">
        <v>4</v>
      </c>
      <c r="I796" s="253"/>
      <c r="J796" s="253">
        <f t="shared" si="14"/>
        <v>0</v>
      </c>
    </row>
    <row r="797" spans="1:10">
      <c r="A797" s="253">
        <v>989</v>
      </c>
      <c r="B797" s="253" t="s">
        <v>536</v>
      </c>
      <c r="C797" s="253" t="s">
        <v>479</v>
      </c>
      <c r="D797" s="253" t="s">
        <v>4</v>
      </c>
      <c r="I797" s="253"/>
      <c r="J797" s="253">
        <f t="shared" si="14"/>
        <v>0</v>
      </c>
    </row>
    <row r="798" spans="1:10">
      <c r="A798" s="253">
        <v>990</v>
      </c>
      <c r="B798" s="253" t="s">
        <v>536</v>
      </c>
      <c r="C798" s="253" t="s">
        <v>479</v>
      </c>
      <c r="D798" s="253" t="s">
        <v>4</v>
      </c>
      <c r="I798" s="253"/>
      <c r="J798" s="253">
        <f t="shared" si="14"/>
        <v>0</v>
      </c>
    </row>
    <row r="799" spans="1:10">
      <c r="A799" s="253">
        <v>991</v>
      </c>
      <c r="B799" s="253" t="s">
        <v>536</v>
      </c>
      <c r="C799" s="253" t="s">
        <v>479</v>
      </c>
      <c r="D799" s="253" t="s">
        <v>4</v>
      </c>
      <c r="I799" s="253"/>
      <c r="J799" s="253">
        <f t="shared" si="14"/>
        <v>0</v>
      </c>
    </row>
    <row r="800" spans="1:10">
      <c r="A800" s="253">
        <v>992</v>
      </c>
      <c r="B800" s="253" t="s">
        <v>536</v>
      </c>
      <c r="C800" s="253" t="s">
        <v>479</v>
      </c>
      <c r="D800" s="253" t="s">
        <v>4</v>
      </c>
      <c r="I800" s="253"/>
      <c r="J800" s="253">
        <f t="shared" si="14"/>
        <v>0</v>
      </c>
    </row>
    <row r="801" spans="1:10">
      <c r="A801" s="253">
        <v>993</v>
      </c>
      <c r="B801" s="253" t="s">
        <v>536</v>
      </c>
      <c r="C801" s="253" t="s">
        <v>479</v>
      </c>
      <c r="D801" s="253" t="s">
        <v>4</v>
      </c>
      <c r="I801" s="253"/>
      <c r="J801" s="253">
        <f t="shared" si="14"/>
        <v>0</v>
      </c>
    </row>
    <row r="802" spans="1:10">
      <c r="A802" s="253">
        <v>994</v>
      </c>
      <c r="B802" s="253" t="s">
        <v>536</v>
      </c>
      <c r="C802" s="253" t="s">
        <v>479</v>
      </c>
      <c r="D802" s="253" t="s">
        <v>4</v>
      </c>
      <c r="I802" s="253"/>
      <c r="J802" s="253">
        <f t="shared" si="14"/>
        <v>0</v>
      </c>
    </row>
    <row r="803" spans="1:10">
      <c r="A803" s="253">
        <v>995</v>
      </c>
      <c r="B803" s="253" t="s">
        <v>536</v>
      </c>
      <c r="C803" s="253" t="s">
        <v>479</v>
      </c>
      <c r="D803" s="253" t="s">
        <v>4</v>
      </c>
      <c r="I803" s="253"/>
      <c r="J803" s="253">
        <f t="shared" si="14"/>
        <v>0</v>
      </c>
    </row>
    <row r="804" spans="1:10">
      <c r="A804" s="253">
        <v>996</v>
      </c>
      <c r="B804" s="253" t="s">
        <v>536</v>
      </c>
      <c r="C804" s="253" t="s">
        <v>479</v>
      </c>
      <c r="D804" s="253" t="s">
        <v>4</v>
      </c>
      <c r="I804" s="253"/>
      <c r="J804" s="253">
        <f t="shared" si="14"/>
        <v>0</v>
      </c>
    </row>
    <row r="805" spans="1:10">
      <c r="A805" s="253">
        <v>997</v>
      </c>
      <c r="B805" s="253" t="s">
        <v>536</v>
      </c>
      <c r="C805" s="253" t="s">
        <v>479</v>
      </c>
      <c r="D805" s="253" t="s">
        <v>4</v>
      </c>
      <c r="I805" s="253"/>
      <c r="J805" s="253">
        <f t="shared" si="14"/>
        <v>0</v>
      </c>
    </row>
    <row r="806" spans="1:10">
      <c r="A806" s="253">
        <v>998</v>
      </c>
      <c r="B806" s="253" t="s">
        <v>536</v>
      </c>
      <c r="C806" s="253" t="s">
        <v>479</v>
      </c>
      <c r="D806" s="253" t="s">
        <v>4</v>
      </c>
      <c r="I806" s="253"/>
      <c r="J806" s="253">
        <f t="shared" si="14"/>
        <v>0</v>
      </c>
    </row>
    <row r="807" spans="1:10">
      <c r="A807" s="253">
        <v>999</v>
      </c>
      <c r="B807" s="253" t="s">
        <v>536</v>
      </c>
      <c r="C807" s="253" t="s">
        <v>479</v>
      </c>
      <c r="D807" s="253" t="s">
        <v>4</v>
      </c>
      <c r="I807" s="253"/>
      <c r="J807" s="253">
        <f t="shared" si="14"/>
        <v>0</v>
      </c>
    </row>
    <row r="808" spans="1:10">
      <c r="A808" s="253">
        <v>1000</v>
      </c>
      <c r="B808" s="253" t="s">
        <v>526</v>
      </c>
      <c r="C808" s="253" t="s">
        <v>553</v>
      </c>
      <c r="D808" s="253" t="s">
        <v>4</v>
      </c>
      <c r="I808" s="253"/>
      <c r="J808" s="253">
        <f t="shared" si="14"/>
        <v>0</v>
      </c>
    </row>
    <row r="809" spans="1:10">
      <c r="A809" s="253">
        <v>1001</v>
      </c>
      <c r="B809" s="253" t="s">
        <v>526</v>
      </c>
      <c r="C809" s="253" t="s">
        <v>553</v>
      </c>
      <c r="D809" s="253" t="s">
        <v>4</v>
      </c>
      <c r="I809" s="253"/>
      <c r="J809" s="253">
        <f t="shared" si="14"/>
        <v>0</v>
      </c>
    </row>
    <row r="810" spans="1:10">
      <c r="A810" s="253">
        <v>1002</v>
      </c>
      <c r="B810" s="253" t="s">
        <v>526</v>
      </c>
      <c r="C810" s="253" t="s">
        <v>553</v>
      </c>
      <c r="D810" s="253" t="s">
        <v>4</v>
      </c>
      <c r="I810" s="253"/>
      <c r="J810" s="253">
        <f t="shared" si="14"/>
        <v>0</v>
      </c>
    </row>
    <row r="811" spans="1:10">
      <c r="A811" s="253">
        <v>1003</v>
      </c>
      <c r="B811" s="253" t="s">
        <v>526</v>
      </c>
      <c r="C811" s="253" t="s">
        <v>553</v>
      </c>
      <c r="D811" s="253" t="s">
        <v>4</v>
      </c>
      <c r="I811" s="253"/>
      <c r="J811" s="253">
        <f t="shared" si="14"/>
        <v>0</v>
      </c>
    </row>
    <row r="812" spans="1:10">
      <c r="A812" s="253">
        <v>1004</v>
      </c>
      <c r="B812" s="253" t="s">
        <v>526</v>
      </c>
      <c r="C812" s="253" t="s">
        <v>553</v>
      </c>
      <c r="D812" s="253" t="s">
        <v>4</v>
      </c>
      <c r="I812" s="253"/>
      <c r="J812" s="253">
        <f t="shared" si="14"/>
        <v>0</v>
      </c>
    </row>
    <row r="813" spans="1:10">
      <c r="A813" s="253">
        <v>1005</v>
      </c>
      <c r="B813" s="253" t="s">
        <v>526</v>
      </c>
      <c r="C813" s="253" t="s">
        <v>553</v>
      </c>
      <c r="D813" s="253" t="s">
        <v>4</v>
      </c>
      <c r="I813" s="253"/>
      <c r="J813" s="253">
        <f t="shared" si="14"/>
        <v>0</v>
      </c>
    </row>
    <row r="814" spans="1:10">
      <c r="A814" s="253">
        <v>1006</v>
      </c>
      <c r="B814" s="253" t="s">
        <v>526</v>
      </c>
      <c r="C814" s="253" t="s">
        <v>553</v>
      </c>
      <c r="D814" s="253" t="s">
        <v>4</v>
      </c>
      <c r="I814" s="253"/>
      <c r="J814" s="253">
        <f t="shared" si="14"/>
        <v>0</v>
      </c>
    </row>
    <row r="815" spans="1:10">
      <c r="A815" s="253">
        <v>1007</v>
      </c>
      <c r="B815" s="253" t="s">
        <v>526</v>
      </c>
      <c r="C815" s="253" t="s">
        <v>553</v>
      </c>
      <c r="D815" s="253" t="s">
        <v>4</v>
      </c>
      <c r="I815" s="253"/>
      <c r="J815" s="253">
        <f t="shared" si="14"/>
        <v>0</v>
      </c>
    </row>
    <row r="816" spans="1:10">
      <c r="A816" s="253">
        <v>1008</v>
      </c>
      <c r="B816" s="253" t="s">
        <v>526</v>
      </c>
      <c r="C816" s="253" t="s">
        <v>553</v>
      </c>
      <c r="D816" s="253" t="s">
        <v>4</v>
      </c>
      <c r="I816" s="253"/>
      <c r="J816" s="253">
        <f t="shared" si="14"/>
        <v>0</v>
      </c>
    </row>
    <row r="817" spans="1:10">
      <c r="A817" s="253">
        <v>1009</v>
      </c>
      <c r="B817" s="253" t="s">
        <v>526</v>
      </c>
      <c r="C817" s="253" t="s">
        <v>553</v>
      </c>
      <c r="D817" s="253" t="s">
        <v>4</v>
      </c>
      <c r="I817" s="253"/>
      <c r="J817" s="253">
        <f t="shared" si="14"/>
        <v>0</v>
      </c>
    </row>
    <row r="818" spans="1:10">
      <c r="A818" s="253">
        <v>1010</v>
      </c>
      <c r="B818" s="253" t="s">
        <v>526</v>
      </c>
      <c r="C818" s="253" t="s">
        <v>553</v>
      </c>
      <c r="D818" s="253" t="s">
        <v>4</v>
      </c>
      <c r="I818" s="253"/>
      <c r="J818" s="253">
        <f t="shared" si="14"/>
        <v>0</v>
      </c>
    </row>
    <row r="819" spans="1:10">
      <c r="A819" s="253">
        <v>1011</v>
      </c>
      <c r="B819" s="253" t="s">
        <v>526</v>
      </c>
      <c r="C819" s="253" t="s">
        <v>553</v>
      </c>
      <c r="D819" s="253" t="s">
        <v>4</v>
      </c>
      <c r="I819" s="253"/>
      <c r="J819" s="253">
        <f t="shared" si="14"/>
        <v>0</v>
      </c>
    </row>
    <row r="820" spans="1:10">
      <c r="A820" s="253">
        <v>1012</v>
      </c>
      <c r="B820" s="253" t="s">
        <v>526</v>
      </c>
      <c r="C820" s="253" t="s">
        <v>553</v>
      </c>
      <c r="D820" s="253" t="s">
        <v>4</v>
      </c>
      <c r="I820" s="253"/>
      <c r="J820" s="253">
        <f t="shared" si="14"/>
        <v>0</v>
      </c>
    </row>
    <row r="821" spans="1:10">
      <c r="A821" s="253">
        <v>1013</v>
      </c>
      <c r="B821" s="253" t="s">
        <v>526</v>
      </c>
      <c r="C821" s="253" t="s">
        <v>553</v>
      </c>
      <c r="D821" s="253" t="s">
        <v>4</v>
      </c>
      <c r="I821" s="253"/>
      <c r="J821" s="253">
        <f t="shared" si="14"/>
        <v>0</v>
      </c>
    </row>
    <row r="822" spans="1:10">
      <c r="A822" s="253">
        <v>1014</v>
      </c>
      <c r="B822" s="253" t="s">
        <v>526</v>
      </c>
      <c r="C822" s="253" t="s">
        <v>553</v>
      </c>
      <c r="D822" s="253" t="s">
        <v>4</v>
      </c>
      <c r="I822" s="253"/>
      <c r="J822" s="253">
        <f t="shared" si="14"/>
        <v>0</v>
      </c>
    </row>
    <row r="823" spans="1:10">
      <c r="A823" s="253">
        <v>1015</v>
      </c>
      <c r="B823" s="253" t="s">
        <v>526</v>
      </c>
      <c r="C823" s="253" t="s">
        <v>553</v>
      </c>
      <c r="D823" s="253" t="s">
        <v>4</v>
      </c>
      <c r="I823" s="253"/>
      <c r="J823" s="253">
        <f t="shared" si="14"/>
        <v>0</v>
      </c>
    </row>
    <row r="824" spans="1:10">
      <c r="A824" s="253">
        <v>1016</v>
      </c>
      <c r="B824" s="253" t="s">
        <v>526</v>
      </c>
      <c r="C824" s="253" t="s">
        <v>553</v>
      </c>
      <c r="D824" s="253" t="s">
        <v>4</v>
      </c>
      <c r="I824" s="253"/>
      <c r="J824" s="253">
        <f t="shared" si="14"/>
        <v>0</v>
      </c>
    </row>
    <row r="825" spans="1:10">
      <c r="A825" s="253">
        <v>1017</v>
      </c>
      <c r="B825" s="253" t="s">
        <v>526</v>
      </c>
      <c r="C825" s="253" t="s">
        <v>553</v>
      </c>
      <c r="D825" s="253" t="s">
        <v>4</v>
      </c>
      <c r="I825" s="253"/>
      <c r="J825" s="253">
        <f t="shared" si="14"/>
        <v>0</v>
      </c>
    </row>
    <row r="826" spans="1:10">
      <c r="A826" s="253">
        <v>1018</v>
      </c>
      <c r="B826" s="253" t="s">
        <v>526</v>
      </c>
      <c r="C826" s="253" t="s">
        <v>553</v>
      </c>
      <c r="D826" s="253" t="s">
        <v>4</v>
      </c>
      <c r="I826" s="253"/>
      <c r="J826" s="253">
        <f t="shared" si="14"/>
        <v>0</v>
      </c>
    </row>
    <row r="827" spans="1:10">
      <c r="A827" s="253">
        <v>1019</v>
      </c>
      <c r="B827" s="253" t="s">
        <v>526</v>
      </c>
      <c r="C827" s="253" t="s">
        <v>553</v>
      </c>
      <c r="D827" s="253" t="s">
        <v>4</v>
      </c>
      <c r="I827" s="253"/>
      <c r="J827" s="253">
        <f t="shared" si="14"/>
        <v>0</v>
      </c>
    </row>
    <row r="828" spans="1:10">
      <c r="A828" s="253">
        <v>1020</v>
      </c>
      <c r="B828" s="253" t="s">
        <v>526</v>
      </c>
      <c r="C828" s="253" t="s">
        <v>553</v>
      </c>
      <c r="D828" s="253" t="s">
        <v>4</v>
      </c>
      <c r="I828" s="253"/>
      <c r="J828" s="253">
        <f t="shared" si="14"/>
        <v>0</v>
      </c>
    </row>
    <row r="829" spans="1:10">
      <c r="A829" s="253">
        <v>1021</v>
      </c>
      <c r="B829" s="253" t="s">
        <v>526</v>
      </c>
      <c r="C829" s="253" t="s">
        <v>553</v>
      </c>
      <c r="D829" s="253" t="s">
        <v>4</v>
      </c>
      <c r="I829" s="253"/>
      <c r="J829" s="253">
        <f t="shared" si="14"/>
        <v>0</v>
      </c>
    </row>
    <row r="830" spans="1:10">
      <c r="A830" s="253">
        <v>1022</v>
      </c>
      <c r="B830" s="253" t="s">
        <v>526</v>
      </c>
      <c r="C830" s="253" t="s">
        <v>553</v>
      </c>
      <c r="D830" s="253" t="s">
        <v>4</v>
      </c>
      <c r="I830" s="253"/>
      <c r="J830" s="253">
        <f t="shared" si="14"/>
        <v>0</v>
      </c>
    </row>
    <row r="831" spans="1:10">
      <c r="A831" s="253">
        <v>1023</v>
      </c>
      <c r="B831" s="253" t="s">
        <v>526</v>
      </c>
      <c r="C831" s="253" t="s">
        <v>553</v>
      </c>
      <c r="D831" s="253" t="s">
        <v>4</v>
      </c>
      <c r="I831" s="253"/>
      <c r="J831" s="253">
        <f t="shared" si="14"/>
        <v>0</v>
      </c>
    </row>
    <row r="832" spans="1:10">
      <c r="A832" s="253">
        <v>1024</v>
      </c>
      <c r="B832" s="253" t="s">
        <v>526</v>
      </c>
      <c r="C832" s="253" t="s">
        <v>553</v>
      </c>
      <c r="D832" s="253" t="s">
        <v>4</v>
      </c>
      <c r="I832" s="253"/>
      <c r="J832" s="253">
        <f t="shared" si="14"/>
        <v>0</v>
      </c>
    </row>
    <row r="833" spans="1:10">
      <c r="A833" s="253">
        <v>1025</v>
      </c>
      <c r="B833" s="253" t="s">
        <v>526</v>
      </c>
      <c r="C833" s="253" t="s">
        <v>553</v>
      </c>
      <c r="D833" s="253" t="s">
        <v>4</v>
      </c>
      <c r="I833" s="253"/>
      <c r="J833" s="253">
        <f t="shared" si="14"/>
        <v>0</v>
      </c>
    </row>
    <row r="834" spans="1:10">
      <c r="A834" s="253">
        <v>1026</v>
      </c>
      <c r="B834" s="253" t="s">
        <v>526</v>
      </c>
      <c r="C834" s="253" t="s">
        <v>553</v>
      </c>
      <c r="D834" s="253" t="s">
        <v>4</v>
      </c>
      <c r="I834" s="253"/>
      <c r="J834" s="253">
        <f t="shared" si="14"/>
        <v>0</v>
      </c>
    </row>
    <row r="835" spans="1:10">
      <c r="A835" s="253">
        <v>1027</v>
      </c>
      <c r="B835" s="253" t="s">
        <v>526</v>
      </c>
      <c r="C835" s="253" t="s">
        <v>553</v>
      </c>
      <c r="D835" s="253" t="s">
        <v>4</v>
      </c>
      <c r="I835" s="253"/>
      <c r="J835" s="253">
        <f t="shared" si="14"/>
        <v>0</v>
      </c>
    </row>
    <row r="836" spans="1:10">
      <c r="A836" s="253">
        <v>1028</v>
      </c>
      <c r="B836" s="253" t="s">
        <v>526</v>
      </c>
      <c r="C836" s="253" t="s">
        <v>553</v>
      </c>
      <c r="D836" s="253" t="s">
        <v>4</v>
      </c>
      <c r="I836" s="253"/>
      <c r="J836" s="253">
        <f t="shared" si="14"/>
        <v>0</v>
      </c>
    </row>
    <row r="837" spans="1:10">
      <c r="A837" s="253">
        <v>1029</v>
      </c>
      <c r="B837" s="253" t="s">
        <v>526</v>
      </c>
      <c r="C837" s="253" t="s">
        <v>553</v>
      </c>
      <c r="D837" s="253" t="s">
        <v>4</v>
      </c>
      <c r="I837" s="253"/>
      <c r="J837" s="253">
        <f t="shared" si="14"/>
        <v>0</v>
      </c>
    </row>
    <row r="838" spans="1:10">
      <c r="A838" s="253">
        <v>1030</v>
      </c>
      <c r="B838" s="253" t="s">
        <v>526</v>
      </c>
      <c r="C838" s="253" t="s">
        <v>553</v>
      </c>
      <c r="D838" s="253" t="s">
        <v>4</v>
      </c>
      <c r="I838" s="253"/>
      <c r="J838" s="253">
        <f t="shared" si="14"/>
        <v>0</v>
      </c>
    </row>
    <row r="839" spans="1:10">
      <c r="A839" s="253">
        <v>1031</v>
      </c>
      <c r="B839" s="253" t="s">
        <v>526</v>
      </c>
      <c r="C839" s="253" t="s">
        <v>553</v>
      </c>
      <c r="D839" s="253" t="s">
        <v>4</v>
      </c>
      <c r="I839" s="253"/>
      <c r="J839" s="253">
        <f t="shared" si="14"/>
        <v>0</v>
      </c>
    </row>
    <row r="840" spans="1:10">
      <c r="A840" s="253">
        <v>1032</v>
      </c>
      <c r="B840" s="253" t="s">
        <v>526</v>
      </c>
      <c r="C840" s="253" t="s">
        <v>553</v>
      </c>
      <c r="D840" s="253" t="s">
        <v>4</v>
      </c>
      <c r="I840" s="253"/>
      <c r="J840" s="253">
        <f t="shared" si="14"/>
        <v>0</v>
      </c>
    </row>
    <row r="841" spans="1:10">
      <c r="A841" s="253">
        <v>1033</v>
      </c>
      <c r="B841" s="253" t="s">
        <v>526</v>
      </c>
      <c r="C841" s="253" t="s">
        <v>553</v>
      </c>
      <c r="D841" s="253" t="s">
        <v>4</v>
      </c>
      <c r="I841" s="253"/>
      <c r="J841" s="253">
        <f t="shared" ref="J841:J904" si="15">IF(E841="Category 1",1,IF(E841="Category 2",2,IF(E841="Category 3",3,0)))</f>
        <v>0</v>
      </c>
    </row>
    <row r="842" spans="1:10">
      <c r="A842" s="253">
        <v>1034</v>
      </c>
      <c r="B842" s="253" t="s">
        <v>526</v>
      </c>
      <c r="C842" s="253" t="s">
        <v>553</v>
      </c>
      <c r="D842" s="253" t="s">
        <v>4</v>
      </c>
      <c r="I842" s="253"/>
      <c r="J842" s="253">
        <f t="shared" si="15"/>
        <v>0</v>
      </c>
    </row>
    <row r="843" spans="1:10">
      <c r="A843" s="253">
        <v>1035</v>
      </c>
      <c r="B843" s="253" t="s">
        <v>526</v>
      </c>
      <c r="C843" s="253" t="s">
        <v>553</v>
      </c>
      <c r="D843" s="253" t="s">
        <v>4</v>
      </c>
      <c r="I843" s="253"/>
      <c r="J843" s="253">
        <f t="shared" si="15"/>
        <v>0</v>
      </c>
    </row>
    <row r="844" spans="1:10">
      <c r="A844" s="253">
        <v>1036</v>
      </c>
      <c r="B844" s="253" t="s">
        <v>526</v>
      </c>
      <c r="C844" s="253" t="s">
        <v>553</v>
      </c>
      <c r="D844" s="253" t="s">
        <v>4</v>
      </c>
      <c r="I844" s="253"/>
      <c r="J844" s="253">
        <f t="shared" si="15"/>
        <v>0</v>
      </c>
    </row>
    <row r="845" spans="1:10">
      <c r="A845" s="253">
        <v>1037</v>
      </c>
      <c r="B845" s="253" t="s">
        <v>526</v>
      </c>
      <c r="C845" s="253" t="s">
        <v>553</v>
      </c>
      <c r="D845" s="253" t="s">
        <v>4</v>
      </c>
      <c r="I845" s="253"/>
      <c r="J845" s="253">
        <f t="shared" si="15"/>
        <v>0</v>
      </c>
    </row>
    <row r="846" spans="1:10">
      <c r="A846" s="253">
        <v>1038</v>
      </c>
      <c r="B846" s="253" t="s">
        <v>526</v>
      </c>
      <c r="C846" s="253" t="s">
        <v>553</v>
      </c>
      <c r="D846" s="253" t="s">
        <v>4</v>
      </c>
      <c r="I846" s="253"/>
      <c r="J846" s="253">
        <f t="shared" si="15"/>
        <v>0</v>
      </c>
    </row>
    <row r="847" spans="1:10">
      <c r="A847" s="253">
        <v>1039</v>
      </c>
      <c r="B847" s="253" t="s">
        <v>526</v>
      </c>
      <c r="C847" s="253" t="s">
        <v>553</v>
      </c>
      <c r="D847" s="253" t="s">
        <v>4</v>
      </c>
      <c r="I847" s="253"/>
      <c r="J847" s="253">
        <f t="shared" si="15"/>
        <v>0</v>
      </c>
    </row>
    <row r="848" spans="1:10">
      <c r="A848" s="253">
        <v>1040</v>
      </c>
      <c r="B848" s="253" t="s">
        <v>526</v>
      </c>
      <c r="C848" s="253" t="s">
        <v>553</v>
      </c>
      <c r="D848" s="253" t="s">
        <v>4</v>
      </c>
      <c r="I848" s="253"/>
      <c r="J848" s="253">
        <f t="shared" si="15"/>
        <v>0</v>
      </c>
    </row>
    <row r="849" spans="1:10">
      <c r="A849" s="253">
        <v>1041</v>
      </c>
      <c r="B849" s="253" t="s">
        <v>526</v>
      </c>
      <c r="C849" s="253" t="s">
        <v>553</v>
      </c>
      <c r="D849" s="253" t="s">
        <v>4</v>
      </c>
      <c r="I849" s="253"/>
      <c r="J849" s="253">
        <f t="shared" si="15"/>
        <v>0</v>
      </c>
    </row>
    <row r="850" spans="1:10">
      <c r="A850" s="253">
        <v>1042</v>
      </c>
      <c r="B850" s="253" t="s">
        <v>526</v>
      </c>
      <c r="C850" s="253" t="s">
        <v>553</v>
      </c>
      <c r="D850" s="253" t="s">
        <v>4</v>
      </c>
      <c r="I850" s="253"/>
      <c r="J850" s="253">
        <f t="shared" si="15"/>
        <v>0</v>
      </c>
    </row>
    <row r="851" spans="1:10">
      <c r="A851" s="253">
        <v>1043</v>
      </c>
      <c r="B851" s="253" t="s">
        <v>526</v>
      </c>
      <c r="C851" s="253" t="s">
        <v>553</v>
      </c>
      <c r="D851" s="253" t="s">
        <v>4</v>
      </c>
      <c r="I851" s="253"/>
      <c r="J851" s="253">
        <f t="shared" si="15"/>
        <v>0</v>
      </c>
    </row>
    <row r="852" spans="1:10">
      <c r="A852" s="253">
        <v>1044</v>
      </c>
      <c r="B852" s="253" t="s">
        <v>526</v>
      </c>
      <c r="C852" s="253" t="s">
        <v>553</v>
      </c>
      <c r="D852" s="253" t="s">
        <v>4</v>
      </c>
      <c r="I852" s="253"/>
      <c r="J852" s="253">
        <f t="shared" si="15"/>
        <v>0</v>
      </c>
    </row>
    <row r="853" spans="1:10">
      <c r="A853" s="253">
        <v>1045</v>
      </c>
      <c r="B853" s="253" t="s">
        <v>526</v>
      </c>
      <c r="C853" s="253" t="s">
        <v>553</v>
      </c>
      <c r="D853" s="253" t="s">
        <v>4</v>
      </c>
      <c r="I853" s="253"/>
      <c r="J853" s="253">
        <f t="shared" si="15"/>
        <v>0</v>
      </c>
    </row>
    <row r="854" spans="1:10">
      <c r="A854" s="253">
        <v>1046</v>
      </c>
      <c r="B854" s="253" t="s">
        <v>526</v>
      </c>
      <c r="C854" s="253" t="s">
        <v>553</v>
      </c>
      <c r="D854" s="253" t="s">
        <v>4</v>
      </c>
      <c r="I854" s="253"/>
      <c r="J854" s="253">
        <f t="shared" si="15"/>
        <v>0</v>
      </c>
    </row>
    <row r="855" spans="1:10">
      <c r="A855" s="253">
        <v>1047</v>
      </c>
      <c r="B855" s="253" t="s">
        <v>526</v>
      </c>
      <c r="C855" s="253" t="s">
        <v>553</v>
      </c>
      <c r="D855" s="253" t="s">
        <v>4</v>
      </c>
      <c r="I855" s="253"/>
      <c r="J855" s="253">
        <f t="shared" si="15"/>
        <v>0</v>
      </c>
    </row>
    <row r="856" spans="1:10">
      <c r="A856" s="253">
        <v>1048</v>
      </c>
      <c r="B856" s="253" t="s">
        <v>526</v>
      </c>
      <c r="C856" s="253" t="s">
        <v>553</v>
      </c>
      <c r="D856" s="253" t="s">
        <v>4</v>
      </c>
      <c r="I856" s="253"/>
      <c r="J856" s="253">
        <f t="shared" si="15"/>
        <v>0</v>
      </c>
    </row>
    <row r="857" spans="1:10">
      <c r="A857" s="253">
        <v>1049</v>
      </c>
      <c r="B857" s="253" t="s">
        <v>526</v>
      </c>
      <c r="C857" s="253" t="s">
        <v>553</v>
      </c>
      <c r="D857" s="253" t="s">
        <v>4</v>
      </c>
      <c r="I857" s="253"/>
      <c r="J857" s="253">
        <f t="shared" si="15"/>
        <v>0</v>
      </c>
    </row>
    <row r="858" spans="1:10">
      <c r="A858" s="253">
        <v>1050</v>
      </c>
      <c r="B858" s="253" t="s">
        <v>526</v>
      </c>
      <c r="C858" s="253" t="s">
        <v>553</v>
      </c>
      <c r="D858" s="253" t="s">
        <v>4</v>
      </c>
      <c r="I858" s="253"/>
      <c r="J858" s="253">
        <f t="shared" si="15"/>
        <v>0</v>
      </c>
    </row>
    <row r="859" spans="1:10">
      <c r="A859" s="253">
        <v>1051</v>
      </c>
      <c r="B859" s="253" t="s">
        <v>526</v>
      </c>
      <c r="C859" s="253" t="s">
        <v>553</v>
      </c>
      <c r="D859" s="253" t="s">
        <v>4</v>
      </c>
      <c r="I859" s="253"/>
      <c r="J859" s="253">
        <f t="shared" si="15"/>
        <v>0</v>
      </c>
    </row>
    <row r="860" spans="1:10">
      <c r="A860" s="253">
        <v>1052</v>
      </c>
      <c r="B860" s="253" t="s">
        <v>526</v>
      </c>
      <c r="C860" s="253" t="s">
        <v>553</v>
      </c>
      <c r="D860" s="253" t="s">
        <v>4</v>
      </c>
      <c r="I860" s="253"/>
      <c r="J860" s="253">
        <f t="shared" si="15"/>
        <v>0</v>
      </c>
    </row>
    <row r="861" spans="1:10">
      <c r="A861" s="253">
        <v>1053</v>
      </c>
      <c r="B861" s="253" t="s">
        <v>526</v>
      </c>
      <c r="C861" s="253" t="s">
        <v>553</v>
      </c>
      <c r="D861" s="253" t="s">
        <v>4</v>
      </c>
      <c r="I861" s="253"/>
      <c r="J861" s="253">
        <f t="shared" si="15"/>
        <v>0</v>
      </c>
    </row>
    <row r="862" spans="1:10">
      <c r="A862" s="253">
        <v>1054</v>
      </c>
      <c r="B862" s="253" t="s">
        <v>526</v>
      </c>
      <c r="C862" s="253" t="s">
        <v>553</v>
      </c>
      <c r="D862" s="253" t="s">
        <v>4</v>
      </c>
      <c r="I862" s="253"/>
      <c r="J862" s="253">
        <f t="shared" si="15"/>
        <v>0</v>
      </c>
    </row>
    <row r="863" spans="1:10">
      <c r="A863" s="253">
        <v>1055</v>
      </c>
      <c r="B863" s="253" t="s">
        <v>526</v>
      </c>
      <c r="C863" s="253" t="s">
        <v>553</v>
      </c>
      <c r="D863" s="253" t="s">
        <v>4</v>
      </c>
      <c r="I863" s="253"/>
      <c r="J863" s="253">
        <f t="shared" si="15"/>
        <v>0</v>
      </c>
    </row>
    <row r="864" spans="1:10">
      <c r="A864" s="253">
        <v>1056</v>
      </c>
      <c r="B864" s="253" t="s">
        <v>526</v>
      </c>
      <c r="C864" s="253" t="s">
        <v>553</v>
      </c>
      <c r="D864" s="253" t="s">
        <v>4</v>
      </c>
      <c r="I864" s="253"/>
      <c r="J864" s="253">
        <f t="shared" si="15"/>
        <v>0</v>
      </c>
    </row>
    <row r="865" spans="1:10">
      <c r="A865" s="253">
        <v>1057</v>
      </c>
      <c r="B865" s="253" t="s">
        <v>526</v>
      </c>
      <c r="C865" s="253" t="s">
        <v>553</v>
      </c>
      <c r="D865" s="253" t="s">
        <v>4</v>
      </c>
      <c r="I865" s="253"/>
      <c r="J865" s="253">
        <f t="shared" si="15"/>
        <v>0</v>
      </c>
    </row>
    <row r="866" spans="1:10">
      <c r="A866" s="253">
        <v>1058</v>
      </c>
      <c r="B866" s="253" t="s">
        <v>526</v>
      </c>
      <c r="C866" s="253" t="s">
        <v>553</v>
      </c>
      <c r="D866" s="253" t="s">
        <v>4</v>
      </c>
      <c r="I866" s="253"/>
      <c r="J866" s="253">
        <f t="shared" si="15"/>
        <v>0</v>
      </c>
    </row>
    <row r="867" spans="1:10">
      <c r="A867" s="253">
        <v>1059</v>
      </c>
      <c r="B867" s="253" t="s">
        <v>526</v>
      </c>
      <c r="C867" s="253" t="s">
        <v>553</v>
      </c>
      <c r="D867" s="253" t="s">
        <v>4</v>
      </c>
      <c r="I867" s="253"/>
      <c r="J867" s="253">
        <f t="shared" si="15"/>
        <v>0</v>
      </c>
    </row>
    <row r="868" spans="1:10">
      <c r="A868" s="253">
        <v>1060</v>
      </c>
      <c r="B868" s="253" t="s">
        <v>526</v>
      </c>
      <c r="C868" s="253" t="s">
        <v>553</v>
      </c>
      <c r="D868" s="253" t="s">
        <v>4</v>
      </c>
      <c r="I868" s="253"/>
      <c r="J868" s="253">
        <f t="shared" si="15"/>
        <v>0</v>
      </c>
    </row>
    <row r="869" spans="1:10">
      <c r="A869" s="253">
        <v>1061</v>
      </c>
      <c r="B869" s="253" t="s">
        <v>526</v>
      </c>
      <c r="C869" s="253" t="s">
        <v>553</v>
      </c>
      <c r="D869" s="253" t="s">
        <v>4</v>
      </c>
      <c r="I869" s="253"/>
      <c r="J869" s="253">
        <f t="shared" si="15"/>
        <v>0</v>
      </c>
    </row>
    <row r="870" spans="1:10">
      <c r="A870" s="253">
        <v>1062</v>
      </c>
      <c r="B870" s="253" t="s">
        <v>526</v>
      </c>
      <c r="C870" s="253" t="s">
        <v>553</v>
      </c>
      <c r="D870" s="253" t="s">
        <v>4</v>
      </c>
      <c r="I870" s="253"/>
      <c r="J870" s="253">
        <f t="shared" si="15"/>
        <v>0</v>
      </c>
    </row>
    <row r="871" spans="1:10">
      <c r="A871" s="253">
        <v>1063</v>
      </c>
      <c r="B871" s="253" t="s">
        <v>526</v>
      </c>
      <c r="C871" s="253" t="s">
        <v>553</v>
      </c>
      <c r="D871" s="253" t="s">
        <v>4</v>
      </c>
      <c r="I871" s="253"/>
      <c r="J871" s="253">
        <f t="shared" si="15"/>
        <v>0</v>
      </c>
    </row>
    <row r="872" spans="1:10">
      <c r="A872" s="253">
        <v>1064</v>
      </c>
      <c r="B872" s="253" t="s">
        <v>526</v>
      </c>
      <c r="C872" s="253" t="s">
        <v>553</v>
      </c>
      <c r="D872" s="253" t="s">
        <v>4</v>
      </c>
      <c r="I872" s="253"/>
      <c r="J872" s="253">
        <f t="shared" si="15"/>
        <v>0</v>
      </c>
    </row>
    <row r="873" spans="1:10">
      <c r="A873" s="253">
        <v>1065</v>
      </c>
      <c r="B873" s="253" t="s">
        <v>526</v>
      </c>
      <c r="C873" s="253" t="s">
        <v>553</v>
      </c>
      <c r="D873" s="253" t="s">
        <v>4</v>
      </c>
      <c r="I873" s="253"/>
      <c r="J873" s="253">
        <f t="shared" si="15"/>
        <v>0</v>
      </c>
    </row>
    <row r="874" spans="1:10">
      <c r="A874" s="253">
        <v>1066</v>
      </c>
      <c r="B874" s="253" t="s">
        <v>526</v>
      </c>
      <c r="C874" s="253" t="s">
        <v>553</v>
      </c>
      <c r="D874" s="253" t="s">
        <v>4</v>
      </c>
      <c r="I874" s="253"/>
      <c r="J874" s="253">
        <f t="shared" si="15"/>
        <v>0</v>
      </c>
    </row>
    <row r="875" spans="1:10">
      <c r="A875" s="253">
        <v>1067</v>
      </c>
      <c r="B875" s="253" t="s">
        <v>526</v>
      </c>
      <c r="C875" s="253" t="s">
        <v>553</v>
      </c>
      <c r="D875" s="253" t="s">
        <v>4</v>
      </c>
      <c r="I875" s="253"/>
      <c r="J875" s="253">
        <f t="shared" si="15"/>
        <v>0</v>
      </c>
    </row>
    <row r="876" spans="1:10">
      <c r="A876" s="253">
        <v>1068</v>
      </c>
      <c r="B876" s="253" t="s">
        <v>526</v>
      </c>
      <c r="C876" s="253" t="s">
        <v>553</v>
      </c>
      <c r="D876" s="253" t="s">
        <v>4</v>
      </c>
      <c r="I876" s="253"/>
      <c r="J876" s="253">
        <f t="shared" si="15"/>
        <v>0</v>
      </c>
    </row>
    <row r="877" spans="1:10">
      <c r="A877" s="253">
        <v>1069</v>
      </c>
      <c r="B877" s="253" t="s">
        <v>526</v>
      </c>
      <c r="C877" s="253" t="s">
        <v>553</v>
      </c>
      <c r="D877" s="253" t="s">
        <v>4</v>
      </c>
      <c r="I877" s="253"/>
      <c r="J877" s="253">
        <f t="shared" si="15"/>
        <v>0</v>
      </c>
    </row>
    <row r="878" spans="1:10">
      <c r="A878" s="253">
        <v>1070</v>
      </c>
      <c r="B878" s="253" t="s">
        <v>526</v>
      </c>
      <c r="C878" s="253" t="s">
        <v>553</v>
      </c>
      <c r="D878" s="253" t="s">
        <v>4</v>
      </c>
      <c r="I878" s="253"/>
      <c r="J878" s="253">
        <f t="shared" si="15"/>
        <v>0</v>
      </c>
    </row>
    <row r="879" spans="1:10">
      <c r="A879" s="253">
        <v>1071</v>
      </c>
      <c r="B879" s="253" t="s">
        <v>526</v>
      </c>
      <c r="C879" s="253" t="s">
        <v>553</v>
      </c>
      <c r="D879" s="253" t="s">
        <v>4</v>
      </c>
      <c r="I879" s="253"/>
      <c r="J879" s="253">
        <f t="shared" si="15"/>
        <v>0</v>
      </c>
    </row>
    <row r="880" spans="1:10">
      <c r="A880" s="253">
        <v>1072</v>
      </c>
      <c r="B880" s="253" t="s">
        <v>526</v>
      </c>
      <c r="C880" s="253" t="s">
        <v>553</v>
      </c>
      <c r="D880" s="253" t="s">
        <v>4</v>
      </c>
      <c r="I880" s="253"/>
      <c r="J880" s="253">
        <f t="shared" si="15"/>
        <v>0</v>
      </c>
    </row>
    <row r="881" spans="1:10">
      <c r="A881" s="253">
        <v>1073</v>
      </c>
      <c r="B881" s="253" t="s">
        <v>526</v>
      </c>
      <c r="C881" s="253" t="s">
        <v>553</v>
      </c>
      <c r="D881" s="253" t="s">
        <v>4</v>
      </c>
      <c r="I881" s="253"/>
      <c r="J881" s="253">
        <f t="shared" si="15"/>
        <v>0</v>
      </c>
    </row>
    <row r="882" spans="1:10">
      <c r="A882" s="253">
        <v>1074</v>
      </c>
      <c r="B882" s="253" t="s">
        <v>526</v>
      </c>
      <c r="C882" s="253" t="s">
        <v>553</v>
      </c>
      <c r="D882" s="253" t="s">
        <v>4</v>
      </c>
      <c r="I882" s="253"/>
      <c r="J882" s="253">
        <f t="shared" si="15"/>
        <v>0</v>
      </c>
    </row>
    <row r="883" spans="1:10">
      <c r="A883" s="253">
        <v>1075</v>
      </c>
      <c r="B883" s="253" t="s">
        <v>526</v>
      </c>
      <c r="C883" s="253" t="s">
        <v>553</v>
      </c>
      <c r="D883" s="253" t="s">
        <v>4</v>
      </c>
      <c r="I883" s="253"/>
      <c r="J883" s="253">
        <f t="shared" si="15"/>
        <v>0</v>
      </c>
    </row>
    <row r="884" spans="1:10">
      <c r="A884" s="253">
        <v>1076</v>
      </c>
      <c r="B884" s="253" t="s">
        <v>526</v>
      </c>
      <c r="C884" s="253" t="s">
        <v>553</v>
      </c>
      <c r="D884" s="253" t="s">
        <v>4</v>
      </c>
      <c r="I884" s="253"/>
      <c r="J884" s="253">
        <f t="shared" si="15"/>
        <v>0</v>
      </c>
    </row>
    <row r="885" spans="1:10">
      <c r="A885" s="253">
        <v>1077</v>
      </c>
      <c r="B885" s="253" t="s">
        <v>526</v>
      </c>
      <c r="C885" s="253" t="s">
        <v>553</v>
      </c>
      <c r="D885" s="253" t="s">
        <v>4</v>
      </c>
      <c r="I885" s="253"/>
      <c r="J885" s="253">
        <f t="shared" si="15"/>
        <v>0</v>
      </c>
    </row>
    <row r="886" spans="1:10">
      <c r="A886" s="253">
        <v>1078</v>
      </c>
      <c r="B886" s="253" t="s">
        <v>526</v>
      </c>
      <c r="C886" s="253" t="s">
        <v>553</v>
      </c>
      <c r="D886" s="253" t="s">
        <v>4</v>
      </c>
      <c r="I886" s="253"/>
      <c r="J886" s="253">
        <f t="shared" si="15"/>
        <v>0</v>
      </c>
    </row>
    <row r="887" spans="1:10">
      <c r="A887" s="253">
        <v>1079</v>
      </c>
      <c r="B887" s="253" t="s">
        <v>526</v>
      </c>
      <c r="C887" s="253" t="s">
        <v>553</v>
      </c>
      <c r="D887" s="253" t="s">
        <v>4</v>
      </c>
      <c r="I887" s="253"/>
      <c r="J887" s="253">
        <f t="shared" si="15"/>
        <v>0</v>
      </c>
    </row>
    <row r="888" spans="1:10">
      <c r="A888" s="253">
        <v>1080</v>
      </c>
      <c r="B888" s="253" t="s">
        <v>526</v>
      </c>
      <c r="C888" s="253" t="s">
        <v>553</v>
      </c>
      <c r="D888" s="253" t="s">
        <v>4</v>
      </c>
      <c r="I888" s="253"/>
      <c r="J888" s="253">
        <f t="shared" si="15"/>
        <v>0</v>
      </c>
    </row>
    <row r="889" spans="1:10">
      <c r="A889" s="253">
        <v>1081</v>
      </c>
      <c r="B889" s="253" t="s">
        <v>526</v>
      </c>
      <c r="C889" s="253" t="s">
        <v>553</v>
      </c>
      <c r="D889" s="253" t="s">
        <v>4</v>
      </c>
      <c r="I889" s="253"/>
      <c r="J889" s="253">
        <f t="shared" si="15"/>
        <v>0</v>
      </c>
    </row>
    <row r="890" spans="1:10">
      <c r="A890" s="253">
        <v>1082</v>
      </c>
      <c r="B890" s="253" t="s">
        <v>526</v>
      </c>
      <c r="C890" s="253" t="s">
        <v>553</v>
      </c>
      <c r="D890" s="253" t="s">
        <v>4</v>
      </c>
      <c r="I890" s="253"/>
      <c r="J890" s="253">
        <f t="shared" si="15"/>
        <v>0</v>
      </c>
    </row>
    <row r="891" spans="1:10">
      <c r="A891" s="253">
        <v>1083</v>
      </c>
      <c r="B891" s="253" t="s">
        <v>526</v>
      </c>
      <c r="C891" s="253" t="s">
        <v>553</v>
      </c>
      <c r="D891" s="253" t="s">
        <v>4</v>
      </c>
      <c r="I891" s="253"/>
      <c r="J891" s="253">
        <f t="shared" si="15"/>
        <v>0</v>
      </c>
    </row>
    <row r="892" spans="1:10">
      <c r="A892" s="253">
        <v>1084</v>
      </c>
      <c r="B892" s="253" t="s">
        <v>526</v>
      </c>
      <c r="C892" s="253" t="s">
        <v>553</v>
      </c>
      <c r="D892" s="253" t="s">
        <v>4</v>
      </c>
      <c r="I892" s="253"/>
      <c r="J892" s="253">
        <f t="shared" si="15"/>
        <v>0</v>
      </c>
    </row>
    <row r="893" spans="1:10">
      <c r="A893" s="253">
        <v>1085</v>
      </c>
      <c r="B893" s="253" t="s">
        <v>526</v>
      </c>
      <c r="C893" s="253" t="s">
        <v>553</v>
      </c>
      <c r="D893" s="253" t="s">
        <v>4</v>
      </c>
      <c r="I893" s="253"/>
      <c r="J893" s="253">
        <f t="shared" si="15"/>
        <v>0</v>
      </c>
    </row>
    <row r="894" spans="1:10">
      <c r="A894" s="253">
        <v>1086</v>
      </c>
      <c r="B894" s="253" t="s">
        <v>526</v>
      </c>
      <c r="C894" s="253" t="s">
        <v>553</v>
      </c>
      <c r="D894" s="253" t="s">
        <v>4</v>
      </c>
      <c r="I894" s="253"/>
      <c r="J894" s="253">
        <f t="shared" si="15"/>
        <v>0</v>
      </c>
    </row>
    <row r="895" spans="1:10">
      <c r="A895" s="253">
        <v>1087</v>
      </c>
      <c r="B895" s="253" t="s">
        <v>526</v>
      </c>
      <c r="C895" s="253" t="s">
        <v>553</v>
      </c>
      <c r="D895" s="253" t="s">
        <v>4</v>
      </c>
      <c r="I895" s="253"/>
      <c r="J895" s="253">
        <f t="shared" si="15"/>
        <v>0</v>
      </c>
    </row>
    <row r="896" spans="1:10">
      <c r="A896" s="253">
        <v>1088</v>
      </c>
      <c r="B896" s="253" t="s">
        <v>526</v>
      </c>
      <c r="C896" s="253" t="s">
        <v>553</v>
      </c>
      <c r="D896" s="253" t="s">
        <v>4</v>
      </c>
      <c r="I896" s="253"/>
      <c r="J896" s="253">
        <f t="shared" si="15"/>
        <v>0</v>
      </c>
    </row>
    <row r="897" spans="1:10">
      <c r="A897" s="253">
        <v>1089</v>
      </c>
      <c r="B897" s="253" t="s">
        <v>526</v>
      </c>
      <c r="C897" s="253" t="s">
        <v>553</v>
      </c>
      <c r="D897" s="253" t="s">
        <v>4</v>
      </c>
      <c r="I897" s="253"/>
      <c r="J897" s="253">
        <f t="shared" si="15"/>
        <v>0</v>
      </c>
    </row>
    <row r="898" spans="1:10">
      <c r="A898" s="253">
        <v>1090</v>
      </c>
      <c r="B898" s="253" t="s">
        <v>526</v>
      </c>
      <c r="C898" s="253" t="s">
        <v>553</v>
      </c>
      <c r="D898" s="253" t="s">
        <v>4</v>
      </c>
      <c r="I898" s="253"/>
      <c r="J898" s="253">
        <f t="shared" si="15"/>
        <v>0</v>
      </c>
    </row>
    <row r="899" spans="1:10">
      <c r="A899" s="253">
        <v>1091</v>
      </c>
      <c r="B899" s="253" t="s">
        <v>526</v>
      </c>
      <c r="C899" s="253" t="s">
        <v>553</v>
      </c>
      <c r="D899" s="253" t="s">
        <v>4</v>
      </c>
      <c r="I899" s="253"/>
      <c r="J899" s="253">
        <f t="shared" si="15"/>
        <v>0</v>
      </c>
    </row>
    <row r="900" spans="1:10">
      <c r="A900" s="253">
        <v>1092</v>
      </c>
      <c r="B900" s="253" t="s">
        <v>526</v>
      </c>
      <c r="C900" s="253" t="s">
        <v>553</v>
      </c>
      <c r="D900" s="253" t="s">
        <v>4</v>
      </c>
      <c r="I900" s="253"/>
      <c r="J900" s="253">
        <f t="shared" si="15"/>
        <v>0</v>
      </c>
    </row>
    <row r="901" spans="1:10">
      <c r="A901" s="253">
        <v>1093</v>
      </c>
      <c r="B901" s="253" t="s">
        <v>526</v>
      </c>
      <c r="C901" s="253" t="s">
        <v>553</v>
      </c>
      <c r="D901" s="253" t="s">
        <v>4</v>
      </c>
      <c r="I901" s="253"/>
      <c r="J901" s="253">
        <f t="shared" si="15"/>
        <v>0</v>
      </c>
    </row>
    <row r="902" spans="1:10">
      <c r="A902" s="253">
        <v>1094</v>
      </c>
      <c r="B902" s="253" t="s">
        <v>526</v>
      </c>
      <c r="C902" s="253" t="s">
        <v>553</v>
      </c>
      <c r="D902" s="253" t="s">
        <v>4</v>
      </c>
      <c r="I902" s="253"/>
      <c r="J902" s="253">
        <f t="shared" si="15"/>
        <v>0</v>
      </c>
    </row>
    <row r="903" spans="1:10">
      <c r="A903" s="253">
        <v>1095</v>
      </c>
      <c r="B903" s="253" t="s">
        <v>526</v>
      </c>
      <c r="C903" s="253" t="s">
        <v>553</v>
      </c>
      <c r="D903" s="253" t="s">
        <v>4</v>
      </c>
      <c r="I903" s="253"/>
      <c r="J903" s="253">
        <f t="shared" si="15"/>
        <v>0</v>
      </c>
    </row>
    <row r="904" spans="1:10">
      <c r="A904" s="253">
        <v>1096</v>
      </c>
      <c r="B904" s="253" t="s">
        <v>526</v>
      </c>
      <c r="C904" s="253" t="s">
        <v>553</v>
      </c>
      <c r="D904" s="253" t="s">
        <v>4</v>
      </c>
      <c r="I904" s="253"/>
      <c r="J904" s="253">
        <f t="shared" si="15"/>
        <v>0</v>
      </c>
    </row>
    <row r="905" spans="1:10">
      <c r="A905" s="253">
        <v>1097</v>
      </c>
      <c r="B905" s="253" t="s">
        <v>526</v>
      </c>
      <c r="C905" s="253" t="s">
        <v>553</v>
      </c>
      <c r="D905" s="253" t="s">
        <v>4</v>
      </c>
      <c r="I905" s="253"/>
      <c r="J905" s="253">
        <f t="shared" ref="J905:J968" si="16">IF(E905="Category 1",1,IF(E905="Category 2",2,IF(E905="Category 3",3,0)))</f>
        <v>0</v>
      </c>
    </row>
    <row r="906" spans="1:10">
      <c r="A906" s="253">
        <v>1098</v>
      </c>
      <c r="B906" s="253" t="s">
        <v>526</v>
      </c>
      <c r="C906" s="253" t="s">
        <v>553</v>
      </c>
      <c r="D906" s="253" t="s">
        <v>4</v>
      </c>
      <c r="I906" s="253"/>
      <c r="J906" s="253">
        <f t="shared" si="16"/>
        <v>0</v>
      </c>
    </row>
    <row r="907" spans="1:10">
      <c r="A907" s="253">
        <v>1099</v>
      </c>
      <c r="B907" s="253" t="s">
        <v>526</v>
      </c>
      <c r="C907" s="253" t="s">
        <v>553</v>
      </c>
      <c r="D907" s="253" t="s">
        <v>4</v>
      </c>
      <c r="I907" s="253"/>
      <c r="J907" s="253">
        <f t="shared" si="16"/>
        <v>0</v>
      </c>
    </row>
    <row r="908" spans="1:10">
      <c r="A908" s="253">
        <v>1100</v>
      </c>
      <c r="B908" s="253" t="s">
        <v>526</v>
      </c>
      <c r="C908" s="253" t="s">
        <v>553</v>
      </c>
      <c r="D908" s="253" t="s">
        <v>4</v>
      </c>
      <c r="I908" s="253"/>
      <c r="J908" s="253">
        <f t="shared" si="16"/>
        <v>0</v>
      </c>
    </row>
    <row r="909" spans="1:10">
      <c r="A909" s="253">
        <v>1101</v>
      </c>
      <c r="B909" s="253" t="s">
        <v>526</v>
      </c>
      <c r="C909" s="253" t="s">
        <v>553</v>
      </c>
      <c r="D909" s="253" t="s">
        <v>4</v>
      </c>
      <c r="I909" s="253"/>
      <c r="J909" s="253">
        <f t="shared" si="16"/>
        <v>0</v>
      </c>
    </row>
    <row r="910" spans="1:10">
      <c r="A910" s="253">
        <v>1102</v>
      </c>
      <c r="B910" s="253" t="s">
        <v>526</v>
      </c>
      <c r="C910" s="253" t="s">
        <v>553</v>
      </c>
      <c r="D910" s="253" t="s">
        <v>4</v>
      </c>
      <c r="I910" s="253"/>
      <c r="J910" s="253">
        <f t="shared" si="16"/>
        <v>0</v>
      </c>
    </row>
    <row r="911" spans="1:10">
      <c r="A911" s="253">
        <v>1103</v>
      </c>
      <c r="B911" s="253" t="s">
        <v>526</v>
      </c>
      <c r="C911" s="253" t="s">
        <v>553</v>
      </c>
      <c r="D911" s="253" t="s">
        <v>4</v>
      </c>
      <c r="I911" s="253"/>
      <c r="J911" s="253">
        <f t="shared" si="16"/>
        <v>0</v>
      </c>
    </row>
    <row r="912" spans="1:10">
      <c r="A912" s="253">
        <v>1104</v>
      </c>
      <c r="B912" s="253" t="s">
        <v>526</v>
      </c>
      <c r="C912" s="253" t="s">
        <v>553</v>
      </c>
      <c r="D912" s="253" t="s">
        <v>4</v>
      </c>
      <c r="I912" s="253"/>
      <c r="J912" s="253">
        <f t="shared" si="16"/>
        <v>0</v>
      </c>
    </row>
    <row r="913" spans="1:10">
      <c r="A913" s="253">
        <v>1105</v>
      </c>
      <c r="B913" s="253" t="s">
        <v>526</v>
      </c>
      <c r="C913" s="253" t="s">
        <v>553</v>
      </c>
      <c r="D913" s="253" t="s">
        <v>4</v>
      </c>
      <c r="I913" s="253"/>
      <c r="J913" s="253">
        <f t="shared" si="16"/>
        <v>0</v>
      </c>
    </row>
    <row r="914" spans="1:10">
      <c r="A914" s="253">
        <v>1106</v>
      </c>
      <c r="B914" s="253" t="s">
        <v>526</v>
      </c>
      <c r="C914" s="253" t="s">
        <v>553</v>
      </c>
      <c r="D914" s="253" t="s">
        <v>4</v>
      </c>
      <c r="I914" s="253"/>
      <c r="J914" s="253">
        <f t="shared" si="16"/>
        <v>0</v>
      </c>
    </row>
    <row r="915" spans="1:10">
      <c r="A915" s="253">
        <v>1107</v>
      </c>
      <c r="B915" s="253" t="s">
        <v>526</v>
      </c>
      <c r="C915" s="253" t="s">
        <v>553</v>
      </c>
      <c r="D915" s="253" t="s">
        <v>4</v>
      </c>
      <c r="I915" s="253"/>
      <c r="J915" s="253">
        <f t="shared" si="16"/>
        <v>0</v>
      </c>
    </row>
    <row r="916" spans="1:10">
      <c r="A916" s="253">
        <v>1108</v>
      </c>
      <c r="B916" s="253" t="s">
        <v>526</v>
      </c>
      <c r="C916" s="253" t="s">
        <v>553</v>
      </c>
      <c r="D916" s="253" t="s">
        <v>4</v>
      </c>
      <c r="I916" s="253"/>
      <c r="J916" s="253">
        <f t="shared" si="16"/>
        <v>0</v>
      </c>
    </row>
    <row r="917" spans="1:10">
      <c r="A917" s="253">
        <v>1109</v>
      </c>
      <c r="B917" s="253" t="s">
        <v>526</v>
      </c>
      <c r="C917" s="253" t="s">
        <v>553</v>
      </c>
      <c r="D917" s="253" t="s">
        <v>4</v>
      </c>
      <c r="I917" s="253"/>
      <c r="J917" s="253">
        <f t="shared" si="16"/>
        <v>0</v>
      </c>
    </row>
    <row r="918" spans="1:10">
      <c r="A918" s="253">
        <v>1110</v>
      </c>
      <c r="B918" s="253" t="s">
        <v>526</v>
      </c>
      <c r="C918" s="253" t="s">
        <v>553</v>
      </c>
      <c r="D918" s="253" t="s">
        <v>4</v>
      </c>
      <c r="I918" s="253"/>
      <c r="J918" s="253">
        <f t="shared" si="16"/>
        <v>0</v>
      </c>
    </row>
    <row r="919" spans="1:10">
      <c r="A919" s="253">
        <v>1111</v>
      </c>
      <c r="B919" s="253" t="s">
        <v>526</v>
      </c>
      <c r="C919" s="253" t="s">
        <v>553</v>
      </c>
      <c r="D919" s="253" t="s">
        <v>4</v>
      </c>
      <c r="I919" s="253"/>
      <c r="J919" s="253">
        <f t="shared" si="16"/>
        <v>0</v>
      </c>
    </row>
    <row r="920" spans="1:10">
      <c r="A920" s="253">
        <v>1112</v>
      </c>
      <c r="B920" s="253" t="s">
        <v>526</v>
      </c>
      <c r="C920" s="253" t="s">
        <v>553</v>
      </c>
      <c r="D920" s="253" t="s">
        <v>4</v>
      </c>
      <c r="I920" s="253"/>
      <c r="J920" s="253">
        <f t="shared" si="16"/>
        <v>0</v>
      </c>
    </row>
    <row r="921" spans="1:10">
      <c r="A921" s="253">
        <v>1113</v>
      </c>
      <c r="B921" s="253" t="s">
        <v>526</v>
      </c>
      <c r="C921" s="253" t="s">
        <v>553</v>
      </c>
      <c r="D921" s="253" t="s">
        <v>4</v>
      </c>
      <c r="I921" s="253"/>
      <c r="J921" s="253">
        <f t="shared" si="16"/>
        <v>0</v>
      </c>
    </row>
    <row r="922" spans="1:10">
      <c r="A922" s="253">
        <v>1114</v>
      </c>
      <c r="B922" s="253" t="s">
        <v>526</v>
      </c>
      <c r="C922" s="253" t="s">
        <v>553</v>
      </c>
      <c r="D922" s="253" t="s">
        <v>4</v>
      </c>
      <c r="I922" s="253"/>
      <c r="J922" s="253">
        <f t="shared" si="16"/>
        <v>0</v>
      </c>
    </row>
    <row r="923" spans="1:10">
      <c r="A923" s="253">
        <v>1115</v>
      </c>
      <c r="B923" s="253" t="s">
        <v>526</v>
      </c>
      <c r="C923" s="253" t="s">
        <v>553</v>
      </c>
      <c r="D923" s="253" t="s">
        <v>4</v>
      </c>
      <c r="I923" s="253"/>
      <c r="J923" s="253">
        <f t="shared" si="16"/>
        <v>0</v>
      </c>
    </row>
    <row r="924" spans="1:10">
      <c r="A924" s="253">
        <v>1116</v>
      </c>
      <c r="B924" s="253" t="s">
        <v>526</v>
      </c>
      <c r="C924" s="253" t="s">
        <v>553</v>
      </c>
      <c r="D924" s="253" t="s">
        <v>4</v>
      </c>
      <c r="I924" s="253"/>
      <c r="J924" s="253">
        <f t="shared" si="16"/>
        <v>0</v>
      </c>
    </row>
    <row r="925" spans="1:10">
      <c r="A925" s="253">
        <v>1117</v>
      </c>
      <c r="B925" s="253" t="s">
        <v>526</v>
      </c>
      <c r="C925" s="253" t="s">
        <v>553</v>
      </c>
      <c r="D925" s="253" t="s">
        <v>4</v>
      </c>
      <c r="I925" s="253"/>
      <c r="J925" s="253">
        <f t="shared" si="16"/>
        <v>0</v>
      </c>
    </row>
    <row r="926" spans="1:10">
      <c r="A926" s="253">
        <v>1118</v>
      </c>
      <c r="B926" s="253" t="s">
        <v>526</v>
      </c>
      <c r="C926" s="253" t="s">
        <v>553</v>
      </c>
      <c r="D926" s="253" t="s">
        <v>4</v>
      </c>
      <c r="I926" s="253"/>
      <c r="J926" s="253">
        <f t="shared" si="16"/>
        <v>0</v>
      </c>
    </row>
    <row r="927" spans="1:10">
      <c r="A927" s="253">
        <v>1119</v>
      </c>
      <c r="B927" s="253" t="s">
        <v>526</v>
      </c>
      <c r="C927" s="253" t="s">
        <v>553</v>
      </c>
      <c r="D927" s="253" t="s">
        <v>4</v>
      </c>
      <c r="I927" s="253"/>
      <c r="J927" s="253">
        <f t="shared" si="16"/>
        <v>0</v>
      </c>
    </row>
    <row r="928" spans="1:10">
      <c r="A928" s="253">
        <v>1120</v>
      </c>
      <c r="B928" s="253" t="s">
        <v>526</v>
      </c>
      <c r="C928" s="253" t="s">
        <v>553</v>
      </c>
      <c r="D928" s="253" t="s">
        <v>4</v>
      </c>
      <c r="I928" s="253"/>
      <c r="J928" s="253">
        <f t="shared" si="16"/>
        <v>0</v>
      </c>
    </row>
    <row r="929" spans="1:10">
      <c r="A929" s="253">
        <v>1121</v>
      </c>
      <c r="B929" s="253" t="s">
        <v>526</v>
      </c>
      <c r="C929" s="253" t="s">
        <v>553</v>
      </c>
      <c r="D929" s="253" t="s">
        <v>4</v>
      </c>
      <c r="I929" s="253"/>
      <c r="J929" s="253">
        <f t="shared" si="16"/>
        <v>0</v>
      </c>
    </row>
    <row r="930" spans="1:10">
      <c r="A930" s="253">
        <v>1122</v>
      </c>
      <c r="B930" s="253" t="s">
        <v>526</v>
      </c>
      <c r="C930" s="253" t="s">
        <v>553</v>
      </c>
      <c r="D930" s="253" t="s">
        <v>4</v>
      </c>
      <c r="I930" s="253"/>
      <c r="J930" s="253">
        <f t="shared" si="16"/>
        <v>0</v>
      </c>
    </row>
    <row r="931" spans="1:10">
      <c r="A931" s="253">
        <v>1123</v>
      </c>
      <c r="B931" s="253" t="s">
        <v>526</v>
      </c>
      <c r="C931" s="253" t="s">
        <v>553</v>
      </c>
      <c r="D931" s="253" t="s">
        <v>4</v>
      </c>
      <c r="I931" s="253"/>
      <c r="J931" s="253">
        <f t="shared" si="16"/>
        <v>0</v>
      </c>
    </row>
    <row r="932" spans="1:10">
      <c r="A932" s="253">
        <v>1124</v>
      </c>
      <c r="B932" s="253" t="s">
        <v>526</v>
      </c>
      <c r="C932" s="253" t="s">
        <v>553</v>
      </c>
      <c r="D932" s="253" t="s">
        <v>4</v>
      </c>
      <c r="I932" s="253"/>
      <c r="J932" s="253">
        <f t="shared" si="16"/>
        <v>0</v>
      </c>
    </row>
    <row r="933" spans="1:10">
      <c r="A933" s="253">
        <v>1125</v>
      </c>
      <c r="B933" s="253" t="s">
        <v>526</v>
      </c>
      <c r="C933" s="253" t="s">
        <v>553</v>
      </c>
      <c r="D933" s="253" t="s">
        <v>4</v>
      </c>
      <c r="I933" s="253"/>
      <c r="J933" s="253">
        <f t="shared" si="16"/>
        <v>0</v>
      </c>
    </row>
    <row r="934" spans="1:10">
      <c r="A934" s="253">
        <v>1126</v>
      </c>
      <c r="B934" s="253" t="s">
        <v>526</v>
      </c>
      <c r="C934" s="253" t="s">
        <v>553</v>
      </c>
      <c r="D934" s="253" t="s">
        <v>4</v>
      </c>
      <c r="I934" s="253"/>
      <c r="J934" s="253">
        <f t="shared" si="16"/>
        <v>0</v>
      </c>
    </row>
    <row r="935" spans="1:10">
      <c r="A935" s="253">
        <v>1127</v>
      </c>
      <c r="B935" s="253" t="s">
        <v>526</v>
      </c>
      <c r="C935" s="253" t="s">
        <v>553</v>
      </c>
      <c r="D935" s="253" t="s">
        <v>4</v>
      </c>
      <c r="I935" s="253"/>
      <c r="J935" s="253">
        <f t="shared" si="16"/>
        <v>0</v>
      </c>
    </row>
    <row r="936" spans="1:10">
      <c r="A936" s="253">
        <v>1128</v>
      </c>
      <c r="B936" s="253" t="s">
        <v>526</v>
      </c>
      <c r="C936" s="253" t="s">
        <v>553</v>
      </c>
      <c r="D936" s="253" t="s">
        <v>4</v>
      </c>
      <c r="I936" s="253"/>
      <c r="J936" s="253">
        <f t="shared" si="16"/>
        <v>0</v>
      </c>
    </row>
    <row r="937" spans="1:10">
      <c r="A937" s="253">
        <v>1129</v>
      </c>
      <c r="B937" s="253" t="s">
        <v>526</v>
      </c>
      <c r="C937" s="253" t="s">
        <v>553</v>
      </c>
      <c r="D937" s="253" t="s">
        <v>4</v>
      </c>
      <c r="I937" s="253"/>
      <c r="J937" s="253">
        <f t="shared" si="16"/>
        <v>0</v>
      </c>
    </row>
    <row r="938" spans="1:10">
      <c r="A938" s="253">
        <v>1130</v>
      </c>
      <c r="B938" s="253" t="s">
        <v>526</v>
      </c>
      <c r="C938" s="253" t="s">
        <v>553</v>
      </c>
      <c r="D938" s="253" t="s">
        <v>4</v>
      </c>
      <c r="I938" s="253"/>
      <c r="J938" s="253">
        <f t="shared" si="16"/>
        <v>0</v>
      </c>
    </row>
    <row r="939" spans="1:10">
      <c r="A939" s="253">
        <v>1131</v>
      </c>
      <c r="B939" s="253" t="s">
        <v>526</v>
      </c>
      <c r="C939" s="253" t="s">
        <v>553</v>
      </c>
      <c r="D939" s="253" t="s">
        <v>4</v>
      </c>
      <c r="I939" s="253"/>
      <c r="J939" s="253">
        <f t="shared" si="16"/>
        <v>0</v>
      </c>
    </row>
    <row r="940" spans="1:10">
      <c r="A940" s="253">
        <v>1132</v>
      </c>
      <c r="B940" s="253" t="s">
        <v>526</v>
      </c>
      <c r="C940" s="253" t="s">
        <v>553</v>
      </c>
      <c r="D940" s="253" t="s">
        <v>4</v>
      </c>
      <c r="I940" s="253"/>
      <c r="J940" s="253">
        <f t="shared" si="16"/>
        <v>0</v>
      </c>
    </row>
    <row r="941" spans="1:10">
      <c r="A941" s="253">
        <v>1133</v>
      </c>
      <c r="B941" s="253" t="s">
        <v>526</v>
      </c>
      <c r="C941" s="253" t="s">
        <v>553</v>
      </c>
      <c r="D941" s="253" t="s">
        <v>4</v>
      </c>
      <c r="I941" s="253"/>
      <c r="J941" s="253">
        <f t="shared" si="16"/>
        <v>0</v>
      </c>
    </row>
    <row r="942" spans="1:10">
      <c r="A942" s="253">
        <v>1134</v>
      </c>
      <c r="B942" s="253" t="s">
        <v>526</v>
      </c>
      <c r="C942" s="253" t="s">
        <v>553</v>
      </c>
      <c r="D942" s="253" t="s">
        <v>4</v>
      </c>
      <c r="I942" s="253"/>
      <c r="J942" s="253">
        <f t="shared" si="16"/>
        <v>0</v>
      </c>
    </row>
    <row r="943" spans="1:10">
      <c r="A943" s="253">
        <v>1135</v>
      </c>
      <c r="B943" s="253" t="s">
        <v>526</v>
      </c>
      <c r="C943" s="253" t="s">
        <v>553</v>
      </c>
      <c r="D943" s="253" t="s">
        <v>4</v>
      </c>
      <c r="I943" s="253"/>
      <c r="J943" s="253">
        <f t="shared" si="16"/>
        <v>0</v>
      </c>
    </row>
    <row r="944" spans="1:10">
      <c r="A944" s="253">
        <v>1136</v>
      </c>
      <c r="B944" s="253" t="s">
        <v>526</v>
      </c>
      <c r="C944" s="253" t="s">
        <v>553</v>
      </c>
      <c r="D944" s="253" t="s">
        <v>4</v>
      </c>
      <c r="I944" s="253"/>
      <c r="J944" s="253">
        <f t="shared" si="16"/>
        <v>0</v>
      </c>
    </row>
    <row r="945" spans="1:10">
      <c r="A945" s="253">
        <v>1137</v>
      </c>
      <c r="B945" s="253" t="s">
        <v>526</v>
      </c>
      <c r="C945" s="253" t="s">
        <v>553</v>
      </c>
      <c r="D945" s="253" t="s">
        <v>4</v>
      </c>
      <c r="I945" s="253"/>
      <c r="J945" s="253">
        <f t="shared" si="16"/>
        <v>0</v>
      </c>
    </row>
    <row r="946" spans="1:10">
      <c r="A946" s="253">
        <v>1138</v>
      </c>
      <c r="B946" s="253" t="s">
        <v>526</v>
      </c>
      <c r="C946" s="253" t="s">
        <v>553</v>
      </c>
      <c r="D946" s="253" t="s">
        <v>4</v>
      </c>
      <c r="I946" s="253"/>
      <c r="J946" s="253">
        <f t="shared" si="16"/>
        <v>0</v>
      </c>
    </row>
    <row r="947" spans="1:10">
      <c r="A947" s="253">
        <v>1139</v>
      </c>
      <c r="B947" s="253" t="s">
        <v>526</v>
      </c>
      <c r="C947" s="253" t="s">
        <v>553</v>
      </c>
      <c r="D947" s="253" t="s">
        <v>4</v>
      </c>
      <c r="I947" s="253"/>
      <c r="J947" s="253">
        <f t="shared" si="16"/>
        <v>0</v>
      </c>
    </row>
    <row r="948" spans="1:10">
      <c r="A948" s="253">
        <v>1140</v>
      </c>
      <c r="B948" s="253" t="s">
        <v>526</v>
      </c>
      <c r="C948" s="253" t="s">
        <v>553</v>
      </c>
      <c r="D948" s="253" t="s">
        <v>4</v>
      </c>
      <c r="I948" s="253"/>
      <c r="J948" s="253">
        <f t="shared" si="16"/>
        <v>0</v>
      </c>
    </row>
    <row r="949" spans="1:10">
      <c r="A949" s="253">
        <v>1141</v>
      </c>
      <c r="B949" s="253" t="s">
        <v>526</v>
      </c>
      <c r="C949" s="253" t="s">
        <v>553</v>
      </c>
      <c r="D949" s="253" t="s">
        <v>4</v>
      </c>
      <c r="I949" s="253"/>
      <c r="J949" s="253">
        <f t="shared" si="16"/>
        <v>0</v>
      </c>
    </row>
    <row r="950" spans="1:10">
      <c r="A950" s="253">
        <v>1142</v>
      </c>
      <c r="B950" s="253" t="s">
        <v>526</v>
      </c>
      <c r="C950" s="253" t="s">
        <v>553</v>
      </c>
      <c r="D950" s="253" t="s">
        <v>4</v>
      </c>
      <c r="I950" s="253"/>
      <c r="J950" s="253">
        <f t="shared" si="16"/>
        <v>0</v>
      </c>
    </row>
    <row r="951" spans="1:10">
      <c r="A951" s="253">
        <v>1143</v>
      </c>
      <c r="B951" s="253" t="s">
        <v>526</v>
      </c>
      <c r="C951" s="253" t="s">
        <v>553</v>
      </c>
      <c r="D951" s="253" t="s">
        <v>4</v>
      </c>
      <c r="I951" s="253"/>
      <c r="J951" s="253">
        <f t="shared" si="16"/>
        <v>0</v>
      </c>
    </row>
    <row r="952" spans="1:10">
      <c r="A952" s="253">
        <v>1144</v>
      </c>
      <c r="B952" s="253" t="s">
        <v>526</v>
      </c>
      <c r="C952" s="253" t="s">
        <v>553</v>
      </c>
      <c r="D952" s="253" t="s">
        <v>4</v>
      </c>
      <c r="I952" s="253"/>
      <c r="J952" s="253">
        <f t="shared" si="16"/>
        <v>0</v>
      </c>
    </row>
    <row r="953" spans="1:10">
      <c r="A953" s="253">
        <v>1145</v>
      </c>
      <c r="B953" s="253" t="s">
        <v>526</v>
      </c>
      <c r="C953" s="253" t="s">
        <v>553</v>
      </c>
      <c r="D953" s="253" t="s">
        <v>4</v>
      </c>
      <c r="I953" s="253"/>
      <c r="J953" s="253">
        <f t="shared" si="16"/>
        <v>0</v>
      </c>
    </row>
    <row r="954" spans="1:10">
      <c r="A954" s="253">
        <v>1146</v>
      </c>
      <c r="B954" s="253" t="s">
        <v>526</v>
      </c>
      <c r="C954" s="253" t="s">
        <v>553</v>
      </c>
      <c r="D954" s="253" t="s">
        <v>4</v>
      </c>
      <c r="I954" s="253"/>
      <c r="J954" s="253">
        <f t="shared" si="16"/>
        <v>0</v>
      </c>
    </row>
    <row r="955" spans="1:10">
      <c r="A955" s="253">
        <v>1147</v>
      </c>
      <c r="B955" s="253" t="s">
        <v>526</v>
      </c>
      <c r="C955" s="253" t="s">
        <v>553</v>
      </c>
      <c r="D955" s="253" t="s">
        <v>4</v>
      </c>
      <c r="I955" s="253"/>
      <c r="J955" s="253">
        <f t="shared" si="16"/>
        <v>0</v>
      </c>
    </row>
    <row r="956" spans="1:10">
      <c r="A956" s="253">
        <v>1148</v>
      </c>
      <c r="B956" s="253" t="s">
        <v>526</v>
      </c>
      <c r="C956" s="253" t="s">
        <v>553</v>
      </c>
      <c r="D956" s="253" t="s">
        <v>4</v>
      </c>
      <c r="I956" s="253"/>
      <c r="J956" s="253">
        <f t="shared" si="16"/>
        <v>0</v>
      </c>
    </row>
    <row r="957" spans="1:10">
      <c r="A957" s="253">
        <v>1149</v>
      </c>
      <c r="B957" s="253" t="s">
        <v>526</v>
      </c>
      <c r="C957" s="253" t="s">
        <v>553</v>
      </c>
      <c r="D957" s="253" t="s">
        <v>4</v>
      </c>
      <c r="I957" s="253"/>
      <c r="J957" s="253">
        <f t="shared" si="16"/>
        <v>0</v>
      </c>
    </row>
    <row r="958" spans="1:10">
      <c r="A958" s="253">
        <v>1150</v>
      </c>
      <c r="B958" s="253" t="s">
        <v>526</v>
      </c>
      <c r="C958" s="253" t="s">
        <v>553</v>
      </c>
      <c r="D958" s="253" t="s">
        <v>4</v>
      </c>
      <c r="I958" s="253"/>
      <c r="J958" s="253">
        <f t="shared" si="16"/>
        <v>0</v>
      </c>
    </row>
    <row r="959" spans="1:10">
      <c r="A959" s="253">
        <v>1151</v>
      </c>
      <c r="B959" s="253" t="s">
        <v>526</v>
      </c>
      <c r="C959" s="253" t="s">
        <v>553</v>
      </c>
      <c r="D959" s="253" t="s">
        <v>4</v>
      </c>
      <c r="I959" s="253"/>
      <c r="J959" s="253">
        <f t="shared" si="16"/>
        <v>0</v>
      </c>
    </row>
    <row r="960" spans="1:10">
      <c r="A960" s="253">
        <v>1152</v>
      </c>
      <c r="B960" s="253" t="s">
        <v>526</v>
      </c>
      <c r="C960" s="253" t="s">
        <v>553</v>
      </c>
      <c r="D960" s="253" t="s">
        <v>4</v>
      </c>
      <c r="I960" s="253"/>
      <c r="J960" s="253">
        <f t="shared" si="16"/>
        <v>0</v>
      </c>
    </row>
    <row r="961" spans="1:10">
      <c r="A961" s="253">
        <v>1153</v>
      </c>
      <c r="B961" s="253" t="s">
        <v>526</v>
      </c>
      <c r="C961" s="253" t="s">
        <v>553</v>
      </c>
      <c r="D961" s="253" t="s">
        <v>4</v>
      </c>
      <c r="I961" s="253"/>
      <c r="J961" s="253">
        <f t="shared" si="16"/>
        <v>0</v>
      </c>
    </row>
    <row r="962" spans="1:10">
      <c r="A962" s="253">
        <v>1154</v>
      </c>
      <c r="B962" s="253" t="s">
        <v>526</v>
      </c>
      <c r="C962" s="253" t="s">
        <v>553</v>
      </c>
      <c r="D962" s="253" t="s">
        <v>4</v>
      </c>
      <c r="I962" s="253"/>
      <c r="J962" s="253">
        <f t="shared" si="16"/>
        <v>0</v>
      </c>
    </row>
    <row r="963" spans="1:10">
      <c r="A963" s="253">
        <v>1155</v>
      </c>
      <c r="B963" s="253" t="s">
        <v>526</v>
      </c>
      <c r="C963" s="253" t="s">
        <v>553</v>
      </c>
      <c r="D963" s="253" t="s">
        <v>4</v>
      </c>
      <c r="I963" s="253"/>
      <c r="J963" s="253">
        <f t="shared" si="16"/>
        <v>0</v>
      </c>
    </row>
    <row r="964" spans="1:10">
      <c r="A964" s="253">
        <v>1156</v>
      </c>
      <c r="B964" s="253" t="s">
        <v>526</v>
      </c>
      <c r="C964" s="253" t="s">
        <v>553</v>
      </c>
      <c r="D964" s="253" t="s">
        <v>4</v>
      </c>
      <c r="I964" s="253"/>
      <c r="J964" s="253">
        <f t="shared" si="16"/>
        <v>0</v>
      </c>
    </row>
    <row r="965" spans="1:10">
      <c r="A965" s="253">
        <v>1157</v>
      </c>
      <c r="B965" s="253" t="s">
        <v>526</v>
      </c>
      <c r="C965" s="253" t="s">
        <v>553</v>
      </c>
      <c r="D965" s="253" t="s">
        <v>4</v>
      </c>
      <c r="I965" s="253"/>
      <c r="J965" s="253">
        <f t="shared" si="16"/>
        <v>0</v>
      </c>
    </row>
    <row r="966" spans="1:10">
      <c r="A966" s="253">
        <v>1158</v>
      </c>
      <c r="B966" s="253" t="s">
        <v>526</v>
      </c>
      <c r="C966" s="253" t="s">
        <v>553</v>
      </c>
      <c r="D966" s="253" t="s">
        <v>4</v>
      </c>
      <c r="I966" s="253"/>
      <c r="J966" s="253">
        <f t="shared" si="16"/>
        <v>0</v>
      </c>
    </row>
    <row r="967" spans="1:10">
      <c r="A967" s="253">
        <v>1159</v>
      </c>
      <c r="B967" s="253" t="s">
        <v>526</v>
      </c>
      <c r="C967" s="253" t="s">
        <v>553</v>
      </c>
      <c r="D967" s="253" t="s">
        <v>4</v>
      </c>
      <c r="I967" s="253"/>
      <c r="J967" s="253">
        <f t="shared" si="16"/>
        <v>0</v>
      </c>
    </row>
    <row r="968" spans="1:10">
      <c r="A968" s="253">
        <v>1160</v>
      </c>
      <c r="B968" s="253" t="s">
        <v>526</v>
      </c>
      <c r="C968" s="253" t="s">
        <v>553</v>
      </c>
      <c r="D968" s="253" t="s">
        <v>4</v>
      </c>
      <c r="I968" s="253"/>
      <c r="J968" s="253">
        <f t="shared" si="16"/>
        <v>0</v>
      </c>
    </row>
    <row r="969" spans="1:10">
      <c r="A969" s="253">
        <v>1161</v>
      </c>
      <c r="B969" s="253" t="s">
        <v>526</v>
      </c>
      <c r="C969" s="253" t="s">
        <v>553</v>
      </c>
      <c r="D969" s="253" t="s">
        <v>4</v>
      </c>
      <c r="I969" s="253"/>
      <c r="J969" s="253">
        <f t="shared" ref="J969:J1032" si="17">IF(E969="Category 1",1,IF(E969="Category 2",2,IF(E969="Category 3",3,0)))</f>
        <v>0</v>
      </c>
    </row>
    <row r="970" spans="1:10">
      <c r="A970" s="253">
        <v>1162</v>
      </c>
      <c r="B970" s="253" t="s">
        <v>526</v>
      </c>
      <c r="C970" s="253" t="s">
        <v>553</v>
      </c>
      <c r="D970" s="253" t="s">
        <v>4</v>
      </c>
      <c r="I970" s="253"/>
      <c r="J970" s="253">
        <f t="shared" si="17"/>
        <v>0</v>
      </c>
    </row>
    <row r="971" spans="1:10">
      <c r="A971" s="253">
        <v>1163</v>
      </c>
      <c r="B971" s="253" t="s">
        <v>526</v>
      </c>
      <c r="C971" s="253" t="s">
        <v>553</v>
      </c>
      <c r="D971" s="253" t="s">
        <v>4</v>
      </c>
      <c r="I971" s="253"/>
      <c r="J971" s="253">
        <f t="shared" si="17"/>
        <v>0</v>
      </c>
    </row>
    <row r="972" spans="1:10">
      <c r="A972" s="253">
        <v>1164</v>
      </c>
      <c r="B972" s="253" t="s">
        <v>526</v>
      </c>
      <c r="C972" s="253" t="s">
        <v>553</v>
      </c>
      <c r="D972" s="253" t="s">
        <v>4</v>
      </c>
      <c r="I972" s="253"/>
      <c r="J972" s="253">
        <f t="shared" si="17"/>
        <v>0</v>
      </c>
    </row>
    <row r="973" spans="1:10">
      <c r="A973" s="253">
        <v>1165</v>
      </c>
      <c r="B973" s="253" t="s">
        <v>526</v>
      </c>
      <c r="C973" s="253" t="s">
        <v>553</v>
      </c>
      <c r="D973" s="253" t="s">
        <v>4</v>
      </c>
      <c r="I973" s="253"/>
      <c r="J973" s="253">
        <f t="shared" si="17"/>
        <v>0</v>
      </c>
    </row>
    <row r="974" spans="1:10">
      <c r="A974" s="253">
        <v>1166</v>
      </c>
      <c r="B974" s="253" t="s">
        <v>526</v>
      </c>
      <c r="C974" s="253" t="s">
        <v>553</v>
      </c>
      <c r="D974" s="253" t="s">
        <v>4</v>
      </c>
      <c r="I974" s="253"/>
      <c r="J974" s="253">
        <f t="shared" si="17"/>
        <v>0</v>
      </c>
    </row>
    <row r="975" spans="1:10">
      <c r="A975" s="253">
        <v>1167</v>
      </c>
      <c r="B975" s="253" t="s">
        <v>526</v>
      </c>
      <c r="C975" s="253" t="s">
        <v>553</v>
      </c>
      <c r="D975" s="253" t="s">
        <v>4</v>
      </c>
      <c r="I975" s="253"/>
      <c r="J975" s="253">
        <f t="shared" si="17"/>
        <v>0</v>
      </c>
    </row>
    <row r="976" spans="1:10">
      <c r="A976" s="253">
        <v>1168</v>
      </c>
      <c r="B976" s="253" t="s">
        <v>526</v>
      </c>
      <c r="C976" s="253" t="s">
        <v>553</v>
      </c>
      <c r="D976" s="253" t="s">
        <v>4</v>
      </c>
      <c r="I976" s="253"/>
      <c r="J976" s="253">
        <f t="shared" si="17"/>
        <v>0</v>
      </c>
    </row>
    <row r="977" spans="1:10">
      <c r="A977" s="253">
        <v>1169</v>
      </c>
      <c r="B977" s="253" t="s">
        <v>526</v>
      </c>
      <c r="C977" s="253" t="s">
        <v>553</v>
      </c>
      <c r="D977" s="253" t="s">
        <v>4</v>
      </c>
      <c r="I977" s="253"/>
      <c r="J977" s="253">
        <f t="shared" si="17"/>
        <v>0</v>
      </c>
    </row>
    <row r="978" spans="1:10">
      <c r="A978" s="253">
        <v>1170</v>
      </c>
      <c r="B978" s="253" t="s">
        <v>526</v>
      </c>
      <c r="C978" s="253" t="s">
        <v>553</v>
      </c>
      <c r="D978" s="253" t="s">
        <v>4</v>
      </c>
      <c r="I978" s="253"/>
      <c r="J978" s="253">
        <f t="shared" si="17"/>
        <v>0</v>
      </c>
    </row>
    <row r="979" spans="1:10">
      <c r="A979" s="253">
        <v>1171</v>
      </c>
      <c r="B979" s="253" t="s">
        <v>526</v>
      </c>
      <c r="C979" s="253" t="s">
        <v>553</v>
      </c>
      <c r="D979" s="253" t="s">
        <v>4</v>
      </c>
      <c r="I979" s="253"/>
      <c r="J979" s="253">
        <f t="shared" si="17"/>
        <v>0</v>
      </c>
    </row>
    <row r="980" spans="1:10">
      <c r="A980" s="253">
        <v>1172</v>
      </c>
      <c r="B980" s="253" t="s">
        <v>526</v>
      </c>
      <c r="C980" s="253" t="s">
        <v>553</v>
      </c>
      <c r="D980" s="253" t="s">
        <v>4</v>
      </c>
      <c r="I980" s="253"/>
      <c r="J980" s="253">
        <f t="shared" si="17"/>
        <v>0</v>
      </c>
    </row>
    <row r="981" spans="1:10">
      <c r="A981" s="253">
        <v>1173</v>
      </c>
      <c r="B981" s="253" t="s">
        <v>526</v>
      </c>
      <c r="C981" s="253" t="s">
        <v>553</v>
      </c>
      <c r="D981" s="253" t="s">
        <v>4</v>
      </c>
      <c r="I981" s="253"/>
      <c r="J981" s="253">
        <f t="shared" si="17"/>
        <v>0</v>
      </c>
    </row>
    <row r="982" spans="1:10">
      <c r="A982" s="253">
        <v>1174</v>
      </c>
      <c r="B982" s="253" t="s">
        <v>526</v>
      </c>
      <c r="C982" s="253" t="s">
        <v>553</v>
      </c>
      <c r="D982" s="253" t="s">
        <v>4</v>
      </c>
      <c r="I982" s="253"/>
      <c r="J982" s="253">
        <f t="shared" si="17"/>
        <v>0</v>
      </c>
    </row>
    <row r="983" spans="1:10">
      <c r="A983" s="253">
        <v>1175</v>
      </c>
      <c r="B983" s="253" t="s">
        <v>526</v>
      </c>
      <c r="C983" s="253" t="s">
        <v>553</v>
      </c>
      <c r="D983" s="253" t="s">
        <v>4</v>
      </c>
      <c r="I983" s="253"/>
      <c r="J983" s="253">
        <f t="shared" si="17"/>
        <v>0</v>
      </c>
    </row>
    <row r="984" spans="1:10">
      <c r="A984" s="253">
        <v>1176</v>
      </c>
      <c r="B984" s="253" t="s">
        <v>526</v>
      </c>
      <c r="C984" s="253" t="s">
        <v>553</v>
      </c>
      <c r="D984" s="253" t="s">
        <v>4</v>
      </c>
      <c r="I984" s="253"/>
      <c r="J984" s="253">
        <f t="shared" si="17"/>
        <v>0</v>
      </c>
    </row>
    <row r="985" spans="1:10">
      <c r="A985" s="253">
        <v>1177</v>
      </c>
      <c r="B985" s="253" t="s">
        <v>526</v>
      </c>
      <c r="C985" s="253" t="s">
        <v>553</v>
      </c>
      <c r="D985" s="253" t="s">
        <v>4</v>
      </c>
      <c r="I985" s="253"/>
      <c r="J985" s="253">
        <f t="shared" si="17"/>
        <v>0</v>
      </c>
    </row>
    <row r="986" spans="1:10">
      <c r="A986" s="253">
        <v>1178</v>
      </c>
      <c r="B986" s="253" t="s">
        <v>526</v>
      </c>
      <c r="C986" s="253" t="s">
        <v>553</v>
      </c>
      <c r="D986" s="253" t="s">
        <v>4</v>
      </c>
      <c r="I986" s="253"/>
      <c r="J986" s="253">
        <f t="shared" si="17"/>
        <v>0</v>
      </c>
    </row>
    <row r="987" spans="1:10">
      <c r="A987" s="253">
        <v>1179</v>
      </c>
      <c r="B987" s="253" t="s">
        <v>526</v>
      </c>
      <c r="C987" s="253" t="s">
        <v>553</v>
      </c>
      <c r="D987" s="253" t="s">
        <v>4</v>
      </c>
      <c r="I987" s="253"/>
      <c r="J987" s="253">
        <f t="shared" si="17"/>
        <v>0</v>
      </c>
    </row>
    <row r="988" spans="1:10">
      <c r="A988" s="253">
        <v>1180</v>
      </c>
      <c r="B988" s="253" t="s">
        <v>526</v>
      </c>
      <c r="C988" s="253" t="s">
        <v>553</v>
      </c>
      <c r="D988" s="253" t="s">
        <v>4</v>
      </c>
      <c r="I988" s="253"/>
      <c r="J988" s="253">
        <f t="shared" si="17"/>
        <v>0</v>
      </c>
    </row>
    <row r="989" spans="1:10">
      <c r="A989" s="253">
        <v>1181</v>
      </c>
      <c r="B989" s="253" t="s">
        <v>526</v>
      </c>
      <c r="C989" s="253" t="s">
        <v>553</v>
      </c>
      <c r="D989" s="253" t="s">
        <v>4</v>
      </c>
      <c r="I989" s="253"/>
      <c r="J989" s="253">
        <f t="shared" si="17"/>
        <v>0</v>
      </c>
    </row>
    <row r="990" spans="1:10">
      <c r="A990" s="253">
        <v>1182</v>
      </c>
      <c r="B990" s="253" t="s">
        <v>526</v>
      </c>
      <c r="C990" s="253" t="s">
        <v>553</v>
      </c>
      <c r="D990" s="253" t="s">
        <v>4</v>
      </c>
      <c r="I990" s="253"/>
      <c r="J990" s="253">
        <f t="shared" si="17"/>
        <v>0</v>
      </c>
    </row>
    <row r="991" spans="1:10">
      <c r="A991" s="253">
        <v>1183</v>
      </c>
      <c r="B991" s="253" t="s">
        <v>526</v>
      </c>
      <c r="C991" s="253" t="s">
        <v>553</v>
      </c>
      <c r="D991" s="253" t="s">
        <v>4</v>
      </c>
      <c r="I991" s="253"/>
      <c r="J991" s="253">
        <f t="shared" si="17"/>
        <v>0</v>
      </c>
    </row>
    <row r="992" spans="1:10">
      <c r="A992" s="253">
        <v>1184</v>
      </c>
      <c r="B992" s="253" t="s">
        <v>526</v>
      </c>
      <c r="C992" s="253" t="s">
        <v>553</v>
      </c>
      <c r="D992" s="253" t="s">
        <v>4</v>
      </c>
      <c r="I992" s="253"/>
      <c r="J992" s="253">
        <f t="shared" si="17"/>
        <v>0</v>
      </c>
    </row>
    <row r="993" spans="1:10">
      <c r="A993" s="253">
        <v>1185</v>
      </c>
      <c r="B993" s="253" t="s">
        <v>526</v>
      </c>
      <c r="C993" s="253" t="s">
        <v>553</v>
      </c>
      <c r="D993" s="253" t="s">
        <v>4</v>
      </c>
      <c r="I993" s="253"/>
      <c r="J993" s="253">
        <f t="shared" si="17"/>
        <v>0</v>
      </c>
    </row>
    <row r="994" spans="1:10">
      <c r="A994" s="253">
        <v>1186</v>
      </c>
      <c r="B994" s="253" t="s">
        <v>526</v>
      </c>
      <c r="C994" s="253" t="s">
        <v>553</v>
      </c>
      <c r="D994" s="253" t="s">
        <v>4</v>
      </c>
      <c r="I994" s="253"/>
      <c r="J994" s="253">
        <f t="shared" si="17"/>
        <v>0</v>
      </c>
    </row>
    <row r="995" spans="1:10">
      <c r="A995" s="253">
        <v>1187</v>
      </c>
      <c r="B995" s="253" t="s">
        <v>526</v>
      </c>
      <c r="C995" s="253" t="s">
        <v>553</v>
      </c>
      <c r="D995" s="253" t="s">
        <v>4</v>
      </c>
      <c r="I995" s="253"/>
      <c r="J995" s="253">
        <f t="shared" si="17"/>
        <v>0</v>
      </c>
    </row>
    <row r="996" spans="1:10">
      <c r="A996" s="253">
        <v>1188</v>
      </c>
      <c r="B996" s="253" t="s">
        <v>526</v>
      </c>
      <c r="C996" s="253" t="s">
        <v>553</v>
      </c>
      <c r="D996" s="253" t="s">
        <v>4</v>
      </c>
      <c r="I996" s="253"/>
      <c r="J996" s="253">
        <f t="shared" si="17"/>
        <v>0</v>
      </c>
    </row>
    <row r="997" spans="1:10">
      <c r="A997" s="253">
        <v>1189</v>
      </c>
      <c r="B997" s="253" t="s">
        <v>526</v>
      </c>
      <c r="C997" s="253" t="s">
        <v>553</v>
      </c>
      <c r="D997" s="253" t="s">
        <v>4</v>
      </c>
      <c r="I997" s="253"/>
      <c r="J997" s="253">
        <f t="shared" si="17"/>
        <v>0</v>
      </c>
    </row>
    <row r="998" spans="1:10">
      <c r="A998" s="253">
        <v>1190</v>
      </c>
      <c r="B998" s="253" t="s">
        <v>526</v>
      </c>
      <c r="C998" s="253" t="s">
        <v>553</v>
      </c>
      <c r="D998" s="253" t="s">
        <v>4</v>
      </c>
      <c r="I998" s="253"/>
      <c r="J998" s="253">
        <f t="shared" si="17"/>
        <v>0</v>
      </c>
    </row>
    <row r="999" spans="1:10">
      <c r="A999" s="253">
        <v>1191</v>
      </c>
      <c r="B999" s="253" t="s">
        <v>526</v>
      </c>
      <c r="C999" s="253" t="s">
        <v>553</v>
      </c>
      <c r="D999" s="253" t="s">
        <v>4</v>
      </c>
      <c r="I999" s="253"/>
      <c r="J999" s="253">
        <f t="shared" si="17"/>
        <v>0</v>
      </c>
    </row>
    <row r="1000" spans="1:10">
      <c r="A1000" s="253">
        <v>1192</v>
      </c>
      <c r="B1000" s="253" t="s">
        <v>526</v>
      </c>
      <c r="C1000" s="253" t="s">
        <v>553</v>
      </c>
      <c r="D1000" s="253" t="s">
        <v>4</v>
      </c>
      <c r="I1000" s="253"/>
      <c r="J1000" s="253">
        <f t="shared" si="17"/>
        <v>0</v>
      </c>
    </row>
    <row r="1001" spans="1:10">
      <c r="A1001" s="253">
        <v>1193</v>
      </c>
      <c r="B1001" s="253" t="s">
        <v>526</v>
      </c>
      <c r="C1001" s="253" t="s">
        <v>553</v>
      </c>
      <c r="D1001" s="253" t="s">
        <v>4</v>
      </c>
      <c r="I1001" s="253"/>
      <c r="J1001" s="253">
        <f t="shared" si="17"/>
        <v>0</v>
      </c>
    </row>
    <row r="1002" spans="1:10">
      <c r="A1002" s="253">
        <v>1194</v>
      </c>
      <c r="B1002" s="253" t="s">
        <v>526</v>
      </c>
      <c r="C1002" s="253" t="s">
        <v>553</v>
      </c>
      <c r="D1002" s="253" t="s">
        <v>4</v>
      </c>
      <c r="I1002" s="253"/>
      <c r="J1002" s="253">
        <f t="shared" si="17"/>
        <v>0</v>
      </c>
    </row>
    <row r="1003" spans="1:10">
      <c r="A1003" s="253">
        <v>1195</v>
      </c>
      <c r="B1003" s="253" t="s">
        <v>526</v>
      </c>
      <c r="C1003" s="253" t="s">
        <v>553</v>
      </c>
      <c r="D1003" s="253" t="s">
        <v>4</v>
      </c>
      <c r="I1003" s="253"/>
      <c r="J1003" s="253">
        <f t="shared" si="17"/>
        <v>0</v>
      </c>
    </row>
    <row r="1004" spans="1:10">
      <c r="A1004" s="253">
        <v>1196</v>
      </c>
      <c r="B1004" s="253" t="s">
        <v>526</v>
      </c>
      <c r="C1004" s="253" t="s">
        <v>553</v>
      </c>
      <c r="D1004" s="253" t="s">
        <v>4</v>
      </c>
      <c r="I1004" s="253"/>
      <c r="J1004" s="253">
        <f t="shared" si="17"/>
        <v>0</v>
      </c>
    </row>
    <row r="1005" spans="1:10">
      <c r="A1005" s="253">
        <v>1197</v>
      </c>
      <c r="B1005" s="253" t="s">
        <v>526</v>
      </c>
      <c r="C1005" s="253" t="s">
        <v>553</v>
      </c>
      <c r="D1005" s="253" t="s">
        <v>4</v>
      </c>
      <c r="I1005" s="253"/>
      <c r="J1005" s="253">
        <f t="shared" si="17"/>
        <v>0</v>
      </c>
    </row>
    <row r="1006" spans="1:10">
      <c r="A1006" s="253">
        <v>1198</v>
      </c>
      <c r="B1006" s="253" t="s">
        <v>526</v>
      </c>
      <c r="C1006" s="253" t="s">
        <v>553</v>
      </c>
      <c r="D1006" s="253" t="s">
        <v>4</v>
      </c>
      <c r="I1006" s="253"/>
      <c r="J1006" s="253">
        <f t="shared" si="17"/>
        <v>0</v>
      </c>
    </row>
    <row r="1007" spans="1:10">
      <c r="A1007" s="253">
        <v>1199</v>
      </c>
      <c r="B1007" s="253" t="s">
        <v>526</v>
      </c>
      <c r="C1007" s="253" t="s">
        <v>553</v>
      </c>
      <c r="D1007" s="253" t="s">
        <v>4</v>
      </c>
      <c r="I1007" s="253"/>
      <c r="J1007" s="253">
        <f t="shared" si="17"/>
        <v>0</v>
      </c>
    </row>
    <row r="1008" spans="1:10">
      <c r="A1008" s="253">
        <v>1200</v>
      </c>
      <c r="B1008" s="253" t="s">
        <v>526</v>
      </c>
      <c r="C1008" s="253" t="s">
        <v>553</v>
      </c>
      <c r="D1008" s="253" t="s">
        <v>4</v>
      </c>
      <c r="I1008" s="253"/>
      <c r="J1008" s="253">
        <f t="shared" si="17"/>
        <v>0</v>
      </c>
    </row>
    <row r="1009" spans="1:10">
      <c r="A1009" s="253">
        <v>1201</v>
      </c>
      <c r="B1009" s="253" t="s">
        <v>526</v>
      </c>
      <c r="C1009" s="253" t="s">
        <v>553</v>
      </c>
      <c r="D1009" s="253" t="s">
        <v>4</v>
      </c>
      <c r="I1009" s="253"/>
      <c r="J1009" s="253">
        <f t="shared" si="17"/>
        <v>0</v>
      </c>
    </row>
    <row r="1010" spans="1:10">
      <c r="A1010" s="253">
        <v>1202</v>
      </c>
      <c r="B1010" s="253" t="s">
        <v>526</v>
      </c>
      <c r="C1010" s="253" t="s">
        <v>553</v>
      </c>
      <c r="D1010" s="253" t="s">
        <v>4</v>
      </c>
      <c r="I1010" s="253"/>
      <c r="J1010" s="253">
        <f t="shared" si="17"/>
        <v>0</v>
      </c>
    </row>
    <row r="1011" spans="1:10">
      <c r="A1011" s="253">
        <v>1203</v>
      </c>
      <c r="B1011" s="253" t="s">
        <v>526</v>
      </c>
      <c r="C1011" s="253" t="s">
        <v>553</v>
      </c>
      <c r="D1011" s="253" t="s">
        <v>4</v>
      </c>
      <c r="I1011" s="253"/>
      <c r="J1011" s="253">
        <f t="shared" si="17"/>
        <v>0</v>
      </c>
    </row>
    <row r="1012" spans="1:10">
      <c r="A1012" s="253">
        <v>1204</v>
      </c>
      <c r="B1012" s="253" t="s">
        <v>526</v>
      </c>
      <c r="C1012" s="253" t="s">
        <v>553</v>
      </c>
      <c r="D1012" s="253" t="s">
        <v>4</v>
      </c>
      <c r="I1012" s="253"/>
      <c r="J1012" s="253">
        <f t="shared" si="17"/>
        <v>0</v>
      </c>
    </row>
    <row r="1013" spans="1:10">
      <c r="A1013" s="253">
        <v>1205</v>
      </c>
      <c r="B1013" s="253" t="s">
        <v>526</v>
      </c>
      <c r="C1013" s="253" t="s">
        <v>553</v>
      </c>
      <c r="D1013" s="253" t="s">
        <v>4</v>
      </c>
      <c r="I1013" s="253"/>
      <c r="J1013" s="253">
        <f t="shared" si="17"/>
        <v>0</v>
      </c>
    </row>
    <row r="1014" spans="1:10">
      <c r="A1014" s="253">
        <v>1206</v>
      </c>
      <c r="B1014" s="253" t="s">
        <v>526</v>
      </c>
      <c r="C1014" s="253" t="s">
        <v>553</v>
      </c>
      <c r="D1014" s="253" t="s">
        <v>4</v>
      </c>
      <c r="I1014" s="253"/>
      <c r="J1014" s="253">
        <f t="shared" si="17"/>
        <v>0</v>
      </c>
    </row>
    <row r="1015" spans="1:10">
      <c r="A1015" s="253">
        <v>1207</v>
      </c>
      <c r="B1015" s="253" t="s">
        <v>526</v>
      </c>
      <c r="C1015" s="253" t="s">
        <v>553</v>
      </c>
      <c r="D1015" s="253" t="s">
        <v>4</v>
      </c>
      <c r="I1015" s="253"/>
      <c r="J1015" s="253">
        <f t="shared" si="17"/>
        <v>0</v>
      </c>
    </row>
    <row r="1016" spans="1:10">
      <c r="A1016" s="253">
        <v>1208</v>
      </c>
      <c r="B1016" s="253" t="s">
        <v>526</v>
      </c>
      <c r="C1016" s="253" t="s">
        <v>553</v>
      </c>
      <c r="D1016" s="253" t="s">
        <v>4</v>
      </c>
      <c r="I1016" s="253"/>
      <c r="J1016" s="253">
        <f t="shared" si="17"/>
        <v>0</v>
      </c>
    </row>
    <row r="1017" spans="1:10">
      <c r="A1017" s="253">
        <v>1209</v>
      </c>
      <c r="B1017" s="253" t="s">
        <v>526</v>
      </c>
      <c r="C1017" s="253" t="s">
        <v>553</v>
      </c>
      <c r="D1017" s="253" t="s">
        <v>4</v>
      </c>
      <c r="I1017" s="253"/>
      <c r="J1017" s="253">
        <f t="shared" si="17"/>
        <v>0</v>
      </c>
    </row>
    <row r="1018" spans="1:10">
      <c r="A1018" s="253">
        <v>1210</v>
      </c>
      <c r="B1018" s="253" t="s">
        <v>526</v>
      </c>
      <c r="C1018" s="253" t="s">
        <v>553</v>
      </c>
      <c r="D1018" s="253" t="s">
        <v>4</v>
      </c>
      <c r="I1018" s="253"/>
      <c r="J1018" s="253">
        <f t="shared" si="17"/>
        <v>0</v>
      </c>
    </row>
    <row r="1019" spans="1:10">
      <c r="A1019" s="253">
        <v>1211</v>
      </c>
      <c r="B1019" s="253" t="s">
        <v>526</v>
      </c>
      <c r="C1019" s="253" t="s">
        <v>553</v>
      </c>
      <c r="D1019" s="253" t="s">
        <v>4</v>
      </c>
      <c r="I1019" s="253"/>
      <c r="J1019" s="253">
        <f t="shared" si="17"/>
        <v>0</v>
      </c>
    </row>
    <row r="1020" spans="1:10">
      <c r="A1020" s="253">
        <v>1212</v>
      </c>
      <c r="B1020" s="253" t="s">
        <v>526</v>
      </c>
      <c r="C1020" s="253" t="s">
        <v>553</v>
      </c>
      <c r="D1020" s="253" t="s">
        <v>4</v>
      </c>
      <c r="I1020" s="253"/>
      <c r="J1020" s="253">
        <f t="shared" si="17"/>
        <v>0</v>
      </c>
    </row>
    <row r="1021" spans="1:10">
      <c r="A1021" s="253">
        <v>1213</v>
      </c>
      <c r="B1021" s="253" t="s">
        <v>526</v>
      </c>
      <c r="C1021" s="253" t="s">
        <v>553</v>
      </c>
      <c r="D1021" s="253" t="s">
        <v>4</v>
      </c>
      <c r="I1021" s="253"/>
      <c r="J1021" s="253">
        <f t="shared" si="17"/>
        <v>0</v>
      </c>
    </row>
    <row r="1022" spans="1:10">
      <c r="A1022" s="253">
        <v>1214</v>
      </c>
      <c r="B1022" s="253" t="s">
        <v>526</v>
      </c>
      <c r="C1022" s="253" t="s">
        <v>553</v>
      </c>
      <c r="D1022" s="253" t="s">
        <v>4</v>
      </c>
      <c r="I1022" s="253"/>
      <c r="J1022" s="253">
        <f t="shared" si="17"/>
        <v>0</v>
      </c>
    </row>
    <row r="1023" spans="1:10">
      <c r="A1023" s="253">
        <v>1215</v>
      </c>
      <c r="B1023" s="253" t="s">
        <v>526</v>
      </c>
      <c r="C1023" s="253" t="s">
        <v>553</v>
      </c>
      <c r="D1023" s="253" t="s">
        <v>4</v>
      </c>
      <c r="I1023" s="253"/>
      <c r="J1023" s="253">
        <f t="shared" si="17"/>
        <v>0</v>
      </c>
    </row>
    <row r="1024" spans="1:10">
      <c r="A1024" s="253">
        <v>1216</v>
      </c>
      <c r="B1024" s="253" t="s">
        <v>526</v>
      </c>
      <c r="C1024" s="253" t="s">
        <v>553</v>
      </c>
      <c r="D1024" s="253" t="s">
        <v>4</v>
      </c>
      <c r="I1024" s="253"/>
      <c r="J1024" s="253">
        <f t="shared" si="17"/>
        <v>0</v>
      </c>
    </row>
    <row r="1025" spans="1:10">
      <c r="A1025" s="253">
        <v>1217</v>
      </c>
      <c r="B1025" s="253" t="s">
        <v>526</v>
      </c>
      <c r="C1025" s="253" t="s">
        <v>553</v>
      </c>
      <c r="D1025" s="253" t="s">
        <v>4</v>
      </c>
      <c r="I1025" s="253"/>
      <c r="J1025" s="253">
        <f t="shared" si="17"/>
        <v>0</v>
      </c>
    </row>
    <row r="1026" spans="1:10">
      <c r="A1026" s="253">
        <v>1218</v>
      </c>
      <c r="B1026" s="253" t="s">
        <v>526</v>
      </c>
      <c r="C1026" s="253" t="s">
        <v>553</v>
      </c>
      <c r="D1026" s="253" t="s">
        <v>4</v>
      </c>
      <c r="I1026" s="253"/>
      <c r="J1026" s="253">
        <f t="shared" si="17"/>
        <v>0</v>
      </c>
    </row>
    <row r="1027" spans="1:10">
      <c r="A1027" s="253">
        <v>1219</v>
      </c>
      <c r="B1027" s="253" t="s">
        <v>526</v>
      </c>
      <c r="C1027" s="253" t="s">
        <v>553</v>
      </c>
      <c r="D1027" s="253" t="s">
        <v>4</v>
      </c>
      <c r="I1027" s="253"/>
      <c r="J1027" s="253">
        <f t="shared" si="17"/>
        <v>0</v>
      </c>
    </row>
    <row r="1028" spans="1:10">
      <c r="A1028" s="253">
        <v>1220</v>
      </c>
      <c r="B1028" s="253" t="s">
        <v>526</v>
      </c>
      <c r="C1028" s="253" t="s">
        <v>553</v>
      </c>
      <c r="D1028" s="253" t="s">
        <v>4</v>
      </c>
      <c r="I1028" s="253"/>
      <c r="J1028" s="253">
        <f t="shared" si="17"/>
        <v>0</v>
      </c>
    </row>
    <row r="1029" spans="1:10">
      <c r="A1029" s="253">
        <v>1221</v>
      </c>
      <c r="B1029" s="253" t="s">
        <v>526</v>
      </c>
      <c r="C1029" s="253" t="s">
        <v>553</v>
      </c>
      <c r="D1029" s="253" t="s">
        <v>4</v>
      </c>
      <c r="I1029" s="253"/>
      <c r="J1029" s="253">
        <f t="shared" si="17"/>
        <v>0</v>
      </c>
    </row>
    <row r="1030" spans="1:10">
      <c r="A1030" s="253">
        <v>1222</v>
      </c>
      <c r="B1030" s="253" t="s">
        <v>526</v>
      </c>
      <c r="C1030" s="253" t="s">
        <v>553</v>
      </c>
      <c r="D1030" s="253" t="s">
        <v>4</v>
      </c>
      <c r="I1030" s="253"/>
      <c r="J1030" s="253">
        <f t="shared" si="17"/>
        <v>0</v>
      </c>
    </row>
    <row r="1031" spans="1:10">
      <c r="A1031" s="253">
        <v>1223</v>
      </c>
      <c r="B1031" s="253" t="s">
        <v>526</v>
      </c>
      <c r="C1031" s="253" t="s">
        <v>553</v>
      </c>
      <c r="D1031" s="253" t="s">
        <v>4</v>
      </c>
      <c r="I1031" s="253"/>
      <c r="J1031" s="253">
        <f t="shared" si="17"/>
        <v>0</v>
      </c>
    </row>
    <row r="1032" spans="1:10">
      <c r="A1032" s="253">
        <v>1224</v>
      </c>
      <c r="B1032" s="253" t="s">
        <v>526</v>
      </c>
      <c r="C1032" s="253" t="s">
        <v>553</v>
      </c>
      <c r="D1032" s="253" t="s">
        <v>4</v>
      </c>
      <c r="I1032" s="253"/>
      <c r="J1032" s="253">
        <f t="shared" si="17"/>
        <v>0</v>
      </c>
    </row>
    <row r="1033" spans="1:10">
      <c r="A1033" s="253">
        <v>1225</v>
      </c>
      <c r="B1033" s="253" t="s">
        <v>526</v>
      </c>
      <c r="C1033" s="253" t="s">
        <v>553</v>
      </c>
      <c r="D1033" s="253" t="s">
        <v>4</v>
      </c>
      <c r="I1033" s="253"/>
      <c r="J1033" s="253">
        <f t="shared" ref="J1033:J1096" si="18">IF(E1033="Category 1",1,IF(E1033="Category 2",2,IF(E1033="Category 3",3,0)))</f>
        <v>0</v>
      </c>
    </row>
    <row r="1034" spans="1:10">
      <c r="A1034" s="253">
        <v>1226</v>
      </c>
      <c r="B1034" s="253" t="s">
        <v>526</v>
      </c>
      <c r="C1034" s="253" t="s">
        <v>553</v>
      </c>
      <c r="D1034" s="253" t="s">
        <v>4</v>
      </c>
      <c r="I1034" s="253"/>
      <c r="J1034" s="253">
        <f t="shared" si="18"/>
        <v>0</v>
      </c>
    </row>
    <row r="1035" spans="1:10">
      <c r="A1035" s="253">
        <v>1227</v>
      </c>
      <c r="B1035" s="253" t="s">
        <v>526</v>
      </c>
      <c r="C1035" s="253" t="s">
        <v>553</v>
      </c>
      <c r="D1035" s="253" t="s">
        <v>4</v>
      </c>
      <c r="I1035" s="253"/>
      <c r="J1035" s="253">
        <f t="shared" si="18"/>
        <v>0</v>
      </c>
    </row>
    <row r="1036" spans="1:10">
      <c r="A1036" s="253">
        <v>1228</v>
      </c>
      <c r="B1036" s="253" t="s">
        <v>526</v>
      </c>
      <c r="C1036" s="253" t="s">
        <v>553</v>
      </c>
      <c r="D1036" s="253" t="s">
        <v>4</v>
      </c>
      <c r="I1036" s="253"/>
      <c r="J1036" s="253">
        <f t="shared" si="18"/>
        <v>0</v>
      </c>
    </row>
    <row r="1037" spans="1:10">
      <c r="A1037" s="253">
        <v>1229</v>
      </c>
      <c r="B1037" s="253" t="s">
        <v>526</v>
      </c>
      <c r="C1037" s="253" t="s">
        <v>553</v>
      </c>
      <c r="D1037" s="253" t="s">
        <v>4</v>
      </c>
      <c r="I1037" s="253"/>
      <c r="J1037" s="253">
        <f t="shared" si="18"/>
        <v>0</v>
      </c>
    </row>
    <row r="1038" spans="1:10">
      <c r="A1038" s="253">
        <v>1230</v>
      </c>
      <c r="B1038" s="253" t="s">
        <v>526</v>
      </c>
      <c r="C1038" s="253" t="s">
        <v>553</v>
      </c>
      <c r="D1038" s="253" t="s">
        <v>4</v>
      </c>
      <c r="I1038" s="253"/>
      <c r="J1038" s="253">
        <f t="shared" si="18"/>
        <v>0</v>
      </c>
    </row>
    <row r="1039" spans="1:10">
      <c r="A1039" s="253">
        <v>1231</v>
      </c>
      <c r="B1039" s="253" t="s">
        <v>526</v>
      </c>
      <c r="C1039" s="253" t="s">
        <v>553</v>
      </c>
      <c r="D1039" s="253" t="s">
        <v>4</v>
      </c>
      <c r="I1039" s="253"/>
      <c r="J1039" s="253">
        <f t="shared" si="18"/>
        <v>0</v>
      </c>
    </row>
    <row r="1040" spans="1:10">
      <c r="A1040" s="253">
        <v>1232</v>
      </c>
      <c r="B1040" s="253" t="s">
        <v>526</v>
      </c>
      <c r="C1040" s="253" t="s">
        <v>553</v>
      </c>
      <c r="D1040" s="253" t="s">
        <v>4</v>
      </c>
      <c r="I1040" s="253"/>
      <c r="J1040" s="253">
        <f t="shared" si="18"/>
        <v>0</v>
      </c>
    </row>
    <row r="1041" spans="1:10">
      <c r="A1041" s="253">
        <v>1233</v>
      </c>
      <c r="B1041" s="253" t="s">
        <v>526</v>
      </c>
      <c r="C1041" s="253" t="s">
        <v>553</v>
      </c>
      <c r="D1041" s="253" t="s">
        <v>4</v>
      </c>
      <c r="I1041" s="253"/>
      <c r="J1041" s="253">
        <f t="shared" si="18"/>
        <v>0</v>
      </c>
    </row>
    <row r="1042" spans="1:10">
      <c r="A1042" s="253">
        <v>1234</v>
      </c>
      <c r="B1042" s="253" t="s">
        <v>526</v>
      </c>
      <c r="C1042" s="253" t="s">
        <v>553</v>
      </c>
      <c r="D1042" s="253" t="s">
        <v>4</v>
      </c>
      <c r="I1042" s="253"/>
      <c r="J1042" s="253">
        <f t="shared" si="18"/>
        <v>0</v>
      </c>
    </row>
    <row r="1043" spans="1:10">
      <c r="A1043" s="253">
        <v>1235</v>
      </c>
      <c r="B1043" s="253" t="s">
        <v>526</v>
      </c>
      <c r="C1043" s="253" t="s">
        <v>553</v>
      </c>
      <c r="D1043" s="253" t="s">
        <v>4</v>
      </c>
      <c r="I1043" s="253"/>
      <c r="J1043" s="253">
        <f t="shared" si="18"/>
        <v>0</v>
      </c>
    </row>
    <row r="1044" spans="1:10">
      <c r="A1044" s="253">
        <v>1236</v>
      </c>
      <c r="B1044" s="253" t="s">
        <v>526</v>
      </c>
      <c r="C1044" s="253" t="s">
        <v>553</v>
      </c>
      <c r="D1044" s="253" t="s">
        <v>4</v>
      </c>
      <c r="I1044" s="253"/>
      <c r="J1044" s="253">
        <f t="shared" si="18"/>
        <v>0</v>
      </c>
    </row>
    <row r="1045" spans="1:10">
      <c r="A1045" s="253">
        <v>1237</v>
      </c>
      <c r="B1045" s="253" t="s">
        <v>526</v>
      </c>
      <c r="C1045" s="253" t="s">
        <v>553</v>
      </c>
      <c r="D1045" s="253" t="s">
        <v>4</v>
      </c>
      <c r="I1045" s="253"/>
      <c r="J1045" s="253">
        <f t="shared" si="18"/>
        <v>0</v>
      </c>
    </row>
    <row r="1046" spans="1:10">
      <c r="A1046" s="253">
        <v>1238</v>
      </c>
      <c r="B1046" s="253" t="s">
        <v>526</v>
      </c>
      <c r="C1046" s="253" t="s">
        <v>553</v>
      </c>
      <c r="D1046" s="253" t="s">
        <v>4</v>
      </c>
      <c r="I1046" s="253"/>
      <c r="J1046" s="253">
        <f t="shared" si="18"/>
        <v>0</v>
      </c>
    </row>
    <row r="1047" spans="1:10">
      <c r="A1047" s="253">
        <v>1239</v>
      </c>
      <c r="B1047" s="253" t="s">
        <v>526</v>
      </c>
      <c r="C1047" s="253" t="s">
        <v>553</v>
      </c>
      <c r="D1047" s="253" t="s">
        <v>4</v>
      </c>
      <c r="I1047" s="253"/>
      <c r="J1047" s="253">
        <f t="shared" si="18"/>
        <v>0</v>
      </c>
    </row>
    <row r="1048" spans="1:10">
      <c r="A1048" s="253">
        <v>1240</v>
      </c>
      <c r="B1048" s="253" t="s">
        <v>526</v>
      </c>
      <c r="C1048" s="253" t="s">
        <v>553</v>
      </c>
      <c r="D1048" s="253" t="s">
        <v>4</v>
      </c>
      <c r="I1048" s="253"/>
      <c r="J1048" s="253">
        <f t="shared" si="18"/>
        <v>0</v>
      </c>
    </row>
    <row r="1049" spans="1:10">
      <c r="A1049" s="253">
        <v>1241</v>
      </c>
      <c r="B1049" s="253" t="s">
        <v>526</v>
      </c>
      <c r="C1049" s="253" t="s">
        <v>553</v>
      </c>
      <c r="D1049" s="253" t="s">
        <v>4</v>
      </c>
      <c r="I1049" s="253"/>
      <c r="J1049" s="253">
        <f t="shared" si="18"/>
        <v>0</v>
      </c>
    </row>
    <row r="1050" spans="1:10">
      <c r="A1050" s="253">
        <v>1242</v>
      </c>
      <c r="B1050" s="253" t="s">
        <v>526</v>
      </c>
      <c r="C1050" s="253" t="s">
        <v>553</v>
      </c>
      <c r="D1050" s="253" t="s">
        <v>4</v>
      </c>
      <c r="I1050" s="253"/>
      <c r="J1050" s="253">
        <f t="shared" si="18"/>
        <v>0</v>
      </c>
    </row>
    <row r="1051" spans="1:10">
      <c r="A1051" s="253">
        <v>1243</v>
      </c>
      <c r="B1051" s="253" t="s">
        <v>526</v>
      </c>
      <c r="C1051" s="253" t="s">
        <v>553</v>
      </c>
      <c r="D1051" s="253" t="s">
        <v>4</v>
      </c>
      <c r="I1051" s="253"/>
      <c r="J1051" s="253">
        <f t="shared" si="18"/>
        <v>0</v>
      </c>
    </row>
    <row r="1052" spans="1:10">
      <c r="A1052" s="253">
        <v>1244</v>
      </c>
      <c r="B1052" s="253" t="s">
        <v>526</v>
      </c>
      <c r="C1052" s="253" t="s">
        <v>553</v>
      </c>
      <c r="D1052" s="253" t="s">
        <v>4</v>
      </c>
      <c r="I1052" s="253"/>
      <c r="J1052" s="253">
        <f t="shared" si="18"/>
        <v>0</v>
      </c>
    </row>
    <row r="1053" spans="1:10">
      <c r="A1053" s="253">
        <v>1245</v>
      </c>
      <c r="B1053" s="253" t="s">
        <v>526</v>
      </c>
      <c r="C1053" s="253" t="s">
        <v>553</v>
      </c>
      <c r="D1053" s="253" t="s">
        <v>4</v>
      </c>
      <c r="I1053" s="253"/>
      <c r="J1053" s="253">
        <f t="shared" si="18"/>
        <v>0</v>
      </c>
    </row>
    <row r="1054" spans="1:10">
      <c r="A1054" s="253">
        <v>1246</v>
      </c>
      <c r="B1054" s="253" t="s">
        <v>526</v>
      </c>
      <c r="C1054" s="253" t="s">
        <v>553</v>
      </c>
      <c r="D1054" s="253" t="s">
        <v>4</v>
      </c>
      <c r="I1054" s="253"/>
      <c r="J1054" s="253">
        <f t="shared" si="18"/>
        <v>0</v>
      </c>
    </row>
    <row r="1055" spans="1:10">
      <c r="A1055" s="253">
        <v>1247</v>
      </c>
      <c r="B1055" s="253" t="s">
        <v>526</v>
      </c>
      <c r="C1055" s="253" t="s">
        <v>553</v>
      </c>
      <c r="D1055" s="253" t="s">
        <v>4</v>
      </c>
      <c r="I1055" s="253"/>
      <c r="J1055" s="253">
        <f t="shared" si="18"/>
        <v>0</v>
      </c>
    </row>
    <row r="1056" spans="1:10">
      <c r="A1056" s="253">
        <v>1248</v>
      </c>
      <c r="B1056" s="253" t="s">
        <v>526</v>
      </c>
      <c r="C1056" s="253" t="s">
        <v>553</v>
      </c>
      <c r="D1056" s="253" t="s">
        <v>4</v>
      </c>
      <c r="I1056" s="253"/>
      <c r="J1056" s="253">
        <f t="shared" si="18"/>
        <v>0</v>
      </c>
    </row>
    <row r="1057" spans="1:10">
      <c r="A1057" s="253">
        <v>1249</v>
      </c>
      <c r="B1057" s="253" t="s">
        <v>526</v>
      </c>
      <c r="C1057" s="253" t="s">
        <v>553</v>
      </c>
      <c r="D1057" s="253" t="s">
        <v>4</v>
      </c>
      <c r="I1057" s="253"/>
      <c r="J1057" s="253">
        <f t="shared" si="18"/>
        <v>0</v>
      </c>
    </row>
    <row r="1058" spans="1:10">
      <c r="A1058" s="253">
        <v>1250</v>
      </c>
      <c r="B1058" s="253" t="s">
        <v>526</v>
      </c>
      <c r="C1058" s="253" t="s">
        <v>553</v>
      </c>
      <c r="D1058" s="253" t="s">
        <v>4</v>
      </c>
      <c r="I1058" s="253"/>
      <c r="J1058" s="253">
        <f t="shared" si="18"/>
        <v>0</v>
      </c>
    </row>
    <row r="1059" spans="1:10">
      <c r="A1059" s="253">
        <v>1251</v>
      </c>
      <c r="B1059" s="253" t="s">
        <v>526</v>
      </c>
      <c r="C1059" s="253" t="s">
        <v>553</v>
      </c>
      <c r="D1059" s="253" t="s">
        <v>4</v>
      </c>
      <c r="I1059" s="253"/>
      <c r="J1059" s="253">
        <f t="shared" si="18"/>
        <v>0</v>
      </c>
    </row>
    <row r="1060" spans="1:10">
      <c r="A1060" s="253">
        <v>1252</v>
      </c>
      <c r="B1060" s="253" t="s">
        <v>526</v>
      </c>
      <c r="C1060" s="253" t="s">
        <v>553</v>
      </c>
      <c r="D1060" s="253" t="s">
        <v>4</v>
      </c>
      <c r="I1060" s="253"/>
      <c r="J1060" s="253">
        <f t="shared" si="18"/>
        <v>0</v>
      </c>
    </row>
    <row r="1061" spans="1:10">
      <c r="A1061" s="253">
        <v>1253</v>
      </c>
      <c r="B1061" s="253" t="s">
        <v>526</v>
      </c>
      <c r="C1061" s="253" t="s">
        <v>553</v>
      </c>
      <c r="D1061" s="253" t="s">
        <v>4</v>
      </c>
      <c r="I1061" s="253"/>
      <c r="J1061" s="253">
        <f t="shared" si="18"/>
        <v>0</v>
      </c>
    </row>
    <row r="1062" spans="1:10">
      <c r="A1062" s="253">
        <v>1254</v>
      </c>
      <c r="B1062" s="253" t="s">
        <v>526</v>
      </c>
      <c r="C1062" s="253" t="s">
        <v>553</v>
      </c>
      <c r="D1062" s="253" t="s">
        <v>4</v>
      </c>
      <c r="I1062" s="253"/>
      <c r="J1062" s="253">
        <f t="shared" si="18"/>
        <v>0</v>
      </c>
    </row>
    <row r="1063" spans="1:10">
      <c r="A1063" s="253">
        <v>1255</v>
      </c>
      <c r="B1063" s="253" t="s">
        <v>526</v>
      </c>
      <c r="C1063" s="253" t="s">
        <v>553</v>
      </c>
      <c r="D1063" s="253" t="s">
        <v>4</v>
      </c>
      <c r="I1063" s="253"/>
      <c r="J1063" s="253">
        <f t="shared" si="18"/>
        <v>0</v>
      </c>
    </row>
    <row r="1064" spans="1:10">
      <c r="A1064" s="253">
        <v>1256</v>
      </c>
      <c r="B1064" s="253" t="s">
        <v>526</v>
      </c>
      <c r="C1064" s="253" t="s">
        <v>553</v>
      </c>
      <c r="D1064" s="253" t="s">
        <v>4</v>
      </c>
      <c r="I1064" s="253"/>
      <c r="J1064" s="253">
        <f t="shared" si="18"/>
        <v>0</v>
      </c>
    </row>
    <row r="1065" spans="1:10">
      <c r="A1065" s="253">
        <v>1257</v>
      </c>
      <c r="B1065" s="253" t="s">
        <v>526</v>
      </c>
      <c r="C1065" s="253" t="s">
        <v>553</v>
      </c>
      <c r="D1065" s="253" t="s">
        <v>4</v>
      </c>
      <c r="I1065" s="253"/>
      <c r="J1065" s="253">
        <f t="shared" si="18"/>
        <v>0</v>
      </c>
    </row>
    <row r="1066" spans="1:10">
      <c r="A1066" s="253">
        <v>1258</v>
      </c>
      <c r="B1066" s="253" t="s">
        <v>526</v>
      </c>
      <c r="C1066" s="253" t="s">
        <v>553</v>
      </c>
      <c r="D1066" s="253" t="s">
        <v>4</v>
      </c>
      <c r="I1066" s="253"/>
      <c r="J1066" s="253">
        <f t="shared" si="18"/>
        <v>0</v>
      </c>
    </row>
    <row r="1067" spans="1:10">
      <c r="A1067" s="253">
        <v>1259</v>
      </c>
      <c r="B1067" s="253" t="s">
        <v>526</v>
      </c>
      <c r="C1067" s="253" t="s">
        <v>553</v>
      </c>
      <c r="D1067" s="253" t="s">
        <v>4</v>
      </c>
      <c r="I1067" s="253"/>
      <c r="J1067" s="253">
        <f t="shared" si="18"/>
        <v>0</v>
      </c>
    </row>
    <row r="1068" spans="1:10">
      <c r="A1068" s="253">
        <v>1260</v>
      </c>
      <c r="B1068" s="253" t="s">
        <v>526</v>
      </c>
      <c r="C1068" s="253" t="s">
        <v>553</v>
      </c>
      <c r="D1068" s="253" t="s">
        <v>4</v>
      </c>
      <c r="I1068" s="253"/>
      <c r="J1068" s="253">
        <f t="shared" si="18"/>
        <v>0</v>
      </c>
    </row>
    <row r="1069" spans="1:10">
      <c r="A1069" s="253">
        <v>1261</v>
      </c>
      <c r="B1069" s="253" t="s">
        <v>526</v>
      </c>
      <c r="C1069" s="253" t="s">
        <v>553</v>
      </c>
      <c r="D1069" s="253" t="s">
        <v>4</v>
      </c>
      <c r="I1069" s="253"/>
      <c r="J1069" s="253">
        <f t="shared" si="18"/>
        <v>0</v>
      </c>
    </row>
    <row r="1070" spans="1:10">
      <c r="A1070" s="253">
        <v>1262</v>
      </c>
      <c r="B1070" s="253" t="s">
        <v>526</v>
      </c>
      <c r="C1070" s="253" t="s">
        <v>553</v>
      </c>
      <c r="D1070" s="253" t="s">
        <v>4</v>
      </c>
      <c r="I1070" s="253"/>
      <c r="J1070" s="253">
        <f t="shared" si="18"/>
        <v>0</v>
      </c>
    </row>
    <row r="1071" spans="1:10">
      <c r="A1071" s="253">
        <v>1263</v>
      </c>
      <c r="B1071" s="253" t="s">
        <v>526</v>
      </c>
      <c r="C1071" s="253" t="s">
        <v>553</v>
      </c>
      <c r="D1071" s="253" t="s">
        <v>4</v>
      </c>
      <c r="I1071" s="253"/>
      <c r="J1071" s="253">
        <f t="shared" si="18"/>
        <v>0</v>
      </c>
    </row>
    <row r="1072" spans="1:10">
      <c r="A1072" s="253">
        <v>1264</v>
      </c>
      <c r="B1072" s="253" t="s">
        <v>526</v>
      </c>
      <c r="C1072" s="253" t="s">
        <v>553</v>
      </c>
      <c r="D1072" s="253" t="s">
        <v>4</v>
      </c>
      <c r="I1072" s="253"/>
      <c r="J1072" s="253">
        <f t="shared" si="18"/>
        <v>0</v>
      </c>
    </row>
    <row r="1073" spans="1:10">
      <c r="A1073" s="253">
        <v>1265</v>
      </c>
      <c r="B1073" s="253" t="s">
        <v>526</v>
      </c>
      <c r="C1073" s="253" t="s">
        <v>553</v>
      </c>
      <c r="D1073" s="253" t="s">
        <v>4</v>
      </c>
      <c r="I1073" s="253"/>
      <c r="J1073" s="253">
        <f t="shared" si="18"/>
        <v>0</v>
      </c>
    </row>
    <row r="1074" spans="1:10">
      <c r="A1074" s="253">
        <v>1266</v>
      </c>
      <c r="B1074" s="253" t="s">
        <v>526</v>
      </c>
      <c r="C1074" s="253" t="s">
        <v>553</v>
      </c>
      <c r="D1074" s="253" t="s">
        <v>4</v>
      </c>
      <c r="I1074" s="253"/>
      <c r="J1074" s="253">
        <f t="shared" si="18"/>
        <v>0</v>
      </c>
    </row>
    <row r="1075" spans="1:10">
      <c r="A1075" s="253">
        <v>1267</v>
      </c>
      <c r="B1075" s="253" t="s">
        <v>526</v>
      </c>
      <c r="C1075" s="253" t="s">
        <v>553</v>
      </c>
      <c r="D1075" s="253" t="s">
        <v>4</v>
      </c>
      <c r="I1075" s="253"/>
      <c r="J1075" s="253">
        <f t="shared" si="18"/>
        <v>0</v>
      </c>
    </row>
    <row r="1076" spans="1:10">
      <c r="A1076" s="253">
        <v>1268</v>
      </c>
      <c r="B1076" s="253" t="s">
        <v>526</v>
      </c>
      <c r="C1076" s="253" t="s">
        <v>553</v>
      </c>
      <c r="D1076" s="253" t="s">
        <v>4</v>
      </c>
      <c r="I1076" s="253"/>
      <c r="J1076" s="253">
        <f t="shared" si="18"/>
        <v>0</v>
      </c>
    </row>
    <row r="1077" spans="1:10">
      <c r="A1077" s="253">
        <v>1269</v>
      </c>
      <c r="B1077" s="253" t="s">
        <v>526</v>
      </c>
      <c r="C1077" s="253" t="s">
        <v>553</v>
      </c>
      <c r="D1077" s="253" t="s">
        <v>4</v>
      </c>
      <c r="I1077" s="253"/>
      <c r="J1077" s="253">
        <f t="shared" si="18"/>
        <v>0</v>
      </c>
    </row>
    <row r="1078" spans="1:10">
      <c r="A1078" s="253">
        <v>1270</v>
      </c>
      <c r="B1078" s="253" t="s">
        <v>526</v>
      </c>
      <c r="C1078" s="253" t="s">
        <v>553</v>
      </c>
      <c r="D1078" s="253" t="s">
        <v>4</v>
      </c>
      <c r="I1078" s="253"/>
      <c r="J1078" s="253">
        <f t="shared" si="18"/>
        <v>0</v>
      </c>
    </row>
    <row r="1079" spans="1:10">
      <c r="A1079" s="253">
        <v>1271</v>
      </c>
      <c r="B1079" s="253" t="s">
        <v>526</v>
      </c>
      <c r="C1079" s="253" t="s">
        <v>553</v>
      </c>
      <c r="D1079" s="253" t="s">
        <v>4</v>
      </c>
      <c r="I1079" s="253"/>
      <c r="J1079" s="253">
        <f t="shared" si="18"/>
        <v>0</v>
      </c>
    </row>
    <row r="1080" spans="1:10">
      <c r="A1080" s="253">
        <v>1272</v>
      </c>
      <c r="B1080" s="253" t="s">
        <v>526</v>
      </c>
      <c r="C1080" s="253" t="s">
        <v>553</v>
      </c>
      <c r="D1080" s="253" t="s">
        <v>4</v>
      </c>
      <c r="I1080" s="253"/>
      <c r="J1080" s="253">
        <f t="shared" si="18"/>
        <v>0</v>
      </c>
    </row>
    <row r="1081" spans="1:10">
      <c r="A1081" s="253">
        <v>1273</v>
      </c>
      <c r="B1081" s="253" t="s">
        <v>526</v>
      </c>
      <c r="C1081" s="253" t="s">
        <v>553</v>
      </c>
      <c r="D1081" s="253" t="s">
        <v>4</v>
      </c>
      <c r="I1081" s="253"/>
      <c r="J1081" s="253">
        <f t="shared" si="18"/>
        <v>0</v>
      </c>
    </row>
    <row r="1082" spans="1:10">
      <c r="A1082" s="253">
        <v>1274</v>
      </c>
      <c r="B1082" s="253" t="s">
        <v>526</v>
      </c>
      <c r="C1082" s="253" t="s">
        <v>553</v>
      </c>
      <c r="D1082" s="253" t="s">
        <v>4</v>
      </c>
      <c r="I1082" s="253"/>
      <c r="J1082" s="253">
        <f t="shared" si="18"/>
        <v>0</v>
      </c>
    </row>
    <row r="1083" spans="1:10">
      <c r="A1083" s="253">
        <v>1275</v>
      </c>
      <c r="B1083" s="253" t="s">
        <v>526</v>
      </c>
      <c r="C1083" s="253" t="s">
        <v>553</v>
      </c>
      <c r="D1083" s="253" t="s">
        <v>4</v>
      </c>
      <c r="I1083" s="253"/>
      <c r="J1083" s="253">
        <f t="shared" si="18"/>
        <v>0</v>
      </c>
    </row>
    <row r="1084" spans="1:10">
      <c r="A1084" s="253">
        <v>1276</v>
      </c>
      <c r="B1084" s="253" t="s">
        <v>526</v>
      </c>
      <c r="C1084" s="253" t="s">
        <v>553</v>
      </c>
      <c r="D1084" s="253" t="s">
        <v>4</v>
      </c>
      <c r="I1084" s="253"/>
      <c r="J1084" s="253">
        <f t="shared" si="18"/>
        <v>0</v>
      </c>
    </row>
    <row r="1085" spans="1:10">
      <c r="A1085" s="253">
        <v>1277</v>
      </c>
      <c r="B1085" s="253" t="s">
        <v>526</v>
      </c>
      <c r="C1085" s="253" t="s">
        <v>553</v>
      </c>
      <c r="D1085" s="253" t="s">
        <v>4</v>
      </c>
      <c r="I1085" s="253"/>
      <c r="J1085" s="253">
        <f t="shared" si="18"/>
        <v>0</v>
      </c>
    </row>
    <row r="1086" spans="1:10">
      <c r="A1086" s="253">
        <v>1278</v>
      </c>
      <c r="B1086" s="253" t="s">
        <v>526</v>
      </c>
      <c r="C1086" s="253" t="s">
        <v>553</v>
      </c>
      <c r="D1086" s="253" t="s">
        <v>4</v>
      </c>
      <c r="I1086" s="253"/>
      <c r="J1086" s="253">
        <f t="shared" si="18"/>
        <v>0</v>
      </c>
    </row>
    <row r="1087" spans="1:10">
      <c r="A1087" s="253">
        <v>1279</v>
      </c>
      <c r="B1087" s="253" t="s">
        <v>526</v>
      </c>
      <c r="C1087" s="253" t="s">
        <v>553</v>
      </c>
      <c r="D1087" s="253" t="s">
        <v>4</v>
      </c>
      <c r="I1087" s="253"/>
      <c r="J1087" s="253">
        <f t="shared" si="18"/>
        <v>0</v>
      </c>
    </row>
    <row r="1088" spans="1:10">
      <c r="A1088" s="253">
        <v>1280</v>
      </c>
      <c r="B1088" s="253" t="s">
        <v>526</v>
      </c>
      <c r="C1088" s="253" t="s">
        <v>553</v>
      </c>
      <c r="D1088" s="253" t="s">
        <v>4</v>
      </c>
      <c r="I1088" s="253"/>
      <c r="J1088" s="253">
        <f t="shared" si="18"/>
        <v>0</v>
      </c>
    </row>
    <row r="1089" spans="1:10">
      <c r="A1089" s="253">
        <v>1281</v>
      </c>
      <c r="B1089" s="253" t="s">
        <v>526</v>
      </c>
      <c r="C1089" s="253" t="s">
        <v>553</v>
      </c>
      <c r="D1089" s="253" t="s">
        <v>4</v>
      </c>
      <c r="I1089" s="253"/>
      <c r="J1089" s="253">
        <f t="shared" si="18"/>
        <v>0</v>
      </c>
    </row>
    <row r="1090" spans="1:10">
      <c r="A1090" s="253">
        <v>1282</v>
      </c>
      <c r="B1090" s="253" t="s">
        <v>526</v>
      </c>
      <c r="C1090" s="253" t="s">
        <v>553</v>
      </c>
      <c r="D1090" s="253" t="s">
        <v>4</v>
      </c>
      <c r="I1090" s="253"/>
      <c r="J1090" s="253">
        <f t="shared" si="18"/>
        <v>0</v>
      </c>
    </row>
    <row r="1091" spans="1:10">
      <c r="A1091" s="253">
        <v>1283</v>
      </c>
      <c r="B1091" s="253" t="s">
        <v>526</v>
      </c>
      <c r="C1091" s="253" t="s">
        <v>553</v>
      </c>
      <c r="D1091" s="253" t="s">
        <v>4</v>
      </c>
      <c r="I1091" s="253"/>
      <c r="J1091" s="253">
        <f t="shared" si="18"/>
        <v>0</v>
      </c>
    </row>
    <row r="1092" spans="1:10">
      <c r="A1092" s="253">
        <v>1284</v>
      </c>
      <c r="B1092" s="253" t="s">
        <v>526</v>
      </c>
      <c r="C1092" s="253" t="s">
        <v>553</v>
      </c>
      <c r="D1092" s="253" t="s">
        <v>4</v>
      </c>
      <c r="I1092" s="253"/>
      <c r="J1092" s="253">
        <f t="shared" si="18"/>
        <v>0</v>
      </c>
    </row>
    <row r="1093" spans="1:10">
      <c r="A1093" s="253">
        <v>1285</v>
      </c>
      <c r="B1093" s="253" t="s">
        <v>526</v>
      </c>
      <c r="C1093" s="253" t="s">
        <v>553</v>
      </c>
      <c r="D1093" s="253" t="s">
        <v>4</v>
      </c>
      <c r="I1093" s="253"/>
      <c r="J1093" s="253">
        <f t="shared" si="18"/>
        <v>0</v>
      </c>
    </row>
    <row r="1094" spans="1:10">
      <c r="A1094" s="253">
        <v>1286</v>
      </c>
      <c r="B1094" s="253" t="s">
        <v>526</v>
      </c>
      <c r="C1094" s="253" t="s">
        <v>553</v>
      </c>
      <c r="D1094" s="253" t="s">
        <v>4</v>
      </c>
      <c r="I1094" s="253"/>
      <c r="J1094" s="253">
        <f t="shared" si="18"/>
        <v>0</v>
      </c>
    </row>
    <row r="1095" spans="1:10">
      <c r="A1095" s="253">
        <v>1287</v>
      </c>
      <c r="B1095" s="253" t="s">
        <v>526</v>
      </c>
      <c r="C1095" s="253" t="s">
        <v>553</v>
      </c>
      <c r="D1095" s="253" t="s">
        <v>4</v>
      </c>
      <c r="I1095" s="253"/>
      <c r="J1095" s="253">
        <f t="shared" si="18"/>
        <v>0</v>
      </c>
    </row>
    <row r="1096" spans="1:10">
      <c r="A1096" s="253">
        <v>1288</v>
      </c>
      <c r="B1096" s="253" t="s">
        <v>526</v>
      </c>
      <c r="C1096" s="253" t="s">
        <v>553</v>
      </c>
      <c r="D1096" s="253" t="s">
        <v>4</v>
      </c>
      <c r="I1096" s="253"/>
      <c r="J1096" s="253">
        <f t="shared" si="18"/>
        <v>0</v>
      </c>
    </row>
    <row r="1097" spans="1:10">
      <c r="A1097" s="253">
        <v>1289</v>
      </c>
      <c r="B1097" s="253" t="s">
        <v>526</v>
      </c>
      <c r="C1097" s="253" t="s">
        <v>553</v>
      </c>
      <c r="D1097" s="253" t="s">
        <v>4</v>
      </c>
      <c r="I1097" s="253"/>
      <c r="J1097" s="253">
        <f t="shared" ref="J1097:J1160" si="19">IF(E1097="Category 1",1,IF(E1097="Category 2",2,IF(E1097="Category 3",3,0)))</f>
        <v>0</v>
      </c>
    </row>
    <row r="1098" spans="1:10">
      <c r="A1098" s="253">
        <v>1290</v>
      </c>
      <c r="B1098" s="253" t="s">
        <v>526</v>
      </c>
      <c r="C1098" s="253" t="s">
        <v>553</v>
      </c>
      <c r="D1098" s="253" t="s">
        <v>4</v>
      </c>
      <c r="I1098" s="253"/>
      <c r="J1098" s="253">
        <f t="shared" si="19"/>
        <v>0</v>
      </c>
    </row>
    <row r="1099" spans="1:10">
      <c r="A1099" s="253">
        <v>1291</v>
      </c>
      <c r="B1099" s="253" t="s">
        <v>526</v>
      </c>
      <c r="C1099" s="253" t="s">
        <v>553</v>
      </c>
      <c r="D1099" s="253" t="s">
        <v>4</v>
      </c>
      <c r="I1099" s="253"/>
      <c r="J1099" s="253">
        <f t="shared" si="19"/>
        <v>0</v>
      </c>
    </row>
    <row r="1100" spans="1:10">
      <c r="A1100" s="253">
        <v>1292</v>
      </c>
      <c r="B1100" s="253" t="s">
        <v>526</v>
      </c>
      <c r="C1100" s="253" t="s">
        <v>553</v>
      </c>
      <c r="D1100" s="253" t="s">
        <v>4</v>
      </c>
      <c r="I1100" s="253"/>
      <c r="J1100" s="253">
        <f t="shared" si="19"/>
        <v>0</v>
      </c>
    </row>
    <row r="1101" spans="1:10">
      <c r="A1101" s="253">
        <v>1293</v>
      </c>
      <c r="B1101" s="253" t="s">
        <v>526</v>
      </c>
      <c r="C1101" s="253" t="s">
        <v>553</v>
      </c>
      <c r="D1101" s="253" t="s">
        <v>4</v>
      </c>
      <c r="I1101" s="253"/>
      <c r="J1101" s="253">
        <f t="shared" si="19"/>
        <v>0</v>
      </c>
    </row>
    <row r="1102" spans="1:10">
      <c r="A1102" s="253">
        <v>1294</v>
      </c>
      <c r="B1102" s="253" t="s">
        <v>526</v>
      </c>
      <c r="C1102" s="253" t="s">
        <v>553</v>
      </c>
      <c r="D1102" s="253" t="s">
        <v>4</v>
      </c>
      <c r="I1102" s="253"/>
      <c r="J1102" s="253">
        <f t="shared" si="19"/>
        <v>0</v>
      </c>
    </row>
    <row r="1103" spans="1:10">
      <c r="A1103" s="253">
        <v>1295</v>
      </c>
      <c r="B1103" s="253" t="s">
        <v>526</v>
      </c>
      <c r="C1103" s="253" t="s">
        <v>553</v>
      </c>
      <c r="D1103" s="253" t="s">
        <v>4</v>
      </c>
      <c r="I1103" s="253"/>
      <c r="J1103" s="253">
        <f t="shared" si="19"/>
        <v>0</v>
      </c>
    </row>
    <row r="1104" spans="1:10">
      <c r="A1104" s="253">
        <v>1296</v>
      </c>
      <c r="B1104" s="253" t="s">
        <v>526</v>
      </c>
      <c r="C1104" s="253" t="s">
        <v>553</v>
      </c>
      <c r="D1104" s="253" t="s">
        <v>4</v>
      </c>
      <c r="I1104" s="253"/>
      <c r="J1104" s="253">
        <f t="shared" si="19"/>
        <v>0</v>
      </c>
    </row>
    <row r="1105" spans="1:10">
      <c r="A1105" s="253">
        <v>1297</v>
      </c>
      <c r="B1105" s="253" t="s">
        <v>526</v>
      </c>
      <c r="C1105" s="253" t="s">
        <v>553</v>
      </c>
      <c r="D1105" s="253" t="s">
        <v>4</v>
      </c>
      <c r="I1105" s="253"/>
      <c r="J1105" s="253">
        <f t="shared" si="19"/>
        <v>0</v>
      </c>
    </row>
    <row r="1106" spans="1:10">
      <c r="A1106" s="253">
        <v>1298</v>
      </c>
      <c r="B1106" s="253" t="s">
        <v>526</v>
      </c>
      <c r="C1106" s="253" t="s">
        <v>553</v>
      </c>
      <c r="D1106" s="253" t="s">
        <v>4</v>
      </c>
      <c r="I1106" s="253"/>
      <c r="J1106" s="253">
        <f t="shared" si="19"/>
        <v>0</v>
      </c>
    </row>
    <row r="1107" spans="1:10">
      <c r="A1107" s="253">
        <v>1299</v>
      </c>
      <c r="B1107" s="253" t="s">
        <v>526</v>
      </c>
      <c r="C1107" s="253" t="s">
        <v>553</v>
      </c>
      <c r="D1107" s="253" t="s">
        <v>4</v>
      </c>
      <c r="I1107" s="253"/>
      <c r="J1107" s="253">
        <f t="shared" si="19"/>
        <v>0</v>
      </c>
    </row>
    <row r="1108" spans="1:10">
      <c r="A1108" s="253">
        <v>1300</v>
      </c>
      <c r="B1108" s="253" t="s">
        <v>526</v>
      </c>
      <c r="C1108" s="253" t="s">
        <v>553</v>
      </c>
      <c r="D1108" s="253" t="s">
        <v>4</v>
      </c>
      <c r="I1108" s="253"/>
      <c r="J1108" s="253">
        <f t="shared" si="19"/>
        <v>0</v>
      </c>
    </row>
    <row r="1109" spans="1:10">
      <c r="A1109" s="253">
        <v>1301</v>
      </c>
      <c r="B1109" s="253" t="s">
        <v>526</v>
      </c>
      <c r="C1109" s="253" t="s">
        <v>553</v>
      </c>
      <c r="D1109" s="253" t="s">
        <v>4</v>
      </c>
      <c r="I1109" s="253"/>
      <c r="J1109" s="253">
        <f t="shared" si="19"/>
        <v>0</v>
      </c>
    </row>
    <row r="1110" spans="1:10">
      <c r="A1110" s="253">
        <v>1302</v>
      </c>
      <c r="B1110" s="253" t="s">
        <v>526</v>
      </c>
      <c r="C1110" s="253" t="s">
        <v>553</v>
      </c>
      <c r="D1110" s="253" t="s">
        <v>4</v>
      </c>
      <c r="I1110" s="253"/>
      <c r="J1110" s="253">
        <f t="shared" si="19"/>
        <v>0</v>
      </c>
    </row>
    <row r="1111" spans="1:10">
      <c r="A1111" s="253">
        <v>1303</v>
      </c>
      <c r="B1111" s="253" t="s">
        <v>526</v>
      </c>
      <c r="C1111" s="253" t="s">
        <v>553</v>
      </c>
      <c r="D1111" s="253" t="s">
        <v>4</v>
      </c>
      <c r="I1111" s="253"/>
      <c r="J1111" s="253">
        <f t="shared" si="19"/>
        <v>0</v>
      </c>
    </row>
    <row r="1112" spans="1:10">
      <c r="A1112" s="253">
        <v>1304</v>
      </c>
      <c r="B1112" s="253" t="s">
        <v>526</v>
      </c>
      <c r="C1112" s="253" t="s">
        <v>553</v>
      </c>
      <c r="D1112" s="253" t="s">
        <v>4</v>
      </c>
      <c r="I1112" s="253"/>
      <c r="J1112" s="253">
        <f t="shared" si="19"/>
        <v>0</v>
      </c>
    </row>
    <row r="1113" spans="1:10">
      <c r="A1113" s="253">
        <v>1305</v>
      </c>
      <c r="B1113" s="253" t="s">
        <v>526</v>
      </c>
      <c r="C1113" s="253" t="s">
        <v>553</v>
      </c>
      <c r="D1113" s="253" t="s">
        <v>4</v>
      </c>
      <c r="I1113" s="253"/>
      <c r="J1113" s="253">
        <f t="shared" si="19"/>
        <v>0</v>
      </c>
    </row>
    <row r="1114" spans="1:10">
      <c r="A1114" s="253">
        <v>1306</v>
      </c>
      <c r="B1114" s="253" t="s">
        <v>526</v>
      </c>
      <c r="C1114" s="253" t="s">
        <v>553</v>
      </c>
      <c r="D1114" s="253" t="s">
        <v>4</v>
      </c>
      <c r="I1114" s="253"/>
      <c r="J1114" s="253">
        <f t="shared" si="19"/>
        <v>0</v>
      </c>
    </row>
    <row r="1115" spans="1:10">
      <c r="A1115" s="253">
        <v>1307</v>
      </c>
      <c r="B1115" s="253" t="s">
        <v>526</v>
      </c>
      <c r="C1115" s="253" t="s">
        <v>553</v>
      </c>
      <c r="D1115" s="253" t="s">
        <v>4</v>
      </c>
      <c r="I1115" s="253"/>
      <c r="J1115" s="253">
        <f t="shared" si="19"/>
        <v>0</v>
      </c>
    </row>
    <row r="1116" spans="1:10">
      <c r="A1116" s="253">
        <v>1308</v>
      </c>
      <c r="B1116" s="253" t="s">
        <v>526</v>
      </c>
      <c r="C1116" s="253" t="s">
        <v>553</v>
      </c>
      <c r="D1116" s="253" t="s">
        <v>4</v>
      </c>
      <c r="I1116" s="253"/>
      <c r="J1116" s="253">
        <f t="shared" si="19"/>
        <v>0</v>
      </c>
    </row>
    <row r="1117" spans="1:10">
      <c r="A1117" s="253">
        <v>1309</v>
      </c>
      <c r="B1117" s="253" t="s">
        <v>526</v>
      </c>
      <c r="C1117" s="253" t="s">
        <v>553</v>
      </c>
      <c r="D1117" s="253" t="s">
        <v>4</v>
      </c>
      <c r="I1117" s="253"/>
      <c r="J1117" s="253">
        <f t="shared" si="19"/>
        <v>0</v>
      </c>
    </row>
    <row r="1118" spans="1:10">
      <c r="A1118" s="253">
        <v>1310</v>
      </c>
      <c r="B1118" s="253" t="s">
        <v>526</v>
      </c>
      <c r="C1118" s="253" t="s">
        <v>553</v>
      </c>
      <c r="D1118" s="253" t="s">
        <v>4</v>
      </c>
      <c r="I1118" s="253"/>
      <c r="J1118" s="253">
        <f t="shared" si="19"/>
        <v>0</v>
      </c>
    </row>
    <row r="1119" spans="1:10">
      <c r="A1119" s="253">
        <v>1311</v>
      </c>
      <c r="B1119" s="253" t="s">
        <v>526</v>
      </c>
      <c r="C1119" s="253" t="s">
        <v>553</v>
      </c>
      <c r="D1119" s="253" t="s">
        <v>4</v>
      </c>
      <c r="I1119" s="253"/>
      <c r="J1119" s="253">
        <f t="shared" si="19"/>
        <v>0</v>
      </c>
    </row>
    <row r="1120" spans="1:10">
      <c r="A1120" s="253">
        <v>1312</v>
      </c>
      <c r="B1120" s="253" t="s">
        <v>526</v>
      </c>
      <c r="C1120" s="253" t="s">
        <v>553</v>
      </c>
      <c r="D1120" s="253" t="s">
        <v>4</v>
      </c>
      <c r="I1120" s="253"/>
      <c r="J1120" s="253">
        <f t="shared" si="19"/>
        <v>0</v>
      </c>
    </row>
    <row r="1121" spans="1:10">
      <c r="A1121" s="253">
        <v>1313</v>
      </c>
      <c r="B1121" s="253" t="s">
        <v>526</v>
      </c>
      <c r="C1121" s="253" t="s">
        <v>553</v>
      </c>
      <c r="D1121" s="253" t="s">
        <v>4</v>
      </c>
      <c r="I1121" s="253"/>
      <c r="J1121" s="253">
        <f t="shared" si="19"/>
        <v>0</v>
      </c>
    </row>
    <row r="1122" spans="1:10">
      <c r="A1122" s="253">
        <v>1314</v>
      </c>
      <c r="B1122" s="253" t="s">
        <v>526</v>
      </c>
      <c r="C1122" s="253" t="s">
        <v>553</v>
      </c>
      <c r="D1122" s="253" t="s">
        <v>4</v>
      </c>
      <c r="I1122" s="253"/>
      <c r="J1122" s="253">
        <f t="shared" si="19"/>
        <v>0</v>
      </c>
    </row>
    <row r="1123" spans="1:10">
      <c r="A1123" s="253">
        <v>1315</v>
      </c>
      <c r="B1123" s="253" t="s">
        <v>526</v>
      </c>
      <c r="C1123" s="253" t="s">
        <v>553</v>
      </c>
      <c r="D1123" s="253" t="s">
        <v>4</v>
      </c>
      <c r="I1123" s="253"/>
      <c r="J1123" s="253">
        <f t="shared" si="19"/>
        <v>0</v>
      </c>
    </row>
    <row r="1124" spans="1:10">
      <c r="A1124" s="253">
        <v>1316</v>
      </c>
      <c r="B1124" s="253" t="s">
        <v>526</v>
      </c>
      <c r="C1124" s="253" t="s">
        <v>553</v>
      </c>
      <c r="D1124" s="253" t="s">
        <v>4</v>
      </c>
      <c r="I1124" s="253"/>
      <c r="J1124" s="253">
        <f t="shared" si="19"/>
        <v>0</v>
      </c>
    </row>
    <row r="1125" spans="1:10">
      <c r="A1125" s="253">
        <v>1317</v>
      </c>
      <c r="B1125" s="253" t="s">
        <v>526</v>
      </c>
      <c r="C1125" s="253" t="s">
        <v>553</v>
      </c>
      <c r="D1125" s="253" t="s">
        <v>4</v>
      </c>
      <c r="I1125" s="253"/>
      <c r="J1125" s="253">
        <f t="shared" si="19"/>
        <v>0</v>
      </c>
    </row>
    <row r="1126" spans="1:10">
      <c r="A1126" s="253">
        <v>1318</v>
      </c>
      <c r="B1126" s="253" t="s">
        <v>526</v>
      </c>
      <c r="C1126" s="253" t="s">
        <v>553</v>
      </c>
      <c r="D1126" s="253" t="s">
        <v>4</v>
      </c>
      <c r="I1126" s="253"/>
      <c r="J1126" s="253">
        <f t="shared" si="19"/>
        <v>0</v>
      </c>
    </row>
    <row r="1127" spans="1:10">
      <c r="A1127" s="253">
        <v>1319</v>
      </c>
      <c r="B1127" s="253" t="s">
        <v>526</v>
      </c>
      <c r="C1127" s="253" t="s">
        <v>553</v>
      </c>
      <c r="D1127" s="253" t="s">
        <v>4</v>
      </c>
      <c r="I1127" s="253"/>
      <c r="J1127" s="253">
        <f t="shared" si="19"/>
        <v>0</v>
      </c>
    </row>
    <row r="1128" spans="1:10">
      <c r="A1128" s="253">
        <v>1320</v>
      </c>
      <c r="B1128" s="253" t="s">
        <v>526</v>
      </c>
      <c r="C1128" s="253" t="s">
        <v>553</v>
      </c>
      <c r="D1128" s="253" t="s">
        <v>4</v>
      </c>
      <c r="I1128" s="253"/>
      <c r="J1128" s="253">
        <f t="shared" si="19"/>
        <v>0</v>
      </c>
    </row>
    <row r="1129" spans="1:10">
      <c r="A1129" s="253">
        <v>1321</v>
      </c>
      <c r="B1129" s="253" t="s">
        <v>526</v>
      </c>
      <c r="C1129" s="253" t="s">
        <v>553</v>
      </c>
      <c r="D1129" s="253" t="s">
        <v>4</v>
      </c>
      <c r="I1129" s="253"/>
      <c r="J1129" s="253">
        <f t="shared" si="19"/>
        <v>0</v>
      </c>
    </row>
    <row r="1130" spans="1:10">
      <c r="A1130" s="253">
        <v>1322</v>
      </c>
      <c r="B1130" s="253" t="s">
        <v>526</v>
      </c>
      <c r="C1130" s="253" t="s">
        <v>553</v>
      </c>
      <c r="D1130" s="253" t="s">
        <v>4</v>
      </c>
      <c r="I1130" s="253"/>
      <c r="J1130" s="253">
        <f t="shared" si="19"/>
        <v>0</v>
      </c>
    </row>
    <row r="1131" spans="1:10">
      <c r="A1131" s="253">
        <v>1323</v>
      </c>
      <c r="B1131" s="253" t="s">
        <v>526</v>
      </c>
      <c r="C1131" s="253" t="s">
        <v>553</v>
      </c>
      <c r="D1131" s="253" t="s">
        <v>4</v>
      </c>
      <c r="I1131" s="253"/>
      <c r="J1131" s="253">
        <f t="shared" si="19"/>
        <v>0</v>
      </c>
    </row>
    <row r="1132" spans="1:10">
      <c r="A1132" s="253">
        <v>1324</v>
      </c>
      <c r="B1132" s="253" t="s">
        <v>526</v>
      </c>
      <c r="C1132" s="253" t="s">
        <v>553</v>
      </c>
      <c r="D1132" s="253" t="s">
        <v>4</v>
      </c>
      <c r="I1132" s="253"/>
      <c r="J1132" s="253">
        <f t="shared" si="19"/>
        <v>0</v>
      </c>
    </row>
    <row r="1133" spans="1:10">
      <c r="A1133" s="253">
        <v>1325</v>
      </c>
      <c r="B1133" s="253" t="s">
        <v>526</v>
      </c>
      <c r="C1133" s="253" t="s">
        <v>553</v>
      </c>
      <c r="D1133" s="253" t="s">
        <v>4</v>
      </c>
      <c r="I1133" s="253"/>
      <c r="J1133" s="253">
        <f t="shared" si="19"/>
        <v>0</v>
      </c>
    </row>
    <row r="1134" spans="1:10">
      <c r="A1134" s="253">
        <v>1326</v>
      </c>
      <c r="B1134" s="253" t="s">
        <v>526</v>
      </c>
      <c r="C1134" s="253" t="s">
        <v>553</v>
      </c>
      <c r="D1134" s="253" t="s">
        <v>4</v>
      </c>
      <c r="I1134" s="253"/>
      <c r="J1134" s="253">
        <f t="shared" si="19"/>
        <v>0</v>
      </c>
    </row>
    <row r="1135" spans="1:10">
      <c r="A1135" s="253">
        <v>1327</v>
      </c>
      <c r="B1135" s="253" t="s">
        <v>526</v>
      </c>
      <c r="C1135" s="253" t="s">
        <v>553</v>
      </c>
      <c r="D1135" s="253" t="s">
        <v>4</v>
      </c>
      <c r="I1135" s="253"/>
      <c r="J1135" s="253">
        <f t="shared" si="19"/>
        <v>0</v>
      </c>
    </row>
    <row r="1136" spans="1:10">
      <c r="A1136" s="253">
        <v>1328</v>
      </c>
      <c r="B1136" s="253" t="s">
        <v>526</v>
      </c>
      <c r="C1136" s="253" t="s">
        <v>553</v>
      </c>
      <c r="D1136" s="253" t="s">
        <v>4</v>
      </c>
      <c r="I1136" s="253"/>
      <c r="J1136" s="253">
        <f t="shared" si="19"/>
        <v>0</v>
      </c>
    </row>
    <row r="1137" spans="1:10">
      <c r="A1137" s="253">
        <v>1329</v>
      </c>
      <c r="B1137" s="253" t="s">
        <v>526</v>
      </c>
      <c r="C1137" s="253" t="s">
        <v>553</v>
      </c>
      <c r="D1137" s="253" t="s">
        <v>4</v>
      </c>
      <c r="I1137" s="253"/>
      <c r="J1137" s="253">
        <f t="shared" si="19"/>
        <v>0</v>
      </c>
    </row>
    <row r="1138" spans="1:10">
      <c r="A1138" s="253">
        <v>1330</v>
      </c>
      <c r="B1138" s="253" t="s">
        <v>526</v>
      </c>
      <c r="C1138" s="253" t="s">
        <v>553</v>
      </c>
      <c r="D1138" s="253" t="s">
        <v>4</v>
      </c>
      <c r="I1138" s="253"/>
      <c r="J1138" s="253">
        <f t="shared" si="19"/>
        <v>0</v>
      </c>
    </row>
    <row r="1139" spans="1:10">
      <c r="A1139" s="253">
        <v>1331</v>
      </c>
      <c r="B1139" s="253" t="s">
        <v>526</v>
      </c>
      <c r="C1139" s="253" t="s">
        <v>553</v>
      </c>
      <c r="D1139" s="253" t="s">
        <v>4</v>
      </c>
      <c r="I1139" s="253"/>
      <c r="J1139" s="253">
        <f t="shared" si="19"/>
        <v>0</v>
      </c>
    </row>
    <row r="1140" spans="1:10">
      <c r="A1140" s="253">
        <v>1332</v>
      </c>
      <c r="B1140" s="253" t="s">
        <v>526</v>
      </c>
      <c r="C1140" s="253" t="s">
        <v>553</v>
      </c>
      <c r="D1140" s="253" t="s">
        <v>4</v>
      </c>
      <c r="I1140" s="253"/>
      <c r="J1140" s="253">
        <f t="shared" si="19"/>
        <v>0</v>
      </c>
    </row>
    <row r="1141" spans="1:10">
      <c r="A1141" s="253">
        <v>1333</v>
      </c>
      <c r="B1141" s="253" t="s">
        <v>526</v>
      </c>
      <c r="C1141" s="253" t="s">
        <v>553</v>
      </c>
      <c r="D1141" s="253" t="s">
        <v>4</v>
      </c>
      <c r="I1141" s="253"/>
      <c r="J1141" s="253">
        <f t="shared" si="19"/>
        <v>0</v>
      </c>
    </row>
    <row r="1142" spans="1:10">
      <c r="A1142" s="253">
        <v>1334</v>
      </c>
      <c r="B1142" s="253" t="s">
        <v>526</v>
      </c>
      <c r="C1142" s="253" t="s">
        <v>553</v>
      </c>
      <c r="D1142" s="253" t="s">
        <v>4</v>
      </c>
      <c r="I1142" s="253"/>
      <c r="J1142" s="253">
        <f t="shared" si="19"/>
        <v>0</v>
      </c>
    </row>
    <row r="1143" spans="1:10">
      <c r="A1143" s="253">
        <v>1335</v>
      </c>
      <c r="B1143" s="253" t="s">
        <v>526</v>
      </c>
      <c r="C1143" s="253" t="s">
        <v>553</v>
      </c>
      <c r="D1143" s="253" t="s">
        <v>4</v>
      </c>
      <c r="I1143" s="253"/>
      <c r="J1143" s="253">
        <f t="shared" si="19"/>
        <v>0</v>
      </c>
    </row>
    <row r="1144" spans="1:10">
      <c r="A1144" s="253">
        <v>1336</v>
      </c>
      <c r="B1144" s="253" t="s">
        <v>526</v>
      </c>
      <c r="C1144" s="253" t="s">
        <v>553</v>
      </c>
      <c r="D1144" s="253" t="s">
        <v>4</v>
      </c>
      <c r="I1144" s="253"/>
      <c r="J1144" s="253">
        <f t="shared" si="19"/>
        <v>0</v>
      </c>
    </row>
    <row r="1145" spans="1:10">
      <c r="A1145" s="253">
        <v>1337</v>
      </c>
      <c r="B1145" s="253" t="s">
        <v>526</v>
      </c>
      <c r="C1145" s="253" t="s">
        <v>553</v>
      </c>
      <c r="D1145" s="253" t="s">
        <v>4</v>
      </c>
      <c r="I1145" s="253"/>
      <c r="J1145" s="253">
        <f t="shared" si="19"/>
        <v>0</v>
      </c>
    </row>
    <row r="1146" spans="1:10">
      <c r="A1146" s="253">
        <v>1338</v>
      </c>
      <c r="B1146" s="253" t="s">
        <v>526</v>
      </c>
      <c r="C1146" s="253" t="s">
        <v>553</v>
      </c>
      <c r="D1146" s="253" t="s">
        <v>4</v>
      </c>
      <c r="I1146" s="253"/>
      <c r="J1146" s="253">
        <f t="shared" si="19"/>
        <v>0</v>
      </c>
    </row>
    <row r="1147" spans="1:10">
      <c r="A1147" s="253">
        <v>1339</v>
      </c>
      <c r="B1147" s="253" t="s">
        <v>526</v>
      </c>
      <c r="C1147" s="253" t="s">
        <v>553</v>
      </c>
      <c r="D1147" s="253" t="s">
        <v>4</v>
      </c>
      <c r="I1147" s="253"/>
      <c r="J1147" s="253">
        <f t="shared" si="19"/>
        <v>0</v>
      </c>
    </row>
    <row r="1148" spans="1:10">
      <c r="A1148" s="253">
        <v>1340</v>
      </c>
      <c r="B1148" s="253" t="s">
        <v>526</v>
      </c>
      <c r="C1148" s="253" t="s">
        <v>553</v>
      </c>
      <c r="D1148" s="253" t="s">
        <v>4</v>
      </c>
      <c r="I1148" s="253"/>
      <c r="J1148" s="253">
        <f t="shared" si="19"/>
        <v>0</v>
      </c>
    </row>
    <row r="1149" spans="1:10">
      <c r="A1149" s="253">
        <v>1341</v>
      </c>
      <c r="B1149" s="253" t="s">
        <v>526</v>
      </c>
      <c r="C1149" s="253" t="s">
        <v>553</v>
      </c>
      <c r="D1149" s="253" t="s">
        <v>4</v>
      </c>
      <c r="I1149" s="253"/>
      <c r="J1149" s="253">
        <f t="shared" si="19"/>
        <v>0</v>
      </c>
    </row>
    <row r="1150" spans="1:10">
      <c r="A1150" s="253">
        <v>1342</v>
      </c>
      <c r="B1150" s="253" t="s">
        <v>526</v>
      </c>
      <c r="C1150" s="253" t="s">
        <v>553</v>
      </c>
      <c r="D1150" s="253" t="s">
        <v>4</v>
      </c>
      <c r="I1150" s="253"/>
      <c r="J1150" s="253">
        <f t="shared" si="19"/>
        <v>0</v>
      </c>
    </row>
    <row r="1151" spans="1:10">
      <c r="A1151" s="253">
        <v>1343</v>
      </c>
      <c r="B1151" s="253" t="s">
        <v>526</v>
      </c>
      <c r="C1151" s="253" t="s">
        <v>553</v>
      </c>
      <c r="D1151" s="253" t="s">
        <v>4</v>
      </c>
      <c r="I1151" s="253"/>
      <c r="J1151" s="253">
        <f t="shared" si="19"/>
        <v>0</v>
      </c>
    </row>
    <row r="1152" spans="1:10">
      <c r="A1152" s="253">
        <v>1344</v>
      </c>
      <c r="B1152" s="253" t="s">
        <v>526</v>
      </c>
      <c r="C1152" s="253" t="s">
        <v>553</v>
      </c>
      <c r="D1152" s="253" t="s">
        <v>4</v>
      </c>
      <c r="I1152" s="253"/>
      <c r="J1152" s="253">
        <f t="shared" si="19"/>
        <v>0</v>
      </c>
    </row>
    <row r="1153" spans="1:10">
      <c r="A1153" s="253">
        <v>1345</v>
      </c>
      <c r="B1153" s="253" t="s">
        <v>526</v>
      </c>
      <c r="C1153" s="253" t="s">
        <v>553</v>
      </c>
      <c r="D1153" s="253" t="s">
        <v>4</v>
      </c>
      <c r="I1153" s="253"/>
      <c r="J1153" s="253">
        <f t="shared" si="19"/>
        <v>0</v>
      </c>
    </row>
    <row r="1154" spans="1:10">
      <c r="A1154" s="253">
        <v>1346</v>
      </c>
      <c r="B1154" s="253" t="s">
        <v>526</v>
      </c>
      <c r="C1154" s="253" t="s">
        <v>553</v>
      </c>
      <c r="D1154" s="253" t="s">
        <v>4</v>
      </c>
      <c r="I1154" s="253"/>
      <c r="J1154" s="253">
        <f t="shared" si="19"/>
        <v>0</v>
      </c>
    </row>
    <row r="1155" spans="1:10">
      <c r="A1155" s="253">
        <v>1347</v>
      </c>
      <c r="B1155" s="253" t="s">
        <v>526</v>
      </c>
      <c r="C1155" s="253" t="s">
        <v>553</v>
      </c>
      <c r="D1155" s="253" t="s">
        <v>4</v>
      </c>
      <c r="I1155" s="253"/>
      <c r="J1155" s="253">
        <f t="shared" si="19"/>
        <v>0</v>
      </c>
    </row>
    <row r="1156" spans="1:10">
      <c r="A1156" s="253">
        <v>1348</v>
      </c>
      <c r="B1156" s="253" t="s">
        <v>526</v>
      </c>
      <c r="C1156" s="253" t="s">
        <v>553</v>
      </c>
      <c r="D1156" s="253" t="s">
        <v>4</v>
      </c>
      <c r="I1156" s="253"/>
      <c r="J1156" s="253">
        <f t="shared" si="19"/>
        <v>0</v>
      </c>
    </row>
    <row r="1157" spans="1:10">
      <c r="A1157" s="253">
        <v>1349</v>
      </c>
      <c r="B1157" s="253" t="s">
        <v>526</v>
      </c>
      <c r="C1157" s="253" t="s">
        <v>553</v>
      </c>
      <c r="D1157" s="253" t="s">
        <v>4</v>
      </c>
      <c r="I1157" s="253"/>
      <c r="J1157" s="253">
        <f t="shared" si="19"/>
        <v>0</v>
      </c>
    </row>
    <row r="1158" spans="1:10">
      <c r="A1158" s="253">
        <v>1350</v>
      </c>
      <c r="B1158" s="253" t="s">
        <v>526</v>
      </c>
      <c r="C1158" s="253" t="s">
        <v>553</v>
      </c>
      <c r="D1158" s="253" t="s">
        <v>4</v>
      </c>
      <c r="I1158" s="253"/>
      <c r="J1158" s="253">
        <f t="shared" si="19"/>
        <v>0</v>
      </c>
    </row>
    <row r="1159" spans="1:10">
      <c r="A1159" s="253">
        <v>1351</v>
      </c>
      <c r="B1159" s="253" t="s">
        <v>526</v>
      </c>
      <c r="C1159" s="253" t="s">
        <v>553</v>
      </c>
      <c r="D1159" s="253" t="s">
        <v>4</v>
      </c>
      <c r="I1159" s="253"/>
      <c r="J1159" s="253">
        <f t="shared" si="19"/>
        <v>0</v>
      </c>
    </row>
    <row r="1160" spans="1:10">
      <c r="A1160" s="253">
        <v>1352</v>
      </c>
      <c r="B1160" s="253" t="s">
        <v>526</v>
      </c>
      <c r="C1160" s="253" t="s">
        <v>553</v>
      </c>
      <c r="D1160" s="253" t="s">
        <v>4</v>
      </c>
      <c r="I1160" s="253"/>
      <c r="J1160" s="253">
        <f t="shared" si="19"/>
        <v>0</v>
      </c>
    </row>
    <row r="1161" spans="1:10">
      <c r="A1161" s="253">
        <v>1353</v>
      </c>
      <c r="B1161" s="253" t="s">
        <v>526</v>
      </c>
      <c r="C1161" s="253" t="s">
        <v>553</v>
      </c>
      <c r="D1161" s="253" t="s">
        <v>4</v>
      </c>
      <c r="I1161" s="253"/>
      <c r="J1161" s="253">
        <f t="shared" ref="J1161:J1224" si="20">IF(E1161="Category 1",1,IF(E1161="Category 2",2,IF(E1161="Category 3",3,0)))</f>
        <v>0</v>
      </c>
    </row>
    <row r="1162" spans="1:10">
      <c r="A1162" s="253">
        <v>1354</v>
      </c>
      <c r="B1162" s="253" t="s">
        <v>526</v>
      </c>
      <c r="C1162" s="253" t="s">
        <v>553</v>
      </c>
      <c r="D1162" s="253" t="s">
        <v>4</v>
      </c>
      <c r="I1162" s="253"/>
      <c r="J1162" s="253">
        <f t="shared" si="20"/>
        <v>0</v>
      </c>
    </row>
    <row r="1163" spans="1:10">
      <c r="A1163" s="253">
        <v>1355</v>
      </c>
      <c r="B1163" s="253" t="s">
        <v>526</v>
      </c>
      <c r="C1163" s="253" t="s">
        <v>553</v>
      </c>
      <c r="D1163" s="253" t="s">
        <v>4</v>
      </c>
      <c r="I1163" s="253"/>
      <c r="J1163" s="253">
        <f t="shared" si="20"/>
        <v>0</v>
      </c>
    </row>
    <row r="1164" spans="1:10">
      <c r="A1164" s="253">
        <v>1356</v>
      </c>
      <c r="B1164" s="253" t="s">
        <v>526</v>
      </c>
      <c r="C1164" s="253" t="s">
        <v>553</v>
      </c>
      <c r="D1164" s="253" t="s">
        <v>4</v>
      </c>
      <c r="I1164" s="253"/>
      <c r="J1164" s="253">
        <f t="shared" si="20"/>
        <v>0</v>
      </c>
    </row>
    <row r="1165" spans="1:10">
      <c r="A1165" s="253">
        <v>1357</v>
      </c>
      <c r="B1165" s="253" t="s">
        <v>526</v>
      </c>
      <c r="C1165" s="253" t="s">
        <v>553</v>
      </c>
      <c r="D1165" s="253" t="s">
        <v>4</v>
      </c>
      <c r="I1165" s="253"/>
      <c r="J1165" s="253">
        <f t="shared" si="20"/>
        <v>0</v>
      </c>
    </row>
    <row r="1166" spans="1:10">
      <c r="A1166" s="253">
        <v>1358</v>
      </c>
      <c r="B1166" s="253" t="s">
        <v>526</v>
      </c>
      <c r="C1166" s="253" t="s">
        <v>553</v>
      </c>
      <c r="D1166" s="253" t="s">
        <v>4</v>
      </c>
      <c r="I1166" s="253"/>
      <c r="J1166" s="253">
        <f t="shared" si="20"/>
        <v>0</v>
      </c>
    </row>
    <row r="1167" spans="1:10">
      <c r="A1167" s="253">
        <v>1359</v>
      </c>
      <c r="B1167" s="253" t="s">
        <v>526</v>
      </c>
      <c r="C1167" s="253" t="s">
        <v>553</v>
      </c>
      <c r="D1167" s="253" t="s">
        <v>4</v>
      </c>
      <c r="I1167" s="253"/>
      <c r="J1167" s="253">
        <f t="shared" si="20"/>
        <v>0</v>
      </c>
    </row>
    <row r="1168" spans="1:10">
      <c r="A1168" s="253">
        <v>1360</v>
      </c>
      <c r="B1168" s="253" t="s">
        <v>526</v>
      </c>
      <c r="C1168" s="253" t="s">
        <v>553</v>
      </c>
      <c r="D1168" s="253" t="s">
        <v>4</v>
      </c>
      <c r="I1168" s="253"/>
      <c r="J1168" s="253">
        <f t="shared" si="20"/>
        <v>0</v>
      </c>
    </row>
    <row r="1169" spans="1:10">
      <c r="A1169" s="253">
        <v>1361</v>
      </c>
      <c r="B1169" s="253" t="s">
        <v>526</v>
      </c>
      <c r="C1169" s="253" t="s">
        <v>553</v>
      </c>
      <c r="D1169" s="253" t="s">
        <v>4</v>
      </c>
      <c r="I1169" s="253"/>
      <c r="J1169" s="253">
        <f t="shared" si="20"/>
        <v>0</v>
      </c>
    </row>
    <row r="1170" spans="1:10">
      <c r="A1170" s="253">
        <v>1362</v>
      </c>
      <c r="B1170" s="253" t="s">
        <v>526</v>
      </c>
      <c r="C1170" s="253" t="s">
        <v>553</v>
      </c>
      <c r="D1170" s="253" t="s">
        <v>4</v>
      </c>
      <c r="I1170" s="253"/>
      <c r="J1170" s="253">
        <f t="shared" si="20"/>
        <v>0</v>
      </c>
    </row>
    <row r="1171" spans="1:10">
      <c r="A1171" s="253">
        <v>1363</v>
      </c>
      <c r="B1171" s="253" t="s">
        <v>526</v>
      </c>
      <c r="C1171" s="253" t="s">
        <v>553</v>
      </c>
      <c r="D1171" s="253" t="s">
        <v>4</v>
      </c>
      <c r="I1171" s="253"/>
      <c r="J1171" s="253">
        <f t="shared" si="20"/>
        <v>0</v>
      </c>
    </row>
    <row r="1172" spans="1:10">
      <c r="A1172" s="253">
        <v>1364</v>
      </c>
      <c r="B1172" s="253" t="s">
        <v>526</v>
      </c>
      <c r="C1172" s="253" t="s">
        <v>553</v>
      </c>
      <c r="D1172" s="253" t="s">
        <v>4</v>
      </c>
      <c r="I1172" s="253"/>
      <c r="J1172" s="253">
        <f t="shared" si="20"/>
        <v>0</v>
      </c>
    </row>
    <row r="1173" spans="1:10">
      <c r="A1173" s="253">
        <v>1365</v>
      </c>
      <c r="B1173" s="253" t="s">
        <v>526</v>
      </c>
      <c r="C1173" s="253" t="s">
        <v>553</v>
      </c>
      <c r="D1173" s="253" t="s">
        <v>4</v>
      </c>
      <c r="I1173" s="253"/>
      <c r="J1173" s="253">
        <f t="shared" si="20"/>
        <v>0</v>
      </c>
    </row>
    <row r="1174" spans="1:10">
      <c r="A1174" s="253">
        <v>1366</v>
      </c>
      <c r="B1174" s="253" t="s">
        <v>526</v>
      </c>
      <c r="C1174" s="253" t="s">
        <v>553</v>
      </c>
      <c r="D1174" s="253" t="s">
        <v>4</v>
      </c>
      <c r="I1174" s="253"/>
      <c r="J1174" s="253">
        <f t="shared" si="20"/>
        <v>0</v>
      </c>
    </row>
    <row r="1175" spans="1:10">
      <c r="A1175" s="253">
        <v>1367</v>
      </c>
      <c r="B1175" s="253" t="s">
        <v>526</v>
      </c>
      <c r="C1175" s="253" t="s">
        <v>553</v>
      </c>
      <c r="D1175" s="253" t="s">
        <v>4</v>
      </c>
      <c r="I1175" s="253"/>
      <c r="J1175" s="253">
        <f t="shared" si="20"/>
        <v>0</v>
      </c>
    </row>
    <row r="1176" spans="1:10">
      <c r="A1176" s="253">
        <v>1368</v>
      </c>
      <c r="B1176" s="253" t="s">
        <v>526</v>
      </c>
      <c r="C1176" s="253" t="s">
        <v>553</v>
      </c>
      <c r="D1176" s="253" t="s">
        <v>4</v>
      </c>
      <c r="I1176" s="253"/>
      <c r="J1176" s="253">
        <f t="shared" si="20"/>
        <v>0</v>
      </c>
    </row>
    <row r="1177" spans="1:10">
      <c r="A1177" s="253">
        <v>1369</v>
      </c>
      <c r="B1177" s="253" t="s">
        <v>526</v>
      </c>
      <c r="C1177" s="253" t="s">
        <v>553</v>
      </c>
      <c r="D1177" s="253" t="s">
        <v>4</v>
      </c>
      <c r="I1177" s="253"/>
      <c r="J1177" s="253">
        <f t="shared" si="20"/>
        <v>0</v>
      </c>
    </row>
    <row r="1178" spans="1:10">
      <c r="A1178" s="253">
        <v>1370</v>
      </c>
      <c r="B1178" s="253" t="s">
        <v>526</v>
      </c>
      <c r="C1178" s="253" t="s">
        <v>553</v>
      </c>
      <c r="D1178" s="253" t="s">
        <v>4</v>
      </c>
      <c r="I1178" s="253"/>
      <c r="J1178" s="253">
        <f t="shared" si="20"/>
        <v>0</v>
      </c>
    </row>
    <row r="1179" spans="1:10">
      <c r="A1179" s="253">
        <v>1371</v>
      </c>
      <c r="B1179" s="253" t="s">
        <v>526</v>
      </c>
      <c r="C1179" s="253" t="s">
        <v>553</v>
      </c>
      <c r="D1179" s="253" t="s">
        <v>4</v>
      </c>
      <c r="I1179" s="253"/>
      <c r="J1179" s="253">
        <f t="shared" si="20"/>
        <v>0</v>
      </c>
    </row>
    <row r="1180" spans="1:10">
      <c r="A1180" s="253">
        <v>1372</v>
      </c>
      <c r="B1180" s="253" t="s">
        <v>526</v>
      </c>
      <c r="C1180" s="253" t="s">
        <v>553</v>
      </c>
      <c r="D1180" s="253" t="s">
        <v>4</v>
      </c>
      <c r="I1180" s="253"/>
      <c r="J1180" s="253">
        <f t="shared" si="20"/>
        <v>0</v>
      </c>
    </row>
    <row r="1181" spans="1:10">
      <c r="A1181" s="253">
        <v>1373</v>
      </c>
      <c r="B1181" s="253" t="s">
        <v>526</v>
      </c>
      <c r="C1181" s="253" t="s">
        <v>553</v>
      </c>
      <c r="D1181" s="253" t="s">
        <v>4</v>
      </c>
      <c r="I1181" s="253"/>
      <c r="J1181" s="253">
        <f t="shared" si="20"/>
        <v>0</v>
      </c>
    </row>
    <row r="1182" spans="1:10">
      <c r="A1182" s="253">
        <v>1374</v>
      </c>
      <c r="B1182" s="253" t="s">
        <v>526</v>
      </c>
      <c r="C1182" s="253" t="s">
        <v>553</v>
      </c>
      <c r="D1182" s="253" t="s">
        <v>4</v>
      </c>
      <c r="I1182" s="253"/>
      <c r="J1182" s="253">
        <f t="shared" si="20"/>
        <v>0</v>
      </c>
    </row>
    <row r="1183" spans="1:10">
      <c r="A1183" s="253">
        <v>1375</v>
      </c>
      <c r="B1183" s="253" t="s">
        <v>526</v>
      </c>
      <c r="C1183" s="253" t="s">
        <v>553</v>
      </c>
      <c r="D1183" s="253" t="s">
        <v>4</v>
      </c>
      <c r="I1183" s="253"/>
      <c r="J1183" s="253">
        <f t="shared" si="20"/>
        <v>0</v>
      </c>
    </row>
    <row r="1184" spans="1:10">
      <c r="A1184" s="253">
        <v>1376</v>
      </c>
      <c r="B1184" s="253" t="s">
        <v>526</v>
      </c>
      <c r="C1184" s="253" t="s">
        <v>553</v>
      </c>
      <c r="D1184" s="253" t="s">
        <v>4</v>
      </c>
      <c r="I1184" s="253"/>
      <c r="J1184" s="253">
        <f t="shared" si="20"/>
        <v>0</v>
      </c>
    </row>
    <row r="1185" spans="1:10">
      <c r="A1185" s="253">
        <v>1377</v>
      </c>
      <c r="B1185" s="253" t="s">
        <v>526</v>
      </c>
      <c r="C1185" s="253" t="s">
        <v>553</v>
      </c>
      <c r="D1185" s="253" t="s">
        <v>4</v>
      </c>
      <c r="I1185" s="253"/>
      <c r="J1185" s="253">
        <f t="shared" si="20"/>
        <v>0</v>
      </c>
    </row>
    <row r="1186" spans="1:10">
      <c r="A1186" s="253">
        <v>1378</v>
      </c>
      <c r="B1186" s="253" t="s">
        <v>526</v>
      </c>
      <c r="C1186" s="253" t="s">
        <v>553</v>
      </c>
      <c r="D1186" s="253" t="s">
        <v>4</v>
      </c>
      <c r="I1186" s="253"/>
      <c r="J1186" s="253">
        <f t="shared" si="20"/>
        <v>0</v>
      </c>
    </row>
    <row r="1187" spans="1:10">
      <c r="A1187" s="253">
        <v>1379</v>
      </c>
      <c r="B1187" s="253" t="s">
        <v>526</v>
      </c>
      <c r="C1187" s="253" t="s">
        <v>553</v>
      </c>
      <c r="D1187" s="253" t="s">
        <v>4</v>
      </c>
      <c r="I1187" s="253"/>
      <c r="J1187" s="253">
        <f t="shared" si="20"/>
        <v>0</v>
      </c>
    </row>
    <row r="1188" spans="1:10">
      <c r="A1188" s="253">
        <v>1380</v>
      </c>
      <c r="B1188" s="253" t="s">
        <v>526</v>
      </c>
      <c r="C1188" s="253" t="s">
        <v>553</v>
      </c>
      <c r="D1188" s="253" t="s">
        <v>4</v>
      </c>
      <c r="I1188" s="253"/>
      <c r="J1188" s="253">
        <f t="shared" si="20"/>
        <v>0</v>
      </c>
    </row>
    <row r="1189" spans="1:10">
      <c r="A1189" s="253">
        <v>1381</v>
      </c>
      <c r="B1189" s="253" t="s">
        <v>526</v>
      </c>
      <c r="C1189" s="253" t="s">
        <v>553</v>
      </c>
      <c r="D1189" s="253" t="s">
        <v>4</v>
      </c>
      <c r="I1189" s="253"/>
      <c r="J1189" s="253">
        <f t="shared" si="20"/>
        <v>0</v>
      </c>
    </row>
    <row r="1190" spans="1:10">
      <c r="A1190" s="253">
        <v>1382</v>
      </c>
      <c r="B1190" s="253" t="s">
        <v>526</v>
      </c>
      <c r="C1190" s="253" t="s">
        <v>553</v>
      </c>
      <c r="D1190" s="253" t="s">
        <v>4</v>
      </c>
      <c r="I1190" s="253"/>
      <c r="J1190" s="253">
        <f t="shared" si="20"/>
        <v>0</v>
      </c>
    </row>
    <row r="1191" spans="1:10">
      <c r="A1191" s="253">
        <v>1383</v>
      </c>
      <c r="B1191" s="253" t="s">
        <v>526</v>
      </c>
      <c r="C1191" s="253" t="s">
        <v>553</v>
      </c>
      <c r="D1191" s="253" t="s">
        <v>4</v>
      </c>
      <c r="I1191" s="253"/>
      <c r="J1191" s="253">
        <f t="shared" si="20"/>
        <v>0</v>
      </c>
    </row>
    <row r="1192" spans="1:10">
      <c r="A1192" s="253">
        <v>1384</v>
      </c>
      <c r="B1192" s="253" t="s">
        <v>526</v>
      </c>
      <c r="C1192" s="253" t="s">
        <v>553</v>
      </c>
      <c r="D1192" s="253" t="s">
        <v>4</v>
      </c>
      <c r="I1192" s="253"/>
      <c r="J1192" s="253">
        <f t="shared" si="20"/>
        <v>0</v>
      </c>
    </row>
    <row r="1193" spans="1:10">
      <c r="A1193" s="253">
        <v>1385</v>
      </c>
      <c r="B1193" s="253" t="s">
        <v>526</v>
      </c>
      <c r="C1193" s="253" t="s">
        <v>553</v>
      </c>
      <c r="D1193" s="253" t="s">
        <v>4</v>
      </c>
      <c r="I1193" s="253"/>
      <c r="J1193" s="253">
        <f t="shared" si="20"/>
        <v>0</v>
      </c>
    </row>
    <row r="1194" spans="1:10">
      <c r="A1194" s="253">
        <v>1386</v>
      </c>
      <c r="B1194" s="253" t="s">
        <v>526</v>
      </c>
      <c r="C1194" s="253" t="s">
        <v>553</v>
      </c>
      <c r="D1194" s="253" t="s">
        <v>4</v>
      </c>
      <c r="I1194" s="253"/>
      <c r="J1194" s="253">
        <f t="shared" si="20"/>
        <v>0</v>
      </c>
    </row>
    <row r="1195" spans="1:10">
      <c r="A1195" s="253">
        <v>1387</v>
      </c>
      <c r="B1195" s="253" t="s">
        <v>526</v>
      </c>
      <c r="C1195" s="253" t="s">
        <v>553</v>
      </c>
      <c r="D1195" s="253" t="s">
        <v>4</v>
      </c>
      <c r="I1195" s="253"/>
      <c r="J1195" s="253">
        <f t="shared" si="20"/>
        <v>0</v>
      </c>
    </row>
    <row r="1196" spans="1:10">
      <c r="A1196" s="253">
        <v>1388</v>
      </c>
      <c r="B1196" s="253" t="s">
        <v>526</v>
      </c>
      <c r="C1196" s="253" t="s">
        <v>553</v>
      </c>
      <c r="D1196" s="253" t="s">
        <v>4</v>
      </c>
      <c r="I1196" s="253"/>
      <c r="J1196" s="253">
        <f t="shared" si="20"/>
        <v>0</v>
      </c>
    </row>
    <row r="1197" spans="1:10">
      <c r="A1197" s="253">
        <v>1389</v>
      </c>
      <c r="B1197" s="253" t="s">
        <v>526</v>
      </c>
      <c r="C1197" s="253" t="s">
        <v>553</v>
      </c>
      <c r="D1197" s="253" t="s">
        <v>4</v>
      </c>
      <c r="I1197" s="253"/>
      <c r="J1197" s="253">
        <f t="shared" si="20"/>
        <v>0</v>
      </c>
    </row>
    <row r="1198" spans="1:10">
      <c r="A1198" s="253">
        <v>1390</v>
      </c>
      <c r="B1198" s="253" t="s">
        <v>526</v>
      </c>
      <c r="C1198" s="253" t="s">
        <v>553</v>
      </c>
      <c r="D1198" s="253" t="s">
        <v>4</v>
      </c>
      <c r="I1198" s="253"/>
      <c r="J1198" s="253">
        <f t="shared" si="20"/>
        <v>0</v>
      </c>
    </row>
    <row r="1199" spans="1:10">
      <c r="A1199" s="253">
        <v>1391</v>
      </c>
      <c r="B1199" s="253" t="s">
        <v>526</v>
      </c>
      <c r="C1199" s="253" t="s">
        <v>553</v>
      </c>
      <c r="D1199" s="253" t="s">
        <v>4</v>
      </c>
      <c r="I1199" s="253"/>
      <c r="J1199" s="253">
        <f t="shared" si="20"/>
        <v>0</v>
      </c>
    </row>
    <row r="1200" spans="1:10">
      <c r="A1200" s="253">
        <v>1392</v>
      </c>
      <c r="B1200" s="253" t="s">
        <v>526</v>
      </c>
      <c r="C1200" s="253" t="s">
        <v>553</v>
      </c>
      <c r="D1200" s="253" t="s">
        <v>4</v>
      </c>
      <c r="I1200" s="253"/>
      <c r="J1200" s="253">
        <f t="shared" si="20"/>
        <v>0</v>
      </c>
    </row>
    <row r="1201" spans="1:10">
      <c r="A1201" s="253">
        <v>1393</v>
      </c>
      <c r="B1201" s="253" t="s">
        <v>526</v>
      </c>
      <c r="C1201" s="253" t="s">
        <v>553</v>
      </c>
      <c r="D1201" s="253" t="s">
        <v>4</v>
      </c>
      <c r="I1201" s="253"/>
      <c r="J1201" s="253">
        <f t="shared" si="20"/>
        <v>0</v>
      </c>
    </row>
    <row r="1202" spans="1:10">
      <c r="A1202" s="253">
        <v>1394</v>
      </c>
      <c r="B1202" s="253" t="s">
        <v>526</v>
      </c>
      <c r="C1202" s="253" t="s">
        <v>553</v>
      </c>
      <c r="D1202" s="253" t="s">
        <v>4</v>
      </c>
      <c r="I1202" s="253"/>
      <c r="J1202" s="253">
        <f t="shared" si="20"/>
        <v>0</v>
      </c>
    </row>
    <row r="1203" spans="1:10">
      <c r="A1203" s="253">
        <v>1395</v>
      </c>
      <c r="B1203" s="253" t="s">
        <v>526</v>
      </c>
      <c r="C1203" s="253" t="s">
        <v>553</v>
      </c>
      <c r="D1203" s="253" t="s">
        <v>4</v>
      </c>
      <c r="I1203" s="253"/>
      <c r="J1203" s="253">
        <f t="shared" si="20"/>
        <v>0</v>
      </c>
    </row>
    <row r="1204" spans="1:10">
      <c r="A1204" s="253">
        <v>1396</v>
      </c>
      <c r="B1204" s="253" t="s">
        <v>526</v>
      </c>
      <c r="C1204" s="253" t="s">
        <v>553</v>
      </c>
      <c r="D1204" s="253" t="s">
        <v>4</v>
      </c>
      <c r="I1204" s="253"/>
      <c r="J1204" s="253">
        <f t="shared" si="20"/>
        <v>0</v>
      </c>
    </row>
    <row r="1205" spans="1:10">
      <c r="A1205" s="253">
        <v>1397</v>
      </c>
      <c r="B1205" s="253" t="s">
        <v>526</v>
      </c>
      <c r="C1205" s="253" t="s">
        <v>553</v>
      </c>
      <c r="D1205" s="253" t="s">
        <v>4</v>
      </c>
      <c r="I1205" s="253"/>
      <c r="J1205" s="253">
        <f t="shared" si="20"/>
        <v>0</v>
      </c>
    </row>
    <row r="1206" spans="1:10">
      <c r="A1206" s="253">
        <v>1398</v>
      </c>
      <c r="B1206" s="253" t="s">
        <v>526</v>
      </c>
      <c r="C1206" s="253" t="s">
        <v>553</v>
      </c>
      <c r="D1206" s="253" t="s">
        <v>4</v>
      </c>
      <c r="I1206" s="253"/>
      <c r="J1206" s="253">
        <f t="shared" si="20"/>
        <v>0</v>
      </c>
    </row>
    <row r="1207" spans="1:10">
      <c r="A1207" s="253">
        <v>1399</v>
      </c>
      <c r="B1207" s="253" t="s">
        <v>526</v>
      </c>
      <c r="C1207" s="253" t="s">
        <v>553</v>
      </c>
      <c r="D1207" s="253" t="s">
        <v>4</v>
      </c>
      <c r="I1207" s="253"/>
      <c r="J1207" s="253">
        <f t="shared" si="20"/>
        <v>0</v>
      </c>
    </row>
    <row r="1208" spans="1:10">
      <c r="A1208" s="253">
        <v>1400</v>
      </c>
      <c r="B1208" s="253" t="s">
        <v>526</v>
      </c>
      <c r="C1208" s="253" t="s">
        <v>553</v>
      </c>
      <c r="D1208" s="253" t="s">
        <v>4</v>
      </c>
      <c r="I1208" s="253"/>
      <c r="J1208" s="253">
        <f t="shared" si="20"/>
        <v>0</v>
      </c>
    </row>
    <row r="1209" spans="1:10">
      <c r="A1209" s="253">
        <v>1401</v>
      </c>
      <c r="B1209" s="253" t="s">
        <v>526</v>
      </c>
      <c r="C1209" s="253" t="s">
        <v>553</v>
      </c>
      <c r="D1209" s="253" t="s">
        <v>4</v>
      </c>
      <c r="I1209" s="253"/>
      <c r="J1209" s="253">
        <f t="shared" si="20"/>
        <v>0</v>
      </c>
    </row>
    <row r="1210" spans="1:10">
      <c r="A1210" s="253">
        <v>1402</v>
      </c>
      <c r="B1210" s="253" t="s">
        <v>526</v>
      </c>
      <c r="C1210" s="253" t="s">
        <v>553</v>
      </c>
      <c r="D1210" s="253" t="s">
        <v>4</v>
      </c>
      <c r="I1210" s="253"/>
      <c r="J1210" s="253">
        <f t="shared" si="20"/>
        <v>0</v>
      </c>
    </row>
    <row r="1211" spans="1:10">
      <c r="A1211" s="253">
        <v>1403</v>
      </c>
      <c r="B1211" s="253" t="s">
        <v>526</v>
      </c>
      <c r="C1211" s="253" t="s">
        <v>553</v>
      </c>
      <c r="D1211" s="253" t="s">
        <v>4</v>
      </c>
      <c r="I1211" s="253"/>
      <c r="J1211" s="253">
        <f t="shared" si="20"/>
        <v>0</v>
      </c>
    </row>
    <row r="1212" spans="1:10">
      <c r="A1212" s="253">
        <v>1404</v>
      </c>
      <c r="B1212" s="253" t="s">
        <v>526</v>
      </c>
      <c r="C1212" s="253" t="s">
        <v>553</v>
      </c>
      <c r="D1212" s="253" t="s">
        <v>4</v>
      </c>
      <c r="I1212" s="253"/>
      <c r="J1212" s="253">
        <f t="shared" si="20"/>
        <v>0</v>
      </c>
    </row>
    <row r="1213" spans="1:10">
      <c r="A1213" s="253">
        <v>1405</v>
      </c>
      <c r="B1213" s="253" t="s">
        <v>526</v>
      </c>
      <c r="C1213" s="253" t="s">
        <v>553</v>
      </c>
      <c r="D1213" s="253" t="s">
        <v>4</v>
      </c>
      <c r="I1213" s="253"/>
      <c r="J1213" s="253">
        <f t="shared" si="20"/>
        <v>0</v>
      </c>
    </row>
    <row r="1214" spans="1:10">
      <c r="A1214" s="253">
        <v>1406</v>
      </c>
      <c r="B1214" s="253" t="s">
        <v>526</v>
      </c>
      <c r="C1214" s="253" t="s">
        <v>553</v>
      </c>
      <c r="D1214" s="253" t="s">
        <v>4</v>
      </c>
      <c r="I1214" s="253"/>
      <c r="J1214" s="253">
        <f t="shared" si="20"/>
        <v>0</v>
      </c>
    </row>
    <row r="1215" spans="1:10">
      <c r="A1215" s="253">
        <v>1407</v>
      </c>
      <c r="B1215" s="253" t="s">
        <v>526</v>
      </c>
      <c r="C1215" s="253" t="s">
        <v>553</v>
      </c>
      <c r="D1215" s="253" t="s">
        <v>4</v>
      </c>
      <c r="I1215" s="253"/>
      <c r="J1215" s="253">
        <f t="shared" si="20"/>
        <v>0</v>
      </c>
    </row>
    <row r="1216" spans="1:10">
      <c r="A1216" s="253">
        <v>1408</v>
      </c>
      <c r="B1216" s="253" t="s">
        <v>526</v>
      </c>
      <c r="C1216" s="253" t="s">
        <v>553</v>
      </c>
      <c r="D1216" s="253" t="s">
        <v>4</v>
      </c>
      <c r="I1216" s="253"/>
      <c r="J1216" s="253">
        <f t="shared" si="20"/>
        <v>0</v>
      </c>
    </row>
    <row r="1217" spans="1:10">
      <c r="A1217" s="253">
        <v>1409</v>
      </c>
      <c r="B1217" s="253" t="s">
        <v>526</v>
      </c>
      <c r="C1217" s="253" t="s">
        <v>553</v>
      </c>
      <c r="D1217" s="253" t="s">
        <v>4</v>
      </c>
      <c r="I1217" s="253"/>
      <c r="J1217" s="253">
        <f t="shared" si="20"/>
        <v>0</v>
      </c>
    </row>
    <row r="1218" spans="1:10">
      <c r="A1218" s="253">
        <v>1410</v>
      </c>
      <c r="B1218" s="253" t="s">
        <v>526</v>
      </c>
      <c r="C1218" s="253" t="s">
        <v>553</v>
      </c>
      <c r="D1218" s="253" t="s">
        <v>4</v>
      </c>
      <c r="I1218" s="253"/>
      <c r="J1218" s="253">
        <f t="shared" si="20"/>
        <v>0</v>
      </c>
    </row>
    <row r="1219" spans="1:10">
      <c r="A1219" s="253">
        <v>1411</v>
      </c>
      <c r="B1219" s="253" t="s">
        <v>526</v>
      </c>
      <c r="C1219" s="253" t="s">
        <v>553</v>
      </c>
      <c r="D1219" s="253" t="s">
        <v>4</v>
      </c>
      <c r="I1219" s="253"/>
      <c r="J1219" s="253">
        <f t="shared" si="20"/>
        <v>0</v>
      </c>
    </row>
    <row r="1220" spans="1:10">
      <c r="A1220" s="253">
        <v>1412</v>
      </c>
      <c r="B1220" s="253" t="s">
        <v>526</v>
      </c>
      <c r="C1220" s="253" t="s">
        <v>553</v>
      </c>
      <c r="D1220" s="253" t="s">
        <v>4</v>
      </c>
      <c r="I1220" s="253"/>
      <c r="J1220" s="253">
        <f t="shared" si="20"/>
        <v>0</v>
      </c>
    </row>
    <row r="1221" spans="1:10">
      <c r="A1221" s="253">
        <v>1413</v>
      </c>
      <c r="B1221" s="253" t="s">
        <v>526</v>
      </c>
      <c r="C1221" s="253" t="s">
        <v>553</v>
      </c>
      <c r="D1221" s="253" t="s">
        <v>4</v>
      </c>
      <c r="I1221" s="253"/>
      <c r="J1221" s="253">
        <f t="shared" si="20"/>
        <v>0</v>
      </c>
    </row>
    <row r="1222" spans="1:10">
      <c r="A1222" s="253">
        <v>1414</v>
      </c>
      <c r="B1222" s="253" t="s">
        <v>526</v>
      </c>
      <c r="C1222" s="253" t="s">
        <v>553</v>
      </c>
      <c r="D1222" s="253" t="s">
        <v>4</v>
      </c>
      <c r="I1222" s="253"/>
      <c r="J1222" s="253">
        <f t="shared" si="20"/>
        <v>0</v>
      </c>
    </row>
    <row r="1223" spans="1:10">
      <c r="A1223" s="253">
        <v>1415</v>
      </c>
      <c r="B1223" s="253" t="s">
        <v>526</v>
      </c>
      <c r="C1223" s="253" t="s">
        <v>553</v>
      </c>
      <c r="D1223" s="253" t="s">
        <v>4</v>
      </c>
      <c r="I1223" s="253"/>
      <c r="J1223" s="253">
        <f t="shared" si="20"/>
        <v>0</v>
      </c>
    </row>
    <row r="1224" spans="1:10">
      <c r="A1224" s="253">
        <v>1416</v>
      </c>
      <c r="B1224" s="253" t="s">
        <v>526</v>
      </c>
      <c r="C1224" s="253" t="s">
        <v>553</v>
      </c>
      <c r="D1224" s="253" t="s">
        <v>4</v>
      </c>
      <c r="I1224" s="253"/>
      <c r="J1224" s="253">
        <f t="shared" si="20"/>
        <v>0</v>
      </c>
    </row>
    <row r="1225" spans="1:10">
      <c r="A1225" s="253">
        <v>1417</v>
      </c>
      <c r="B1225" s="253" t="s">
        <v>526</v>
      </c>
      <c r="C1225" s="253" t="s">
        <v>553</v>
      </c>
      <c r="D1225" s="253" t="s">
        <v>4</v>
      </c>
      <c r="I1225" s="253"/>
      <c r="J1225" s="253">
        <f t="shared" ref="J1225:J1288" si="21">IF(E1225="Category 1",1,IF(E1225="Category 2",2,IF(E1225="Category 3",3,0)))</f>
        <v>0</v>
      </c>
    </row>
    <row r="1226" spans="1:10">
      <c r="A1226" s="253">
        <v>1418</v>
      </c>
      <c r="B1226" s="253" t="s">
        <v>526</v>
      </c>
      <c r="C1226" s="253" t="s">
        <v>553</v>
      </c>
      <c r="D1226" s="253" t="s">
        <v>4</v>
      </c>
      <c r="I1226" s="253"/>
      <c r="J1226" s="253">
        <f t="shared" si="21"/>
        <v>0</v>
      </c>
    </row>
    <row r="1227" spans="1:10">
      <c r="A1227" s="253">
        <v>1419</v>
      </c>
      <c r="B1227" s="253" t="s">
        <v>526</v>
      </c>
      <c r="C1227" s="253" t="s">
        <v>553</v>
      </c>
      <c r="D1227" s="253" t="s">
        <v>4</v>
      </c>
      <c r="I1227" s="253"/>
      <c r="J1227" s="253">
        <f t="shared" si="21"/>
        <v>0</v>
      </c>
    </row>
    <row r="1228" spans="1:10">
      <c r="A1228" s="253">
        <v>1420</v>
      </c>
      <c r="B1228" s="253" t="s">
        <v>526</v>
      </c>
      <c r="C1228" s="253" t="s">
        <v>553</v>
      </c>
      <c r="D1228" s="253" t="s">
        <v>4</v>
      </c>
      <c r="I1228" s="253"/>
      <c r="J1228" s="253">
        <f t="shared" si="21"/>
        <v>0</v>
      </c>
    </row>
    <row r="1229" spans="1:10">
      <c r="A1229" s="253">
        <v>1421</v>
      </c>
      <c r="B1229" s="253" t="s">
        <v>526</v>
      </c>
      <c r="C1229" s="253" t="s">
        <v>553</v>
      </c>
      <c r="D1229" s="253" t="s">
        <v>4</v>
      </c>
      <c r="I1229" s="253"/>
      <c r="J1229" s="253">
        <f t="shared" si="21"/>
        <v>0</v>
      </c>
    </row>
    <row r="1230" spans="1:10">
      <c r="A1230" s="253">
        <v>1422</v>
      </c>
      <c r="B1230" s="253" t="s">
        <v>526</v>
      </c>
      <c r="C1230" s="253" t="s">
        <v>553</v>
      </c>
      <c r="D1230" s="253" t="s">
        <v>4</v>
      </c>
      <c r="I1230" s="253"/>
      <c r="J1230" s="253">
        <f t="shared" si="21"/>
        <v>0</v>
      </c>
    </row>
    <row r="1231" spans="1:10">
      <c r="A1231" s="253">
        <v>1423</v>
      </c>
      <c r="B1231" s="253" t="s">
        <v>526</v>
      </c>
      <c r="C1231" s="253" t="s">
        <v>553</v>
      </c>
      <c r="D1231" s="253" t="s">
        <v>4</v>
      </c>
      <c r="I1231" s="253"/>
      <c r="J1231" s="253">
        <f t="shared" si="21"/>
        <v>0</v>
      </c>
    </row>
    <row r="1232" spans="1:10">
      <c r="A1232" s="253">
        <v>1424</v>
      </c>
      <c r="B1232" s="253" t="s">
        <v>526</v>
      </c>
      <c r="C1232" s="253" t="s">
        <v>553</v>
      </c>
      <c r="D1232" s="253" t="s">
        <v>4</v>
      </c>
      <c r="I1232" s="253"/>
      <c r="J1232" s="253">
        <f t="shared" si="21"/>
        <v>0</v>
      </c>
    </row>
    <row r="1233" spans="1:10">
      <c r="A1233" s="253">
        <v>1425</v>
      </c>
      <c r="B1233" s="253" t="s">
        <v>526</v>
      </c>
      <c r="C1233" s="253" t="s">
        <v>553</v>
      </c>
      <c r="D1233" s="253" t="s">
        <v>4</v>
      </c>
      <c r="I1233" s="253"/>
      <c r="J1233" s="253">
        <f t="shared" si="21"/>
        <v>0</v>
      </c>
    </row>
    <row r="1234" spans="1:10">
      <c r="A1234" s="253">
        <v>1426</v>
      </c>
      <c r="B1234" s="253" t="s">
        <v>526</v>
      </c>
      <c r="C1234" s="253" t="s">
        <v>553</v>
      </c>
      <c r="D1234" s="253" t="s">
        <v>4</v>
      </c>
      <c r="I1234" s="253"/>
      <c r="J1234" s="253">
        <f t="shared" si="21"/>
        <v>0</v>
      </c>
    </row>
    <row r="1235" spans="1:10">
      <c r="A1235" s="253">
        <v>1427</v>
      </c>
      <c r="B1235" s="253" t="s">
        <v>526</v>
      </c>
      <c r="C1235" s="253" t="s">
        <v>553</v>
      </c>
      <c r="D1235" s="253" t="s">
        <v>4</v>
      </c>
      <c r="I1235" s="253"/>
      <c r="J1235" s="253">
        <f t="shared" si="21"/>
        <v>0</v>
      </c>
    </row>
    <row r="1236" spans="1:10">
      <c r="A1236" s="253">
        <v>1428</v>
      </c>
      <c r="B1236" s="253" t="s">
        <v>526</v>
      </c>
      <c r="C1236" s="253" t="s">
        <v>553</v>
      </c>
      <c r="D1236" s="253" t="s">
        <v>4</v>
      </c>
      <c r="I1236" s="253"/>
      <c r="J1236" s="253">
        <f t="shared" si="21"/>
        <v>0</v>
      </c>
    </row>
    <row r="1237" spans="1:10">
      <c r="A1237" s="253">
        <v>1429</v>
      </c>
      <c r="B1237" s="253" t="s">
        <v>526</v>
      </c>
      <c r="C1237" s="253" t="s">
        <v>553</v>
      </c>
      <c r="D1237" s="253" t="s">
        <v>4</v>
      </c>
      <c r="I1237" s="253"/>
      <c r="J1237" s="253">
        <f t="shared" si="21"/>
        <v>0</v>
      </c>
    </row>
    <row r="1238" spans="1:10">
      <c r="A1238" s="253">
        <v>1430</v>
      </c>
      <c r="B1238" s="253" t="s">
        <v>526</v>
      </c>
      <c r="C1238" s="253" t="s">
        <v>553</v>
      </c>
      <c r="D1238" s="253" t="s">
        <v>4</v>
      </c>
      <c r="I1238" s="253"/>
      <c r="J1238" s="253">
        <f t="shared" si="21"/>
        <v>0</v>
      </c>
    </row>
    <row r="1239" spans="1:10">
      <c r="A1239" s="253">
        <v>1431</v>
      </c>
      <c r="B1239" s="253" t="s">
        <v>526</v>
      </c>
      <c r="C1239" s="253" t="s">
        <v>553</v>
      </c>
      <c r="D1239" s="253" t="s">
        <v>4</v>
      </c>
      <c r="I1239" s="253"/>
      <c r="J1239" s="253">
        <f t="shared" si="21"/>
        <v>0</v>
      </c>
    </row>
    <row r="1240" spans="1:10">
      <c r="A1240" s="253">
        <v>1432</v>
      </c>
      <c r="B1240" s="253" t="s">
        <v>526</v>
      </c>
      <c r="C1240" s="253" t="s">
        <v>553</v>
      </c>
      <c r="D1240" s="253" t="s">
        <v>4</v>
      </c>
      <c r="I1240" s="253"/>
      <c r="J1240" s="253">
        <f t="shared" si="21"/>
        <v>0</v>
      </c>
    </row>
    <row r="1241" spans="1:10">
      <c r="A1241" s="253">
        <v>1433</v>
      </c>
      <c r="B1241" s="253" t="s">
        <v>526</v>
      </c>
      <c r="C1241" s="253" t="s">
        <v>553</v>
      </c>
      <c r="D1241" s="253" t="s">
        <v>4</v>
      </c>
      <c r="I1241" s="253"/>
      <c r="J1241" s="253">
        <f t="shared" si="21"/>
        <v>0</v>
      </c>
    </row>
    <row r="1242" spans="1:10">
      <c r="A1242" s="253">
        <v>1434</v>
      </c>
      <c r="B1242" s="253" t="s">
        <v>526</v>
      </c>
      <c r="C1242" s="253" t="s">
        <v>553</v>
      </c>
      <c r="D1242" s="253" t="s">
        <v>4</v>
      </c>
      <c r="I1242" s="253"/>
      <c r="J1242" s="253">
        <f t="shared" si="21"/>
        <v>0</v>
      </c>
    </row>
    <row r="1243" spans="1:10">
      <c r="A1243" s="253">
        <v>1435</v>
      </c>
      <c r="B1243" s="253" t="s">
        <v>526</v>
      </c>
      <c r="C1243" s="253" t="s">
        <v>553</v>
      </c>
      <c r="D1243" s="253" t="s">
        <v>4</v>
      </c>
      <c r="I1243" s="253"/>
      <c r="J1243" s="253">
        <f t="shared" si="21"/>
        <v>0</v>
      </c>
    </row>
    <row r="1244" spans="1:10">
      <c r="A1244" s="253">
        <v>1436</v>
      </c>
      <c r="B1244" s="253" t="s">
        <v>526</v>
      </c>
      <c r="C1244" s="253" t="s">
        <v>553</v>
      </c>
      <c r="D1244" s="253" t="s">
        <v>4</v>
      </c>
      <c r="I1244" s="253"/>
      <c r="J1244" s="253">
        <f t="shared" si="21"/>
        <v>0</v>
      </c>
    </row>
    <row r="1245" spans="1:10">
      <c r="A1245" s="253">
        <v>1437</v>
      </c>
      <c r="B1245" s="253" t="s">
        <v>526</v>
      </c>
      <c r="C1245" s="253" t="s">
        <v>553</v>
      </c>
      <c r="D1245" s="253" t="s">
        <v>4</v>
      </c>
      <c r="I1245" s="253"/>
      <c r="J1245" s="253">
        <f t="shared" si="21"/>
        <v>0</v>
      </c>
    </row>
    <row r="1246" spans="1:10">
      <c r="A1246" s="253">
        <v>1438</v>
      </c>
      <c r="B1246" s="253" t="s">
        <v>526</v>
      </c>
      <c r="C1246" s="253" t="s">
        <v>553</v>
      </c>
      <c r="D1246" s="253" t="s">
        <v>4</v>
      </c>
      <c r="I1246" s="253"/>
      <c r="J1246" s="253">
        <f t="shared" si="21"/>
        <v>0</v>
      </c>
    </row>
    <row r="1247" spans="1:10">
      <c r="A1247" s="253">
        <v>1439</v>
      </c>
      <c r="B1247" s="253" t="s">
        <v>526</v>
      </c>
      <c r="C1247" s="253" t="s">
        <v>553</v>
      </c>
      <c r="D1247" s="253" t="s">
        <v>4</v>
      </c>
      <c r="I1247" s="253"/>
      <c r="J1247" s="253">
        <f t="shared" si="21"/>
        <v>0</v>
      </c>
    </row>
    <row r="1248" spans="1:10">
      <c r="A1248" s="253">
        <v>1440</v>
      </c>
      <c r="B1248" s="253" t="s">
        <v>526</v>
      </c>
      <c r="C1248" s="253" t="s">
        <v>553</v>
      </c>
      <c r="D1248" s="253" t="s">
        <v>4</v>
      </c>
      <c r="I1248" s="253"/>
      <c r="J1248" s="253">
        <f t="shared" si="21"/>
        <v>0</v>
      </c>
    </row>
    <row r="1249" spans="1:10">
      <c r="A1249" s="253">
        <v>1441</v>
      </c>
      <c r="B1249" s="253" t="s">
        <v>526</v>
      </c>
      <c r="C1249" s="253" t="s">
        <v>553</v>
      </c>
      <c r="D1249" s="253" t="s">
        <v>4</v>
      </c>
      <c r="I1249" s="253"/>
      <c r="J1249" s="253">
        <f t="shared" si="21"/>
        <v>0</v>
      </c>
    </row>
    <row r="1250" spans="1:10">
      <c r="A1250" s="253">
        <v>1442</v>
      </c>
      <c r="B1250" s="253" t="s">
        <v>526</v>
      </c>
      <c r="C1250" s="253" t="s">
        <v>553</v>
      </c>
      <c r="D1250" s="253" t="s">
        <v>4</v>
      </c>
      <c r="I1250" s="253"/>
      <c r="J1250" s="253">
        <f t="shared" si="21"/>
        <v>0</v>
      </c>
    </row>
    <row r="1251" spans="1:10">
      <c r="A1251" s="253">
        <v>1443</v>
      </c>
      <c r="B1251" s="253" t="s">
        <v>526</v>
      </c>
      <c r="C1251" s="253" t="s">
        <v>553</v>
      </c>
      <c r="D1251" s="253" t="s">
        <v>4</v>
      </c>
      <c r="I1251" s="253"/>
      <c r="J1251" s="253">
        <f t="shared" si="21"/>
        <v>0</v>
      </c>
    </row>
    <row r="1252" spans="1:10">
      <c r="A1252" s="253">
        <v>1444</v>
      </c>
      <c r="B1252" s="253" t="s">
        <v>526</v>
      </c>
      <c r="C1252" s="253" t="s">
        <v>553</v>
      </c>
      <c r="D1252" s="253" t="s">
        <v>4</v>
      </c>
      <c r="I1252" s="253"/>
      <c r="J1252" s="253">
        <f t="shared" si="21"/>
        <v>0</v>
      </c>
    </row>
    <row r="1253" spans="1:10">
      <c r="A1253" s="253">
        <v>1445</v>
      </c>
      <c r="B1253" s="253" t="s">
        <v>526</v>
      </c>
      <c r="C1253" s="253" t="s">
        <v>553</v>
      </c>
      <c r="D1253" s="253" t="s">
        <v>4</v>
      </c>
      <c r="I1253" s="253"/>
      <c r="J1253" s="253">
        <f t="shared" si="21"/>
        <v>0</v>
      </c>
    </row>
    <row r="1254" spans="1:10">
      <c r="A1254" s="253">
        <v>1446</v>
      </c>
      <c r="B1254" s="253" t="s">
        <v>526</v>
      </c>
      <c r="C1254" s="253" t="s">
        <v>553</v>
      </c>
      <c r="D1254" s="253" t="s">
        <v>4</v>
      </c>
      <c r="I1254" s="253"/>
      <c r="J1254" s="253">
        <f t="shared" si="21"/>
        <v>0</v>
      </c>
    </row>
    <row r="1255" spans="1:10">
      <c r="A1255" s="253">
        <v>1447</v>
      </c>
      <c r="B1255" s="253" t="s">
        <v>526</v>
      </c>
      <c r="C1255" s="253" t="s">
        <v>553</v>
      </c>
      <c r="D1255" s="253" t="s">
        <v>4</v>
      </c>
      <c r="I1255" s="253"/>
      <c r="J1255" s="253">
        <f t="shared" si="21"/>
        <v>0</v>
      </c>
    </row>
    <row r="1256" spans="1:10">
      <c r="A1256" s="253">
        <v>1448</v>
      </c>
      <c r="B1256" s="253" t="s">
        <v>526</v>
      </c>
      <c r="C1256" s="253" t="s">
        <v>553</v>
      </c>
      <c r="D1256" s="253" t="s">
        <v>4</v>
      </c>
      <c r="I1256" s="253"/>
      <c r="J1256" s="253">
        <f t="shared" si="21"/>
        <v>0</v>
      </c>
    </row>
    <row r="1257" spans="1:10">
      <c r="A1257" s="253">
        <v>1449</v>
      </c>
      <c r="B1257" s="253" t="s">
        <v>526</v>
      </c>
      <c r="C1257" s="253" t="s">
        <v>553</v>
      </c>
      <c r="D1257" s="253" t="s">
        <v>4</v>
      </c>
      <c r="I1257" s="253"/>
      <c r="J1257" s="253">
        <f t="shared" si="21"/>
        <v>0</v>
      </c>
    </row>
    <row r="1258" spans="1:10">
      <c r="A1258" s="253">
        <v>1450</v>
      </c>
      <c r="B1258" s="253" t="s">
        <v>526</v>
      </c>
      <c r="C1258" s="253" t="s">
        <v>553</v>
      </c>
      <c r="D1258" s="253" t="s">
        <v>4</v>
      </c>
      <c r="I1258" s="253"/>
      <c r="J1258" s="253">
        <f t="shared" si="21"/>
        <v>0</v>
      </c>
    </row>
    <row r="1259" spans="1:10">
      <c r="A1259" s="253">
        <v>1451</v>
      </c>
      <c r="B1259" s="253" t="s">
        <v>526</v>
      </c>
      <c r="C1259" s="253" t="s">
        <v>553</v>
      </c>
      <c r="D1259" s="253" t="s">
        <v>4</v>
      </c>
      <c r="I1259" s="253"/>
      <c r="J1259" s="253">
        <f t="shared" si="21"/>
        <v>0</v>
      </c>
    </row>
    <row r="1260" spans="1:10">
      <c r="A1260" s="253">
        <v>1452</v>
      </c>
      <c r="B1260" s="253" t="s">
        <v>526</v>
      </c>
      <c r="C1260" s="253" t="s">
        <v>553</v>
      </c>
      <c r="D1260" s="253" t="s">
        <v>4</v>
      </c>
      <c r="I1260" s="253"/>
      <c r="J1260" s="253">
        <f t="shared" si="21"/>
        <v>0</v>
      </c>
    </row>
    <row r="1261" spans="1:10">
      <c r="A1261" s="253">
        <v>1453</v>
      </c>
      <c r="B1261" s="253" t="s">
        <v>526</v>
      </c>
      <c r="C1261" s="253" t="s">
        <v>553</v>
      </c>
      <c r="D1261" s="253" t="s">
        <v>4</v>
      </c>
      <c r="I1261" s="253"/>
      <c r="J1261" s="253">
        <f t="shared" si="21"/>
        <v>0</v>
      </c>
    </row>
    <row r="1262" spans="1:10">
      <c r="A1262" s="253">
        <v>1454</v>
      </c>
      <c r="B1262" s="253" t="s">
        <v>526</v>
      </c>
      <c r="C1262" s="253" t="s">
        <v>553</v>
      </c>
      <c r="D1262" s="253" t="s">
        <v>4</v>
      </c>
      <c r="I1262" s="253"/>
      <c r="J1262" s="253">
        <f t="shared" si="21"/>
        <v>0</v>
      </c>
    </row>
    <row r="1263" spans="1:10">
      <c r="A1263" s="253">
        <v>1455</v>
      </c>
      <c r="B1263" s="253" t="s">
        <v>526</v>
      </c>
      <c r="C1263" s="253" t="s">
        <v>553</v>
      </c>
      <c r="D1263" s="253" t="s">
        <v>4</v>
      </c>
      <c r="I1263" s="253"/>
      <c r="J1263" s="253">
        <f t="shared" si="21"/>
        <v>0</v>
      </c>
    </row>
    <row r="1264" spans="1:10">
      <c r="A1264" s="253">
        <v>1456</v>
      </c>
      <c r="B1264" s="253" t="s">
        <v>526</v>
      </c>
      <c r="C1264" s="253" t="s">
        <v>553</v>
      </c>
      <c r="D1264" s="253" t="s">
        <v>4</v>
      </c>
      <c r="I1264" s="253"/>
      <c r="J1264" s="253">
        <f t="shared" si="21"/>
        <v>0</v>
      </c>
    </row>
    <row r="1265" spans="1:10">
      <c r="A1265" s="253">
        <v>1457</v>
      </c>
      <c r="B1265" s="253" t="s">
        <v>526</v>
      </c>
      <c r="C1265" s="253" t="s">
        <v>553</v>
      </c>
      <c r="D1265" s="253" t="s">
        <v>4</v>
      </c>
      <c r="I1265" s="253"/>
      <c r="J1265" s="253">
        <f t="shared" si="21"/>
        <v>0</v>
      </c>
    </row>
    <row r="1266" spans="1:10">
      <c r="A1266" s="253">
        <v>1458</v>
      </c>
      <c r="B1266" s="253" t="s">
        <v>526</v>
      </c>
      <c r="C1266" s="253" t="s">
        <v>553</v>
      </c>
      <c r="D1266" s="253" t="s">
        <v>4</v>
      </c>
      <c r="I1266" s="253"/>
      <c r="J1266" s="253">
        <f t="shared" si="21"/>
        <v>0</v>
      </c>
    </row>
    <row r="1267" spans="1:10">
      <c r="A1267" s="253">
        <v>1459</v>
      </c>
      <c r="B1267" s="253" t="s">
        <v>526</v>
      </c>
      <c r="C1267" s="253" t="s">
        <v>553</v>
      </c>
      <c r="D1267" s="253" t="s">
        <v>4</v>
      </c>
      <c r="I1267" s="253"/>
      <c r="J1267" s="253">
        <f t="shared" si="21"/>
        <v>0</v>
      </c>
    </row>
    <row r="1268" spans="1:10">
      <c r="A1268" s="253">
        <v>1460</v>
      </c>
      <c r="B1268" s="253" t="s">
        <v>526</v>
      </c>
      <c r="C1268" s="253" t="s">
        <v>553</v>
      </c>
      <c r="D1268" s="253" t="s">
        <v>4</v>
      </c>
      <c r="I1268" s="253"/>
      <c r="J1268" s="253">
        <f t="shared" si="21"/>
        <v>0</v>
      </c>
    </row>
    <row r="1269" spans="1:10">
      <c r="A1269" s="253">
        <v>1461</v>
      </c>
      <c r="B1269" s="253" t="s">
        <v>526</v>
      </c>
      <c r="C1269" s="253" t="s">
        <v>553</v>
      </c>
      <c r="D1269" s="253" t="s">
        <v>4</v>
      </c>
      <c r="I1269" s="253"/>
      <c r="J1269" s="253">
        <f t="shared" si="21"/>
        <v>0</v>
      </c>
    </row>
    <row r="1270" spans="1:10">
      <c r="A1270" s="253">
        <v>1462</v>
      </c>
      <c r="B1270" s="253" t="s">
        <v>526</v>
      </c>
      <c r="C1270" s="253" t="s">
        <v>553</v>
      </c>
      <c r="D1270" s="253" t="s">
        <v>4</v>
      </c>
      <c r="I1270" s="253"/>
      <c r="J1270" s="253">
        <f t="shared" si="21"/>
        <v>0</v>
      </c>
    </row>
    <row r="1271" spans="1:10">
      <c r="A1271" s="253">
        <v>1463</v>
      </c>
      <c r="B1271" s="253" t="s">
        <v>526</v>
      </c>
      <c r="C1271" s="253" t="s">
        <v>553</v>
      </c>
      <c r="D1271" s="253" t="s">
        <v>4</v>
      </c>
      <c r="I1271" s="253"/>
      <c r="J1271" s="253">
        <f t="shared" si="21"/>
        <v>0</v>
      </c>
    </row>
    <row r="1272" spans="1:10">
      <c r="A1272" s="253">
        <v>1464</v>
      </c>
      <c r="B1272" s="253" t="s">
        <v>526</v>
      </c>
      <c r="C1272" s="253" t="s">
        <v>553</v>
      </c>
      <c r="D1272" s="253" t="s">
        <v>4</v>
      </c>
      <c r="I1272" s="253"/>
      <c r="J1272" s="253">
        <f t="shared" si="21"/>
        <v>0</v>
      </c>
    </row>
    <row r="1273" spans="1:10">
      <c r="A1273" s="253">
        <v>1465</v>
      </c>
      <c r="B1273" s="253" t="s">
        <v>526</v>
      </c>
      <c r="C1273" s="253" t="s">
        <v>553</v>
      </c>
      <c r="D1273" s="253" t="s">
        <v>4</v>
      </c>
      <c r="I1273" s="253"/>
      <c r="J1273" s="253">
        <f t="shared" si="21"/>
        <v>0</v>
      </c>
    </row>
    <row r="1274" spans="1:10">
      <c r="A1274" s="253">
        <v>1466</v>
      </c>
      <c r="B1274" s="253" t="s">
        <v>526</v>
      </c>
      <c r="C1274" s="253" t="s">
        <v>553</v>
      </c>
      <c r="D1274" s="253" t="s">
        <v>4</v>
      </c>
      <c r="I1274" s="253"/>
      <c r="J1274" s="253">
        <f t="shared" si="21"/>
        <v>0</v>
      </c>
    </row>
    <row r="1275" spans="1:10">
      <c r="A1275" s="253">
        <v>1467</v>
      </c>
      <c r="B1275" s="253" t="s">
        <v>526</v>
      </c>
      <c r="C1275" s="253" t="s">
        <v>553</v>
      </c>
      <c r="D1275" s="253" t="s">
        <v>4</v>
      </c>
      <c r="I1275" s="253"/>
      <c r="J1275" s="253">
        <f t="shared" si="21"/>
        <v>0</v>
      </c>
    </row>
    <row r="1276" spans="1:10">
      <c r="A1276" s="253">
        <v>1468</v>
      </c>
      <c r="B1276" s="253" t="s">
        <v>526</v>
      </c>
      <c r="C1276" s="253" t="s">
        <v>553</v>
      </c>
      <c r="D1276" s="253" t="s">
        <v>4</v>
      </c>
      <c r="I1276" s="253"/>
      <c r="J1276" s="253">
        <f t="shared" si="21"/>
        <v>0</v>
      </c>
    </row>
    <row r="1277" spans="1:10">
      <c r="A1277" s="253">
        <v>1469</v>
      </c>
      <c r="B1277" s="253" t="s">
        <v>526</v>
      </c>
      <c r="C1277" s="253" t="s">
        <v>553</v>
      </c>
      <c r="D1277" s="253" t="s">
        <v>4</v>
      </c>
      <c r="I1277" s="253"/>
      <c r="J1277" s="253">
        <f t="shared" si="21"/>
        <v>0</v>
      </c>
    </row>
    <row r="1278" spans="1:10">
      <c r="A1278" s="253">
        <v>1470</v>
      </c>
      <c r="B1278" s="253" t="s">
        <v>526</v>
      </c>
      <c r="C1278" s="253" t="s">
        <v>553</v>
      </c>
      <c r="D1278" s="253" t="s">
        <v>4</v>
      </c>
      <c r="I1278" s="253"/>
      <c r="J1278" s="253">
        <f t="shared" si="21"/>
        <v>0</v>
      </c>
    </row>
    <row r="1279" spans="1:10">
      <c r="A1279" s="253">
        <v>1471</v>
      </c>
      <c r="B1279" s="253" t="s">
        <v>526</v>
      </c>
      <c r="C1279" s="253" t="s">
        <v>553</v>
      </c>
      <c r="D1279" s="253" t="s">
        <v>4</v>
      </c>
      <c r="I1279" s="253"/>
      <c r="J1279" s="253">
        <f t="shared" si="21"/>
        <v>0</v>
      </c>
    </row>
    <row r="1280" spans="1:10">
      <c r="A1280" s="253">
        <v>1472</v>
      </c>
      <c r="B1280" s="253" t="s">
        <v>526</v>
      </c>
      <c r="C1280" s="253" t="s">
        <v>553</v>
      </c>
      <c r="D1280" s="253" t="s">
        <v>4</v>
      </c>
      <c r="I1280" s="253"/>
      <c r="J1280" s="253">
        <f t="shared" si="21"/>
        <v>0</v>
      </c>
    </row>
    <row r="1281" spans="1:10">
      <c r="A1281" s="253">
        <v>1473</v>
      </c>
      <c r="B1281" s="253" t="s">
        <v>526</v>
      </c>
      <c r="C1281" s="253" t="s">
        <v>553</v>
      </c>
      <c r="D1281" s="253" t="s">
        <v>4</v>
      </c>
      <c r="I1281" s="253"/>
      <c r="J1281" s="253">
        <f t="shared" si="21"/>
        <v>0</v>
      </c>
    </row>
    <row r="1282" spans="1:10">
      <c r="A1282" s="253">
        <v>1474</v>
      </c>
      <c r="B1282" s="253" t="s">
        <v>526</v>
      </c>
      <c r="C1282" s="253" t="s">
        <v>553</v>
      </c>
      <c r="D1282" s="253" t="s">
        <v>4</v>
      </c>
      <c r="I1282" s="253"/>
      <c r="J1282" s="253">
        <f t="shared" si="21"/>
        <v>0</v>
      </c>
    </row>
    <row r="1283" spans="1:10">
      <c r="A1283" s="253">
        <v>1475</v>
      </c>
      <c r="B1283" s="253" t="s">
        <v>526</v>
      </c>
      <c r="C1283" s="253" t="s">
        <v>553</v>
      </c>
      <c r="D1283" s="253" t="s">
        <v>4</v>
      </c>
      <c r="I1283" s="253"/>
      <c r="J1283" s="253">
        <f t="shared" si="21"/>
        <v>0</v>
      </c>
    </row>
    <row r="1284" spans="1:10">
      <c r="A1284" s="253">
        <v>1476</v>
      </c>
      <c r="B1284" s="253" t="s">
        <v>526</v>
      </c>
      <c r="C1284" s="253" t="s">
        <v>553</v>
      </c>
      <c r="D1284" s="253" t="s">
        <v>4</v>
      </c>
      <c r="I1284" s="253"/>
      <c r="J1284" s="253">
        <f t="shared" si="21"/>
        <v>0</v>
      </c>
    </row>
    <row r="1285" spans="1:10">
      <c r="A1285" s="253">
        <v>1477</v>
      </c>
      <c r="B1285" s="253" t="s">
        <v>526</v>
      </c>
      <c r="C1285" s="253" t="s">
        <v>553</v>
      </c>
      <c r="D1285" s="253" t="s">
        <v>4</v>
      </c>
      <c r="I1285" s="253"/>
      <c r="J1285" s="253">
        <f t="shared" si="21"/>
        <v>0</v>
      </c>
    </row>
    <row r="1286" spans="1:10">
      <c r="A1286" s="253">
        <v>1478</v>
      </c>
      <c r="B1286" s="253" t="s">
        <v>526</v>
      </c>
      <c r="C1286" s="253" t="s">
        <v>553</v>
      </c>
      <c r="D1286" s="253" t="s">
        <v>4</v>
      </c>
      <c r="I1286" s="253"/>
      <c r="J1286" s="253">
        <f t="shared" si="21"/>
        <v>0</v>
      </c>
    </row>
    <row r="1287" spans="1:10">
      <c r="A1287" s="253">
        <v>1479</v>
      </c>
      <c r="B1287" s="253" t="s">
        <v>526</v>
      </c>
      <c r="C1287" s="253" t="s">
        <v>553</v>
      </c>
      <c r="D1287" s="253" t="s">
        <v>4</v>
      </c>
      <c r="I1287" s="253"/>
      <c r="J1287" s="253">
        <f t="shared" si="21"/>
        <v>0</v>
      </c>
    </row>
    <row r="1288" spans="1:10">
      <c r="A1288" s="253">
        <v>1480</v>
      </c>
      <c r="B1288" s="253" t="s">
        <v>526</v>
      </c>
      <c r="C1288" s="253" t="s">
        <v>553</v>
      </c>
      <c r="D1288" s="253" t="s">
        <v>4</v>
      </c>
      <c r="I1288" s="253"/>
      <c r="J1288" s="253">
        <f t="shared" si="21"/>
        <v>0</v>
      </c>
    </row>
    <row r="1289" spans="1:10">
      <c r="A1289" s="253">
        <v>1481</v>
      </c>
      <c r="B1289" s="253" t="s">
        <v>526</v>
      </c>
      <c r="C1289" s="253" t="s">
        <v>553</v>
      </c>
      <c r="D1289" s="253" t="s">
        <v>4</v>
      </c>
      <c r="I1289" s="253"/>
      <c r="J1289" s="253">
        <f t="shared" ref="J1289:J1352" si="22">IF(E1289="Category 1",1,IF(E1289="Category 2",2,IF(E1289="Category 3",3,0)))</f>
        <v>0</v>
      </c>
    </row>
    <row r="1290" spans="1:10">
      <c r="A1290" s="253">
        <v>1482</v>
      </c>
      <c r="B1290" s="253" t="s">
        <v>526</v>
      </c>
      <c r="C1290" s="253" t="s">
        <v>553</v>
      </c>
      <c r="D1290" s="253" t="s">
        <v>4</v>
      </c>
      <c r="I1290" s="253"/>
      <c r="J1290" s="253">
        <f t="shared" si="22"/>
        <v>0</v>
      </c>
    </row>
    <row r="1291" spans="1:10">
      <c r="A1291" s="253">
        <v>1483</v>
      </c>
      <c r="B1291" s="253" t="s">
        <v>526</v>
      </c>
      <c r="C1291" s="253" t="s">
        <v>553</v>
      </c>
      <c r="D1291" s="253" t="s">
        <v>4</v>
      </c>
      <c r="I1291" s="253"/>
      <c r="J1291" s="253">
        <f t="shared" si="22"/>
        <v>0</v>
      </c>
    </row>
    <row r="1292" spans="1:10">
      <c r="A1292" s="253">
        <v>1484</v>
      </c>
      <c r="B1292" s="253" t="s">
        <v>526</v>
      </c>
      <c r="C1292" s="253" t="s">
        <v>553</v>
      </c>
      <c r="D1292" s="253" t="s">
        <v>4</v>
      </c>
      <c r="I1292" s="253"/>
      <c r="J1292" s="253">
        <f t="shared" si="22"/>
        <v>0</v>
      </c>
    </row>
    <row r="1293" spans="1:10">
      <c r="A1293" s="253">
        <v>1485</v>
      </c>
      <c r="B1293" s="253" t="s">
        <v>526</v>
      </c>
      <c r="C1293" s="253" t="s">
        <v>553</v>
      </c>
      <c r="D1293" s="253" t="s">
        <v>4</v>
      </c>
      <c r="I1293" s="253"/>
      <c r="J1293" s="253">
        <f t="shared" si="22"/>
        <v>0</v>
      </c>
    </row>
    <row r="1294" spans="1:10">
      <c r="A1294" s="253">
        <v>1486</v>
      </c>
      <c r="B1294" s="253" t="s">
        <v>526</v>
      </c>
      <c r="C1294" s="253" t="s">
        <v>553</v>
      </c>
      <c r="D1294" s="253" t="s">
        <v>4</v>
      </c>
      <c r="I1294" s="253"/>
      <c r="J1294" s="253">
        <f t="shared" si="22"/>
        <v>0</v>
      </c>
    </row>
    <row r="1295" spans="1:10">
      <c r="A1295" s="253">
        <v>1487</v>
      </c>
      <c r="B1295" s="253" t="s">
        <v>526</v>
      </c>
      <c r="C1295" s="253" t="s">
        <v>553</v>
      </c>
      <c r="D1295" s="253" t="s">
        <v>4</v>
      </c>
      <c r="I1295" s="253"/>
      <c r="J1295" s="253">
        <f t="shared" si="22"/>
        <v>0</v>
      </c>
    </row>
    <row r="1296" spans="1:10">
      <c r="A1296" s="253">
        <v>1488</v>
      </c>
      <c r="B1296" s="253" t="s">
        <v>526</v>
      </c>
      <c r="C1296" s="253" t="s">
        <v>553</v>
      </c>
      <c r="D1296" s="253" t="s">
        <v>4</v>
      </c>
      <c r="I1296" s="253"/>
      <c r="J1296" s="253">
        <f t="shared" si="22"/>
        <v>0</v>
      </c>
    </row>
    <row r="1297" spans="1:10">
      <c r="A1297" s="253">
        <v>1489</v>
      </c>
      <c r="B1297" s="253" t="s">
        <v>526</v>
      </c>
      <c r="C1297" s="253" t="s">
        <v>553</v>
      </c>
      <c r="D1297" s="253" t="s">
        <v>4</v>
      </c>
      <c r="I1297" s="253"/>
      <c r="J1297" s="253">
        <f t="shared" si="22"/>
        <v>0</v>
      </c>
    </row>
    <row r="1298" spans="1:10">
      <c r="A1298" s="253">
        <v>1490</v>
      </c>
      <c r="B1298" s="253" t="s">
        <v>526</v>
      </c>
      <c r="C1298" s="253" t="s">
        <v>553</v>
      </c>
      <c r="D1298" s="253" t="s">
        <v>4</v>
      </c>
      <c r="I1298" s="253"/>
      <c r="J1298" s="253">
        <f t="shared" si="22"/>
        <v>0</v>
      </c>
    </row>
    <row r="1299" spans="1:10">
      <c r="A1299" s="253">
        <v>1491</v>
      </c>
      <c r="B1299" s="253" t="s">
        <v>526</v>
      </c>
      <c r="C1299" s="253" t="s">
        <v>553</v>
      </c>
      <c r="D1299" s="253" t="s">
        <v>4</v>
      </c>
      <c r="I1299" s="253"/>
      <c r="J1299" s="253">
        <f t="shared" si="22"/>
        <v>0</v>
      </c>
    </row>
    <row r="1300" spans="1:10">
      <c r="A1300" s="253">
        <v>1492</v>
      </c>
      <c r="B1300" s="253" t="s">
        <v>526</v>
      </c>
      <c r="C1300" s="253" t="s">
        <v>553</v>
      </c>
      <c r="D1300" s="253" t="s">
        <v>4</v>
      </c>
      <c r="I1300" s="253"/>
      <c r="J1300" s="253">
        <f t="shared" si="22"/>
        <v>0</v>
      </c>
    </row>
    <row r="1301" spans="1:10">
      <c r="A1301" s="253">
        <v>1493</v>
      </c>
      <c r="B1301" s="253" t="s">
        <v>526</v>
      </c>
      <c r="C1301" s="253" t="s">
        <v>553</v>
      </c>
      <c r="D1301" s="253" t="s">
        <v>4</v>
      </c>
      <c r="I1301" s="253"/>
      <c r="J1301" s="253">
        <f t="shared" si="22"/>
        <v>0</v>
      </c>
    </row>
    <row r="1302" spans="1:10">
      <c r="A1302" s="253">
        <v>1494</v>
      </c>
      <c r="B1302" s="253" t="s">
        <v>526</v>
      </c>
      <c r="C1302" s="253" t="s">
        <v>553</v>
      </c>
      <c r="D1302" s="253" t="s">
        <v>4</v>
      </c>
      <c r="I1302" s="253"/>
      <c r="J1302" s="253">
        <f t="shared" si="22"/>
        <v>0</v>
      </c>
    </row>
    <row r="1303" spans="1:10">
      <c r="A1303" s="253">
        <v>1495</v>
      </c>
      <c r="B1303" s="253" t="s">
        <v>526</v>
      </c>
      <c r="C1303" s="253" t="s">
        <v>553</v>
      </c>
      <c r="D1303" s="253" t="s">
        <v>4</v>
      </c>
      <c r="I1303" s="253"/>
      <c r="J1303" s="253">
        <f t="shared" si="22"/>
        <v>0</v>
      </c>
    </row>
    <row r="1304" spans="1:10">
      <c r="A1304" s="253">
        <v>1496</v>
      </c>
      <c r="B1304" s="253" t="s">
        <v>526</v>
      </c>
      <c r="C1304" s="253" t="s">
        <v>553</v>
      </c>
      <c r="D1304" s="253" t="s">
        <v>4</v>
      </c>
      <c r="I1304" s="253"/>
      <c r="J1304" s="253">
        <f t="shared" si="22"/>
        <v>0</v>
      </c>
    </row>
    <row r="1305" spans="1:10">
      <c r="A1305" s="253">
        <v>1497</v>
      </c>
      <c r="B1305" s="253" t="s">
        <v>526</v>
      </c>
      <c r="C1305" s="253" t="s">
        <v>553</v>
      </c>
      <c r="D1305" s="253" t="s">
        <v>4</v>
      </c>
      <c r="I1305" s="253"/>
      <c r="J1305" s="253">
        <f t="shared" si="22"/>
        <v>0</v>
      </c>
    </row>
    <row r="1306" spans="1:10">
      <c r="A1306" s="253">
        <v>1498</v>
      </c>
      <c r="B1306" s="253" t="s">
        <v>526</v>
      </c>
      <c r="C1306" s="253" t="s">
        <v>553</v>
      </c>
      <c r="D1306" s="253" t="s">
        <v>4</v>
      </c>
      <c r="I1306" s="253"/>
      <c r="J1306" s="253">
        <f t="shared" si="22"/>
        <v>0</v>
      </c>
    </row>
    <row r="1307" spans="1:10">
      <c r="A1307" s="253">
        <v>1499</v>
      </c>
      <c r="B1307" s="253" t="s">
        <v>526</v>
      </c>
      <c r="C1307" s="253" t="s">
        <v>553</v>
      </c>
      <c r="D1307" s="253" t="s">
        <v>4</v>
      </c>
      <c r="I1307" s="253"/>
      <c r="J1307" s="253">
        <f t="shared" si="22"/>
        <v>0</v>
      </c>
    </row>
    <row r="1308" spans="1:10">
      <c r="A1308" s="253">
        <v>1500</v>
      </c>
      <c r="B1308" s="253" t="s">
        <v>526</v>
      </c>
      <c r="C1308" s="253" t="s">
        <v>553</v>
      </c>
      <c r="D1308" s="253" t="s">
        <v>4</v>
      </c>
      <c r="I1308" s="253"/>
      <c r="J1308" s="253">
        <f t="shared" si="22"/>
        <v>0</v>
      </c>
    </row>
    <row r="1309" spans="1:10">
      <c r="A1309" s="253">
        <v>1501</v>
      </c>
      <c r="B1309" s="253" t="s">
        <v>526</v>
      </c>
      <c r="C1309" s="253" t="s">
        <v>553</v>
      </c>
      <c r="D1309" s="253" t="s">
        <v>4</v>
      </c>
      <c r="I1309" s="253"/>
      <c r="J1309" s="253">
        <f t="shared" si="22"/>
        <v>0</v>
      </c>
    </row>
    <row r="1310" spans="1:10">
      <c r="A1310" s="253">
        <v>1502</v>
      </c>
      <c r="B1310" s="253" t="s">
        <v>526</v>
      </c>
      <c r="C1310" s="253" t="s">
        <v>553</v>
      </c>
      <c r="D1310" s="253" t="s">
        <v>4</v>
      </c>
      <c r="I1310" s="253"/>
      <c r="J1310" s="253">
        <f t="shared" si="22"/>
        <v>0</v>
      </c>
    </row>
    <row r="1311" spans="1:10">
      <c r="A1311" s="253">
        <v>1503</v>
      </c>
      <c r="B1311" s="253" t="s">
        <v>526</v>
      </c>
      <c r="C1311" s="253" t="s">
        <v>553</v>
      </c>
      <c r="D1311" s="253" t="s">
        <v>4</v>
      </c>
      <c r="I1311" s="253"/>
      <c r="J1311" s="253">
        <f t="shared" si="22"/>
        <v>0</v>
      </c>
    </row>
    <row r="1312" spans="1:10">
      <c r="A1312" s="253">
        <v>1504</v>
      </c>
      <c r="B1312" s="253" t="s">
        <v>526</v>
      </c>
      <c r="C1312" s="253" t="s">
        <v>553</v>
      </c>
      <c r="D1312" s="253" t="s">
        <v>4</v>
      </c>
      <c r="I1312" s="253"/>
      <c r="J1312" s="253">
        <f t="shared" si="22"/>
        <v>0</v>
      </c>
    </row>
    <row r="1313" spans="1:10">
      <c r="A1313" s="253">
        <v>1505</v>
      </c>
      <c r="B1313" s="253" t="s">
        <v>526</v>
      </c>
      <c r="C1313" s="253" t="s">
        <v>553</v>
      </c>
      <c r="D1313" s="253" t="s">
        <v>4</v>
      </c>
      <c r="I1313" s="253"/>
      <c r="J1313" s="253">
        <f t="shared" si="22"/>
        <v>0</v>
      </c>
    </row>
    <row r="1314" spans="1:10">
      <c r="A1314" s="253">
        <v>1506</v>
      </c>
      <c r="B1314" s="253" t="s">
        <v>526</v>
      </c>
      <c r="C1314" s="253" t="s">
        <v>553</v>
      </c>
      <c r="D1314" s="253" t="s">
        <v>4</v>
      </c>
      <c r="I1314" s="253"/>
      <c r="J1314" s="253">
        <f t="shared" si="22"/>
        <v>0</v>
      </c>
    </row>
    <row r="1315" spans="1:10">
      <c r="A1315" s="253">
        <v>1507</v>
      </c>
      <c r="B1315" s="253" t="s">
        <v>526</v>
      </c>
      <c r="C1315" s="253" t="s">
        <v>553</v>
      </c>
      <c r="D1315" s="253" t="s">
        <v>4</v>
      </c>
      <c r="I1315" s="253"/>
      <c r="J1315" s="253">
        <f t="shared" si="22"/>
        <v>0</v>
      </c>
    </row>
    <row r="1316" spans="1:10">
      <c r="A1316" s="253">
        <v>1508</v>
      </c>
      <c r="B1316" s="253" t="s">
        <v>526</v>
      </c>
      <c r="C1316" s="253" t="s">
        <v>553</v>
      </c>
      <c r="D1316" s="253" t="s">
        <v>4</v>
      </c>
      <c r="I1316" s="253"/>
      <c r="J1316" s="253">
        <f t="shared" si="22"/>
        <v>0</v>
      </c>
    </row>
    <row r="1317" spans="1:10">
      <c r="A1317" s="253">
        <v>1509</v>
      </c>
      <c r="B1317" s="253" t="s">
        <v>526</v>
      </c>
      <c r="C1317" s="253" t="s">
        <v>553</v>
      </c>
      <c r="D1317" s="253" t="s">
        <v>4</v>
      </c>
      <c r="I1317" s="253"/>
      <c r="J1317" s="253">
        <f t="shared" si="22"/>
        <v>0</v>
      </c>
    </row>
    <row r="1318" spans="1:10">
      <c r="A1318" s="253">
        <v>1510</v>
      </c>
      <c r="B1318" s="253" t="s">
        <v>526</v>
      </c>
      <c r="C1318" s="253" t="s">
        <v>553</v>
      </c>
      <c r="D1318" s="253" t="s">
        <v>4</v>
      </c>
      <c r="I1318" s="253"/>
      <c r="J1318" s="253">
        <f t="shared" si="22"/>
        <v>0</v>
      </c>
    </row>
    <row r="1319" spans="1:10">
      <c r="A1319" s="253">
        <v>1511</v>
      </c>
      <c r="B1319" s="253" t="s">
        <v>526</v>
      </c>
      <c r="C1319" s="253" t="s">
        <v>553</v>
      </c>
      <c r="D1319" s="253" t="s">
        <v>4</v>
      </c>
      <c r="I1319" s="253"/>
      <c r="J1319" s="253">
        <f t="shared" si="22"/>
        <v>0</v>
      </c>
    </row>
    <row r="1320" spans="1:10">
      <c r="A1320" s="253">
        <v>1512</v>
      </c>
      <c r="B1320" s="253" t="s">
        <v>526</v>
      </c>
      <c r="C1320" s="253" t="s">
        <v>553</v>
      </c>
      <c r="D1320" s="253" t="s">
        <v>4</v>
      </c>
      <c r="I1320" s="253"/>
      <c r="J1320" s="253">
        <f t="shared" si="22"/>
        <v>0</v>
      </c>
    </row>
    <row r="1321" spans="1:10">
      <c r="A1321" s="253">
        <v>1513</v>
      </c>
      <c r="B1321" s="253" t="s">
        <v>526</v>
      </c>
      <c r="C1321" s="253" t="s">
        <v>553</v>
      </c>
      <c r="D1321" s="253" t="s">
        <v>4</v>
      </c>
      <c r="I1321" s="253"/>
      <c r="J1321" s="253">
        <f t="shared" si="22"/>
        <v>0</v>
      </c>
    </row>
    <row r="1322" spans="1:10">
      <c r="A1322" s="253">
        <v>1514</v>
      </c>
      <c r="B1322" s="253" t="s">
        <v>526</v>
      </c>
      <c r="C1322" s="253" t="s">
        <v>553</v>
      </c>
      <c r="D1322" s="253" t="s">
        <v>4</v>
      </c>
      <c r="I1322" s="253"/>
      <c r="J1322" s="253">
        <f t="shared" si="22"/>
        <v>0</v>
      </c>
    </row>
    <row r="1323" spans="1:10">
      <c r="A1323" s="253">
        <v>1515</v>
      </c>
      <c r="B1323" s="253" t="s">
        <v>526</v>
      </c>
      <c r="C1323" s="253" t="s">
        <v>553</v>
      </c>
      <c r="D1323" s="253" t="s">
        <v>4</v>
      </c>
      <c r="I1323" s="253"/>
      <c r="J1323" s="253">
        <f t="shared" si="22"/>
        <v>0</v>
      </c>
    </row>
    <row r="1324" spans="1:10">
      <c r="A1324" s="253">
        <v>1516</v>
      </c>
      <c r="B1324" s="253" t="s">
        <v>526</v>
      </c>
      <c r="C1324" s="253" t="s">
        <v>553</v>
      </c>
      <c r="D1324" s="253" t="s">
        <v>4</v>
      </c>
      <c r="I1324" s="253"/>
      <c r="J1324" s="253">
        <f t="shared" si="22"/>
        <v>0</v>
      </c>
    </row>
    <row r="1325" spans="1:10">
      <c r="A1325" s="253">
        <v>1517</v>
      </c>
      <c r="B1325" s="253" t="s">
        <v>526</v>
      </c>
      <c r="C1325" s="253" t="s">
        <v>553</v>
      </c>
      <c r="D1325" s="253" t="s">
        <v>4</v>
      </c>
      <c r="I1325" s="253"/>
      <c r="J1325" s="253">
        <f t="shared" si="22"/>
        <v>0</v>
      </c>
    </row>
    <row r="1326" spans="1:10">
      <c r="A1326" s="253">
        <v>1518</v>
      </c>
      <c r="B1326" s="253" t="s">
        <v>526</v>
      </c>
      <c r="C1326" s="253" t="s">
        <v>553</v>
      </c>
      <c r="D1326" s="253" t="s">
        <v>4</v>
      </c>
      <c r="I1326" s="253"/>
      <c r="J1326" s="253">
        <f t="shared" si="22"/>
        <v>0</v>
      </c>
    </row>
    <row r="1327" spans="1:10">
      <c r="A1327" s="253">
        <v>1519</v>
      </c>
      <c r="B1327" s="253" t="s">
        <v>526</v>
      </c>
      <c r="C1327" s="253" t="s">
        <v>553</v>
      </c>
      <c r="D1327" s="253" t="s">
        <v>4</v>
      </c>
      <c r="I1327" s="253"/>
      <c r="J1327" s="253">
        <f t="shared" si="22"/>
        <v>0</v>
      </c>
    </row>
    <row r="1328" spans="1:10">
      <c r="A1328" s="253">
        <v>1520</v>
      </c>
      <c r="B1328" s="253" t="s">
        <v>526</v>
      </c>
      <c r="C1328" s="253" t="s">
        <v>553</v>
      </c>
      <c r="D1328" s="253" t="s">
        <v>4</v>
      </c>
      <c r="I1328" s="253"/>
      <c r="J1328" s="253">
        <f t="shared" si="22"/>
        <v>0</v>
      </c>
    </row>
    <row r="1329" spans="1:10">
      <c r="A1329" s="253">
        <v>1521</v>
      </c>
      <c r="B1329" s="253" t="s">
        <v>526</v>
      </c>
      <c r="C1329" s="253" t="s">
        <v>553</v>
      </c>
      <c r="D1329" s="253" t="s">
        <v>4</v>
      </c>
      <c r="I1329" s="253"/>
      <c r="J1329" s="253">
        <f t="shared" si="22"/>
        <v>0</v>
      </c>
    </row>
    <row r="1330" spans="1:10">
      <c r="A1330" s="253">
        <v>1522</v>
      </c>
      <c r="B1330" s="253" t="s">
        <v>526</v>
      </c>
      <c r="C1330" s="253" t="s">
        <v>553</v>
      </c>
      <c r="D1330" s="253" t="s">
        <v>4</v>
      </c>
      <c r="I1330" s="253"/>
      <c r="J1330" s="253">
        <f t="shared" si="22"/>
        <v>0</v>
      </c>
    </row>
    <row r="1331" spans="1:10">
      <c r="A1331" s="253">
        <v>1523</v>
      </c>
      <c r="B1331" s="253" t="s">
        <v>526</v>
      </c>
      <c r="C1331" s="253" t="s">
        <v>553</v>
      </c>
      <c r="D1331" s="253" t="s">
        <v>4</v>
      </c>
      <c r="I1331" s="253"/>
      <c r="J1331" s="253">
        <f t="shared" si="22"/>
        <v>0</v>
      </c>
    </row>
    <row r="1332" spans="1:10">
      <c r="A1332" s="253">
        <v>1524</v>
      </c>
      <c r="B1332" s="253" t="s">
        <v>526</v>
      </c>
      <c r="C1332" s="253" t="s">
        <v>553</v>
      </c>
      <c r="D1332" s="253" t="s">
        <v>4</v>
      </c>
      <c r="I1332" s="253"/>
      <c r="J1332" s="253">
        <f t="shared" si="22"/>
        <v>0</v>
      </c>
    </row>
    <row r="1333" spans="1:10">
      <c r="A1333" s="253">
        <v>1525</v>
      </c>
      <c r="B1333" s="253" t="s">
        <v>526</v>
      </c>
      <c r="C1333" s="253" t="s">
        <v>553</v>
      </c>
      <c r="D1333" s="253" t="s">
        <v>4</v>
      </c>
      <c r="I1333" s="253"/>
      <c r="J1333" s="253">
        <f t="shared" si="22"/>
        <v>0</v>
      </c>
    </row>
    <row r="1334" spans="1:10">
      <c r="A1334" s="253">
        <v>1526</v>
      </c>
      <c r="B1334" s="253" t="s">
        <v>526</v>
      </c>
      <c r="C1334" s="253" t="s">
        <v>553</v>
      </c>
      <c r="D1334" s="253" t="s">
        <v>4</v>
      </c>
      <c r="I1334" s="253"/>
      <c r="J1334" s="253">
        <f t="shared" si="22"/>
        <v>0</v>
      </c>
    </row>
    <row r="1335" spans="1:10">
      <c r="A1335" s="253">
        <v>1527</v>
      </c>
      <c r="B1335" s="253" t="s">
        <v>526</v>
      </c>
      <c r="C1335" s="253" t="s">
        <v>553</v>
      </c>
      <c r="D1335" s="253" t="s">
        <v>4</v>
      </c>
      <c r="I1335" s="253"/>
      <c r="J1335" s="253">
        <f t="shared" si="22"/>
        <v>0</v>
      </c>
    </row>
    <row r="1336" spans="1:10">
      <c r="A1336" s="253">
        <v>1528</v>
      </c>
      <c r="B1336" s="253" t="s">
        <v>526</v>
      </c>
      <c r="C1336" s="253" t="s">
        <v>553</v>
      </c>
      <c r="D1336" s="253" t="s">
        <v>4</v>
      </c>
      <c r="I1336" s="253"/>
      <c r="J1336" s="253">
        <f t="shared" si="22"/>
        <v>0</v>
      </c>
    </row>
    <row r="1337" spans="1:10">
      <c r="A1337" s="253">
        <v>1529</v>
      </c>
      <c r="B1337" s="253" t="s">
        <v>526</v>
      </c>
      <c r="C1337" s="253" t="s">
        <v>553</v>
      </c>
      <c r="D1337" s="253" t="s">
        <v>4</v>
      </c>
      <c r="I1337" s="253"/>
      <c r="J1337" s="253">
        <f t="shared" si="22"/>
        <v>0</v>
      </c>
    </row>
    <row r="1338" spans="1:10">
      <c r="A1338" s="253">
        <v>1530</v>
      </c>
      <c r="B1338" s="253" t="s">
        <v>526</v>
      </c>
      <c r="C1338" s="253" t="s">
        <v>553</v>
      </c>
      <c r="D1338" s="253" t="s">
        <v>4</v>
      </c>
      <c r="I1338" s="253"/>
      <c r="J1338" s="253">
        <f t="shared" si="22"/>
        <v>0</v>
      </c>
    </row>
    <row r="1339" spans="1:10">
      <c r="A1339" s="253">
        <v>1531</v>
      </c>
      <c r="B1339" s="253" t="s">
        <v>526</v>
      </c>
      <c r="C1339" s="253" t="s">
        <v>553</v>
      </c>
      <c r="D1339" s="253" t="s">
        <v>4</v>
      </c>
      <c r="I1339" s="253"/>
      <c r="J1339" s="253">
        <f t="shared" si="22"/>
        <v>0</v>
      </c>
    </row>
    <row r="1340" spans="1:10">
      <c r="A1340" s="253">
        <v>1532</v>
      </c>
      <c r="B1340" s="253" t="s">
        <v>526</v>
      </c>
      <c r="C1340" s="253" t="s">
        <v>553</v>
      </c>
      <c r="D1340" s="253" t="s">
        <v>4</v>
      </c>
      <c r="I1340" s="253"/>
      <c r="J1340" s="253">
        <f t="shared" si="22"/>
        <v>0</v>
      </c>
    </row>
    <row r="1341" spans="1:10">
      <c r="A1341" s="253">
        <v>1533</v>
      </c>
      <c r="B1341" s="253" t="s">
        <v>526</v>
      </c>
      <c r="C1341" s="253" t="s">
        <v>553</v>
      </c>
      <c r="D1341" s="253" t="s">
        <v>4</v>
      </c>
      <c r="I1341" s="253"/>
      <c r="J1341" s="253">
        <f t="shared" si="22"/>
        <v>0</v>
      </c>
    </row>
    <row r="1342" spans="1:10">
      <c r="A1342" s="253">
        <v>1534</v>
      </c>
      <c r="B1342" s="253" t="s">
        <v>526</v>
      </c>
      <c r="C1342" s="253" t="s">
        <v>553</v>
      </c>
      <c r="D1342" s="253" t="s">
        <v>4</v>
      </c>
      <c r="I1342" s="253"/>
      <c r="J1342" s="253">
        <f t="shared" si="22"/>
        <v>0</v>
      </c>
    </row>
    <row r="1343" spans="1:10">
      <c r="A1343" s="253">
        <v>1535</v>
      </c>
      <c r="B1343" s="253" t="s">
        <v>526</v>
      </c>
      <c r="C1343" s="253" t="s">
        <v>553</v>
      </c>
      <c r="D1343" s="253" t="s">
        <v>4</v>
      </c>
      <c r="I1343" s="253"/>
      <c r="J1343" s="253">
        <f t="shared" si="22"/>
        <v>0</v>
      </c>
    </row>
    <row r="1344" spans="1:10">
      <c r="A1344" s="253">
        <v>1536</v>
      </c>
      <c r="B1344" s="253" t="s">
        <v>526</v>
      </c>
      <c r="C1344" s="253" t="s">
        <v>553</v>
      </c>
      <c r="D1344" s="253" t="s">
        <v>4</v>
      </c>
      <c r="I1344" s="253"/>
      <c r="J1344" s="253">
        <f t="shared" si="22"/>
        <v>0</v>
      </c>
    </row>
    <row r="1345" spans="1:10">
      <c r="A1345" s="253">
        <v>1537</v>
      </c>
      <c r="B1345" s="253" t="s">
        <v>526</v>
      </c>
      <c r="C1345" s="253" t="s">
        <v>553</v>
      </c>
      <c r="D1345" s="253" t="s">
        <v>4</v>
      </c>
      <c r="I1345" s="253"/>
      <c r="J1345" s="253">
        <f t="shared" si="22"/>
        <v>0</v>
      </c>
    </row>
    <row r="1346" spans="1:10">
      <c r="A1346" s="253">
        <v>1538</v>
      </c>
      <c r="B1346" s="253" t="s">
        <v>526</v>
      </c>
      <c r="C1346" s="253" t="s">
        <v>553</v>
      </c>
      <c r="D1346" s="253" t="s">
        <v>4</v>
      </c>
      <c r="I1346" s="253"/>
      <c r="J1346" s="253">
        <f t="shared" si="22"/>
        <v>0</v>
      </c>
    </row>
    <row r="1347" spans="1:10">
      <c r="A1347" s="253">
        <v>1539</v>
      </c>
      <c r="B1347" s="253" t="s">
        <v>526</v>
      </c>
      <c r="C1347" s="253" t="s">
        <v>553</v>
      </c>
      <c r="D1347" s="253" t="s">
        <v>4</v>
      </c>
      <c r="I1347" s="253"/>
      <c r="J1347" s="253">
        <f t="shared" si="22"/>
        <v>0</v>
      </c>
    </row>
    <row r="1348" spans="1:10">
      <c r="A1348" s="253">
        <v>1540</v>
      </c>
      <c r="B1348" s="253" t="s">
        <v>526</v>
      </c>
      <c r="C1348" s="253" t="s">
        <v>553</v>
      </c>
      <c r="D1348" s="253" t="s">
        <v>4</v>
      </c>
      <c r="I1348" s="253"/>
      <c r="J1348" s="253">
        <f t="shared" si="22"/>
        <v>0</v>
      </c>
    </row>
    <row r="1349" spans="1:10">
      <c r="A1349" s="253">
        <v>1541</v>
      </c>
      <c r="B1349" s="253" t="s">
        <v>526</v>
      </c>
      <c r="C1349" s="253" t="s">
        <v>553</v>
      </c>
      <c r="D1349" s="253" t="s">
        <v>4</v>
      </c>
      <c r="I1349" s="253"/>
      <c r="J1349" s="253">
        <f t="shared" si="22"/>
        <v>0</v>
      </c>
    </row>
    <row r="1350" spans="1:10">
      <c r="A1350" s="253">
        <v>1542</v>
      </c>
      <c r="B1350" s="253" t="s">
        <v>526</v>
      </c>
      <c r="C1350" s="253" t="s">
        <v>553</v>
      </c>
      <c r="D1350" s="253" t="s">
        <v>4</v>
      </c>
      <c r="I1350" s="253"/>
      <c r="J1350" s="253">
        <f t="shared" si="22"/>
        <v>0</v>
      </c>
    </row>
    <row r="1351" spans="1:10">
      <c r="A1351" s="253">
        <v>1543</v>
      </c>
      <c r="B1351" s="253" t="s">
        <v>526</v>
      </c>
      <c r="C1351" s="253" t="s">
        <v>553</v>
      </c>
      <c r="D1351" s="253" t="s">
        <v>4</v>
      </c>
      <c r="I1351" s="253"/>
      <c r="J1351" s="253">
        <f t="shared" si="22"/>
        <v>0</v>
      </c>
    </row>
    <row r="1352" spans="1:10">
      <c r="A1352" s="253">
        <v>1544</v>
      </c>
      <c r="B1352" s="253" t="s">
        <v>526</v>
      </c>
      <c r="C1352" s="253" t="s">
        <v>553</v>
      </c>
      <c r="D1352" s="253" t="s">
        <v>4</v>
      </c>
      <c r="I1352" s="253"/>
      <c r="J1352" s="253">
        <f t="shared" si="22"/>
        <v>0</v>
      </c>
    </row>
    <row r="1353" spans="1:10">
      <c r="A1353" s="253">
        <v>1545</v>
      </c>
      <c r="B1353" s="253" t="s">
        <v>526</v>
      </c>
      <c r="C1353" s="253" t="s">
        <v>553</v>
      </c>
      <c r="D1353" s="253" t="s">
        <v>4</v>
      </c>
      <c r="I1353" s="253"/>
      <c r="J1353" s="253">
        <f t="shared" ref="J1353:J1416" si="23">IF(E1353="Category 1",1,IF(E1353="Category 2",2,IF(E1353="Category 3",3,0)))</f>
        <v>0</v>
      </c>
    </row>
    <row r="1354" spans="1:10">
      <c r="A1354" s="253">
        <v>1546</v>
      </c>
      <c r="B1354" s="253" t="s">
        <v>526</v>
      </c>
      <c r="C1354" s="253" t="s">
        <v>553</v>
      </c>
      <c r="D1354" s="253" t="s">
        <v>4</v>
      </c>
      <c r="I1354" s="253"/>
      <c r="J1354" s="253">
        <f t="shared" si="23"/>
        <v>0</v>
      </c>
    </row>
    <row r="1355" spans="1:10">
      <c r="A1355" s="253">
        <v>1547</v>
      </c>
      <c r="B1355" s="253" t="s">
        <v>526</v>
      </c>
      <c r="C1355" s="253" t="s">
        <v>553</v>
      </c>
      <c r="D1355" s="253" t="s">
        <v>4</v>
      </c>
      <c r="I1355" s="253"/>
      <c r="J1355" s="253">
        <f t="shared" si="23"/>
        <v>0</v>
      </c>
    </row>
    <row r="1356" spans="1:10">
      <c r="A1356" s="253">
        <v>1548</v>
      </c>
      <c r="B1356" s="253" t="s">
        <v>526</v>
      </c>
      <c r="C1356" s="253" t="s">
        <v>553</v>
      </c>
      <c r="D1356" s="253" t="s">
        <v>4</v>
      </c>
      <c r="I1356" s="253"/>
      <c r="J1356" s="253">
        <f t="shared" si="23"/>
        <v>0</v>
      </c>
    </row>
    <row r="1357" spans="1:10">
      <c r="A1357" s="253">
        <v>1549</v>
      </c>
      <c r="B1357" s="253" t="s">
        <v>526</v>
      </c>
      <c r="C1357" s="253" t="s">
        <v>553</v>
      </c>
      <c r="D1357" s="253" t="s">
        <v>4</v>
      </c>
      <c r="I1357" s="253"/>
      <c r="J1357" s="253">
        <f t="shared" si="23"/>
        <v>0</v>
      </c>
    </row>
    <row r="1358" spans="1:10">
      <c r="A1358" s="253">
        <v>1550</v>
      </c>
      <c r="B1358" s="253" t="s">
        <v>526</v>
      </c>
      <c r="C1358" s="253" t="s">
        <v>553</v>
      </c>
      <c r="D1358" s="253" t="s">
        <v>4</v>
      </c>
      <c r="I1358" s="253"/>
      <c r="J1358" s="253">
        <f t="shared" si="23"/>
        <v>0</v>
      </c>
    </row>
    <row r="1359" spans="1:10">
      <c r="A1359" s="253">
        <v>1551</v>
      </c>
      <c r="B1359" s="253" t="s">
        <v>526</v>
      </c>
      <c r="C1359" s="253" t="s">
        <v>553</v>
      </c>
      <c r="D1359" s="253" t="s">
        <v>4</v>
      </c>
      <c r="I1359" s="253"/>
      <c r="J1359" s="253">
        <f t="shared" si="23"/>
        <v>0</v>
      </c>
    </row>
    <row r="1360" spans="1:10">
      <c r="A1360" s="253">
        <v>1552</v>
      </c>
      <c r="B1360" s="253" t="s">
        <v>526</v>
      </c>
      <c r="C1360" s="253" t="s">
        <v>553</v>
      </c>
      <c r="D1360" s="253" t="s">
        <v>4</v>
      </c>
      <c r="I1360" s="253"/>
      <c r="J1360" s="253">
        <f t="shared" si="23"/>
        <v>0</v>
      </c>
    </row>
    <row r="1361" spans="1:10">
      <c r="A1361" s="253">
        <v>1553</v>
      </c>
      <c r="B1361" s="253" t="s">
        <v>526</v>
      </c>
      <c r="C1361" s="253" t="s">
        <v>553</v>
      </c>
      <c r="D1361" s="253" t="s">
        <v>4</v>
      </c>
      <c r="I1361" s="253"/>
      <c r="J1361" s="253">
        <f t="shared" si="23"/>
        <v>0</v>
      </c>
    </row>
    <row r="1362" spans="1:10">
      <c r="A1362" s="253">
        <v>1554</v>
      </c>
      <c r="B1362" s="253" t="s">
        <v>526</v>
      </c>
      <c r="C1362" s="253" t="s">
        <v>553</v>
      </c>
      <c r="D1362" s="253" t="s">
        <v>4</v>
      </c>
      <c r="I1362" s="253"/>
      <c r="J1362" s="253">
        <f t="shared" si="23"/>
        <v>0</v>
      </c>
    </row>
    <row r="1363" spans="1:10">
      <c r="A1363" s="253">
        <v>1555</v>
      </c>
      <c r="B1363" s="253" t="s">
        <v>526</v>
      </c>
      <c r="C1363" s="253" t="s">
        <v>553</v>
      </c>
      <c r="D1363" s="253" t="s">
        <v>4</v>
      </c>
      <c r="I1363" s="253"/>
      <c r="J1363" s="253">
        <f t="shared" si="23"/>
        <v>0</v>
      </c>
    </row>
    <row r="1364" spans="1:10">
      <c r="A1364" s="253">
        <v>1556</v>
      </c>
      <c r="B1364" s="253" t="s">
        <v>526</v>
      </c>
      <c r="C1364" s="253" t="s">
        <v>553</v>
      </c>
      <c r="D1364" s="253" t="s">
        <v>4</v>
      </c>
      <c r="I1364" s="253"/>
      <c r="J1364" s="253">
        <f t="shared" si="23"/>
        <v>0</v>
      </c>
    </row>
    <row r="1365" spans="1:10">
      <c r="A1365" s="253">
        <v>1557</v>
      </c>
      <c r="B1365" s="253" t="s">
        <v>526</v>
      </c>
      <c r="C1365" s="253" t="s">
        <v>553</v>
      </c>
      <c r="D1365" s="253" t="s">
        <v>4</v>
      </c>
      <c r="I1365" s="253"/>
      <c r="J1365" s="253">
        <f t="shared" si="23"/>
        <v>0</v>
      </c>
    </row>
    <row r="1366" spans="1:10">
      <c r="A1366" s="253">
        <v>1558</v>
      </c>
      <c r="B1366" s="253" t="s">
        <v>526</v>
      </c>
      <c r="C1366" s="253" t="s">
        <v>553</v>
      </c>
      <c r="D1366" s="253" t="s">
        <v>4</v>
      </c>
      <c r="I1366" s="253"/>
      <c r="J1366" s="253">
        <f t="shared" si="23"/>
        <v>0</v>
      </c>
    </row>
    <row r="1367" spans="1:10">
      <c r="A1367" s="253">
        <v>1559</v>
      </c>
      <c r="B1367" s="253" t="s">
        <v>526</v>
      </c>
      <c r="C1367" s="253" t="s">
        <v>553</v>
      </c>
      <c r="D1367" s="253" t="s">
        <v>4</v>
      </c>
      <c r="I1367" s="253"/>
      <c r="J1367" s="253">
        <f t="shared" si="23"/>
        <v>0</v>
      </c>
    </row>
    <row r="1368" spans="1:10">
      <c r="A1368" s="253">
        <v>1560</v>
      </c>
      <c r="B1368" s="253" t="s">
        <v>526</v>
      </c>
      <c r="C1368" s="253" t="s">
        <v>553</v>
      </c>
      <c r="D1368" s="253" t="s">
        <v>4</v>
      </c>
      <c r="I1368" s="253"/>
      <c r="J1368" s="253">
        <f t="shared" si="23"/>
        <v>0</v>
      </c>
    </row>
    <row r="1369" spans="1:10">
      <c r="A1369" s="253">
        <v>1561</v>
      </c>
      <c r="B1369" s="253" t="s">
        <v>526</v>
      </c>
      <c r="C1369" s="253" t="s">
        <v>553</v>
      </c>
      <c r="D1369" s="253" t="s">
        <v>4</v>
      </c>
      <c r="I1369" s="253"/>
      <c r="J1369" s="253">
        <f t="shared" si="23"/>
        <v>0</v>
      </c>
    </row>
    <row r="1370" spans="1:10">
      <c r="A1370" s="253">
        <v>1562</v>
      </c>
      <c r="B1370" s="253" t="s">
        <v>526</v>
      </c>
      <c r="C1370" s="253" t="s">
        <v>553</v>
      </c>
      <c r="D1370" s="253" t="s">
        <v>4</v>
      </c>
      <c r="I1370" s="253"/>
      <c r="J1370" s="253">
        <f t="shared" si="23"/>
        <v>0</v>
      </c>
    </row>
    <row r="1371" spans="1:10">
      <c r="A1371" s="253">
        <v>1563</v>
      </c>
      <c r="B1371" s="253" t="s">
        <v>526</v>
      </c>
      <c r="C1371" s="253" t="s">
        <v>553</v>
      </c>
      <c r="D1371" s="253" t="s">
        <v>4</v>
      </c>
      <c r="I1371" s="253"/>
      <c r="J1371" s="253">
        <f t="shared" si="23"/>
        <v>0</v>
      </c>
    </row>
    <row r="1372" spans="1:10">
      <c r="A1372" s="253">
        <v>1564</v>
      </c>
      <c r="B1372" s="253" t="s">
        <v>526</v>
      </c>
      <c r="C1372" s="253" t="s">
        <v>553</v>
      </c>
      <c r="D1372" s="253" t="s">
        <v>4</v>
      </c>
      <c r="I1372" s="253"/>
      <c r="J1372" s="253">
        <f t="shared" si="23"/>
        <v>0</v>
      </c>
    </row>
    <row r="1373" spans="1:10">
      <c r="A1373" s="253">
        <v>1565</v>
      </c>
      <c r="B1373" s="253" t="s">
        <v>526</v>
      </c>
      <c r="C1373" s="253" t="s">
        <v>553</v>
      </c>
      <c r="D1373" s="253" t="s">
        <v>4</v>
      </c>
      <c r="I1373" s="253"/>
      <c r="J1373" s="253">
        <f t="shared" si="23"/>
        <v>0</v>
      </c>
    </row>
    <row r="1374" spans="1:10">
      <c r="A1374" s="253">
        <v>1566</v>
      </c>
      <c r="B1374" s="253" t="s">
        <v>526</v>
      </c>
      <c r="C1374" s="253" t="s">
        <v>553</v>
      </c>
      <c r="D1374" s="253" t="s">
        <v>4</v>
      </c>
      <c r="I1374" s="253"/>
      <c r="J1374" s="253">
        <f t="shared" si="23"/>
        <v>0</v>
      </c>
    </row>
    <row r="1375" spans="1:10">
      <c r="A1375" s="253">
        <v>1567</v>
      </c>
      <c r="B1375" s="253" t="s">
        <v>526</v>
      </c>
      <c r="C1375" s="253" t="s">
        <v>553</v>
      </c>
      <c r="D1375" s="253" t="s">
        <v>4</v>
      </c>
      <c r="I1375" s="253"/>
      <c r="J1375" s="253">
        <f t="shared" si="23"/>
        <v>0</v>
      </c>
    </row>
    <row r="1376" spans="1:10">
      <c r="A1376" s="253">
        <v>1568</v>
      </c>
      <c r="B1376" s="253" t="s">
        <v>526</v>
      </c>
      <c r="C1376" s="253" t="s">
        <v>553</v>
      </c>
      <c r="D1376" s="253" t="s">
        <v>4</v>
      </c>
      <c r="I1376" s="253"/>
      <c r="J1376" s="253">
        <f t="shared" si="23"/>
        <v>0</v>
      </c>
    </row>
    <row r="1377" spans="1:10">
      <c r="A1377" s="253">
        <v>1569</v>
      </c>
      <c r="B1377" s="253" t="s">
        <v>526</v>
      </c>
      <c r="C1377" s="253" t="s">
        <v>553</v>
      </c>
      <c r="D1377" s="253" t="s">
        <v>4</v>
      </c>
      <c r="I1377" s="253"/>
      <c r="J1377" s="253">
        <f t="shared" si="23"/>
        <v>0</v>
      </c>
    </row>
    <row r="1378" spans="1:10">
      <c r="A1378" s="253">
        <v>1570</v>
      </c>
      <c r="B1378" s="253" t="s">
        <v>526</v>
      </c>
      <c r="C1378" s="253" t="s">
        <v>553</v>
      </c>
      <c r="D1378" s="253" t="s">
        <v>4</v>
      </c>
      <c r="I1378" s="253"/>
      <c r="J1378" s="253">
        <f t="shared" si="23"/>
        <v>0</v>
      </c>
    </row>
    <row r="1379" spans="1:10">
      <c r="A1379" s="253">
        <v>1571</v>
      </c>
      <c r="B1379" s="253" t="s">
        <v>526</v>
      </c>
      <c r="C1379" s="253" t="s">
        <v>553</v>
      </c>
      <c r="D1379" s="253" t="s">
        <v>4</v>
      </c>
      <c r="I1379" s="253"/>
      <c r="J1379" s="253">
        <f t="shared" si="23"/>
        <v>0</v>
      </c>
    </row>
    <row r="1380" spans="1:10">
      <c r="A1380" s="253">
        <v>1572</v>
      </c>
      <c r="B1380" s="253" t="s">
        <v>526</v>
      </c>
      <c r="C1380" s="253" t="s">
        <v>553</v>
      </c>
      <c r="D1380" s="253" t="s">
        <v>4</v>
      </c>
      <c r="I1380" s="253"/>
      <c r="J1380" s="253">
        <f t="shared" si="23"/>
        <v>0</v>
      </c>
    </row>
    <row r="1381" spans="1:10">
      <c r="A1381" s="253">
        <v>1573</v>
      </c>
      <c r="B1381" s="253" t="s">
        <v>526</v>
      </c>
      <c r="C1381" s="253" t="s">
        <v>553</v>
      </c>
      <c r="D1381" s="253" t="s">
        <v>4</v>
      </c>
      <c r="I1381" s="253"/>
      <c r="J1381" s="253">
        <f t="shared" si="23"/>
        <v>0</v>
      </c>
    </row>
    <row r="1382" spans="1:10">
      <c r="A1382" s="253">
        <v>1574</v>
      </c>
      <c r="B1382" s="253" t="s">
        <v>526</v>
      </c>
      <c r="C1382" s="253" t="s">
        <v>553</v>
      </c>
      <c r="D1382" s="253" t="s">
        <v>4</v>
      </c>
      <c r="I1382" s="253"/>
      <c r="J1382" s="253">
        <f t="shared" si="23"/>
        <v>0</v>
      </c>
    </row>
    <row r="1383" spans="1:10">
      <c r="A1383" s="253">
        <v>1575</v>
      </c>
      <c r="B1383" s="253" t="s">
        <v>526</v>
      </c>
      <c r="C1383" s="253" t="s">
        <v>553</v>
      </c>
      <c r="D1383" s="253" t="s">
        <v>4</v>
      </c>
      <c r="I1383" s="253"/>
      <c r="J1383" s="253">
        <f t="shared" si="23"/>
        <v>0</v>
      </c>
    </row>
    <row r="1384" spans="1:10">
      <c r="A1384" s="253">
        <v>1576</v>
      </c>
      <c r="B1384" s="253" t="s">
        <v>526</v>
      </c>
      <c r="C1384" s="253" t="s">
        <v>553</v>
      </c>
      <c r="D1384" s="253" t="s">
        <v>4</v>
      </c>
      <c r="I1384" s="253"/>
      <c r="J1384" s="253">
        <f t="shared" si="23"/>
        <v>0</v>
      </c>
    </row>
    <row r="1385" spans="1:10">
      <c r="A1385" s="253">
        <v>1577</v>
      </c>
      <c r="B1385" s="253" t="s">
        <v>526</v>
      </c>
      <c r="C1385" s="253" t="s">
        <v>553</v>
      </c>
      <c r="D1385" s="253" t="s">
        <v>4</v>
      </c>
      <c r="I1385" s="253"/>
      <c r="J1385" s="253">
        <f t="shared" si="23"/>
        <v>0</v>
      </c>
    </row>
    <row r="1386" spans="1:10">
      <c r="A1386" s="253">
        <v>1578</v>
      </c>
      <c r="B1386" s="253" t="s">
        <v>526</v>
      </c>
      <c r="C1386" s="253" t="s">
        <v>553</v>
      </c>
      <c r="D1386" s="253" t="s">
        <v>4</v>
      </c>
      <c r="I1386" s="253"/>
      <c r="J1386" s="253">
        <f t="shared" si="23"/>
        <v>0</v>
      </c>
    </row>
    <row r="1387" spans="1:10">
      <c r="A1387" s="253">
        <v>1579</v>
      </c>
      <c r="B1387" s="253" t="s">
        <v>526</v>
      </c>
      <c r="C1387" s="253" t="s">
        <v>553</v>
      </c>
      <c r="D1387" s="253" t="s">
        <v>4</v>
      </c>
      <c r="I1387" s="253"/>
      <c r="J1387" s="253">
        <f t="shared" si="23"/>
        <v>0</v>
      </c>
    </row>
    <row r="1388" spans="1:10">
      <c r="A1388" s="253">
        <v>1580</v>
      </c>
      <c r="B1388" s="253" t="s">
        <v>526</v>
      </c>
      <c r="C1388" s="253" t="s">
        <v>553</v>
      </c>
      <c r="D1388" s="253" t="s">
        <v>4</v>
      </c>
      <c r="I1388" s="253"/>
      <c r="J1388" s="253">
        <f t="shared" si="23"/>
        <v>0</v>
      </c>
    </row>
    <row r="1389" spans="1:10">
      <c r="A1389" s="253">
        <v>1581</v>
      </c>
      <c r="B1389" s="253" t="s">
        <v>526</v>
      </c>
      <c r="C1389" s="253" t="s">
        <v>553</v>
      </c>
      <c r="D1389" s="253" t="s">
        <v>4</v>
      </c>
      <c r="I1389" s="253"/>
      <c r="J1389" s="253">
        <f t="shared" si="23"/>
        <v>0</v>
      </c>
    </row>
    <row r="1390" spans="1:10">
      <c r="A1390" s="253">
        <v>1582</v>
      </c>
      <c r="B1390" s="253" t="s">
        <v>526</v>
      </c>
      <c r="C1390" s="253" t="s">
        <v>553</v>
      </c>
      <c r="D1390" s="253" t="s">
        <v>4</v>
      </c>
      <c r="I1390" s="253"/>
      <c r="J1390" s="253">
        <f t="shared" si="23"/>
        <v>0</v>
      </c>
    </row>
    <row r="1391" spans="1:10">
      <c r="A1391" s="253">
        <v>1583</v>
      </c>
      <c r="B1391" s="253" t="s">
        <v>526</v>
      </c>
      <c r="C1391" s="253" t="s">
        <v>553</v>
      </c>
      <c r="D1391" s="253" t="s">
        <v>4</v>
      </c>
      <c r="I1391" s="253"/>
      <c r="J1391" s="253">
        <f t="shared" si="23"/>
        <v>0</v>
      </c>
    </row>
    <row r="1392" spans="1:10">
      <c r="A1392" s="253">
        <v>1584</v>
      </c>
      <c r="B1392" s="253" t="s">
        <v>526</v>
      </c>
      <c r="C1392" s="253" t="s">
        <v>553</v>
      </c>
      <c r="D1392" s="253" t="s">
        <v>4</v>
      </c>
      <c r="I1392" s="253"/>
      <c r="J1392" s="253">
        <f t="shared" si="23"/>
        <v>0</v>
      </c>
    </row>
    <row r="1393" spans="1:10">
      <c r="A1393" s="253">
        <v>1585</v>
      </c>
      <c r="B1393" s="253" t="s">
        <v>526</v>
      </c>
      <c r="C1393" s="253" t="s">
        <v>553</v>
      </c>
      <c r="D1393" s="253" t="s">
        <v>4</v>
      </c>
      <c r="I1393" s="253"/>
      <c r="J1393" s="253">
        <f t="shared" si="23"/>
        <v>0</v>
      </c>
    </row>
    <row r="1394" spans="1:10">
      <c r="A1394" s="253">
        <v>1586</v>
      </c>
      <c r="B1394" s="253" t="s">
        <v>526</v>
      </c>
      <c r="C1394" s="253" t="s">
        <v>553</v>
      </c>
      <c r="D1394" s="253" t="s">
        <v>4</v>
      </c>
      <c r="I1394" s="253"/>
      <c r="J1394" s="253">
        <f t="shared" si="23"/>
        <v>0</v>
      </c>
    </row>
    <row r="1395" spans="1:10">
      <c r="A1395" s="253">
        <v>1587</v>
      </c>
      <c r="B1395" s="253" t="s">
        <v>526</v>
      </c>
      <c r="C1395" s="253" t="s">
        <v>553</v>
      </c>
      <c r="D1395" s="253" t="s">
        <v>4</v>
      </c>
      <c r="I1395" s="253"/>
      <c r="J1395" s="253">
        <f t="shared" si="23"/>
        <v>0</v>
      </c>
    </row>
    <row r="1396" spans="1:10">
      <c r="A1396" s="253">
        <v>1588</v>
      </c>
      <c r="B1396" s="253" t="s">
        <v>526</v>
      </c>
      <c r="C1396" s="253" t="s">
        <v>553</v>
      </c>
      <c r="D1396" s="253" t="s">
        <v>4</v>
      </c>
      <c r="I1396" s="253"/>
      <c r="J1396" s="253">
        <f t="shared" si="23"/>
        <v>0</v>
      </c>
    </row>
    <row r="1397" spans="1:10">
      <c r="A1397" s="253">
        <v>1589</v>
      </c>
      <c r="B1397" s="253" t="s">
        <v>526</v>
      </c>
      <c r="C1397" s="253" t="s">
        <v>553</v>
      </c>
      <c r="D1397" s="253" t="s">
        <v>4</v>
      </c>
      <c r="I1397" s="253"/>
      <c r="J1397" s="253">
        <f t="shared" si="23"/>
        <v>0</v>
      </c>
    </row>
    <row r="1398" spans="1:10">
      <c r="A1398" s="253">
        <v>1590</v>
      </c>
      <c r="B1398" s="253" t="s">
        <v>526</v>
      </c>
      <c r="C1398" s="253" t="s">
        <v>553</v>
      </c>
      <c r="D1398" s="253" t="s">
        <v>4</v>
      </c>
      <c r="I1398" s="253"/>
      <c r="J1398" s="253">
        <f t="shared" si="23"/>
        <v>0</v>
      </c>
    </row>
    <row r="1399" spans="1:10">
      <c r="A1399" s="253">
        <v>1591</v>
      </c>
      <c r="B1399" s="253" t="s">
        <v>526</v>
      </c>
      <c r="C1399" s="253" t="s">
        <v>553</v>
      </c>
      <c r="D1399" s="253" t="s">
        <v>4</v>
      </c>
      <c r="I1399" s="253"/>
      <c r="J1399" s="253">
        <f t="shared" si="23"/>
        <v>0</v>
      </c>
    </row>
    <row r="1400" spans="1:10">
      <c r="A1400" s="253">
        <v>1592</v>
      </c>
      <c r="B1400" s="253" t="s">
        <v>526</v>
      </c>
      <c r="C1400" s="253" t="s">
        <v>553</v>
      </c>
      <c r="D1400" s="253" t="s">
        <v>4</v>
      </c>
      <c r="I1400" s="253"/>
      <c r="J1400" s="253">
        <f t="shared" si="23"/>
        <v>0</v>
      </c>
    </row>
    <row r="1401" spans="1:10">
      <c r="A1401" s="253">
        <v>1593</v>
      </c>
      <c r="B1401" s="253" t="s">
        <v>526</v>
      </c>
      <c r="C1401" s="253" t="s">
        <v>553</v>
      </c>
      <c r="D1401" s="253" t="s">
        <v>4</v>
      </c>
      <c r="I1401" s="253"/>
      <c r="J1401" s="253">
        <f t="shared" si="23"/>
        <v>0</v>
      </c>
    </row>
    <row r="1402" spans="1:10">
      <c r="A1402" s="253">
        <v>1594</v>
      </c>
      <c r="B1402" s="253" t="s">
        <v>526</v>
      </c>
      <c r="C1402" s="253" t="s">
        <v>553</v>
      </c>
      <c r="D1402" s="253" t="s">
        <v>4</v>
      </c>
      <c r="I1402" s="253"/>
      <c r="J1402" s="253">
        <f t="shared" si="23"/>
        <v>0</v>
      </c>
    </row>
    <row r="1403" spans="1:10">
      <c r="A1403" s="253">
        <v>1595</v>
      </c>
      <c r="B1403" s="253" t="s">
        <v>526</v>
      </c>
      <c r="C1403" s="253" t="s">
        <v>553</v>
      </c>
      <c r="D1403" s="253" t="s">
        <v>4</v>
      </c>
      <c r="I1403" s="253"/>
      <c r="J1403" s="253">
        <f t="shared" si="23"/>
        <v>0</v>
      </c>
    </row>
    <row r="1404" spans="1:10">
      <c r="A1404" s="253">
        <v>1596</v>
      </c>
      <c r="B1404" s="253" t="s">
        <v>526</v>
      </c>
      <c r="C1404" s="253" t="s">
        <v>553</v>
      </c>
      <c r="D1404" s="253" t="s">
        <v>4</v>
      </c>
      <c r="I1404" s="253"/>
      <c r="J1404" s="253">
        <f t="shared" si="23"/>
        <v>0</v>
      </c>
    </row>
    <row r="1405" spans="1:10">
      <c r="A1405" s="253">
        <v>1597</v>
      </c>
      <c r="B1405" s="253" t="s">
        <v>526</v>
      </c>
      <c r="C1405" s="253" t="s">
        <v>553</v>
      </c>
      <c r="D1405" s="253" t="s">
        <v>4</v>
      </c>
      <c r="I1405" s="253"/>
      <c r="J1405" s="253">
        <f t="shared" si="23"/>
        <v>0</v>
      </c>
    </row>
    <row r="1406" spans="1:10">
      <c r="A1406" s="253">
        <v>1598</v>
      </c>
      <c r="B1406" s="253" t="s">
        <v>526</v>
      </c>
      <c r="C1406" s="253" t="s">
        <v>553</v>
      </c>
      <c r="D1406" s="253" t="s">
        <v>4</v>
      </c>
      <c r="I1406" s="253"/>
      <c r="J1406" s="253">
        <f t="shared" si="23"/>
        <v>0</v>
      </c>
    </row>
    <row r="1407" spans="1:10">
      <c r="A1407" s="253">
        <v>1599</v>
      </c>
      <c r="B1407" s="253" t="s">
        <v>526</v>
      </c>
      <c r="C1407" s="253" t="s">
        <v>553</v>
      </c>
      <c r="D1407" s="253" t="s">
        <v>4</v>
      </c>
      <c r="I1407" s="253"/>
      <c r="J1407" s="253">
        <f t="shared" si="23"/>
        <v>0</v>
      </c>
    </row>
    <row r="1408" spans="1:10">
      <c r="A1408" s="253">
        <v>1600</v>
      </c>
      <c r="B1408" s="253" t="s">
        <v>526</v>
      </c>
      <c r="C1408" s="253" t="s">
        <v>553</v>
      </c>
      <c r="D1408" s="253" t="s">
        <v>4</v>
      </c>
      <c r="I1408" s="253"/>
      <c r="J1408" s="253">
        <f t="shared" si="23"/>
        <v>0</v>
      </c>
    </row>
    <row r="1409" spans="1:10">
      <c r="A1409" s="253">
        <v>1601</v>
      </c>
      <c r="B1409" s="253" t="s">
        <v>526</v>
      </c>
      <c r="C1409" s="253" t="s">
        <v>553</v>
      </c>
      <c r="D1409" s="253" t="s">
        <v>4</v>
      </c>
      <c r="I1409" s="253"/>
      <c r="J1409" s="253">
        <f t="shared" si="23"/>
        <v>0</v>
      </c>
    </row>
    <row r="1410" spans="1:10">
      <c r="A1410" s="253">
        <v>1602</v>
      </c>
      <c r="B1410" s="253" t="s">
        <v>526</v>
      </c>
      <c r="C1410" s="253" t="s">
        <v>553</v>
      </c>
      <c r="D1410" s="253" t="s">
        <v>4</v>
      </c>
      <c r="I1410" s="253"/>
      <c r="J1410" s="253">
        <f t="shared" si="23"/>
        <v>0</v>
      </c>
    </row>
    <row r="1411" spans="1:10">
      <c r="A1411" s="253">
        <v>1603</v>
      </c>
      <c r="B1411" s="253" t="s">
        <v>526</v>
      </c>
      <c r="C1411" s="253" t="s">
        <v>553</v>
      </c>
      <c r="D1411" s="253" t="s">
        <v>4</v>
      </c>
      <c r="I1411" s="253"/>
      <c r="J1411" s="253">
        <f t="shared" si="23"/>
        <v>0</v>
      </c>
    </row>
    <row r="1412" spans="1:10">
      <c r="A1412" s="253">
        <v>1604</v>
      </c>
      <c r="B1412" s="253" t="s">
        <v>526</v>
      </c>
      <c r="C1412" s="253" t="s">
        <v>553</v>
      </c>
      <c r="D1412" s="253" t="s">
        <v>4</v>
      </c>
      <c r="I1412" s="253"/>
      <c r="J1412" s="253">
        <f t="shared" si="23"/>
        <v>0</v>
      </c>
    </row>
    <row r="1413" spans="1:10">
      <c r="A1413" s="253">
        <v>1605</v>
      </c>
      <c r="B1413" s="253" t="s">
        <v>526</v>
      </c>
      <c r="C1413" s="253" t="s">
        <v>553</v>
      </c>
      <c r="D1413" s="253" t="s">
        <v>4</v>
      </c>
      <c r="I1413" s="253"/>
      <c r="J1413" s="253">
        <f t="shared" si="23"/>
        <v>0</v>
      </c>
    </row>
    <row r="1414" spans="1:10">
      <c r="A1414" s="253">
        <v>1606</v>
      </c>
      <c r="B1414" s="253" t="s">
        <v>526</v>
      </c>
      <c r="C1414" s="253" t="s">
        <v>553</v>
      </c>
      <c r="D1414" s="253" t="s">
        <v>4</v>
      </c>
      <c r="I1414" s="253"/>
      <c r="J1414" s="253">
        <f t="shared" si="23"/>
        <v>0</v>
      </c>
    </row>
    <row r="1415" spans="1:10">
      <c r="A1415" s="253">
        <v>1607</v>
      </c>
      <c r="B1415" s="253" t="s">
        <v>526</v>
      </c>
      <c r="C1415" s="253" t="s">
        <v>553</v>
      </c>
      <c r="D1415" s="253" t="s">
        <v>4</v>
      </c>
      <c r="I1415" s="253"/>
      <c r="J1415" s="253">
        <f t="shared" si="23"/>
        <v>0</v>
      </c>
    </row>
    <row r="1416" spans="1:10">
      <c r="A1416" s="253">
        <v>1608</v>
      </c>
      <c r="B1416" s="253" t="s">
        <v>526</v>
      </c>
      <c r="C1416" s="253" t="s">
        <v>553</v>
      </c>
      <c r="D1416" s="253" t="s">
        <v>4</v>
      </c>
      <c r="I1416" s="253"/>
      <c r="J1416" s="253">
        <f t="shared" si="23"/>
        <v>0</v>
      </c>
    </row>
    <row r="1417" spans="1:10">
      <c r="A1417" s="253">
        <v>1609</v>
      </c>
      <c r="B1417" s="253" t="s">
        <v>526</v>
      </c>
      <c r="C1417" s="253" t="s">
        <v>553</v>
      </c>
      <c r="D1417" s="253" t="s">
        <v>4</v>
      </c>
      <c r="I1417" s="253"/>
      <c r="J1417" s="253">
        <f t="shared" ref="J1417:J1480" si="24">IF(E1417="Category 1",1,IF(E1417="Category 2",2,IF(E1417="Category 3",3,0)))</f>
        <v>0</v>
      </c>
    </row>
    <row r="1418" spans="1:10">
      <c r="A1418" s="253">
        <v>1610</v>
      </c>
      <c r="B1418" s="253" t="s">
        <v>526</v>
      </c>
      <c r="C1418" s="253" t="s">
        <v>553</v>
      </c>
      <c r="D1418" s="253" t="s">
        <v>4</v>
      </c>
      <c r="I1418" s="253"/>
      <c r="J1418" s="253">
        <f t="shared" si="24"/>
        <v>0</v>
      </c>
    </row>
    <row r="1419" spans="1:10">
      <c r="A1419" s="253">
        <v>1611</v>
      </c>
      <c r="B1419" s="253" t="s">
        <v>526</v>
      </c>
      <c r="C1419" s="253" t="s">
        <v>553</v>
      </c>
      <c r="D1419" s="253" t="s">
        <v>4</v>
      </c>
      <c r="I1419" s="253"/>
      <c r="J1419" s="253">
        <f t="shared" si="24"/>
        <v>0</v>
      </c>
    </row>
    <row r="1420" spans="1:10">
      <c r="A1420" s="253">
        <v>1612</v>
      </c>
      <c r="B1420" s="253" t="s">
        <v>526</v>
      </c>
      <c r="C1420" s="253" t="s">
        <v>553</v>
      </c>
      <c r="D1420" s="253" t="s">
        <v>4</v>
      </c>
      <c r="I1420" s="253"/>
      <c r="J1420" s="253">
        <f t="shared" si="24"/>
        <v>0</v>
      </c>
    </row>
    <row r="1421" spans="1:10">
      <c r="A1421" s="253">
        <v>1613</v>
      </c>
      <c r="B1421" s="253" t="s">
        <v>526</v>
      </c>
      <c r="C1421" s="253" t="s">
        <v>553</v>
      </c>
      <c r="D1421" s="253" t="s">
        <v>4</v>
      </c>
      <c r="I1421" s="253"/>
      <c r="J1421" s="253">
        <f t="shared" si="24"/>
        <v>0</v>
      </c>
    </row>
    <row r="1422" spans="1:10">
      <c r="A1422" s="253">
        <v>1614</v>
      </c>
      <c r="B1422" s="253" t="s">
        <v>526</v>
      </c>
      <c r="C1422" s="253" t="s">
        <v>553</v>
      </c>
      <c r="D1422" s="253" t="s">
        <v>4</v>
      </c>
      <c r="I1422" s="253"/>
      <c r="J1422" s="253">
        <f t="shared" si="24"/>
        <v>0</v>
      </c>
    </row>
    <row r="1423" spans="1:10">
      <c r="A1423" s="253">
        <v>1615</v>
      </c>
      <c r="B1423" s="253" t="s">
        <v>526</v>
      </c>
      <c r="C1423" s="253" t="s">
        <v>553</v>
      </c>
      <c r="D1423" s="253" t="s">
        <v>4</v>
      </c>
      <c r="I1423" s="253"/>
      <c r="J1423" s="253">
        <f t="shared" si="24"/>
        <v>0</v>
      </c>
    </row>
    <row r="1424" spans="1:10">
      <c r="A1424" s="253">
        <v>1616</v>
      </c>
      <c r="B1424" s="253" t="s">
        <v>526</v>
      </c>
      <c r="C1424" s="253" t="s">
        <v>553</v>
      </c>
      <c r="D1424" s="253" t="s">
        <v>4</v>
      </c>
      <c r="I1424" s="253"/>
      <c r="J1424" s="253">
        <f t="shared" si="24"/>
        <v>0</v>
      </c>
    </row>
    <row r="1425" spans="1:10">
      <c r="A1425" s="253">
        <v>1617</v>
      </c>
      <c r="B1425" s="253" t="s">
        <v>526</v>
      </c>
      <c r="C1425" s="253" t="s">
        <v>553</v>
      </c>
      <c r="D1425" s="253" t="s">
        <v>4</v>
      </c>
      <c r="I1425" s="253"/>
      <c r="J1425" s="253">
        <f t="shared" si="24"/>
        <v>0</v>
      </c>
    </row>
    <row r="1426" spans="1:10">
      <c r="A1426" s="253">
        <v>1618</v>
      </c>
      <c r="B1426" s="253" t="s">
        <v>526</v>
      </c>
      <c r="C1426" s="253" t="s">
        <v>553</v>
      </c>
      <c r="D1426" s="253" t="s">
        <v>4</v>
      </c>
      <c r="I1426" s="253"/>
      <c r="J1426" s="253">
        <f t="shared" si="24"/>
        <v>0</v>
      </c>
    </row>
    <row r="1427" spans="1:10">
      <c r="A1427" s="253">
        <v>1619</v>
      </c>
      <c r="B1427" s="253" t="s">
        <v>526</v>
      </c>
      <c r="C1427" s="253" t="s">
        <v>553</v>
      </c>
      <c r="D1427" s="253" t="s">
        <v>4</v>
      </c>
      <c r="I1427" s="253"/>
      <c r="J1427" s="253">
        <f t="shared" si="24"/>
        <v>0</v>
      </c>
    </row>
    <row r="1428" spans="1:10">
      <c r="A1428" s="253">
        <v>1620</v>
      </c>
      <c r="B1428" s="253" t="s">
        <v>526</v>
      </c>
      <c r="C1428" s="253" t="s">
        <v>553</v>
      </c>
      <c r="D1428" s="253" t="s">
        <v>4</v>
      </c>
      <c r="I1428" s="253"/>
      <c r="J1428" s="253">
        <f t="shared" si="24"/>
        <v>0</v>
      </c>
    </row>
    <row r="1429" spans="1:10">
      <c r="A1429" s="253">
        <v>1621</v>
      </c>
      <c r="B1429" s="253" t="s">
        <v>526</v>
      </c>
      <c r="C1429" s="253" t="s">
        <v>553</v>
      </c>
      <c r="D1429" s="253" t="s">
        <v>4</v>
      </c>
      <c r="I1429" s="253"/>
      <c r="J1429" s="253">
        <f t="shared" si="24"/>
        <v>0</v>
      </c>
    </row>
    <row r="1430" spans="1:10">
      <c r="A1430" s="253">
        <v>1622</v>
      </c>
      <c r="B1430" s="253" t="s">
        <v>526</v>
      </c>
      <c r="C1430" s="253" t="s">
        <v>553</v>
      </c>
      <c r="D1430" s="253" t="s">
        <v>4</v>
      </c>
      <c r="I1430" s="253"/>
      <c r="J1430" s="253">
        <f t="shared" si="24"/>
        <v>0</v>
      </c>
    </row>
    <row r="1431" spans="1:10">
      <c r="A1431" s="253">
        <v>1623</v>
      </c>
      <c r="B1431" s="253" t="s">
        <v>526</v>
      </c>
      <c r="C1431" s="253" t="s">
        <v>553</v>
      </c>
      <c r="D1431" s="253" t="s">
        <v>4</v>
      </c>
      <c r="I1431" s="253"/>
      <c r="J1431" s="253">
        <f t="shared" si="24"/>
        <v>0</v>
      </c>
    </row>
    <row r="1432" spans="1:10">
      <c r="A1432" s="253">
        <v>1624</v>
      </c>
      <c r="B1432" s="253" t="s">
        <v>526</v>
      </c>
      <c r="C1432" s="253" t="s">
        <v>553</v>
      </c>
      <c r="D1432" s="253" t="s">
        <v>4</v>
      </c>
      <c r="I1432" s="253"/>
      <c r="J1432" s="253">
        <f t="shared" si="24"/>
        <v>0</v>
      </c>
    </row>
    <row r="1433" spans="1:10">
      <c r="A1433" s="253">
        <v>1625</v>
      </c>
      <c r="B1433" s="253" t="s">
        <v>526</v>
      </c>
      <c r="C1433" s="253" t="s">
        <v>553</v>
      </c>
      <c r="D1433" s="253" t="s">
        <v>4</v>
      </c>
      <c r="I1433" s="253"/>
      <c r="J1433" s="253">
        <f t="shared" si="24"/>
        <v>0</v>
      </c>
    </row>
    <row r="1434" spans="1:10">
      <c r="A1434" s="253">
        <v>1626</v>
      </c>
      <c r="B1434" s="253" t="s">
        <v>526</v>
      </c>
      <c r="C1434" s="253" t="s">
        <v>553</v>
      </c>
      <c r="D1434" s="253" t="s">
        <v>4</v>
      </c>
      <c r="I1434" s="253"/>
      <c r="J1434" s="253">
        <f t="shared" si="24"/>
        <v>0</v>
      </c>
    </row>
    <row r="1435" spans="1:10">
      <c r="A1435" s="253">
        <v>1627</v>
      </c>
      <c r="B1435" s="253" t="s">
        <v>526</v>
      </c>
      <c r="C1435" s="253" t="s">
        <v>553</v>
      </c>
      <c r="D1435" s="253" t="s">
        <v>4</v>
      </c>
      <c r="I1435" s="253"/>
      <c r="J1435" s="253">
        <f t="shared" si="24"/>
        <v>0</v>
      </c>
    </row>
    <row r="1436" spans="1:10">
      <c r="A1436" s="253">
        <v>1628</v>
      </c>
      <c r="B1436" s="253" t="s">
        <v>526</v>
      </c>
      <c r="C1436" s="253" t="s">
        <v>553</v>
      </c>
      <c r="D1436" s="253" t="s">
        <v>4</v>
      </c>
      <c r="I1436" s="253"/>
      <c r="J1436" s="253">
        <f t="shared" si="24"/>
        <v>0</v>
      </c>
    </row>
    <row r="1437" spans="1:10">
      <c r="A1437" s="253">
        <v>1629</v>
      </c>
      <c r="B1437" s="253" t="s">
        <v>526</v>
      </c>
      <c r="C1437" s="253" t="s">
        <v>553</v>
      </c>
      <c r="D1437" s="253" t="s">
        <v>4</v>
      </c>
      <c r="I1437" s="253"/>
      <c r="J1437" s="253">
        <f t="shared" si="24"/>
        <v>0</v>
      </c>
    </row>
    <row r="1438" spans="1:10">
      <c r="A1438" s="253">
        <v>1630</v>
      </c>
      <c r="B1438" s="253" t="s">
        <v>526</v>
      </c>
      <c r="C1438" s="253" t="s">
        <v>553</v>
      </c>
      <c r="D1438" s="253" t="s">
        <v>4</v>
      </c>
      <c r="I1438" s="253"/>
      <c r="J1438" s="253">
        <f t="shared" si="24"/>
        <v>0</v>
      </c>
    </row>
    <row r="1439" spans="1:10">
      <c r="A1439" s="253">
        <v>1631</v>
      </c>
      <c r="B1439" s="253" t="s">
        <v>526</v>
      </c>
      <c r="C1439" s="253" t="s">
        <v>553</v>
      </c>
      <c r="D1439" s="253" t="s">
        <v>4</v>
      </c>
      <c r="I1439" s="253"/>
      <c r="J1439" s="253">
        <f t="shared" si="24"/>
        <v>0</v>
      </c>
    </row>
    <row r="1440" spans="1:10">
      <c r="A1440" s="253">
        <v>1632</v>
      </c>
      <c r="B1440" s="253" t="s">
        <v>526</v>
      </c>
      <c r="C1440" s="253" t="s">
        <v>553</v>
      </c>
      <c r="D1440" s="253" t="s">
        <v>4</v>
      </c>
      <c r="I1440" s="253"/>
      <c r="J1440" s="253">
        <f t="shared" si="24"/>
        <v>0</v>
      </c>
    </row>
    <row r="1441" spans="1:10">
      <c r="A1441" s="253">
        <v>1633</v>
      </c>
      <c r="B1441" s="253" t="s">
        <v>526</v>
      </c>
      <c r="C1441" s="253" t="s">
        <v>553</v>
      </c>
      <c r="D1441" s="253" t="s">
        <v>4</v>
      </c>
      <c r="I1441" s="253"/>
      <c r="J1441" s="253">
        <f t="shared" si="24"/>
        <v>0</v>
      </c>
    </row>
    <row r="1442" spans="1:10">
      <c r="A1442" s="253">
        <v>1634</v>
      </c>
      <c r="B1442" s="253" t="s">
        <v>526</v>
      </c>
      <c r="C1442" s="253" t="s">
        <v>553</v>
      </c>
      <c r="D1442" s="253" t="s">
        <v>4</v>
      </c>
      <c r="I1442" s="253"/>
      <c r="J1442" s="253">
        <f t="shared" si="24"/>
        <v>0</v>
      </c>
    </row>
    <row r="1443" spans="1:10">
      <c r="A1443" s="253">
        <v>1635</v>
      </c>
      <c r="B1443" s="253" t="s">
        <v>526</v>
      </c>
      <c r="C1443" s="253" t="s">
        <v>553</v>
      </c>
      <c r="D1443" s="253" t="s">
        <v>4</v>
      </c>
      <c r="I1443" s="253"/>
      <c r="J1443" s="253">
        <f t="shared" si="24"/>
        <v>0</v>
      </c>
    </row>
    <row r="1444" spans="1:10">
      <c r="A1444" s="253">
        <v>1636</v>
      </c>
      <c r="B1444" s="253" t="s">
        <v>526</v>
      </c>
      <c r="C1444" s="253" t="s">
        <v>553</v>
      </c>
      <c r="D1444" s="253" t="s">
        <v>4</v>
      </c>
      <c r="I1444" s="253"/>
      <c r="J1444" s="253">
        <f t="shared" si="24"/>
        <v>0</v>
      </c>
    </row>
    <row r="1445" spans="1:10">
      <c r="A1445" s="253">
        <v>1637</v>
      </c>
      <c r="B1445" s="253" t="s">
        <v>526</v>
      </c>
      <c r="C1445" s="253" t="s">
        <v>553</v>
      </c>
      <c r="D1445" s="253" t="s">
        <v>4</v>
      </c>
      <c r="I1445" s="253"/>
      <c r="J1445" s="253">
        <f t="shared" si="24"/>
        <v>0</v>
      </c>
    </row>
    <row r="1446" spans="1:10">
      <c r="A1446" s="253">
        <v>1638</v>
      </c>
      <c r="B1446" s="253" t="s">
        <v>526</v>
      </c>
      <c r="C1446" s="253" t="s">
        <v>553</v>
      </c>
      <c r="D1446" s="253" t="s">
        <v>4</v>
      </c>
      <c r="I1446" s="253"/>
      <c r="J1446" s="253">
        <f t="shared" si="24"/>
        <v>0</v>
      </c>
    </row>
    <row r="1447" spans="1:10">
      <c r="A1447" s="253">
        <v>1639</v>
      </c>
      <c r="B1447" s="253" t="s">
        <v>526</v>
      </c>
      <c r="C1447" s="253" t="s">
        <v>553</v>
      </c>
      <c r="D1447" s="253" t="s">
        <v>4</v>
      </c>
      <c r="I1447" s="253"/>
      <c r="J1447" s="253">
        <f t="shared" si="24"/>
        <v>0</v>
      </c>
    </row>
    <row r="1448" spans="1:10">
      <c r="A1448" s="253">
        <v>1640</v>
      </c>
      <c r="B1448" s="253" t="s">
        <v>526</v>
      </c>
      <c r="C1448" s="253" t="s">
        <v>553</v>
      </c>
      <c r="D1448" s="253" t="s">
        <v>4</v>
      </c>
      <c r="I1448" s="253"/>
      <c r="J1448" s="253">
        <f t="shared" si="24"/>
        <v>0</v>
      </c>
    </row>
    <row r="1449" spans="1:10">
      <c r="A1449" s="253">
        <v>1641</v>
      </c>
      <c r="B1449" s="253" t="s">
        <v>526</v>
      </c>
      <c r="C1449" s="253" t="s">
        <v>553</v>
      </c>
      <c r="D1449" s="253" t="s">
        <v>4</v>
      </c>
      <c r="I1449" s="253"/>
      <c r="J1449" s="253">
        <f t="shared" si="24"/>
        <v>0</v>
      </c>
    </row>
    <row r="1450" spans="1:10">
      <c r="A1450" s="253">
        <v>1642</v>
      </c>
      <c r="B1450" s="253" t="s">
        <v>526</v>
      </c>
      <c r="C1450" s="253" t="s">
        <v>553</v>
      </c>
      <c r="D1450" s="253" t="s">
        <v>4</v>
      </c>
      <c r="I1450" s="253"/>
      <c r="J1450" s="253">
        <f t="shared" si="24"/>
        <v>0</v>
      </c>
    </row>
    <row r="1451" spans="1:10">
      <c r="A1451" s="253">
        <v>1643</v>
      </c>
      <c r="B1451" s="253" t="s">
        <v>526</v>
      </c>
      <c r="C1451" s="253" t="s">
        <v>553</v>
      </c>
      <c r="D1451" s="253" t="s">
        <v>4</v>
      </c>
      <c r="I1451" s="253"/>
      <c r="J1451" s="253">
        <f t="shared" si="24"/>
        <v>0</v>
      </c>
    </row>
    <row r="1452" spans="1:10">
      <c r="A1452" s="253">
        <v>1644</v>
      </c>
      <c r="B1452" s="253" t="s">
        <v>526</v>
      </c>
      <c r="C1452" s="253" t="s">
        <v>553</v>
      </c>
      <c r="D1452" s="253" t="s">
        <v>4</v>
      </c>
      <c r="I1452" s="253"/>
      <c r="J1452" s="253">
        <f t="shared" si="24"/>
        <v>0</v>
      </c>
    </row>
    <row r="1453" spans="1:10">
      <c r="A1453" s="253">
        <v>1645</v>
      </c>
      <c r="B1453" s="253" t="s">
        <v>526</v>
      </c>
      <c r="C1453" s="253" t="s">
        <v>553</v>
      </c>
      <c r="D1453" s="253" t="s">
        <v>4</v>
      </c>
      <c r="I1453" s="253"/>
      <c r="J1453" s="253">
        <f t="shared" si="24"/>
        <v>0</v>
      </c>
    </row>
    <row r="1454" spans="1:10">
      <c r="A1454" s="253">
        <v>1646</v>
      </c>
      <c r="B1454" s="253" t="s">
        <v>526</v>
      </c>
      <c r="C1454" s="253" t="s">
        <v>553</v>
      </c>
      <c r="D1454" s="253" t="s">
        <v>4</v>
      </c>
      <c r="I1454" s="253"/>
      <c r="J1454" s="253">
        <f t="shared" si="24"/>
        <v>0</v>
      </c>
    </row>
    <row r="1455" spans="1:10">
      <c r="A1455" s="253">
        <v>1647</v>
      </c>
      <c r="B1455" s="253" t="s">
        <v>526</v>
      </c>
      <c r="C1455" s="253" t="s">
        <v>553</v>
      </c>
      <c r="D1455" s="253" t="s">
        <v>4</v>
      </c>
      <c r="I1455" s="253"/>
      <c r="J1455" s="253">
        <f t="shared" si="24"/>
        <v>0</v>
      </c>
    </row>
    <row r="1456" spans="1:10">
      <c r="A1456" s="253">
        <v>1648</v>
      </c>
      <c r="B1456" s="253" t="s">
        <v>526</v>
      </c>
      <c r="C1456" s="253" t="s">
        <v>553</v>
      </c>
      <c r="D1456" s="253" t="s">
        <v>4</v>
      </c>
      <c r="I1456" s="253"/>
      <c r="J1456" s="253">
        <f t="shared" si="24"/>
        <v>0</v>
      </c>
    </row>
    <row r="1457" spans="1:10">
      <c r="A1457" s="253">
        <v>1649</v>
      </c>
      <c r="B1457" s="253" t="s">
        <v>526</v>
      </c>
      <c r="C1457" s="253" t="s">
        <v>553</v>
      </c>
      <c r="D1457" s="253" t="s">
        <v>4</v>
      </c>
      <c r="I1457" s="253"/>
      <c r="J1457" s="253">
        <f t="shared" si="24"/>
        <v>0</v>
      </c>
    </row>
    <row r="1458" spans="1:10">
      <c r="A1458" s="253">
        <v>1650</v>
      </c>
      <c r="B1458" s="253" t="s">
        <v>526</v>
      </c>
      <c r="C1458" s="253" t="s">
        <v>553</v>
      </c>
      <c r="D1458" s="253" t="s">
        <v>4</v>
      </c>
      <c r="I1458" s="253"/>
      <c r="J1458" s="253">
        <f t="shared" si="24"/>
        <v>0</v>
      </c>
    </row>
    <row r="1459" spans="1:10">
      <c r="A1459" s="253">
        <v>1651</v>
      </c>
      <c r="B1459" s="253" t="s">
        <v>526</v>
      </c>
      <c r="C1459" s="253" t="s">
        <v>553</v>
      </c>
      <c r="D1459" s="253" t="s">
        <v>4</v>
      </c>
      <c r="I1459" s="253"/>
      <c r="J1459" s="253">
        <f t="shared" si="24"/>
        <v>0</v>
      </c>
    </row>
    <row r="1460" spans="1:10">
      <c r="A1460" s="253">
        <v>1652</v>
      </c>
      <c r="B1460" s="253" t="s">
        <v>526</v>
      </c>
      <c r="C1460" s="253" t="s">
        <v>553</v>
      </c>
      <c r="D1460" s="253" t="s">
        <v>4</v>
      </c>
      <c r="I1460" s="253"/>
      <c r="J1460" s="253">
        <f t="shared" si="24"/>
        <v>0</v>
      </c>
    </row>
    <row r="1461" spans="1:10">
      <c r="A1461" s="253">
        <v>1653</v>
      </c>
      <c r="B1461" s="253" t="s">
        <v>526</v>
      </c>
      <c r="C1461" s="253" t="s">
        <v>553</v>
      </c>
      <c r="D1461" s="253" t="s">
        <v>4</v>
      </c>
      <c r="I1461" s="253"/>
      <c r="J1461" s="253">
        <f t="shared" si="24"/>
        <v>0</v>
      </c>
    </row>
    <row r="1462" spans="1:10">
      <c r="A1462" s="253">
        <v>1654</v>
      </c>
      <c r="B1462" s="253" t="s">
        <v>526</v>
      </c>
      <c r="C1462" s="253" t="s">
        <v>553</v>
      </c>
      <c r="D1462" s="253" t="s">
        <v>4</v>
      </c>
      <c r="I1462" s="253"/>
      <c r="J1462" s="253">
        <f t="shared" si="24"/>
        <v>0</v>
      </c>
    </row>
    <row r="1463" spans="1:10">
      <c r="A1463" s="253">
        <v>1655</v>
      </c>
      <c r="B1463" s="253" t="s">
        <v>526</v>
      </c>
      <c r="C1463" s="253" t="s">
        <v>553</v>
      </c>
      <c r="D1463" s="253" t="s">
        <v>4</v>
      </c>
      <c r="I1463" s="253"/>
      <c r="J1463" s="253">
        <f t="shared" si="24"/>
        <v>0</v>
      </c>
    </row>
    <row r="1464" spans="1:10">
      <c r="A1464" s="253">
        <v>1656</v>
      </c>
      <c r="B1464" s="253" t="s">
        <v>526</v>
      </c>
      <c r="C1464" s="253" t="s">
        <v>553</v>
      </c>
      <c r="D1464" s="253" t="s">
        <v>4</v>
      </c>
      <c r="I1464" s="253"/>
      <c r="J1464" s="253">
        <f t="shared" si="24"/>
        <v>0</v>
      </c>
    </row>
    <row r="1465" spans="1:10">
      <c r="A1465" s="253">
        <v>1657</v>
      </c>
      <c r="B1465" s="253" t="s">
        <v>526</v>
      </c>
      <c r="C1465" s="253" t="s">
        <v>553</v>
      </c>
      <c r="D1465" s="253" t="s">
        <v>4</v>
      </c>
      <c r="I1465" s="253"/>
      <c r="J1465" s="253">
        <f t="shared" si="24"/>
        <v>0</v>
      </c>
    </row>
    <row r="1466" spans="1:10">
      <c r="A1466" s="253">
        <v>1658</v>
      </c>
      <c r="B1466" s="253" t="s">
        <v>526</v>
      </c>
      <c r="C1466" s="253" t="s">
        <v>553</v>
      </c>
      <c r="D1466" s="253" t="s">
        <v>4</v>
      </c>
      <c r="I1466" s="253"/>
      <c r="J1466" s="253">
        <f t="shared" si="24"/>
        <v>0</v>
      </c>
    </row>
    <row r="1467" spans="1:10">
      <c r="A1467" s="253">
        <v>1659</v>
      </c>
      <c r="B1467" s="253" t="s">
        <v>526</v>
      </c>
      <c r="C1467" s="253" t="s">
        <v>553</v>
      </c>
      <c r="D1467" s="253" t="s">
        <v>4</v>
      </c>
      <c r="I1467" s="253"/>
      <c r="J1467" s="253">
        <f t="shared" si="24"/>
        <v>0</v>
      </c>
    </row>
    <row r="1468" spans="1:10">
      <c r="A1468" s="253">
        <v>1660</v>
      </c>
      <c r="B1468" s="253" t="s">
        <v>526</v>
      </c>
      <c r="C1468" s="253" t="s">
        <v>553</v>
      </c>
      <c r="D1468" s="253" t="s">
        <v>4</v>
      </c>
      <c r="I1468" s="253"/>
      <c r="J1468" s="253">
        <f t="shared" si="24"/>
        <v>0</v>
      </c>
    </row>
    <row r="1469" spans="1:10">
      <c r="A1469" s="253">
        <v>1661</v>
      </c>
      <c r="B1469" s="253" t="s">
        <v>526</v>
      </c>
      <c r="C1469" s="253" t="s">
        <v>553</v>
      </c>
      <c r="D1469" s="253" t="s">
        <v>4</v>
      </c>
      <c r="I1469" s="253"/>
      <c r="J1469" s="253">
        <f t="shared" si="24"/>
        <v>0</v>
      </c>
    </row>
    <row r="1470" spans="1:10">
      <c r="A1470" s="253">
        <v>1662</v>
      </c>
      <c r="B1470" s="253" t="s">
        <v>526</v>
      </c>
      <c r="C1470" s="253" t="s">
        <v>553</v>
      </c>
      <c r="D1470" s="253" t="s">
        <v>4</v>
      </c>
      <c r="I1470" s="253"/>
      <c r="J1470" s="253">
        <f t="shared" si="24"/>
        <v>0</v>
      </c>
    </row>
    <row r="1471" spans="1:10">
      <c r="A1471" s="253">
        <v>1663</v>
      </c>
      <c r="B1471" s="253" t="s">
        <v>526</v>
      </c>
      <c r="C1471" s="253" t="s">
        <v>553</v>
      </c>
      <c r="D1471" s="253" t="s">
        <v>4</v>
      </c>
      <c r="I1471" s="253"/>
      <c r="J1471" s="253">
        <f t="shared" si="24"/>
        <v>0</v>
      </c>
    </row>
    <row r="1472" spans="1:10">
      <c r="A1472" s="253">
        <v>1664</v>
      </c>
      <c r="B1472" s="253" t="s">
        <v>526</v>
      </c>
      <c r="C1472" s="253" t="s">
        <v>553</v>
      </c>
      <c r="D1472" s="253" t="s">
        <v>4</v>
      </c>
      <c r="I1472" s="253"/>
      <c r="J1472" s="253">
        <f t="shared" si="24"/>
        <v>0</v>
      </c>
    </row>
    <row r="1473" spans="1:10">
      <c r="A1473" s="253">
        <v>1665</v>
      </c>
      <c r="B1473" s="253" t="s">
        <v>526</v>
      </c>
      <c r="C1473" s="253" t="s">
        <v>553</v>
      </c>
      <c r="D1473" s="253" t="s">
        <v>4</v>
      </c>
      <c r="I1473" s="253"/>
      <c r="J1473" s="253">
        <f t="shared" si="24"/>
        <v>0</v>
      </c>
    </row>
    <row r="1474" spans="1:10">
      <c r="A1474" s="253">
        <v>1666</v>
      </c>
      <c r="B1474" s="253" t="s">
        <v>526</v>
      </c>
      <c r="C1474" s="253" t="s">
        <v>553</v>
      </c>
      <c r="D1474" s="253" t="s">
        <v>4</v>
      </c>
      <c r="I1474" s="253"/>
      <c r="J1474" s="253">
        <f t="shared" si="24"/>
        <v>0</v>
      </c>
    </row>
    <row r="1475" spans="1:10">
      <c r="A1475" s="253">
        <v>1667</v>
      </c>
      <c r="B1475" s="253" t="s">
        <v>526</v>
      </c>
      <c r="C1475" s="253" t="s">
        <v>553</v>
      </c>
      <c r="D1475" s="253" t="s">
        <v>4</v>
      </c>
      <c r="I1475" s="253"/>
      <c r="J1475" s="253">
        <f t="shared" si="24"/>
        <v>0</v>
      </c>
    </row>
    <row r="1476" spans="1:10">
      <c r="A1476" s="253">
        <v>1668</v>
      </c>
      <c r="B1476" s="253" t="s">
        <v>526</v>
      </c>
      <c r="C1476" s="253" t="s">
        <v>553</v>
      </c>
      <c r="D1476" s="253" t="s">
        <v>4</v>
      </c>
      <c r="I1476" s="253"/>
      <c r="J1476" s="253">
        <f t="shared" si="24"/>
        <v>0</v>
      </c>
    </row>
    <row r="1477" spans="1:10">
      <c r="A1477" s="253">
        <v>1669</v>
      </c>
      <c r="B1477" s="253" t="s">
        <v>526</v>
      </c>
      <c r="C1477" s="253" t="s">
        <v>553</v>
      </c>
      <c r="D1477" s="253" t="s">
        <v>4</v>
      </c>
      <c r="I1477" s="253"/>
      <c r="J1477" s="253">
        <f t="shared" si="24"/>
        <v>0</v>
      </c>
    </row>
    <row r="1478" spans="1:10">
      <c r="A1478" s="253">
        <v>1670</v>
      </c>
      <c r="B1478" s="253" t="s">
        <v>526</v>
      </c>
      <c r="C1478" s="253" t="s">
        <v>553</v>
      </c>
      <c r="D1478" s="253" t="s">
        <v>4</v>
      </c>
      <c r="I1478" s="253"/>
      <c r="J1478" s="253">
        <f t="shared" si="24"/>
        <v>0</v>
      </c>
    </row>
    <row r="1479" spans="1:10">
      <c r="A1479" s="253">
        <v>1671</v>
      </c>
      <c r="B1479" s="253" t="s">
        <v>526</v>
      </c>
      <c r="C1479" s="253" t="s">
        <v>553</v>
      </c>
      <c r="D1479" s="253" t="s">
        <v>4</v>
      </c>
      <c r="I1479" s="253"/>
      <c r="J1479" s="253">
        <f t="shared" si="24"/>
        <v>0</v>
      </c>
    </row>
    <row r="1480" spans="1:10">
      <c r="A1480" s="253">
        <v>1672</v>
      </c>
      <c r="B1480" s="253" t="s">
        <v>526</v>
      </c>
      <c r="C1480" s="253" t="s">
        <v>553</v>
      </c>
      <c r="D1480" s="253" t="s">
        <v>4</v>
      </c>
      <c r="I1480" s="253"/>
      <c r="J1480" s="253">
        <f t="shared" si="24"/>
        <v>0</v>
      </c>
    </row>
    <row r="1481" spans="1:10">
      <c r="A1481" s="253">
        <v>1673</v>
      </c>
      <c r="B1481" s="253" t="s">
        <v>526</v>
      </c>
      <c r="C1481" s="253" t="s">
        <v>553</v>
      </c>
      <c r="D1481" s="253" t="s">
        <v>4</v>
      </c>
      <c r="I1481" s="253"/>
      <c r="J1481" s="253">
        <f t="shared" ref="J1481:J1544" si="25">IF(E1481="Category 1",1,IF(E1481="Category 2",2,IF(E1481="Category 3",3,0)))</f>
        <v>0</v>
      </c>
    </row>
    <row r="1482" spans="1:10">
      <c r="A1482" s="253">
        <v>1674</v>
      </c>
      <c r="B1482" s="253" t="s">
        <v>526</v>
      </c>
      <c r="C1482" s="253" t="s">
        <v>553</v>
      </c>
      <c r="D1482" s="253" t="s">
        <v>4</v>
      </c>
      <c r="I1482" s="253"/>
      <c r="J1482" s="253">
        <f t="shared" si="25"/>
        <v>0</v>
      </c>
    </row>
    <row r="1483" spans="1:10">
      <c r="A1483" s="253">
        <v>1675</v>
      </c>
      <c r="B1483" s="253" t="s">
        <v>526</v>
      </c>
      <c r="C1483" s="253" t="s">
        <v>553</v>
      </c>
      <c r="D1483" s="253" t="s">
        <v>4</v>
      </c>
      <c r="I1483" s="253"/>
      <c r="J1483" s="253">
        <f t="shared" si="25"/>
        <v>0</v>
      </c>
    </row>
    <row r="1484" spans="1:10">
      <c r="A1484" s="253">
        <v>1676</v>
      </c>
      <c r="B1484" s="253" t="s">
        <v>526</v>
      </c>
      <c r="C1484" s="253" t="s">
        <v>553</v>
      </c>
      <c r="D1484" s="253" t="s">
        <v>4</v>
      </c>
      <c r="I1484" s="253"/>
      <c r="J1484" s="253">
        <f t="shared" si="25"/>
        <v>0</v>
      </c>
    </row>
    <row r="1485" spans="1:10">
      <c r="A1485" s="253">
        <v>1677</v>
      </c>
      <c r="B1485" s="253" t="s">
        <v>526</v>
      </c>
      <c r="C1485" s="253" t="s">
        <v>553</v>
      </c>
      <c r="D1485" s="253" t="s">
        <v>4</v>
      </c>
      <c r="I1485" s="253"/>
      <c r="J1485" s="253">
        <f t="shared" si="25"/>
        <v>0</v>
      </c>
    </row>
    <row r="1486" spans="1:10">
      <c r="A1486" s="253">
        <v>1678</v>
      </c>
      <c r="B1486" s="253" t="s">
        <v>526</v>
      </c>
      <c r="C1486" s="253" t="s">
        <v>553</v>
      </c>
      <c r="D1486" s="253" t="s">
        <v>4</v>
      </c>
      <c r="I1486" s="253"/>
      <c r="J1486" s="253">
        <f t="shared" si="25"/>
        <v>0</v>
      </c>
    </row>
    <row r="1487" spans="1:10">
      <c r="A1487" s="253">
        <v>1679</v>
      </c>
      <c r="B1487" s="253" t="s">
        <v>526</v>
      </c>
      <c r="C1487" s="253" t="s">
        <v>553</v>
      </c>
      <c r="D1487" s="253" t="s">
        <v>4</v>
      </c>
      <c r="I1487" s="253"/>
      <c r="J1487" s="253">
        <f t="shared" si="25"/>
        <v>0</v>
      </c>
    </row>
    <row r="1488" spans="1:10">
      <c r="A1488" s="253">
        <v>1680</v>
      </c>
      <c r="B1488" s="253" t="s">
        <v>526</v>
      </c>
      <c r="C1488" s="253" t="s">
        <v>553</v>
      </c>
      <c r="D1488" s="253" t="s">
        <v>4</v>
      </c>
      <c r="I1488" s="253"/>
      <c r="J1488" s="253">
        <f t="shared" si="25"/>
        <v>0</v>
      </c>
    </row>
    <row r="1489" spans="1:10">
      <c r="A1489" s="253">
        <v>1681</v>
      </c>
      <c r="B1489" s="253" t="s">
        <v>526</v>
      </c>
      <c r="C1489" s="253" t="s">
        <v>553</v>
      </c>
      <c r="D1489" s="253" t="s">
        <v>4</v>
      </c>
      <c r="I1489" s="253"/>
      <c r="J1489" s="253">
        <f t="shared" si="25"/>
        <v>0</v>
      </c>
    </row>
    <row r="1490" spans="1:10">
      <c r="A1490" s="253">
        <v>1682</v>
      </c>
      <c r="B1490" s="253" t="s">
        <v>526</v>
      </c>
      <c r="C1490" s="253" t="s">
        <v>553</v>
      </c>
      <c r="D1490" s="253" t="s">
        <v>4</v>
      </c>
      <c r="I1490" s="253"/>
      <c r="J1490" s="253">
        <f t="shared" si="25"/>
        <v>0</v>
      </c>
    </row>
    <row r="1491" spans="1:10">
      <c r="A1491" s="253">
        <v>1683</v>
      </c>
      <c r="B1491" s="253" t="s">
        <v>526</v>
      </c>
      <c r="C1491" s="253" t="s">
        <v>553</v>
      </c>
      <c r="D1491" s="253" t="s">
        <v>4</v>
      </c>
      <c r="I1491" s="253"/>
      <c r="J1491" s="253">
        <f t="shared" si="25"/>
        <v>0</v>
      </c>
    </row>
    <row r="1492" spans="1:10">
      <c r="A1492" s="253">
        <v>1684</v>
      </c>
      <c r="B1492" s="253" t="s">
        <v>526</v>
      </c>
      <c r="C1492" s="253" t="s">
        <v>553</v>
      </c>
      <c r="D1492" s="253" t="s">
        <v>4</v>
      </c>
      <c r="I1492" s="253"/>
      <c r="J1492" s="253">
        <f t="shared" si="25"/>
        <v>0</v>
      </c>
    </row>
    <row r="1493" spans="1:10">
      <c r="A1493" s="253">
        <v>1685</v>
      </c>
      <c r="B1493" s="253" t="s">
        <v>526</v>
      </c>
      <c r="C1493" s="253" t="s">
        <v>553</v>
      </c>
      <c r="D1493" s="253" t="s">
        <v>4</v>
      </c>
      <c r="I1493" s="253"/>
      <c r="J1493" s="253">
        <f t="shared" si="25"/>
        <v>0</v>
      </c>
    </row>
    <row r="1494" spans="1:10">
      <c r="A1494" s="253">
        <v>1686</v>
      </c>
      <c r="B1494" s="253" t="s">
        <v>526</v>
      </c>
      <c r="C1494" s="253" t="s">
        <v>553</v>
      </c>
      <c r="D1494" s="253" t="s">
        <v>4</v>
      </c>
      <c r="I1494" s="253"/>
      <c r="J1494" s="253">
        <f t="shared" si="25"/>
        <v>0</v>
      </c>
    </row>
    <row r="1495" spans="1:10">
      <c r="A1495" s="253">
        <v>1687</v>
      </c>
      <c r="B1495" s="253" t="s">
        <v>526</v>
      </c>
      <c r="C1495" s="253" t="s">
        <v>553</v>
      </c>
      <c r="D1495" s="253" t="s">
        <v>4</v>
      </c>
      <c r="I1495" s="253"/>
      <c r="J1495" s="253">
        <f t="shared" si="25"/>
        <v>0</v>
      </c>
    </row>
    <row r="1496" spans="1:10">
      <c r="A1496" s="253">
        <v>1688</v>
      </c>
      <c r="B1496" s="253" t="s">
        <v>526</v>
      </c>
      <c r="C1496" s="253" t="s">
        <v>553</v>
      </c>
      <c r="D1496" s="253" t="s">
        <v>4</v>
      </c>
      <c r="I1496" s="253"/>
      <c r="J1496" s="253">
        <f t="shared" si="25"/>
        <v>0</v>
      </c>
    </row>
    <row r="1497" spans="1:10">
      <c r="A1497" s="253">
        <v>1689</v>
      </c>
      <c r="B1497" s="253" t="s">
        <v>526</v>
      </c>
      <c r="C1497" s="253" t="s">
        <v>553</v>
      </c>
      <c r="D1497" s="253" t="s">
        <v>4</v>
      </c>
      <c r="I1497" s="253"/>
      <c r="J1497" s="253">
        <f t="shared" si="25"/>
        <v>0</v>
      </c>
    </row>
    <row r="1498" spans="1:10">
      <c r="A1498" s="253">
        <v>1690</v>
      </c>
      <c r="B1498" s="253" t="s">
        <v>526</v>
      </c>
      <c r="C1498" s="253" t="s">
        <v>553</v>
      </c>
      <c r="D1498" s="253" t="s">
        <v>4</v>
      </c>
      <c r="I1498" s="253"/>
      <c r="J1498" s="253">
        <f t="shared" si="25"/>
        <v>0</v>
      </c>
    </row>
    <row r="1499" spans="1:10">
      <c r="A1499" s="253">
        <v>1691</v>
      </c>
      <c r="B1499" s="253" t="s">
        <v>526</v>
      </c>
      <c r="C1499" s="253" t="s">
        <v>553</v>
      </c>
      <c r="D1499" s="253" t="s">
        <v>4</v>
      </c>
      <c r="I1499" s="253"/>
      <c r="J1499" s="253">
        <f t="shared" si="25"/>
        <v>0</v>
      </c>
    </row>
    <row r="1500" spans="1:10">
      <c r="A1500" s="253">
        <v>1692</v>
      </c>
      <c r="B1500" s="253" t="s">
        <v>526</v>
      </c>
      <c r="C1500" s="253" t="s">
        <v>553</v>
      </c>
      <c r="D1500" s="253" t="s">
        <v>4</v>
      </c>
      <c r="I1500" s="253"/>
      <c r="J1500" s="253">
        <f t="shared" si="25"/>
        <v>0</v>
      </c>
    </row>
    <row r="1501" spans="1:10">
      <c r="A1501" s="253">
        <v>1693</v>
      </c>
      <c r="B1501" s="253" t="s">
        <v>526</v>
      </c>
      <c r="C1501" s="253" t="s">
        <v>553</v>
      </c>
      <c r="D1501" s="253" t="s">
        <v>4</v>
      </c>
      <c r="I1501" s="253"/>
      <c r="J1501" s="253">
        <f t="shared" si="25"/>
        <v>0</v>
      </c>
    </row>
    <row r="1502" spans="1:10">
      <c r="A1502" s="253">
        <v>1694</v>
      </c>
      <c r="B1502" s="253" t="s">
        <v>526</v>
      </c>
      <c r="C1502" s="253" t="s">
        <v>553</v>
      </c>
      <c r="D1502" s="253" t="s">
        <v>4</v>
      </c>
      <c r="I1502" s="253"/>
      <c r="J1502" s="253">
        <f t="shared" si="25"/>
        <v>0</v>
      </c>
    </row>
    <row r="1503" spans="1:10">
      <c r="A1503" s="253">
        <v>1695</v>
      </c>
      <c r="B1503" s="253" t="s">
        <v>526</v>
      </c>
      <c r="C1503" s="253" t="s">
        <v>553</v>
      </c>
      <c r="D1503" s="253" t="s">
        <v>4</v>
      </c>
      <c r="I1503" s="253"/>
      <c r="J1503" s="253">
        <f t="shared" si="25"/>
        <v>0</v>
      </c>
    </row>
    <row r="1504" spans="1:10">
      <c r="A1504" s="253">
        <v>1696</v>
      </c>
      <c r="B1504" s="253" t="s">
        <v>526</v>
      </c>
      <c r="C1504" s="253" t="s">
        <v>553</v>
      </c>
      <c r="D1504" s="253" t="s">
        <v>4</v>
      </c>
      <c r="I1504" s="253"/>
      <c r="J1504" s="253">
        <f t="shared" si="25"/>
        <v>0</v>
      </c>
    </row>
    <row r="1505" spans="1:10">
      <c r="A1505" s="253">
        <v>1697</v>
      </c>
      <c r="B1505" s="253" t="s">
        <v>526</v>
      </c>
      <c r="C1505" s="253" t="s">
        <v>553</v>
      </c>
      <c r="D1505" s="253" t="s">
        <v>4</v>
      </c>
      <c r="I1505" s="253"/>
      <c r="J1505" s="253">
        <f t="shared" si="25"/>
        <v>0</v>
      </c>
    </row>
    <row r="1506" spans="1:10">
      <c r="A1506" s="253">
        <v>1698</v>
      </c>
      <c r="B1506" s="253" t="s">
        <v>526</v>
      </c>
      <c r="C1506" s="253" t="s">
        <v>553</v>
      </c>
      <c r="D1506" s="253" t="s">
        <v>4</v>
      </c>
      <c r="I1506" s="253"/>
      <c r="J1506" s="253">
        <f t="shared" si="25"/>
        <v>0</v>
      </c>
    </row>
    <row r="1507" spans="1:10">
      <c r="A1507" s="253">
        <v>1699</v>
      </c>
      <c r="B1507" s="253" t="s">
        <v>526</v>
      </c>
      <c r="C1507" s="253" t="s">
        <v>553</v>
      </c>
      <c r="D1507" s="253" t="s">
        <v>4</v>
      </c>
      <c r="I1507" s="253"/>
      <c r="J1507" s="253">
        <f t="shared" si="25"/>
        <v>0</v>
      </c>
    </row>
    <row r="1508" spans="1:10">
      <c r="A1508" s="253">
        <v>1700</v>
      </c>
      <c r="B1508" s="253" t="s">
        <v>526</v>
      </c>
      <c r="C1508" s="253" t="s">
        <v>553</v>
      </c>
      <c r="D1508" s="253" t="s">
        <v>4</v>
      </c>
      <c r="I1508" s="253"/>
      <c r="J1508" s="253">
        <f t="shared" si="25"/>
        <v>0</v>
      </c>
    </row>
    <row r="1509" spans="1:10">
      <c r="A1509" s="253">
        <v>1701</v>
      </c>
      <c r="B1509" s="253" t="s">
        <v>526</v>
      </c>
      <c r="C1509" s="253" t="s">
        <v>553</v>
      </c>
      <c r="D1509" s="253" t="s">
        <v>4</v>
      </c>
      <c r="I1509" s="253"/>
      <c r="J1509" s="253">
        <f t="shared" si="25"/>
        <v>0</v>
      </c>
    </row>
    <row r="1510" spans="1:10">
      <c r="A1510" s="253">
        <v>1702</v>
      </c>
      <c r="B1510" s="253" t="s">
        <v>526</v>
      </c>
      <c r="C1510" s="253" t="s">
        <v>553</v>
      </c>
      <c r="D1510" s="253" t="s">
        <v>4</v>
      </c>
      <c r="I1510" s="253"/>
      <c r="J1510" s="253">
        <f t="shared" si="25"/>
        <v>0</v>
      </c>
    </row>
    <row r="1511" spans="1:10">
      <c r="A1511" s="253">
        <v>1703</v>
      </c>
      <c r="B1511" s="253" t="s">
        <v>526</v>
      </c>
      <c r="C1511" s="253" t="s">
        <v>553</v>
      </c>
      <c r="D1511" s="253" t="s">
        <v>4</v>
      </c>
      <c r="I1511" s="253"/>
      <c r="J1511" s="253">
        <f t="shared" si="25"/>
        <v>0</v>
      </c>
    </row>
    <row r="1512" spans="1:10">
      <c r="A1512" s="253">
        <v>1704</v>
      </c>
      <c r="B1512" s="253" t="s">
        <v>526</v>
      </c>
      <c r="C1512" s="253" t="s">
        <v>553</v>
      </c>
      <c r="D1512" s="253" t="s">
        <v>4</v>
      </c>
      <c r="I1512" s="253"/>
      <c r="J1512" s="253">
        <f t="shared" si="25"/>
        <v>0</v>
      </c>
    </row>
    <row r="1513" spans="1:10">
      <c r="A1513" s="253">
        <v>1705</v>
      </c>
      <c r="B1513" s="253" t="s">
        <v>526</v>
      </c>
      <c r="C1513" s="253" t="s">
        <v>553</v>
      </c>
      <c r="D1513" s="253" t="s">
        <v>4</v>
      </c>
      <c r="I1513" s="253"/>
      <c r="J1513" s="253">
        <f t="shared" si="25"/>
        <v>0</v>
      </c>
    </row>
    <row r="1514" spans="1:10">
      <c r="A1514" s="253">
        <v>1706</v>
      </c>
      <c r="B1514" s="253" t="s">
        <v>526</v>
      </c>
      <c r="C1514" s="253" t="s">
        <v>553</v>
      </c>
      <c r="D1514" s="253" t="s">
        <v>4</v>
      </c>
      <c r="I1514" s="253"/>
      <c r="J1514" s="253">
        <f t="shared" si="25"/>
        <v>0</v>
      </c>
    </row>
    <row r="1515" spans="1:10">
      <c r="A1515" s="253">
        <v>1707</v>
      </c>
      <c r="B1515" s="253" t="s">
        <v>526</v>
      </c>
      <c r="C1515" s="253" t="s">
        <v>553</v>
      </c>
      <c r="D1515" s="253" t="s">
        <v>4</v>
      </c>
      <c r="I1515" s="253"/>
      <c r="J1515" s="253">
        <f t="shared" si="25"/>
        <v>0</v>
      </c>
    </row>
    <row r="1516" spans="1:10">
      <c r="A1516" s="253">
        <v>1708</v>
      </c>
      <c r="B1516" s="253" t="s">
        <v>526</v>
      </c>
      <c r="C1516" s="253" t="s">
        <v>553</v>
      </c>
      <c r="D1516" s="253" t="s">
        <v>4</v>
      </c>
      <c r="I1516" s="253"/>
      <c r="J1516" s="253">
        <f t="shared" si="25"/>
        <v>0</v>
      </c>
    </row>
    <row r="1517" spans="1:10">
      <c r="A1517" s="253">
        <v>1709</v>
      </c>
      <c r="B1517" s="253" t="s">
        <v>526</v>
      </c>
      <c r="C1517" s="253" t="s">
        <v>553</v>
      </c>
      <c r="D1517" s="253" t="s">
        <v>4</v>
      </c>
      <c r="I1517" s="253"/>
      <c r="J1517" s="253">
        <f t="shared" si="25"/>
        <v>0</v>
      </c>
    </row>
    <row r="1518" spans="1:10">
      <c r="A1518" s="253">
        <v>1710</v>
      </c>
      <c r="B1518" s="253" t="s">
        <v>526</v>
      </c>
      <c r="C1518" s="253" t="s">
        <v>553</v>
      </c>
      <c r="D1518" s="253" t="s">
        <v>4</v>
      </c>
      <c r="I1518" s="253"/>
      <c r="J1518" s="253">
        <f t="shared" si="25"/>
        <v>0</v>
      </c>
    </row>
    <row r="1519" spans="1:10">
      <c r="A1519" s="253">
        <v>1711</v>
      </c>
      <c r="B1519" s="253" t="s">
        <v>526</v>
      </c>
      <c r="C1519" s="253" t="s">
        <v>553</v>
      </c>
      <c r="D1519" s="253" t="s">
        <v>4</v>
      </c>
      <c r="I1519" s="253"/>
      <c r="J1519" s="253">
        <f t="shared" si="25"/>
        <v>0</v>
      </c>
    </row>
    <row r="1520" spans="1:10">
      <c r="A1520" s="253">
        <v>1712</v>
      </c>
      <c r="B1520" s="253" t="s">
        <v>526</v>
      </c>
      <c r="C1520" s="253" t="s">
        <v>553</v>
      </c>
      <c r="D1520" s="253" t="s">
        <v>4</v>
      </c>
      <c r="I1520" s="253"/>
      <c r="J1520" s="253">
        <f t="shared" si="25"/>
        <v>0</v>
      </c>
    </row>
    <row r="1521" spans="1:10">
      <c r="A1521" s="253">
        <v>1713</v>
      </c>
      <c r="B1521" s="253" t="s">
        <v>526</v>
      </c>
      <c r="C1521" s="253" t="s">
        <v>553</v>
      </c>
      <c r="D1521" s="253" t="s">
        <v>4</v>
      </c>
      <c r="I1521" s="253"/>
      <c r="J1521" s="253">
        <f t="shared" si="25"/>
        <v>0</v>
      </c>
    </row>
    <row r="1522" spans="1:10">
      <c r="A1522" s="253">
        <v>1714</v>
      </c>
      <c r="B1522" s="253" t="s">
        <v>526</v>
      </c>
      <c r="C1522" s="253" t="s">
        <v>553</v>
      </c>
      <c r="D1522" s="253" t="s">
        <v>4</v>
      </c>
      <c r="I1522" s="253"/>
      <c r="J1522" s="253">
        <f t="shared" si="25"/>
        <v>0</v>
      </c>
    </row>
    <row r="1523" spans="1:10">
      <c r="A1523" s="253">
        <v>1715</v>
      </c>
      <c r="B1523" s="253" t="s">
        <v>526</v>
      </c>
      <c r="C1523" s="253" t="s">
        <v>553</v>
      </c>
      <c r="D1523" s="253" t="s">
        <v>4</v>
      </c>
      <c r="I1523" s="253"/>
      <c r="J1523" s="253">
        <f t="shared" si="25"/>
        <v>0</v>
      </c>
    </row>
    <row r="1524" spans="1:10">
      <c r="A1524" s="253">
        <v>1716</v>
      </c>
      <c r="B1524" s="253" t="s">
        <v>526</v>
      </c>
      <c r="C1524" s="253" t="s">
        <v>553</v>
      </c>
      <c r="D1524" s="253" t="s">
        <v>4</v>
      </c>
      <c r="I1524" s="253"/>
      <c r="J1524" s="253">
        <f t="shared" si="25"/>
        <v>0</v>
      </c>
    </row>
    <row r="1525" spans="1:10">
      <c r="A1525" s="253">
        <v>1717</v>
      </c>
      <c r="B1525" s="253" t="s">
        <v>526</v>
      </c>
      <c r="C1525" s="253" t="s">
        <v>553</v>
      </c>
      <c r="D1525" s="253" t="s">
        <v>4</v>
      </c>
      <c r="I1525" s="253"/>
      <c r="J1525" s="253">
        <f t="shared" si="25"/>
        <v>0</v>
      </c>
    </row>
    <row r="1526" spans="1:10">
      <c r="A1526" s="253">
        <v>1718</v>
      </c>
      <c r="B1526" s="253" t="s">
        <v>526</v>
      </c>
      <c r="C1526" s="253" t="s">
        <v>553</v>
      </c>
      <c r="D1526" s="253" t="s">
        <v>4</v>
      </c>
      <c r="I1526" s="253"/>
      <c r="J1526" s="253">
        <f t="shared" si="25"/>
        <v>0</v>
      </c>
    </row>
    <row r="1527" spans="1:10">
      <c r="A1527" s="253">
        <v>1719</v>
      </c>
      <c r="B1527" s="253" t="s">
        <v>526</v>
      </c>
      <c r="C1527" s="253" t="s">
        <v>553</v>
      </c>
      <c r="D1527" s="253" t="s">
        <v>4</v>
      </c>
      <c r="I1527" s="253"/>
      <c r="J1527" s="253">
        <f t="shared" si="25"/>
        <v>0</v>
      </c>
    </row>
    <row r="1528" spans="1:10">
      <c r="A1528" s="253">
        <v>1720</v>
      </c>
      <c r="B1528" s="253" t="s">
        <v>526</v>
      </c>
      <c r="C1528" s="253" t="s">
        <v>553</v>
      </c>
      <c r="D1528" s="253" t="s">
        <v>4</v>
      </c>
      <c r="I1528" s="253"/>
      <c r="J1528" s="253">
        <f t="shared" si="25"/>
        <v>0</v>
      </c>
    </row>
    <row r="1529" spans="1:10">
      <c r="A1529" s="253">
        <v>1721</v>
      </c>
      <c r="B1529" s="253" t="s">
        <v>526</v>
      </c>
      <c r="C1529" s="253" t="s">
        <v>553</v>
      </c>
      <c r="D1529" s="253" t="s">
        <v>4</v>
      </c>
      <c r="I1529" s="253"/>
      <c r="J1529" s="253">
        <f t="shared" si="25"/>
        <v>0</v>
      </c>
    </row>
    <row r="1530" spans="1:10">
      <c r="A1530" s="253">
        <v>1722</v>
      </c>
      <c r="B1530" s="253" t="s">
        <v>526</v>
      </c>
      <c r="C1530" s="253" t="s">
        <v>553</v>
      </c>
      <c r="D1530" s="253" t="s">
        <v>4</v>
      </c>
      <c r="I1530" s="253"/>
      <c r="J1530" s="253">
        <f t="shared" si="25"/>
        <v>0</v>
      </c>
    </row>
    <row r="1531" spans="1:10">
      <c r="A1531" s="253">
        <v>1723</v>
      </c>
      <c r="B1531" s="253" t="s">
        <v>526</v>
      </c>
      <c r="C1531" s="253" t="s">
        <v>553</v>
      </c>
      <c r="D1531" s="253" t="s">
        <v>4</v>
      </c>
      <c r="I1531" s="253"/>
      <c r="J1531" s="253">
        <f t="shared" si="25"/>
        <v>0</v>
      </c>
    </row>
    <row r="1532" spans="1:10">
      <c r="A1532" s="253">
        <v>1724</v>
      </c>
      <c r="B1532" s="253" t="s">
        <v>526</v>
      </c>
      <c r="C1532" s="253" t="s">
        <v>553</v>
      </c>
      <c r="D1532" s="253" t="s">
        <v>4</v>
      </c>
      <c r="I1532" s="253"/>
      <c r="J1532" s="253">
        <f t="shared" si="25"/>
        <v>0</v>
      </c>
    </row>
    <row r="1533" spans="1:10">
      <c r="A1533" s="253">
        <v>1725</v>
      </c>
      <c r="B1533" s="253" t="s">
        <v>526</v>
      </c>
      <c r="C1533" s="253" t="s">
        <v>553</v>
      </c>
      <c r="D1533" s="253" t="s">
        <v>4</v>
      </c>
      <c r="I1533" s="253"/>
      <c r="J1533" s="253">
        <f t="shared" si="25"/>
        <v>0</v>
      </c>
    </row>
    <row r="1534" spans="1:10">
      <c r="A1534" s="253">
        <v>1726</v>
      </c>
      <c r="B1534" s="253" t="s">
        <v>526</v>
      </c>
      <c r="C1534" s="253" t="s">
        <v>553</v>
      </c>
      <c r="D1534" s="253" t="s">
        <v>4</v>
      </c>
      <c r="I1534" s="253"/>
      <c r="J1534" s="253">
        <f t="shared" si="25"/>
        <v>0</v>
      </c>
    </row>
    <row r="1535" spans="1:10">
      <c r="A1535" s="253">
        <v>1727</v>
      </c>
      <c r="B1535" s="253" t="s">
        <v>526</v>
      </c>
      <c r="C1535" s="253" t="s">
        <v>553</v>
      </c>
      <c r="D1535" s="253" t="s">
        <v>4</v>
      </c>
      <c r="I1535" s="253"/>
      <c r="J1535" s="253">
        <f t="shared" si="25"/>
        <v>0</v>
      </c>
    </row>
    <row r="1536" spans="1:10">
      <c r="A1536" s="253">
        <v>1728</v>
      </c>
      <c r="B1536" s="253" t="s">
        <v>526</v>
      </c>
      <c r="C1536" s="253" t="s">
        <v>553</v>
      </c>
      <c r="D1536" s="253" t="s">
        <v>4</v>
      </c>
      <c r="I1536" s="253"/>
      <c r="J1536" s="253">
        <f t="shared" si="25"/>
        <v>0</v>
      </c>
    </row>
    <row r="1537" spans="1:10">
      <c r="A1537" s="253">
        <v>1729</v>
      </c>
      <c r="B1537" s="253" t="s">
        <v>526</v>
      </c>
      <c r="C1537" s="253" t="s">
        <v>553</v>
      </c>
      <c r="D1537" s="253" t="s">
        <v>4</v>
      </c>
      <c r="I1537" s="253"/>
      <c r="J1537" s="253">
        <f t="shared" si="25"/>
        <v>0</v>
      </c>
    </row>
    <row r="1538" spans="1:10">
      <c r="A1538" s="253">
        <v>1730</v>
      </c>
      <c r="B1538" s="253" t="s">
        <v>526</v>
      </c>
      <c r="C1538" s="253" t="s">
        <v>553</v>
      </c>
      <c r="D1538" s="253" t="s">
        <v>4</v>
      </c>
      <c r="I1538" s="253"/>
      <c r="J1538" s="253">
        <f t="shared" si="25"/>
        <v>0</v>
      </c>
    </row>
    <row r="1539" spans="1:10">
      <c r="A1539" s="253">
        <v>1731</v>
      </c>
      <c r="B1539" s="253" t="s">
        <v>526</v>
      </c>
      <c r="C1539" s="253" t="s">
        <v>553</v>
      </c>
      <c r="D1539" s="253" t="s">
        <v>4</v>
      </c>
      <c r="I1539" s="253"/>
      <c r="J1539" s="253">
        <f t="shared" si="25"/>
        <v>0</v>
      </c>
    </row>
    <row r="1540" spans="1:10">
      <c r="A1540" s="253">
        <v>1732</v>
      </c>
      <c r="B1540" s="253" t="s">
        <v>526</v>
      </c>
      <c r="C1540" s="253" t="s">
        <v>553</v>
      </c>
      <c r="D1540" s="253" t="s">
        <v>4</v>
      </c>
      <c r="I1540" s="253"/>
      <c r="J1540" s="253">
        <f t="shared" si="25"/>
        <v>0</v>
      </c>
    </row>
    <row r="1541" spans="1:10">
      <c r="A1541" s="253">
        <v>1733</v>
      </c>
      <c r="B1541" s="253" t="s">
        <v>526</v>
      </c>
      <c r="C1541" s="253" t="s">
        <v>553</v>
      </c>
      <c r="D1541" s="253" t="s">
        <v>4</v>
      </c>
      <c r="I1541" s="253"/>
      <c r="J1541" s="253">
        <f t="shared" si="25"/>
        <v>0</v>
      </c>
    </row>
    <row r="1542" spans="1:10">
      <c r="A1542" s="253">
        <v>1734</v>
      </c>
      <c r="B1542" s="253" t="s">
        <v>526</v>
      </c>
      <c r="C1542" s="253" t="s">
        <v>553</v>
      </c>
      <c r="D1542" s="253" t="s">
        <v>4</v>
      </c>
      <c r="I1542" s="253"/>
      <c r="J1542" s="253">
        <f t="shared" si="25"/>
        <v>0</v>
      </c>
    </row>
    <row r="1543" spans="1:10">
      <c r="A1543" s="253">
        <v>1735</v>
      </c>
      <c r="B1543" s="253" t="s">
        <v>526</v>
      </c>
      <c r="C1543" s="253" t="s">
        <v>553</v>
      </c>
      <c r="D1543" s="253" t="s">
        <v>4</v>
      </c>
      <c r="I1543" s="253"/>
      <c r="J1543" s="253">
        <f t="shared" si="25"/>
        <v>0</v>
      </c>
    </row>
    <row r="1544" spans="1:10">
      <c r="A1544" s="253">
        <v>1736</v>
      </c>
      <c r="B1544" s="253" t="s">
        <v>526</v>
      </c>
      <c r="C1544" s="253" t="s">
        <v>553</v>
      </c>
      <c r="D1544" s="253" t="s">
        <v>4</v>
      </c>
      <c r="I1544" s="253"/>
      <c r="J1544" s="253">
        <f t="shared" si="25"/>
        <v>0</v>
      </c>
    </row>
    <row r="1545" spans="1:10">
      <c r="A1545" s="253">
        <v>1737</v>
      </c>
      <c r="B1545" s="253" t="s">
        <v>526</v>
      </c>
      <c r="C1545" s="253" t="s">
        <v>553</v>
      </c>
      <c r="D1545" s="253" t="s">
        <v>4</v>
      </c>
      <c r="I1545" s="253"/>
      <c r="J1545" s="253">
        <f t="shared" ref="J1545:J1608" si="26">IF(E1545="Category 1",1,IF(E1545="Category 2",2,IF(E1545="Category 3",3,0)))</f>
        <v>0</v>
      </c>
    </row>
    <row r="1546" spans="1:10">
      <c r="A1546" s="253">
        <v>1738</v>
      </c>
      <c r="B1546" s="253" t="s">
        <v>526</v>
      </c>
      <c r="C1546" s="253" t="s">
        <v>553</v>
      </c>
      <c r="D1546" s="253" t="s">
        <v>4</v>
      </c>
      <c r="I1546" s="253"/>
      <c r="J1546" s="253">
        <f t="shared" si="26"/>
        <v>0</v>
      </c>
    </row>
    <row r="1547" spans="1:10">
      <c r="A1547" s="253">
        <v>1739</v>
      </c>
      <c r="B1547" s="253" t="s">
        <v>526</v>
      </c>
      <c r="C1547" s="253" t="s">
        <v>553</v>
      </c>
      <c r="D1547" s="253" t="s">
        <v>4</v>
      </c>
      <c r="I1547" s="253"/>
      <c r="J1547" s="253">
        <f t="shared" si="26"/>
        <v>0</v>
      </c>
    </row>
    <row r="1548" spans="1:10">
      <c r="A1548" s="253">
        <v>1740</v>
      </c>
      <c r="B1548" s="253" t="s">
        <v>526</v>
      </c>
      <c r="C1548" s="253" t="s">
        <v>553</v>
      </c>
      <c r="D1548" s="253" t="s">
        <v>4</v>
      </c>
      <c r="I1548" s="253"/>
      <c r="J1548" s="253">
        <f t="shared" si="26"/>
        <v>0</v>
      </c>
    </row>
    <row r="1549" spans="1:10">
      <c r="A1549" s="253">
        <v>1741</v>
      </c>
      <c r="B1549" s="253" t="s">
        <v>526</v>
      </c>
      <c r="C1549" s="253" t="s">
        <v>553</v>
      </c>
      <c r="D1549" s="253" t="s">
        <v>4</v>
      </c>
      <c r="I1549" s="253"/>
      <c r="J1549" s="253">
        <f t="shared" si="26"/>
        <v>0</v>
      </c>
    </row>
    <row r="1550" spans="1:10">
      <c r="A1550" s="253">
        <v>1742</v>
      </c>
      <c r="B1550" s="253" t="s">
        <v>526</v>
      </c>
      <c r="C1550" s="253" t="s">
        <v>553</v>
      </c>
      <c r="D1550" s="253" t="s">
        <v>4</v>
      </c>
      <c r="I1550" s="253"/>
      <c r="J1550" s="253">
        <f t="shared" si="26"/>
        <v>0</v>
      </c>
    </row>
    <row r="1551" spans="1:10">
      <c r="A1551" s="253">
        <v>1743</v>
      </c>
      <c r="B1551" s="253" t="s">
        <v>526</v>
      </c>
      <c r="C1551" s="253" t="s">
        <v>553</v>
      </c>
      <c r="D1551" s="253" t="s">
        <v>4</v>
      </c>
      <c r="I1551" s="253"/>
      <c r="J1551" s="253">
        <f t="shared" si="26"/>
        <v>0</v>
      </c>
    </row>
    <row r="1552" spans="1:10">
      <c r="A1552" s="253">
        <v>1744</v>
      </c>
      <c r="B1552" s="253" t="s">
        <v>526</v>
      </c>
      <c r="C1552" s="253" t="s">
        <v>553</v>
      </c>
      <c r="D1552" s="253" t="s">
        <v>4</v>
      </c>
      <c r="I1552" s="253"/>
      <c r="J1552" s="253">
        <f t="shared" si="26"/>
        <v>0</v>
      </c>
    </row>
    <row r="1553" spans="1:10">
      <c r="A1553" s="253">
        <v>1745</v>
      </c>
      <c r="B1553" s="253" t="s">
        <v>526</v>
      </c>
      <c r="C1553" s="253" t="s">
        <v>553</v>
      </c>
      <c r="D1553" s="253" t="s">
        <v>4</v>
      </c>
      <c r="I1553" s="253"/>
      <c r="J1553" s="253">
        <f t="shared" si="26"/>
        <v>0</v>
      </c>
    </row>
    <row r="1554" spans="1:10">
      <c r="A1554" s="253">
        <v>1746</v>
      </c>
      <c r="B1554" s="253" t="s">
        <v>526</v>
      </c>
      <c r="C1554" s="253" t="s">
        <v>553</v>
      </c>
      <c r="D1554" s="253" t="s">
        <v>4</v>
      </c>
      <c r="I1554" s="253"/>
      <c r="J1554" s="253">
        <f t="shared" si="26"/>
        <v>0</v>
      </c>
    </row>
    <row r="1555" spans="1:10">
      <c r="A1555" s="253">
        <v>1747</v>
      </c>
      <c r="B1555" s="253" t="s">
        <v>526</v>
      </c>
      <c r="C1555" s="253" t="s">
        <v>553</v>
      </c>
      <c r="D1555" s="253" t="s">
        <v>4</v>
      </c>
      <c r="I1555" s="253"/>
      <c r="J1555" s="253">
        <f t="shared" si="26"/>
        <v>0</v>
      </c>
    </row>
    <row r="1556" spans="1:10">
      <c r="A1556" s="253">
        <v>1748</v>
      </c>
      <c r="B1556" s="253" t="s">
        <v>526</v>
      </c>
      <c r="C1556" s="253" t="s">
        <v>553</v>
      </c>
      <c r="D1556" s="253" t="s">
        <v>4</v>
      </c>
      <c r="I1556" s="253"/>
      <c r="J1556" s="253">
        <f t="shared" si="26"/>
        <v>0</v>
      </c>
    </row>
    <row r="1557" spans="1:10">
      <c r="A1557" s="253">
        <v>1749</v>
      </c>
      <c r="B1557" s="253" t="s">
        <v>526</v>
      </c>
      <c r="C1557" s="253" t="s">
        <v>553</v>
      </c>
      <c r="D1557" s="253" t="s">
        <v>4</v>
      </c>
      <c r="I1557" s="253"/>
      <c r="J1557" s="253">
        <f t="shared" si="26"/>
        <v>0</v>
      </c>
    </row>
    <row r="1558" spans="1:10">
      <c r="A1558" s="253">
        <v>1750</v>
      </c>
      <c r="B1558" s="253" t="s">
        <v>526</v>
      </c>
      <c r="C1558" s="253" t="s">
        <v>553</v>
      </c>
      <c r="D1558" s="253" t="s">
        <v>4</v>
      </c>
      <c r="I1558" s="253"/>
      <c r="J1558" s="253">
        <f t="shared" si="26"/>
        <v>0</v>
      </c>
    </row>
    <row r="1559" spans="1:10">
      <c r="A1559" s="253">
        <v>1751</v>
      </c>
      <c r="B1559" s="253" t="s">
        <v>526</v>
      </c>
      <c r="C1559" s="253" t="s">
        <v>553</v>
      </c>
      <c r="D1559" s="253" t="s">
        <v>4</v>
      </c>
      <c r="I1559" s="253"/>
      <c r="J1559" s="253">
        <f t="shared" si="26"/>
        <v>0</v>
      </c>
    </row>
    <row r="1560" spans="1:10">
      <c r="A1560" s="253">
        <v>1752</v>
      </c>
      <c r="B1560" s="253" t="s">
        <v>526</v>
      </c>
      <c r="C1560" s="253" t="s">
        <v>553</v>
      </c>
      <c r="D1560" s="253" t="s">
        <v>4</v>
      </c>
      <c r="I1560" s="253"/>
      <c r="J1560" s="253">
        <f t="shared" si="26"/>
        <v>0</v>
      </c>
    </row>
    <row r="1561" spans="1:10">
      <c r="A1561" s="253">
        <v>1753</v>
      </c>
      <c r="B1561" s="253" t="s">
        <v>526</v>
      </c>
      <c r="C1561" s="253" t="s">
        <v>553</v>
      </c>
      <c r="D1561" s="253" t="s">
        <v>4</v>
      </c>
      <c r="I1561" s="253"/>
      <c r="J1561" s="253">
        <f t="shared" si="26"/>
        <v>0</v>
      </c>
    </row>
    <row r="1562" spans="1:10">
      <c r="A1562" s="253">
        <v>1754</v>
      </c>
      <c r="B1562" s="253" t="s">
        <v>526</v>
      </c>
      <c r="C1562" s="253" t="s">
        <v>553</v>
      </c>
      <c r="D1562" s="253" t="s">
        <v>4</v>
      </c>
      <c r="I1562" s="253"/>
      <c r="J1562" s="253">
        <f t="shared" si="26"/>
        <v>0</v>
      </c>
    </row>
    <row r="1563" spans="1:10">
      <c r="A1563" s="253">
        <v>1755</v>
      </c>
      <c r="B1563" s="253" t="s">
        <v>526</v>
      </c>
      <c r="C1563" s="253" t="s">
        <v>553</v>
      </c>
      <c r="D1563" s="253" t="s">
        <v>4</v>
      </c>
      <c r="I1563" s="253"/>
      <c r="J1563" s="253">
        <f t="shared" si="26"/>
        <v>0</v>
      </c>
    </row>
    <row r="1564" spans="1:10">
      <c r="A1564" s="253">
        <v>1756</v>
      </c>
      <c r="B1564" s="253" t="s">
        <v>526</v>
      </c>
      <c r="C1564" s="253" t="s">
        <v>553</v>
      </c>
      <c r="D1564" s="253" t="s">
        <v>4</v>
      </c>
      <c r="I1564" s="253"/>
      <c r="J1564" s="253">
        <f t="shared" si="26"/>
        <v>0</v>
      </c>
    </row>
    <row r="1565" spans="1:10">
      <c r="A1565" s="253">
        <v>1757</v>
      </c>
      <c r="B1565" s="253" t="s">
        <v>526</v>
      </c>
      <c r="C1565" s="253" t="s">
        <v>553</v>
      </c>
      <c r="D1565" s="253" t="s">
        <v>4</v>
      </c>
      <c r="I1565" s="253"/>
      <c r="J1565" s="253">
        <f t="shared" si="26"/>
        <v>0</v>
      </c>
    </row>
    <row r="1566" spans="1:10">
      <c r="A1566" s="253">
        <v>1758</v>
      </c>
      <c r="B1566" s="253" t="s">
        <v>526</v>
      </c>
      <c r="C1566" s="253" t="s">
        <v>553</v>
      </c>
      <c r="D1566" s="253" t="s">
        <v>4</v>
      </c>
      <c r="I1566" s="253"/>
      <c r="J1566" s="253">
        <f t="shared" si="26"/>
        <v>0</v>
      </c>
    </row>
    <row r="1567" spans="1:10">
      <c r="A1567" s="253">
        <v>1759</v>
      </c>
      <c r="B1567" s="253" t="s">
        <v>526</v>
      </c>
      <c r="C1567" s="253" t="s">
        <v>553</v>
      </c>
      <c r="D1567" s="253" t="s">
        <v>4</v>
      </c>
      <c r="I1567" s="253"/>
      <c r="J1567" s="253">
        <f t="shared" si="26"/>
        <v>0</v>
      </c>
    </row>
    <row r="1568" spans="1:10">
      <c r="A1568" s="253">
        <v>1760</v>
      </c>
      <c r="B1568" s="253" t="s">
        <v>526</v>
      </c>
      <c r="C1568" s="253" t="s">
        <v>553</v>
      </c>
      <c r="D1568" s="253" t="s">
        <v>4</v>
      </c>
      <c r="I1568" s="253"/>
      <c r="J1568" s="253">
        <f t="shared" si="26"/>
        <v>0</v>
      </c>
    </row>
    <row r="1569" spans="1:10">
      <c r="A1569" s="253">
        <v>1761</v>
      </c>
      <c r="B1569" s="253" t="s">
        <v>526</v>
      </c>
      <c r="C1569" s="253" t="s">
        <v>553</v>
      </c>
      <c r="D1569" s="253" t="s">
        <v>4</v>
      </c>
      <c r="I1569" s="253"/>
      <c r="J1569" s="253">
        <f t="shared" si="26"/>
        <v>0</v>
      </c>
    </row>
    <row r="1570" spans="1:10">
      <c r="A1570" s="253">
        <v>1762</v>
      </c>
      <c r="B1570" s="253" t="s">
        <v>526</v>
      </c>
      <c r="C1570" s="253" t="s">
        <v>553</v>
      </c>
      <c r="D1570" s="253" t="s">
        <v>4</v>
      </c>
      <c r="I1570" s="253"/>
      <c r="J1570" s="253">
        <f t="shared" si="26"/>
        <v>0</v>
      </c>
    </row>
    <row r="1571" spans="1:10">
      <c r="A1571" s="253">
        <v>1763</v>
      </c>
      <c r="B1571" s="253" t="s">
        <v>526</v>
      </c>
      <c r="C1571" s="253" t="s">
        <v>553</v>
      </c>
      <c r="D1571" s="253" t="s">
        <v>4</v>
      </c>
      <c r="I1571" s="253"/>
      <c r="J1571" s="253">
        <f t="shared" si="26"/>
        <v>0</v>
      </c>
    </row>
    <row r="1572" spans="1:10">
      <c r="A1572" s="253">
        <v>1764</v>
      </c>
      <c r="B1572" s="253" t="s">
        <v>526</v>
      </c>
      <c r="C1572" s="253" t="s">
        <v>553</v>
      </c>
      <c r="D1572" s="253" t="s">
        <v>4</v>
      </c>
      <c r="I1572" s="253"/>
      <c r="J1572" s="253">
        <f t="shared" si="26"/>
        <v>0</v>
      </c>
    </row>
    <row r="1573" spans="1:10">
      <c r="A1573" s="253">
        <v>1765</v>
      </c>
      <c r="B1573" s="253" t="s">
        <v>526</v>
      </c>
      <c r="C1573" s="253" t="s">
        <v>553</v>
      </c>
      <c r="D1573" s="253" t="s">
        <v>4</v>
      </c>
      <c r="I1573" s="253"/>
      <c r="J1573" s="253">
        <f t="shared" si="26"/>
        <v>0</v>
      </c>
    </row>
    <row r="1574" spans="1:10">
      <c r="A1574" s="253">
        <v>1766</v>
      </c>
      <c r="B1574" s="253" t="s">
        <v>526</v>
      </c>
      <c r="C1574" s="253" t="s">
        <v>553</v>
      </c>
      <c r="D1574" s="253" t="s">
        <v>4</v>
      </c>
      <c r="I1574" s="253"/>
      <c r="J1574" s="253">
        <f t="shared" si="26"/>
        <v>0</v>
      </c>
    </row>
    <row r="1575" spans="1:10">
      <c r="A1575" s="253">
        <v>1767</v>
      </c>
      <c r="B1575" s="253" t="s">
        <v>526</v>
      </c>
      <c r="C1575" s="253" t="s">
        <v>553</v>
      </c>
      <c r="D1575" s="253" t="s">
        <v>4</v>
      </c>
      <c r="I1575" s="253"/>
      <c r="J1575" s="253">
        <f t="shared" si="26"/>
        <v>0</v>
      </c>
    </row>
    <row r="1576" spans="1:10">
      <c r="A1576" s="253">
        <v>1768</v>
      </c>
      <c r="B1576" s="253" t="s">
        <v>526</v>
      </c>
      <c r="C1576" s="253" t="s">
        <v>553</v>
      </c>
      <c r="D1576" s="253" t="s">
        <v>4</v>
      </c>
      <c r="I1576" s="253"/>
      <c r="J1576" s="253">
        <f t="shared" si="26"/>
        <v>0</v>
      </c>
    </row>
    <row r="1577" spans="1:10">
      <c r="A1577" s="253">
        <v>1769</v>
      </c>
      <c r="B1577" s="253" t="s">
        <v>526</v>
      </c>
      <c r="C1577" s="253" t="s">
        <v>553</v>
      </c>
      <c r="D1577" s="253" t="s">
        <v>4</v>
      </c>
      <c r="I1577" s="253"/>
      <c r="J1577" s="253">
        <f t="shared" si="26"/>
        <v>0</v>
      </c>
    </row>
    <row r="1578" spans="1:10">
      <c r="A1578" s="253">
        <v>1770</v>
      </c>
      <c r="B1578" s="253" t="s">
        <v>526</v>
      </c>
      <c r="C1578" s="253" t="s">
        <v>553</v>
      </c>
      <c r="D1578" s="253" t="s">
        <v>4</v>
      </c>
      <c r="I1578" s="253"/>
      <c r="J1578" s="253">
        <f t="shared" si="26"/>
        <v>0</v>
      </c>
    </row>
    <row r="1579" spans="1:10">
      <c r="A1579" s="253">
        <v>1771</v>
      </c>
      <c r="B1579" s="253" t="s">
        <v>526</v>
      </c>
      <c r="C1579" s="253" t="s">
        <v>553</v>
      </c>
      <c r="D1579" s="253" t="s">
        <v>4</v>
      </c>
      <c r="I1579" s="253"/>
      <c r="J1579" s="253">
        <f t="shared" si="26"/>
        <v>0</v>
      </c>
    </row>
    <row r="1580" spans="1:10">
      <c r="A1580" s="253">
        <v>1772</v>
      </c>
      <c r="B1580" s="253" t="s">
        <v>526</v>
      </c>
      <c r="C1580" s="253" t="s">
        <v>553</v>
      </c>
      <c r="D1580" s="253" t="s">
        <v>4</v>
      </c>
      <c r="I1580" s="253"/>
      <c r="J1580" s="253">
        <f t="shared" si="26"/>
        <v>0</v>
      </c>
    </row>
    <row r="1581" spans="1:10">
      <c r="A1581" s="253">
        <v>1773</v>
      </c>
      <c r="B1581" s="253" t="s">
        <v>526</v>
      </c>
      <c r="C1581" s="253" t="s">
        <v>553</v>
      </c>
      <c r="D1581" s="253" t="s">
        <v>4</v>
      </c>
      <c r="I1581" s="253"/>
      <c r="J1581" s="253">
        <f t="shared" si="26"/>
        <v>0</v>
      </c>
    </row>
    <row r="1582" spans="1:10">
      <c r="A1582" s="253">
        <v>1774</v>
      </c>
      <c r="B1582" s="253" t="s">
        <v>526</v>
      </c>
      <c r="C1582" s="253" t="s">
        <v>553</v>
      </c>
      <c r="D1582" s="253" t="s">
        <v>4</v>
      </c>
      <c r="I1582" s="253"/>
      <c r="J1582" s="253">
        <f t="shared" si="26"/>
        <v>0</v>
      </c>
    </row>
    <row r="1583" spans="1:10">
      <c r="A1583" s="253">
        <v>1775</v>
      </c>
      <c r="B1583" s="253" t="s">
        <v>526</v>
      </c>
      <c r="C1583" s="253" t="s">
        <v>553</v>
      </c>
      <c r="D1583" s="253" t="s">
        <v>4</v>
      </c>
      <c r="I1583" s="253"/>
      <c r="J1583" s="253">
        <f t="shared" si="26"/>
        <v>0</v>
      </c>
    </row>
    <row r="1584" spans="1:10">
      <c r="A1584" s="253">
        <v>1776</v>
      </c>
      <c r="B1584" s="253" t="s">
        <v>526</v>
      </c>
      <c r="C1584" s="253" t="s">
        <v>553</v>
      </c>
      <c r="D1584" s="253" t="s">
        <v>4</v>
      </c>
      <c r="I1584" s="253"/>
      <c r="J1584" s="253">
        <f t="shared" si="26"/>
        <v>0</v>
      </c>
    </row>
    <row r="1585" spans="1:10">
      <c r="A1585" s="253">
        <v>1777</v>
      </c>
      <c r="B1585" s="253" t="s">
        <v>526</v>
      </c>
      <c r="C1585" s="253" t="s">
        <v>553</v>
      </c>
      <c r="D1585" s="253" t="s">
        <v>4</v>
      </c>
      <c r="I1585" s="253"/>
      <c r="J1585" s="253">
        <f t="shared" si="26"/>
        <v>0</v>
      </c>
    </row>
    <row r="1586" spans="1:10">
      <c r="A1586" s="253">
        <v>1778</v>
      </c>
      <c r="B1586" s="253" t="s">
        <v>526</v>
      </c>
      <c r="C1586" s="253" t="s">
        <v>553</v>
      </c>
      <c r="D1586" s="253" t="s">
        <v>4</v>
      </c>
      <c r="I1586" s="253"/>
      <c r="J1586" s="253">
        <f t="shared" si="26"/>
        <v>0</v>
      </c>
    </row>
    <row r="1587" spans="1:10">
      <c r="A1587" s="253">
        <v>1779</v>
      </c>
      <c r="B1587" s="253" t="s">
        <v>526</v>
      </c>
      <c r="C1587" s="253" t="s">
        <v>553</v>
      </c>
      <c r="D1587" s="253" t="s">
        <v>4</v>
      </c>
      <c r="I1587" s="253"/>
      <c r="J1587" s="253">
        <f t="shared" si="26"/>
        <v>0</v>
      </c>
    </row>
    <row r="1588" spans="1:10">
      <c r="A1588" s="253">
        <v>1780</v>
      </c>
      <c r="B1588" s="253" t="s">
        <v>526</v>
      </c>
      <c r="C1588" s="253" t="s">
        <v>553</v>
      </c>
      <c r="D1588" s="253" t="s">
        <v>4</v>
      </c>
      <c r="I1588" s="253"/>
      <c r="J1588" s="253">
        <f t="shared" si="26"/>
        <v>0</v>
      </c>
    </row>
    <row r="1589" spans="1:10">
      <c r="A1589" s="253">
        <v>1781</v>
      </c>
      <c r="B1589" s="253" t="s">
        <v>526</v>
      </c>
      <c r="C1589" s="253" t="s">
        <v>553</v>
      </c>
      <c r="D1589" s="253" t="s">
        <v>4</v>
      </c>
      <c r="I1589" s="253"/>
      <c r="J1589" s="253">
        <f t="shared" si="26"/>
        <v>0</v>
      </c>
    </row>
    <row r="1590" spans="1:10">
      <c r="A1590" s="253">
        <v>1782</v>
      </c>
      <c r="B1590" s="253" t="s">
        <v>526</v>
      </c>
      <c r="C1590" s="253" t="s">
        <v>553</v>
      </c>
      <c r="D1590" s="253" t="s">
        <v>4</v>
      </c>
      <c r="I1590" s="253"/>
      <c r="J1590" s="253">
        <f t="shared" si="26"/>
        <v>0</v>
      </c>
    </row>
    <row r="1591" spans="1:10">
      <c r="A1591" s="253">
        <v>1783</v>
      </c>
      <c r="B1591" s="253" t="s">
        <v>526</v>
      </c>
      <c r="C1591" s="253" t="s">
        <v>553</v>
      </c>
      <c r="D1591" s="253" t="s">
        <v>4</v>
      </c>
      <c r="I1591" s="253"/>
      <c r="J1591" s="253">
        <f t="shared" si="26"/>
        <v>0</v>
      </c>
    </row>
    <row r="1592" spans="1:10">
      <c r="A1592" s="253">
        <v>1784</v>
      </c>
      <c r="B1592" s="253" t="s">
        <v>526</v>
      </c>
      <c r="C1592" s="253" t="s">
        <v>553</v>
      </c>
      <c r="D1592" s="253" t="s">
        <v>4</v>
      </c>
      <c r="I1592" s="253"/>
      <c r="J1592" s="253">
        <f t="shared" si="26"/>
        <v>0</v>
      </c>
    </row>
    <row r="1593" spans="1:10">
      <c r="A1593" s="253">
        <v>1785</v>
      </c>
      <c r="B1593" s="253" t="s">
        <v>526</v>
      </c>
      <c r="C1593" s="253" t="s">
        <v>553</v>
      </c>
      <c r="D1593" s="253" t="s">
        <v>4</v>
      </c>
      <c r="I1593" s="253"/>
      <c r="J1593" s="253">
        <f t="shared" si="26"/>
        <v>0</v>
      </c>
    </row>
    <row r="1594" spans="1:10">
      <c r="A1594" s="253">
        <v>1786</v>
      </c>
      <c r="B1594" s="253" t="s">
        <v>526</v>
      </c>
      <c r="C1594" s="253" t="s">
        <v>553</v>
      </c>
      <c r="D1594" s="253" t="s">
        <v>4</v>
      </c>
      <c r="I1594" s="253"/>
      <c r="J1594" s="253">
        <f t="shared" si="26"/>
        <v>0</v>
      </c>
    </row>
    <row r="1595" spans="1:10">
      <c r="A1595" s="253">
        <v>1787</v>
      </c>
      <c r="B1595" s="253" t="s">
        <v>526</v>
      </c>
      <c r="C1595" s="253" t="s">
        <v>553</v>
      </c>
      <c r="D1595" s="253" t="s">
        <v>4</v>
      </c>
      <c r="I1595" s="253"/>
      <c r="J1595" s="253">
        <f t="shared" si="26"/>
        <v>0</v>
      </c>
    </row>
    <row r="1596" spans="1:10">
      <c r="A1596" s="253">
        <v>1788</v>
      </c>
      <c r="B1596" s="253" t="s">
        <v>526</v>
      </c>
      <c r="C1596" s="253" t="s">
        <v>553</v>
      </c>
      <c r="D1596" s="253" t="s">
        <v>4</v>
      </c>
      <c r="I1596" s="253"/>
      <c r="J1596" s="253">
        <f t="shared" si="26"/>
        <v>0</v>
      </c>
    </row>
    <row r="1597" spans="1:10">
      <c r="A1597" s="253">
        <v>1789</v>
      </c>
      <c r="B1597" s="253" t="s">
        <v>526</v>
      </c>
      <c r="C1597" s="253" t="s">
        <v>553</v>
      </c>
      <c r="D1597" s="253" t="s">
        <v>4</v>
      </c>
      <c r="I1597" s="253"/>
      <c r="J1597" s="253">
        <f t="shared" si="26"/>
        <v>0</v>
      </c>
    </row>
    <row r="1598" spans="1:10">
      <c r="A1598" s="253">
        <v>1790</v>
      </c>
      <c r="B1598" s="253" t="s">
        <v>526</v>
      </c>
      <c r="C1598" s="253" t="s">
        <v>553</v>
      </c>
      <c r="D1598" s="253" t="s">
        <v>4</v>
      </c>
      <c r="I1598" s="253"/>
      <c r="J1598" s="253">
        <f t="shared" si="26"/>
        <v>0</v>
      </c>
    </row>
    <row r="1599" spans="1:10">
      <c r="A1599" s="253">
        <v>1791</v>
      </c>
      <c r="B1599" s="253" t="s">
        <v>526</v>
      </c>
      <c r="C1599" s="253" t="s">
        <v>553</v>
      </c>
      <c r="D1599" s="253" t="s">
        <v>4</v>
      </c>
      <c r="I1599" s="253"/>
      <c r="J1599" s="253">
        <f t="shared" si="26"/>
        <v>0</v>
      </c>
    </row>
    <row r="1600" spans="1:10">
      <c r="A1600" s="253">
        <v>1792</v>
      </c>
      <c r="B1600" s="253" t="s">
        <v>526</v>
      </c>
      <c r="C1600" s="253" t="s">
        <v>553</v>
      </c>
      <c r="D1600" s="253" t="s">
        <v>4</v>
      </c>
      <c r="I1600" s="253"/>
      <c r="J1600" s="253">
        <f t="shared" si="26"/>
        <v>0</v>
      </c>
    </row>
    <row r="1601" spans="1:10">
      <c r="A1601" s="253">
        <v>1793</v>
      </c>
      <c r="B1601" s="253" t="s">
        <v>526</v>
      </c>
      <c r="C1601" s="253" t="s">
        <v>553</v>
      </c>
      <c r="D1601" s="253" t="s">
        <v>4</v>
      </c>
      <c r="I1601" s="253"/>
      <c r="J1601" s="253">
        <f t="shared" si="26"/>
        <v>0</v>
      </c>
    </row>
    <row r="1602" spans="1:10">
      <c r="A1602" s="253">
        <v>1794</v>
      </c>
      <c r="B1602" s="253" t="s">
        <v>526</v>
      </c>
      <c r="C1602" s="253" t="s">
        <v>553</v>
      </c>
      <c r="D1602" s="253" t="s">
        <v>4</v>
      </c>
      <c r="I1602" s="253"/>
      <c r="J1602" s="253">
        <f t="shared" si="26"/>
        <v>0</v>
      </c>
    </row>
    <row r="1603" spans="1:10">
      <c r="A1603" s="253">
        <v>1795</v>
      </c>
      <c r="B1603" s="253" t="s">
        <v>526</v>
      </c>
      <c r="C1603" s="253" t="s">
        <v>553</v>
      </c>
      <c r="D1603" s="253" t="s">
        <v>4</v>
      </c>
      <c r="I1603" s="253"/>
      <c r="J1603" s="253">
        <f t="shared" si="26"/>
        <v>0</v>
      </c>
    </row>
    <row r="1604" spans="1:10">
      <c r="A1604" s="253">
        <v>1796</v>
      </c>
      <c r="B1604" s="253" t="s">
        <v>526</v>
      </c>
      <c r="C1604" s="253" t="s">
        <v>553</v>
      </c>
      <c r="D1604" s="253" t="s">
        <v>4</v>
      </c>
      <c r="I1604" s="253"/>
      <c r="J1604" s="253">
        <f t="shared" si="26"/>
        <v>0</v>
      </c>
    </row>
    <row r="1605" spans="1:10">
      <c r="A1605" s="253">
        <v>1797</v>
      </c>
      <c r="B1605" s="253" t="s">
        <v>526</v>
      </c>
      <c r="C1605" s="253" t="s">
        <v>553</v>
      </c>
      <c r="D1605" s="253" t="s">
        <v>4</v>
      </c>
      <c r="I1605" s="253"/>
      <c r="J1605" s="253">
        <f t="shared" si="26"/>
        <v>0</v>
      </c>
    </row>
    <row r="1606" spans="1:10">
      <c r="A1606" s="253">
        <v>1798</v>
      </c>
      <c r="B1606" s="253" t="s">
        <v>526</v>
      </c>
      <c r="C1606" s="253" t="s">
        <v>553</v>
      </c>
      <c r="D1606" s="253" t="s">
        <v>4</v>
      </c>
      <c r="I1606" s="253"/>
      <c r="J1606" s="253">
        <f t="shared" si="26"/>
        <v>0</v>
      </c>
    </row>
    <row r="1607" spans="1:10">
      <c r="A1607" s="253">
        <v>1799</v>
      </c>
      <c r="B1607" s="253" t="s">
        <v>526</v>
      </c>
      <c r="C1607" s="253" t="s">
        <v>553</v>
      </c>
      <c r="D1607" s="253" t="s">
        <v>4</v>
      </c>
      <c r="I1607" s="253"/>
      <c r="J1607" s="253">
        <f t="shared" si="26"/>
        <v>0</v>
      </c>
    </row>
    <row r="1608" spans="1:10">
      <c r="A1608" s="253">
        <v>1800</v>
      </c>
      <c r="B1608" s="253" t="s">
        <v>526</v>
      </c>
      <c r="C1608" s="253" t="s">
        <v>553</v>
      </c>
      <c r="D1608" s="253" t="s">
        <v>4</v>
      </c>
      <c r="I1608" s="253"/>
      <c r="J1608" s="253">
        <f t="shared" si="26"/>
        <v>0</v>
      </c>
    </row>
    <row r="1609" spans="1:10">
      <c r="A1609" s="253">
        <v>1801</v>
      </c>
      <c r="B1609" s="253" t="s">
        <v>526</v>
      </c>
      <c r="C1609" s="253" t="s">
        <v>553</v>
      </c>
      <c r="D1609" s="253" t="s">
        <v>4</v>
      </c>
      <c r="I1609" s="253"/>
      <c r="J1609" s="253">
        <f t="shared" ref="J1609:J1672" si="27">IF(E1609="Category 1",1,IF(E1609="Category 2",2,IF(E1609="Category 3",3,0)))</f>
        <v>0</v>
      </c>
    </row>
    <row r="1610" spans="1:10">
      <c r="A1610" s="253">
        <v>1802</v>
      </c>
      <c r="B1610" s="253" t="s">
        <v>526</v>
      </c>
      <c r="C1610" s="253" t="s">
        <v>553</v>
      </c>
      <c r="D1610" s="253" t="s">
        <v>4</v>
      </c>
      <c r="I1610" s="253"/>
      <c r="J1610" s="253">
        <f t="shared" si="27"/>
        <v>0</v>
      </c>
    </row>
    <row r="1611" spans="1:10">
      <c r="A1611" s="253">
        <v>1803</v>
      </c>
      <c r="B1611" s="253" t="s">
        <v>526</v>
      </c>
      <c r="C1611" s="253" t="s">
        <v>553</v>
      </c>
      <c r="D1611" s="253" t="s">
        <v>4</v>
      </c>
      <c r="I1611" s="253"/>
      <c r="J1611" s="253">
        <f t="shared" si="27"/>
        <v>0</v>
      </c>
    </row>
    <row r="1612" spans="1:10">
      <c r="A1612" s="253">
        <v>1804</v>
      </c>
      <c r="B1612" s="253" t="s">
        <v>526</v>
      </c>
      <c r="C1612" s="253" t="s">
        <v>553</v>
      </c>
      <c r="D1612" s="253" t="s">
        <v>4</v>
      </c>
      <c r="I1612" s="253"/>
      <c r="J1612" s="253">
        <f t="shared" si="27"/>
        <v>0</v>
      </c>
    </row>
    <row r="1613" spans="1:10">
      <c r="A1613" s="253">
        <v>1805</v>
      </c>
      <c r="B1613" s="253" t="s">
        <v>526</v>
      </c>
      <c r="C1613" s="253" t="s">
        <v>553</v>
      </c>
      <c r="D1613" s="253" t="s">
        <v>4</v>
      </c>
      <c r="I1613" s="253"/>
      <c r="J1613" s="253">
        <f t="shared" si="27"/>
        <v>0</v>
      </c>
    </row>
    <row r="1614" spans="1:10">
      <c r="A1614" s="253">
        <v>1806</v>
      </c>
      <c r="B1614" s="253" t="s">
        <v>526</v>
      </c>
      <c r="C1614" s="253" t="s">
        <v>553</v>
      </c>
      <c r="D1614" s="253" t="s">
        <v>4</v>
      </c>
      <c r="I1614" s="253"/>
      <c r="J1614" s="253">
        <f t="shared" si="27"/>
        <v>0</v>
      </c>
    </row>
    <row r="1615" spans="1:10">
      <c r="A1615" s="253">
        <v>1807</v>
      </c>
      <c r="B1615" s="253" t="s">
        <v>526</v>
      </c>
      <c r="C1615" s="253" t="s">
        <v>553</v>
      </c>
      <c r="D1615" s="253" t="s">
        <v>4</v>
      </c>
      <c r="I1615" s="253"/>
      <c r="J1615" s="253">
        <f t="shared" si="27"/>
        <v>0</v>
      </c>
    </row>
    <row r="1616" spans="1:10">
      <c r="A1616" s="253">
        <v>1808</v>
      </c>
      <c r="B1616" s="253" t="s">
        <v>526</v>
      </c>
      <c r="C1616" s="253" t="s">
        <v>553</v>
      </c>
      <c r="D1616" s="253" t="s">
        <v>4</v>
      </c>
      <c r="I1616" s="253"/>
      <c r="J1616" s="253">
        <f t="shared" si="27"/>
        <v>0</v>
      </c>
    </row>
    <row r="1617" spans="1:10">
      <c r="A1617" s="253">
        <v>1809</v>
      </c>
      <c r="B1617" s="253" t="s">
        <v>526</v>
      </c>
      <c r="C1617" s="253" t="s">
        <v>553</v>
      </c>
      <c r="D1617" s="253" t="s">
        <v>4</v>
      </c>
      <c r="I1617" s="253"/>
      <c r="J1617" s="253">
        <f t="shared" si="27"/>
        <v>0</v>
      </c>
    </row>
    <row r="1618" spans="1:10">
      <c r="A1618" s="253">
        <v>1810</v>
      </c>
      <c r="B1618" s="253" t="s">
        <v>526</v>
      </c>
      <c r="C1618" s="253" t="s">
        <v>553</v>
      </c>
      <c r="D1618" s="253" t="s">
        <v>4</v>
      </c>
      <c r="I1618" s="253"/>
      <c r="J1618" s="253">
        <f t="shared" si="27"/>
        <v>0</v>
      </c>
    </row>
    <row r="1619" spans="1:10">
      <c r="A1619" s="253">
        <v>1811</v>
      </c>
      <c r="B1619" s="253" t="s">
        <v>526</v>
      </c>
      <c r="C1619" s="253" t="s">
        <v>553</v>
      </c>
      <c r="D1619" s="253" t="s">
        <v>4</v>
      </c>
      <c r="I1619" s="253"/>
      <c r="J1619" s="253">
        <f t="shared" si="27"/>
        <v>0</v>
      </c>
    </row>
    <row r="1620" spans="1:10">
      <c r="A1620" s="253">
        <v>1812</v>
      </c>
      <c r="B1620" s="253" t="s">
        <v>526</v>
      </c>
      <c r="C1620" s="253" t="s">
        <v>553</v>
      </c>
      <c r="D1620" s="253" t="s">
        <v>4</v>
      </c>
      <c r="I1620" s="253"/>
      <c r="J1620" s="253">
        <f t="shared" si="27"/>
        <v>0</v>
      </c>
    </row>
    <row r="1621" spans="1:10">
      <c r="A1621" s="253">
        <v>1813</v>
      </c>
      <c r="B1621" s="253" t="s">
        <v>526</v>
      </c>
      <c r="C1621" s="253" t="s">
        <v>553</v>
      </c>
      <c r="D1621" s="253" t="s">
        <v>4</v>
      </c>
      <c r="I1621" s="253"/>
      <c r="J1621" s="253">
        <f t="shared" si="27"/>
        <v>0</v>
      </c>
    </row>
    <row r="1622" spans="1:10">
      <c r="A1622" s="253">
        <v>1814</v>
      </c>
      <c r="B1622" s="253" t="s">
        <v>526</v>
      </c>
      <c r="C1622" s="253" t="s">
        <v>553</v>
      </c>
      <c r="D1622" s="253" t="s">
        <v>4</v>
      </c>
      <c r="I1622" s="253"/>
      <c r="J1622" s="253">
        <f t="shared" si="27"/>
        <v>0</v>
      </c>
    </row>
    <row r="1623" spans="1:10">
      <c r="A1623" s="253">
        <v>1815</v>
      </c>
      <c r="B1623" s="253" t="s">
        <v>526</v>
      </c>
      <c r="C1623" s="253" t="s">
        <v>553</v>
      </c>
      <c r="D1623" s="253" t="s">
        <v>4</v>
      </c>
      <c r="I1623" s="253"/>
      <c r="J1623" s="253">
        <f t="shared" si="27"/>
        <v>0</v>
      </c>
    </row>
    <row r="1624" spans="1:10">
      <c r="A1624" s="253">
        <v>1816</v>
      </c>
      <c r="B1624" s="253" t="s">
        <v>526</v>
      </c>
      <c r="C1624" s="253" t="s">
        <v>553</v>
      </c>
      <c r="D1624" s="253" t="s">
        <v>4</v>
      </c>
      <c r="I1624" s="253"/>
      <c r="J1624" s="253">
        <f t="shared" si="27"/>
        <v>0</v>
      </c>
    </row>
    <row r="1625" spans="1:10">
      <c r="A1625" s="253">
        <v>1817</v>
      </c>
      <c r="B1625" s="253" t="s">
        <v>526</v>
      </c>
      <c r="C1625" s="253" t="s">
        <v>553</v>
      </c>
      <c r="D1625" s="253" t="s">
        <v>4</v>
      </c>
      <c r="I1625" s="253"/>
      <c r="J1625" s="253">
        <f t="shared" si="27"/>
        <v>0</v>
      </c>
    </row>
    <row r="1626" spans="1:10">
      <c r="A1626" s="253">
        <v>1818</v>
      </c>
      <c r="B1626" s="253" t="s">
        <v>526</v>
      </c>
      <c r="C1626" s="253" t="s">
        <v>553</v>
      </c>
      <c r="D1626" s="253" t="s">
        <v>4</v>
      </c>
      <c r="I1626" s="253"/>
      <c r="J1626" s="253">
        <f t="shared" si="27"/>
        <v>0</v>
      </c>
    </row>
    <row r="1627" spans="1:10">
      <c r="A1627" s="253">
        <v>1819</v>
      </c>
      <c r="B1627" s="253" t="s">
        <v>526</v>
      </c>
      <c r="C1627" s="253" t="s">
        <v>553</v>
      </c>
      <c r="D1627" s="253" t="s">
        <v>4</v>
      </c>
      <c r="I1627" s="253"/>
      <c r="J1627" s="253">
        <f t="shared" si="27"/>
        <v>0</v>
      </c>
    </row>
    <row r="1628" spans="1:10">
      <c r="A1628" s="253">
        <v>1820</v>
      </c>
      <c r="B1628" s="253" t="s">
        <v>526</v>
      </c>
      <c r="C1628" s="253" t="s">
        <v>553</v>
      </c>
      <c r="D1628" s="253" t="s">
        <v>4</v>
      </c>
      <c r="I1628" s="253"/>
      <c r="J1628" s="253">
        <f t="shared" si="27"/>
        <v>0</v>
      </c>
    </row>
    <row r="1629" spans="1:10">
      <c r="A1629" s="253">
        <v>1821</v>
      </c>
      <c r="B1629" s="253" t="s">
        <v>526</v>
      </c>
      <c r="C1629" s="253" t="s">
        <v>553</v>
      </c>
      <c r="D1629" s="253" t="s">
        <v>4</v>
      </c>
      <c r="I1629" s="253"/>
      <c r="J1629" s="253">
        <f t="shared" si="27"/>
        <v>0</v>
      </c>
    </row>
    <row r="1630" spans="1:10">
      <c r="A1630" s="253">
        <v>1822</v>
      </c>
      <c r="B1630" s="253" t="s">
        <v>526</v>
      </c>
      <c r="C1630" s="253" t="s">
        <v>553</v>
      </c>
      <c r="D1630" s="253" t="s">
        <v>4</v>
      </c>
      <c r="I1630" s="253"/>
      <c r="J1630" s="253">
        <f t="shared" si="27"/>
        <v>0</v>
      </c>
    </row>
    <row r="1631" spans="1:10">
      <c r="A1631" s="253">
        <v>1823</v>
      </c>
      <c r="B1631" s="253" t="s">
        <v>526</v>
      </c>
      <c r="C1631" s="253" t="s">
        <v>553</v>
      </c>
      <c r="D1631" s="253" t="s">
        <v>4</v>
      </c>
      <c r="I1631" s="253"/>
      <c r="J1631" s="253">
        <f t="shared" si="27"/>
        <v>0</v>
      </c>
    </row>
    <row r="1632" spans="1:10">
      <c r="A1632" s="253">
        <v>1824</v>
      </c>
      <c r="B1632" s="253" t="s">
        <v>526</v>
      </c>
      <c r="C1632" s="253" t="s">
        <v>553</v>
      </c>
      <c r="D1632" s="253" t="s">
        <v>4</v>
      </c>
      <c r="I1632" s="253"/>
      <c r="J1632" s="253">
        <f t="shared" si="27"/>
        <v>0</v>
      </c>
    </row>
    <row r="1633" spans="1:10">
      <c r="A1633" s="253">
        <v>1825</v>
      </c>
      <c r="B1633" s="253" t="s">
        <v>526</v>
      </c>
      <c r="C1633" s="253" t="s">
        <v>553</v>
      </c>
      <c r="D1633" s="253" t="s">
        <v>4</v>
      </c>
      <c r="I1633" s="253"/>
      <c r="J1633" s="253">
        <f t="shared" si="27"/>
        <v>0</v>
      </c>
    </row>
    <row r="1634" spans="1:10">
      <c r="A1634" s="253">
        <v>1826</v>
      </c>
      <c r="B1634" s="253" t="s">
        <v>526</v>
      </c>
      <c r="C1634" s="253" t="s">
        <v>553</v>
      </c>
      <c r="D1634" s="253" t="s">
        <v>4</v>
      </c>
      <c r="I1634" s="253"/>
      <c r="J1634" s="253">
        <f t="shared" si="27"/>
        <v>0</v>
      </c>
    </row>
    <row r="1635" spans="1:10">
      <c r="A1635" s="253">
        <v>1827</v>
      </c>
      <c r="B1635" s="253" t="s">
        <v>526</v>
      </c>
      <c r="C1635" s="253" t="s">
        <v>553</v>
      </c>
      <c r="D1635" s="253" t="s">
        <v>4</v>
      </c>
      <c r="I1635" s="253"/>
      <c r="J1635" s="253">
        <f t="shared" si="27"/>
        <v>0</v>
      </c>
    </row>
    <row r="1636" spans="1:10">
      <c r="A1636" s="253">
        <v>1828</v>
      </c>
      <c r="B1636" s="253" t="s">
        <v>526</v>
      </c>
      <c r="C1636" s="253" t="s">
        <v>553</v>
      </c>
      <c r="D1636" s="253" t="s">
        <v>4</v>
      </c>
      <c r="I1636" s="253"/>
      <c r="J1636" s="253">
        <f t="shared" si="27"/>
        <v>0</v>
      </c>
    </row>
    <row r="1637" spans="1:10">
      <c r="A1637" s="253">
        <v>1829</v>
      </c>
      <c r="B1637" s="253" t="s">
        <v>526</v>
      </c>
      <c r="C1637" s="253" t="s">
        <v>553</v>
      </c>
      <c r="D1637" s="253" t="s">
        <v>4</v>
      </c>
      <c r="I1637" s="253"/>
      <c r="J1637" s="253">
        <f t="shared" si="27"/>
        <v>0</v>
      </c>
    </row>
    <row r="1638" spans="1:10">
      <c r="A1638" s="253">
        <v>1830</v>
      </c>
      <c r="B1638" s="253" t="s">
        <v>526</v>
      </c>
      <c r="C1638" s="253" t="s">
        <v>553</v>
      </c>
      <c r="D1638" s="253" t="s">
        <v>4</v>
      </c>
      <c r="I1638" s="253"/>
      <c r="J1638" s="253">
        <f t="shared" si="27"/>
        <v>0</v>
      </c>
    </row>
    <row r="1639" spans="1:10">
      <c r="A1639" s="253">
        <v>1831</v>
      </c>
      <c r="B1639" s="253" t="s">
        <v>526</v>
      </c>
      <c r="C1639" s="253" t="s">
        <v>553</v>
      </c>
      <c r="D1639" s="253" t="s">
        <v>4</v>
      </c>
      <c r="I1639" s="253"/>
      <c r="J1639" s="253">
        <f t="shared" si="27"/>
        <v>0</v>
      </c>
    </row>
    <row r="1640" spans="1:10">
      <c r="A1640" s="253">
        <v>1832</v>
      </c>
      <c r="B1640" s="253" t="s">
        <v>526</v>
      </c>
      <c r="C1640" s="253" t="s">
        <v>553</v>
      </c>
      <c r="D1640" s="253" t="s">
        <v>4</v>
      </c>
      <c r="I1640" s="253"/>
      <c r="J1640" s="253">
        <f t="shared" si="27"/>
        <v>0</v>
      </c>
    </row>
    <row r="1641" spans="1:10">
      <c r="A1641" s="253">
        <v>1833</v>
      </c>
      <c r="B1641" s="253" t="s">
        <v>526</v>
      </c>
      <c r="C1641" s="253" t="s">
        <v>553</v>
      </c>
      <c r="D1641" s="253" t="s">
        <v>4</v>
      </c>
      <c r="I1641" s="253"/>
      <c r="J1641" s="253">
        <f t="shared" si="27"/>
        <v>0</v>
      </c>
    </row>
    <row r="1642" spans="1:10">
      <c r="A1642" s="253">
        <v>1834</v>
      </c>
      <c r="B1642" s="253" t="s">
        <v>526</v>
      </c>
      <c r="C1642" s="253" t="s">
        <v>553</v>
      </c>
      <c r="D1642" s="253" t="s">
        <v>4</v>
      </c>
      <c r="I1642" s="253"/>
      <c r="J1642" s="253">
        <f t="shared" si="27"/>
        <v>0</v>
      </c>
    </row>
    <row r="1643" spans="1:10">
      <c r="A1643" s="253">
        <v>1835</v>
      </c>
      <c r="B1643" s="253" t="s">
        <v>526</v>
      </c>
      <c r="C1643" s="253" t="s">
        <v>553</v>
      </c>
      <c r="D1643" s="253" t="s">
        <v>4</v>
      </c>
      <c r="I1643" s="253"/>
      <c r="J1643" s="253">
        <f t="shared" si="27"/>
        <v>0</v>
      </c>
    </row>
    <row r="1644" spans="1:10">
      <c r="A1644" s="253">
        <v>1836</v>
      </c>
      <c r="B1644" s="253" t="s">
        <v>526</v>
      </c>
      <c r="C1644" s="253" t="s">
        <v>553</v>
      </c>
      <c r="D1644" s="253" t="s">
        <v>4</v>
      </c>
      <c r="I1644" s="253"/>
      <c r="J1644" s="253">
        <f t="shared" si="27"/>
        <v>0</v>
      </c>
    </row>
    <row r="1645" spans="1:10">
      <c r="A1645" s="253">
        <v>1837</v>
      </c>
      <c r="B1645" s="253" t="s">
        <v>526</v>
      </c>
      <c r="C1645" s="253" t="s">
        <v>553</v>
      </c>
      <c r="D1645" s="253" t="s">
        <v>4</v>
      </c>
      <c r="I1645" s="253"/>
      <c r="J1645" s="253">
        <f t="shared" si="27"/>
        <v>0</v>
      </c>
    </row>
    <row r="1646" spans="1:10">
      <c r="A1646" s="253">
        <v>1838</v>
      </c>
      <c r="B1646" s="253" t="s">
        <v>526</v>
      </c>
      <c r="C1646" s="253" t="s">
        <v>553</v>
      </c>
      <c r="D1646" s="253" t="s">
        <v>4</v>
      </c>
      <c r="I1646" s="253"/>
      <c r="J1646" s="253">
        <f t="shared" si="27"/>
        <v>0</v>
      </c>
    </row>
    <row r="1647" spans="1:10">
      <c r="A1647" s="253">
        <v>1839</v>
      </c>
      <c r="B1647" s="253" t="s">
        <v>526</v>
      </c>
      <c r="C1647" s="253" t="s">
        <v>553</v>
      </c>
      <c r="D1647" s="253" t="s">
        <v>4</v>
      </c>
      <c r="I1647" s="253"/>
      <c r="J1647" s="253">
        <f t="shared" si="27"/>
        <v>0</v>
      </c>
    </row>
    <row r="1648" spans="1:10">
      <c r="A1648" s="253">
        <v>1840</v>
      </c>
      <c r="B1648" s="253" t="s">
        <v>526</v>
      </c>
      <c r="C1648" s="253" t="s">
        <v>553</v>
      </c>
      <c r="D1648" s="253" t="s">
        <v>4</v>
      </c>
      <c r="I1648" s="253"/>
      <c r="J1648" s="253">
        <f t="shared" si="27"/>
        <v>0</v>
      </c>
    </row>
    <row r="1649" spans="1:10">
      <c r="A1649" s="253">
        <v>1841</v>
      </c>
      <c r="B1649" s="253" t="s">
        <v>526</v>
      </c>
      <c r="C1649" s="253" t="s">
        <v>553</v>
      </c>
      <c r="D1649" s="253" t="s">
        <v>4</v>
      </c>
      <c r="I1649" s="253"/>
      <c r="J1649" s="253">
        <f t="shared" si="27"/>
        <v>0</v>
      </c>
    </row>
    <row r="1650" spans="1:10">
      <c r="A1650" s="253">
        <v>1842</v>
      </c>
      <c r="B1650" s="253" t="s">
        <v>526</v>
      </c>
      <c r="C1650" s="253" t="s">
        <v>553</v>
      </c>
      <c r="D1650" s="253" t="s">
        <v>4</v>
      </c>
      <c r="I1650" s="253"/>
      <c r="J1650" s="253">
        <f t="shared" si="27"/>
        <v>0</v>
      </c>
    </row>
    <row r="1651" spans="1:10">
      <c r="A1651" s="253">
        <v>1843</v>
      </c>
      <c r="B1651" s="253" t="s">
        <v>526</v>
      </c>
      <c r="C1651" s="253" t="s">
        <v>553</v>
      </c>
      <c r="D1651" s="253" t="s">
        <v>4</v>
      </c>
      <c r="I1651" s="253"/>
      <c r="J1651" s="253">
        <f t="shared" si="27"/>
        <v>0</v>
      </c>
    </row>
    <row r="1652" spans="1:10">
      <c r="A1652" s="253">
        <v>1844</v>
      </c>
      <c r="B1652" s="253" t="s">
        <v>526</v>
      </c>
      <c r="C1652" s="253" t="s">
        <v>553</v>
      </c>
      <c r="D1652" s="253" t="s">
        <v>4</v>
      </c>
      <c r="I1652" s="253"/>
      <c r="J1652" s="253">
        <f t="shared" si="27"/>
        <v>0</v>
      </c>
    </row>
    <row r="1653" spans="1:10">
      <c r="A1653" s="253">
        <v>1845</v>
      </c>
      <c r="B1653" s="253" t="s">
        <v>526</v>
      </c>
      <c r="C1653" s="253" t="s">
        <v>553</v>
      </c>
      <c r="D1653" s="253" t="s">
        <v>4</v>
      </c>
      <c r="I1653" s="253"/>
      <c r="J1653" s="253">
        <f t="shared" si="27"/>
        <v>0</v>
      </c>
    </row>
    <row r="1654" spans="1:10">
      <c r="A1654" s="253">
        <v>1846</v>
      </c>
      <c r="B1654" s="253" t="s">
        <v>526</v>
      </c>
      <c r="C1654" s="253" t="s">
        <v>553</v>
      </c>
      <c r="D1654" s="253" t="s">
        <v>4</v>
      </c>
      <c r="I1654" s="253"/>
      <c r="J1654" s="253">
        <f t="shared" si="27"/>
        <v>0</v>
      </c>
    </row>
    <row r="1655" spans="1:10">
      <c r="A1655" s="253">
        <v>1847</v>
      </c>
      <c r="B1655" s="253" t="s">
        <v>526</v>
      </c>
      <c r="C1655" s="253" t="s">
        <v>553</v>
      </c>
      <c r="D1655" s="253" t="s">
        <v>4</v>
      </c>
      <c r="I1655" s="253"/>
      <c r="J1655" s="253">
        <f t="shared" si="27"/>
        <v>0</v>
      </c>
    </row>
    <row r="1656" spans="1:10">
      <c r="A1656" s="253">
        <v>1848</v>
      </c>
      <c r="B1656" s="253" t="s">
        <v>526</v>
      </c>
      <c r="C1656" s="253" t="s">
        <v>553</v>
      </c>
      <c r="D1656" s="253" t="s">
        <v>4</v>
      </c>
      <c r="I1656" s="253"/>
      <c r="J1656" s="253">
        <f t="shared" si="27"/>
        <v>0</v>
      </c>
    </row>
    <row r="1657" spans="1:10">
      <c r="A1657" s="253">
        <v>1849</v>
      </c>
      <c r="B1657" s="253" t="s">
        <v>526</v>
      </c>
      <c r="C1657" s="253" t="s">
        <v>553</v>
      </c>
      <c r="D1657" s="253" t="s">
        <v>4</v>
      </c>
      <c r="I1657" s="253"/>
      <c r="J1657" s="253">
        <f t="shared" si="27"/>
        <v>0</v>
      </c>
    </row>
    <row r="1658" spans="1:10">
      <c r="A1658" s="253">
        <v>1850</v>
      </c>
      <c r="B1658" s="253" t="s">
        <v>526</v>
      </c>
      <c r="C1658" s="253" t="s">
        <v>553</v>
      </c>
      <c r="D1658" s="253" t="s">
        <v>4</v>
      </c>
      <c r="I1658" s="253"/>
      <c r="J1658" s="253">
        <f t="shared" si="27"/>
        <v>0</v>
      </c>
    </row>
    <row r="1659" spans="1:10">
      <c r="A1659" s="253">
        <v>1851</v>
      </c>
      <c r="B1659" s="253" t="s">
        <v>526</v>
      </c>
      <c r="C1659" s="253" t="s">
        <v>553</v>
      </c>
      <c r="D1659" s="253" t="s">
        <v>4</v>
      </c>
      <c r="I1659" s="253"/>
      <c r="J1659" s="253">
        <f t="shared" si="27"/>
        <v>0</v>
      </c>
    </row>
    <row r="1660" spans="1:10">
      <c r="A1660" s="253">
        <v>1852</v>
      </c>
      <c r="B1660" s="253" t="s">
        <v>526</v>
      </c>
      <c r="C1660" s="253" t="s">
        <v>553</v>
      </c>
      <c r="D1660" s="253" t="s">
        <v>4</v>
      </c>
      <c r="I1660" s="253"/>
      <c r="J1660" s="253">
        <f t="shared" si="27"/>
        <v>0</v>
      </c>
    </row>
    <row r="1661" spans="1:10">
      <c r="A1661" s="253">
        <v>1853</v>
      </c>
      <c r="B1661" s="253" t="s">
        <v>526</v>
      </c>
      <c r="C1661" s="253" t="s">
        <v>553</v>
      </c>
      <c r="D1661" s="253" t="s">
        <v>4</v>
      </c>
      <c r="I1661" s="253"/>
      <c r="J1661" s="253">
        <f t="shared" si="27"/>
        <v>0</v>
      </c>
    </row>
    <row r="1662" spans="1:10">
      <c r="A1662" s="253">
        <v>1854</v>
      </c>
      <c r="B1662" s="253" t="s">
        <v>526</v>
      </c>
      <c r="C1662" s="253" t="s">
        <v>553</v>
      </c>
      <c r="D1662" s="253" t="s">
        <v>4</v>
      </c>
      <c r="I1662" s="253"/>
      <c r="J1662" s="253">
        <f t="shared" si="27"/>
        <v>0</v>
      </c>
    </row>
    <row r="1663" spans="1:10">
      <c r="A1663" s="253">
        <v>1855</v>
      </c>
      <c r="B1663" s="253" t="s">
        <v>526</v>
      </c>
      <c r="C1663" s="253" t="s">
        <v>553</v>
      </c>
      <c r="D1663" s="253" t="s">
        <v>4</v>
      </c>
      <c r="I1663" s="253"/>
      <c r="J1663" s="253">
        <f t="shared" si="27"/>
        <v>0</v>
      </c>
    </row>
    <row r="1664" spans="1:10">
      <c r="A1664" s="253">
        <v>1856</v>
      </c>
      <c r="B1664" s="253" t="s">
        <v>526</v>
      </c>
      <c r="C1664" s="253" t="s">
        <v>553</v>
      </c>
      <c r="D1664" s="253" t="s">
        <v>4</v>
      </c>
      <c r="I1664" s="253"/>
      <c r="J1664" s="253">
        <f t="shared" si="27"/>
        <v>0</v>
      </c>
    </row>
    <row r="1665" spans="1:10">
      <c r="A1665" s="253">
        <v>1857</v>
      </c>
      <c r="B1665" s="253" t="s">
        <v>526</v>
      </c>
      <c r="C1665" s="253" t="s">
        <v>553</v>
      </c>
      <c r="D1665" s="253" t="s">
        <v>4</v>
      </c>
      <c r="I1665" s="253"/>
      <c r="J1665" s="253">
        <f t="shared" si="27"/>
        <v>0</v>
      </c>
    </row>
    <row r="1666" spans="1:10">
      <c r="A1666" s="253">
        <v>1858</v>
      </c>
      <c r="B1666" s="253" t="s">
        <v>526</v>
      </c>
      <c r="C1666" s="253" t="s">
        <v>553</v>
      </c>
      <c r="D1666" s="253" t="s">
        <v>4</v>
      </c>
      <c r="I1666" s="253"/>
      <c r="J1666" s="253">
        <f t="shared" si="27"/>
        <v>0</v>
      </c>
    </row>
    <row r="1667" spans="1:10">
      <c r="A1667" s="253">
        <v>1859</v>
      </c>
      <c r="B1667" s="253" t="s">
        <v>526</v>
      </c>
      <c r="C1667" s="253" t="s">
        <v>553</v>
      </c>
      <c r="D1667" s="253" t="s">
        <v>4</v>
      </c>
      <c r="I1667" s="253"/>
      <c r="J1667" s="253">
        <f t="shared" si="27"/>
        <v>0</v>
      </c>
    </row>
    <row r="1668" spans="1:10">
      <c r="A1668" s="253">
        <v>1860</v>
      </c>
      <c r="B1668" s="253" t="s">
        <v>526</v>
      </c>
      <c r="C1668" s="253" t="s">
        <v>553</v>
      </c>
      <c r="D1668" s="253" t="s">
        <v>4</v>
      </c>
      <c r="I1668" s="253"/>
      <c r="J1668" s="253">
        <f t="shared" si="27"/>
        <v>0</v>
      </c>
    </row>
    <row r="1669" spans="1:10">
      <c r="A1669" s="253">
        <v>1861</v>
      </c>
      <c r="B1669" s="253" t="s">
        <v>526</v>
      </c>
      <c r="C1669" s="253" t="s">
        <v>553</v>
      </c>
      <c r="D1669" s="253" t="s">
        <v>4</v>
      </c>
      <c r="I1669" s="253"/>
      <c r="J1669" s="253">
        <f t="shared" si="27"/>
        <v>0</v>
      </c>
    </row>
    <row r="1670" spans="1:10">
      <c r="A1670" s="253">
        <v>1862</v>
      </c>
      <c r="B1670" s="253" t="s">
        <v>526</v>
      </c>
      <c r="C1670" s="253" t="s">
        <v>553</v>
      </c>
      <c r="D1670" s="253" t="s">
        <v>4</v>
      </c>
      <c r="I1670" s="253"/>
      <c r="J1670" s="253">
        <f t="shared" si="27"/>
        <v>0</v>
      </c>
    </row>
    <row r="1671" spans="1:10">
      <c r="A1671" s="253">
        <v>1863</v>
      </c>
      <c r="B1671" s="253" t="s">
        <v>526</v>
      </c>
      <c r="C1671" s="253" t="s">
        <v>553</v>
      </c>
      <c r="D1671" s="253" t="s">
        <v>4</v>
      </c>
      <c r="I1671" s="253"/>
      <c r="J1671" s="253">
        <f t="shared" si="27"/>
        <v>0</v>
      </c>
    </row>
    <row r="1672" spans="1:10">
      <c r="A1672" s="253">
        <v>1864</v>
      </c>
      <c r="B1672" s="253" t="s">
        <v>526</v>
      </c>
      <c r="C1672" s="253" t="s">
        <v>553</v>
      </c>
      <c r="D1672" s="253" t="s">
        <v>4</v>
      </c>
      <c r="I1672" s="253"/>
      <c r="J1672" s="253">
        <f t="shared" si="27"/>
        <v>0</v>
      </c>
    </row>
    <row r="1673" spans="1:10">
      <c r="A1673" s="253">
        <v>1865</v>
      </c>
      <c r="B1673" s="253" t="s">
        <v>526</v>
      </c>
      <c r="C1673" s="253" t="s">
        <v>553</v>
      </c>
      <c r="D1673" s="253" t="s">
        <v>4</v>
      </c>
      <c r="I1673" s="253"/>
      <c r="J1673" s="253">
        <f t="shared" ref="J1673:J1736" si="28">IF(E1673="Category 1",1,IF(E1673="Category 2",2,IF(E1673="Category 3",3,0)))</f>
        <v>0</v>
      </c>
    </row>
    <row r="1674" spans="1:10">
      <c r="A1674" s="253">
        <v>1866</v>
      </c>
      <c r="B1674" s="253" t="s">
        <v>526</v>
      </c>
      <c r="C1674" s="253" t="s">
        <v>553</v>
      </c>
      <c r="D1674" s="253" t="s">
        <v>4</v>
      </c>
      <c r="I1674" s="253"/>
      <c r="J1674" s="253">
        <f t="shared" si="28"/>
        <v>0</v>
      </c>
    </row>
    <row r="1675" spans="1:10">
      <c r="A1675" s="253">
        <v>1867</v>
      </c>
      <c r="B1675" s="253" t="s">
        <v>526</v>
      </c>
      <c r="C1675" s="253" t="s">
        <v>553</v>
      </c>
      <c r="D1675" s="253" t="s">
        <v>4</v>
      </c>
      <c r="I1675" s="253"/>
      <c r="J1675" s="253">
        <f t="shared" si="28"/>
        <v>0</v>
      </c>
    </row>
    <row r="1676" spans="1:10">
      <c r="A1676" s="253">
        <v>1868</v>
      </c>
      <c r="B1676" s="253" t="s">
        <v>526</v>
      </c>
      <c r="C1676" s="253" t="s">
        <v>553</v>
      </c>
      <c r="D1676" s="253" t="s">
        <v>4</v>
      </c>
      <c r="I1676" s="253"/>
      <c r="J1676" s="253">
        <f t="shared" si="28"/>
        <v>0</v>
      </c>
    </row>
    <row r="1677" spans="1:10">
      <c r="A1677" s="253">
        <v>1869</v>
      </c>
      <c r="B1677" s="253" t="s">
        <v>526</v>
      </c>
      <c r="C1677" s="253" t="s">
        <v>553</v>
      </c>
      <c r="D1677" s="253" t="s">
        <v>4</v>
      </c>
      <c r="I1677" s="253"/>
      <c r="J1677" s="253">
        <f t="shared" si="28"/>
        <v>0</v>
      </c>
    </row>
    <row r="1678" spans="1:10">
      <c r="A1678" s="253">
        <v>1870</v>
      </c>
      <c r="B1678" s="253" t="s">
        <v>526</v>
      </c>
      <c r="C1678" s="253" t="s">
        <v>553</v>
      </c>
      <c r="D1678" s="253" t="s">
        <v>4</v>
      </c>
      <c r="I1678" s="253"/>
      <c r="J1678" s="253">
        <f t="shared" si="28"/>
        <v>0</v>
      </c>
    </row>
    <row r="1679" spans="1:10">
      <c r="A1679" s="253">
        <v>1871</v>
      </c>
      <c r="B1679" s="253" t="s">
        <v>526</v>
      </c>
      <c r="C1679" s="253" t="s">
        <v>553</v>
      </c>
      <c r="D1679" s="253" t="s">
        <v>4</v>
      </c>
      <c r="I1679" s="253"/>
      <c r="J1679" s="253">
        <f t="shared" si="28"/>
        <v>0</v>
      </c>
    </row>
    <row r="1680" spans="1:10">
      <c r="A1680" s="253">
        <v>1872</v>
      </c>
      <c r="B1680" s="253" t="s">
        <v>526</v>
      </c>
      <c r="C1680" s="253" t="s">
        <v>553</v>
      </c>
      <c r="D1680" s="253" t="s">
        <v>4</v>
      </c>
      <c r="I1680" s="253"/>
      <c r="J1680" s="253">
        <f t="shared" si="28"/>
        <v>0</v>
      </c>
    </row>
    <row r="1681" spans="1:10">
      <c r="A1681" s="253">
        <v>1873</v>
      </c>
      <c r="B1681" s="253" t="s">
        <v>526</v>
      </c>
      <c r="C1681" s="253" t="s">
        <v>553</v>
      </c>
      <c r="D1681" s="253" t="s">
        <v>4</v>
      </c>
      <c r="I1681" s="253"/>
      <c r="J1681" s="253">
        <f t="shared" si="28"/>
        <v>0</v>
      </c>
    </row>
    <row r="1682" spans="1:10">
      <c r="A1682" s="253">
        <v>1874</v>
      </c>
      <c r="B1682" s="253" t="s">
        <v>526</v>
      </c>
      <c r="C1682" s="253" t="s">
        <v>553</v>
      </c>
      <c r="D1682" s="253" t="s">
        <v>4</v>
      </c>
      <c r="I1682" s="253"/>
      <c r="J1682" s="253">
        <f t="shared" si="28"/>
        <v>0</v>
      </c>
    </row>
    <row r="1683" spans="1:10">
      <c r="A1683" s="253">
        <v>1875</v>
      </c>
      <c r="B1683" s="253" t="s">
        <v>526</v>
      </c>
      <c r="C1683" s="253" t="s">
        <v>553</v>
      </c>
      <c r="D1683" s="253" t="s">
        <v>4</v>
      </c>
      <c r="I1683" s="253"/>
      <c r="J1683" s="253">
        <f t="shared" si="28"/>
        <v>0</v>
      </c>
    </row>
    <row r="1684" spans="1:10">
      <c r="A1684" s="253">
        <v>1876</v>
      </c>
      <c r="B1684" s="253" t="s">
        <v>526</v>
      </c>
      <c r="C1684" s="253" t="s">
        <v>553</v>
      </c>
      <c r="D1684" s="253" t="s">
        <v>4</v>
      </c>
      <c r="I1684" s="253"/>
      <c r="J1684" s="253">
        <f t="shared" si="28"/>
        <v>0</v>
      </c>
    </row>
    <row r="1685" spans="1:10">
      <c r="A1685" s="253">
        <v>1877</v>
      </c>
      <c r="B1685" s="253" t="s">
        <v>526</v>
      </c>
      <c r="C1685" s="253" t="s">
        <v>553</v>
      </c>
      <c r="D1685" s="253" t="s">
        <v>4</v>
      </c>
      <c r="I1685" s="253"/>
      <c r="J1685" s="253">
        <f t="shared" si="28"/>
        <v>0</v>
      </c>
    </row>
    <row r="1686" spans="1:10">
      <c r="A1686" s="253">
        <v>1878</v>
      </c>
      <c r="B1686" s="253" t="s">
        <v>526</v>
      </c>
      <c r="C1686" s="253" t="s">
        <v>553</v>
      </c>
      <c r="D1686" s="253" t="s">
        <v>4</v>
      </c>
      <c r="I1686" s="253"/>
      <c r="J1686" s="253">
        <f t="shared" si="28"/>
        <v>0</v>
      </c>
    </row>
    <row r="1687" spans="1:10">
      <c r="A1687" s="253">
        <v>1879</v>
      </c>
      <c r="B1687" s="253" t="s">
        <v>526</v>
      </c>
      <c r="C1687" s="253" t="s">
        <v>553</v>
      </c>
      <c r="D1687" s="253" t="s">
        <v>4</v>
      </c>
      <c r="I1687" s="253"/>
      <c r="J1687" s="253">
        <f t="shared" si="28"/>
        <v>0</v>
      </c>
    </row>
    <row r="1688" spans="1:10">
      <c r="A1688" s="253">
        <v>1880</v>
      </c>
      <c r="B1688" s="253" t="s">
        <v>526</v>
      </c>
      <c r="C1688" s="253" t="s">
        <v>553</v>
      </c>
      <c r="D1688" s="253" t="s">
        <v>4</v>
      </c>
      <c r="I1688" s="253"/>
      <c r="J1688" s="253">
        <f t="shared" si="28"/>
        <v>0</v>
      </c>
    </row>
    <row r="1689" spans="1:10">
      <c r="A1689" s="253">
        <v>1881</v>
      </c>
      <c r="B1689" s="253" t="s">
        <v>526</v>
      </c>
      <c r="C1689" s="253" t="s">
        <v>553</v>
      </c>
      <c r="D1689" s="253" t="s">
        <v>4</v>
      </c>
      <c r="I1689" s="253"/>
      <c r="J1689" s="253">
        <f t="shared" si="28"/>
        <v>0</v>
      </c>
    </row>
    <row r="1690" spans="1:10">
      <c r="A1690" s="253">
        <v>1882</v>
      </c>
      <c r="B1690" s="253" t="s">
        <v>526</v>
      </c>
      <c r="C1690" s="253" t="s">
        <v>553</v>
      </c>
      <c r="D1690" s="253" t="s">
        <v>4</v>
      </c>
      <c r="I1690" s="253"/>
      <c r="J1690" s="253">
        <f t="shared" si="28"/>
        <v>0</v>
      </c>
    </row>
    <row r="1691" spans="1:10">
      <c r="A1691" s="253">
        <v>1883</v>
      </c>
      <c r="B1691" s="253" t="s">
        <v>526</v>
      </c>
      <c r="C1691" s="253" t="s">
        <v>553</v>
      </c>
      <c r="D1691" s="253" t="s">
        <v>4</v>
      </c>
      <c r="I1691" s="253"/>
      <c r="J1691" s="253">
        <f t="shared" si="28"/>
        <v>0</v>
      </c>
    </row>
    <row r="1692" spans="1:10">
      <c r="A1692" s="253">
        <v>1884</v>
      </c>
      <c r="B1692" s="253" t="s">
        <v>526</v>
      </c>
      <c r="C1692" s="253" t="s">
        <v>553</v>
      </c>
      <c r="D1692" s="253" t="s">
        <v>4</v>
      </c>
      <c r="I1692" s="253"/>
      <c r="J1692" s="253">
        <f t="shared" si="28"/>
        <v>0</v>
      </c>
    </row>
    <row r="1693" spans="1:10">
      <c r="A1693" s="253">
        <v>1885</v>
      </c>
      <c r="B1693" s="253" t="s">
        <v>526</v>
      </c>
      <c r="C1693" s="253" t="s">
        <v>553</v>
      </c>
      <c r="D1693" s="253" t="s">
        <v>4</v>
      </c>
      <c r="I1693" s="253"/>
      <c r="J1693" s="253">
        <f t="shared" si="28"/>
        <v>0</v>
      </c>
    </row>
    <row r="1694" spans="1:10">
      <c r="A1694" s="253">
        <v>1886</v>
      </c>
      <c r="B1694" s="253" t="s">
        <v>526</v>
      </c>
      <c r="C1694" s="253" t="s">
        <v>553</v>
      </c>
      <c r="D1694" s="253" t="s">
        <v>4</v>
      </c>
      <c r="I1694" s="253"/>
      <c r="J1694" s="253">
        <f t="shared" si="28"/>
        <v>0</v>
      </c>
    </row>
    <row r="1695" spans="1:10">
      <c r="A1695" s="253">
        <v>1887</v>
      </c>
      <c r="B1695" s="253" t="s">
        <v>526</v>
      </c>
      <c r="C1695" s="253" t="s">
        <v>553</v>
      </c>
      <c r="D1695" s="253" t="s">
        <v>4</v>
      </c>
      <c r="I1695" s="253"/>
      <c r="J1695" s="253">
        <f t="shared" si="28"/>
        <v>0</v>
      </c>
    </row>
    <row r="1696" spans="1:10">
      <c r="A1696" s="253">
        <v>1888</v>
      </c>
      <c r="B1696" s="253" t="s">
        <v>526</v>
      </c>
      <c r="C1696" s="253" t="s">
        <v>553</v>
      </c>
      <c r="D1696" s="253" t="s">
        <v>4</v>
      </c>
      <c r="I1696" s="253"/>
      <c r="J1696" s="253">
        <f t="shared" si="28"/>
        <v>0</v>
      </c>
    </row>
    <row r="1697" spans="1:10">
      <c r="A1697" s="253">
        <v>1889</v>
      </c>
      <c r="B1697" s="253" t="s">
        <v>526</v>
      </c>
      <c r="C1697" s="253" t="s">
        <v>553</v>
      </c>
      <c r="D1697" s="253" t="s">
        <v>4</v>
      </c>
      <c r="I1697" s="253"/>
      <c r="J1697" s="253">
        <f t="shared" si="28"/>
        <v>0</v>
      </c>
    </row>
    <row r="1698" spans="1:10">
      <c r="A1698" s="253">
        <v>1890</v>
      </c>
      <c r="B1698" s="253" t="s">
        <v>526</v>
      </c>
      <c r="C1698" s="253" t="s">
        <v>553</v>
      </c>
      <c r="D1698" s="253" t="s">
        <v>4</v>
      </c>
      <c r="I1698" s="253"/>
      <c r="J1698" s="253">
        <f t="shared" si="28"/>
        <v>0</v>
      </c>
    </row>
    <row r="1699" spans="1:10">
      <c r="A1699" s="253">
        <v>1891</v>
      </c>
      <c r="B1699" s="253" t="s">
        <v>526</v>
      </c>
      <c r="C1699" s="253" t="s">
        <v>553</v>
      </c>
      <c r="D1699" s="253" t="s">
        <v>4</v>
      </c>
      <c r="I1699" s="253"/>
      <c r="J1699" s="253">
        <f t="shared" si="28"/>
        <v>0</v>
      </c>
    </row>
    <row r="1700" spans="1:10">
      <c r="A1700" s="253">
        <v>1892</v>
      </c>
      <c r="B1700" s="253" t="s">
        <v>526</v>
      </c>
      <c r="C1700" s="253" t="s">
        <v>553</v>
      </c>
      <c r="D1700" s="253" t="s">
        <v>4</v>
      </c>
      <c r="I1700" s="253"/>
      <c r="J1700" s="253">
        <f t="shared" si="28"/>
        <v>0</v>
      </c>
    </row>
    <row r="1701" spans="1:10">
      <c r="A1701" s="253">
        <v>1893</v>
      </c>
      <c r="B1701" s="253" t="s">
        <v>526</v>
      </c>
      <c r="C1701" s="253" t="s">
        <v>553</v>
      </c>
      <c r="D1701" s="253" t="s">
        <v>4</v>
      </c>
      <c r="I1701" s="253"/>
      <c r="J1701" s="253">
        <f t="shared" si="28"/>
        <v>0</v>
      </c>
    </row>
    <row r="1702" spans="1:10">
      <c r="A1702" s="253">
        <v>1894</v>
      </c>
      <c r="B1702" s="253" t="s">
        <v>526</v>
      </c>
      <c r="C1702" s="253" t="s">
        <v>553</v>
      </c>
      <c r="D1702" s="253" t="s">
        <v>4</v>
      </c>
      <c r="I1702" s="253"/>
      <c r="J1702" s="253">
        <f t="shared" si="28"/>
        <v>0</v>
      </c>
    </row>
    <row r="1703" spans="1:10">
      <c r="A1703" s="253">
        <v>1895</v>
      </c>
      <c r="B1703" s="253" t="s">
        <v>526</v>
      </c>
      <c r="C1703" s="253" t="s">
        <v>553</v>
      </c>
      <c r="D1703" s="253" t="s">
        <v>4</v>
      </c>
      <c r="I1703" s="253"/>
      <c r="J1703" s="253">
        <f t="shared" si="28"/>
        <v>0</v>
      </c>
    </row>
    <row r="1704" spans="1:10">
      <c r="A1704" s="253">
        <v>1896</v>
      </c>
      <c r="B1704" s="253" t="s">
        <v>526</v>
      </c>
      <c r="C1704" s="253" t="s">
        <v>553</v>
      </c>
      <c r="D1704" s="253" t="s">
        <v>4</v>
      </c>
      <c r="I1704" s="253"/>
      <c r="J1704" s="253">
        <f t="shared" si="28"/>
        <v>0</v>
      </c>
    </row>
    <row r="1705" spans="1:10">
      <c r="A1705" s="253">
        <v>1897</v>
      </c>
      <c r="B1705" s="253" t="s">
        <v>526</v>
      </c>
      <c r="C1705" s="253" t="s">
        <v>553</v>
      </c>
      <c r="D1705" s="253" t="s">
        <v>4</v>
      </c>
      <c r="I1705" s="253"/>
      <c r="J1705" s="253">
        <f t="shared" si="28"/>
        <v>0</v>
      </c>
    </row>
    <row r="1706" spans="1:10">
      <c r="A1706" s="253">
        <v>1898</v>
      </c>
      <c r="B1706" s="253" t="s">
        <v>526</v>
      </c>
      <c r="C1706" s="253" t="s">
        <v>553</v>
      </c>
      <c r="D1706" s="253" t="s">
        <v>4</v>
      </c>
      <c r="I1706" s="253"/>
      <c r="J1706" s="253">
        <f t="shared" si="28"/>
        <v>0</v>
      </c>
    </row>
    <row r="1707" spans="1:10">
      <c r="A1707" s="253">
        <v>1899</v>
      </c>
      <c r="B1707" s="253" t="s">
        <v>526</v>
      </c>
      <c r="C1707" s="253" t="s">
        <v>553</v>
      </c>
      <c r="D1707" s="253" t="s">
        <v>4</v>
      </c>
      <c r="I1707" s="253"/>
      <c r="J1707" s="253">
        <f t="shared" si="28"/>
        <v>0</v>
      </c>
    </row>
    <row r="1708" spans="1:10">
      <c r="A1708" s="253">
        <v>1900</v>
      </c>
      <c r="B1708" s="253" t="s">
        <v>526</v>
      </c>
      <c r="C1708" s="253" t="s">
        <v>553</v>
      </c>
      <c r="D1708" s="253" t="s">
        <v>4</v>
      </c>
      <c r="I1708" s="253"/>
      <c r="J1708" s="253">
        <f t="shared" si="28"/>
        <v>0</v>
      </c>
    </row>
    <row r="1709" spans="1:10">
      <c r="A1709" s="253">
        <v>1901</v>
      </c>
      <c r="B1709" s="253" t="s">
        <v>526</v>
      </c>
      <c r="C1709" s="253" t="s">
        <v>553</v>
      </c>
      <c r="D1709" s="253" t="s">
        <v>4</v>
      </c>
      <c r="I1709" s="253"/>
      <c r="J1709" s="253">
        <f t="shared" si="28"/>
        <v>0</v>
      </c>
    </row>
    <row r="1710" spans="1:10">
      <c r="A1710" s="253">
        <v>1902</v>
      </c>
      <c r="B1710" s="253" t="s">
        <v>526</v>
      </c>
      <c r="C1710" s="253" t="s">
        <v>553</v>
      </c>
      <c r="D1710" s="253" t="s">
        <v>4</v>
      </c>
      <c r="I1710" s="253"/>
      <c r="J1710" s="253">
        <f t="shared" si="28"/>
        <v>0</v>
      </c>
    </row>
    <row r="1711" spans="1:10">
      <c r="A1711" s="253">
        <v>1903</v>
      </c>
      <c r="B1711" s="253" t="s">
        <v>526</v>
      </c>
      <c r="C1711" s="253" t="s">
        <v>553</v>
      </c>
      <c r="D1711" s="253" t="s">
        <v>4</v>
      </c>
      <c r="I1711" s="253"/>
      <c r="J1711" s="253">
        <f t="shared" si="28"/>
        <v>0</v>
      </c>
    </row>
    <row r="1712" spans="1:10">
      <c r="A1712" s="253">
        <v>1904</v>
      </c>
      <c r="B1712" s="253" t="s">
        <v>526</v>
      </c>
      <c r="C1712" s="253" t="s">
        <v>553</v>
      </c>
      <c r="D1712" s="253" t="s">
        <v>4</v>
      </c>
      <c r="I1712" s="253"/>
      <c r="J1712" s="253">
        <f t="shared" si="28"/>
        <v>0</v>
      </c>
    </row>
    <row r="1713" spans="1:10">
      <c r="A1713" s="253">
        <v>1905</v>
      </c>
      <c r="B1713" s="253" t="s">
        <v>526</v>
      </c>
      <c r="C1713" s="253" t="s">
        <v>553</v>
      </c>
      <c r="D1713" s="253" t="s">
        <v>4</v>
      </c>
      <c r="I1713" s="253"/>
      <c r="J1713" s="253">
        <f t="shared" si="28"/>
        <v>0</v>
      </c>
    </row>
    <row r="1714" spans="1:10">
      <c r="A1714" s="253">
        <v>1906</v>
      </c>
      <c r="B1714" s="253" t="s">
        <v>526</v>
      </c>
      <c r="C1714" s="253" t="s">
        <v>553</v>
      </c>
      <c r="D1714" s="253" t="s">
        <v>4</v>
      </c>
      <c r="I1714" s="253"/>
      <c r="J1714" s="253">
        <f t="shared" si="28"/>
        <v>0</v>
      </c>
    </row>
    <row r="1715" spans="1:10">
      <c r="A1715" s="253">
        <v>1907</v>
      </c>
      <c r="B1715" s="253" t="s">
        <v>526</v>
      </c>
      <c r="C1715" s="253" t="s">
        <v>553</v>
      </c>
      <c r="D1715" s="253" t="s">
        <v>4</v>
      </c>
      <c r="I1715" s="253"/>
      <c r="J1715" s="253">
        <f t="shared" si="28"/>
        <v>0</v>
      </c>
    </row>
    <row r="1716" spans="1:10">
      <c r="A1716" s="253">
        <v>1908</v>
      </c>
      <c r="B1716" s="253" t="s">
        <v>526</v>
      </c>
      <c r="C1716" s="253" t="s">
        <v>553</v>
      </c>
      <c r="D1716" s="253" t="s">
        <v>4</v>
      </c>
      <c r="I1716" s="253"/>
      <c r="J1716" s="253">
        <f t="shared" si="28"/>
        <v>0</v>
      </c>
    </row>
    <row r="1717" spans="1:10">
      <c r="A1717" s="253">
        <v>1909</v>
      </c>
      <c r="B1717" s="253" t="s">
        <v>526</v>
      </c>
      <c r="C1717" s="253" t="s">
        <v>553</v>
      </c>
      <c r="D1717" s="253" t="s">
        <v>4</v>
      </c>
      <c r="I1717" s="253"/>
      <c r="J1717" s="253">
        <f t="shared" si="28"/>
        <v>0</v>
      </c>
    </row>
    <row r="1718" spans="1:10">
      <c r="A1718" s="253">
        <v>1910</v>
      </c>
      <c r="B1718" s="253" t="s">
        <v>526</v>
      </c>
      <c r="C1718" s="253" t="s">
        <v>553</v>
      </c>
      <c r="D1718" s="253" t="s">
        <v>4</v>
      </c>
      <c r="I1718" s="253"/>
      <c r="J1718" s="253">
        <f t="shared" si="28"/>
        <v>0</v>
      </c>
    </row>
    <row r="1719" spans="1:10">
      <c r="A1719" s="253">
        <v>1911</v>
      </c>
      <c r="B1719" s="253" t="s">
        <v>526</v>
      </c>
      <c r="C1719" s="253" t="s">
        <v>553</v>
      </c>
      <c r="D1719" s="253" t="s">
        <v>4</v>
      </c>
      <c r="I1719" s="253"/>
      <c r="J1719" s="253">
        <f t="shared" si="28"/>
        <v>0</v>
      </c>
    </row>
    <row r="1720" spans="1:10">
      <c r="A1720" s="253">
        <v>1912</v>
      </c>
      <c r="B1720" s="253" t="s">
        <v>526</v>
      </c>
      <c r="C1720" s="253" t="s">
        <v>553</v>
      </c>
      <c r="D1720" s="253" t="s">
        <v>4</v>
      </c>
      <c r="I1720" s="253"/>
      <c r="J1720" s="253">
        <f t="shared" si="28"/>
        <v>0</v>
      </c>
    </row>
    <row r="1721" spans="1:10">
      <c r="A1721" s="253">
        <v>1913</v>
      </c>
      <c r="B1721" s="253" t="s">
        <v>526</v>
      </c>
      <c r="C1721" s="253" t="s">
        <v>553</v>
      </c>
      <c r="D1721" s="253" t="s">
        <v>4</v>
      </c>
      <c r="I1721" s="253"/>
      <c r="J1721" s="253">
        <f t="shared" si="28"/>
        <v>0</v>
      </c>
    </row>
    <row r="1722" spans="1:10">
      <c r="A1722" s="253">
        <v>1914</v>
      </c>
      <c r="B1722" s="253" t="s">
        <v>526</v>
      </c>
      <c r="C1722" s="253" t="s">
        <v>553</v>
      </c>
      <c r="D1722" s="253" t="s">
        <v>4</v>
      </c>
      <c r="I1722" s="253"/>
      <c r="J1722" s="253">
        <f t="shared" si="28"/>
        <v>0</v>
      </c>
    </row>
    <row r="1723" spans="1:10">
      <c r="A1723" s="253">
        <v>1915</v>
      </c>
      <c r="B1723" s="253" t="s">
        <v>526</v>
      </c>
      <c r="C1723" s="253" t="s">
        <v>553</v>
      </c>
      <c r="D1723" s="253" t="s">
        <v>4</v>
      </c>
      <c r="I1723" s="253"/>
      <c r="J1723" s="253">
        <f t="shared" si="28"/>
        <v>0</v>
      </c>
    </row>
    <row r="1724" spans="1:10">
      <c r="A1724" s="253">
        <v>1916</v>
      </c>
      <c r="B1724" s="253" t="s">
        <v>526</v>
      </c>
      <c r="C1724" s="253" t="s">
        <v>553</v>
      </c>
      <c r="D1724" s="253" t="s">
        <v>4</v>
      </c>
      <c r="I1724" s="253"/>
      <c r="J1724" s="253">
        <f t="shared" si="28"/>
        <v>0</v>
      </c>
    </row>
    <row r="1725" spans="1:10">
      <c r="A1725" s="253">
        <v>1917</v>
      </c>
      <c r="B1725" s="253" t="s">
        <v>526</v>
      </c>
      <c r="C1725" s="253" t="s">
        <v>553</v>
      </c>
      <c r="D1725" s="253" t="s">
        <v>4</v>
      </c>
      <c r="I1725" s="253"/>
      <c r="J1725" s="253">
        <f t="shared" si="28"/>
        <v>0</v>
      </c>
    </row>
    <row r="1726" spans="1:10">
      <c r="A1726" s="253">
        <v>1918</v>
      </c>
      <c r="B1726" s="253" t="s">
        <v>526</v>
      </c>
      <c r="C1726" s="253" t="s">
        <v>553</v>
      </c>
      <c r="D1726" s="253" t="s">
        <v>4</v>
      </c>
      <c r="I1726" s="253"/>
      <c r="J1726" s="253">
        <f t="shared" si="28"/>
        <v>0</v>
      </c>
    </row>
    <row r="1727" spans="1:10">
      <c r="A1727" s="253">
        <v>1919</v>
      </c>
      <c r="B1727" s="253" t="s">
        <v>526</v>
      </c>
      <c r="C1727" s="253" t="s">
        <v>553</v>
      </c>
      <c r="D1727" s="253" t="s">
        <v>4</v>
      </c>
      <c r="I1727" s="253"/>
      <c r="J1727" s="253">
        <f t="shared" si="28"/>
        <v>0</v>
      </c>
    </row>
    <row r="1728" spans="1:10">
      <c r="A1728" s="253">
        <v>1920</v>
      </c>
      <c r="B1728" s="253" t="s">
        <v>526</v>
      </c>
      <c r="C1728" s="253" t="s">
        <v>553</v>
      </c>
      <c r="D1728" s="253" t="s">
        <v>4</v>
      </c>
      <c r="I1728" s="253"/>
      <c r="J1728" s="253">
        <f t="shared" si="28"/>
        <v>0</v>
      </c>
    </row>
    <row r="1729" spans="1:10">
      <c r="A1729" s="253">
        <v>1921</v>
      </c>
      <c r="B1729" s="253" t="s">
        <v>526</v>
      </c>
      <c r="C1729" s="253" t="s">
        <v>479</v>
      </c>
      <c r="D1729" s="253" t="s">
        <v>4</v>
      </c>
      <c r="I1729" s="253"/>
      <c r="J1729" s="253">
        <f t="shared" si="28"/>
        <v>0</v>
      </c>
    </row>
    <row r="1730" spans="1:10">
      <c r="A1730" s="253">
        <v>1922</v>
      </c>
      <c r="B1730" s="253" t="s">
        <v>526</v>
      </c>
      <c r="C1730" s="253" t="s">
        <v>479</v>
      </c>
      <c r="D1730" s="253" t="s">
        <v>4</v>
      </c>
      <c r="I1730" s="253"/>
      <c r="J1730" s="253">
        <f t="shared" si="28"/>
        <v>0</v>
      </c>
    </row>
    <row r="1731" spans="1:10">
      <c r="A1731" s="253">
        <v>1923</v>
      </c>
      <c r="B1731" s="253" t="s">
        <v>526</v>
      </c>
      <c r="C1731" s="253" t="s">
        <v>479</v>
      </c>
      <c r="D1731" s="253" t="s">
        <v>4</v>
      </c>
      <c r="I1731" s="253"/>
      <c r="J1731" s="253">
        <f t="shared" si="28"/>
        <v>0</v>
      </c>
    </row>
    <row r="1732" spans="1:10">
      <c r="A1732" s="253">
        <v>1924</v>
      </c>
      <c r="B1732" s="253" t="s">
        <v>526</v>
      </c>
      <c r="C1732" s="253" t="s">
        <v>479</v>
      </c>
      <c r="D1732" s="253" t="s">
        <v>4</v>
      </c>
      <c r="I1732" s="253"/>
      <c r="J1732" s="253">
        <f t="shared" si="28"/>
        <v>0</v>
      </c>
    </row>
    <row r="1733" spans="1:10">
      <c r="A1733" s="253">
        <v>1925</v>
      </c>
      <c r="B1733" s="253" t="s">
        <v>526</v>
      </c>
      <c r="C1733" s="253" t="s">
        <v>479</v>
      </c>
      <c r="D1733" s="253" t="s">
        <v>4</v>
      </c>
      <c r="I1733" s="253"/>
      <c r="J1733" s="253">
        <f t="shared" si="28"/>
        <v>0</v>
      </c>
    </row>
    <row r="1734" spans="1:10">
      <c r="A1734" s="253">
        <v>1926</v>
      </c>
      <c r="B1734" s="253" t="s">
        <v>526</v>
      </c>
      <c r="C1734" s="253" t="s">
        <v>479</v>
      </c>
      <c r="D1734" s="253" t="s">
        <v>4</v>
      </c>
      <c r="I1734" s="253"/>
      <c r="J1734" s="253">
        <f t="shared" si="28"/>
        <v>0</v>
      </c>
    </row>
    <row r="1735" spans="1:10">
      <c r="A1735" s="253">
        <v>1927</v>
      </c>
      <c r="B1735" s="253" t="s">
        <v>526</v>
      </c>
      <c r="C1735" s="253" t="s">
        <v>479</v>
      </c>
      <c r="D1735" s="253" t="s">
        <v>4</v>
      </c>
      <c r="I1735" s="253"/>
      <c r="J1735" s="253">
        <f t="shared" si="28"/>
        <v>0</v>
      </c>
    </row>
    <row r="1736" spans="1:10">
      <c r="A1736" s="253">
        <v>1928</v>
      </c>
      <c r="B1736" s="253" t="s">
        <v>526</v>
      </c>
      <c r="C1736" s="253" t="s">
        <v>479</v>
      </c>
      <c r="D1736" s="253" t="s">
        <v>4</v>
      </c>
      <c r="I1736" s="253"/>
      <c r="J1736" s="253">
        <f t="shared" si="28"/>
        <v>0</v>
      </c>
    </row>
    <row r="1737" spans="1:10">
      <c r="A1737" s="253">
        <v>1929</v>
      </c>
      <c r="B1737" s="253" t="s">
        <v>526</v>
      </c>
      <c r="C1737" s="253" t="s">
        <v>479</v>
      </c>
      <c r="D1737" s="253" t="s">
        <v>4</v>
      </c>
      <c r="I1737" s="253"/>
      <c r="J1737" s="253">
        <f t="shared" ref="J1737:J1800" si="29">IF(E1737="Category 1",1,IF(E1737="Category 2",2,IF(E1737="Category 3",3,0)))</f>
        <v>0</v>
      </c>
    </row>
    <row r="1738" spans="1:10">
      <c r="A1738" s="253">
        <v>1930</v>
      </c>
      <c r="B1738" s="253" t="s">
        <v>526</v>
      </c>
      <c r="C1738" s="253" t="s">
        <v>479</v>
      </c>
      <c r="D1738" s="253" t="s">
        <v>4</v>
      </c>
      <c r="I1738" s="253"/>
      <c r="J1738" s="253">
        <f t="shared" si="29"/>
        <v>0</v>
      </c>
    </row>
    <row r="1739" spans="1:10">
      <c r="A1739" s="253">
        <v>1931</v>
      </c>
      <c r="B1739" s="253" t="s">
        <v>526</v>
      </c>
      <c r="C1739" s="253" t="s">
        <v>479</v>
      </c>
      <c r="D1739" s="253" t="s">
        <v>4</v>
      </c>
      <c r="I1739" s="253"/>
      <c r="J1739" s="253">
        <f t="shared" si="29"/>
        <v>0</v>
      </c>
    </row>
    <row r="1740" spans="1:10">
      <c r="A1740" s="253">
        <v>1932</v>
      </c>
      <c r="B1740" s="253" t="s">
        <v>526</v>
      </c>
      <c r="C1740" s="253" t="s">
        <v>479</v>
      </c>
      <c r="D1740" s="253" t="s">
        <v>4</v>
      </c>
      <c r="I1740" s="253"/>
      <c r="J1740" s="253">
        <f t="shared" si="29"/>
        <v>0</v>
      </c>
    </row>
    <row r="1741" spans="1:10">
      <c r="A1741" s="253">
        <v>1933</v>
      </c>
      <c r="B1741" s="253" t="s">
        <v>526</v>
      </c>
      <c r="C1741" s="253" t="s">
        <v>479</v>
      </c>
      <c r="D1741" s="253" t="s">
        <v>4</v>
      </c>
      <c r="I1741" s="253"/>
      <c r="J1741" s="253">
        <f t="shared" si="29"/>
        <v>0</v>
      </c>
    </row>
    <row r="1742" spans="1:10">
      <c r="A1742" s="253">
        <v>1934</v>
      </c>
      <c r="B1742" s="253" t="s">
        <v>526</v>
      </c>
      <c r="C1742" s="253" t="s">
        <v>479</v>
      </c>
      <c r="D1742" s="253" t="s">
        <v>4</v>
      </c>
      <c r="I1742" s="253"/>
      <c r="J1742" s="253">
        <f t="shared" si="29"/>
        <v>0</v>
      </c>
    </row>
    <row r="1743" spans="1:10">
      <c r="A1743" s="253">
        <v>1935</v>
      </c>
      <c r="B1743" s="253" t="s">
        <v>526</v>
      </c>
      <c r="C1743" s="253" t="s">
        <v>479</v>
      </c>
      <c r="D1743" s="253" t="s">
        <v>4</v>
      </c>
      <c r="I1743" s="253"/>
      <c r="J1743" s="253">
        <f t="shared" si="29"/>
        <v>0</v>
      </c>
    </row>
    <row r="1744" spans="1:10">
      <c r="A1744" s="253">
        <v>1936</v>
      </c>
      <c r="B1744" s="253" t="s">
        <v>526</v>
      </c>
      <c r="C1744" s="253" t="s">
        <v>479</v>
      </c>
      <c r="D1744" s="253" t="s">
        <v>4</v>
      </c>
      <c r="I1744" s="253"/>
      <c r="J1744" s="253">
        <f t="shared" si="29"/>
        <v>0</v>
      </c>
    </row>
    <row r="1745" spans="1:10">
      <c r="A1745" s="253">
        <v>1937</v>
      </c>
      <c r="B1745" s="253" t="s">
        <v>526</v>
      </c>
      <c r="C1745" s="253" t="s">
        <v>479</v>
      </c>
      <c r="D1745" s="253" t="s">
        <v>4</v>
      </c>
      <c r="I1745" s="253"/>
      <c r="J1745" s="253">
        <f t="shared" si="29"/>
        <v>0</v>
      </c>
    </row>
    <row r="1746" spans="1:10">
      <c r="A1746" s="253">
        <v>1938</v>
      </c>
      <c r="B1746" s="253" t="s">
        <v>526</v>
      </c>
      <c r="C1746" s="253" t="s">
        <v>479</v>
      </c>
      <c r="D1746" s="253" t="s">
        <v>4</v>
      </c>
      <c r="I1746" s="253"/>
      <c r="J1746" s="253">
        <f t="shared" si="29"/>
        <v>0</v>
      </c>
    </row>
    <row r="1747" spans="1:10">
      <c r="A1747" s="253">
        <v>1939</v>
      </c>
      <c r="B1747" s="253" t="s">
        <v>526</v>
      </c>
      <c r="C1747" s="253" t="s">
        <v>479</v>
      </c>
      <c r="D1747" s="253" t="s">
        <v>4</v>
      </c>
      <c r="I1747" s="253"/>
      <c r="J1747" s="253">
        <f t="shared" si="29"/>
        <v>0</v>
      </c>
    </row>
    <row r="1748" spans="1:10">
      <c r="A1748" s="253">
        <v>1940</v>
      </c>
      <c r="B1748" s="253" t="s">
        <v>526</v>
      </c>
      <c r="C1748" s="253" t="s">
        <v>479</v>
      </c>
      <c r="D1748" s="253" t="s">
        <v>4</v>
      </c>
      <c r="I1748" s="253"/>
      <c r="J1748" s="253">
        <f t="shared" si="29"/>
        <v>0</v>
      </c>
    </row>
    <row r="1749" spans="1:10">
      <c r="A1749" s="253">
        <v>1941</v>
      </c>
      <c r="B1749" s="253" t="s">
        <v>526</v>
      </c>
      <c r="C1749" s="253" t="s">
        <v>479</v>
      </c>
      <c r="D1749" s="253" t="s">
        <v>4</v>
      </c>
      <c r="I1749" s="253"/>
      <c r="J1749" s="253">
        <f t="shared" si="29"/>
        <v>0</v>
      </c>
    </row>
    <row r="1750" spans="1:10">
      <c r="A1750" s="253">
        <v>1942</v>
      </c>
      <c r="B1750" s="253" t="s">
        <v>526</v>
      </c>
      <c r="C1750" s="253" t="s">
        <v>479</v>
      </c>
      <c r="D1750" s="253" t="s">
        <v>4</v>
      </c>
      <c r="I1750" s="253"/>
      <c r="J1750" s="253">
        <f t="shared" si="29"/>
        <v>0</v>
      </c>
    </row>
    <row r="1751" spans="1:10">
      <c r="A1751" s="253">
        <v>1943</v>
      </c>
      <c r="B1751" s="253" t="s">
        <v>526</v>
      </c>
      <c r="C1751" s="253" t="s">
        <v>479</v>
      </c>
      <c r="D1751" s="253" t="s">
        <v>4</v>
      </c>
      <c r="I1751" s="253"/>
      <c r="J1751" s="253">
        <f t="shared" si="29"/>
        <v>0</v>
      </c>
    </row>
    <row r="1752" spans="1:10">
      <c r="A1752" s="253">
        <v>1944</v>
      </c>
      <c r="B1752" s="253" t="s">
        <v>526</v>
      </c>
      <c r="C1752" s="253" t="s">
        <v>479</v>
      </c>
      <c r="D1752" s="253" t="s">
        <v>4</v>
      </c>
      <c r="I1752" s="253"/>
      <c r="J1752" s="253">
        <f t="shared" si="29"/>
        <v>0</v>
      </c>
    </row>
    <row r="1753" spans="1:10">
      <c r="A1753" s="253">
        <v>1945</v>
      </c>
      <c r="B1753" s="253" t="s">
        <v>526</v>
      </c>
      <c r="C1753" s="253" t="s">
        <v>479</v>
      </c>
      <c r="D1753" s="253" t="s">
        <v>4</v>
      </c>
      <c r="I1753" s="253"/>
      <c r="J1753" s="253">
        <f t="shared" si="29"/>
        <v>0</v>
      </c>
    </row>
    <row r="1754" spans="1:10">
      <c r="A1754" s="253">
        <v>1946</v>
      </c>
      <c r="B1754" s="253" t="s">
        <v>526</v>
      </c>
      <c r="C1754" s="253" t="s">
        <v>479</v>
      </c>
      <c r="D1754" s="253" t="s">
        <v>4</v>
      </c>
      <c r="I1754" s="253"/>
      <c r="J1754" s="253">
        <f t="shared" si="29"/>
        <v>0</v>
      </c>
    </row>
    <row r="1755" spans="1:10">
      <c r="A1755" s="253">
        <v>1947</v>
      </c>
      <c r="B1755" s="253" t="s">
        <v>526</v>
      </c>
      <c r="C1755" s="253" t="s">
        <v>479</v>
      </c>
      <c r="D1755" s="253" t="s">
        <v>4</v>
      </c>
      <c r="I1755" s="253"/>
      <c r="J1755" s="253">
        <f t="shared" si="29"/>
        <v>0</v>
      </c>
    </row>
    <row r="1756" spans="1:10">
      <c r="A1756" s="253">
        <v>1948</v>
      </c>
      <c r="B1756" s="253" t="s">
        <v>526</v>
      </c>
      <c r="C1756" s="253" t="s">
        <v>479</v>
      </c>
      <c r="D1756" s="253" t="s">
        <v>4</v>
      </c>
      <c r="I1756" s="253"/>
      <c r="J1756" s="253">
        <f t="shared" si="29"/>
        <v>0</v>
      </c>
    </row>
    <row r="1757" spans="1:10">
      <c r="A1757" s="253">
        <v>1949</v>
      </c>
      <c r="B1757" s="253" t="s">
        <v>526</v>
      </c>
      <c r="C1757" s="253" t="s">
        <v>479</v>
      </c>
      <c r="D1757" s="253" t="s">
        <v>4</v>
      </c>
      <c r="I1757" s="253"/>
      <c r="J1757" s="253">
        <f t="shared" si="29"/>
        <v>0</v>
      </c>
    </row>
    <row r="1758" spans="1:10">
      <c r="A1758" s="253">
        <v>1950</v>
      </c>
      <c r="B1758" s="253" t="s">
        <v>526</v>
      </c>
      <c r="C1758" s="253" t="s">
        <v>479</v>
      </c>
      <c r="D1758" s="253" t="s">
        <v>4</v>
      </c>
      <c r="I1758" s="253"/>
      <c r="J1758" s="253">
        <f t="shared" si="29"/>
        <v>0</v>
      </c>
    </row>
    <row r="1759" spans="1:10">
      <c r="A1759" s="253">
        <v>1951</v>
      </c>
      <c r="B1759" s="253" t="s">
        <v>526</v>
      </c>
      <c r="C1759" s="253" t="s">
        <v>479</v>
      </c>
      <c r="D1759" s="253" t="s">
        <v>4</v>
      </c>
      <c r="I1759" s="253"/>
      <c r="J1759" s="253">
        <f t="shared" si="29"/>
        <v>0</v>
      </c>
    </row>
    <row r="1760" spans="1:10">
      <c r="A1760" s="253">
        <v>1952</v>
      </c>
      <c r="B1760" s="253" t="s">
        <v>526</v>
      </c>
      <c r="C1760" s="253" t="s">
        <v>479</v>
      </c>
      <c r="D1760" s="253" t="s">
        <v>4</v>
      </c>
      <c r="I1760" s="253"/>
      <c r="J1760" s="253">
        <f t="shared" si="29"/>
        <v>0</v>
      </c>
    </row>
    <row r="1761" spans="1:10">
      <c r="A1761" s="253">
        <v>1953</v>
      </c>
      <c r="B1761" s="253" t="s">
        <v>526</v>
      </c>
      <c r="C1761" s="253" t="s">
        <v>479</v>
      </c>
      <c r="D1761" s="253" t="s">
        <v>4</v>
      </c>
      <c r="I1761" s="253"/>
      <c r="J1761" s="253">
        <f t="shared" si="29"/>
        <v>0</v>
      </c>
    </row>
    <row r="1762" spans="1:10">
      <c r="A1762" s="253">
        <v>1954</v>
      </c>
      <c r="B1762" s="253" t="s">
        <v>526</v>
      </c>
      <c r="C1762" s="253" t="s">
        <v>479</v>
      </c>
      <c r="D1762" s="253" t="s">
        <v>4</v>
      </c>
      <c r="I1762" s="253"/>
      <c r="J1762" s="253">
        <f t="shared" si="29"/>
        <v>0</v>
      </c>
    </row>
    <row r="1763" spans="1:10">
      <c r="A1763" s="253">
        <v>1955</v>
      </c>
      <c r="B1763" s="253" t="s">
        <v>526</v>
      </c>
      <c r="C1763" s="253" t="s">
        <v>479</v>
      </c>
      <c r="D1763" s="253" t="s">
        <v>4</v>
      </c>
      <c r="I1763" s="253"/>
      <c r="J1763" s="253">
        <f t="shared" si="29"/>
        <v>0</v>
      </c>
    </row>
    <row r="1764" spans="1:10">
      <c r="A1764" s="253">
        <v>1956</v>
      </c>
      <c r="B1764" s="253" t="s">
        <v>526</v>
      </c>
      <c r="C1764" s="253" t="s">
        <v>479</v>
      </c>
      <c r="D1764" s="253" t="s">
        <v>4</v>
      </c>
      <c r="I1764" s="253"/>
      <c r="J1764" s="253">
        <f t="shared" si="29"/>
        <v>0</v>
      </c>
    </row>
    <row r="1765" spans="1:10">
      <c r="A1765" s="253">
        <v>1957</v>
      </c>
      <c r="B1765" s="253" t="s">
        <v>526</v>
      </c>
      <c r="C1765" s="253" t="s">
        <v>479</v>
      </c>
      <c r="D1765" s="253" t="s">
        <v>4</v>
      </c>
      <c r="I1765" s="253"/>
      <c r="J1765" s="253">
        <f t="shared" si="29"/>
        <v>0</v>
      </c>
    </row>
    <row r="1766" spans="1:10">
      <c r="A1766" s="253">
        <v>1958</v>
      </c>
      <c r="B1766" s="253" t="s">
        <v>526</v>
      </c>
      <c r="C1766" s="253" t="s">
        <v>479</v>
      </c>
      <c r="D1766" s="253" t="s">
        <v>4</v>
      </c>
      <c r="I1766" s="253"/>
      <c r="J1766" s="253">
        <f t="shared" si="29"/>
        <v>0</v>
      </c>
    </row>
    <row r="1767" spans="1:10">
      <c r="A1767" s="253">
        <v>1959</v>
      </c>
      <c r="B1767" s="253" t="s">
        <v>526</v>
      </c>
      <c r="C1767" s="253" t="s">
        <v>479</v>
      </c>
      <c r="D1767" s="253" t="s">
        <v>4</v>
      </c>
      <c r="I1767" s="253"/>
      <c r="J1767" s="253">
        <f t="shared" si="29"/>
        <v>0</v>
      </c>
    </row>
    <row r="1768" spans="1:10">
      <c r="A1768" s="253">
        <v>1960</v>
      </c>
      <c r="B1768" s="253" t="s">
        <v>526</v>
      </c>
      <c r="C1768" s="253" t="s">
        <v>479</v>
      </c>
      <c r="D1768" s="253" t="s">
        <v>4</v>
      </c>
      <c r="I1768" s="253"/>
      <c r="J1768" s="253">
        <f t="shared" si="29"/>
        <v>0</v>
      </c>
    </row>
    <row r="1769" spans="1:10">
      <c r="A1769" s="253">
        <v>1961</v>
      </c>
      <c r="B1769" s="253" t="s">
        <v>526</v>
      </c>
      <c r="C1769" s="253" t="s">
        <v>479</v>
      </c>
      <c r="D1769" s="253" t="s">
        <v>4</v>
      </c>
      <c r="I1769" s="253"/>
      <c r="J1769" s="253">
        <f t="shared" si="29"/>
        <v>0</v>
      </c>
    </row>
    <row r="1770" spans="1:10">
      <c r="A1770" s="253">
        <v>1962</v>
      </c>
      <c r="B1770" s="253" t="s">
        <v>526</v>
      </c>
      <c r="C1770" s="253" t="s">
        <v>479</v>
      </c>
      <c r="D1770" s="253" t="s">
        <v>4</v>
      </c>
      <c r="I1770" s="253"/>
      <c r="J1770" s="253">
        <f t="shared" si="29"/>
        <v>0</v>
      </c>
    </row>
    <row r="1771" spans="1:10">
      <c r="A1771" s="253">
        <v>1963</v>
      </c>
      <c r="B1771" s="253" t="s">
        <v>526</v>
      </c>
      <c r="C1771" s="253" t="s">
        <v>479</v>
      </c>
      <c r="D1771" s="253" t="s">
        <v>4</v>
      </c>
      <c r="I1771" s="253"/>
      <c r="J1771" s="253">
        <f t="shared" si="29"/>
        <v>0</v>
      </c>
    </row>
    <row r="1772" spans="1:10">
      <c r="A1772" s="253">
        <v>1964</v>
      </c>
      <c r="B1772" s="253" t="s">
        <v>526</v>
      </c>
      <c r="C1772" s="253" t="s">
        <v>479</v>
      </c>
      <c r="D1772" s="253" t="s">
        <v>4</v>
      </c>
      <c r="I1772" s="253"/>
      <c r="J1772" s="253">
        <f t="shared" si="29"/>
        <v>0</v>
      </c>
    </row>
    <row r="1773" spans="1:10">
      <c r="A1773" s="253">
        <v>1965</v>
      </c>
      <c r="B1773" s="253" t="s">
        <v>526</v>
      </c>
      <c r="C1773" s="253" t="s">
        <v>479</v>
      </c>
      <c r="D1773" s="253" t="s">
        <v>4</v>
      </c>
      <c r="I1773" s="253"/>
      <c r="J1773" s="253">
        <f t="shared" si="29"/>
        <v>0</v>
      </c>
    </row>
    <row r="1774" spans="1:10">
      <c r="A1774" s="253">
        <v>1966</v>
      </c>
      <c r="B1774" s="253" t="s">
        <v>526</v>
      </c>
      <c r="C1774" s="253" t="s">
        <v>479</v>
      </c>
      <c r="D1774" s="253" t="s">
        <v>4</v>
      </c>
      <c r="I1774" s="253"/>
      <c r="J1774" s="253">
        <f t="shared" si="29"/>
        <v>0</v>
      </c>
    </row>
    <row r="1775" spans="1:10">
      <c r="A1775" s="253">
        <v>1967</v>
      </c>
      <c r="B1775" s="253" t="s">
        <v>526</v>
      </c>
      <c r="C1775" s="253" t="s">
        <v>479</v>
      </c>
      <c r="D1775" s="253" t="s">
        <v>4</v>
      </c>
      <c r="I1775" s="253"/>
      <c r="J1775" s="253">
        <f t="shared" si="29"/>
        <v>0</v>
      </c>
    </row>
    <row r="1776" spans="1:10">
      <c r="A1776" s="253">
        <v>1968</v>
      </c>
      <c r="B1776" s="253" t="s">
        <v>526</v>
      </c>
      <c r="C1776" s="253" t="s">
        <v>479</v>
      </c>
      <c r="D1776" s="253" t="s">
        <v>4</v>
      </c>
      <c r="I1776" s="253"/>
      <c r="J1776" s="253">
        <f t="shared" si="29"/>
        <v>0</v>
      </c>
    </row>
    <row r="1777" spans="1:10">
      <c r="A1777" s="253">
        <v>1969</v>
      </c>
      <c r="B1777" s="253" t="s">
        <v>526</v>
      </c>
      <c r="C1777" s="253" t="s">
        <v>479</v>
      </c>
      <c r="D1777" s="253" t="s">
        <v>4</v>
      </c>
      <c r="I1777" s="253"/>
      <c r="J1777" s="253">
        <f t="shared" si="29"/>
        <v>0</v>
      </c>
    </row>
    <row r="1778" spans="1:10">
      <c r="A1778" s="253">
        <v>1970</v>
      </c>
      <c r="B1778" s="253" t="s">
        <v>526</v>
      </c>
      <c r="C1778" s="253" t="s">
        <v>479</v>
      </c>
      <c r="D1778" s="253" t="s">
        <v>4</v>
      </c>
      <c r="I1778" s="253"/>
      <c r="J1778" s="253">
        <f t="shared" si="29"/>
        <v>0</v>
      </c>
    </row>
    <row r="1779" spans="1:10">
      <c r="A1779" s="253">
        <v>1971</v>
      </c>
      <c r="B1779" s="253" t="s">
        <v>526</v>
      </c>
      <c r="C1779" s="253" t="s">
        <v>479</v>
      </c>
      <c r="D1779" s="253" t="s">
        <v>4</v>
      </c>
      <c r="I1779" s="253"/>
      <c r="J1779" s="253">
        <f t="shared" si="29"/>
        <v>0</v>
      </c>
    </row>
    <row r="1780" spans="1:10">
      <c r="A1780" s="253">
        <v>1972</v>
      </c>
      <c r="B1780" s="253" t="s">
        <v>526</v>
      </c>
      <c r="C1780" s="253" t="s">
        <v>479</v>
      </c>
      <c r="D1780" s="253" t="s">
        <v>4</v>
      </c>
      <c r="I1780" s="253"/>
      <c r="J1780" s="253">
        <f t="shared" si="29"/>
        <v>0</v>
      </c>
    </row>
    <row r="1781" spans="1:10">
      <c r="A1781" s="253">
        <v>1973</v>
      </c>
      <c r="B1781" s="253" t="s">
        <v>526</v>
      </c>
      <c r="C1781" s="253" t="s">
        <v>479</v>
      </c>
      <c r="D1781" s="253" t="s">
        <v>4</v>
      </c>
      <c r="I1781" s="253"/>
      <c r="J1781" s="253">
        <f t="shared" si="29"/>
        <v>0</v>
      </c>
    </row>
    <row r="1782" spans="1:10">
      <c r="A1782" s="253">
        <v>1974</v>
      </c>
      <c r="B1782" s="253" t="s">
        <v>526</v>
      </c>
      <c r="C1782" s="253" t="s">
        <v>479</v>
      </c>
      <c r="D1782" s="253" t="s">
        <v>4</v>
      </c>
      <c r="I1782" s="253"/>
      <c r="J1782" s="253">
        <f t="shared" si="29"/>
        <v>0</v>
      </c>
    </row>
    <row r="1783" spans="1:10">
      <c r="A1783" s="253">
        <v>1975</v>
      </c>
      <c r="B1783" s="253" t="s">
        <v>526</v>
      </c>
      <c r="C1783" s="253" t="s">
        <v>479</v>
      </c>
      <c r="D1783" s="253" t="s">
        <v>4</v>
      </c>
      <c r="I1783" s="253"/>
      <c r="J1783" s="253">
        <f t="shared" si="29"/>
        <v>0</v>
      </c>
    </row>
    <row r="1784" spans="1:10">
      <c r="A1784" s="253">
        <v>1976</v>
      </c>
      <c r="B1784" s="253" t="s">
        <v>526</v>
      </c>
      <c r="C1784" s="253" t="s">
        <v>479</v>
      </c>
      <c r="D1784" s="253" t="s">
        <v>4</v>
      </c>
      <c r="I1784" s="253"/>
      <c r="J1784" s="253">
        <f t="shared" si="29"/>
        <v>0</v>
      </c>
    </row>
    <row r="1785" spans="1:10">
      <c r="A1785" s="253">
        <v>1977</v>
      </c>
      <c r="B1785" s="253" t="s">
        <v>526</v>
      </c>
      <c r="C1785" s="253" t="s">
        <v>479</v>
      </c>
      <c r="D1785" s="253" t="s">
        <v>4</v>
      </c>
      <c r="I1785" s="253"/>
      <c r="J1785" s="253">
        <f t="shared" si="29"/>
        <v>0</v>
      </c>
    </row>
    <row r="1786" spans="1:10">
      <c r="A1786" s="253">
        <v>1978</v>
      </c>
      <c r="B1786" s="253" t="s">
        <v>526</v>
      </c>
      <c r="C1786" s="253" t="s">
        <v>479</v>
      </c>
      <c r="D1786" s="253" t="s">
        <v>4</v>
      </c>
      <c r="I1786" s="253"/>
      <c r="J1786" s="253">
        <f t="shared" si="29"/>
        <v>0</v>
      </c>
    </row>
    <row r="1787" spans="1:10">
      <c r="A1787" s="253">
        <v>1979</v>
      </c>
      <c r="B1787" s="253" t="s">
        <v>526</v>
      </c>
      <c r="C1787" s="253" t="s">
        <v>479</v>
      </c>
      <c r="D1787" s="253" t="s">
        <v>4</v>
      </c>
      <c r="I1787" s="253"/>
      <c r="J1787" s="253">
        <f t="shared" si="29"/>
        <v>0</v>
      </c>
    </row>
    <row r="1788" spans="1:10">
      <c r="A1788" s="253">
        <v>1980</v>
      </c>
      <c r="B1788" s="253" t="s">
        <v>526</v>
      </c>
      <c r="C1788" s="253" t="s">
        <v>479</v>
      </c>
      <c r="D1788" s="253" t="s">
        <v>4</v>
      </c>
      <c r="I1788" s="253"/>
      <c r="J1788" s="253">
        <f t="shared" si="29"/>
        <v>0</v>
      </c>
    </row>
    <row r="1789" spans="1:10">
      <c r="A1789" s="253">
        <v>1981</v>
      </c>
      <c r="B1789" s="253" t="s">
        <v>526</v>
      </c>
      <c r="C1789" s="253" t="s">
        <v>479</v>
      </c>
      <c r="D1789" s="253" t="s">
        <v>4</v>
      </c>
      <c r="I1789" s="253"/>
      <c r="J1789" s="253">
        <f t="shared" si="29"/>
        <v>0</v>
      </c>
    </row>
    <row r="1790" spans="1:10">
      <c r="A1790" s="253">
        <v>1982</v>
      </c>
      <c r="B1790" s="253" t="s">
        <v>526</v>
      </c>
      <c r="C1790" s="253" t="s">
        <v>479</v>
      </c>
      <c r="D1790" s="253" t="s">
        <v>4</v>
      </c>
      <c r="I1790" s="253"/>
      <c r="J1790" s="253">
        <f t="shared" si="29"/>
        <v>0</v>
      </c>
    </row>
    <row r="1791" spans="1:10">
      <c r="A1791" s="253">
        <v>1983</v>
      </c>
      <c r="B1791" s="253" t="s">
        <v>526</v>
      </c>
      <c r="C1791" s="253" t="s">
        <v>479</v>
      </c>
      <c r="D1791" s="253" t="s">
        <v>4</v>
      </c>
      <c r="I1791" s="253"/>
      <c r="J1791" s="253">
        <f t="shared" si="29"/>
        <v>0</v>
      </c>
    </row>
    <row r="1792" spans="1:10">
      <c r="A1792" s="253">
        <v>1984</v>
      </c>
      <c r="B1792" s="253" t="s">
        <v>526</v>
      </c>
      <c r="C1792" s="253" t="s">
        <v>479</v>
      </c>
      <c r="D1792" s="253" t="s">
        <v>4</v>
      </c>
      <c r="I1792" s="253"/>
      <c r="J1792" s="253">
        <f t="shared" si="29"/>
        <v>0</v>
      </c>
    </row>
    <row r="1793" spans="1:10">
      <c r="A1793" s="253">
        <v>1985</v>
      </c>
      <c r="B1793" s="253" t="s">
        <v>526</v>
      </c>
      <c r="C1793" s="253" t="s">
        <v>479</v>
      </c>
      <c r="D1793" s="253" t="s">
        <v>4</v>
      </c>
      <c r="I1793" s="253"/>
      <c r="J1793" s="253">
        <f t="shared" si="29"/>
        <v>0</v>
      </c>
    </row>
    <row r="1794" spans="1:10">
      <c r="A1794" s="253">
        <v>1986</v>
      </c>
      <c r="B1794" s="253" t="s">
        <v>526</v>
      </c>
      <c r="C1794" s="253" t="s">
        <v>479</v>
      </c>
      <c r="D1794" s="253" t="s">
        <v>4</v>
      </c>
      <c r="I1794" s="253"/>
      <c r="J1794" s="253">
        <f t="shared" si="29"/>
        <v>0</v>
      </c>
    </row>
    <row r="1795" spans="1:10">
      <c r="A1795" s="253">
        <v>1987</v>
      </c>
      <c r="B1795" s="253" t="s">
        <v>526</v>
      </c>
      <c r="C1795" s="253" t="s">
        <v>479</v>
      </c>
      <c r="D1795" s="253" t="s">
        <v>4</v>
      </c>
      <c r="I1795" s="253"/>
      <c r="J1795" s="253">
        <f t="shared" si="29"/>
        <v>0</v>
      </c>
    </row>
    <row r="1796" spans="1:10">
      <c r="A1796" s="253">
        <v>1988</v>
      </c>
      <c r="B1796" s="253" t="s">
        <v>526</v>
      </c>
      <c r="C1796" s="253" t="s">
        <v>479</v>
      </c>
      <c r="D1796" s="253" t="s">
        <v>4</v>
      </c>
      <c r="I1796" s="253"/>
      <c r="J1796" s="253">
        <f t="shared" si="29"/>
        <v>0</v>
      </c>
    </row>
    <row r="1797" spans="1:10">
      <c r="A1797" s="253">
        <v>1989</v>
      </c>
      <c r="B1797" s="253" t="s">
        <v>526</v>
      </c>
      <c r="C1797" s="253" t="s">
        <v>479</v>
      </c>
      <c r="D1797" s="253" t="s">
        <v>4</v>
      </c>
      <c r="I1797" s="253"/>
      <c r="J1797" s="253">
        <f t="shared" si="29"/>
        <v>0</v>
      </c>
    </row>
    <row r="1798" spans="1:10">
      <c r="A1798" s="253">
        <v>1990</v>
      </c>
      <c r="B1798" s="253" t="s">
        <v>526</v>
      </c>
      <c r="C1798" s="253" t="s">
        <v>479</v>
      </c>
      <c r="D1798" s="253" t="s">
        <v>4</v>
      </c>
      <c r="I1798" s="253"/>
      <c r="J1798" s="253">
        <f t="shared" si="29"/>
        <v>0</v>
      </c>
    </row>
    <row r="1799" spans="1:10">
      <c r="A1799" s="253">
        <v>1991</v>
      </c>
      <c r="B1799" s="253" t="s">
        <v>526</v>
      </c>
      <c r="C1799" s="253" t="s">
        <v>479</v>
      </c>
      <c r="D1799" s="253" t="s">
        <v>4</v>
      </c>
      <c r="I1799" s="253"/>
      <c r="J1799" s="253">
        <f t="shared" si="29"/>
        <v>0</v>
      </c>
    </row>
    <row r="1800" spans="1:10">
      <c r="A1800" s="253">
        <v>1992</v>
      </c>
      <c r="B1800" s="253" t="s">
        <v>526</v>
      </c>
      <c r="C1800" s="253" t="s">
        <v>479</v>
      </c>
      <c r="D1800" s="253" t="s">
        <v>4</v>
      </c>
      <c r="I1800" s="253"/>
      <c r="J1800" s="253">
        <f t="shared" si="29"/>
        <v>0</v>
      </c>
    </row>
    <row r="1801" spans="1:10">
      <c r="A1801" s="253">
        <v>1993</v>
      </c>
      <c r="B1801" s="253" t="s">
        <v>526</v>
      </c>
      <c r="C1801" s="253" t="s">
        <v>479</v>
      </c>
      <c r="D1801" s="253" t="s">
        <v>4</v>
      </c>
      <c r="I1801" s="253"/>
      <c r="J1801" s="253">
        <f t="shared" ref="J1801:J1864" si="30">IF(E1801="Category 1",1,IF(E1801="Category 2",2,IF(E1801="Category 3",3,0)))</f>
        <v>0</v>
      </c>
    </row>
    <row r="1802" spans="1:10">
      <c r="A1802" s="253">
        <v>1994</v>
      </c>
      <c r="B1802" s="253" t="s">
        <v>526</v>
      </c>
      <c r="C1802" s="253" t="s">
        <v>479</v>
      </c>
      <c r="D1802" s="253" t="s">
        <v>4</v>
      </c>
      <c r="I1802" s="253"/>
      <c r="J1802" s="253">
        <f t="shared" si="30"/>
        <v>0</v>
      </c>
    </row>
    <row r="1803" spans="1:10">
      <c r="A1803" s="253">
        <v>1995</v>
      </c>
      <c r="B1803" s="253" t="s">
        <v>526</v>
      </c>
      <c r="C1803" s="253" t="s">
        <v>479</v>
      </c>
      <c r="D1803" s="253" t="s">
        <v>4</v>
      </c>
      <c r="I1803" s="253"/>
      <c r="J1803" s="253">
        <f t="shared" si="30"/>
        <v>0</v>
      </c>
    </row>
    <row r="1804" spans="1:10">
      <c r="A1804" s="253">
        <v>1996</v>
      </c>
      <c r="B1804" s="253" t="s">
        <v>526</v>
      </c>
      <c r="C1804" s="253" t="s">
        <v>479</v>
      </c>
      <c r="D1804" s="253" t="s">
        <v>4</v>
      </c>
      <c r="I1804" s="253"/>
      <c r="J1804" s="253">
        <f t="shared" si="30"/>
        <v>0</v>
      </c>
    </row>
    <row r="1805" spans="1:10">
      <c r="A1805" s="253">
        <v>1997</v>
      </c>
      <c r="B1805" s="253" t="s">
        <v>526</v>
      </c>
      <c r="C1805" s="253" t="s">
        <v>479</v>
      </c>
      <c r="D1805" s="253" t="s">
        <v>4</v>
      </c>
      <c r="I1805" s="253"/>
      <c r="J1805" s="253">
        <f t="shared" si="30"/>
        <v>0</v>
      </c>
    </row>
    <row r="1806" spans="1:10">
      <c r="A1806" s="253">
        <v>1998</v>
      </c>
      <c r="B1806" s="253" t="s">
        <v>526</v>
      </c>
      <c r="C1806" s="253" t="s">
        <v>479</v>
      </c>
      <c r="D1806" s="253" t="s">
        <v>4</v>
      </c>
      <c r="I1806" s="253"/>
      <c r="J1806" s="253">
        <f t="shared" si="30"/>
        <v>0</v>
      </c>
    </row>
    <row r="1807" spans="1:10">
      <c r="A1807" s="253">
        <v>1999</v>
      </c>
      <c r="B1807" s="253" t="s">
        <v>526</v>
      </c>
      <c r="C1807" s="253" t="s">
        <v>479</v>
      </c>
      <c r="D1807" s="253" t="s">
        <v>4</v>
      </c>
      <c r="I1807" s="253"/>
      <c r="J1807" s="253">
        <f t="shared" si="30"/>
        <v>0</v>
      </c>
    </row>
    <row r="1808" spans="1:10">
      <c r="A1808" s="253">
        <v>2000</v>
      </c>
      <c r="B1808" s="253" t="s">
        <v>526</v>
      </c>
      <c r="C1808" s="253" t="s">
        <v>554</v>
      </c>
      <c r="D1808" s="253" t="s">
        <v>565</v>
      </c>
      <c r="E1808" s="254" t="s">
        <v>565</v>
      </c>
      <c r="F1808" s="254" t="s">
        <v>365</v>
      </c>
      <c r="G1808" s="257" t="s">
        <v>568</v>
      </c>
      <c r="H1808" s="254" t="s">
        <v>365</v>
      </c>
      <c r="J1808" s="253">
        <f t="shared" si="30"/>
        <v>1</v>
      </c>
    </row>
    <row r="1809" spans="1:10">
      <c r="A1809" s="253">
        <v>2001</v>
      </c>
      <c r="B1809" s="253" t="s">
        <v>526</v>
      </c>
      <c r="C1809" s="253" t="s">
        <v>554</v>
      </c>
      <c r="D1809" s="253" t="s">
        <v>565</v>
      </c>
      <c r="E1809" s="254" t="s">
        <v>565</v>
      </c>
      <c r="F1809" s="254" t="s">
        <v>365</v>
      </c>
      <c r="G1809" s="257" t="s">
        <v>568</v>
      </c>
      <c r="H1809" s="254" t="s">
        <v>365</v>
      </c>
      <c r="J1809" s="253">
        <f>IF(E1809="Category 1",1,IF(E1809="Category 2",2,IF(E1809="Category 3",3,0)))</f>
        <v>1</v>
      </c>
    </row>
    <row r="1810" spans="1:10">
      <c r="A1810" s="253">
        <v>2002</v>
      </c>
      <c r="B1810" s="253" t="s">
        <v>526</v>
      </c>
      <c r="C1810" s="253" t="s">
        <v>554</v>
      </c>
      <c r="D1810" s="253" t="s">
        <v>565</v>
      </c>
      <c r="E1810" s="254" t="s">
        <v>565</v>
      </c>
      <c r="F1810" s="254" t="s">
        <v>365</v>
      </c>
      <c r="G1810" s="257" t="s">
        <v>568</v>
      </c>
      <c r="H1810" s="254" t="s">
        <v>365</v>
      </c>
      <c r="J1810" s="253">
        <f t="shared" si="30"/>
        <v>1</v>
      </c>
    </row>
    <row r="1811" spans="1:10">
      <c r="A1811" s="253">
        <v>2003</v>
      </c>
      <c r="B1811" s="253" t="s">
        <v>526</v>
      </c>
      <c r="C1811" s="253" t="s">
        <v>554</v>
      </c>
      <c r="D1811" s="253" t="s">
        <v>565</v>
      </c>
      <c r="E1811" s="254" t="s">
        <v>565</v>
      </c>
      <c r="F1811" s="254" t="s">
        <v>365</v>
      </c>
      <c r="G1811" s="257" t="s">
        <v>568</v>
      </c>
      <c r="H1811" s="254" t="s">
        <v>365</v>
      </c>
      <c r="J1811" s="253">
        <f t="shared" si="30"/>
        <v>1</v>
      </c>
    </row>
    <row r="1812" spans="1:10">
      <c r="A1812" s="253">
        <v>2004</v>
      </c>
      <c r="B1812" s="253" t="s">
        <v>526</v>
      </c>
      <c r="C1812" s="253" t="s">
        <v>554</v>
      </c>
      <c r="D1812" s="253" t="s">
        <v>565</v>
      </c>
      <c r="E1812" s="254" t="s">
        <v>565</v>
      </c>
      <c r="F1812" s="254" t="s">
        <v>365</v>
      </c>
      <c r="G1812" s="257" t="s">
        <v>568</v>
      </c>
      <c r="H1812" s="254" t="s">
        <v>365</v>
      </c>
      <c r="J1812" s="253">
        <f t="shared" si="30"/>
        <v>1</v>
      </c>
    </row>
    <row r="1813" spans="1:10">
      <c r="A1813" s="253">
        <v>2005</v>
      </c>
      <c r="B1813" s="253" t="s">
        <v>526</v>
      </c>
      <c r="C1813" s="253" t="s">
        <v>554</v>
      </c>
      <c r="D1813" s="253" t="s">
        <v>565</v>
      </c>
      <c r="E1813" s="254" t="s">
        <v>565</v>
      </c>
      <c r="F1813" s="254" t="s">
        <v>365</v>
      </c>
      <c r="G1813" s="257" t="s">
        <v>568</v>
      </c>
      <c r="H1813" s="254" t="s">
        <v>365</v>
      </c>
      <c r="J1813" s="253">
        <f t="shared" si="30"/>
        <v>1</v>
      </c>
    </row>
    <row r="1814" spans="1:10">
      <c r="A1814" s="253">
        <v>2006</v>
      </c>
      <c r="B1814" s="253" t="s">
        <v>526</v>
      </c>
      <c r="C1814" s="253" t="s">
        <v>553</v>
      </c>
      <c r="D1814" s="253" t="s">
        <v>565</v>
      </c>
      <c r="E1814" s="254" t="s">
        <v>565</v>
      </c>
      <c r="G1814" s="257" t="s">
        <v>568</v>
      </c>
      <c r="J1814" s="253">
        <f t="shared" si="30"/>
        <v>1</v>
      </c>
    </row>
    <row r="1815" spans="1:10">
      <c r="A1815" s="253">
        <v>2007</v>
      </c>
      <c r="B1815" s="253" t="s">
        <v>526</v>
      </c>
      <c r="C1815" s="253" t="s">
        <v>553</v>
      </c>
      <c r="D1815" s="253" t="s">
        <v>569</v>
      </c>
      <c r="E1815" s="254" t="s">
        <v>565</v>
      </c>
      <c r="F1815" s="254" t="s">
        <v>365</v>
      </c>
      <c r="G1815" s="257" t="s">
        <v>568</v>
      </c>
      <c r="J1815" s="253">
        <f t="shared" si="30"/>
        <v>1</v>
      </c>
    </row>
    <row r="1816" spans="1:10">
      <c r="A1816" s="253">
        <v>2008</v>
      </c>
      <c r="B1816" s="253" t="s">
        <v>526</v>
      </c>
      <c r="C1816" s="253" t="s">
        <v>553</v>
      </c>
      <c r="D1816" s="253" t="s">
        <v>565</v>
      </c>
      <c r="E1816" s="254" t="s">
        <v>565</v>
      </c>
      <c r="G1816" s="257" t="s">
        <v>568</v>
      </c>
      <c r="J1816" s="253">
        <f t="shared" si="30"/>
        <v>1</v>
      </c>
    </row>
    <row r="1817" spans="1:10">
      <c r="A1817" s="253">
        <v>2009</v>
      </c>
      <c r="B1817" s="253" t="s">
        <v>526</v>
      </c>
      <c r="C1817" s="253" t="s">
        <v>553</v>
      </c>
      <c r="D1817" s="253" t="s">
        <v>569</v>
      </c>
      <c r="E1817" s="254" t="s">
        <v>565</v>
      </c>
      <c r="G1817" s="257" t="s">
        <v>568</v>
      </c>
      <c r="J1817" s="253">
        <f t="shared" si="30"/>
        <v>1</v>
      </c>
    </row>
    <row r="1818" spans="1:10">
      <c r="A1818" s="253">
        <v>2010</v>
      </c>
      <c r="B1818" s="253" t="s">
        <v>526</v>
      </c>
      <c r="C1818" s="253" t="s">
        <v>553</v>
      </c>
      <c r="D1818" s="253" t="s">
        <v>569</v>
      </c>
      <c r="E1818" s="254" t="s">
        <v>565</v>
      </c>
      <c r="G1818" s="257" t="s">
        <v>568</v>
      </c>
      <c r="J1818" s="253">
        <f t="shared" si="30"/>
        <v>1</v>
      </c>
    </row>
    <row r="1819" spans="1:10">
      <c r="A1819" s="253">
        <v>2011</v>
      </c>
      <c r="B1819" s="253" t="s">
        <v>526</v>
      </c>
      <c r="C1819" s="253" t="s">
        <v>553</v>
      </c>
      <c r="D1819" s="253" t="s">
        <v>569</v>
      </c>
      <c r="E1819" s="254" t="s">
        <v>565</v>
      </c>
      <c r="G1819" s="257" t="s">
        <v>568</v>
      </c>
      <c r="J1819" s="253">
        <f t="shared" si="30"/>
        <v>1</v>
      </c>
    </row>
    <row r="1820" spans="1:10">
      <c r="A1820" s="253">
        <v>2012</v>
      </c>
      <c r="B1820" s="253" t="s">
        <v>526</v>
      </c>
      <c r="C1820" s="253" t="s">
        <v>553</v>
      </c>
      <c r="D1820" s="253" t="s">
        <v>4</v>
      </c>
      <c r="E1820" s="254" t="s">
        <v>565</v>
      </c>
      <c r="G1820" s="257" t="s">
        <v>568</v>
      </c>
      <c r="J1820" s="253">
        <f t="shared" si="30"/>
        <v>1</v>
      </c>
    </row>
    <row r="1821" spans="1:10">
      <c r="A1821" s="253">
        <v>2013</v>
      </c>
      <c r="B1821" s="253" t="s">
        <v>526</v>
      </c>
      <c r="C1821" s="253" t="s">
        <v>553</v>
      </c>
      <c r="D1821" s="253" t="s">
        <v>4</v>
      </c>
      <c r="E1821" s="254" t="s">
        <v>565</v>
      </c>
      <c r="G1821" s="257" t="s">
        <v>568</v>
      </c>
      <c r="J1821" s="253">
        <f t="shared" si="30"/>
        <v>1</v>
      </c>
    </row>
    <row r="1822" spans="1:10">
      <c r="A1822" s="253">
        <v>2014</v>
      </c>
      <c r="B1822" s="253" t="s">
        <v>526</v>
      </c>
      <c r="C1822" s="253" t="s">
        <v>553</v>
      </c>
      <c r="D1822" s="253" t="s">
        <v>4</v>
      </c>
      <c r="E1822" s="254" t="s">
        <v>565</v>
      </c>
      <c r="G1822" s="257" t="s">
        <v>568</v>
      </c>
      <c r="J1822" s="253">
        <f t="shared" si="30"/>
        <v>1</v>
      </c>
    </row>
    <row r="1823" spans="1:10">
      <c r="A1823" s="253">
        <v>2015</v>
      </c>
      <c r="B1823" s="253" t="s">
        <v>526</v>
      </c>
      <c r="C1823" s="253" t="s">
        <v>553</v>
      </c>
      <c r="D1823" s="253" t="s">
        <v>569</v>
      </c>
      <c r="E1823" s="254" t="s">
        <v>565</v>
      </c>
      <c r="G1823" s="257" t="s">
        <v>568</v>
      </c>
      <c r="J1823" s="253">
        <f t="shared" si="30"/>
        <v>1</v>
      </c>
    </row>
    <row r="1824" spans="1:10">
      <c r="A1824" s="253">
        <v>2016</v>
      </c>
      <c r="B1824" s="253" t="s">
        <v>526</v>
      </c>
      <c r="C1824" s="253" t="s">
        <v>553</v>
      </c>
      <c r="D1824" s="253" t="s">
        <v>569</v>
      </c>
      <c r="E1824" s="254" t="s">
        <v>565</v>
      </c>
      <c r="G1824" s="257" t="s">
        <v>568</v>
      </c>
      <c r="J1824" s="253">
        <f t="shared" si="30"/>
        <v>1</v>
      </c>
    </row>
    <row r="1825" spans="1:10">
      <c r="A1825" s="253">
        <v>2017</v>
      </c>
      <c r="B1825" s="253" t="s">
        <v>526</v>
      </c>
      <c r="C1825" s="253" t="s">
        <v>553</v>
      </c>
      <c r="D1825" s="253" t="s">
        <v>564</v>
      </c>
      <c r="E1825" s="254" t="s">
        <v>565</v>
      </c>
      <c r="F1825" s="254" t="s">
        <v>365</v>
      </c>
      <c r="G1825" s="257" t="s">
        <v>568</v>
      </c>
      <c r="H1825" s="254" t="s">
        <v>365</v>
      </c>
      <c r="J1825" s="253">
        <f t="shared" si="30"/>
        <v>1</v>
      </c>
    </row>
    <row r="1826" spans="1:10">
      <c r="A1826" s="253">
        <v>2018</v>
      </c>
      <c r="B1826" s="253" t="s">
        <v>526</v>
      </c>
      <c r="C1826" s="253" t="s">
        <v>553</v>
      </c>
      <c r="D1826" s="253" t="s">
        <v>564</v>
      </c>
      <c r="E1826" s="254" t="s">
        <v>565</v>
      </c>
      <c r="F1826" s="254" t="s">
        <v>365</v>
      </c>
      <c r="G1826" s="257" t="s">
        <v>568</v>
      </c>
      <c r="J1826" s="253">
        <f t="shared" si="30"/>
        <v>1</v>
      </c>
    </row>
    <row r="1827" spans="1:10">
      <c r="A1827" s="253">
        <v>2019</v>
      </c>
      <c r="B1827" s="253" t="s">
        <v>526</v>
      </c>
      <c r="C1827" s="253" t="s">
        <v>553</v>
      </c>
      <c r="D1827" s="253" t="s">
        <v>565</v>
      </c>
      <c r="E1827" s="254" t="s">
        <v>565</v>
      </c>
      <c r="G1827" s="257" t="s">
        <v>568</v>
      </c>
      <c r="J1827" s="253">
        <f t="shared" si="30"/>
        <v>1</v>
      </c>
    </row>
    <row r="1828" spans="1:10">
      <c r="A1828" s="253">
        <v>2020</v>
      </c>
      <c r="B1828" s="253" t="s">
        <v>526</v>
      </c>
      <c r="C1828" s="253" t="s">
        <v>553</v>
      </c>
      <c r="D1828" s="253" t="s">
        <v>564</v>
      </c>
      <c r="E1828" s="254" t="s">
        <v>565</v>
      </c>
      <c r="F1828" s="254" t="s">
        <v>365</v>
      </c>
      <c r="G1828" s="257" t="s">
        <v>568</v>
      </c>
      <c r="J1828" s="253">
        <f t="shared" si="30"/>
        <v>1</v>
      </c>
    </row>
    <row r="1829" spans="1:10">
      <c r="A1829" s="253">
        <v>2021</v>
      </c>
      <c r="B1829" s="253" t="s">
        <v>526</v>
      </c>
      <c r="C1829" s="253" t="s">
        <v>553</v>
      </c>
      <c r="D1829" s="253" t="s">
        <v>565</v>
      </c>
      <c r="E1829" s="254" t="s">
        <v>565</v>
      </c>
      <c r="G1829" s="257" t="s">
        <v>568</v>
      </c>
      <c r="J1829" s="253">
        <f t="shared" si="30"/>
        <v>1</v>
      </c>
    </row>
    <row r="1830" spans="1:10">
      <c r="A1830" s="253">
        <v>2022</v>
      </c>
      <c r="B1830" s="253" t="s">
        <v>526</v>
      </c>
      <c r="C1830" s="253" t="s">
        <v>553</v>
      </c>
      <c r="D1830" s="253" t="s">
        <v>569</v>
      </c>
      <c r="E1830" s="254" t="s">
        <v>565</v>
      </c>
      <c r="G1830" s="257" t="s">
        <v>568</v>
      </c>
      <c r="J1830" s="253">
        <f t="shared" si="30"/>
        <v>1</v>
      </c>
    </row>
    <row r="1831" spans="1:10">
      <c r="A1831" s="253">
        <v>2023</v>
      </c>
      <c r="B1831" s="253" t="s">
        <v>526</v>
      </c>
      <c r="C1831" s="253" t="s">
        <v>553</v>
      </c>
      <c r="D1831" s="253" t="s">
        <v>569</v>
      </c>
      <c r="E1831" s="254" t="s">
        <v>565</v>
      </c>
      <c r="G1831" s="257" t="s">
        <v>568</v>
      </c>
      <c r="J1831" s="253">
        <f t="shared" si="30"/>
        <v>1</v>
      </c>
    </row>
    <row r="1832" spans="1:10">
      <c r="A1832" s="253">
        <v>2024</v>
      </c>
      <c r="B1832" s="253" t="s">
        <v>526</v>
      </c>
      <c r="C1832" s="253" t="s">
        <v>553</v>
      </c>
      <c r="D1832" s="253" t="s">
        <v>569</v>
      </c>
      <c r="E1832" s="254" t="s">
        <v>565</v>
      </c>
      <c r="G1832" s="257" t="s">
        <v>568</v>
      </c>
      <c r="J1832" s="253">
        <f t="shared" si="30"/>
        <v>1</v>
      </c>
    </row>
    <row r="1833" spans="1:10">
      <c r="A1833" s="253">
        <v>2025</v>
      </c>
      <c r="B1833" s="253" t="s">
        <v>526</v>
      </c>
      <c r="C1833" s="253" t="s">
        <v>553</v>
      </c>
      <c r="D1833" s="253" t="s">
        <v>569</v>
      </c>
      <c r="E1833" s="254" t="s">
        <v>565</v>
      </c>
      <c r="G1833" s="257" t="s">
        <v>568</v>
      </c>
      <c r="J1833" s="253">
        <f t="shared" si="30"/>
        <v>1</v>
      </c>
    </row>
    <row r="1834" spans="1:10">
      <c r="A1834" s="253">
        <v>2026</v>
      </c>
      <c r="B1834" s="253" t="s">
        <v>526</v>
      </c>
      <c r="C1834" s="253" t="s">
        <v>553</v>
      </c>
      <c r="D1834" s="253" t="s">
        <v>569</v>
      </c>
      <c r="E1834" s="254" t="s">
        <v>565</v>
      </c>
      <c r="G1834" s="257" t="s">
        <v>568</v>
      </c>
      <c r="J1834" s="253">
        <f t="shared" si="30"/>
        <v>1</v>
      </c>
    </row>
    <row r="1835" spans="1:10">
      <c r="A1835" s="253">
        <v>2027</v>
      </c>
      <c r="B1835" s="253" t="s">
        <v>526</v>
      </c>
      <c r="C1835" s="253" t="s">
        <v>553</v>
      </c>
      <c r="D1835" s="253" t="s">
        <v>569</v>
      </c>
      <c r="E1835" s="254" t="s">
        <v>565</v>
      </c>
      <c r="G1835" s="257" t="s">
        <v>568</v>
      </c>
      <c r="J1835" s="253">
        <f t="shared" si="30"/>
        <v>1</v>
      </c>
    </row>
    <row r="1836" spans="1:10">
      <c r="A1836" s="253">
        <v>2028</v>
      </c>
      <c r="B1836" s="253" t="s">
        <v>526</v>
      </c>
      <c r="C1836" s="253" t="s">
        <v>553</v>
      </c>
      <c r="D1836" s="253" t="s">
        <v>569</v>
      </c>
      <c r="E1836" s="254" t="s">
        <v>565</v>
      </c>
      <c r="G1836" s="257" t="s">
        <v>568</v>
      </c>
      <c r="J1836" s="253">
        <f t="shared" si="30"/>
        <v>1</v>
      </c>
    </row>
    <row r="1837" spans="1:10">
      <c r="A1837" s="253">
        <v>2029</v>
      </c>
      <c r="B1837" s="253" t="s">
        <v>526</v>
      </c>
      <c r="C1837" s="253" t="s">
        <v>553</v>
      </c>
      <c r="D1837" s="253" t="s">
        <v>569</v>
      </c>
      <c r="E1837" s="254" t="s">
        <v>565</v>
      </c>
      <c r="G1837" s="257" t="s">
        <v>568</v>
      </c>
      <c r="J1837" s="253">
        <f t="shared" si="30"/>
        <v>1</v>
      </c>
    </row>
    <row r="1838" spans="1:10">
      <c r="A1838" s="253">
        <v>2030</v>
      </c>
      <c r="B1838" s="253" t="s">
        <v>526</v>
      </c>
      <c r="C1838" s="253" t="s">
        <v>553</v>
      </c>
      <c r="D1838" s="253" t="s">
        <v>569</v>
      </c>
      <c r="E1838" s="254" t="s">
        <v>565</v>
      </c>
      <c r="G1838" s="257" t="s">
        <v>568</v>
      </c>
      <c r="J1838" s="253">
        <f t="shared" si="30"/>
        <v>1</v>
      </c>
    </row>
    <row r="1839" spans="1:10">
      <c r="A1839" s="253">
        <v>2031</v>
      </c>
      <c r="B1839" s="253" t="s">
        <v>526</v>
      </c>
      <c r="C1839" s="253" t="s">
        <v>553</v>
      </c>
      <c r="D1839" s="253" t="s">
        <v>569</v>
      </c>
      <c r="E1839" s="254" t="s">
        <v>565</v>
      </c>
      <c r="G1839" s="257" t="s">
        <v>568</v>
      </c>
      <c r="J1839" s="253">
        <f t="shared" si="30"/>
        <v>1</v>
      </c>
    </row>
    <row r="1840" spans="1:10">
      <c r="A1840" s="253">
        <v>2032</v>
      </c>
      <c r="B1840" s="253" t="s">
        <v>526</v>
      </c>
      <c r="C1840" s="253" t="s">
        <v>553</v>
      </c>
      <c r="D1840" s="253" t="s">
        <v>569</v>
      </c>
      <c r="E1840" s="254" t="s">
        <v>565</v>
      </c>
      <c r="G1840" s="257" t="s">
        <v>568</v>
      </c>
      <c r="J1840" s="253">
        <f t="shared" si="30"/>
        <v>1</v>
      </c>
    </row>
    <row r="1841" spans="1:10">
      <c r="A1841" s="253">
        <v>2033</v>
      </c>
      <c r="B1841" s="253" t="s">
        <v>526</v>
      </c>
      <c r="C1841" s="253" t="s">
        <v>553</v>
      </c>
      <c r="D1841" s="253" t="s">
        <v>569</v>
      </c>
      <c r="E1841" s="254" t="s">
        <v>565</v>
      </c>
      <c r="G1841" s="257" t="s">
        <v>568</v>
      </c>
      <c r="J1841" s="253">
        <f t="shared" si="30"/>
        <v>1</v>
      </c>
    </row>
    <row r="1842" spans="1:10">
      <c r="A1842" s="253">
        <v>2034</v>
      </c>
      <c r="B1842" s="253" t="s">
        <v>526</v>
      </c>
      <c r="C1842" s="253" t="s">
        <v>553</v>
      </c>
      <c r="D1842" s="253" t="s">
        <v>569</v>
      </c>
      <c r="E1842" s="254" t="s">
        <v>565</v>
      </c>
      <c r="G1842" s="257" t="s">
        <v>568</v>
      </c>
      <c r="J1842" s="253">
        <f t="shared" si="30"/>
        <v>1</v>
      </c>
    </row>
    <row r="1843" spans="1:10">
      <c r="A1843" s="253">
        <v>2035</v>
      </c>
      <c r="B1843" s="253" t="s">
        <v>526</v>
      </c>
      <c r="C1843" s="253" t="s">
        <v>553</v>
      </c>
      <c r="D1843" s="253" t="s">
        <v>569</v>
      </c>
      <c r="E1843" s="254" t="s">
        <v>565</v>
      </c>
      <c r="G1843" s="257" t="s">
        <v>568</v>
      </c>
      <c r="J1843" s="253">
        <f t="shared" si="30"/>
        <v>1</v>
      </c>
    </row>
    <row r="1844" spans="1:10">
      <c r="A1844" s="253">
        <v>2036</v>
      </c>
      <c r="B1844" s="253" t="s">
        <v>526</v>
      </c>
      <c r="C1844" s="253" t="s">
        <v>553</v>
      </c>
      <c r="D1844" s="253" t="s">
        <v>569</v>
      </c>
      <c r="E1844" s="254" t="s">
        <v>565</v>
      </c>
      <c r="G1844" s="257" t="s">
        <v>568</v>
      </c>
      <c r="J1844" s="253">
        <f t="shared" si="30"/>
        <v>1</v>
      </c>
    </row>
    <row r="1845" spans="1:10">
      <c r="A1845" s="253">
        <v>2037</v>
      </c>
      <c r="B1845" s="253" t="s">
        <v>526</v>
      </c>
      <c r="C1845" s="253" t="s">
        <v>553</v>
      </c>
      <c r="D1845" s="253" t="s">
        <v>569</v>
      </c>
      <c r="E1845" s="254" t="s">
        <v>565</v>
      </c>
      <c r="G1845" s="257" t="s">
        <v>568</v>
      </c>
      <c r="J1845" s="253">
        <f t="shared" si="30"/>
        <v>1</v>
      </c>
    </row>
    <row r="1846" spans="1:10">
      <c r="A1846" s="253">
        <v>2038</v>
      </c>
      <c r="B1846" s="253" t="s">
        <v>526</v>
      </c>
      <c r="C1846" s="253" t="s">
        <v>553</v>
      </c>
      <c r="D1846" s="253" t="s">
        <v>569</v>
      </c>
      <c r="E1846" s="254" t="s">
        <v>565</v>
      </c>
      <c r="G1846" s="257" t="s">
        <v>568</v>
      </c>
      <c r="J1846" s="253">
        <f t="shared" si="30"/>
        <v>1</v>
      </c>
    </row>
    <row r="1847" spans="1:10">
      <c r="A1847" s="253">
        <v>2039</v>
      </c>
      <c r="B1847" s="253" t="s">
        <v>526</v>
      </c>
      <c r="C1847" s="253" t="s">
        <v>553</v>
      </c>
      <c r="D1847" s="253" t="s">
        <v>569</v>
      </c>
      <c r="E1847" s="254" t="s">
        <v>565</v>
      </c>
      <c r="G1847" s="257" t="s">
        <v>568</v>
      </c>
      <c r="J1847" s="253">
        <f t="shared" si="30"/>
        <v>1</v>
      </c>
    </row>
    <row r="1848" spans="1:10">
      <c r="A1848" s="253">
        <v>2040</v>
      </c>
      <c r="B1848" s="253" t="s">
        <v>526</v>
      </c>
      <c r="C1848" s="253" t="s">
        <v>553</v>
      </c>
      <c r="D1848" s="253" t="s">
        <v>569</v>
      </c>
      <c r="E1848" s="254" t="s">
        <v>565</v>
      </c>
      <c r="G1848" s="257" t="s">
        <v>568</v>
      </c>
      <c r="J1848" s="253">
        <f t="shared" si="30"/>
        <v>1</v>
      </c>
    </row>
    <row r="1849" spans="1:10">
      <c r="A1849" s="253">
        <v>2041</v>
      </c>
      <c r="B1849" s="253" t="s">
        <v>526</v>
      </c>
      <c r="C1849" s="253" t="s">
        <v>553</v>
      </c>
      <c r="D1849" s="253" t="s">
        <v>569</v>
      </c>
      <c r="E1849" s="254" t="s">
        <v>565</v>
      </c>
      <c r="G1849" s="257" t="s">
        <v>568</v>
      </c>
      <c r="J1849" s="253">
        <f t="shared" si="30"/>
        <v>1</v>
      </c>
    </row>
    <row r="1850" spans="1:10">
      <c r="A1850" s="253">
        <v>2042</v>
      </c>
      <c r="B1850" s="253" t="s">
        <v>526</v>
      </c>
      <c r="C1850" s="253" t="s">
        <v>553</v>
      </c>
      <c r="D1850" s="253" t="s">
        <v>569</v>
      </c>
      <c r="E1850" s="254" t="s">
        <v>565</v>
      </c>
      <c r="G1850" s="257" t="s">
        <v>568</v>
      </c>
      <c r="J1850" s="253">
        <f t="shared" si="30"/>
        <v>1</v>
      </c>
    </row>
    <row r="1851" spans="1:10">
      <c r="A1851" s="253">
        <v>2043</v>
      </c>
      <c r="B1851" s="253" t="s">
        <v>526</v>
      </c>
      <c r="C1851" s="253" t="s">
        <v>553</v>
      </c>
      <c r="D1851" s="253" t="s">
        <v>569</v>
      </c>
      <c r="E1851" s="254" t="s">
        <v>565</v>
      </c>
      <c r="G1851" s="257" t="s">
        <v>568</v>
      </c>
      <c r="J1851" s="253">
        <f t="shared" si="30"/>
        <v>1</v>
      </c>
    </row>
    <row r="1852" spans="1:10">
      <c r="A1852" s="253">
        <v>2044</v>
      </c>
      <c r="B1852" s="253" t="s">
        <v>526</v>
      </c>
      <c r="C1852" s="253" t="s">
        <v>553</v>
      </c>
      <c r="D1852" s="253" t="s">
        <v>4</v>
      </c>
      <c r="E1852" s="254" t="s">
        <v>565</v>
      </c>
      <c r="G1852" s="257" t="s">
        <v>568</v>
      </c>
      <c r="J1852" s="253">
        <f t="shared" si="30"/>
        <v>1</v>
      </c>
    </row>
    <row r="1853" spans="1:10">
      <c r="A1853" s="253">
        <v>2045</v>
      </c>
      <c r="B1853" s="253" t="s">
        <v>526</v>
      </c>
      <c r="C1853" s="253" t="s">
        <v>553</v>
      </c>
      <c r="D1853" s="253" t="s">
        <v>569</v>
      </c>
      <c r="E1853" s="254" t="s">
        <v>565</v>
      </c>
      <c r="G1853" s="257" t="s">
        <v>568</v>
      </c>
      <c r="J1853" s="253">
        <f t="shared" si="30"/>
        <v>1</v>
      </c>
    </row>
    <row r="1854" spans="1:10">
      <c r="A1854" s="253">
        <v>2046</v>
      </c>
      <c r="B1854" s="253" t="s">
        <v>526</v>
      </c>
      <c r="C1854" s="253" t="s">
        <v>553</v>
      </c>
      <c r="D1854" s="253" t="s">
        <v>569</v>
      </c>
      <c r="E1854" s="254" t="s">
        <v>565</v>
      </c>
      <c r="G1854" s="257" t="s">
        <v>568</v>
      </c>
      <c r="J1854" s="253">
        <f t="shared" si="30"/>
        <v>1</v>
      </c>
    </row>
    <row r="1855" spans="1:10">
      <c r="A1855" s="253">
        <v>2047</v>
      </c>
      <c r="B1855" s="253" t="s">
        <v>526</v>
      </c>
      <c r="C1855" s="253" t="s">
        <v>553</v>
      </c>
      <c r="D1855" s="253" t="s">
        <v>569</v>
      </c>
      <c r="E1855" s="254" t="s">
        <v>565</v>
      </c>
      <c r="G1855" s="257" t="s">
        <v>568</v>
      </c>
      <c r="J1855" s="253">
        <f t="shared" si="30"/>
        <v>1</v>
      </c>
    </row>
    <row r="1856" spans="1:10">
      <c r="A1856" s="253">
        <v>2048</v>
      </c>
      <c r="B1856" s="253" t="s">
        <v>526</v>
      </c>
      <c r="C1856" s="253" t="s">
        <v>553</v>
      </c>
      <c r="D1856" s="253" t="s">
        <v>569</v>
      </c>
      <c r="E1856" s="254" t="s">
        <v>565</v>
      </c>
      <c r="G1856" s="257" t="s">
        <v>568</v>
      </c>
      <c r="J1856" s="253">
        <f t="shared" si="30"/>
        <v>1</v>
      </c>
    </row>
    <row r="1857" spans="1:10">
      <c r="A1857" s="253">
        <v>2049</v>
      </c>
      <c r="B1857" s="253" t="s">
        <v>526</v>
      </c>
      <c r="C1857" s="253" t="s">
        <v>553</v>
      </c>
      <c r="D1857" s="253" t="s">
        <v>569</v>
      </c>
      <c r="E1857" s="254" t="s">
        <v>565</v>
      </c>
      <c r="G1857" s="257" t="s">
        <v>568</v>
      </c>
      <c r="J1857" s="253">
        <f t="shared" si="30"/>
        <v>1</v>
      </c>
    </row>
    <row r="1858" spans="1:10">
      <c r="A1858" s="253">
        <v>2050</v>
      </c>
      <c r="B1858" s="253" t="s">
        <v>526</v>
      </c>
      <c r="C1858" s="253" t="s">
        <v>553</v>
      </c>
      <c r="D1858" s="253" t="s">
        <v>569</v>
      </c>
      <c r="E1858" s="254" t="s">
        <v>565</v>
      </c>
      <c r="G1858" s="257" t="s">
        <v>568</v>
      </c>
      <c r="J1858" s="253">
        <f t="shared" si="30"/>
        <v>1</v>
      </c>
    </row>
    <row r="1859" spans="1:10">
      <c r="A1859" s="253">
        <v>2051</v>
      </c>
      <c r="B1859" s="253" t="s">
        <v>526</v>
      </c>
      <c r="C1859" s="253" t="s">
        <v>553</v>
      </c>
      <c r="D1859" s="253" t="s">
        <v>4</v>
      </c>
      <c r="E1859" s="254" t="s">
        <v>565</v>
      </c>
      <c r="G1859" s="257" t="s">
        <v>568</v>
      </c>
      <c r="J1859" s="253">
        <f t="shared" si="30"/>
        <v>1</v>
      </c>
    </row>
    <row r="1860" spans="1:10">
      <c r="A1860" s="253">
        <v>2052</v>
      </c>
      <c r="B1860" s="253" t="s">
        <v>526</v>
      </c>
      <c r="C1860" s="253" t="s">
        <v>553</v>
      </c>
      <c r="D1860" s="253" t="s">
        <v>4</v>
      </c>
      <c r="E1860" s="254" t="s">
        <v>565</v>
      </c>
      <c r="G1860" s="257" t="s">
        <v>568</v>
      </c>
      <c r="J1860" s="253">
        <f t="shared" si="30"/>
        <v>1</v>
      </c>
    </row>
    <row r="1861" spans="1:10">
      <c r="A1861" s="253">
        <v>2053</v>
      </c>
      <c r="B1861" s="253" t="s">
        <v>526</v>
      </c>
      <c r="C1861" s="253" t="s">
        <v>553</v>
      </c>
      <c r="D1861" s="253" t="s">
        <v>4</v>
      </c>
      <c r="E1861" s="254" t="s">
        <v>565</v>
      </c>
      <c r="G1861" s="257" t="s">
        <v>568</v>
      </c>
      <c r="J1861" s="253">
        <f t="shared" si="30"/>
        <v>1</v>
      </c>
    </row>
    <row r="1862" spans="1:10">
      <c r="A1862" s="253">
        <v>2054</v>
      </c>
      <c r="B1862" s="253" t="s">
        <v>526</v>
      </c>
      <c r="C1862" s="253" t="s">
        <v>553</v>
      </c>
      <c r="D1862" s="253" t="s">
        <v>4</v>
      </c>
      <c r="E1862" s="254" t="s">
        <v>565</v>
      </c>
      <c r="G1862" s="257" t="s">
        <v>568</v>
      </c>
      <c r="J1862" s="253">
        <f t="shared" si="30"/>
        <v>1</v>
      </c>
    </row>
    <row r="1863" spans="1:10">
      <c r="A1863" s="253">
        <v>2055</v>
      </c>
      <c r="B1863" s="253" t="s">
        <v>526</v>
      </c>
      <c r="C1863" s="253" t="s">
        <v>553</v>
      </c>
      <c r="D1863" s="253" t="s">
        <v>4</v>
      </c>
      <c r="E1863" s="254" t="s">
        <v>565</v>
      </c>
      <c r="G1863" s="257" t="s">
        <v>568</v>
      </c>
      <c r="J1863" s="253">
        <f t="shared" si="30"/>
        <v>1</v>
      </c>
    </row>
    <row r="1864" spans="1:10">
      <c r="A1864" s="253">
        <v>2056</v>
      </c>
      <c r="B1864" s="253" t="s">
        <v>526</v>
      </c>
      <c r="C1864" s="253" t="s">
        <v>553</v>
      </c>
      <c r="D1864" s="253" t="s">
        <v>4</v>
      </c>
      <c r="E1864" s="254" t="s">
        <v>565</v>
      </c>
      <c r="G1864" s="257" t="s">
        <v>568</v>
      </c>
      <c r="J1864" s="253">
        <f t="shared" si="30"/>
        <v>1</v>
      </c>
    </row>
    <row r="1865" spans="1:10">
      <c r="A1865" s="253">
        <v>2057</v>
      </c>
      <c r="B1865" s="253" t="s">
        <v>526</v>
      </c>
      <c r="C1865" s="253" t="s">
        <v>553</v>
      </c>
      <c r="D1865" s="253" t="s">
        <v>4</v>
      </c>
      <c r="E1865" s="254" t="s">
        <v>565</v>
      </c>
      <c r="G1865" s="257" t="s">
        <v>568</v>
      </c>
      <c r="J1865" s="253">
        <f t="shared" ref="J1865:J1928" si="31">IF(E1865="Category 1",1,IF(E1865="Category 2",2,IF(E1865="Category 3",3,0)))</f>
        <v>1</v>
      </c>
    </row>
    <row r="1866" spans="1:10">
      <c r="A1866" s="253">
        <v>2058</v>
      </c>
      <c r="B1866" s="253" t="s">
        <v>526</v>
      </c>
      <c r="C1866" s="253" t="s">
        <v>553</v>
      </c>
      <c r="D1866" s="253" t="s">
        <v>4</v>
      </c>
      <c r="E1866" s="254" t="s">
        <v>565</v>
      </c>
      <c r="G1866" s="257" t="s">
        <v>568</v>
      </c>
      <c r="J1866" s="253">
        <f t="shared" si="31"/>
        <v>1</v>
      </c>
    </row>
    <row r="1867" spans="1:10">
      <c r="A1867" s="253">
        <v>2059</v>
      </c>
      <c r="B1867" s="253" t="s">
        <v>526</v>
      </c>
      <c r="C1867" s="253" t="s">
        <v>553</v>
      </c>
      <c r="D1867" s="253" t="s">
        <v>4</v>
      </c>
      <c r="E1867" s="254" t="s">
        <v>565</v>
      </c>
      <c r="G1867" s="257" t="s">
        <v>568</v>
      </c>
      <c r="J1867" s="253">
        <f t="shared" si="31"/>
        <v>1</v>
      </c>
    </row>
    <row r="1868" spans="1:10">
      <c r="A1868" s="253">
        <v>2060</v>
      </c>
      <c r="B1868" s="253" t="s">
        <v>526</v>
      </c>
      <c r="C1868" s="253" t="s">
        <v>553</v>
      </c>
      <c r="D1868" s="253" t="s">
        <v>569</v>
      </c>
      <c r="E1868" s="254" t="s">
        <v>565</v>
      </c>
      <c r="G1868" s="257" t="s">
        <v>568</v>
      </c>
      <c r="J1868" s="253">
        <f t="shared" si="31"/>
        <v>1</v>
      </c>
    </row>
    <row r="1869" spans="1:10">
      <c r="A1869" s="253">
        <v>2061</v>
      </c>
      <c r="B1869" s="253" t="s">
        <v>526</v>
      </c>
      <c r="C1869" s="253" t="s">
        <v>553</v>
      </c>
      <c r="D1869" s="253" t="s">
        <v>569</v>
      </c>
      <c r="E1869" s="254" t="s">
        <v>565</v>
      </c>
      <c r="G1869" s="257" t="s">
        <v>568</v>
      </c>
      <c r="J1869" s="253">
        <f t="shared" si="31"/>
        <v>1</v>
      </c>
    </row>
    <row r="1870" spans="1:10">
      <c r="A1870" s="253">
        <v>2062</v>
      </c>
      <c r="B1870" s="253" t="s">
        <v>526</v>
      </c>
      <c r="C1870" s="253" t="s">
        <v>553</v>
      </c>
      <c r="D1870" s="253" t="s">
        <v>569</v>
      </c>
      <c r="E1870" s="254" t="s">
        <v>565</v>
      </c>
      <c r="G1870" s="257" t="s">
        <v>568</v>
      </c>
      <c r="J1870" s="253">
        <f t="shared" si="31"/>
        <v>1</v>
      </c>
    </row>
    <row r="1871" spans="1:10">
      <c r="A1871" s="253">
        <v>2063</v>
      </c>
      <c r="B1871" s="253" t="s">
        <v>526</v>
      </c>
      <c r="C1871" s="253" t="s">
        <v>553</v>
      </c>
      <c r="D1871" s="253" t="s">
        <v>569</v>
      </c>
      <c r="E1871" s="254" t="s">
        <v>565</v>
      </c>
      <c r="G1871" s="257" t="s">
        <v>568</v>
      </c>
      <c r="J1871" s="253">
        <f t="shared" si="31"/>
        <v>1</v>
      </c>
    </row>
    <row r="1872" spans="1:10">
      <c r="A1872" s="253">
        <v>2064</v>
      </c>
      <c r="B1872" s="253" t="s">
        <v>526</v>
      </c>
      <c r="C1872" s="253" t="s">
        <v>553</v>
      </c>
      <c r="D1872" s="253" t="s">
        <v>569</v>
      </c>
      <c r="E1872" s="254" t="s">
        <v>565</v>
      </c>
      <c r="G1872" s="257" t="s">
        <v>568</v>
      </c>
      <c r="J1872" s="253">
        <f t="shared" si="31"/>
        <v>1</v>
      </c>
    </row>
    <row r="1873" spans="1:10">
      <c r="A1873" s="253">
        <v>2065</v>
      </c>
      <c r="B1873" s="253" t="s">
        <v>526</v>
      </c>
      <c r="C1873" s="253" t="s">
        <v>553</v>
      </c>
      <c r="D1873" s="253" t="s">
        <v>569</v>
      </c>
      <c r="E1873" s="254" t="s">
        <v>565</v>
      </c>
      <c r="G1873" s="257" t="s">
        <v>568</v>
      </c>
      <c r="J1873" s="253">
        <f t="shared" si="31"/>
        <v>1</v>
      </c>
    </row>
    <row r="1874" spans="1:10">
      <c r="A1874" s="253">
        <v>2066</v>
      </c>
      <c r="B1874" s="253" t="s">
        <v>526</v>
      </c>
      <c r="C1874" s="253" t="s">
        <v>553</v>
      </c>
      <c r="D1874" s="253" t="s">
        <v>569</v>
      </c>
      <c r="E1874" s="254" t="s">
        <v>565</v>
      </c>
      <c r="G1874" s="257" t="s">
        <v>568</v>
      </c>
      <c r="J1874" s="253">
        <f t="shared" si="31"/>
        <v>1</v>
      </c>
    </row>
    <row r="1875" spans="1:10">
      <c r="A1875" s="253">
        <v>2067</v>
      </c>
      <c r="B1875" s="253" t="s">
        <v>526</v>
      </c>
      <c r="C1875" s="253" t="s">
        <v>553</v>
      </c>
      <c r="D1875" s="253" t="s">
        <v>569</v>
      </c>
      <c r="E1875" s="254" t="s">
        <v>565</v>
      </c>
      <c r="G1875" s="257" t="s">
        <v>568</v>
      </c>
      <c r="J1875" s="253">
        <f t="shared" si="31"/>
        <v>1</v>
      </c>
    </row>
    <row r="1876" spans="1:10">
      <c r="A1876" s="253">
        <v>2068</v>
      </c>
      <c r="B1876" s="253" t="s">
        <v>526</v>
      </c>
      <c r="C1876" s="253" t="s">
        <v>553</v>
      </c>
      <c r="D1876" s="253" t="s">
        <v>569</v>
      </c>
      <c r="E1876" s="254" t="s">
        <v>565</v>
      </c>
      <c r="G1876" s="257" t="s">
        <v>568</v>
      </c>
      <c r="J1876" s="253">
        <f t="shared" si="31"/>
        <v>1</v>
      </c>
    </row>
    <row r="1877" spans="1:10">
      <c r="A1877" s="253">
        <v>2069</v>
      </c>
      <c r="B1877" s="253" t="s">
        <v>526</v>
      </c>
      <c r="C1877" s="253" t="s">
        <v>553</v>
      </c>
      <c r="D1877" s="253" t="s">
        <v>4</v>
      </c>
      <c r="E1877" s="254" t="s">
        <v>565</v>
      </c>
      <c r="G1877" s="257" t="s">
        <v>568</v>
      </c>
      <c r="J1877" s="253">
        <f t="shared" si="31"/>
        <v>1</v>
      </c>
    </row>
    <row r="1878" spans="1:10">
      <c r="A1878" s="253">
        <v>2070</v>
      </c>
      <c r="B1878" s="253" t="s">
        <v>526</v>
      </c>
      <c r="C1878" s="253" t="s">
        <v>553</v>
      </c>
      <c r="D1878" s="253" t="s">
        <v>569</v>
      </c>
      <c r="E1878" s="254" t="s">
        <v>565</v>
      </c>
      <c r="G1878" s="257" t="s">
        <v>568</v>
      </c>
      <c r="J1878" s="253">
        <f t="shared" si="31"/>
        <v>1</v>
      </c>
    </row>
    <row r="1879" spans="1:10">
      <c r="A1879" s="253">
        <v>2071</v>
      </c>
      <c r="B1879" s="253" t="s">
        <v>526</v>
      </c>
      <c r="C1879" s="253" t="s">
        <v>553</v>
      </c>
      <c r="D1879" s="253" t="s">
        <v>569</v>
      </c>
      <c r="E1879" s="254" t="s">
        <v>565</v>
      </c>
      <c r="G1879" s="257" t="s">
        <v>568</v>
      </c>
      <c r="J1879" s="253">
        <f t="shared" si="31"/>
        <v>1</v>
      </c>
    </row>
    <row r="1880" spans="1:10">
      <c r="A1880" s="253">
        <v>2072</v>
      </c>
      <c r="B1880" s="253" t="s">
        <v>526</v>
      </c>
      <c r="C1880" s="253" t="s">
        <v>553</v>
      </c>
      <c r="D1880" s="253" t="s">
        <v>569</v>
      </c>
      <c r="E1880" s="254" t="s">
        <v>565</v>
      </c>
      <c r="G1880" s="257" t="s">
        <v>568</v>
      </c>
      <c r="J1880" s="253">
        <f t="shared" si="31"/>
        <v>1</v>
      </c>
    </row>
    <row r="1881" spans="1:10">
      <c r="A1881" s="253">
        <v>2073</v>
      </c>
      <c r="B1881" s="253" t="s">
        <v>526</v>
      </c>
      <c r="C1881" s="253" t="s">
        <v>553</v>
      </c>
      <c r="D1881" s="253" t="s">
        <v>569</v>
      </c>
      <c r="E1881" s="254" t="s">
        <v>565</v>
      </c>
      <c r="G1881" s="257" t="s">
        <v>568</v>
      </c>
      <c r="J1881" s="253">
        <f t="shared" si="31"/>
        <v>1</v>
      </c>
    </row>
    <row r="1882" spans="1:10">
      <c r="A1882" s="253">
        <v>2074</v>
      </c>
      <c r="B1882" s="253" t="s">
        <v>526</v>
      </c>
      <c r="C1882" s="253" t="s">
        <v>553</v>
      </c>
      <c r="D1882" s="253" t="s">
        <v>569</v>
      </c>
      <c r="E1882" s="254" t="s">
        <v>565</v>
      </c>
      <c r="G1882" s="257" t="s">
        <v>568</v>
      </c>
      <c r="J1882" s="253">
        <f t="shared" si="31"/>
        <v>1</v>
      </c>
    </row>
    <row r="1883" spans="1:10">
      <c r="A1883" s="253">
        <v>2075</v>
      </c>
      <c r="B1883" s="253" t="s">
        <v>526</v>
      </c>
      <c r="C1883" s="253" t="s">
        <v>553</v>
      </c>
      <c r="D1883" s="253" t="s">
        <v>569</v>
      </c>
      <c r="E1883" s="254" t="s">
        <v>565</v>
      </c>
      <c r="G1883" s="257" t="s">
        <v>568</v>
      </c>
      <c r="J1883" s="253">
        <f t="shared" si="31"/>
        <v>1</v>
      </c>
    </row>
    <row r="1884" spans="1:10">
      <c r="A1884" s="253">
        <v>2076</v>
      </c>
      <c r="B1884" s="253" t="s">
        <v>526</v>
      </c>
      <c r="C1884" s="253" t="s">
        <v>553</v>
      </c>
      <c r="D1884" s="253" t="s">
        <v>569</v>
      </c>
      <c r="E1884" s="254" t="s">
        <v>565</v>
      </c>
      <c r="G1884" s="257" t="s">
        <v>568</v>
      </c>
      <c r="J1884" s="253">
        <f t="shared" si="31"/>
        <v>1</v>
      </c>
    </row>
    <row r="1885" spans="1:10">
      <c r="A1885" s="253">
        <v>2077</v>
      </c>
      <c r="B1885" s="253" t="s">
        <v>526</v>
      </c>
      <c r="C1885" s="253" t="s">
        <v>553</v>
      </c>
      <c r="D1885" s="253" t="s">
        <v>564</v>
      </c>
      <c r="E1885" s="254" t="s">
        <v>565</v>
      </c>
      <c r="F1885" s="254" t="s">
        <v>365</v>
      </c>
      <c r="G1885" s="257" t="s">
        <v>568</v>
      </c>
      <c r="J1885" s="253">
        <f t="shared" si="31"/>
        <v>1</v>
      </c>
    </row>
    <row r="1886" spans="1:10">
      <c r="A1886" s="253">
        <v>2078</v>
      </c>
      <c r="B1886" s="253" t="s">
        <v>526</v>
      </c>
      <c r="C1886" s="253" t="s">
        <v>553</v>
      </c>
      <c r="D1886" s="253" t="s">
        <v>4</v>
      </c>
      <c r="E1886" s="254" t="s">
        <v>565</v>
      </c>
      <c r="G1886" s="257" t="s">
        <v>568</v>
      </c>
      <c r="J1886" s="253">
        <f t="shared" si="31"/>
        <v>1</v>
      </c>
    </row>
    <row r="1887" spans="1:10">
      <c r="A1887" s="253">
        <v>2079</v>
      </c>
      <c r="B1887" s="253" t="s">
        <v>526</v>
      </c>
      <c r="C1887" s="253" t="s">
        <v>553</v>
      </c>
      <c r="D1887" s="253" t="s">
        <v>4</v>
      </c>
      <c r="E1887" s="254" t="s">
        <v>565</v>
      </c>
      <c r="G1887" s="257" t="s">
        <v>568</v>
      </c>
      <c r="J1887" s="253">
        <f t="shared" si="31"/>
        <v>1</v>
      </c>
    </row>
    <row r="1888" spans="1:10">
      <c r="A1888" s="253">
        <v>2080</v>
      </c>
      <c r="B1888" s="253" t="s">
        <v>526</v>
      </c>
      <c r="C1888" s="253" t="s">
        <v>553</v>
      </c>
      <c r="D1888" s="253" t="s">
        <v>4</v>
      </c>
      <c r="E1888" s="254" t="s">
        <v>565</v>
      </c>
      <c r="G1888" s="257" t="s">
        <v>568</v>
      </c>
      <c r="J1888" s="253">
        <f t="shared" si="31"/>
        <v>1</v>
      </c>
    </row>
    <row r="1889" spans="1:10">
      <c r="A1889" s="253">
        <v>2081</v>
      </c>
      <c r="B1889" s="253" t="s">
        <v>526</v>
      </c>
      <c r="C1889" s="253" t="s">
        <v>553</v>
      </c>
      <c r="D1889" s="253" t="s">
        <v>4</v>
      </c>
      <c r="E1889" s="254" t="s">
        <v>565</v>
      </c>
      <c r="G1889" s="257" t="s">
        <v>568</v>
      </c>
      <c r="J1889" s="253">
        <f t="shared" si="31"/>
        <v>1</v>
      </c>
    </row>
    <row r="1890" spans="1:10">
      <c r="A1890" s="253">
        <v>2082</v>
      </c>
      <c r="B1890" s="253" t="s">
        <v>526</v>
      </c>
      <c r="C1890" s="253" t="s">
        <v>553</v>
      </c>
      <c r="D1890" s="253" t="s">
        <v>4</v>
      </c>
      <c r="E1890" s="254" t="s">
        <v>565</v>
      </c>
      <c r="G1890" s="257" t="s">
        <v>568</v>
      </c>
      <c r="J1890" s="253">
        <f t="shared" si="31"/>
        <v>1</v>
      </c>
    </row>
    <row r="1891" spans="1:10">
      <c r="A1891" s="253">
        <v>2083</v>
      </c>
      <c r="B1891" s="253" t="s">
        <v>526</v>
      </c>
      <c r="C1891" s="253" t="s">
        <v>553</v>
      </c>
      <c r="D1891" s="253" t="s">
        <v>4</v>
      </c>
      <c r="E1891" s="254" t="s">
        <v>565</v>
      </c>
      <c r="G1891" s="257" t="s">
        <v>568</v>
      </c>
      <c r="J1891" s="253">
        <f t="shared" si="31"/>
        <v>1</v>
      </c>
    </row>
    <row r="1892" spans="1:10">
      <c r="A1892" s="253">
        <v>2084</v>
      </c>
      <c r="B1892" s="253" t="s">
        <v>526</v>
      </c>
      <c r="C1892" s="253" t="s">
        <v>553</v>
      </c>
      <c r="D1892" s="253" t="s">
        <v>569</v>
      </c>
      <c r="E1892" s="254" t="s">
        <v>565</v>
      </c>
      <c r="G1892" s="257" t="s">
        <v>568</v>
      </c>
      <c r="J1892" s="253">
        <f t="shared" si="31"/>
        <v>1</v>
      </c>
    </row>
    <row r="1893" spans="1:10">
      <c r="A1893" s="253">
        <v>2085</v>
      </c>
      <c r="B1893" s="253" t="s">
        <v>526</v>
      </c>
      <c r="C1893" s="253" t="s">
        <v>553</v>
      </c>
      <c r="D1893" s="253" t="s">
        <v>569</v>
      </c>
      <c r="E1893" s="254" t="s">
        <v>565</v>
      </c>
      <c r="G1893" s="257" t="s">
        <v>568</v>
      </c>
      <c r="J1893" s="253">
        <f t="shared" si="31"/>
        <v>1</v>
      </c>
    </row>
    <row r="1894" spans="1:10">
      <c r="A1894" s="253">
        <v>2086</v>
      </c>
      <c r="B1894" s="253" t="s">
        <v>526</v>
      </c>
      <c r="C1894" s="253" t="s">
        <v>553</v>
      </c>
      <c r="D1894" s="253" t="s">
        <v>569</v>
      </c>
      <c r="E1894" s="254" t="s">
        <v>565</v>
      </c>
      <c r="G1894" s="257" t="s">
        <v>568</v>
      </c>
      <c r="J1894" s="253">
        <f t="shared" si="31"/>
        <v>1</v>
      </c>
    </row>
    <row r="1895" spans="1:10">
      <c r="A1895" s="253">
        <v>2087</v>
      </c>
      <c r="B1895" s="253" t="s">
        <v>526</v>
      </c>
      <c r="C1895" s="253" t="s">
        <v>553</v>
      </c>
      <c r="D1895" s="253" t="s">
        <v>569</v>
      </c>
      <c r="E1895" s="254" t="s">
        <v>565</v>
      </c>
      <c r="G1895" s="257" t="s">
        <v>568</v>
      </c>
      <c r="J1895" s="253">
        <f t="shared" si="31"/>
        <v>1</v>
      </c>
    </row>
    <row r="1896" spans="1:10">
      <c r="A1896" s="253">
        <v>2088</v>
      </c>
      <c r="B1896" s="253" t="s">
        <v>526</v>
      </c>
      <c r="C1896" s="253" t="s">
        <v>553</v>
      </c>
      <c r="D1896" s="253" t="s">
        <v>569</v>
      </c>
      <c r="E1896" s="254" t="s">
        <v>565</v>
      </c>
      <c r="G1896" s="257" t="s">
        <v>568</v>
      </c>
      <c r="J1896" s="253">
        <f t="shared" si="31"/>
        <v>1</v>
      </c>
    </row>
    <row r="1897" spans="1:10">
      <c r="A1897" s="253">
        <v>2089</v>
      </c>
      <c r="B1897" s="253" t="s">
        <v>526</v>
      </c>
      <c r="C1897" s="253" t="s">
        <v>553</v>
      </c>
      <c r="D1897" s="253" t="s">
        <v>569</v>
      </c>
      <c r="E1897" s="254" t="s">
        <v>565</v>
      </c>
      <c r="G1897" s="257" t="s">
        <v>568</v>
      </c>
      <c r="J1897" s="253">
        <f t="shared" si="31"/>
        <v>1</v>
      </c>
    </row>
    <row r="1898" spans="1:10">
      <c r="A1898" s="253">
        <v>2090</v>
      </c>
      <c r="B1898" s="253" t="s">
        <v>526</v>
      </c>
      <c r="C1898" s="253" t="s">
        <v>553</v>
      </c>
      <c r="D1898" s="253" t="s">
        <v>569</v>
      </c>
      <c r="E1898" s="254" t="s">
        <v>565</v>
      </c>
      <c r="G1898" s="257" t="s">
        <v>568</v>
      </c>
      <c r="J1898" s="253">
        <f t="shared" si="31"/>
        <v>1</v>
      </c>
    </row>
    <row r="1899" spans="1:10">
      <c r="A1899" s="253">
        <v>2091</v>
      </c>
      <c r="B1899" s="253" t="s">
        <v>526</v>
      </c>
      <c r="C1899" s="253" t="s">
        <v>553</v>
      </c>
      <c r="D1899" s="253" t="s">
        <v>4</v>
      </c>
      <c r="E1899" s="254" t="s">
        <v>565</v>
      </c>
      <c r="G1899" s="257" t="s">
        <v>568</v>
      </c>
      <c r="J1899" s="253">
        <f t="shared" si="31"/>
        <v>1</v>
      </c>
    </row>
    <row r="1900" spans="1:10">
      <c r="A1900" s="253">
        <v>2092</v>
      </c>
      <c r="B1900" s="253" t="s">
        <v>526</v>
      </c>
      <c r="C1900" s="253" t="s">
        <v>553</v>
      </c>
      <c r="D1900" s="253" t="s">
        <v>569</v>
      </c>
      <c r="E1900" s="254" t="s">
        <v>565</v>
      </c>
      <c r="G1900" s="257" t="s">
        <v>568</v>
      </c>
      <c r="J1900" s="253">
        <f t="shared" si="31"/>
        <v>1</v>
      </c>
    </row>
    <row r="1901" spans="1:10">
      <c r="A1901" s="253">
        <v>2093</v>
      </c>
      <c r="B1901" s="253" t="s">
        <v>526</v>
      </c>
      <c r="C1901" s="253" t="s">
        <v>553</v>
      </c>
      <c r="D1901" s="253" t="s">
        <v>569</v>
      </c>
      <c r="E1901" s="254" t="s">
        <v>565</v>
      </c>
      <c r="G1901" s="257" t="s">
        <v>568</v>
      </c>
      <c r="J1901" s="253">
        <f t="shared" si="31"/>
        <v>1</v>
      </c>
    </row>
    <row r="1902" spans="1:10">
      <c r="A1902" s="253">
        <v>2094</v>
      </c>
      <c r="B1902" s="253" t="s">
        <v>526</v>
      </c>
      <c r="C1902" s="253" t="s">
        <v>553</v>
      </c>
      <c r="D1902" s="253" t="s">
        <v>569</v>
      </c>
      <c r="E1902" s="254" t="s">
        <v>565</v>
      </c>
      <c r="G1902" s="257" t="s">
        <v>568</v>
      </c>
      <c r="J1902" s="253">
        <f t="shared" si="31"/>
        <v>1</v>
      </c>
    </row>
    <row r="1903" spans="1:10">
      <c r="A1903" s="253">
        <v>2095</v>
      </c>
      <c r="B1903" s="253" t="s">
        <v>526</v>
      </c>
      <c r="C1903" s="253" t="s">
        <v>553</v>
      </c>
      <c r="D1903" s="253" t="s">
        <v>569</v>
      </c>
      <c r="E1903" s="254" t="s">
        <v>565</v>
      </c>
      <c r="G1903" s="257" t="s">
        <v>568</v>
      </c>
      <c r="J1903" s="253">
        <f t="shared" si="31"/>
        <v>1</v>
      </c>
    </row>
    <row r="1904" spans="1:10">
      <c r="A1904" s="253">
        <v>2096</v>
      </c>
      <c r="B1904" s="253" t="s">
        <v>526</v>
      </c>
      <c r="C1904" s="253" t="s">
        <v>553</v>
      </c>
      <c r="D1904" s="253" t="s">
        <v>569</v>
      </c>
      <c r="E1904" s="254" t="s">
        <v>565</v>
      </c>
      <c r="G1904" s="257" t="s">
        <v>568</v>
      </c>
      <c r="J1904" s="253">
        <f t="shared" si="31"/>
        <v>1</v>
      </c>
    </row>
    <row r="1905" spans="1:10">
      <c r="A1905" s="253">
        <v>2097</v>
      </c>
      <c r="B1905" s="253" t="s">
        <v>526</v>
      </c>
      <c r="C1905" s="253" t="s">
        <v>553</v>
      </c>
      <c r="D1905" s="253" t="s">
        <v>569</v>
      </c>
      <c r="E1905" s="254" t="s">
        <v>565</v>
      </c>
      <c r="G1905" s="257" t="s">
        <v>568</v>
      </c>
      <c r="J1905" s="253">
        <f t="shared" si="31"/>
        <v>1</v>
      </c>
    </row>
    <row r="1906" spans="1:10">
      <c r="A1906" s="253">
        <v>2098</v>
      </c>
      <c r="B1906" s="253" t="s">
        <v>526</v>
      </c>
      <c r="C1906" s="253" t="s">
        <v>553</v>
      </c>
      <c r="D1906" s="253" t="s">
        <v>4</v>
      </c>
      <c r="E1906" s="254" t="s">
        <v>565</v>
      </c>
      <c r="G1906" s="257" t="s">
        <v>568</v>
      </c>
      <c r="J1906" s="253">
        <f t="shared" si="31"/>
        <v>1</v>
      </c>
    </row>
    <row r="1907" spans="1:10">
      <c r="A1907" s="253">
        <v>2099</v>
      </c>
      <c r="B1907" s="253" t="s">
        <v>526</v>
      </c>
      <c r="C1907" s="253" t="s">
        <v>553</v>
      </c>
      <c r="D1907" s="253" t="s">
        <v>569</v>
      </c>
      <c r="E1907" s="254" t="s">
        <v>565</v>
      </c>
      <c r="G1907" s="257" t="s">
        <v>568</v>
      </c>
      <c r="J1907" s="253">
        <f t="shared" si="31"/>
        <v>1</v>
      </c>
    </row>
    <row r="1908" spans="1:10">
      <c r="A1908" s="253">
        <v>2100</v>
      </c>
      <c r="B1908" s="253" t="s">
        <v>526</v>
      </c>
      <c r="C1908" s="253" t="s">
        <v>553</v>
      </c>
      <c r="D1908" s="253" t="s">
        <v>569</v>
      </c>
      <c r="E1908" s="254" t="s">
        <v>565</v>
      </c>
      <c r="G1908" s="257" t="s">
        <v>568</v>
      </c>
      <c r="J1908" s="253">
        <f t="shared" si="31"/>
        <v>1</v>
      </c>
    </row>
    <row r="1909" spans="1:10">
      <c r="A1909" s="253">
        <v>2101</v>
      </c>
      <c r="B1909" s="253" t="s">
        <v>526</v>
      </c>
      <c r="C1909" s="253" t="s">
        <v>553</v>
      </c>
      <c r="D1909" s="253" t="s">
        <v>569</v>
      </c>
      <c r="E1909" s="254" t="s">
        <v>565</v>
      </c>
      <c r="G1909" s="257" t="s">
        <v>568</v>
      </c>
      <c r="J1909" s="253">
        <f t="shared" si="31"/>
        <v>1</v>
      </c>
    </row>
    <row r="1910" spans="1:10">
      <c r="A1910" s="253">
        <v>2102</v>
      </c>
      <c r="B1910" s="253" t="s">
        <v>526</v>
      </c>
      <c r="C1910" s="253" t="s">
        <v>553</v>
      </c>
      <c r="D1910" s="253" t="s">
        <v>569</v>
      </c>
      <c r="E1910" s="254" t="s">
        <v>565</v>
      </c>
      <c r="G1910" s="257" t="s">
        <v>568</v>
      </c>
      <c r="J1910" s="253">
        <f t="shared" si="31"/>
        <v>1</v>
      </c>
    </row>
    <row r="1911" spans="1:10">
      <c r="A1911" s="253">
        <v>2103</v>
      </c>
      <c r="B1911" s="253" t="s">
        <v>526</v>
      </c>
      <c r="C1911" s="253" t="s">
        <v>553</v>
      </c>
      <c r="D1911" s="253" t="s">
        <v>569</v>
      </c>
      <c r="E1911" s="254" t="s">
        <v>565</v>
      </c>
      <c r="G1911" s="257" t="s">
        <v>568</v>
      </c>
      <c r="J1911" s="253">
        <f t="shared" si="31"/>
        <v>1</v>
      </c>
    </row>
    <row r="1912" spans="1:10">
      <c r="A1912" s="253">
        <v>2104</v>
      </c>
      <c r="B1912" s="253" t="s">
        <v>526</v>
      </c>
      <c r="C1912" s="253" t="s">
        <v>553</v>
      </c>
      <c r="D1912" s="253" t="s">
        <v>569</v>
      </c>
      <c r="E1912" s="254" t="s">
        <v>565</v>
      </c>
      <c r="G1912" s="257" t="s">
        <v>568</v>
      </c>
      <c r="J1912" s="253">
        <f t="shared" si="31"/>
        <v>1</v>
      </c>
    </row>
    <row r="1913" spans="1:10">
      <c r="A1913" s="253">
        <v>2105</v>
      </c>
      <c r="B1913" s="253" t="s">
        <v>526</v>
      </c>
      <c r="C1913" s="253" t="s">
        <v>553</v>
      </c>
      <c r="D1913" s="253" t="s">
        <v>569</v>
      </c>
      <c r="E1913" s="254" t="s">
        <v>565</v>
      </c>
      <c r="G1913" s="257" t="s">
        <v>568</v>
      </c>
      <c r="J1913" s="253">
        <f t="shared" si="31"/>
        <v>1</v>
      </c>
    </row>
    <row r="1914" spans="1:10">
      <c r="A1914" s="253">
        <v>2106</v>
      </c>
      <c r="B1914" s="253" t="s">
        <v>526</v>
      </c>
      <c r="C1914" s="253" t="s">
        <v>553</v>
      </c>
      <c r="D1914" s="253" t="s">
        <v>569</v>
      </c>
      <c r="E1914" s="254" t="s">
        <v>565</v>
      </c>
      <c r="G1914" s="257" t="s">
        <v>568</v>
      </c>
      <c r="J1914" s="253">
        <f t="shared" si="31"/>
        <v>1</v>
      </c>
    </row>
    <row r="1915" spans="1:10">
      <c r="A1915" s="253">
        <v>2107</v>
      </c>
      <c r="B1915" s="253" t="s">
        <v>526</v>
      </c>
      <c r="C1915" s="253" t="s">
        <v>553</v>
      </c>
      <c r="D1915" s="253" t="s">
        <v>569</v>
      </c>
      <c r="E1915" s="254" t="s">
        <v>565</v>
      </c>
      <c r="G1915" s="257" t="s">
        <v>568</v>
      </c>
      <c r="J1915" s="253">
        <f t="shared" si="31"/>
        <v>1</v>
      </c>
    </row>
    <row r="1916" spans="1:10">
      <c r="A1916" s="253">
        <v>2108</v>
      </c>
      <c r="B1916" s="253" t="s">
        <v>526</v>
      </c>
      <c r="C1916" s="253" t="s">
        <v>553</v>
      </c>
      <c r="D1916" s="253" t="s">
        <v>569</v>
      </c>
      <c r="E1916" s="254" t="s">
        <v>565</v>
      </c>
      <c r="G1916" s="257" t="s">
        <v>568</v>
      </c>
      <c r="J1916" s="253">
        <f t="shared" si="31"/>
        <v>1</v>
      </c>
    </row>
    <row r="1917" spans="1:10">
      <c r="A1917" s="253">
        <v>2109</v>
      </c>
      <c r="B1917" s="253" t="s">
        <v>526</v>
      </c>
      <c r="C1917" s="253" t="s">
        <v>553</v>
      </c>
      <c r="D1917" s="253" t="s">
        <v>4</v>
      </c>
      <c r="E1917" s="254" t="s">
        <v>565</v>
      </c>
      <c r="G1917" s="257" t="s">
        <v>568</v>
      </c>
      <c r="J1917" s="253">
        <f t="shared" si="31"/>
        <v>1</v>
      </c>
    </row>
    <row r="1918" spans="1:10">
      <c r="A1918" s="253">
        <v>2110</v>
      </c>
      <c r="B1918" s="253" t="s">
        <v>526</v>
      </c>
      <c r="C1918" s="253" t="s">
        <v>553</v>
      </c>
      <c r="D1918" s="253" t="s">
        <v>569</v>
      </c>
      <c r="E1918" s="254" t="s">
        <v>565</v>
      </c>
      <c r="G1918" s="257" t="s">
        <v>568</v>
      </c>
      <c r="J1918" s="253">
        <f t="shared" si="31"/>
        <v>1</v>
      </c>
    </row>
    <row r="1919" spans="1:10">
      <c r="A1919" s="253">
        <v>2111</v>
      </c>
      <c r="B1919" s="253" t="s">
        <v>526</v>
      </c>
      <c r="C1919" s="253" t="s">
        <v>553</v>
      </c>
      <c r="D1919" s="253" t="s">
        <v>569</v>
      </c>
      <c r="E1919" s="254" t="s">
        <v>565</v>
      </c>
      <c r="G1919" s="257" t="s">
        <v>568</v>
      </c>
      <c r="J1919" s="253">
        <f t="shared" si="31"/>
        <v>1</v>
      </c>
    </row>
    <row r="1920" spans="1:10">
      <c r="A1920" s="253">
        <v>2112</v>
      </c>
      <c r="B1920" s="253" t="s">
        <v>526</v>
      </c>
      <c r="C1920" s="253" t="s">
        <v>553</v>
      </c>
      <c r="D1920" s="253" t="s">
        <v>565</v>
      </c>
      <c r="E1920" s="254" t="s">
        <v>565</v>
      </c>
      <c r="G1920" s="257" t="s">
        <v>568</v>
      </c>
      <c r="J1920" s="253">
        <f t="shared" si="31"/>
        <v>1</v>
      </c>
    </row>
    <row r="1921" spans="1:10">
      <c r="A1921" s="253">
        <v>2113</v>
      </c>
      <c r="B1921" s="253" t="s">
        <v>526</v>
      </c>
      <c r="C1921" s="253" t="s">
        <v>553</v>
      </c>
      <c r="D1921" s="253" t="s">
        <v>564</v>
      </c>
      <c r="E1921" s="254" t="s">
        <v>565</v>
      </c>
      <c r="F1921" s="254" t="s">
        <v>365</v>
      </c>
      <c r="G1921" s="257" t="s">
        <v>568</v>
      </c>
      <c r="J1921" s="253">
        <f t="shared" si="31"/>
        <v>1</v>
      </c>
    </row>
    <row r="1922" spans="1:10">
      <c r="A1922" s="253">
        <v>2114</v>
      </c>
      <c r="B1922" s="253" t="s">
        <v>526</v>
      </c>
      <c r="C1922" s="253" t="s">
        <v>553</v>
      </c>
      <c r="D1922" s="253" t="s">
        <v>564</v>
      </c>
      <c r="E1922" s="254" t="s">
        <v>565</v>
      </c>
      <c r="F1922" s="254" t="s">
        <v>365</v>
      </c>
      <c r="G1922" s="257" t="s">
        <v>568</v>
      </c>
      <c r="J1922" s="253">
        <f t="shared" si="31"/>
        <v>1</v>
      </c>
    </row>
    <row r="1923" spans="1:10">
      <c r="A1923" s="253">
        <v>2115</v>
      </c>
      <c r="B1923" s="253" t="s">
        <v>526</v>
      </c>
      <c r="C1923" s="253" t="s">
        <v>553</v>
      </c>
      <c r="D1923" s="253" t="s">
        <v>4</v>
      </c>
      <c r="E1923" s="254" t="s">
        <v>565</v>
      </c>
      <c r="G1923" s="257" t="s">
        <v>568</v>
      </c>
      <c r="J1923" s="253">
        <f t="shared" si="31"/>
        <v>1</v>
      </c>
    </row>
    <row r="1924" spans="1:10">
      <c r="A1924" s="253">
        <v>2116</v>
      </c>
      <c r="B1924" s="253" t="s">
        <v>526</v>
      </c>
      <c r="C1924" s="253" t="s">
        <v>553</v>
      </c>
      <c r="D1924" s="253" t="s">
        <v>4</v>
      </c>
      <c r="E1924" s="254" t="s">
        <v>565</v>
      </c>
      <c r="G1924" s="257" t="s">
        <v>568</v>
      </c>
      <c r="J1924" s="253">
        <f t="shared" si="31"/>
        <v>1</v>
      </c>
    </row>
    <row r="1925" spans="1:10">
      <c r="A1925" s="253">
        <v>2117</v>
      </c>
      <c r="B1925" s="253" t="s">
        <v>526</v>
      </c>
      <c r="C1925" s="253" t="s">
        <v>553</v>
      </c>
      <c r="D1925" s="253" t="s">
        <v>4</v>
      </c>
      <c r="E1925" s="254" t="s">
        <v>565</v>
      </c>
      <c r="G1925" s="257" t="s">
        <v>568</v>
      </c>
      <c r="J1925" s="253">
        <f t="shared" si="31"/>
        <v>1</v>
      </c>
    </row>
    <row r="1926" spans="1:10">
      <c r="A1926" s="253">
        <v>2118</v>
      </c>
      <c r="B1926" s="253" t="s">
        <v>526</v>
      </c>
      <c r="C1926" s="253" t="s">
        <v>553</v>
      </c>
      <c r="D1926" s="253" t="s">
        <v>569</v>
      </c>
      <c r="E1926" s="254" t="s">
        <v>565</v>
      </c>
      <c r="G1926" s="257" t="s">
        <v>568</v>
      </c>
      <c r="J1926" s="253">
        <f t="shared" si="31"/>
        <v>1</v>
      </c>
    </row>
    <row r="1927" spans="1:10">
      <c r="A1927" s="253">
        <v>2119</v>
      </c>
      <c r="B1927" s="253" t="s">
        <v>526</v>
      </c>
      <c r="C1927" s="253" t="s">
        <v>553</v>
      </c>
      <c r="D1927" s="253" t="s">
        <v>4</v>
      </c>
      <c r="E1927" s="254" t="s">
        <v>565</v>
      </c>
      <c r="G1927" s="257" t="s">
        <v>568</v>
      </c>
      <c r="J1927" s="253">
        <f t="shared" si="31"/>
        <v>1</v>
      </c>
    </row>
    <row r="1928" spans="1:10">
      <c r="A1928" s="253">
        <v>2120</v>
      </c>
      <c r="B1928" s="253" t="s">
        <v>526</v>
      </c>
      <c r="C1928" s="253" t="s">
        <v>553</v>
      </c>
      <c r="D1928" s="253" t="s">
        <v>4</v>
      </c>
      <c r="E1928" s="254" t="s">
        <v>565</v>
      </c>
      <c r="G1928" s="257" t="s">
        <v>568</v>
      </c>
      <c r="J1928" s="253">
        <f t="shared" si="31"/>
        <v>1</v>
      </c>
    </row>
    <row r="1929" spans="1:10">
      <c r="A1929" s="253">
        <v>2121</v>
      </c>
      <c r="B1929" s="253" t="s">
        <v>526</v>
      </c>
      <c r="C1929" s="253" t="s">
        <v>553</v>
      </c>
      <c r="D1929" s="253" t="s">
        <v>564</v>
      </c>
      <c r="E1929" s="254" t="s">
        <v>565</v>
      </c>
      <c r="F1929" s="254" t="s">
        <v>365</v>
      </c>
      <c r="G1929" s="257" t="s">
        <v>568</v>
      </c>
      <c r="J1929" s="253">
        <f t="shared" ref="J1929:J1992" si="32">IF(E1929="Category 1",1,IF(E1929="Category 2",2,IF(E1929="Category 3",3,0)))</f>
        <v>1</v>
      </c>
    </row>
    <row r="1930" spans="1:10">
      <c r="A1930" s="253">
        <v>2122</v>
      </c>
      <c r="B1930" s="253" t="s">
        <v>526</v>
      </c>
      <c r="C1930" s="253" t="s">
        <v>553</v>
      </c>
      <c r="D1930" s="253" t="s">
        <v>569</v>
      </c>
      <c r="E1930" s="254" t="s">
        <v>565</v>
      </c>
      <c r="G1930" s="257" t="s">
        <v>568</v>
      </c>
      <c r="J1930" s="253">
        <f t="shared" si="32"/>
        <v>1</v>
      </c>
    </row>
    <row r="1931" spans="1:10">
      <c r="A1931" s="253">
        <v>2123</v>
      </c>
      <c r="B1931" s="253" t="s">
        <v>526</v>
      </c>
      <c r="C1931" s="253" t="s">
        <v>553</v>
      </c>
      <c r="D1931" s="253" t="s">
        <v>4</v>
      </c>
      <c r="E1931" s="254" t="s">
        <v>565</v>
      </c>
      <c r="G1931" s="257" t="s">
        <v>568</v>
      </c>
      <c r="J1931" s="253">
        <f t="shared" si="32"/>
        <v>1</v>
      </c>
    </row>
    <row r="1932" spans="1:10">
      <c r="A1932" s="253">
        <v>2124</v>
      </c>
      <c r="B1932" s="253" t="s">
        <v>526</v>
      </c>
      <c r="C1932" s="253" t="s">
        <v>553</v>
      </c>
      <c r="D1932" s="253" t="s">
        <v>4</v>
      </c>
      <c r="E1932" s="254" t="s">
        <v>565</v>
      </c>
      <c r="G1932" s="257" t="s">
        <v>568</v>
      </c>
      <c r="J1932" s="253">
        <f t="shared" si="32"/>
        <v>1</v>
      </c>
    </row>
    <row r="1933" spans="1:10">
      <c r="A1933" s="253">
        <v>2125</v>
      </c>
      <c r="B1933" s="253" t="s">
        <v>526</v>
      </c>
      <c r="C1933" s="253" t="s">
        <v>553</v>
      </c>
      <c r="D1933" s="253" t="s">
        <v>569</v>
      </c>
      <c r="E1933" s="254" t="s">
        <v>565</v>
      </c>
      <c r="G1933" s="257" t="s">
        <v>568</v>
      </c>
      <c r="J1933" s="253">
        <f t="shared" si="32"/>
        <v>1</v>
      </c>
    </row>
    <row r="1934" spans="1:10">
      <c r="A1934" s="253">
        <v>2126</v>
      </c>
      <c r="B1934" s="253" t="s">
        <v>526</v>
      </c>
      <c r="C1934" s="253" t="s">
        <v>553</v>
      </c>
      <c r="D1934" s="253" t="s">
        <v>569</v>
      </c>
      <c r="E1934" s="254" t="s">
        <v>565</v>
      </c>
      <c r="G1934" s="257" t="s">
        <v>568</v>
      </c>
      <c r="J1934" s="253">
        <f t="shared" si="32"/>
        <v>1</v>
      </c>
    </row>
    <row r="1935" spans="1:10">
      <c r="A1935" s="253">
        <v>2127</v>
      </c>
      <c r="B1935" s="253" t="s">
        <v>526</v>
      </c>
      <c r="C1935" s="253" t="s">
        <v>553</v>
      </c>
      <c r="D1935" s="253" t="s">
        <v>564</v>
      </c>
      <c r="E1935" s="254" t="s">
        <v>565</v>
      </c>
      <c r="F1935" s="254" t="s">
        <v>365</v>
      </c>
      <c r="G1935" s="257" t="s">
        <v>568</v>
      </c>
      <c r="J1935" s="253">
        <f t="shared" si="32"/>
        <v>1</v>
      </c>
    </row>
    <row r="1936" spans="1:10">
      <c r="A1936" s="253">
        <v>2128</v>
      </c>
      <c r="B1936" s="253" t="s">
        <v>526</v>
      </c>
      <c r="C1936" s="253" t="s">
        <v>553</v>
      </c>
      <c r="D1936" s="253" t="s">
        <v>4</v>
      </c>
      <c r="E1936" s="254" t="s">
        <v>565</v>
      </c>
      <c r="G1936" s="257" t="s">
        <v>568</v>
      </c>
      <c r="J1936" s="253">
        <f t="shared" si="32"/>
        <v>1</v>
      </c>
    </row>
    <row r="1937" spans="1:10">
      <c r="A1937" s="253">
        <v>2129</v>
      </c>
      <c r="B1937" s="253" t="s">
        <v>526</v>
      </c>
      <c r="C1937" s="253" t="s">
        <v>553</v>
      </c>
      <c r="D1937" s="253" t="s">
        <v>4</v>
      </c>
      <c r="E1937" s="254" t="s">
        <v>565</v>
      </c>
      <c r="G1937" s="257" t="s">
        <v>568</v>
      </c>
      <c r="J1937" s="253">
        <f t="shared" si="32"/>
        <v>1</v>
      </c>
    </row>
    <row r="1938" spans="1:10">
      <c r="A1938" s="253">
        <v>2130</v>
      </c>
      <c r="B1938" s="253" t="s">
        <v>526</v>
      </c>
      <c r="C1938" s="253" t="s">
        <v>553</v>
      </c>
      <c r="D1938" s="253" t="s">
        <v>569</v>
      </c>
      <c r="E1938" s="254" t="s">
        <v>565</v>
      </c>
      <c r="G1938" s="257" t="s">
        <v>568</v>
      </c>
      <c r="J1938" s="253">
        <f t="shared" si="32"/>
        <v>1</v>
      </c>
    </row>
    <row r="1939" spans="1:10">
      <c r="A1939" s="253">
        <v>2131</v>
      </c>
      <c r="B1939" s="253" t="s">
        <v>526</v>
      </c>
      <c r="C1939" s="253" t="s">
        <v>553</v>
      </c>
      <c r="D1939" s="253" t="s">
        <v>4</v>
      </c>
      <c r="E1939" s="254" t="s">
        <v>565</v>
      </c>
      <c r="G1939" s="257" t="s">
        <v>568</v>
      </c>
      <c r="J1939" s="253">
        <f t="shared" si="32"/>
        <v>1</v>
      </c>
    </row>
    <row r="1940" spans="1:10">
      <c r="A1940" s="253">
        <v>2132</v>
      </c>
      <c r="B1940" s="253" t="s">
        <v>526</v>
      </c>
      <c r="C1940" s="253" t="s">
        <v>553</v>
      </c>
      <c r="D1940" s="253" t="s">
        <v>569</v>
      </c>
      <c r="E1940" s="254" t="s">
        <v>565</v>
      </c>
      <c r="G1940" s="257" t="s">
        <v>568</v>
      </c>
      <c r="J1940" s="253">
        <f t="shared" si="32"/>
        <v>1</v>
      </c>
    </row>
    <row r="1941" spans="1:10">
      <c r="A1941" s="253">
        <v>2133</v>
      </c>
      <c r="B1941" s="253" t="s">
        <v>526</v>
      </c>
      <c r="C1941" s="253" t="s">
        <v>553</v>
      </c>
      <c r="D1941" s="253" t="s">
        <v>4</v>
      </c>
      <c r="E1941" s="254" t="s">
        <v>565</v>
      </c>
      <c r="G1941" s="257" t="s">
        <v>568</v>
      </c>
      <c r="J1941" s="253">
        <f t="shared" si="32"/>
        <v>1</v>
      </c>
    </row>
    <row r="1942" spans="1:10">
      <c r="A1942" s="253">
        <v>2134</v>
      </c>
      <c r="B1942" s="253" t="s">
        <v>526</v>
      </c>
      <c r="C1942" s="253" t="s">
        <v>553</v>
      </c>
      <c r="D1942" s="253" t="s">
        <v>4</v>
      </c>
      <c r="E1942" s="254" t="s">
        <v>565</v>
      </c>
      <c r="G1942" s="257" t="s">
        <v>568</v>
      </c>
      <c r="J1942" s="253">
        <f t="shared" si="32"/>
        <v>1</v>
      </c>
    </row>
    <row r="1943" spans="1:10">
      <c r="A1943" s="253">
        <v>2135</v>
      </c>
      <c r="B1943" s="253" t="s">
        <v>526</v>
      </c>
      <c r="C1943" s="253" t="s">
        <v>553</v>
      </c>
      <c r="D1943" s="253" t="s">
        <v>4</v>
      </c>
      <c r="E1943" s="254" t="s">
        <v>565</v>
      </c>
      <c r="G1943" s="257" t="s">
        <v>568</v>
      </c>
      <c r="J1943" s="253">
        <f t="shared" si="32"/>
        <v>1</v>
      </c>
    </row>
    <row r="1944" spans="1:10">
      <c r="A1944" s="253">
        <v>2136</v>
      </c>
      <c r="B1944" s="253" t="s">
        <v>526</v>
      </c>
      <c r="C1944" s="253" t="s">
        <v>553</v>
      </c>
      <c r="D1944" s="253" t="s">
        <v>4</v>
      </c>
      <c r="E1944" s="254" t="s">
        <v>565</v>
      </c>
      <c r="G1944" s="257" t="s">
        <v>568</v>
      </c>
      <c r="J1944" s="253">
        <f t="shared" si="32"/>
        <v>1</v>
      </c>
    </row>
    <row r="1945" spans="1:10">
      <c r="A1945" s="253">
        <v>2137</v>
      </c>
      <c r="B1945" s="253" t="s">
        <v>526</v>
      </c>
      <c r="C1945" s="253" t="s">
        <v>553</v>
      </c>
      <c r="D1945" s="253" t="s">
        <v>4</v>
      </c>
      <c r="E1945" s="254" t="s">
        <v>565</v>
      </c>
      <c r="G1945" s="257" t="s">
        <v>568</v>
      </c>
      <c r="J1945" s="253">
        <f t="shared" si="32"/>
        <v>1</v>
      </c>
    </row>
    <row r="1946" spans="1:10">
      <c r="A1946" s="253">
        <v>2138</v>
      </c>
      <c r="B1946" s="253" t="s">
        <v>526</v>
      </c>
      <c r="C1946" s="253" t="s">
        <v>553</v>
      </c>
      <c r="D1946" s="253" t="s">
        <v>565</v>
      </c>
      <c r="E1946" s="254" t="s">
        <v>565</v>
      </c>
      <c r="G1946" s="257" t="s">
        <v>568</v>
      </c>
      <c r="J1946" s="253">
        <f t="shared" si="32"/>
        <v>1</v>
      </c>
    </row>
    <row r="1947" spans="1:10">
      <c r="A1947" s="253">
        <v>2139</v>
      </c>
      <c r="B1947" s="253" t="s">
        <v>526</v>
      </c>
      <c r="C1947" s="253" t="s">
        <v>553</v>
      </c>
      <c r="D1947" s="253" t="s">
        <v>4</v>
      </c>
      <c r="E1947" s="254" t="s">
        <v>565</v>
      </c>
      <c r="G1947" s="257" t="s">
        <v>568</v>
      </c>
      <c r="J1947" s="253">
        <f t="shared" si="32"/>
        <v>1</v>
      </c>
    </row>
    <row r="1948" spans="1:10">
      <c r="A1948" s="253">
        <v>2140</v>
      </c>
      <c r="B1948" s="253" t="s">
        <v>526</v>
      </c>
      <c r="C1948" s="253" t="s">
        <v>553</v>
      </c>
      <c r="D1948" s="253" t="s">
        <v>569</v>
      </c>
      <c r="E1948" s="254" t="s">
        <v>565</v>
      </c>
      <c r="G1948" s="257" t="s">
        <v>568</v>
      </c>
      <c r="J1948" s="253">
        <f t="shared" si="32"/>
        <v>1</v>
      </c>
    </row>
    <row r="1949" spans="1:10">
      <c r="A1949" s="253">
        <v>2141</v>
      </c>
      <c r="B1949" s="253" t="s">
        <v>526</v>
      </c>
      <c r="C1949" s="253" t="s">
        <v>553</v>
      </c>
      <c r="D1949" s="253" t="s">
        <v>564</v>
      </c>
      <c r="E1949" s="254" t="s">
        <v>565</v>
      </c>
      <c r="F1949" s="254" t="s">
        <v>365</v>
      </c>
      <c r="G1949" s="257" t="s">
        <v>568</v>
      </c>
      <c r="J1949" s="253">
        <f t="shared" si="32"/>
        <v>1</v>
      </c>
    </row>
    <row r="1950" spans="1:10">
      <c r="A1950" s="253">
        <v>2142</v>
      </c>
      <c r="B1950" s="253" t="s">
        <v>526</v>
      </c>
      <c r="C1950" s="253" t="s">
        <v>553</v>
      </c>
      <c r="D1950" s="253" t="s">
        <v>564</v>
      </c>
      <c r="E1950" s="254" t="s">
        <v>565</v>
      </c>
      <c r="F1950" s="254" t="s">
        <v>365</v>
      </c>
      <c r="G1950" s="257" t="s">
        <v>568</v>
      </c>
      <c r="J1950" s="253">
        <f t="shared" si="32"/>
        <v>1</v>
      </c>
    </row>
    <row r="1951" spans="1:10">
      <c r="A1951" s="253">
        <v>2143</v>
      </c>
      <c r="B1951" s="253" t="s">
        <v>526</v>
      </c>
      <c r="C1951" s="253" t="s">
        <v>553</v>
      </c>
      <c r="D1951" s="253" t="s">
        <v>4</v>
      </c>
      <c r="E1951" s="254" t="s">
        <v>565</v>
      </c>
      <c r="G1951" s="257" t="s">
        <v>568</v>
      </c>
      <c r="J1951" s="253">
        <f t="shared" si="32"/>
        <v>1</v>
      </c>
    </row>
    <row r="1952" spans="1:10">
      <c r="A1952" s="253">
        <v>2144</v>
      </c>
      <c r="B1952" s="253" t="s">
        <v>526</v>
      </c>
      <c r="C1952" s="253" t="s">
        <v>553</v>
      </c>
      <c r="D1952" s="253" t="s">
        <v>564</v>
      </c>
      <c r="E1952" s="254" t="s">
        <v>565</v>
      </c>
      <c r="F1952" s="254" t="s">
        <v>365</v>
      </c>
      <c r="G1952" s="257" t="s">
        <v>568</v>
      </c>
      <c r="J1952" s="253">
        <f t="shared" si="32"/>
        <v>1</v>
      </c>
    </row>
    <row r="1953" spans="1:10">
      <c r="A1953" s="253">
        <v>2145</v>
      </c>
      <c r="B1953" s="253" t="s">
        <v>526</v>
      </c>
      <c r="C1953" s="253" t="s">
        <v>553</v>
      </c>
      <c r="D1953" s="253" t="s">
        <v>564</v>
      </c>
      <c r="E1953" s="254" t="s">
        <v>565</v>
      </c>
      <c r="F1953" s="254" t="s">
        <v>365</v>
      </c>
      <c r="G1953" s="257" t="s">
        <v>568</v>
      </c>
      <c r="J1953" s="253">
        <f t="shared" si="32"/>
        <v>1</v>
      </c>
    </row>
    <row r="1954" spans="1:10">
      <c r="A1954" s="253">
        <v>2146</v>
      </c>
      <c r="B1954" s="253" t="s">
        <v>526</v>
      </c>
      <c r="C1954" s="253" t="s">
        <v>553</v>
      </c>
      <c r="D1954" s="253" t="s">
        <v>4</v>
      </c>
      <c r="E1954" s="254" t="s">
        <v>565</v>
      </c>
      <c r="G1954" s="257" t="s">
        <v>568</v>
      </c>
      <c r="J1954" s="253">
        <f t="shared" si="32"/>
        <v>1</v>
      </c>
    </row>
    <row r="1955" spans="1:10">
      <c r="A1955" s="253">
        <v>2147</v>
      </c>
      <c r="B1955" s="253" t="s">
        <v>526</v>
      </c>
      <c r="C1955" s="253" t="s">
        <v>553</v>
      </c>
      <c r="D1955" s="253" t="s">
        <v>4</v>
      </c>
      <c r="E1955" s="254" t="s">
        <v>565</v>
      </c>
      <c r="G1955" s="257" t="s">
        <v>568</v>
      </c>
      <c r="J1955" s="253">
        <f t="shared" si="32"/>
        <v>1</v>
      </c>
    </row>
    <row r="1956" spans="1:10">
      <c r="A1956" s="253">
        <v>2148</v>
      </c>
      <c r="B1956" s="253" t="s">
        <v>526</v>
      </c>
      <c r="C1956" s="253" t="s">
        <v>553</v>
      </c>
      <c r="D1956" s="253" t="s">
        <v>565</v>
      </c>
      <c r="E1956" s="254" t="s">
        <v>565</v>
      </c>
      <c r="G1956" s="257" t="s">
        <v>568</v>
      </c>
      <c r="J1956" s="253">
        <f t="shared" si="32"/>
        <v>1</v>
      </c>
    </row>
    <row r="1957" spans="1:10">
      <c r="A1957" s="253">
        <v>2149</v>
      </c>
      <c r="B1957" s="253" t="s">
        <v>526</v>
      </c>
      <c r="C1957" s="253" t="s">
        <v>553</v>
      </c>
      <c r="D1957" s="253" t="s">
        <v>4</v>
      </c>
      <c r="E1957" s="254" t="s">
        <v>565</v>
      </c>
      <c r="G1957" s="257" t="s">
        <v>568</v>
      </c>
      <c r="J1957" s="253">
        <f t="shared" si="32"/>
        <v>1</v>
      </c>
    </row>
    <row r="1958" spans="1:10">
      <c r="A1958" s="253">
        <v>2150</v>
      </c>
      <c r="B1958" s="253" t="s">
        <v>526</v>
      </c>
      <c r="C1958" s="253" t="s">
        <v>553</v>
      </c>
      <c r="D1958" s="253" t="s">
        <v>564</v>
      </c>
      <c r="E1958" s="254" t="s">
        <v>565</v>
      </c>
      <c r="F1958" s="254" t="s">
        <v>365</v>
      </c>
      <c r="G1958" s="257" t="s">
        <v>568</v>
      </c>
      <c r="J1958" s="253">
        <f t="shared" si="32"/>
        <v>1</v>
      </c>
    </row>
    <row r="1959" spans="1:10">
      <c r="A1959" s="253">
        <v>2151</v>
      </c>
      <c r="B1959" s="253" t="s">
        <v>526</v>
      </c>
      <c r="C1959" s="253" t="s">
        <v>553</v>
      </c>
      <c r="D1959" s="253" t="s">
        <v>4</v>
      </c>
      <c r="E1959" s="254" t="s">
        <v>565</v>
      </c>
      <c r="G1959" s="257" t="s">
        <v>568</v>
      </c>
      <c r="J1959" s="253">
        <f t="shared" si="32"/>
        <v>1</v>
      </c>
    </row>
    <row r="1960" spans="1:10">
      <c r="A1960" s="253">
        <v>2152</v>
      </c>
      <c r="B1960" s="253" t="s">
        <v>526</v>
      </c>
      <c r="C1960" s="253" t="s">
        <v>553</v>
      </c>
      <c r="D1960" s="253" t="s">
        <v>4</v>
      </c>
      <c r="E1960" s="254" t="s">
        <v>565</v>
      </c>
      <c r="G1960" s="257" t="s">
        <v>568</v>
      </c>
      <c r="J1960" s="253">
        <f t="shared" si="32"/>
        <v>1</v>
      </c>
    </row>
    <row r="1961" spans="1:10">
      <c r="A1961" s="253">
        <v>2153</v>
      </c>
      <c r="B1961" s="253" t="s">
        <v>526</v>
      </c>
      <c r="C1961" s="253" t="s">
        <v>553</v>
      </c>
      <c r="D1961" s="253" t="s">
        <v>4</v>
      </c>
      <c r="E1961" s="254" t="s">
        <v>565</v>
      </c>
      <c r="G1961" s="257" t="s">
        <v>568</v>
      </c>
      <c r="J1961" s="253">
        <f t="shared" si="32"/>
        <v>1</v>
      </c>
    </row>
    <row r="1962" spans="1:10">
      <c r="A1962" s="253">
        <v>2154</v>
      </c>
      <c r="B1962" s="253" t="s">
        <v>526</v>
      </c>
      <c r="C1962" s="253" t="s">
        <v>553</v>
      </c>
      <c r="D1962" s="253" t="s">
        <v>565</v>
      </c>
      <c r="E1962" s="254" t="s">
        <v>565</v>
      </c>
      <c r="G1962" s="257" t="s">
        <v>568</v>
      </c>
      <c r="J1962" s="253">
        <f t="shared" si="32"/>
        <v>1</v>
      </c>
    </row>
    <row r="1963" spans="1:10">
      <c r="A1963" s="253">
        <v>2155</v>
      </c>
      <c r="B1963" s="253" t="s">
        <v>526</v>
      </c>
      <c r="C1963" s="253" t="s">
        <v>553</v>
      </c>
      <c r="D1963" s="253" t="s">
        <v>564</v>
      </c>
      <c r="E1963" s="254" t="s">
        <v>565</v>
      </c>
      <c r="F1963" s="254" t="s">
        <v>365</v>
      </c>
      <c r="G1963" s="257" t="s">
        <v>568</v>
      </c>
      <c r="J1963" s="253">
        <f t="shared" si="32"/>
        <v>1</v>
      </c>
    </row>
    <row r="1964" spans="1:10">
      <c r="A1964" s="253">
        <v>2156</v>
      </c>
      <c r="B1964" s="253" t="s">
        <v>526</v>
      </c>
      <c r="C1964" s="253" t="s">
        <v>553</v>
      </c>
      <c r="D1964" s="253" t="s">
        <v>569</v>
      </c>
      <c r="E1964" s="254" t="s">
        <v>565</v>
      </c>
      <c r="G1964" s="257" t="s">
        <v>568</v>
      </c>
      <c r="J1964" s="253">
        <f t="shared" si="32"/>
        <v>1</v>
      </c>
    </row>
    <row r="1965" spans="1:10">
      <c r="A1965" s="253">
        <v>2157</v>
      </c>
      <c r="B1965" s="253" t="s">
        <v>526</v>
      </c>
      <c r="C1965" s="253" t="s">
        <v>553</v>
      </c>
      <c r="D1965" s="253" t="s">
        <v>4</v>
      </c>
      <c r="E1965" s="254" t="s">
        <v>565</v>
      </c>
      <c r="G1965" s="257" t="s">
        <v>568</v>
      </c>
      <c r="J1965" s="253">
        <f t="shared" si="32"/>
        <v>1</v>
      </c>
    </row>
    <row r="1966" spans="1:10">
      <c r="A1966" s="253">
        <v>2158</v>
      </c>
      <c r="B1966" s="253" t="s">
        <v>526</v>
      </c>
      <c r="C1966" s="253" t="s">
        <v>553</v>
      </c>
      <c r="D1966" s="253" t="s">
        <v>569</v>
      </c>
      <c r="E1966" s="254" t="s">
        <v>565</v>
      </c>
      <c r="G1966" s="257" t="s">
        <v>568</v>
      </c>
      <c r="J1966" s="253">
        <f t="shared" si="32"/>
        <v>1</v>
      </c>
    </row>
    <row r="1967" spans="1:10">
      <c r="A1967" s="253">
        <v>2159</v>
      </c>
      <c r="B1967" s="253" t="s">
        <v>526</v>
      </c>
      <c r="C1967" s="253" t="s">
        <v>553</v>
      </c>
      <c r="D1967" s="253" t="s">
        <v>4</v>
      </c>
      <c r="E1967" s="254" t="s">
        <v>565</v>
      </c>
      <c r="G1967" s="257" t="s">
        <v>568</v>
      </c>
      <c r="J1967" s="253">
        <f t="shared" si="32"/>
        <v>1</v>
      </c>
    </row>
    <row r="1968" spans="1:10">
      <c r="A1968" s="253">
        <v>2160</v>
      </c>
      <c r="B1968" s="253" t="s">
        <v>526</v>
      </c>
      <c r="C1968" s="253" t="s">
        <v>553</v>
      </c>
      <c r="D1968" s="253" t="s">
        <v>564</v>
      </c>
      <c r="E1968" s="254" t="s">
        <v>565</v>
      </c>
      <c r="F1968" s="254" t="s">
        <v>365</v>
      </c>
      <c r="G1968" s="257" t="s">
        <v>568</v>
      </c>
      <c r="J1968" s="253">
        <f t="shared" si="32"/>
        <v>1</v>
      </c>
    </row>
    <row r="1969" spans="1:10">
      <c r="A1969" s="253">
        <v>2161</v>
      </c>
      <c r="B1969" s="253" t="s">
        <v>526</v>
      </c>
      <c r="C1969" s="253" t="s">
        <v>553</v>
      </c>
      <c r="D1969" s="253" t="s">
        <v>4</v>
      </c>
      <c r="E1969" s="254" t="s">
        <v>565</v>
      </c>
      <c r="G1969" s="257" t="s">
        <v>568</v>
      </c>
      <c r="J1969" s="253">
        <f t="shared" si="32"/>
        <v>1</v>
      </c>
    </row>
    <row r="1970" spans="1:10">
      <c r="A1970" s="253">
        <v>2162</v>
      </c>
      <c r="B1970" s="253" t="s">
        <v>526</v>
      </c>
      <c r="C1970" s="253" t="s">
        <v>553</v>
      </c>
      <c r="D1970" s="253" t="s">
        <v>4</v>
      </c>
      <c r="E1970" s="254" t="s">
        <v>565</v>
      </c>
      <c r="G1970" s="257" t="s">
        <v>568</v>
      </c>
      <c r="J1970" s="253">
        <f t="shared" si="32"/>
        <v>1</v>
      </c>
    </row>
    <row r="1971" spans="1:10">
      <c r="A1971" s="253">
        <v>2163</v>
      </c>
      <c r="B1971" s="253" t="s">
        <v>526</v>
      </c>
      <c r="C1971" s="253" t="s">
        <v>553</v>
      </c>
      <c r="D1971" s="253" t="s">
        <v>4</v>
      </c>
      <c r="E1971" s="254" t="s">
        <v>565</v>
      </c>
      <c r="G1971" s="257" t="s">
        <v>568</v>
      </c>
      <c r="J1971" s="253">
        <f t="shared" si="32"/>
        <v>1</v>
      </c>
    </row>
    <row r="1972" spans="1:10">
      <c r="A1972" s="253">
        <v>2164</v>
      </c>
      <c r="B1972" s="253" t="s">
        <v>526</v>
      </c>
      <c r="C1972" s="253" t="s">
        <v>553</v>
      </c>
      <c r="D1972" s="253" t="s">
        <v>4</v>
      </c>
      <c r="E1972" s="254" t="s">
        <v>565</v>
      </c>
      <c r="G1972" s="257" t="s">
        <v>568</v>
      </c>
      <c r="J1972" s="253">
        <f t="shared" si="32"/>
        <v>1</v>
      </c>
    </row>
    <row r="1973" spans="1:10">
      <c r="A1973" s="253">
        <v>2165</v>
      </c>
      <c r="B1973" s="253" t="s">
        <v>526</v>
      </c>
      <c r="C1973" s="253" t="s">
        <v>553</v>
      </c>
      <c r="D1973" s="253" t="s">
        <v>4</v>
      </c>
      <c r="E1973" s="254" t="s">
        <v>565</v>
      </c>
      <c r="G1973" s="257" t="s">
        <v>568</v>
      </c>
      <c r="J1973" s="253">
        <f t="shared" si="32"/>
        <v>1</v>
      </c>
    </row>
    <row r="1974" spans="1:10">
      <c r="A1974" s="253">
        <v>2166</v>
      </c>
      <c r="B1974" s="253" t="s">
        <v>526</v>
      </c>
      <c r="C1974" s="253" t="s">
        <v>553</v>
      </c>
      <c r="D1974" s="253" t="s">
        <v>4</v>
      </c>
      <c r="E1974" s="254" t="s">
        <v>565</v>
      </c>
      <c r="G1974" s="257" t="s">
        <v>568</v>
      </c>
      <c r="J1974" s="253">
        <f t="shared" si="32"/>
        <v>1</v>
      </c>
    </row>
    <row r="1975" spans="1:10">
      <c r="A1975" s="253">
        <v>2167</v>
      </c>
      <c r="B1975" s="253" t="s">
        <v>526</v>
      </c>
      <c r="C1975" s="253" t="s">
        <v>553</v>
      </c>
      <c r="D1975" s="253" t="s">
        <v>4</v>
      </c>
      <c r="E1975" s="254" t="s">
        <v>565</v>
      </c>
      <c r="G1975" s="257" t="s">
        <v>568</v>
      </c>
      <c r="J1975" s="253">
        <f t="shared" si="32"/>
        <v>1</v>
      </c>
    </row>
    <row r="1976" spans="1:10">
      <c r="A1976" s="253">
        <v>2168</v>
      </c>
      <c r="B1976" s="253" t="s">
        <v>526</v>
      </c>
      <c r="C1976" s="253" t="s">
        <v>553</v>
      </c>
      <c r="D1976" s="253" t="s">
        <v>4</v>
      </c>
      <c r="E1976" s="254" t="s">
        <v>565</v>
      </c>
      <c r="G1976" s="257" t="s">
        <v>568</v>
      </c>
      <c r="J1976" s="253">
        <f t="shared" si="32"/>
        <v>1</v>
      </c>
    </row>
    <row r="1977" spans="1:10">
      <c r="A1977" s="253">
        <v>2169</v>
      </c>
      <c r="B1977" s="253" t="s">
        <v>526</v>
      </c>
      <c r="C1977" s="253" t="s">
        <v>553</v>
      </c>
      <c r="D1977" s="253" t="s">
        <v>4</v>
      </c>
      <c r="E1977" s="254" t="s">
        <v>565</v>
      </c>
      <c r="G1977" s="257" t="s">
        <v>568</v>
      </c>
      <c r="J1977" s="253">
        <f t="shared" si="32"/>
        <v>1</v>
      </c>
    </row>
    <row r="1978" spans="1:10">
      <c r="A1978" s="253">
        <v>2170</v>
      </c>
      <c r="B1978" s="253" t="s">
        <v>526</v>
      </c>
      <c r="C1978" s="253" t="s">
        <v>553</v>
      </c>
      <c r="D1978" s="253" t="s">
        <v>564</v>
      </c>
      <c r="E1978" s="254" t="s">
        <v>565</v>
      </c>
      <c r="F1978" s="254" t="s">
        <v>365</v>
      </c>
      <c r="G1978" s="257" t="s">
        <v>568</v>
      </c>
      <c r="J1978" s="253">
        <f t="shared" si="32"/>
        <v>1</v>
      </c>
    </row>
    <row r="1979" spans="1:10">
      <c r="A1979" s="253">
        <v>2171</v>
      </c>
      <c r="B1979" s="253" t="s">
        <v>526</v>
      </c>
      <c r="C1979" s="253" t="s">
        <v>553</v>
      </c>
      <c r="D1979" s="253" t="s">
        <v>4</v>
      </c>
      <c r="E1979" s="254" t="s">
        <v>565</v>
      </c>
      <c r="G1979" s="257" t="s">
        <v>568</v>
      </c>
      <c r="J1979" s="253">
        <f t="shared" si="32"/>
        <v>1</v>
      </c>
    </row>
    <row r="1980" spans="1:10">
      <c r="A1980" s="253">
        <v>2172</v>
      </c>
      <c r="B1980" s="253" t="s">
        <v>526</v>
      </c>
      <c r="C1980" s="253" t="s">
        <v>553</v>
      </c>
      <c r="D1980" s="253" t="s">
        <v>4</v>
      </c>
      <c r="E1980" s="254" t="s">
        <v>565</v>
      </c>
      <c r="G1980" s="257" t="s">
        <v>568</v>
      </c>
      <c r="J1980" s="253">
        <f t="shared" si="32"/>
        <v>1</v>
      </c>
    </row>
    <row r="1981" spans="1:10">
      <c r="A1981" s="253">
        <v>2173</v>
      </c>
      <c r="B1981" s="253" t="s">
        <v>526</v>
      </c>
      <c r="C1981" s="253" t="s">
        <v>553</v>
      </c>
      <c r="D1981" s="253" t="s">
        <v>4</v>
      </c>
      <c r="E1981" s="254" t="s">
        <v>565</v>
      </c>
      <c r="G1981" s="257" t="s">
        <v>568</v>
      </c>
      <c r="J1981" s="253">
        <f t="shared" si="32"/>
        <v>1</v>
      </c>
    </row>
    <row r="1982" spans="1:10">
      <c r="A1982" s="253">
        <v>2174</v>
      </c>
      <c r="B1982" s="253" t="s">
        <v>526</v>
      </c>
      <c r="C1982" s="253" t="s">
        <v>553</v>
      </c>
      <c r="D1982" s="253" t="s">
        <v>4</v>
      </c>
      <c r="E1982" s="254" t="s">
        <v>565</v>
      </c>
      <c r="G1982" s="257" t="s">
        <v>568</v>
      </c>
      <c r="J1982" s="253">
        <f t="shared" si="32"/>
        <v>1</v>
      </c>
    </row>
    <row r="1983" spans="1:10">
      <c r="A1983" s="253">
        <v>2175</v>
      </c>
      <c r="B1983" s="253" t="s">
        <v>526</v>
      </c>
      <c r="C1983" s="253" t="s">
        <v>553</v>
      </c>
      <c r="D1983" s="253" t="s">
        <v>4</v>
      </c>
      <c r="E1983" s="254" t="s">
        <v>565</v>
      </c>
      <c r="G1983" s="257" t="s">
        <v>568</v>
      </c>
      <c r="J1983" s="253">
        <f t="shared" si="32"/>
        <v>1</v>
      </c>
    </row>
    <row r="1984" spans="1:10">
      <c r="A1984" s="253">
        <v>2176</v>
      </c>
      <c r="B1984" s="253" t="s">
        <v>526</v>
      </c>
      <c r="C1984" s="253" t="s">
        <v>553</v>
      </c>
      <c r="D1984" s="253" t="s">
        <v>4</v>
      </c>
      <c r="E1984" s="254" t="s">
        <v>565</v>
      </c>
      <c r="G1984" s="257" t="s">
        <v>568</v>
      </c>
      <c r="J1984" s="253">
        <f t="shared" si="32"/>
        <v>1</v>
      </c>
    </row>
    <row r="1985" spans="1:10">
      <c r="A1985" s="253">
        <v>2177</v>
      </c>
      <c r="B1985" s="253" t="s">
        <v>526</v>
      </c>
      <c r="C1985" s="253" t="s">
        <v>553</v>
      </c>
      <c r="D1985" s="253" t="s">
        <v>4</v>
      </c>
      <c r="E1985" s="254" t="s">
        <v>565</v>
      </c>
      <c r="G1985" s="257" t="s">
        <v>568</v>
      </c>
      <c r="J1985" s="253">
        <f t="shared" si="32"/>
        <v>1</v>
      </c>
    </row>
    <row r="1986" spans="1:10">
      <c r="A1986" s="253">
        <v>2178</v>
      </c>
      <c r="B1986" s="253" t="s">
        <v>526</v>
      </c>
      <c r="C1986" s="253" t="s">
        <v>553</v>
      </c>
      <c r="D1986" s="253" t="s">
        <v>4</v>
      </c>
      <c r="E1986" s="254" t="s">
        <v>565</v>
      </c>
      <c r="G1986" s="257" t="s">
        <v>568</v>
      </c>
      <c r="J1986" s="253">
        <f t="shared" si="32"/>
        <v>1</v>
      </c>
    </row>
    <row r="1987" spans="1:10">
      <c r="A1987" s="253">
        <v>2179</v>
      </c>
      <c r="B1987" s="253" t="s">
        <v>526</v>
      </c>
      <c r="C1987" s="253" t="s">
        <v>553</v>
      </c>
      <c r="D1987" s="253" t="s">
        <v>4</v>
      </c>
      <c r="E1987" s="254" t="s">
        <v>565</v>
      </c>
      <c r="G1987" s="257" t="s">
        <v>568</v>
      </c>
      <c r="J1987" s="253">
        <f t="shared" si="32"/>
        <v>1</v>
      </c>
    </row>
    <row r="1988" spans="1:10">
      <c r="A1988" s="253">
        <v>2180</v>
      </c>
      <c r="B1988" s="253" t="s">
        <v>526</v>
      </c>
      <c r="C1988" s="253" t="s">
        <v>553</v>
      </c>
      <c r="D1988" s="253" t="s">
        <v>4</v>
      </c>
      <c r="E1988" s="254" t="s">
        <v>565</v>
      </c>
      <c r="G1988" s="257" t="s">
        <v>568</v>
      </c>
      <c r="J1988" s="253">
        <f t="shared" si="32"/>
        <v>1</v>
      </c>
    </row>
    <row r="1989" spans="1:10">
      <c r="A1989" s="253">
        <v>2181</v>
      </c>
      <c r="B1989" s="253" t="s">
        <v>526</v>
      </c>
      <c r="C1989" s="253" t="s">
        <v>553</v>
      </c>
      <c r="D1989" s="253" t="s">
        <v>4</v>
      </c>
      <c r="E1989" s="254" t="s">
        <v>565</v>
      </c>
      <c r="G1989" s="257" t="s">
        <v>568</v>
      </c>
      <c r="J1989" s="253">
        <f t="shared" si="32"/>
        <v>1</v>
      </c>
    </row>
    <row r="1990" spans="1:10">
      <c r="A1990" s="253">
        <v>2182</v>
      </c>
      <c r="B1990" s="253" t="s">
        <v>526</v>
      </c>
      <c r="C1990" s="253" t="s">
        <v>553</v>
      </c>
      <c r="D1990" s="253" t="s">
        <v>4</v>
      </c>
      <c r="E1990" s="254" t="s">
        <v>565</v>
      </c>
      <c r="G1990" s="257" t="s">
        <v>568</v>
      </c>
      <c r="J1990" s="253">
        <f t="shared" si="32"/>
        <v>1</v>
      </c>
    </row>
    <row r="1991" spans="1:10">
      <c r="A1991" s="253">
        <v>2183</v>
      </c>
      <c r="B1991" s="253" t="s">
        <v>526</v>
      </c>
      <c r="C1991" s="253" t="s">
        <v>553</v>
      </c>
      <c r="D1991" s="253" t="s">
        <v>4</v>
      </c>
      <c r="E1991" s="254" t="s">
        <v>565</v>
      </c>
      <c r="G1991" s="257" t="s">
        <v>568</v>
      </c>
      <c r="J1991" s="253">
        <f t="shared" si="32"/>
        <v>1</v>
      </c>
    </row>
    <row r="1992" spans="1:10">
      <c r="A1992" s="253">
        <v>2184</v>
      </c>
      <c r="B1992" s="253" t="s">
        <v>526</v>
      </c>
      <c r="C1992" s="253" t="s">
        <v>553</v>
      </c>
      <c r="D1992" s="253" t="s">
        <v>4</v>
      </c>
      <c r="E1992" s="254" t="s">
        <v>565</v>
      </c>
      <c r="G1992" s="257" t="s">
        <v>568</v>
      </c>
      <c r="J1992" s="253">
        <f t="shared" si="32"/>
        <v>1</v>
      </c>
    </row>
    <row r="1993" spans="1:10">
      <c r="A1993" s="253">
        <v>2185</v>
      </c>
      <c r="B1993" s="253" t="s">
        <v>526</v>
      </c>
      <c r="C1993" s="253" t="s">
        <v>553</v>
      </c>
      <c r="D1993" s="253" t="s">
        <v>4</v>
      </c>
      <c r="E1993" s="254" t="s">
        <v>565</v>
      </c>
      <c r="G1993" s="257" t="s">
        <v>568</v>
      </c>
      <c r="J1993" s="253">
        <f t="shared" ref="J1993:J2056" si="33">IF(E1993="Category 1",1,IF(E1993="Category 2",2,IF(E1993="Category 3",3,0)))</f>
        <v>1</v>
      </c>
    </row>
    <row r="1994" spans="1:10">
      <c r="A1994" s="253">
        <v>2186</v>
      </c>
      <c r="B1994" s="253" t="s">
        <v>526</v>
      </c>
      <c r="C1994" s="253" t="s">
        <v>553</v>
      </c>
      <c r="D1994" s="253" t="s">
        <v>4</v>
      </c>
      <c r="E1994" s="254" t="s">
        <v>565</v>
      </c>
      <c r="G1994" s="257" t="s">
        <v>568</v>
      </c>
      <c r="J1994" s="253">
        <f t="shared" si="33"/>
        <v>1</v>
      </c>
    </row>
    <row r="1995" spans="1:10">
      <c r="A1995" s="253">
        <v>2187</v>
      </c>
      <c r="B1995" s="253" t="s">
        <v>526</v>
      </c>
      <c r="C1995" s="253" t="s">
        <v>553</v>
      </c>
      <c r="D1995" s="253" t="s">
        <v>4</v>
      </c>
      <c r="E1995" s="254" t="s">
        <v>565</v>
      </c>
      <c r="G1995" s="257" t="s">
        <v>568</v>
      </c>
      <c r="J1995" s="253">
        <f t="shared" si="33"/>
        <v>1</v>
      </c>
    </row>
    <row r="1996" spans="1:10">
      <c r="A1996" s="253">
        <v>2188</v>
      </c>
      <c r="B1996" s="253" t="s">
        <v>526</v>
      </c>
      <c r="C1996" s="253" t="s">
        <v>553</v>
      </c>
      <c r="D1996" s="253" t="s">
        <v>4</v>
      </c>
      <c r="E1996" s="254" t="s">
        <v>565</v>
      </c>
      <c r="G1996" s="257" t="s">
        <v>568</v>
      </c>
      <c r="J1996" s="253">
        <f t="shared" si="33"/>
        <v>1</v>
      </c>
    </row>
    <row r="1997" spans="1:10">
      <c r="A1997" s="253">
        <v>2189</v>
      </c>
      <c r="B1997" s="253" t="s">
        <v>526</v>
      </c>
      <c r="C1997" s="253" t="s">
        <v>553</v>
      </c>
      <c r="D1997" s="253" t="s">
        <v>4</v>
      </c>
      <c r="E1997" s="254" t="s">
        <v>565</v>
      </c>
      <c r="G1997" s="257" t="s">
        <v>568</v>
      </c>
      <c r="J1997" s="253">
        <f t="shared" si="33"/>
        <v>1</v>
      </c>
    </row>
    <row r="1998" spans="1:10">
      <c r="A1998" s="253">
        <v>2190</v>
      </c>
      <c r="B1998" s="253" t="s">
        <v>526</v>
      </c>
      <c r="C1998" s="253" t="s">
        <v>553</v>
      </c>
      <c r="D1998" s="253" t="s">
        <v>4</v>
      </c>
      <c r="E1998" s="254" t="s">
        <v>565</v>
      </c>
      <c r="G1998" s="257" t="s">
        <v>568</v>
      </c>
      <c r="J1998" s="253">
        <f t="shared" si="33"/>
        <v>1</v>
      </c>
    </row>
    <row r="1999" spans="1:10">
      <c r="A1999" s="253">
        <v>2191</v>
      </c>
      <c r="B1999" s="253" t="s">
        <v>526</v>
      </c>
      <c r="C1999" s="253" t="s">
        <v>553</v>
      </c>
      <c r="D1999" s="253" t="s">
        <v>4</v>
      </c>
      <c r="E1999" s="254" t="s">
        <v>565</v>
      </c>
      <c r="G1999" s="257" t="s">
        <v>568</v>
      </c>
      <c r="J1999" s="253">
        <f t="shared" si="33"/>
        <v>1</v>
      </c>
    </row>
    <row r="2000" spans="1:10">
      <c r="A2000" s="253">
        <v>2192</v>
      </c>
      <c r="B2000" s="253" t="s">
        <v>526</v>
      </c>
      <c r="C2000" s="253" t="s">
        <v>553</v>
      </c>
      <c r="D2000" s="253" t="s">
        <v>4</v>
      </c>
      <c r="E2000" s="254" t="s">
        <v>565</v>
      </c>
      <c r="G2000" s="257" t="s">
        <v>568</v>
      </c>
      <c r="J2000" s="253">
        <f t="shared" si="33"/>
        <v>1</v>
      </c>
    </row>
    <row r="2001" spans="1:10">
      <c r="A2001" s="253">
        <v>2193</v>
      </c>
      <c r="B2001" s="253" t="s">
        <v>526</v>
      </c>
      <c r="C2001" s="253" t="s">
        <v>553</v>
      </c>
      <c r="D2001" s="253" t="s">
        <v>565</v>
      </c>
      <c r="E2001" s="254" t="s">
        <v>565</v>
      </c>
      <c r="G2001" s="257" t="s">
        <v>568</v>
      </c>
      <c r="J2001" s="253">
        <f t="shared" si="33"/>
        <v>1</v>
      </c>
    </row>
    <row r="2002" spans="1:10">
      <c r="A2002" s="253">
        <v>2194</v>
      </c>
      <c r="B2002" s="253" t="s">
        <v>526</v>
      </c>
      <c r="C2002" s="253" t="s">
        <v>553</v>
      </c>
      <c r="D2002" s="253" t="s">
        <v>569</v>
      </c>
      <c r="E2002" s="254" t="s">
        <v>565</v>
      </c>
      <c r="G2002" s="257" t="s">
        <v>568</v>
      </c>
      <c r="J2002" s="253">
        <f t="shared" si="33"/>
        <v>1</v>
      </c>
    </row>
    <row r="2003" spans="1:10">
      <c r="A2003" s="253">
        <v>2195</v>
      </c>
      <c r="B2003" s="253" t="s">
        <v>526</v>
      </c>
      <c r="C2003" s="253" t="s">
        <v>553</v>
      </c>
      <c r="D2003" s="253" t="s">
        <v>4</v>
      </c>
      <c r="E2003" s="254" t="s">
        <v>565</v>
      </c>
      <c r="G2003" s="257" t="s">
        <v>568</v>
      </c>
      <c r="J2003" s="253">
        <f t="shared" si="33"/>
        <v>1</v>
      </c>
    </row>
    <row r="2004" spans="1:10">
      <c r="A2004" s="253">
        <v>2196</v>
      </c>
      <c r="B2004" s="253" t="s">
        <v>526</v>
      </c>
      <c r="C2004" s="253" t="s">
        <v>553</v>
      </c>
      <c r="D2004" s="253" t="s">
        <v>4</v>
      </c>
      <c r="E2004" s="254" t="s">
        <v>565</v>
      </c>
      <c r="G2004" s="257" t="s">
        <v>568</v>
      </c>
      <c r="J2004" s="253">
        <f t="shared" si="33"/>
        <v>1</v>
      </c>
    </row>
    <row r="2005" spans="1:10">
      <c r="A2005" s="253">
        <v>2197</v>
      </c>
      <c r="B2005" s="253" t="s">
        <v>526</v>
      </c>
      <c r="C2005" s="253" t="s">
        <v>553</v>
      </c>
      <c r="D2005" s="253" t="s">
        <v>4</v>
      </c>
      <c r="E2005" s="254" t="s">
        <v>565</v>
      </c>
      <c r="G2005" s="257" t="s">
        <v>568</v>
      </c>
      <c r="J2005" s="253">
        <f t="shared" si="33"/>
        <v>1</v>
      </c>
    </row>
    <row r="2006" spans="1:10">
      <c r="A2006" s="253">
        <v>2198</v>
      </c>
      <c r="B2006" s="253" t="s">
        <v>526</v>
      </c>
      <c r="C2006" s="253" t="s">
        <v>553</v>
      </c>
      <c r="D2006" s="253" t="s">
        <v>4</v>
      </c>
      <c r="E2006" s="254" t="s">
        <v>565</v>
      </c>
      <c r="G2006" s="257" t="s">
        <v>568</v>
      </c>
      <c r="J2006" s="253">
        <f t="shared" si="33"/>
        <v>1</v>
      </c>
    </row>
    <row r="2007" spans="1:10">
      <c r="A2007" s="253">
        <v>2199</v>
      </c>
      <c r="B2007" s="253" t="s">
        <v>526</v>
      </c>
      <c r="C2007" s="253" t="s">
        <v>553</v>
      </c>
      <c r="D2007" s="253" t="s">
        <v>4</v>
      </c>
      <c r="E2007" s="254" t="s">
        <v>565</v>
      </c>
      <c r="G2007" s="257" t="s">
        <v>568</v>
      </c>
      <c r="J2007" s="253">
        <f t="shared" si="33"/>
        <v>1</v>
      </c>
    </row>
    <row r="2008" spans="1:10">
      <c r="A2008" s="253">
        <v>2200</v>
      </c>
      <c r="B2008" s="253" t="s">
        <v>526</v>
      </c>
      <c r="C2008" s="253" t="s">
        <v>553</v>
      </c>
      <c r="D2008" s="253" t="s">
        <v>564</v>
      </c>
      <c r="E2008" s="254" t="s">
        <v>565</v>
      </c>
      <c r="F2008" s="254" t="s">
        <v>365</v>
      </c>
      <c r="G2008" s="257" t="s">
        <v>568</v>
      </c>
      <c r="J2008" s="253">
        <f t="shared" si="33"/>
        <v>1</v>
      </c>
    </row>
    <row r="2009" spans="1:10">
      <c r="A2009" s="253">
        <v>2201</v>
      </c>
      <c r="B2009" s="253" t="s">
        <v>526</v>
      </c>
      <c r="C2009" s="253" t="s">
        <v>553</v>
      </c>
      <c r="D2009" s="253" t="s">
        <v>4</v>
      </c>
      <c r="E2009" s="254" t="s">
        <v>565</v>
      </c>
      <c r="G2009" s="257" t="s">
        <v>568</v>
      </c>
      <c r="J2009" s="253">
        <f t="shared" si="33"/>
        <v>1</v>
      </c>
    </row>
    <row r="2010" spans="1:10">
      <c r="A2010" s="253">
        <v>2202</v>
      </c>
      <c r="B2010" s="253" t="s">
        <v>526</v>
      </c>
      <c r="C2010" s="253" t="s">
        <v>553</v>
      </c>
      <c r="D2010" s="253" t="s">
        <v>4</v>
      </c>
      <c r="E2010" s="254" t="s">
        <v>565</v>
      </c>
      <c r="G2010" s="257" t="s">
        <v>568</v>
      </c>
      <c r="J2010" s="253">
        <f t="shared" si="33"/>
        <v>1</v>
      </c>
    </row>
    <row r="2011" spans="1:10">
      <c r="A2011" s="253">
        <v>2203</v>
      </c>
      <c r="B2011" s="253" t="s">
        <v>526</v>
      </c>
      <c r="C2011" s="253" t="s">
        <v>553</v>
      </c>
      <c r="D2011" s="253" t="s">
        <v>569</v>
      </c>
      <c r="E2011" s="254" t="s">
        <v>565</v>
      </c>
      <c r="G2011" s="257" t="s">
        <v>568</v>
      </c>
      <c r="J2011" s="253">
        <f t="shared" si="33"/>
        <v>1</v>
      </c>
    </row>
    <row r="2012" spans="1:10">
      <c r="A2012" s="253">
        <v>2204</v>
      </c>
      <c r="B2012" s="253" t="s">
        <v>526</v>
      </c>
      <c r="C2012" s="253" t="s">
        <v>553</v>
      </c>
      <c r="D2012" s="253" t="s">
        <v>569</v>
      </c>
      <c r="E2012" s="254" t="s">
        <v>565</v>
      </c>
      <c r="G2012" s="257" t="s">
        <v>568</v>
      </c>
      <c r="J2012" s="253">
        <f t="shared" si="33"/>
        <v>1</v>
      </c>
    </row>
    <row r="2013" spans="1:10">
      <c r="A2013" s="253">
        <v>2205</v>
      </c>
      <c r="B2013" s="253" t="s">
        <v>526</v>
      </c>
      <c r="C2013" s="253" t="s">
        <v>553</v>
      </c>
      <c r="D2013" s="253" t="s">
        <v>4</v>
      </c>
      <c r="E2013" s="254" t="s">
        <v>565</v>
      </c>
      <c r="G2013" s="257" t="s">
        <v>568</v>
      </c>
      <c r="J2013" s="253">
        <f t="shared" si="33"/>
        <v>1</v>
      </c>
    </row>
    <row r="2014" spans="1:10">
      <c r="A2014" s="253">
        <v>2206</v>
      </c>
      <c r="B2014" s="253" t="s">
        <v>526</v>
      </c>
      <c r="C2014" s="253" t="s">
        <v>553</v>
      </c>
      <c r="D2014" s="253" t="s">
        <v>569</v>
      </c>
      <c r="E2014" s="254" t="s">
        <v>565</v>
      </c>
      <c r="G2014" s="257" t="s">
        <v>568</v>
      </c>
      <c r="J2014" s="253">
        <f t="shared" si="33"/>
        <v>1</v>
      </c>
    </row>
    <row r="2015" spans="1:10">
      <c r="A2015" s="253">
        <v>2207</v>
      </c>
      <c r="B2015" s="253" t="s">
        <v>526</v>
      </c>
      <c r="C2015" s="253" t="s">
        <v>553</v>
      </c>
      <c r="D2015" s="253" t="s">
        <v>569</v>
      </c>
      <c r="E2015" s="254" t="s">
        <v>565</v>
      </c>
      <c r="G2015" s="257" t="s">
        <v>568</v>
      </c>
      <c r="J2015" s="253">
        <f t="shared" si="33"/>
        <v>1</v>
      </c>
    </row>
    <row r="2016" spans="1:10">
      <c r="A2016" s="253">
        <v>2208</v>
      </c>
      <c r="B2016" s="253" t="s">
        <v>526</v>
      </c>
      <c r="C2016" s="253" t="s">
        <v>553</v>
      </c>
      <c r="D2016" s="253" t="s">
        <v>4</v>
      </c>
      <c r="E2016" s="254" t="s">
        <v>565</v>
      </c>
      <c r="G2016" s="257" t="s">
        <v>568</v>
      </c>
      <c r="J2016" s="253">
        <f t="shared" si="33"/>
        <v>1</v>
      </c>
    </row>
    <row r="2017" spans="1:10">
      <c r="A2017" s="253">
        <v>2209</v>
      </c>
      <c r="B2017" s="253" t="s">
        <v>526</v>
      </c>
      <c r="C2017" s="253" t="s">
        <v>553</v>
      </c>
      <c r="D2017" s="253" t="s">
        <v>4</v>
      </c>
      <c r="E2017" s="254" t="s">
        <v>565</v>
      </c>
      <c r="G2017" s="257" t="s">
        <v>568</v>
      </c>
      <c r="J2017" s="253">
        <f t="shared" si="33"/>
        <v>1</v>
      </c>
    </row>
    <row r="2018" spans="1:10">
      <c r="A2018" s="253">
        <v>2210</v>
      </c>
      <c r="B2018" s="253" t="s">
        <v>526</v>
      </c>
      <c r="C2018" s="253" t="s">
        <v>553</v>
      </c>
      <c r="D2018" s="253" t="s">
        <v>4</v>
      </c>
      <c r="E2018" s="254" t="s">
        <v>565</v>
      </c>
      <c r="G2018" s="257" t="s">
        <v>568</v>
      </c>
      <c r="J2018" s="253">
        <f t="shared" si="33"/>
        <v>1</v>
      </c>
    </row>
    <row r="2019" spans="1:10">
      <c r="A2019" s="253">
        <v>2211</v>
      </c>
      <c r="B2019" s="253" t="s">
        <v>526</v>
      </c>
      <c r="C2019" s="253" t="s">
        <v>553</v>
      </c>
      <c r="D2019" s="253" t="s">
        <v>4</v>
      </c>
      <c r="E2019" s="254" t="s">
        <v>565</v>
      </c>
      <c r="G2019" s="257" t="s">
        <v>568</v>
      </c>
      <c r="J2019" s="253">
        <f t="shared" si="33"/>
        <v>1</v>
      </c>
    </row>
    <row r="2020" spans="1:10">
      <c r="A2020" s="253">
        <v>2212</v>
      </c>
      <c r="B2020" s="253" t="s">
        <v>526</v>
      </c>
      <c r="C2020" s="253" t="s">
        <v>553</v>
      </c>
      <c r="D2020" s="253" t="s">
        <v>4</v>
      </c>
      <c r="E2020" s="254" t="s">
        <v>565</v>
      </c>
      <c r="G2020" s="257" t="s">
        <v>568</v>
      </c>
      <c r="J2020" s="253">
        <f t="shared" si="33"/>
        <v>1</v>
      </c>
    </row>
    <row r="2021" spans="1:10">
      <c r="A2021" s="253">
        <v>2213</v>
      </c>
      <c r="B2021" s="253" t="s">
        <v>526</v>
      </c>
      <c r="C2021" s="253" t="s">
        <v>553</v>
      </c>
      <c r="D2021" s="253" t="s">
        <v>4</v>
      </c>
      <c r="E2021" s="254" t="s">
        <v>565</v>
      </c>
      <c r="G2021" s="257" t="s">
        <v>568</v>
      </c>
      <c r="J2021" s="253">
        <f t="shared" si="33"/>
        <v>1</v>
      </c>
    </row>
    <row r="2022" spans="1:10">
      <c r="A2022" s="253">
        <v>2214</v>
      </c>
      <c r="B2022" s="253" t="s">
        <v>526</v>
      </c>
      <c r="C2022" s="253" t="s">
        <v>553</v>
      </c>
      <c r="D2022" s="253" t="s">
        <v>4</v>
      </c>
      <c r="E2022" s="254" t="s">
        <v>565</v>
      </c>
      <c r="G2022" s="257" t="s">
        <v>568</v>
      </c>
      <c r="J2022" s="253">
        <f t="shared" si="33"/>
        <v>1</v>
      </c>
    </row>
    <row r="2023" spans="1:10">
      <c r="A2023" s="253">
        <v>2215</v>
      </c>
      <c r="B2023" s="253" t="s">
        <v>526</v>
      </c>
      <c r="C2023" s="253" t="s">
        <v>553</v>
      </c>
      <c r="D2023" s="253" t="s">
        <v>4</v>
      </c>
      <c r="E2023" s="254" t="s">
        <v>565</v>
      </c>
      <c r="G2023" s="257" t="s">
        <v>568</v>
      </c>
      <c r="J2023" s="253">
        <f t="shared" si="33"/>
        <v>1</v>
      </c>
    </row>
    <row r="2024" spans="1:10">
      <c r="A2024" s="253">
        <v>2216</v>
      </c>
      <c r="B2024" s="253" t="s">
        <v>526</v>
      </c>
      <c r="C2024" s="253" t="s">
        <v>553</v>
      </c>
      <c r="D2024" s="253" t="s">
        <v>565</v>
      </c>
      <c r="E2024" s="254" t="s">
        <v>565</v>
      </c>
      <c r="G2024" s="257" t="s">
        <v>568</v>
      </c>
      <c r="J2024" s="253">
        <f t="shared" si="33"/>
        <v>1</v>
      </c>
    </row>
    <row r="2025" spans="1:10">
      <c r="A2025" s="253">
        <v>2217</v>
      </c>
      <c r="B2025" s="253" t="s">
        <v>526</v>
      </c>
      <c r="C2025" s="253" t="s">
        <v>553</v>
      </c>
      <c r="D2025" s="253" t="s">
        <v>569</v>
      </c>
      <c r="E2025" s="254" t="s">
        <v>565</v>
      </c>
      <c r="G2025" s="257" t="s">
        <v>568</v>
      </c>
      <c r="J2025" s="253">
        <f t="shared" si="33"/>
        <v>1</v>
      </c>
    </row>
    <row r="2026" spans="1:10">
      <c r="A2026" s="253">
        <v>2218</v>
      </c>
      <c r="B2026" s="253" t="s">
        <v>526</v>
      </c>
      <c r="C2026" s="253" t="s">
        <v>553</v>
      </c>
      <c r="D2026" s="253" t="s">
        <v>569</v>
      </c>
      <c r="E2026" s="254" t="s">
        <v>565</v>
      </c>
      <c r="G2026" s="257" t="s">
        <v>568</v>
      </c>
      <c r="J2026" s="253">
        <f t="shared" si="33"/>
        <v>1</v>
      </c>
    </row>
    <row r="2027" spans="1:10">
      <c r="A2027" s="253">
        <v>2219</v>
      </c>
      <c r="B2027" s="253" t="s">
        <v>526</v>
      </c>
      <c r="C2027" s="253" t="s">
        <v>553</v>
      </c>
      <c r="D2027" s="253" t="s">
        <v>569</v>
      </c>
      <c r="E2027" s="254" t="s">
        <v>565</v>
      </c>
      <c r="G2027" s="257" t="s">
        <v>568</v>
      </c>
      <c r="J2027" s="253">
        <f t="shared" si="33"/>
        <v>1</v>
      </c>
    </row>
    <row r="2028" spans="1:10">
      <c r="A2028" s="253">
        <v>2220</v>
      </c>
      <c r="B2028" s="253" t="s">
        <v>526</v>
      </c>
      <c r="C2028" s="253" t="s">
        <v>553</v>
      </c>
      <c r="D2028" s="253" t="s">
        <v>564</v>
      </c>
      <c r="E2028" s="254" t="s">
        <v>565</v>
      </c>
      <c r="F2028" s="254" t="s">
        <v>365</v>
      </c>
      <c r="G2028" s="257" t="s">
        <v>568</v>
      </c>
      <c r="J2028" s="253">
        <f t="shared" si="33"/>
        <v>1</v>
      </c>
    </row>
    <row r="2029" spans="1:10">
      <c r="A2029" s="253">
        <v>2221</v>
      </c>
      <c r="B2029" s="253" t="s">
        <v>526</v>
      </c>
      <c r="C2029" s="253" t="s">
        <v>553</v>
      </c>
      <c r="D2029" s="253" t="s">
        <v>569</v>
      </c>
      <c r="E2029" s="254" t="s">
        <v>565</v>
      </c>
      <c r="G2029" s="257" t="s">
        <v>568</v>
      </c>
      <c r="J2029" s="253">
        <f t="shared" si="33"/>
        <v>1</v>
      </c>
    </row>
    <row r="2030" spans="1:10">
      <c r="A2030" s="253">
        <v>2222</v>
      </c>
      <c r="B2030" s="253" t="s">
        <v>526</v>
      </c>
      <c r="C2030" s="253" t="s">
        <v>553</v>
      </c>
      <c r="D2030" s="253" t="s">
        <v>569</v>
      </c>
      <c r="E2030" s="254" t="s">
        <v>565</v>
      </c>
      <c r="G2030" s="257" t="s">
        <v>568</v>
      </c>
      <c r="J2030" s="253">
        <f t="shared" si="33"/>
        <v>1</v>
      </c>
    </row>
    <row r="2031" spans="1:10">
      <c r="A2031" s="253">
        <v>2223</v>
      </c>
      <c r="B2031" s="253" t="s">
        <v>526</v>
      </c>
      <c r="C2031" s="253" t="s">
        <v>553</v>
      </c>
      <c r="D2031" s="253" t="s">
        <v>569</v>
      </c>
      <c r="E2031" s="254" t="s">
        <v>565</v>
      </c>
      <c r="G2031" s="257" t="s">
        <v>568</v>
      </c>
      <c r="J2031" s="253">
        <f t="shared" si="33"/>
        <v>1</v>
      </c>
    </row>
    <row r="2032" spans="1:10">
      <c r="A2032" s="253">
        <v>2224</v>
      </c>
      <c r="B2032" s="253" t="s">
        <v>526</v>
      </c>
      <c r="C2032" s="253" t="s">
        <v>553</v>
      </c>
      <c r="D2032" s="253" t="s">
        <v>569</v>
      </c>
      <c r="E2032" s="254" t="s">
        <v>565</v>
      </c>
      <c r="G2032" s="257" t="s">
        <v>568</v>
      </c>
      <c r="J2032" s="253">
        <f t="shared" si="33"/>
        <v>1</v>
      </c>
    </row>
    <row r="2033" spans="1:10">
      <c r="A2033" s="253">
        <v>2225</v>
      </c>
      <c r="B2033" s="253" t="s">
        <v>526</v>
      </c>
      <c r="C2033" s="253" t="s">
        <v>553</v>
      </c>
      <c r="D2033" s="253" t="s">
        <v>569</v>
      </c>
      <c r="E2033" s="254" t="s">
        <v>565</v>
      </c>
      <c r="G2033" s="257" t="s">
        <v>568</v>
      </c>
      <c r="J2033" s="253">
        <f t="shared" si="33"/>
        <v>1</v>
      </c>
    </row>
    <row r="2034" spans="1:10">
      <c r="A2034" s="253">
        <v>2226</v>
      </c>
      <c r="B2034" s="253" t="s">
        <v>526</v>
      </c>
      <c r="C2034" s="253" t="s">
        <v>553</v>
      </c>
      <c r="D2034" s="253" t="s">
        <v>569</v>
      </c>
      <c r="E2034" s="254" t="s">
        <v>565</v>
      </c>
      <c r="G2034" s="257" t="s">
        <v>568</v>
      </c>
      <c r="J2034" s="253">
        <f t="shared" si="33"/>
        <v>1</v>
      </c>
    </row>
    <row r="2035" spans="1:10">
      <c r="A2035" s="253">
        <v>2227</v>
      </c>
      <c r="B2035" s="253" t="s">
        <v>526</v>
      </c>
      <c r="C2035" s="253" t="s">
        <v>553</v>
      </c>
      <c r="D2035" s="253" t="s">
        <v>569</v>
      </c>
      <c r="E2035" s="254" t="s">
        <v>565</v>
      </c>
      <c r="G2035" s="257" t="s">
        <v>568</v>
      </c>
      <c r="J2035" s="253">
        <f t="shared" si="33"/>
        <v>1</v>
      </c>
    </row>
    <row r="2036" spans="1:10">
      <c r="A2036" s="253">
        <v>2228</v>
      </c>
      <c r="B2036" s="253" t="s">
        <v>526</v>
      </c>
      <c r="C2036" s="253" t="s">
        <v>553</v>
      </c>
      <c r="D2036" s="253" t="s">
        <v>569</v>
      </c>
      <c r="E2036" s="254" t="s">
        <v>565</v>
      </c>
      <c r="G2036" s="257" t="s">
        <v>568</v>
      </c>
      <c r="J2036" s="253">
        <f t="shared" si="33"/>
        <v>1</v>
      </c>
    </row>
    <row r="2037" spans="1:10">
      <c r="A2037" s="253">
        <v>2229</v>
      </c>
      <c r="B2037" s="253" t="s">
        <v>526</v>
      </c>
      <c r="C2037" s="253" t="s">
        <v>553</v>
      </c>
      <c r="D2037" s="253" t="s">
        <v>569</v>
      </c>
      <c r="E2037" s="254" t="s">
        <v>565</v>
      </c>
      <c r="G2037" s="257" t="s">
        <v>568</v>
      </c>
      <c r="J2037" s="253">
        <f t="shared" si="33"/>
        <v>1</v>
      </c>
    </row>
    <row r="2038" spans="1:10">
      <c r="A2038" s="253">
        <v>2230</v>
      </c>
      <c r="B2038" s="253" t="s">
        <v>526</v>
      </c>
      <c r="C2038" s="253" t="s">
        <v>553</v>
      </c>
      <c r="D2038" s="253" t="s">
        <v>569</v>
      </c>
      <c r="E2038" s="254" t="s">
        <v>565</v>
      </c>
      <c r="G2038" s="257" t="s">
        <v>568</v>
      </c>
      <c r="J2038" s="253">
        <f t="shared" si="33"/>
        <v>1</v>
      </c>
    </row>
    <row r="2039" spans="1:10">
      <c r="A2039" s="253">
        <v>2231</v>
      </c>
      <c r="B2039" s="253" t="s">
        <v>526</v>
      </c>
      <c r="C2039" s="253" t="s">
        <v>553</v>
      </c>
      <c r="D2039" s="253" t="s">
        <v>4</v>
      </c>
      <c r="E2039" s="254" t="s">
        <v>565</v>
      </c>
      <c r="G2039" s="257" t="s">
        <v>568</v>
      </c>
      <c r="J2039" s="253">
        <f t="shared" si="33"/>
        <v>1</v>
      </c>
    </row>
    <row r="2040" spans="1:10">
      <c r="A2040" s="253">
        <v>2232</v>
      </c>
      <c r="B2040" s="253" t="s">
        <v>526</v>
      </c>
      <c r="C2040" s="253" t="s">
        <v>553</v>
      </c>
      <c r="D2040" s="253" t="s">
        <v>4</v>
      </c>
      <c r="E2040" s="254" t="s">
        <v>565</v>
      </c>
      <c r="G2040" s="257" t="s">
        <v>568</v>
      </c>
      <c r="J2040" s="253">
        <f t="shared" si="33"/>
        <v>1</v>
      </c>
    </row>
    <row r="2041" spans="1:10">
      <c r="A2041" s="253">
        <v>2233</v>
      </c>
      <c r="B2041" s="253" t="s">
        <v>526</v>
      </c>
      <c r="C2041" s="253" t="s">
        <v>553</v>
      </c>
      <c r="D2041" s="253" t="s">
        <v>4</v>
      </c>
      <c r="E2041" s="254" t="s">
        <v>565</v>
      </c>
      <c r="G2041" s="257" t="s">
        <v>568</v>
      </c>
      <c r="J2041" s="253">
        <f t="shared" si="33"/>
        <v>1</v>
      </c>
    </row>
    <row r="2042" spans="1:10">
      <c r="A2042" s="253">
        <v>2234</v>
      </c>
      <c r="B2042" s="253" t="s">
        <v>526</v>
      </c>
      <c r="C2042" s="253" t="s">
        <v>553</v>
      </c>
      <c r="D2042" s="253" t="s">
        <v>4</v>
      </c>
      <c r="E2042" s="254" t="s">
        <v>565</v>
      </c>
      <c r="G2042" s="257" t="s">
        <v>568</v>
      </c>
      <c r="J2042" s="253">
        <f t="shared" si="33"/>
        <v>1</v>
      </c>
    </row>
    <row r="2043" spans="1:10">
      <c r="A2043" s="253">
        <v>2235</v>
      </c>
      <c r="B2043" s="253" t="s">
        <v>526</v>
      </c>
      <c r="C2043" s="253" t="s">
        <v>553</v>
      </c>
      <c r="D2043" s="253" t="s">
        <v>4</v>
      </c>
      <c r="I2043" s="253"/>
      <c r="J2043" s="253">
        <f t="shared" si="33"/>
        <v>0</v>
      </c>
    </row>
    <row r="2044" spans="1:10">
      <c r="A2044" s="253">
        <v>2236</v>
      </c>
      <c r="B2044" s="253" t="s">
        <v>526</v>
      </c>
      <c r="C2044" s="253" t="s">
        <v>553</v>
      </c>
      <c r="D2044" s="253" t="s">
        <v>4</v>
      </c>
      <c r="I2044" s="253"/>
      <c r="J2044" s="253">
        <f t="shared" si="33"/>
        <v>0</v>
      </c>
    </row>
    <row r="2045" spans="1:10">
      <c r="A2045" s="253">
        <v>2237</v>
      </c>
      <c r="B2045" s="253" t="s">
        <v>526</v>
      </c>
      <c r="C2045" s="253" t="s">
        <v>553</v>
      </c>
      <c r="D2045" s="253" t="s">
        <v>4</v>
      </c>
      <c r="I2045" s="253"/>
      <c r="J2045" s="253">
        <f t="shared" si="33"/>
        <v>0</v>
      </c>
    </row>
    <row r="2046" spans="1:10">
      <c r="A2046" s="253">
        <v>2238</v>
      </c>
      <c r="B2046" s="253" t="s">
        <v>526</v>
      </c>
      <c r="C2046" s="253" t="s">
        <v>553</v>
      </c>
      <c r="D2046" s="253" t="s">
        <v>4</v>
      </c>
      <c r="I2046" s="253"/>
      <c r="J2046" s="253">
        <f t="shared" si="33"/>
        <v>0</v>
      </c>
    </row>
    <row r="2047" spans="1:10">
      <c r="A2047" s="253">
        <v>2239</v>
      </c>
      <c r="B2047" s="253" t="s">
        <v>526</v>
      </c>
      <c r="C2047" s="253" t="s">
        <v>553</v>
      </c>
      <c r="D2047" s="253" t="s">
        <v>4</v>
      </c>
      <c r="I2047" s="253"/>
      <c r="J2047" s="253">
        <f t="shared" si="33"/>
        <v>0</v>
      </c>
    </row>
    <row r="2048" spans="1:10">
      <c r="A2048" s="253">
        <v>2240</v>
      </c>
      <c r="B2048" s="253" t="s">
        <v>526</v>
      </c>
      <c r="C2048" s="253" t="s">
        <v>553</v>
      </c>
      <c r="D2048" s="253" t="s">
        <v>4</v>
      </c>
      <c r="I2048" s="253"/>
      <c r="J2048" s="253">
        <f t="shared" si="33"/>
        <v>0</v>
      </c>
    </row>
    <row r="2049" spans="1:10">
      <c r="A2049" s="253">
        <v>2241</v>
      </c>
      <c r="B2049" s="253" t="s">
        <v>526</v>
      </c>
      <c r="C2049" s="253" t="s">
        <v>553</v>
      </c>
      <c r="D2049" s="253" t="s">
        <v>4</v>
      </c>
      <c r="I2049" s="253"/>
      <c r="J2049" s="253">
        <f t="shared" si="33"/>
        <v>0</v>
      </c>
    </row>
    <row r="2050" spans="1:10">
      <c r="A2050" s="253">
        <v>2242</v>
      </c>
      <c r="B2050" s="253" t="s">
        <v>526</v>
      </c>
      <c r="C2050" s="253" t="s">
        <v>553</v>
      </c>
      <c r="D2050" s="253" t="s">
        <v>4</v>
      </c>
      <c r="I2050" s="253"/>
      <c r="J2050" s="253">
        <f t="shared" si="33"/>
        <v>0</v>
      </c>
    </row>
    <row r="2051" spans="1:10">
      <c r="A2051" s="253">
        <v>2243</v>
      </c>
      <c r="B2051" s="253" t="s">
        <v>526</v>
      </c>
      <c r="C2051" s="253" t="s">
        <v>553</v>
      </c>
      <c r="D2051" s="253" t="s">
        <v>4</v>
      </c>
      <c r="I2051" s="253"/>
      <c r="J2051" s="253">
        <f t="shared" si="33"/>
        <v>0</v>
      </c>
    </row>
    <row r="2052" spans="1:10">
      <c r="A2052" s="253">
        <v>2244</v>
      </c>
      <c r="B2052" s="253" t="s">
        <v>526</v>
      </c>
      <c r="C2052" s="253" t="s">
        <v>553</v>
      </c>
      <c r="D2052" s="253" t="s">
        <v>4</v>
      </c>
      <c r="I2052" s="253"/>
      <c r="J2052" s="253">
        <f t="shared" si="33"/>
        <v>0</v>
      </c>
    </row>
    <row r="2053" spans="1:10">
      <c r="A2053" s="253">
        <v>2245</v>
      </c>
      <c r="B2053" s="253" t="s">
        <v>526</v>
      </c>
      <c r="C2053" s="253" t="s">
        <v>553</v>
      </c>
      <c r="D2053" s="253" t="s">
        <v>4</v>
      </c>
      <c r="I2053" s="253"/>
      <c r="J2053" s="253">
        <f t="shared" si="33"/>
        <v>0</v>
      </c>
    </row>
    <row r="2054" spans="1:10">
      <c r="A2054" s="253">
        <v>2246</v>
      </c>
      <c r="B2054" s="253" t="s">
        <v>526</v>
      </c>
      <c r="C2054" s="253" t="s">
        <v>553</v>
      </c>
      <c r="D2054" s="253" t="s">
        <v>4</v>
      </c>
      <c r="I2054" s="253"/>
      <c r="J2054" s="253">
        <f t="shared" si="33"/>
        <v>0</v>
      </c>
    </row>
    <row r="2055" spans="1:10">
      <c r="A2055" s="253">
        <v>2247</v>
      </c>
      <c r="B2055" s="253" t="s">
        <v>526</v>
      </c>
      <c r="C2055" s="253" t="s">
        <v>553</v>
      </c>
      <c r="D2055" s="253" t="s">
        <v>4</v>
      </c>
      <c r="I2055" s="253"/>
      <c r="J2055" s="253">
        <f t="shared" si="33"/>
        <v>0</v>
      </c>
    </row>
    <row r="2056" spans="1:10">
      <c r="A2056" s="253">
        <v>2248</v>
      </c>
      <c r="B2056" s="253" t="s">
        <v>526</v>
      </c>
      <c r="C2056" s="253" t="s">
        <v>553</v>
      </c>
      <c r="D2056" s="253" t="s">
        <v>4</v>
      </c>
      <c r="I2056" s="253"/>
      <c r="J2056" s="253">
        <f t="shared" si="33"/>
        <v>0</v>
      </c>
    </row>
    <row r="2057" spans="1:10">
      <c r="A2057" s="253">
        <v>2249</v>
      </c>
      <c r="B2057" s="253" t="s">
        <v>526</v>
      </c>
      <c r="C2057" s="253" t="s">
        <v>553</v>
      </c>
      <c r="D2057" s="253" t="s">
        <v>4</v>
      </c>
      <c r="I2057" s="253"/>
      <c r="J2057" s="253">
        <f t="shared" ref="J2057:J2120" si="34">IF(E2057="Category 1",1,IF(E2057="Category 2",2,IF(E2057="Category 3",3,0)))</f>
        <v>0</v>
      </c>
    </row>
    <row r="2058" spans="1:10">
      <c r="A2058" s="253">
        <v>2250</v>
      </c>
      <c r="B2058" s="253" t="s">
        <v>526</v>
      </c>
      <c r="C2058" s="253" t="s">
        <v>479</v>
      </c>
      <c r="D2058" s="253" t="s">
        <v>564</v>
      </c>
      <c r="E2058" s="254" t="s">
        <v>565</v>
      </c>
      <c r="F2058" s="254" t="s">
        <v>365</v>
      </c>
      <c r="G2058" s="257" t="s">
        <v>568</v>
      </c>
      <c r="J2058" s="253">
        <f t="shared" si="34"/>
        <v>1</v>
      </c>
    </row>
    <row r="2059" spans="1:10">
      <c r="A2059" s="253">
        <v>2251</v>
      </c>
      <c r="B2059" s="253" t="s">
        <v>526</v>
      </c>
      <c r="C2059" s="253" t="s">
        <v>479</v>
      </c>
      <c r="D2059" s="253" t="s">
        <v>565</v>
      </c>
      <c r="E2059" s="254" t="s">
        <v>565</v>
      </c>
      <c r="G2059" s="257" t="s">
        <v>568</v>
      </c>
      <c r="J2059" s="253">
        <f t="shared" si="34"/>
        <v>1</v>
      </c>
    </row>
    <row r="2060" spans="1:10">
      <c r="A2060" s="253">
        <v>2252</v>
      </c>
      <c r="B2060" s="253" t="s">
        <v>526</v>
      </c>
      <c r="C2060" s="253" t="s">
        <v>479</v>
      </c>
      <c r="D2060" s="253" t="s">
        <v>565</v>
      </c>
      <c r="E2060" s="254" t="s">
        <v>565</v>
      </c>
      <c r="G2060" s="257" t="s">
        <v>568</v>
      </c>
      <c r="J2060" s="253">
        <f t="shared" si="34"/>
        <v>1</v>
      </c>
    </row>
    <row r="2061" spans="1:10">
      <c r="A2061" s="253">
        <v>2253</v>
      </c>
      <c r="B2061" s="253" t="s">
        <v>526</v>
      </c>
      <c r="C2061" s="253" t="s">
        <v>479</v>
      </c>
      <c r="D2061" s="253" t="s">
        <v>565</v>
      </c>
      <c r="I2061" s="253"/>
      <c r="J2061" s="253">
        <f t="shared" si="34"/>
        <v>0</v>
      </c>
    </row>
    <row r="2062" spans="1:10">
      <c r="A2062" s="253">
        <v>2254</v>
      </c>
      <c r="B2062" s="253" t="s">
        <v>526</v>
      </c>
      <c r="C2062" s="253" t="s">
        <v>479</v>
      </c>
      <c r="D2062" s="253" t="s">
        <v>565</v>
      </c>
      <c r="I2062" s="253"/>
      <c r="J2062" s="253">
        <f t="shared" si="34"/>
        <v>0</v>
      </c>
    </row>
    <row r="2063" spans="1:10">
      <c r="A2063" s="253">
        <v>2255</v>
      </c>
      <c r="B2063" s="253" t="s">
        <v>526</v>
      </c>
      <c r="C2063" s="253" t="s">
        <v>479</v>
      </c>
      <c r="D2063" s="253" t="s">
        <v>565</v>
      </c>
      <c r="I2063" s="253"/>
      <c r="J2063" s="253">
        <f t="shared" si="34"/>
        <v>0</v>
      </c>
    </row>
    <row r="2064" spans="1:10">
      <c r="A2064" s="253">
        <v>2256</v>
      </c>
      <c r="B2064" s="253" t="s">
        <v>526</v>
      </c>
      <c r="C2064" s="253" t="s">
        <v>479</v>
      </c>
      <c r="D2064" s="253" t="s">
        <v>565</v>
      </c>
      <c r="E2064" s="254" t="s">
        <v>565</v>
      </c>
      <c r="G2064" s="257" t="s">
        <v>568</v>
      </c>
      <c r="J2064" s="253">
        <f t="shared" si="34"/>
        <v>1</v>
      </c>
    </row>
    <row r="2065" spans="1:10">
      <c r="A2065" s="253">
        <v>2257</v>
      </c>
      <c r="B2065" s="253" t="s">
        <v>526</v>
      </c>
      <c r="C2065" s="253" t="s">
        <v>479</v>
      </c>
      <c r="D2065" s="253" t="s">
        <v>565</v>
      </c>
      <c r="E2065" s="254" t="s">
        <v>565</v>
      </c>
      <c r="G2065" s="257" t="s">
        <v>568</v>
      </c>
      <c r="J2065" s="253">
        <f t="shared" si="34"/>
        <v>1</v>
      </c>
    </row>
    <row r="2066" spans="1:10">
      <c r="A2066" s="253">
        <v>2258</v>
      </c>
      <c r="B2066" s="253" t="s">
        <v>526</v>
      </c>
      <c r="C2066" s="253" t="s">
        <v>479</v>
      </c>
      <c r="D2066" s="253" t="s">
        <v>565</v>
      </c>
      <c r="E2066" s="254" t="s">
        <v>565</v>
      </c>
      <c r="G2066" s="257" t="s">
        <v>568</v>
      </c>
      <c r="J2066" s="253">
        <f t="shared" si="34"/>
        <v>1</v>
      </c>
    </row>
    <row r="2067" spans="1:10">
      <c r="A2067" s="253">
        <v>2259</v>
      </c>
      <c r="B2067" s="253" t="s">
        <v>526</v>
      </c>
      <c r="C2067" s="253" t="s">
        <v>479</v>
      </c>
      <c r="D2067" s="253" t="s">
        <v>565</v>
      </c>
      <c r="E2067" s="254" t="s">
        <v>565</v>
      </c>
      <c r="G2067" s="257" t="s">
        <v>568</v>
      </c>
      <c r="J2067" s="253">
        <f t="shared" si="34"/>
        <v>1</v>
      </c>
    </row>
    <row r="2068" spans="1:10">
      <c r="A2068" s="253">
        <v>2260</v>
      </c>
      <c r="B2068" s="253" t="s">
        <v>526</v>
      </c>
      <c r="C2068" s="253" t="s">
        <v>479</v>
      </c>
      <c r="D2068" s="253" t="s">
        <v>565</v>
      </c>
      <c r="E2068" s="254" t="s">
        <v>565</v>
      </c>
      <c r="G2068" s="257" t="s">
        <v>568</v>
      </c>
      <c r="J2068" s="253">
        <f t="shared" si="34"/>
        <v>1</v>
      </c>
    </row>
    <row r="2069" spans="1:10">
      <c r="A2069" s="253">
        <v>2261</v>
      </c>
      <c r="B2069" s="253" t="s">
        <v>526</v>
      </c>
      <c r="C2069" s="253" t="s">
        <v>479</v>
      </c>
      <c r="D2069" s="253" t="s">
        <v>565</v>
      </c>
      <c r="E2069" s="254" t="s">
        <v>565</v>
      </c>
      <c r="G2069" s="257" t="s">
        <v>568</v>
      </c>
      <c r="J2069" s="253">
        <f t="shared" si="34"/>
        <v>1</v>
      </c>
    </row>
    <row r="2070" spans="1:10">
      <c r="A2070" s="253">
        <v>2262</v>
      </c>
      <c r="B2070" s="253" t="s">
        <v>526</v>
      </c>
      <c r="C2070" s="253" t="s">
        <v>479</v>
      </c>
      <c r="D2070" s="253" t="s">
        <v>565</v>
      </c>
      <c r="E2070" s="254" t="s">
        <v>565</v>
      </c>
      <c r="G2070" s="257" t="s">
        <v>568</v>
      </c>
      <c r="J2070" s="253">
        <f t="shared" si="34"/>
        <v>1</v>
      </c>
    </row>
    <row r="2071" spans="1:10">
      <c r="A2071" s="253">
        <v>2263</v>
      </c>
      <c r="B2071" s="253" t="s">
        <v>526</v>
      </c>
      <c r="C2071" s="253" t="s">
        <v>479</v>
      </c>
      <c r="D2071" s="253" t="s">
        <v>565</v>
      </c>
      <c r="E2071" s="254" t="s">
        <v>565</v>
      </c>
      <c r="G2071" s="257" t="s">
        <v>568</v>
      </c>
      <c r="J2071" s="253">
        <f t="shared" si="34"/>
        <v>1</v>
      </c>
    </row>
    <row r="2072" spans="1:10">
      <c r="A2072" s="253">
        <v>2264</v>
      </c>
      <c r="B2072" s="253" t="s">
        <v>526</v>
      </c>
      <c r="C2072" s="253" t="s">
        <v>479</v>
      </c>
      <c r="D2072" s="253" t="s">
        <v>565</v>
      </c>
      <c r="E2072" s="254" t="s">
        <v>565</v>
      </c>
      <c r="G2072" s="257" t="s">
        <v>566</v>
      </c>
      <c r="J2072" s="253">
        <f t="shared" si="34"/>
        <v>1</v>
      </c>
    </row>
    <row r="2073" spans="1:10">
      <c r="A2073" s="253">
        <v>2265</v>
      </c>
      <c r="B2073" s="253" t="s">
        <v>526</v>
      </c>
      <c r="C2073" s="253" t="s">
        <v>479</v>
      </c>
      <c r="D2073" s="253" t="s">
        <v>565</v>
      </c>
      <c r="E2073" s="254" t="s">
        <v>565</v>
      </c>
      <c r="G2073" s="257" t="s">
        <v>566</v>
      </c>
      <c r="J2073" s="253">
        <f t="shared" si="34"/>
        <v>1</v>
      </c>
    </row>
    <row r="2074" spans="1:10">
      <c r="A2074" s="253">
        <v>2266</v>
      </c>
      <c r="B2074" s="253" t="s">
        <v>526</v>
      </c>
      <c r="C2074" s="253" t="s">
        <v>479</v>
      </c>
      <c r="D2074" s="253" t="s">
        <v>4</v>
      </c>
      <c r="I2074" s="253"/>
      <c r="J2074" s="253">
        <f t="shared" si="34"/>
        <v>0</v>
      </c>
    </row>
    <row r="2075" spans="1:10">
      <c r="A2075" s="253">
        <v>2267</v>
      </c>
      <c r="B2075" s="253" t="s">
        <v>526</v>
      </c>
      <c r="C2075" s="253" t="s">
        <v>479</v>
      </c>
      <c r="D2075" s="253" t="s">
        <v>565</v>
      </c>
      <c r="E2075" s="254" t="s">
        <v>565</v>
      </c>
      <c r="G2075" s="257" t="s">
        <v>566</v>
      </c>
      <c r="J2075" s="253">
        <f t="shared" si="34"/>
        <v>1</v>
      </c>
    </row>
    <row r="2076" spans="1:10">
      <c r="A2076" s="253">
        <v>2268</v>
      </c>
      <c r="B2076" s="253" t="s">
        <v>526</v>
      </c>
      <c r="C2076" s="253" t="s">
        <v>479</v>
      </c>
      <c r="D2076" s="253" t="s">
        <v>4</v>
      </c>
      <c r="I2076" s="253"/>
      <c r="J2076" s="253">
        <f t="shared" si="34"/>
        <v>0</v>
      </c>
    </row>
    <row r="2077" spans="1:10">
      <c r="A2077" s="253">
        <v>2269</v>
      </c>
      <c r="B2077" s="253" t="s">
        <v>526</v>
      </c>
      <c r="C2077" s="253" t="s">
        <v>479</v>
      </c>
      <c r="D2077" s="253" t="s">
        <v>4</v>
      </c>
      <c r="I2077" s="253"/>
      <c r="J2077" s="253">
        <f t="shared" si="34"/>
        <v>0</v>
      </c>
    </row>
    <row r="2078" spans="1:10">
      <c r="A2078" s="253">
        <v>2270</v>
      </c>
      <c r="B2078" s="253" t="s">
        <v>526</v>
      </c>
      <c r="C2078" s="253" t="s">
        <v>479</v>
      </c>
      <c r="D2078" s="253" t="s">
        <v>4</v>
      </c>
      <c r="I2078" s="253"/>
      <c r="J2078" s="253">
        <f t="shared" si="34"/>
        <v>0</v>
      </c>
    </row>
    <row r="2079" spans="1:10">
      <c r="A2079" s="253">
        <v>2271</v>
      </c>
      <c r="B2079" s="253" t="s">
        <v>526</v>
      </c>
      <c r="C2079" s="253" t="s">
        <v>479</v>
      </c>
      <c r="D2079" s="253" t="s">
        <v>4</v>
      </c>
      <c r="I2079" s="253"/>
      <c r="J2079" s="253">
        <f t="shared" si="34"/>
        <v>0</v>
      </c>
    </row>
    <row r="2080" spans="1:10">
      <c r="A2080" s="253">
        <v>2272</v>
      </c>
      <c r="B2080" s="253" t="s">
        <v>526</v>
      </c>
      <c r="C2080" s="253" t="s">
        <v>479</v>
      </c>
      <c r="D2080" s="253" t="s">
        <v>4</v>
      </c>
      <c r="I2080" s="253"/>
      <c r="J2080" s="253">
        <f t="shared" si="34"/>
        <v>0</v>
      </c>
    </row>
    <row r="2081" spans="1:10">
      <c r="A2081" s="253">
        <v>2273</v>
      </c>
      <c r="B2081" s="253" t="s">
        <v>526</v>
      </c>
      <c r="C2081" s="253" t="s">
        <v>479</v>
      </c>
      <c r="D2081" s="253" t="s">
        <v>4</v>
      </c>
      <c r="I2081" s="253"/>
      <c r="J2081" s="253">
        <f t="shared" si="34"/>
        <v>0</v>
      </c>
    </row>
    <row r="2082" spans="1:10">
      <c r="A2082" s="253">
        <v>2274</v>
      </c>
      <c r="B2082" s="253" t="s">
        <v>526</v>
      </c>
      <c r="C2082" s="253" t="s">
        <v>479</v>
      </c>
      <c r="D2082" s="253" t="s">
        <v>4</v>
      </c>
      <c r="I2082" s="253"/>
      <c r="J2082" s="253">
        <f t="shared" si="34"/>
        <v>0</v>
      </c>
    </row>
    <row r="2083" spans="1:10">
      <c r="A2083" s="253">
        <v>2275</v>
      </c>
      <c r="B2083" s="253" t="s">
        <v>526</v>
      </c>
      <c r="C2083" s="253" t="s">
        <v>479</v>
      </c>
      <c r="D2083" s="253" t="s">
        <v>4</v>
      </c>
      <c r="I2083" s="253"/>
      <c r="J2083" s="253">
        <f t="shared" si="34"/>
        <v>0</v>
      </c>
    </row>
    <row r="2084" spans="1:10">
      <c r="A2084" s="253">
        <v>2276</v>
      </c>
      <c r="B2084" s="253" t="s">
        <v>526</v>
      </c>
      <c r="C2084" s="253" t="s">
        <v>479</v>
      </c>
      <c r="D2084" s="253" t="s">
        <v>4</v>
      </c>
      <c r="I2084" s="253"/>
      <c r="J2084" s="253">
        <f t="shared" si="34"/>
        <v>0</v>
      </c>
    </row>
    <row r="2085" spans="1:10">
      <c r="A2085" s="253">
        <v>2277</v>
      </c>
      <c r="B2085" s="253" t="s">
        <v>526</v>
      </c>
      <c r="C2085" s="253" t="s">
        <v>479</v>
      </c>
      <c r="D2085" s="253" t="s">
        <v>4</v>
      </c>
      <c r="I2085" s="253"/>
      <c r="J2085" s="253">
        <f t="shared" si="34"/>
        <v>0</v>
      </c>
    </row>
    <row r="2086" spans="1:10">
      <c r="A2086" s="253">
        <v>2278</v>
      </c>
      <c r="B2086" s="253" t="s">
        <v>526</v>
      </c>
      <c r="C2086" s="253" t="s">
        <v>479</v>
      </c>
      <c r="D2086" s="253" t="s">
        <v>565</v>
      </c>
      <c r="E2086" s="254" t="s">
        <v>565</v>
      </c>
      <c r="G2086" s="257" t="s">
        <v>566</v>
      </c>
      <c r="J2086" s="253">
        <f t="shared" si="34"/>
        <v>1</v>
      </c>
    </row>
    <row r="2087" spans="1:10">
      <c r="A2087" s="253">
        <v>2279</v>
      </c>
      <c r="B2087" s="253" t="s">
        <v>526</v>
      </c>
      <c r="C2087" s="253" t="s">
        <v>479</v>
      </c>
      <c r="D2087" s="253" t="s">
        <v>4</v>
      </c>
      <c r="I2087" s="253"/>
      <c r="J2087" s="253">
        <f t="shared" si="34"/>
        <v>0</v>
      </c>
    </row>
    <row r="2088" spans="1:10">
      <c r="A2088" s="253">
        <v>2280</v>
      </c>
      <c r="B2088" s="253" t="s">
        <v>526</v>
      </c>
      <c r="C2088" s="253" t="s">
        <v>479</v>
      </c>
      <c r="D2088" s="253" t="s">
        <v>565</v>
      </c>
      <c r="E2088" s="254" t="s">
        <v>565</v>
      </c>
      <c r="G2088" s="257" t="s">
        <v>566</v>
      </c>
      <c r="J2088" s="253">
        <f t="shared" si="34"/>
        <v>1</v>
      </c>
    </row>
    <row r="2089" spans="1:10">
      <c r="A2089" s="253">
        <v>2281</v>
      </c>
      <c r="B2089" s="253" t="s">
        <v>526</v>
      </c>
      <c r="C2089" s="253" t="s">
        <v>479</v>
      </c>
      <c r="D2089" s="253" t="s">
        <v>565</v>
      </c>
      <c r="E2089" s="254" t="s">
        <v>565</v>
      </c>
      <c r="G2089" s="257" t="s">
        <v>566</v>
      </c>
      <c r="J2089" s="253">
        <f t="shared" si="34"/>
        <v>1</v>
      </c>
    </row>
    <row r="2090" spans="1:10">
      <c r="A2090" s="253">
        <v>2282</v>
      </c>
      <c r="B2090" s="253" t="s">
        <v>526</v>
      </c>
      <c r="C2090" s="253" t="s">
        <v>479</v>
      </c>
      <c r="D2090" s="253" t="s">
        <v>565</v>
      </c>
      <c r="E2090" s="254" t="s">
        <v>565</v>
      </c>
      <c r="G2090" s="257" t="s">
        <v>566</v>
      </c>
      <c r="J2090" s="253">
        <f t="shared" si="34"/>
        <v>1</v>
      </c>
    </row>
    <row r="2091" spans="1:10">
      <c r="A2091" s="253">
        <v>2283</v>
      </c>
      <c r="B2091" s="253" t="s">
        <v>526</v>
      </c>
      <c r="C2091" s="253" t="s">
        <v>479</v>
      </c>
      <c r="D2091" s="253" t="s">
        <v>565</v>
      </c>
      <c r="E2091" s="254" t="s">
        <v>565</v>
      </c>
      <c r="G2091" s="257" t="s">
        <v>566</v>
      </c>
      <c r="J2091" s="253">
        <f t="shared" si="34"/>
        <v>1</v>
      </c>
    </row>
    <row r="2092" spans="1:10">
      <c r="A2092" s="253">
        <v>2284</v>
      </c>
      <c r="B2092" s="253" t="s">
        <v>526</v>
      </c>
      <c r="C2092" s="253" t="s">
        <v>479</v>
      </c>
      <c r="D2092" s="253" t="s">
        <v>565</v>
      </c>
      <c r="E2092" s="254" t="s">
        <v>565</v>
      </c>
      <c r="G2092" s="257" t="s">
        <v>566</v>
      </c>
      <c r="J2092" s="253">
        <f t="shared" si="34"/>
        <v>1</v>
      </c>
    </row>
    <row r="2093" spans="1:10">
      <c r="A2093" s="253">
        <v>2285</v>
      </c>
      <c r="B2093" s="253" t="s">
        <v>526</v>
      </c>
      <c r="C2093" s="253" t="s">
        <v>479</v>
      </c>
      <c r="D2093" s="253" t="s">
        <v>565</v>
      </c>
      <c r="E2093" s="254" t="s">
        <v>565</v>
      </c>
      <c r="G2093" s="257" t="s">
        <v>566</v>
      </c>
      <c r="J2093" s="253">
        <f t="shared" si="34"/>
        <v>1</v>
      </c>
    </row>
    <row r="2094" spans="1:10">
      <c r="A2094" s="253">
        <v>2286</v>
      </c>
      <c r="B2094" s="253" t="s">
        <v>526</v>
      </c>
      <c r="C2094" s="253" t="s">
        <v>479</v>
      </c>
      <c r="D2094" s="253" t="s">
        <v>565</v>
      </c>
      <c r="E2094" s="254" t="s">
        <v>565</v>
      </c>
      <c r="G2094" s="257" t="s">
        <v>566</v>
      </c>
      <c r="J2094" s="253">
        <f t="shared" si="34"/>
        <v>1</v>
      </c>
    </row>
    <row r="2095" spans="1:10">
      <c r="A2095" s="253">
        <v>2287</v>
      </c>
      <c r="B2095" s="253" t="s">
        <v>526</v>
      </c>
      <c r="C2095" s="253" t="s">
        <v>479</v>
      </c>
      <c r="D2095" s="253" t="s">
        <v>565</v>
      </c>
      <c r="E2095" s="254" t="s">
        <v>565</v>
      </c>
      <c r="G2095" s="257" t="s">
        <v>566</v>
      </c>
      <c r="J2095" s="253">
        <f t="shared" si="34"/>
        <v>1</v>
      </c>
    </row>
    <row r="2096" spans="1:10">
      <c r="A2096" s="253">
        <v>2288</v>
      </c>
      <c r="B2096" s="253" t="s">
        <v>526</v>
      </c>
      <c r="C2096" s="253" t="s">
        <v>479</v>
      </c>
      <c r="D2096" s="253" t="s">
        <v>565</v>
      </c>
      <c r="E2096" s="254" t="s">
        <v>565</v>
      </c>
      <c r="G2096" s="257" t="s">
        <v>566</v>
      </c>
      <c r="J2096" s="253">
        <f t="shared" si="34"/>
        <v>1</v>
      </c>
    </row>
    <row r="2097" spans="1:10">
      <c r="A2097" s="253">
        <v>2289</v>
      </c>
      <c r="B2097" s="253" t="s">
        <v>526</v>
      </c>
      <c r="C2097" s="253" t="s">
        <v>479</v>
      </c>
      <c r="D2097" s="253" t="s">
        <v>565</v>
      </c>
      <c r="E2097" s="254" t="s">
        <v>565</v>
      </c>
      <c r="G2097" s="257" t="s">
        <v>566</v>
      </c>
      <c r="J2097" s="253">
        <f t="shared" si="34"/>
        <v>1</v>
      </c>
    </row>
    <row r="2098" spans="1:10">
      <c r="A2098" s="253">
        <v>2290</v>
      </c>
      <c r="B2098" s="253" t="s">
        <v>526</v>
      </c>
      <c r="C2098" s="253" t="s">
        <v>479</v>
      </c>
      <c r="D2098" s="253" t="s">
        <v>565</v>
      </c>
      <c r="E2098" s="254" t="s">
        <v>565</v>
      </c>
      <c r="G2098" s="257" t="s">
        <v>566</v>
      </c>
      <c r="J2098" s="253">
        <f t="shared" si="34"/>
        <v>1</v>
      </c>
    </row>
    <row r="2099" spans="1:10">
      <c r="A2099" s="253">
        <v>2291</v>
      </c>
      <c r="B2099" s="253" t="s">
        <v>526</v>
      </c>
      <c r="C2099" s="253" t="s">
        <v>479</v>
      </c>
      <c r="D2099" s="253" t="s">
        <v>565</v>
      </c>
      <c r="E2099" s="254" t="s">
        <v>565</v>
      </c>
      <c r="G2099" s="257" t="s">
        <v>566</v>
      </c>
      <c r="J2099" s="253">
        <f t="shared" si="34"/>
        <v>1</v>
      </c>
    </row>
    <row r="2100" spans="1:10">
      <c r="A2100" s="253">
        <v>2292</v>
      </c>
      <c r="B2100" s="253" t="s">
        <v>526</v>
      </c>
      <c r="C2100" s="253" t="s">
        <v>479</v>
      </c>
      <c r="D2100" s="253" t="s">
        <v>565</v>
      </c>
      <c r="E2100" s="254" t="s">
        <v>565</v>
      </c>
      <c r="G2100" s="257" t="s">
        <v>566</v>
      </c>
      <c r="J2100" s="253">
        <f t="shared" si="34"/>
        <v>1</v>
      </c>
    </row>
    <row r="2101" spans="1:10">
      <c r="A2101" s="253">
        <v>2293</v>
      </c>
      <c r="B2101" s="253" t="s">
        <v>526</v>
      </c>
      <c r="C2101" s="253" t="s">
        <v>479</v>
      </c>
      <c r="D2101" s="253" t="s">
        <v>565</v>
      </c>
      <c r="E2101" s="254" t="s">
        <v>565</v>
      </c>
      <c r="G2101" s="257" t="s">
        <v>566</v>
      </c>
      <c r="J2101" s="253">
        <f t="shared" si="34"/>
        <v>1</v>
      </c>
    </row>
    <row r="2102" spans="1:10">
      <c r="A2102" s="253">
        <v>2294</v>
      </c>
      <c r="B2102" s="253" t="s">
        <v>526</v>
      </c>
      <c r="C2102" s="253" t="s">
        <v>479</v>
      </c>
      <c r="D2102" s="253" t="s">
        <v>565</v>
      </c>
      <c r="E2102" s="254" t="s">
        <v>565</v>
      </c>
      <c r="G2102" s="257" t="s">
        <v>566</v>
      </c>
      <c r="J2102" s="253">
        <f t="shared" si="34"/>
        <v>1</v>
      </c>
    </row>
    <row r="2103" spans="1:10">
      <c r="A2103" s="253">
        <v>2295</v>
      </c>
      <c r="B2103" s="253" t="s">
        <v>526</v>
      </c>
      <c r="C2103" s="253" t="s">
        <v>479</v>
      </c>
      <c r="D2103" s="253" t="s">
        <v>565</v>
      </c>
      <c r="E2103" s="254" t="s">
        <v>565</v>
      </c>
      <c r="G2103" s="257" t="s">
        <v>566</v>
      </c>
      <c r="J2103" s="253">
        <f t="shared" si="34"/>
        <v>1</v>
      </c>
    </row>
    <row r="2104" spans="1:10">
      <c r="A2104" s="253">
        <v>2296</v>
      </c>
      <c r="B2104" s="253" t="s">
        <v>526</v>
      </c>
      <c r="C2104" s="253" t="s">
        <v>479</v>
      </c>
      <c r="D2104" s="253" t="s">
        <v>565</v>
      </c>
      <c r="E2104" s="254" t="s">
        <v>565</v>
      </c>
      <c r="G2104" s="257" t="s">
        <v>566</v>
      </c>
      <c r="J2104" s="253">
        <f t="shared" si="34"/>
        <v>1</v>
      </c>
    </row>
    <row r="2105" spans="1:10">
      <c r="A2105" s="253">
        <v>2297</v>
      </c>
      <c r="B2105" s="253" t="s">
        <v>526</v>
      </c>
      <c r="C2105" s="253" t="s">
        <v>479</v>
      </c>
      <c r="D2105" s="253" t="s">
        <v>565</v>
      </c>
      <c r="E2105" s="254" t="s">
        <v>565</v>
      </c>
      <c r="G2105" s="257" t="s">
        <v>566</v>
      </c>
      <c r="J2105" s="253">
        <f t="shared" si="34"/>
        <v>1</v>
      </c>
    </row>
    <row r="2106" spans="1:10">
      <c r="A2106" s="253">
        <v>2298</v>
      </c>
      <c r="B2106" s="253" t="s">
        <v>526</v>
      </c>
      <c r="C2106" s="253" t="s">
        <v>479</v>
      </c>
      <c r="D2106" s="253" t="s">
        <v>565</v>
      </c>
      <c r="E2106" s="254" t="s">
        <v>565</v>
      </c>
      <c r="G2106" s="257" t="s">
        <v>566</v>
      </c>
      <c r="J2106" s="253">
        <f t="shared" si="34"/>
        <v>1</v>
      </c>
    </row>
    <row r="2107" spans="1:10">
      <c r="A2107" s="253">
        <v>2299</v>
      </c>
      <c r="B2107" s="253" t="s">
        <v>526</v>
      </c>
      <c r="C2107" s="253" t="s">
        <v>479</v>
      </c>
      <c r="D2107" s="253" t="s">
        <v>565</v>
      </c>
      <c r="E2107" s="254" t="s">
        <v>565</v>
      </c>
      <c r="G2107" s="257" t="s">
        <v>566</v>
      </c>
      <c r="J2107" s="253">
        <f t="shared" si="34"/>
        <v>1</v>
      </c>
    </row>
    <row r="2108" spans="1:10">
      <c r="A2108" s="253">
        <v>2300</v>
      </c>
      <c r="B2108" s="253" t="s">
        <v>526</v>
      </c>
      <c r="C2108" s="253" t="s">
        <v>479</v>
      </c>
      <c r="D2108" s="253" t="s">
        <v>565</v>
      </c>
      <c r="E2108" s="254" t="s">
        <v>565</v>
      </c>
      <c r="G2108" s="257" t="s">
        <v>566</v>
      </c>
      <c r="J2108" s="253">
        <f t="shared" si="34"/>
        <v>1</v>
      </c>
    </row>
    <row r="2109" spans="1:10">
      <c r="A2109" s="253">
        <v>2301</v>
      </c>
      <c r="B2109" s="253" t="s">
        <v>526</v>
      </c>
      <c r="C2109" s="253" t="s">
        <v>479</v>
      </c>
      <c r="D2109" s="253" t="s">
        <v>565</v>
      </c>
      <c r="E2109" s="254" t="s">
        <v>565</v>
      </c>
      <c r="G2109" s="257" t="s">
        <v>566</v>
      </c>
      <c r="J2109" s="253">
        <f t="shared" si="34"/>
        <v>1</v>
      </c>
    </row>
    <row r="2110" spans="1:10">
      <c r="A2110" s="253">
        <v>2302</v>
      </c>
      <c r="B2110" s="253" t="s">
        <v>526</v>
      </c>
      <c r="C2110" s="253" t="s">
        <v>479</v>
      </c>
      <c r="D2110" s="253" t="s">
        <v>565</v>
      </c>
      <c r="E2110" s="254" t="s">
        <v>565</v>
      </c>
      <c r="G2110" s="257" t="s">
        <v>566</v>
      </c>
      <c r="J2110" s="253">
        <f t="shared" si="34"/>
        <v>1</v>
      </c>
    </row>
    <row r="2111" spans="1:10">
      <c r="A2111" s="253">
        <v>2303</v>
      </c>
      <c r="B2111" s="253" t="s">
        <v>526</v>
      </c>
      <c r="C2111" s="253" t="s">
        <v>479</v>
      </c>
      <c r="D2111" s="253" t="s">
        <v>565</v>
      </c>
      <c r="E2111" s="254" t="s">
        <v>565</v>
      </c>
      <c r="G2111" s="257" t="s">
        <v>566</v>
      </c>
      <c r="J2111" s="253">
        <f t="shared" si="34"/>
        <v>1</v>
      </c>
    </row>
    <row r="2112" spans="1:10">
      <c r="A2112" s="253">
        <v>2304</v>
      </c>
      <c r="B2112" s="253" t="s">
        <v>526</v>
      </c>
      <c r="C2112" s="253" t="s">
        <v>479</v>
      </c>
      <c r="D2112" s="253" t="s">
        <v>565</v>
      </c>
      <c r="E2112" s="254" t="s">
        <v>565</v>
      </c>
      <c r="G2112" s="257" t="s">
        <v>566</v>
      </c>
      <c r="J2112" s="253">
        <f t="shared" si="34"/>
        <v>1</v>
      </c>
    </row>
    <row r="2113" spans="1:10">
      <c r="A2113" s="253">
        <v>2305</v>
      </c>
      <c r="B2113" s="253" t="s">
        <v>526</v>
      </c>
      <c r="C2113" s="253" t="s">
        <v>479</v>
      </c>
      <c r="D2113" s="253" t="s">
        <v>565</v>
      </c>
      <c r="E2113" s="254" t="s">
        <v>565</v>
      </c>
      <c r="G2113" s="257" t="s">
        <v>566</v>
      </c>
      <c r="J2113" s="253">
        <f t="shared" si="34"/>
        <v>1</v>
      </c>
    </row>
    <row r="2114" spans="1:10">
      <c r="A2114" s="253">
        <v>2306</v>
      </c>
      <c r="B2114" s="253" t="s">
        <v>526</v>
      </c>
      <c r="C2114" s="253" t="s">
        <v>479</v>
      </c>
      <c r="D2114" s="253" t="s">
        <v>565</v>
      </c>
      <c r="E2114" s="254" t="s">
        <v>565</v>
      </c>
      <c r="G2114" s="257" t="s">
        <v>566</v>
      </c>
      <c r="J2114" s="253">
        <f t="shared" si="34"/>
        <v>1</v>
      </c>
    </row>
    <row r="2115" spans="1:10">
      <c r="A2115" s="253">
        <v>2307</v>
      </c>
      <c r="B2115" s="253" t="s">
        <v>526</v>
      </c>
      <c r="C2115" s="253" t="s">
        <v>479</v>
      </c>
      <c r="D2115" s="253" t="s">
        <v>565</v>
      </c>
      <c r="E2115" s="254" t="s">
        <v>565</v>
      </c>
      <c r="G2115" s="257" t="s">
        <v>566</v>
      </c>
      <c r="J2115" s="253">
        <f t="shared" si="34"/>
        <v>1</v>
      </c>
    </row>
    <row r="2116" spans="1:10">
      <c r="A2116" s="253">
        <v>2308</v>
      </c>
      <c r="B2116" s="253" t="s">
        <v>526</v>
      </c>
      <c r="C2116" s="253" t="s">
        <v>479</v>
      </c>
      <c r="D2116" s="253" t="s">
        <v>565</v>
      </c>
      <c r="E2116" s="254" t="s">
        <v>565</v>
      </c>
      <c r="G2116" s="257" t="s">
        <v>566</v>
      </c>
      <c r="J2116" s="253">
        <f t="shared" si="34"/>
        <v>1</v>
      </c>
    </row>
    <row r="2117" spans="1:10">
      <c r="A2117" s="253">
        <v>2309</v>
      </c>
      <c r="B2117" s="253" t="s">
        <v>526</v>
      </c>
      <c r="C2117" s="253" t="s">
        <v>479</v>
      </c>
      <c r="D2117" s="253" t="s">
        <v>4</v>
      </c>
      <c r="I2117" s="253"/>
      <c r="J2117" s="253">
        <f t="shared" si="34"/>
        <v>0</v>
      </c>
    </row>
    <row r="2118" spans="1:10">
      <c r="A2118" s="253">
        <v>2310</v>
      </c>
      <c r="B2118" s="253" t="s">
        <v>526</v>
      </c>
      <c r="C2118" s="253" t="s">
        <v>479</v>
      </c>
      <c r="D2118" s="253" t="s">
        <v>4</v>
      </c>
      <c r="I2118" s="253"/>
      <c r="J2118" s="253">
        <f t="shared" si="34"/>
        <v>0</v>
      </c>
    </row>
    <row r="2119" spans="1:10">
      <c r="A2119" s="253">
        <v>2311</v>
      </c>
      <c r="B2119" s="253" t="s">
        <v>526</v>
      </c>
      <c r="C2119" s="253" t="s">
        <v>479</v>
      </c>
      <c r="D2119" s="253" t="s">
        <v>4</v>
      </c>
      <c r="I2119" s="253"/>
      <c r="J2119" s="253">
        <f t="shared" si="34"/>
        <v>0</v>
      </c>
    </row>
    <row r="2120" spans="1:10">
      <c r="A2120" s="253">
        <v>2312</v>
      </c>
      <c r="B2120" s="253" t="s">
        <v>526</v>
      </c>
      <c r="C2120" s="253" t="s">
        <v>479</v>
      </c>
      <c r="D2120" s="253" t="s">
        <v>4</v>
      </c>
      <c r="I2120" s="253"/>
      <c r="J2120" s="253">
        <f t="shared" si="34"/>
        <v>0</v>
      </c>
    </row>
    <row r="2121" spans="1:10">
      <c r="A2121" s="253">
        <v>2313</v>
      </c>
      <c r="B2121" s="253" t="s">
        <v>526</v>
      </c>
      <c r="C2121" s="253" t="s">
        <v>479</v>
      </c>
      <c r="D2121" s="253" t="s">
        <v>4</v>
      </c>
      <c r="I2121" s="253"/>
      <c r="J2121" s="253">
        <f t="shared" ref="J2121:J2184" si="35">IF(E2121="Category 1",1,IF(E2121="Category 2",2,IF(E2121="Category 3",3,0)))</f>
        <v>0</v>
      </c>
    </row>
    <row r="2122" spans="1:10">
      <c r="A2122" s="253">
        <v>2314</v>
      </c>
      <c r="B2122" s="253" t="s">
        <v>526</v>
      </c>
      <c r="C2122" s="253" t="s">
        <v>479</v>
      </c>
      <c r="D2122" s="253" t="s">
        <v>4</v>
      </c>
      <c r="I2122" s="253"/>
      <c r="J2122" s="253">
        <f t="shared" si="35"/>
        <v>0</v>
      </c>
    </row>
    <row r="2123" spans="1:10">
      <c r="A2123" s="253">
        <v>2315</v>
      </c>
      <c r="B2123" s="253" t="s">
        <v>526</v>
      </c>
      <c r="C2123" s="253" t="s">
        <v>479</v>
      </c>
      <c r="D2123" s="253" t="s">
        <v>565</v>
      </c>
      <c r="E2123" s="254" t="s">
        <v>565</v>
      </c>
      <c r="G2123" s="257" t="s">
        <v>566</v>
      </c>
      <c r="J2123" s="253">
        <f t="shared" si="35"/>
        <v>1</v>
      </c>
    </row>
    <row r="2124" spans="1:10">
      <c r="A2124" s="253">
        <v>2316</v>
      </c>
      <c r="B2124" s="253" t="s">
        <v>526</v>
      </c>
      <c r="C2124" s="253" t="s">
        <v>479</v>
      </c>
      <c r="D2124" s="253" t="s">
        <v>565</v>
      </c>
      <c r="E2124" s="254" t="s">
        <v>565</v>
      </c>
      <c r="G2124" s="257" t="s">
        <v>566</v>
      </c>
      <c r="J2124" s="253">
        <f t="shared" si="35"/>
        <v>1</v>
      </c>
    </row>
    <row r="2125" spans="1:10">
      <c r="A2125" s="253">
        <v>2317</v>
      </c>
      <c r="B2125" s="253" t="s">
        <v>526</v>
      </c>
      <c r="C2125" s="253" t="s">
        <v>479</v>
      </c>
      <c r="D2125" s="253" t="s">
        <v>565</v>
      </c>
      <c r="E2125" s="254" t="s">
        <v>565</v>
      </c>
      <c r="G2125" s="257" t="s">
        <v>566</v>
      </c>
      <c r="J2125" s="253">
        <f t="shared" si="35"/>
        <v>1</v>
      </c>
    </row>
    <row r="2126" spans="1:10">
      <c r="A2126" s="253">
        <v>2318</v>
      </c>
      <c r="B2126" s="253" t="s">
        <v>526</v>
      </c>
      <c r="C2126" s="253" t="s">
        <v>479</v>
      </c>
      <c r="D2126" s="253" t="s">
        <v>565</v>
      </c>
      <c r="E2126" s="254" t="s">
        <v>565</v>
      </c>
      <c r="G2126" s="257" t="s">
        <v>566</v>
      </c>
      <c r="J2126" s="253">
        <f t="shared" si="35"/>
        <v>1</v>
      </c>
    </row>
    <row r="2127" spans="1:10">
      <c r="A2127" s="253">
        <v>2319</v>
      </c>
      <c r="B2127" s="253" t="s">
        <v>526</v>
      </c>
      <c r="C2127" s="253" t="s">
        <v>479</v>
      </c>
      <c r="D2127" s="253" t="s">
        <v>565</v>
      </c>
      <c r="E2127" s="254" t="s">
        <v>565</v>
      </c>
      <c r="G2127" s="257" t="s">
        <v>566</v>
      </c>
      <c r="J2127" s="253">
        <f t="shared" si="35"/>
        <v>1</v>
      </c>
    </row>
    <row r="2128" spans="1:10">
      <c r="A2128" s="253">
        <v>2320</v>
      </c>
      <c r="B2128" s="253" t="s">
        <v>526</v>
      </c>
      <c r="C2128" s="253" t="s">
        <v>479</v>
      </c>
      <c r="D2128" s="253" t="s">
        <v>565</v>
      </c>
      <c r="E2128" s="254" t="s">
        <v>565</v>
      </c>
      <c r="G2128" s="257" t="s">
        <v>566</v>
      </c>
      <c r="J2128" s="253">
        <f t="shared" si="35"/>
        <v>1</v>
      </c>
    </row>
    <row r="2129" spans="1:10">
      <c r="A2129" s="253">
        <v>2321</v>
      </c>
      <c r="B2129" s="253" t="s">
        <v>526</v>
      </c>
      <c r="C2129" s="253" t="s">
        <v>479</v>
      </c>
      <c r="D2129" s="253" t="s">
        <v>565</v>
      </c>
      <c r="E2129" s="254" t="s">
        <v>565</v>
      </c>
      <c r="G2129" s="257" t="s">
        <v>566</v>
      </c>
      <c r="J2129" s="253">
        <f t="shared" si="35"/>
        <v>1</v>
      </c>
    </row>
    <row r="2130" spans="1:10">
      <c r="A2130" s="253">
        <v>2322</v>
      </c>
      <c r="B2130" s="253" t="s">
        <v>526</v>
      </c>
      <c r="C2130" s="253" t="s">
        <v>479</v>
      </c>
      <c r="D2130" s="253" t="s">
        <v>565</v>
      </c>
      <c r="E2130" s="254" t="s">
        <v>565</v>
      </c>
      <c r="G2130" s="257" t="s">
        <v>566</v>
      </c>
      <c r="J2130" s="253">
        <f t="shared" si="35"/>
        <v>1</v>
      </c>
    </row>
    <row r="2131" spans="1:10">
      <c r="A2131" s="253">
        <v>2323</v>
      </c>
      <c r="B2131" s="253" t="s">
        <v>526</v>
      </c>
      <c r="C2131" s="253" t="s">
        <v>479</v>
      </c>
      <c r="D2131" s="253" t="s">
        <v>565</v>
      </c>
      <c r="E2131" s="254" t="s">
        <v>565</v>
      </c>
      <c r="G2131" s="257" t="s">
        <v>566</v>
      </c>
      <c r="J2131" s="253">
        <f t="shared" si="35"/>
        <v>1</v>
      </c>
    </row>
    <row r="2132" spans="1:10">
      <c r="A2132" s="253">
        <v>2324</v>
      </c>
      <c r="B2132" s="253" t="s">
        <v>526</v>
      </c>
      <c r="C2132" s="253" t="s">
        <v>479</v>
      </c>
      <c r="D2132" s="253" t="s">
        <v>4</v>
      </c>
      <c r="E2132" s="254" t="s">
        <v>570</v>
      </c>
      <c r="J2132" s="253">
        <f t="shared" si="35"/>
        <v>2</v>
      </c>
    </row>
    <row r="2133" spans="1:10">
      <c r="A2133" s="253">
        <v>2325</v>
      </c>
      <c r="B2133" s="253" t="s">
        <v>526</v>
      </c>
      <c r="C2133" s="253" t="s">
        <v>479</v>
      </c>
      <c r="D2133" s="253" t="s">
        <v>4</v>
      </c>
      <c r="E2133" s="254" t="s">
        <v>570</v>
      </c>
      <c r="J2133" s="253">
        <f t="shared" si="35"/>
        <v>2</v>
      </c>
    </row>
    <row r="2134" spans="1:10">
      <c r="A2134" s="253">
        <v>2326</v>
      </c>
      <c r="B2134" s="253" t="s">
        <v>526</v>
      </c>
      <c r="C2134" s="253" t="s">
        <v>479</v>
      </c>
      <c r="D2134" s="253" t="s">
        <v>4</v>
      </c>
      <c r="E2134" s="254" t="s">
        <v>570</v>
      </c>
      <c r="J2134" s="253">
        <f t="shared" si="35"/>
        <v>2</v>
      </c>
    </row>
    <row r="2135" spans="1:10">
      <c r="A2135" s="253">
        <v>2327</v>
      </c>
      <c r="B2135" s="253" t="s">
        <v>526</v>
      </c>
      <c r="C2135" s="253" t="s">
        <v>479</v>
      </c>
      <c r="D2135" s="253" t="s">
        <v>565</v>
      </c>
      <c r="E2135" s="254" t="s">
        <v>565</v>
      </c>
      <c r="G2135" s="257" t="s">
        <v>566</v>
      </c>
      <c r="J2135" s="253">
        <f t="shared" si="35"/>
        <v>1</v>
      </c>
    </row>
    <row r="2136" spans="1:10">
      <c r="A2136" s="253">
        <v>2328</v>
      </c>
      <c r="B2136" s="253" t="s">
        <v>526</v>
      </c>
      <c r="C2136" s="253" t="s">
        <v>479</v>
      </c>
      <c r="D2136" s="253" t="s">
        <v>4</v>
      </c>
      <c r="I2136" s="253"/>
      <c r="J2136" s="253">
        <f t="shared" si="35"/>
        <v>0</v>
      </c>
    </row>
    <row r="2137" spans="1:10">
      <c r="A2137" s="253">
        <v>2329</v>
      </c>
      <c r="B2137" s="253" t="s">
        <v>526</v>
      </c>
      <c r="C2137" s="253" t="s">
        <v>479</v>
      </c>
      <c r="D2137" s="253" t="s">
        <v>4</v>
      </c>
      <c r="I2137" s="253"/>
      <c r="J2137" s="253">
        <f t="shared" si="35"/>
        <v>0</v>
      </c>
    </row>
    <row r="2138" spans="1:10">
      <c r="A2138" s="253">
        <v>2330</v>
      </c>
      <c r="B2138" s="253" t="s">
        <v>526</v>
      </c>
      <c r="C2138" s="253" t="s">
        <v>479</v>
      </c>
      <c r="D2138" s="253" t="s">
        <v>4</v>
      </c>
      <c r="E2138" s="254" t="s">
        <v>570</v>
      </c>
      <c r="J2138" s="253">
        <f t="shared" si="35"/>
        <v>2</v>
      </c>
    </row>
    <row r="2139" spans="1:10">
      <c r="A2139" s="253">
        <v>2331</v>
      </c>
      <c r="B2139" s="253" t="s">
        <v>526</v>
      </c>
      <c r="C2139" s="253" t="s">
        <v>479</v>
      </c>
      <c r="D2139" s="253" t="s">
        <v>4</v>
      </c>
      <c r="I2139" s="253"/>
      <c r="J2139" s="253">
        <f t="shared" si="35"/>
        <v>0</v>
      </c>
    </row>
    <row r="2140" spans="1:10">
      <c r="A2140" s="253">
        <v>2332</v>
      </c>
      <c r="B2140" s="253" t="s">
        <v>526</v>
      </c>
      <c r="C2140" s="253" t="s">
        <v>479</v>
      </c>
      <c r="D2140" s="253" t="s">
        <v>4</v>
      </c>
      <c r="I2140" s="253"/>
      <c r="J2140" s="253">
        <f t="shared" si="35"/>
        <v>0</v>
      </c>
    </row>
    <row r="2141" spans="1:10">
      <c r="A2141" s="253">
        <v>2333</v>
      </c>
      <c r="B2141" s="253" t="s">
        <v>526</v>
      </c>
      <c r="C2141" s="253" t="s">
        <v>479</v>
      </c>
      <c r="D2141" s="253" t="s">
        <v>4</v>
      </c>
      <c r="E2141" s="254" t="s">
        <v>570</v>
      </c>
      <c r="J2141" s="253">
        <f t="shared" si="35"/>
        <v>2</v>
      </c>
    </row>
    <row r="2142" spans="1:10">
      <c r="A2142" s="253">
        <v>2334</v>
      </c>
      <c r="B2142" s="253" t="s">
        <v>526</v>
      </c>
      <c r="C2142" s="253" t="s">
        <v>479</v>
      </c>
      <c r="D2142" s="253" t="s">
        <v>4</v>
      </c>
      <c r="E2142" s="254" t="s">
        <v>570</v>
      </c>
      <c r="J2142" s="253">
        <f t="shared" si="35"/>
        <v>2</v>
      </c>
    </row>
    <row r="2143" spans="1:10">
      <c r="A2143" s="253">
        <v>2335</v>
      </c>
      <c r="B2143" s="253" t="s">
        <v>526</v>
      </c>
      <c r="C2143" s="253" t="s">
        <v>479</v>
      </c>
      <c r="D2143" s="253" t="s">
        <v>4</v>
      </c>
      <c r="E2143" s="254" t="s">
        <v>570</v>
      </c>
      <c r="J2143" s="253">
        <f t="shared" si="35"/>
        <v>2</v>
      </c>
    </row>
    <row r="2144" spans="1:10">
      <c r="A2144" s="253">
        <v>2336</v>
      </c>
      <c r="B2144" s="253" t="s">
        <v>526</v>
      </c>
      <c r="C2144" s="253" t="s">
        <v>479</v>
      </c>
      <c r="D2144" s="253" t="s">
        <v>4</v>
      </c>
      <c r="I2144" s="253"/>
      <c r="J2144" s="253">
        <f t="shared" si="35"/>
        <v>0</v>
      </c>
    </row>
    <row r="2145" spans="1:10">
      <c r="A2145" s="253">
        <v>2337</v>
      </c>
      <c r="B2145" s="253" t="s">
        <v>526</v>
      </c>
      <c r="C2145" s="253" t="s">
        <v>479</v>
      </c>
      <c r="D2145" s="253" t="s">
        <v>4</v>
      </c>
      <c r="I2145" s="253"/>
      <c r="J2145" s="253">
        <f t="shared" si="35"/>
        <v>0</v>
      </c>
    </row>
    <row r="2146" spans="1:10">
      <c r="A2146" s="253">
        <v>2338</v>
      </c>
      <c r="B2146" s="253" t="s">
        <v>526</v>
      </c>
      <c r="C2146" s="253" t="s">
        <v>479</v>
      </c>
      <c r="D2146" s="253" t="s">
        <v>4</v>
      </c>
      <c r="I2146" s="253"/>
      <c r="J2146" s="253">
        <f t="shared" si="35"/>
        <v>0</v>
      </c>
    </row>
    <row r="2147" spans="1:10">
      <c r="A2147" s="253">
        <v>2339</v>
      </c>
      <c r="B2147" s="253" t="s">
        <v>526</v>
      </c>
      <c r="C2147" s="253" t="s">
        <v>479</v>
      </c>
      <c r="D2147" s="253" t="s">
        <v>4</v>
      </c>
      <c r="I2147" s="253"/>
      <c r="J2147" s="253">
        <f t="shared" si="35"/>
        <v>0</v>
      </c>
    </row>
    <row r="2148" spans="1:10">
      <c r="A2148" s="253">
        <v>2340</v>
      </c>
      <c r="B2148" s="253" t="s">
        <v>526</v>
      </c>
      <c r="C2148" s="253" t="s">
        <v>479</v>
      </c>
      <c r="D2148" s="253" t="s">
        <v>565</v>
      </c>
      <c r="E2148" s="254" t="s">
        <v>565</v>
      </c>
      <c r="G2148" s="254" t="s">
        <v>567</v>
      </c>
      <c r="J2148" s="253">
        <f t="shared" si="35"/>
        <v>1</v>
      </c>
    </row>
    <row r="2149" spans="1:10">
      <c r="A2149" s="253">
        <v>2341</v>
      </c>
      <c r="B2149" s="253" t="s">
        <v>526</v>
      </c>
      <c r="C2149" s="253" t="s">
        <v>479</v>
      </c>
      <c r="D2149" s="253" t="s">
        <v>4</v>
      </c>
      <c r="I2149" s="253"/>
      <c r="J2149" s="253">
        <f t="shared" si="35"/>
        <v>0</v>
      </c>
    </row>
    <row r="2150" spans="1:10">
      <c r="A2150" s="253">
        <v>2342</v>
      </c>
      <c r="B2150" s="253" t="s">
        <v>526</v>
      </c>
      <c r="C2150" s="253" t="s">
        <v>479</v>
      </c>
      <c r="D2150" s="253" t="s">
        <v>4</v>
      </c>
      <c r="I2150" s="253"/>
      <c r="J2150" s="253">
        <f t="shared" si="35"/>
        <v>0</v>
      </c>
    </row>
    <row r="2151" spans="1:10">
      <c r="A2151" s="253">
        <v>2343</v>
      </c>
      <c r="B2151" s="253" t="s">
        <v>526</v>
      </c>
      <c r="C2151" s="253" t="s">
        <v>479</v>
      </c>
      <c r="D2151" s="253" t="s">
        <v>4</v>
      </c>
      <c r="I2151" s="253"/>
      <c r="J2151" s="253">
        <f t="shared" si="35"/>
        <v>0</v>
      </c>
    </row>
    <row r="2152" spans="1:10">
      <c r="A2152" s="253">
        <v>2344</v>
      </c>
      <c r="B2152" s="253" t="s">
        <v>526</v>
      </c>
      <c r="C2152" s="253" t="s">
        <v>479</v>
      </c>
      <c r="D2152" s="253" t="s">
        <v>4</v>
      </c>
      <c r="I2152" s="253"/>
      <c r="J2152" s="253">
        <f t="shared" si="35"/>
        <v>0</v>
      </c>
    </row>
    <row r="2153" spans="1:10">
      <c r="A2153" s="253">
        <v>2345</v>
      </c>
      <c r="B2153" s="253" t="s">
        <v>526</v>
      </c>
      <c r="C2153" s="253" t="s">
        <v>479</v>
      </c>
      <c r="D2153" s="253" t="s">
        <v>4</v>
      </c>
      <c r="I2153" s="253"/>
      <c r="J2153" s="253">
        <f t="shared" si="35"/>
        <v>0</v>
      </c>
    </row>
    <row r="2154" spans="1:10">
      <c r="A2154" s="253">
        <v>2346</v>
      </c>
      <c r="B2154" s="253" t="s">
        <v>526</v>
      </c>
      <c r="C2154" s="253" t="s">
        <v>479</v>
      </c>
      <c r="D2154" s="253" t="s">
        <v>4</v>
      </c>
      <c r="I2154" s="253"/>
      <c r="J2154" s="253">
        <f t="shared" si="35"/>
        <v>0</v>
      </c>
    </row>
    <row r="2155" spans="1:10">
      <c r="A2155" s="253">
        <v>2347</v>
      </c>
      <c r="B2155" s="253" t="s">
        <v>526</v>
      </c>
      <c r="C2155" s="253" t="s">
        <v>479</v>
      </c>
      <c r="D2155" s="253" t="s">
        <v>4</v>
      </c>
      <c r="I2155" s="253"/>
      <c r="J2155" s="253">
        <f t="shared" si="35"/>
        <v>0</v>
      </c>
    </row>
    <row r="2156" spans="1:10">
      <c r="A2156" s="253">
        <v>2348</v>
      </c>
      <c r="B2156" s="253" t="s">
        <v>526</v>
      </c>
      <c r="C2156" s="253" t="s">
        <v>479</v>
      </c>
      <c r="D2156" s="253" t="s">
        <v>4</v>
      </c>
      <c r="I2156" s="253"/>
      <c r="J2156" s="253">
        <f t="shared" si="35"/>
        <v>0</v>
      </c>
    </row>
    <row r="2157" spans="1:10">
      <c r="A2157" s="253">
        <v>2349</v>
      </c>
      <c r="B2157" s="253" t="s">
        <v>526</v>
      </c>
      <c r="C2157" s="253" t="s">
        <v>479</v>
      </c>
      <c r="D2157" s="253" t="s">
        <v>4</v>
      </c>
      <c r="I2157" s="253"/>
      <c r="J2157" s="253">
        <f t="shared" si="35"/>
        <v>0</v>
      </c>
    </row>
    <row r="2158" spans="1:10">
      <c r="A2158" s="253">
        <v>2350</v>
      </c>
      <c r="B2158" s="253" t="s">
        <v>526</v>
      </c>
      <c r="C2158" s="253" t="s">
        <v>479</v>
      </c>
      <c r="D2158" s="253" t="s">
        <v>4</v>
      </c>
      <c r="E2158" s="254" t="s">
        <v>570</v>
      </c>
      <c r="J2158" s="253">
        <f t="shared" si="35"/>
        <v>2</v>
      </c>
    </row>
    <row r="2159" spans="1:10">
      <c r="A2159" s="253">
        <v>2351</v>
      </c>
      <c r="B2159" s="253" t="s">
        <v>526</v>
      </c>
      <c r="C2159" s="253" t="s">
        <v>479</v>
      </c>
      <c r="D2159" s="253" t="s">
        <v>4</v>
      </c>
      <c r="I2159" s="253"/>
      <c r="J2159" s="253">
        <f t="shared" si="35"/>
        <v>0</v>
      </c>
    </row>
    <row r="2160" spans="1:10">
      <c r="A2160" s="253">
        <v>2352</v>
      </c>
      <c r="B2160" s="253" t="s">
        <v>526</v>
      </c>
      <c r="C2160" s="253" t="s">
        <v>479</v>
      </c>
      <c r="D2160" s="253" t="s">
        <v>4</v>
      </c>
      <c r="I2160" s="253"/>
      <c r="J2160" s="253">
        <f t="shared" si="35"/>
        <v>0</v>
      </c>
    </row>
    <row r="2161" spans="1:10">
      <c r="A2161" s="253">
        <v>2353</v>
      </c>
      <c r="B2161" s="253" t="s">
        <v>526</v>
      </c>
      <c r="C2161" s="253" t="s">
        <v>479</v>
      </c>
      <c r="D2161" s="253" t="s">
        <v>4</v>
      </c>
      <c r="I2161" s="253"/>
      <c r="J2161" s="253">
        <f t="shared" si="35"/>
        <v>0</v>
      </c>
    </row>
    <row r="2162" spans="1:10">
      <c r="A2162" s="253">
        <v>2354</v>
      </c>
      <c r="B2162" s="253" t="s">
        <v>526</v>
      </c>
      <c r="C2162" s="253" t="s">
        <v>479</v>
      </c>
      <c r="D2162" s="253" t="s">
        <v>4</v>
      </c>
      <c r="I2162" s="253"/>
      <c r="J2162" s="253">
        <f t="shared" si="35"/>
        <v>0</v>
      </c>
    </row>
    <row r="2163" spans="1:10">
      <c r="A2163" s="253">
        <v>2355</v>
      </c>
      <c r="B2163" s="253" t="s">
        <v>526</v>
      </c>
      <c r="C2163" s="253" t="s">
        <v>479</v>
      </c>
      <c r="D2163" s="253" t="s">
        <v>4</v>
      </c>
      <c r="I2163" s="253"/>
      <c r="J2163" s="253">
        <f t="shared" si="35"/>
        <v>0</v>
      </c>
    </row>
    <row r="2164" spans="1:10">
      <c r="A2164" s="253">
        <v>2356</v>
      </c>
      <c r="B2164" s="253" t="s">
        <v>526</v>
      </c>
      <c r="C2164" s="253" t="s">
        <v>479</v>
      </c>
      <c r="D2164" s="253" t="s">
        <v>4</v>
      </c>
      <c r="I2164" s="253"/>
      <c r="J2164" s="253">
        <f t="shared" si="35"/>
        <v>0</v>
      </c>
    </row>
    <row r="2165" spans="1:10">
      <c r="A2165" s="253">
        <v>2357</v>
      </c>
      <c r="B2165" s="253" t="s">
        <v>526</v>
      </c>
      <c r="C2165" s="253" t="s">
        <v>479</v>
      </c>
      <c r="D2165" s="253" t="s">
        <v>4</v>
      </c>
      <c r="I2165" s="253"/>
      <c r="J2165" s="253">
        <f t="shared" si="35"/>
        <v>0</v>
      </c>
    </row>
    <row r="2166" spans="1:10">
      <c r="A2166" s="253">
        <v>2358</v>
      </c>
      <c r="B2166" s="253" t="s">
        <v>526</v>
      </c>
      <c r="C2166" s="253" t="s">
        <v>479</v>
      </c>
      <c r="D2166" s="253" t="s">
        <v>4</v>
      </c>
      <c r="I2166" s="253"/>
      <c r="J2166" s="253">
        <f t="shared" si="35"/>
        <v>0</v>
      </c>
    </row>
    <row r="2167" spans="1:10">
      <c r="A2167" s="253">
        <v>2359</v>
      </c>
      <c r="B2167" s="253" t="s">
        <v>526</v>
      </c>
      <c r="C2167" s="253" t="s">
        <v>479</v>
      </c>
      <c r="D2167" s="253" t="s">
        <v>4</v>
      </c>
      <c r="I2167" s="253"/>
      <c r="J2167" s="253">
        <f t="shared" si="35"/>
        <v>0</v>
      </c>
    </row>
    <row r="2168" spans="1:10">
      <c r="A2168" s="253">
        <v>2360</v>
      </c>
      <c r="B2168" s="253" t="s">
        <v>526</v>
      </c>
      <c r="C2168" s="253" t="s">
        <v>479</v>
      </c>
      <c r="D2168" s="253" t="s">
        <v>4</v>
      </c>
      <c r="E2168" s="254" t="s">
        <v>571</v>
      </c>
      <c r="J2168" s="253">
        <f t="shared" si="35"/>
        <v>3</v>
      </c>
    </row>
    <row r="2169" spans="1:10">
      <c r="A2169" s="253">
        <v>2361</v>
      </c>
      <c r="B2169" s="253" t="s">
        <v>526</v>
      </c>
      <c r="C2169" s="253" t="s">
        <v>479</v>
      </c>
      <c r="D2169" s="253" t="s">
        <v>4</v>
      </c>
      <c r="I2169" s="253"/>
      <c r="J2169" s="253">
        <f t="shared" si="35"/>
        <v>0</v>
      </c>
    </row>
    <row r="2170" spans="1:10">
      <c r="A2170" s="253">
        <v>2362</v>
      </c>
      <c r="B2170" s="253" t="s">
        <v>526</v>
      </c>
      <c r="C2170" s="253" t="s">
        <v>479</v>
      </c>
      <c r="D2170" s="253" t="s">
        <v>4</v>
      </c>
      <c r="I2170" s="253"/>
      <c r="J2170" s="253">
        <f t="shared" si="35"/>
        <v>0</v>
      </c>
    </row>
    <row r="2171" spans="1:10">
      <c r="A2171" s="253">
        <v>2363</v>
      </c>
      <c r="B2171" s="253" t="s">
        <v>526</v>
      </c>
      <c r="C2171" s="253" t="s">
        <v>479</v>
      </c>
      <c r="D2171" s="253" t="s">
        <v>4</v>
      </c>
      <c r="I2171" s="253"/>
      <c r="J2171" s="253">
        <f t="shared" si="35"/>
        <v>0</v>
      </c>
    </row>
    <row r="2172" spans="1:10">
      <c r="A2172" s="253">
        <v>2364</v>
      </c>
      <c r="B2172" s="253" t="s">
        <v>526</v>
      </c>
      <c r="C2172" s="253" t="s">
        <v>479</v>
      </c>
      <c r="D2172" s="253" t="s">
        <v>4</v>
      </c>
      <c r="I2172" s="253"/>
      <c r="J2172" s="253">
        <f t="shared" si="35"/>
        <v>0</v>
      </c>
    </row>
    <row r="2173" spans="1:10">
      <c r="A2173" s="253">
        <v>2365</v>
      </c>
      <c r="B2173" s="253" t="s">
        <v>526</v>
      </c>
      <c r="C2173" s="253" t="s">
        <v>479</v>
      </c>
      <c r="D2173" s="253" t="s">
        <v>4</v>
      </c>
      <c r="I2173" s="253"/>
      <c r="J2173" s="253">
        <f t="shared" si="35"/>
        <v>0</v>
      </c>
    </row>
    <row r="2174" spans="1:10">
      <c r="A2174" s="253">
        <v>2366</v>
      </c>
      <c r="B2174" s="253" t="s">
        <v>526</v>
      </c>
      <c r="C2174" s="253" t="s">
        <v>479</v>
      </c>
      <c r="D2174" s="253" t="s">
        <v>4</v>
      </c>
      <c r="I2174" s="253"/>
      <c r="J2174" s="253">
        <f t="shared" si="35"/>
        <v>0</v>
      </c>
    </row>
    <row r="2175" spans="1:10">
      <c r="A2175" s="253">
        <v>2367</v>
      </c>
      <c r="B2175" s="253" t="s">
        <v>526</v>
      </c>
      <c r="C2175" s="253" t="s">
        <v>479</v>
      </c>
      <c r="D2175" s="253" t="s">
        <v>4</v>
      </c>
      <c r="I2175" s="253"/>
      <c r="J2175" s="253">
        <f t="shared" si="35"/>
        <v>0</v>
      </c>
    </row>
    <row r="2176" spans="1:10">
      <c r="A2176" s="253">
        <v>2368</v>
      </c>
      <c r="B2176" s="253" t="s">
        <v>526</v>
      </c>
      <c r="C2176" s="253" t="s">
        <v>479</v>
      </c>
      <c r="D2176" s="253" t="s">
        <v>4</v>
      </c>
      <c r="I2176" s="253"/>
      <c r="J2176" s="253">
        <f t="shared" si="35"/>
        <v>0</v>
      </c>
    </row>
    <row r="2177" spans="1:10">
      <c r="A2177" s="253">
        <v>2369</v>
      </c>
      <c r="B2177" s="253" t="s">
        <v>526</v>
      </c>
      <c r="C2177" s="253" t="s">
        <v>479</v>
      </c>
      <c r="D2177" s="253" t="s">
        <v>4</v>
      </c>
      <c r="I2177" s="253"/>
      <c r="J2177" s="253">
        <f t="shared" si="35"/>
        <v>0</v>
      </c>
    </row>
    <row r="2178" spans="1:10">
      <c r="A2178" s="253">
        <v>2370</v>
      </c>
      <c r="B2178" s="253" t="s">
        <v>526</v>
      </c>
      <c r="C2178" s="253" t="s">
        <v>479</v>
      </c>
      <c r="D2178" s="253" t="s">
        <v>4</v>
      </c>
      <c r="I2178" s="253"/>
      <c r="J2178" s="253">
        <f t="shared" si="35"/>
        <v>0</v>
      </c>
    </row>
    <row r="2179" spans="1:10">
      <c r="A2179" s="253">
        <v>2371</v>
      </c>
      <c r="B2179" s="253" t="s">
        <v>526</v>
      </c>
      <c r="C2179" s="253" t="s">
        <v>479</v>
      </c>
      <c r="D2179" s="253" t="s">
        <v>4</v>
      </c>
      <c r="I2179" s="253"/>
      <c r="J2179" s="253">
        <f t="shared" si="35"/>
        <v>0</v>
      </c>
    </row>
    <row r="2180" spans="1:10">
      <c r="A2180" s="253">
        <v>2372</v>
      </c>
      <c r="B2180" s="253" t="s">
        <v>526</v>
      </c>
      <c r="C2180" s="253" t="s">
        <v>479</v>
      </c>
      <c r="D2180" s="253" t="s">
        <v>4</v>
      </c>
      <c r="I2180" s="253"/>
      <c r="J2180" s="253">
        <f t="shared" si="35"/>
        <v>0</v>
      </c>
    </row>
    <row r="2181" spans="1:10">
      <c r="A2181" s="253">
        <v>2373</v>
      </c>
      <c r="B2181" s="253" t="s">
        <v>526</v>
      </c>
      <c r="C2181" s="253" t="s">
        <v>479</v>
      </c>
      <c r="D2181" s="253" t="s">
        <v>4</v>
      </c>
      <c r="I2181" s="253"/>
      <c r="J2181" s="253">
        <f t="shared" si="35"/>
        <v>0</v>
      </c>
    </row>
    <row r="2182" spans="1:10">
      <c r="A2182" s="253">
        <v>2374</v>
      </c>
      <c r="B2182" s="253" t="s">
        <v>526</v>
      </c>
      <c r="C2182" s="253" t="s">
        <v>479</v>
      </c>
      <c r="D2182" s="253" t="s">
        <v>4</v>
      </c>
      <c r="I2182" s="253"/>
      <c r="J2182" s="253">
        <f t="shared" si="35"/>
        <v>0</v>
      </c>
    </row>
    <row r="2183" spans="1:10">
      <c r="A2183" s="253">
        <v>2375</v>
      </c>
      <c r="B2183" s="253" t="s">
        <v>526</v>
      </c>
      <c r="C2183" s="253" t="s">
        <v>479</v>
      </c>
      <c r="D2183" s="253" t="s">
        <v>4</v>
      </c>
      <c r="I2183" s="253"/>
      <c r="J2183" s="253">
        <f t="shared" si="35"/>
        <v>0</v>
      </c>
    </row>
    <row r="2184" spans="1:10">
      <c r="A2184" s="253">
        <v>2376</v>
      </c>
      <c r="B2184" s="253" t="s">
        <v>526</v>
      </c>
      <c r="C2184" s="253" t="s">
        <v>479</v>
      </c>
      <c r="D2184" s="253" t="s">
        <v>4</v>
      </c>
      <c r="I2184" s="253"/>
      <c r="J2184" s="253">
        <f t="shared" si="35"/>
        <v>0</v>
      </c>
    </row>
    <row r="2185" spans="1:10">
      <c r="A2185" s="253">
        <v>2377</v>
      </c>
      <c r="B2185" s="253" t="s">
        <v>526</v>
      </c>
      <c r="C2185" s="253" t="s">
        <v>479</v>
      </c>
      <c r="D2185" s="253" t="s">
        <v>4</v>
      </c>
      <c r="I2185" s="253"/>
      <c r="J2185" s="253">
        <f t="shared" ref="J2185:J2248" si="36">IF(E2185="Category 1",1,IF(E2185="Category 2",2,IF(E2185="Category 3",3,0)))</f>
        <v>0</v>
      </c>
    </row>
    <row r="2186" spans="1:10">
      <c r="A2186" s="253">
        <v>2378</v>
      </c>
      <c r="B2186" s="253" t="s">
        <v>526</v>
      </c>
      <c r="C2186" s="253" t="s">
        <v>479</v>
      </c>
      <c r="D2186" s="253" t="s">
        <v>4</v>
      </c>
      <c r="I2186" s="253"/>
      <c r="J2186" s="253">
        <f t="shared" si="36"/>
        <v>0</v>
      </c>
    </row>
    <row r="2187" spans="1:10">
      <c r="A2187" s="253">
        <v>2379</v>
      </c>
      <c r="B2187" s="253" t="s">
        <v>526</v>
      </c>
      <c r="C2187" s="253" t="s">
        <v>479</v>
      </c>
      <c r="D2187" s="253" t="s">
        <v>4</v>
      </c>
      <c r="I2187" s="253"/>
      <c r="J2187" s="253">
        <f t="shared" si="36"/>
        <v>0</v>
      </c>
    </row>
    <row r="2188" spans="1:10">
      <c r="A2188" s="253">
        <v>2380</v>
      </c>
      <c r="B2188" s="253" t="s">
        <v>526</v>
      </c>
      <c r="C2188" s="253" t="s">
        <v>479</v>
      </c>
      <c r="D2188" s="253" t="s">
        <v>4</v>
      </c>
      <c r="E2188" s="254" t="s">
        <v>571</v>
      </c>
      <c r="J2188" s="253">
        <f t="shared" si="36"/>
        <v>3</v>
      </c>
    </row>
    <row r="2189" spans="1:10">
      <c r="A2189" s="253">
        <v>2381</v>
      </c>
      <c r="B2189" s="253" t="s">
        <v>526</v>
      </c>
      <c r="C2189" s="253" t="s">
        <v>479</v>
      </c>
      <c r="D2189" s="253" t="s">
        <v>4</v>
      </c>
      <c r="I2189" s="253"/>
      <c r="J2189" s="253">
        <f t="shared" si="36"/>
        <v>0</v>
      </c>
    </row>
    <row r="2190" spans="1:10">
      <c r="A2190" s="253">
        <v>2382</v>
      </c>
      <c r="B2190" s="253" t="s">
        <v>526</v>
      </c>
      <c r="C2190" s="253" t="s">
        <v>479</v>
      </c>
      <c r="D2190" s="253" t="s">
        <v>4</v>
      </c>
      <c r="I2190" s="253"/>
      <c r="J2190" s="253">
        <f t="shared" si="36"/>
        <v>0</v>
      </c>
    </row>
    <row r="2191" spans="1:10">
      <c r="A2191" s="253">
        <v>2383</v>
      </c>
      <c r="B2191" s="253" t="s">
        <v>526</v>
      </c>
      <c r="C2191" s="253" t="s">
        <v>479</v>
      </c>
      <c r="D2191" s="253" t="s">
        <v>4</v>
      </c>
      <c r="I2191" s="253"/>
      <c r="J2191" s="253">
        <f t="shared" si="36"/>
        <v>0</v>
      </c>
    </row>
    <row r="2192" spans="1:10">
      <c r="A2192" s="253">
        <v>2384</v>
      </c>
      <c r="B2192" s="253" t="s">
        <v>526</v>
      </c>
      <c r="C2192" s="253" t="s">
        <v>479</v>
      </c>
      <c r="D2192" s="253" t="s">
        <v>4</v>
      </c>
      <c r="I2192" s="253"/>
      <c r="J2192" s="253">
        <f t="shared" si="36"/>
        <v>0</v>
      </c>
    </row>
    <row r="2193" spans="1:10">
      <c r="A2193" s="253">
        <v>2385</v>
      </c>
      <c r="B2193" s="253" t="s">
        <v>526</v>
      </c>
      <c r="C2193" s="253" t="s">
        <v>479</v>
      </c>
      <c r="D2193" s="253" t="s">
        <v>4</v>
      </c>
      <c r="I2193" s="253"/>
      <c r="J2193" s="253">
        <f t="shared" si="36"/>
        <v>0</v>
      </c>
    </row>
    <row r="2194" spans="1:10">
      <c r="A2194" s="253">
        <v>2386</v>
      </c>
      <c r="B2194" s="253" t="s">
        <v>526</v>
      </c>
      <c r="C2194" s="253" t="s">
        <v>479</v>
      </c>
      <c r="D2194" s="253" t="s">
        <v>4</v>
      </c>
      <c r="I2194" s="253"/>
      <c r="J2194" s="253">
        <f t="shared" si="36"/>
        <v>0</v>
      </c>
    </row>
    <row r="2195" spans="1:10">
      <c r="A2195" s="253">
        <v>2387</v>
      </c>
      <c r="B2195" s="253" t="s">
        <v>526</v>
      </c>
      <c r="C2195" s="253" t="s">
        <v>479</v>
      </c>
      <c r="D2195" s="253" t="s">
        <v>4</v>
      </c>
      <c r="I2195" s="253"/>
      <c r="J2195" s="253">
        <f t="shared" si="36"/>
        <v>0</v>
      </c>
    </row>
    <row r="2196" spans="1:10">
      <c r="A2196" s="253">
        <v>2388</v>
      </c>
      <c r="B2196" s="253" t="s">
        <v>526</v>
      </c>
      <c r="C2196" s="253" t="s">
        <v>479</v>
      </c>
      <c r="D2196" s="253" t="s">
        <v>4</v>
      </c>
      <c r="I2196" s="253"/>
      <c r="J2196" s="253">
        <f t="shared" si="36"/>
        <v>0</v>
      </c>
    </row>
    <row r="2197" spans="1:10">
      <c r="A2197" s="253">
        <v>2389</v>
      </c>
      <c r="B2197" s="253" t="s">
        <v>526</v>
      </c>
      <c r="C2197" s="253" t="s">
        <v>479</v>
      </c>
      <c r="D2197" s="253" t="s">
        <v>4</v>
      </c>
      <c r="I2197" s="253"/>
      <c r="J2197" s="253">
        <f t="shared" si="36"/>
        <v>0</v>
      </c>
    </row>
    <row r="2198" spans="1:10">
      <c r="A2198" s="253">
        <v>2390</v>
      </c>
      <c r="B2198" s="253" t="s">
        <v>526</v>
      </c>
      <c r="C2198" s="253" t="s">
        <v>479</v>
      </c>
      <c r="D2198" s="253" t="s">
        <v>4</v>
      </c>
      <c r="I2198" s="253"/>
      <c r="J2198" s="253">
        <f t="shared" si="36"/>
        <v>0</v>
      </c>
    </row>
    <row r="2199" spans="1:10">
      <c r="A2199" s="253">
        <v>2391</v>
      </c>
      <c r="B2199" s="253" t="s">
        <v>526</v>
      </c>
      <c r="C2199" s="253" t="s">
        <v>479</v>
      </c>
      <c r="D2199" s="253" t="s">
        <v>4</v>
      </c>
      <c r="I2199" s="253"/>
      <c r="J2199" s="253">
        <f t="shared" si="36"/>
        <v>0</v>
      </c>
    </row>
    <row r="2200" spans="1:10">
      <c r="A2200" s="253">
        <v>2392</v>
      </c>
      <c r="B2200" s="253" t="s">
        <v>526</v>
      </c>
      <c r="C2200" s="253" t="s">
        <v>479</v>
      </c>
      <c r="D2200" s="253" t="s">
        <v>4</v>
      </c>
      <c r="I2200" s="253"/>
      <c r="J2200" s="253">
        <f t="shared" si="36"/>
        <v>0</v>
      </c>
    </row>
    <row r="2201" spans="1:10">
      <c r="A2201" s="253">
        <v>2393</v>
      </c>
      <c r="B2201" s="253" t="s">
        <v>526</v>
      </c>
      <c r="C2201" s="253" t="s">
        <v>479</v>
      </c>
      <c r="D2201" s="253" t="s">
        <v>4</v>
      </c>
      <c r="I2201" s="253"/>
      <c r="J2201" s="253">
        <f t="shared" si="36"/>
        <v>0</v>
      </c>
    </row>
    <row r="2202" spans="1:10">
      <c r="A2202" s="253">
        <v>2394</v>
      </c>
      <c r="B2202" s="253" t="s">
        <v>526</v>
      </c>
      <c r="C2202" s="253" t="s">
        <v>479</v>
      </c>
      <c r="D2202" s="253" t="s">
        <v>4</v>
      </c>
      <c r="I2202" s="253"/>
      <c r="J2202" s="253">
        <f t="shared" si="36"/>
        <v>0</v>
      </c>
    </row>
    <row r="2203" spans="1:10">
      <c r="A2203" s="253">
        <v>2395</v>
      </c>
      <c r="B2203" s="253" t="s">
        <v>526</v>
      </c>
      <c r="C2203" s="253" t="s">
        <v>479</v>
      </c>
      <c r="D2203" s="253" t="s">
        <v>4</v>
      </c>
      <c r="I2203" s="253"/>
      <c r="J2203" s="253">
        <f t="shared" si="36"/>
        <v>0</v>
      </c>
    </row>
    <row r="2204" spans="1:10">
      <c r="A2204" s="253">
        <v>2396</v>
      </c>
      <c r="B2204" s="253" t="s">
        <v>526</v>
      </c>
      <c r="C2204" s="253" t="s">
        <v>479</v>
      </c>
      <c r="D2204" s="253" t="s">
        <v>4</v>
      </c>
      <c r="I2204" s="253"/>
      <c r="J2204" s="253">
        <f t="shared" si="36"/>
        <v>0</v>
      </c>
    </row>
    <row r="2205" spans="1:10">
      <c r="A2205" s="253">
        <v>2397</v>
      </c>
      <c r="B2205" s="253" t="s">
        <v>526</v>
      </c>
      <c r="C2205" s="253" t="s">
        <v>479</v>
      </c>
      <c r="D2205" s="253" t="s">
        <v>4</v>
      </c>
      <c r="I2205" s="253"/>
      <c r="J2205" s="253">
        <f t="shared" si="36"/>
        <v>0</v>
      </c>
    </row>
    <row r="2206" spans="1:10">
      <c r="A2206" s="253">
        <v>2398</v>
      </c>
      <c r="B2206" s="253" t="s">
        <v>526</v>
      </c>
      <c r="C2206" s="253" t="s">
        <v>479</v>
      </c>
      <c r="D2206" s="253" t="s">
        <v>4</v>
      </c>
      <c r="I2206" s="253"/>
      <c r="J2206" s="253">
        <f t="shared" si="36"/>
        <v>0</v>
      </c>
    </row>
    <row r="2207" spans="1:10">
      <c r="A2207" s="253">
        <v>2399</v>
      </c>
      <c r="B2207" s="253" t="s">
        <v>526</v>
      </c>
      <c r="C2207" s="253" t="s">
        <v>479</v>
      </c>
      <c r="D2207" s="253" t="s">
        <v>4</v>
      </c>
      <c r="I2207" s="253"/>
      <c r="J2207" s="253">
        <f t="shared" si="36"/>
        <v>0</v>
      </c>
    </row>
    <row r="2208" spans="1:10">
      <c r="A2208" s="253">
        <v>2400</v>
      </c>
      <c r="B2208" s="253" t="s">
        <v>526</v>
      </c>
      <c r="C2208" s="253" t="s">
        <v>479</v>
      </c>
      <c r="D2208" s="253" t="s">
        <v>4</v>
      </c>
      <c r="E2208" s="254" t="s">
        <v>571</v>
      </c>
      <c r="J2208" s="253">
        <f t="shared" si="36"/>
        <v>3</v>
      </c>
    </row>
    <row r="2209" spans="1:10">
      <c r="A2209" s="253">
        <v>2401</v>
      </c>
      <c r="B2209" s="253" t="s">
        <v>526</v>
      </c>
      <c r="C2209" s="253" t="s">
        <v>479</v>
      </c>
      <c r="D2209" s="253" t="s">
        <v>4</v>
      </c>
      <c r="I2209" s="253"/>
      <c r="J2209" s="253">
        <f t="shared" si="36"/>
        <v>0</v>
      </c>
    </row>
    <row r="2210" spans="1:10">
      <c r="A2210" s="253">
        <v>2402</v>
      </c>
      <c r="B2210" s="253" t="s">
        <v>526</v>
      </c>
      <c r="C2210" s="253" t="s">
        <v>479</v>
      </c>
      <c r="D2210" s="253" t="s">
        <v>4</v>
      </c>
      <c r="I2210" s="253"/>
      <c r="J2210" s="253">
        <f t="shared" si="36"/>
        <v>0</v>
      </c>
    </row>
    <row r="2211" spans="1:10">
      <c r="A2211" s="253">
        <v>2403</v>
      </c>
      <c r="B2211" s="253" t="s">
        <v>526</v>
      </c>
      <c r="C2211" s="253" t="s">
        <v>479</v>
      </c>
      <c r="D2211" s="253" t="s">
        <v>4</v>
      </c>
      <c r="I2211" s="253"/>
      <c r="J2211" s="253">
        <f t="shared" si="36"/>
        <v>0</v>
      </c>
    </row>
    <row r="2212" spans="1:10">
      <c r="A2212" s="253">
        <v>2404</v>
      </c>
      <c r="B2212" s="253" t="s">
        <v>526</v>
      </c>
      <c r="C2212" s="253" t="s">
        <v>479</v>
      </c>
      <c r="D2212" s="253" t="s">
        <v>4</v>
      </c>
      <c r="I2212" s="253"/>
      <c r="J2212" s="253">
        <f t="shared" si="36"/>
        <v>0</v>
      </c>
    </row>
    <row r="2213" spans="1:10">
      <c r="A2213" s="253">
        <v>2405</v>
      </c>
      <c r="B2213" s="253" t="s">
        <v>526</v>
      </c>
      <c r="C2213" s="253" t="s">
        <v>479</v>
      </c>
      <c r="D2213" s="253" t="s">
        <v>4</v>
      </c>
      <c r="I2213" s="253"/>
      <c r="J2213" s="253">
        <f t="shared" si="36"/>
        <v>0</v>
      </c>
    </row>
    <row r="2214" spans="1:10">
      <c r="A2214" s="253">
        <v>2406</v>
      </c>
      <c r="B2214" s="253" t="s">
        <v>526</v>
      </c>
      <c r="C2214" s="253" t="s">
        <v>479</v>
      </c>
      <c r="D2214" s="253" t="s">
        <v>4</v>
      </c>
      <c r="I2214" s="253"/>
      <c r="J2214" s="253">
        <f t="shared" si="36"/>
        <v>0</v>
      </c>
    </row>
    <row r="2215" spans="1:10">
      <c r="A2215" s="253">
        <v>2407</v>
      </c>
      <c r="B2215" s="253" t="s">
        <v>526</v>
      </c>
      <c r="C2215" s="253" t="s">
        <v>479</v>
      </c>
      <c r="D2215" s="253" t="s">
        <v>4</v>
      </c>
      <c r="I2215" s="253"/>
      <c r="J2215" s="253">
        <f t="shared" si="36"/>
        <v>0</v>
      </c>
    </row>
    <row r="2216" spans="1:10">
      <c r="A2216" s="253">
        <v>2408</v>
      </c>
      <c r="B2216" s="253" t="s">
        <v>526</v>
      </c>
      <c r="C2216" s="253" t="s">
        <v>479</v>
      </c>
      <c r="D2216" s="253" t="s">
        <v>4</v>
      </c>
      <c r="I2216" s="253"/>
      <c r="J2216" s="253">
        <f t="shared" si="36"/>
        <v>0</v>
      </c>
    </row>
    <row r="2217" spans="1:10">
      <c r="A2217" s="253">
        <v>2409</v>
      </c>
      <c r="B2217" s="253" t="s">
        <v>526</v>
      </c>
      <c r="C2217" s="253" t="s">
        <v>479</v>
      </c>
      <c r="D2217" s="253" t="s">
        <v>4</v>
      </c>
      <c r="I2217" s="253"/>
      <c r="J2217" s="253">
        <f t="shared" si="36"/>
        <v>0</v>
      </c>
    </row>
    <row r="2218" spans="1:10">
      <c r="A2218" s="253">
        <v>2410</v>
      </c>
      <c r="B2218" s="253" t="s">
        <v>526</v>
      </c>
      <c r="C2218" s="253" t="s">
        <v>479</v>
      </c>
      <c r="D2218" s="253" t="s">
        <v>4</v>
      </c>
      <c r="I2218" s="253"/>
      <c r="J2218" s="253">
        <f t="shared" si="36"/>
        <v>0</v>
      </c>
    </row>
    <row r="2219" spans="1:10">
      <c r="A2219" s="253">
        <v>2411</v>
      </c>
      <c r="B2219" s="253" t="s">
        <v>526</v>
      </c>
      <c r="C2219" s="253" t="s">
        <v>479</v>
      </c>
      <c r="D2219" s="253" t="s">
        <v>4</v>
      </c>
      <c r="I2219" s="253"/>
      <c r="J2219" s="253">
        <f t="shared" si="36"/>
        <v>0</v>
      </c>
    </row>
    <row r="2220" spans="1:10">
      <c r="A2220" s="253">
        <v>2412</v>
      </c>
      <c r="B2220" s="253" t="s">
        <v>526</v>
      </c>
      <c r="C2220" s="253" t="s">
        <v>479</v>
      </c>
      <c r="D2220" s="253" t="s">
        <v>4</v>
      </c>
      <c r="I2220" s="253"/>
      <c r="J2220" s="253">
        <f t="shared" si="36"/>
        <v>0</v>
      </c>
    </row>
    <row r="2221" spans="1:10">
      <c r="A2221" s="253">
        <v>2413</v>
      </c>
      <c r="B2221" s="253" t="s">
        <v>526</v>
      </c>
      <c r="C2221" s="253" t="s">
        <v>479</v>
      </c>
      <c r="D2221" s="253" t="s">
        <v>4</v>
      </c>
      <c r="I2221" s="253"/>
      <c r="J2221" s="253">
        <f t="shared" si="36"/>
        <v>0</v>
      </c>
    </row>
    <row r="2222" spans="1:10">
      <c r="A2222" s="253">
        <v>2414</v>
      </c>
      <c r="B2222" s="253" t="s">
        <v>526</v>
      </c>
      <c r="C2222" s="253" t="s">
        <v>479</v>
      </c>
      <c r="D2222" s="253" t="s">
        <v>4</v>
      </c>
      <c r="I2222" s="253"/>
      <c r="J2222" s="253">
        <f t="shared" si="36"/>
        <v>0</v>
      </c>
    </row>
    <row r="2223" spans="1:10">
      <c r="A2223" s="253">
        <v>2415</v>
      </c>
      <c r="B2223" s="253" t="s">
        <v>526</v>
      </c>
      <c r="C2223" s="253" t="s">
        <v>479</v>
      </c>
      <c r="D2223" s="253" t="s">
        <v>4</v>
      </c>
      <c r="I2223" s="253"/>
      <c r="J2223" s="253">
        <f t="shared" si="36"/>
        <v>0</v>
      </c>
    </row>
    <row r="2224" spans="1:10">
      <c r="A2224" s="253">
        <v>2416</v>
      </c>
      <c r="B2224" s="253" t="s">
        <v>526</v>
      </c>
      <c r="C2224" s="253" t="s">
        <v>479</v>
      </c>
      <c r="D2224" s="253" t="s">
        <v>4</v>
      </c>
      <c r="I2224" s="253"/>
      <c r="J2224" s="253">
        <f t="shared" si="36"/>
        <v>0</v>
      </c>
    </row>
    <row r="2225" spans="1:10">
      <c r="A2225" s="253">
        <v>2417</v>
      </c>
      <c r="B2225" s="253" t="s">
        <v>526</v>
      </c>
      <c r="C2225" s="253" t="s">
        <v>479</v>
      </c>
      <c r="D2225" s="253" t="s">
        <v>4</v>
      </c>
      <c r="I2225" s="253"/>
      <c r="J2225" s="253">
        <f t="shared" si="36"/>
        <v>0</v>
      </c>
    </row>
    <row r="2226" spans="1:10">
      <c r="A2226" s="253">
        <v>2418</v>
      </c>
      <c r="B2226" s="253" t="s">
        <v>526</v>
      </c>
      <c r="C2226" s="253" t="s">
        <v>479</v>
      </c>
      <c r="D2226" s="253" t="s">
        <v>4</v>
      </c>
      <c r="I2226" s="253"/>
      <c r="J2226" s="253">
        <f t="shared" si="36"/>
        <v>0</v>
      </c>
    </row>
    <row r="2227" spans="1:10">
      <c r="A2227" s="253">
        <v>2419</v>
      </c>
      <c r="B2227" s="253" t="s">
        <v>526</v>
      </c>
      <c r="C2227" s="253" t="s">
        <v>479</v>
      </c>
      <c r="D2227" s="253" t="s">
        <v>4</v>
      </c>
      <c r="I2227" s="253"/>
      <c r="J2227" s="253">
        <f t="shared" si="36"/>
        <v>0</v>
      </c>
    </row>
    <row r="2228" spans="1:10">
      <c r="A2228" s="253">
        <v>2420</v>
      </c>
      <c r="B2228" s="253" t="s">
        <v>526</v>
      </c>
      <c r="C2228" s="253" t="s">
        <v>479</v>
      </c>
      <c r="D2228" s="253" t="s">
        <v>4</v>
      </c>
      <c r="I2228" s="253"/>
      <c r="J2228" s="253">
        <f t="shared" si="36"/>
        <v>0</v>
      </c>
    </row>
    <row r="2229" spans="1:10">
      <c r="A2229" s="253">
        <v>2421</v>
      </c>
      <c r="B2229" s="253" t="s">
        <v>526</v>
      </c>
      <c r="C2229" s="253" t="s">
        <v>479</v>
      </c>
      <c r="D2229" s="253" t="s">
        <v>4</v>
      </c>
      <c r="I2229" s="253"/>
      <c r="J2229" s="253">
        <f t="shared" si="36"/>
        <v>0</v>
      </c>
    </row>
    <row r="2230" spans="1:10">
      <c r="A2230" s="253">
        <v>2422</v>
      </c>
      <c r="B2230" s="253" t="s">
        <v>526</v>
      </c>
      <c r="C2230" s="253" t="s">
        <v>479</v>
      </c>
      <c r="D2230" s="253" t="s">
        <v>4</v>
      </c>
      <c r="I2230" s="253"/>
      <c r="J2230" s="253">
        <f t="shared" si="36"/>
        <v>0</v>
      </c>
    </row>
    <row r="2231" spans="1:10">
      <c r="A2231" s="253">
        <v>2423</v>
      </c>
      <c r="B2231" s="253" t="s">
        <v>526</v>
      </c>
      <c r="C2231" s="253" t="s">
        <v>479</v>
      </c>
      <c r="D2231" s="253" t="s">
        <v>4</v>
      </c>
      <c r="I2231" s="253"/>
      <c r="J2231" s="253">
        <f t="shared" si="36"/>
        <v>0</v>
      </c>
    </row>
    <row r="2232" spans="1:10">
      <c r="A2232" s="253">
        <v>2424</v>
      </c>
      <c r="B2232" s="253" t="s">
        <v>526</v>
      </c>
      <c r="C2232" s="253" t="s">
        <v>479</v>
      </c>
      <c r="D2232" s="253" t="s">
        <v>4</v>
      </c>
      <c r="I2232" s="253"/>
      <c r="J2232" s="253">
        <f t="shared" si="36"/>
        <v>0</v>
      </c>
    </row>
    <row r="2233" spans="1:10">
      <c r="A2233" s="253">
        <v>2425</v>
      </c>
      <c r="B2233" s="253" t="s">
        <v>526</v>
      </c>
      <c r="C2233" s="253" t="s">
        <v>479</v>
      </c>
      <c r="D2233" s="253" t="s">
        <v>4</v>
      </c>
      <c r="I2233" s="253"/>
      <c r="J2233" s="253">
        <f t="shared" si="36"/>
        <v>0</v>
      </c>
    </row>
    <row r="2234" spans="1:10">
      <c r="A2234" s="253">
        <v>2426</v>
      </c>
      <c r="B2234" s="253" t="s">
        <v>526</v>
      </c>
      <c r="C2234" s="253" t="s">
        <v>479</v>
      </c>
      <c r="D2234" s="253" t="s">
        <v>4</v>
      </c>
      <c r="I2234" s="253"/>
      <c r="J2234" s="253">
        <f t="shared" si="36"/>
        <v>0</v>
      </c>
    </row>
    <row r="2235" spans="1:10">
      <c r="A2235" s="253">
        <v>2427</v>
      </c>
      <c r="B2235" s="253" t="s">
        <v>526</v>
      </c>
      <c r="C2235" s="253" t="s">
        <v>479</v>
      </c>
      <c r="D2235" s="253" t="s">
        <v>4</v>
      </c>
      <c r="E2235" s="254" t="s">
        <v>571</v>
      </c>
      <c r="J2235" s="253">
        <f t="shared" si="36"/>
        <v>3</v>
      </c>
    </row>
    <row r="2236" spans="1:10">
      <c r="A2236" s="253">
        <v>2428</v>
      </c>
      <c r="B2236" s="253" t="s">
        <v>526</v>
      </c>
      <c r="C2236" s="253" t="s">
        <v>479</v>
      </c>
      <c r="D2236" s="253" t="s">
        <v>4</v>
      </c>
      <c r="E2236" s="254" t="s">
        <v>570</v>
      </c>
      <c r="J2236" s="253">
        <f t="shared" si="36"/>
        <v>2</v>
      </c>
    </row>
    <row r="2237" spans="1:10">
      <c r="A2237" s="253">
        <v>2429</v>
      </c>
      <c r="B2237" s="253" t="s">
        <v>526</v>
      </c>
      <c r="C2237" s="253" t="s">
        <v>479</v>
      </c>
      <c r="D2237" s="253" t="s">
        <v>4</v>
      </c>
      <c r="E2237" s="254" t="s">
        <v>570</v>
      </c>
      <c r="J2237" s="253">
        <f t="shared" si="36"/>
        <v>2</v>
      </c>
    </row>
    <row r="2238" spans="1:10">
      <c r="A2238" s="253">
        <v>2430</v>
      </c>
      <c r="B2238" s="253" t="s">
        <v>526</v>
      </c>
      <c r="C2238" s="253" t="s">
        <v>479</v>
      </c>
      <c r="D2238" s="253" t="s">
        <v>4</v>
      </c>
      <c r="E2238" s="254" t="s">
        <v>570</v>
      </c>
      <c r="J2238" s="253">
        <f t="shared" si="36"/>
        <v>2</v>
      </c>
    </row>
    <row r="2239" spans="1:10">
      <c r="A2239" s="253">
        <v>2431</v>
      </c>
      <c r="B2239" s="253" t="s">
        <v>526</v>
      </c>
      <c r="C2239" s="253" t="s">
        <v>479</v>
      </c>
      <c r="D2239" s="253" t="s">
        <v>4</v>
      </c>
      <c r="E2239" s="254" t="s">
        <v>571</v>
      </c>
      <c r="J2239" s="253">
        <f t="shared" si="36"/>
        <v>3</v>
      </c>
    </row>
    <row r="2240" spans="1:10">
      <c r="A2240" s="253">
        <v>2432</v>
      </c>
      <c r="B2240" s="253" t="s">
        <v>526</v>
      </c>
      <c r="C2240" s="253" t="s">
        <v>479</v>
      </c>
      <c r="D2240" s="253" t="s">
        <v>4</v>
      </c>
      <c r="I2240" s="253"/>
      <c r="J2240" s="253">
        <f t="shared" si="36"/>
        <v>0</v>
      </c>
    </row>
    <row r="2241" spans="1:10">
      <c r="A2241" s="253">
        <v>2433</v>
      </c>
      <c r="B2241" s="253" t="s">
        <v>526</v>
      </c>
      <c r="C2241" s="253" t="s">
        <v>479</v>
      </c>
      <c r="D2241" s="253" t="s">
        <v>4</v>
      </c>
      <c r="I2241" s="253"/>
      <c r="J2241" s="253">
        <f t="shared" si="36"/>
        <v>0</v>
      </c>
    </row>
    <row r="2242" spans="1:10">
      <c r="A2242" s="253">
        <v>2434</v>
      </c>
      <c r="B2242" s="253" t="s">
        <v>526</v>
      </c>
      <c r="C2242" s="253" t="s">
        <v>479</v>
      </c>
      <c r="D2242" s="253" t="s">
        <v>4</v>
      </c>
      <c r="I2242" s="253"/>
      <c r="J2242" s="253">
        <f t="shared" si="36"/>
        <v>0</v>
      </c>
    </row>
    <row r="2243" spans="1:10">
      <c r="A2243" s="253">
        <v>2435</v>
      </c>
      <c r="B2243" s="253" t="s">
        <v>526</v>
      </c>
      <c r="C2243" s="253" t="s">
        <v>479</v>
      </c>
      <c r="D2243" s="253" t="s">
        <v>4</v>
      </c>
      <c r="I2243" s="253"/>
      <c r="J2243" s="253">
        <f t="shared" si="36"/>
        <v>0</v>
      </c>
    </row>
    <row r="2244" spans="1:10">
      <c r="A2244" s="253">
        <v>2436</v>
      </c>
      <c r="B2244" s="253" t="s">
        <v>526</v>
      </c>
      <c r="C2244" s="253" t="s">
        <v>479</v>
      </c>
      <c r="D2244" s="253" t="s">
        <v>4</v>
      </c>
      <c r="I2244" s="253"/>
      <c r="J2244" s="253">
        <f t="shared" si="36"/>
        <v>0</v>
      </c>
    </row>
    <row r="2245" spans="1:10">
      <c r="A2245" s="253">
        <v>2437</v>
      </c>
      <c r="B2245" s="253" t="s">
        <v>526</v>
      </c>
      <c r="C2245" s="253" t="s">
        <v>479</v>
      </c>
      <c r="D2245" s="253" t="s">
        <v>4</v>
      </c>
      <c r="I2245" s="253"/>
      <c r="J2245" s="253">
        <f t="shared" si="36"/>
        <v>0</v>
      </c>
    </row>
    <row r="2246" spans="1:10">
      <c r="A2246" s="253">
        <v>2438</v>
      </c>
      <c r="B2246" s="253" t="s">
        <v>526</v>
      </c>
      <c r="C2246" s="253" t="s">
        <v>479</v>
      </c>
      <c r="D2246" s="253" t="s">
        <v>4</v>
      </c>
      <c r="I2246" s="253"/>
      <c r="J2246" s="253">
        <f t="shared" si="36"/>
        <v>0</v>
      </c>
    </row>
    <row r="2247" spans="1:10">
      <c r="A2247" s="253">
        <v>2439</v>
      </c>
      <c r="B2247" s="253" t="s">
        <v>526</v>
      </c>
      <c r="C2247" s="253" t="s">
        <v>479</v>
      </c>
      <c r="D2247" s="253" t="s">
        <v>4</v>
      </c>
      <c r="I2247" s="253"/>
      <c r="J2247" s="253">
        <f t="shared" si="36"/>
        <v>0</v>
      </c>
    </row>
    <row r="2248" spans="1:10">
      <c r="A2248" s="253">
        <v>2440</v>
      </c>
      <c r="B2248" s="253" t="s">
        <v>526</v>
      </c>
      <c r="C2248" s="253" t="s">
        <v>479</v>
      </c>
      <c r="D2248" s="253" t="s">
        <v>4</v>
      </c>
      <c r="E2248" s="254" t="s">
        <v>571</v>
      </c>
      <c r="J2248" s="253">
        <f t="shared" si="36"/>
        <v>3</v>
      </c>
    </row>
    <row r="2249" spans="1:10">
      <c r="A2249" s="253">
        <v>2441</v>
      </c>
      <c r="B2249" s="253" t="s">
        <v>526</v>
      </c>
      <c r="C2249" s="253" t="s">
        <v>479</v>
      </c>
      <c r="D2249" s="253" t="s">
        <v>4</v>
      </c>
      <c r="I2249" s="253"/>
      <c r="J2249" s="253">
        <f t="shared" ref="J2249:J2312" si="37">IF(E2249="Category 1",1,IF(E2249="Category 2",2,IF(E2249="Category 3",3,0)))</f>
        <v>0</v>
      </c>
    </row>
    <row r="2250" spans="1:10">
      <c r="A2250" s="253">
        <v>2442</v>
      </c>
      <c r="B2250" s="253" t="s">
        <v>526</v>
      </c>
      <c r="C2250" s="253" t="s">
        <v>479</v>
      </c>
      <c r="D2250" s="253" t="s">
        <v>4</v>
      </c>
      <c r="I2250" s="253"/>
      <c r="J2250" s="253">
        <f t="shared" si="37"/>
        <v>0</v>
      </c>
    </row>
    <row r="2251" spans="1:10">
      <c r="A2251" s="253">
        <v>2443</v>
      </c>
      <c r="B2251" s="253" t="s">
        <v>526</v>
      </c>
      <c r="C2251" s="253" t="s">
        <v>479</v>
      </c>
      <c r="D2251" s="253" t="s">
        <v>4</v>
      </c>
      <c r="E2251" s="254" t="s">
        <v>570</v>
      </c>
      <c r="J2251" s="253">
        <f t="shared" si="37"/>
        <v>2</v>
      </c>
    </row>
    <row r="2252" spans="1:10">
      <c r="A2252" s="253">
        <v>2444</v>
      </c>
      <c r="B2252" s="253" t="s">
        <v>526</v>
      </c>
      <c r="C2252" s="253" t="s">
        <v>479</v>
      </c>
      <c r="D2252" s="253" t="s">
        <v>565</v>
      </c>
      <c r="E2252" s="254" t="s">
        <v>565</v>
      </c>
      <c r="G2252" s="257" t="s">
        <v>566</v>
      </c>
      <c r="J2252" s="253">
        <f t="shared" si="37"/>
        <v>1</v>
      </c>
    </row>
    <row r="2253" spans="1:10">
      <c r="A2253" s="253">
        <v>2445</v>
      </c>
      <c r="B2253" s="253" t="s">
        <v>526</v>
      </c>
      <c r="C2253" s="253" t="s">
        <v>479</v>
      </c>
      <c r="D2253" s="253" t="s">
        <v>4</v>
      </c>
      <c r="E2253" s="254" t="s">
        <v>570</v>
      </c>
      <c r="J2253" s="253">
        <f t="shared" si="37"/>
        <v>2</v>
      </c>
    </row>
    <row r="2254" spans="1:10">
      <c r="A2254" s="253">
        <v>2446</v>
      </c>
      <c r="B2254" s="253" t="s">
        <v>526</v>
      </c>
      <c r="C2254" s="253" t="s">
        <v>479</v>
      </c>
      <c r="D2254" s="253" t="s">
        <v>4</v>
      </c>
      <c r="E2254" s="254" t="s">
        <v>570</v>
      </c>
      <c r="J2254" s="253">
        <f t="shared" si="37"/>
        <v>2</v>
      </c>
    </row>
    <row r="2255" spans="1:10">
      <c r="A2255" s="253">
        <v>2447</v>
      </c>
      <c r="B2255" s="253" t="s">
        <v>526</v>
      </c>
      <c r="C2255" s="253" t="s">
        <v>479</v>
      </c>
      <c r="D2255" s="253" t="s">
        <v>4</v>
      </c>
      <c r="E2255" s="254" t="s">
        <v>571</v>
      </c>
      <c r="J2255" s="253">
        <f t="shared" si="37"/>
        <v>3</v>
      </c>
    </row>
    <row r="2256" spans="1:10">
      <c r="A2256" s="253">
        <v>2448</v>
      </c>
      <c r="B2256" s="253" t="s">
        <v>526</v>
      </c>
      <c r="C2256" s="253" t="s">
        <v>479</v>
      </c>
      <c r="D2256" s="253" t="s">
        <v>4</v>
      </c>
      <c r="E2256" s="254" t="s">
        <v>571</v>
      </c>
      <c r="J2256" s="253">
        <f t="shared" si="37"/>
        <v>3</v>
      </c>
    </row>
    <row r="2257" spans="1:10">
      <c r="A2257" s="253">
        <v>2449</v>
      </c>
      <c r="B2257" s="253" t="s">
        <v>526</v>
      </c>
      <c r="C2257" s="253" t="s">
        <v>479</v>
      </c>
      <c r="D2257" s="253" t="s">
        <v>4</v>
      </c>
      <c r="I2257" s="253"/>
      <c r="J2257" s="253">
        <f t="shared" si="37"/>
        <v>0</v>
      </c>
    </row>
    <row r="2258" spans="1:10">
      <c r="A2258" s="253">
        <v>2450</v>
      </c>
      <c r="B2258" s="253" t="s">
        <v>526</v>
      </c>
      <c r="C2258" s="253" t="s">
        <v>479</v>
      </c>
      <c r="D2258" s="253" t="s">
        <v>565</v>
      </c>
      <c r="E2258" s="254" t="s">
        <v>565</v>
      </c>
      <c r="G2258" s="257" t="s">
        <v>566</v>
      </c>
      <c r="J2258" s="253">
        <f t="shared" si="37"/>
        <v>1</v>
      </c>
    </row>
    <row r="2259" spans="1:10">
      <c r="A2259" s="253">
        <v>2451</v>
      </c>
      <c r="B2259" s="253" t="s">
        <v>526</v>
      </c>
      <c r="C2259" s="253" t="s">
        <v>479</v>
      </c>
      <c r="D2259" s="253" t="s">
        <v>4</v>
      </c>
      <c r="I2259" s="253"/>
      <c r="J2259" s="253">
        <f t="shared" si="37"/>
        <v>0</v>
      </c>
    </row>
    <row r="2260" spans="1:10">
      <c r="A2260" s="253">
        <v>2452</v>
      </c>
      <c r="B2260" s="253" t="s">
        <v>526</v>
      </c>
      <c r="C2260" s="253" t="s">
        <v>479</v>
      </c>
      <c r="D2260" s="253" t="s">
        <v>565</v>
      </c>
      <c r="E2260" s="254" t="s">
        <v>565</v>
      </c>
      <c r="G2260" s="254" t="s">
        <v>567</v>
      </c>
      <c r="J2260" s="253">
        <f t="shared" si="37"/>
        <v>1</v>
      </c>
    </row>
    <row r="2261" spans="1:10">
      <c r="A2261" s="253">
        <v>2453</v>
      </c>
      <c r="B2261" s="253" t="s">
        <v>526</v>
      </c>
      <c r="C2261" s="253" t="s">
        <v>479</v>
      </c>
      <c r="D2261" s="253" t="s">
        <v>4</v>
      </c>
      <c r="I2261" s="253"/>
      <c r="J2261" s="253">
        <f t="shared" si="37"/>
        <v>0</v>
      </c>
    </row>
    <row r="2262" spans="1:10">
      <c r="A2262" s="253">
        <v>2454</v>
      </c>
      <c r="B2262" s="253" t="s">
        <v>526</v>
      </c>
      <c r="C2262" s="253" t="s">
        <v>479</v>
      </c>
      <c r="D2262" s="253" t="s">
        <v>4</v>
      </c>
      <c r="E2262" s="254" t="s">
        <v>571</v>
      </c>
      <c r="J2262" s="253">
        <f t="shared" si="37"/>
        <v>3</v>
      </c>
    </row>
    <row r="2263" spans="1:10">
      <c r="A2263" s="253">
        <v>2455</v>
      </c>
      <c r="B2263" s="253" t="s">
        <v>526</v>
      </c>
      <c r="C2263" s="253" t="s">
        <v>479</v>
      </c>
      <c r="D2263" s="253" t="s">
        <v>4</v>
      </c>
      <c r="E2263" s="254" t="s">
        <v>571</v>
      </c>
      <c r="J2263" s="253">
        <f t="shared" si="37"/>
        <v>3</v>
      </c>
    </row>
    <row r="2264" spans="1:10">
      <c r="A2264" s="253">
        <v>2456</v>
      </c>
      <c r="B2264" s="253" t="s">
        <v>526</v>
      </c>
      <c r="C2264" s="253" t="s">
        <v>479</v>
      </c>
      <c r="D2264" s="253" t="s">
        <v>4</v>
      </c>
      <c r="E2264" s="254" t="s">
        <v>570</v>
      </c>
      <c r="J2264" s="253">
        <f t="shared" si="37"/>
        <v>2</v>
      </c>
    </row>
    <row r="2265" spans="1:10">
      <c r="A2265" s="253">
        <v>2457</v>
      </c>
      <c r="B2265" s="253" t="s">
        <v>526</v>
      </c>
      <c r="C2265" s="253" t="s">
        <v>479</v>
      </c>
      <c r="D2265" s="253" t="s">
        <v>4</v>
      </c>
      <c r="I2265" s="253"/>
      <c r="J2265" s="253">
        <f t="shared" si="37"/>
        <v>0</v>
      </c>
    </row>
    <row r="2266" spans="1:10">
      <c r="A2266" s="253">
        <v>2458</v>
      </c>
      <c r="B2266" s="253" t="s">
        <v>526</v>
      </c>
      <c r="C2266" s="253" t="s">
        <v>479</v>
      </c>
      <c r="D2266" s="253" t="s">
        <v>4</v>
      </c>
      <c r="I2266" s="253"/>
      <c r="J2266" s="253">
        <f t="shared" si="37"/>
        <v>0</v>
      </c>
    </row>
    <row r="2267" spans="1:10">
      <c r="A2267" s="253">
        <v>2459</v>
      </c>
      <c r="B2267" s="253" t="s">
        <v>526</v>
      </c>
      <c r="C2267" s="253" t="s">
        <v>479</v>
      </c>
      <c r="D2267" s="253" t="s">
        <v>4</v>
      </c>
      <c r="I2267" s="253"/>
      <c r="J2267" s="253">
        <f t="shared" si="37"/>
        <v>0</v>
      </c>
    </row>
    <row r="2268" spans="1:10">
      <c r="A2268" s="253">
        <v>2460</v>
      </c>
      <c r="B2268" s="253" t="s">
        <v>526</v>
      </c>
      <c r="C2268" s="253" t="s">
        <v>479</v>
      </c>
      <c r="D2268" s="253" t="s">
        <v>4</v>
      </c>
      <c r="E2268" s="254" t="s">
        <v>570</v>
      </c>
      <c r="J2268" s="253">
        <f t="shared" si="37"/>
        <v>2</v>
      </c>
    </row>
    <row r="2269" spans="1:10">
      <c r="A2269" s="253">
        <v>2461</v>
      </c>
      <c r="B2269" s="253" t="s">
        <v>526</v>
      </c>
      <c r="C2269" s="253" t="s">
        <v>479</v>
      </c>
      <c r="D2269" s="253" t="s">
        <v>4</v>
      </c>
      <c r="I2269" s="253"/>
      <c r="J2269" s="253">
        <f t="shared" si="37"/>
        <v>0</v>
      </c>
    </row>
    <row r="2270" spans="1:10">
      <c r="A2270" s="253">
        <v>2462</v>
      </c>
      <c r="B2270" s="253" t="s">
        <v>526</v>
      </c>
      <c r="C2270" s="253" t="s">
        <v>479</v>
      </c>
      <c r="D2270" s="253" t="s">
        <v>4</v>
      </c>
      <c r="I2270" s="253"/>
      <c r="J2270" s="253">
        <f t="shared" si="37"/>
        <v>0</v>
      </c>
    </row>
    <row r="2271" spans="1:10">
      <c r="A2271" s="253">
        <v>2463</v>
      </c>
      <c r="B2271" s="253" t="s">
        <v>526</v>
      </c>
      <c r="C2271" s="253" t="s">
        <v>479</v>
      </c>
      <c r="D2271" s="253" t="s">
        <v>4</v>
      </c>
      <c r="E2271" s="254" t="s">
        <v>571</v>
      </c>
      <c r="J2271" s="253">
        <f t="shared" si="37"/>
        <v>3</v>
      </c>
    </row>
    <row r="2272" spans="1:10">
      <c r="A2272" s="253">
        <v>2464</v>
      </c>
      <c r="B2272" s="253" t="s">
        <v>526</v>
      </c>
      <c r="C2272" s="253" t="s">
        <v>479</v>
      </c>
      <c r="D2272" s="253" t="s">
        <v>4</v>
      </c>
      <c r="E2272" s="254" t="s">
        <v>570</v>
      </c>
      <c r="J2272" s="253">
        <f t="shared" si="37"/>
        <v>2</v>
      </c>
    </row>
    <row r="2273" spans="1:10">
      <c r="A2273" s="253">
        <v>2465</v>
      </c>
      <c r="B2273" s="253" t="s">
        <v>526</v>
      </c>
      <c r="C2273" s="253" t="s">
        <v>479</v>
      </c>
      <c r="D2273" s="253" t="s">
        <v>4</v>
      </c>
      <c r="I2273" s="253"/>
      <c r="J2273" s="253">
        <f t="shared" si="37"/>
        <v>0</v>
      </c>
    </row>
    <row r="2274" spans="1:10">
      <c r="A2274" s="253">
        <v>2466</v>
      </c>
      <c r="B2274" s="253" t="s">
        <v>526</v>
      </c>
      <c r="C2274" s="253" t="s">
        <v>479</v>
      </c>
      <c r="D2274" s="253" t="s">
        <v>4</v>
      </c>
      <c r="E2274" s="254" t="s">
        <v>571</v>
      </c>
      <c r="J2274" s="253">
        <f t="shared" si="37"/>
        <v>3</v>
      </c>
    </row>
    <row r="2275" spans="1:10">
      <c r="A2275" s="253">
        <v>2467</v>
      </c>
      <c r="B2275" s="253" t="s">
        <v>526</v>
      </c>
      <c r="C2275" s="253" t="s">
        <v>479</v>
      </c>
      <c r="D2275" s="253" t="s">
        <v>4</v>
      </c>
      <c r="I2275" s="253"/>
      <c r="J2275" s="253">
        <f t="shared" si="37"/>
        <v>0</v>
      </c>
    </row>
    <row r="2276" spans="1:10">
      <c r="A2276" s="253">
        <v>2468</v>
      </c>
      <c r="B2276" s="253" t="s">
        <v>526</v>
      </c>
      <c r="C2276" s="253" t="s">
        <v>479</v>
      </c>
      <c r="D2276" s="253" t="s">
        <v>4</v>
      </c>
      <c r="I2276" s="253"/>
      <c r="J2276" s="253">
        <f t="shared" si="37"/>
        <v>0</v>
      </c>
    </row>
    <row r="2277" spans="1:10">
      <c r="A2277" s="253">
        <v>2469</v>
      </c>
      <c r="B2277" s="253" t="s">
        <v>526</v>
      </c>
      <c r="C2277" s="253" t="s">
        <v>479</v>
      </c>
      <c r="D2277" s="253" t="s">
        <v>4</v>
      </c>
      <c r="I2277" s="253"/>
      <c r="J2277" s="253">
        <f t="shared" si="37"/>
        <v>0</v>
      </c>
    </row>
    <row r="2278" spans="1:10">
      <c r="A2278" s="253">
        <v>2470</v>
      </c>
      <c r="B2278" s="253" t="s">
        <v>526</v>
      </c>
      <c r="C2278" s="253" t="s">
        <v>479</v>
      </c>
      <c r="D2278" s="253" t="s">
        <v>4</v>
      </c>
      <c r="E2278" s="254" t="s">
        <v>571</v>
      </c>
      <c r="J2278" s="253">
        <f t="shared" si="37"/>
        <v>3</v>
      </c>
    </row>
    <row r="2279" spans="1:10">
      <c r="A2279" s="253">
        <v>2471</v>
      </c>
      <c r="B2279" s="253" t="s">
        <v>526</v>
      </c>
      <c r="C2279" s="253" t="s">
        <v>479</v>
      </c>
      <c r="D2279" s="253" t="s">
        <v>4</v>
      </c>
      <c r="I2279" s="253"/>
      <c r="J2279" s="253">
        <f t="shared" si="37"/>
        <v>0</v>
      </c>
    </row>
    <row r="2280" spans="1:10">
      <c r="A2280" s="253">
        <v>2472</v>
      </c>
      <c r="B2280" s="253" t="s">
        <v>526</v>
      </c>
      <c r="C2280" s="253" t="s">
        <v>479</v>
      </c>
      <c r="D2280" s="253" t="s">
        <v>4</v>
      </c>
      <c r="I2280" s="253"/>
      <c r="J2280" s="253">
        <f t="shared" si="37"/>
        <v>0</v>
      </c>
    </row>
    <row r="2281" spans="1:10">
      <c r="A2281" s="253">
        <v>2473</v>
      </c>
      <c r="B2281" s="253" t="s">
        <v>526</v>
      </c>
      <c r="C2281" s="253" t="s">
        <v>479</v>
      </c>
      <c r="D2281" s="253" t="s">
        <v>4</v>
      </c>
      <c r="I2281" s="253"/>
      <c r="J2281" s="253">
        <f t="shared" si="37"/>
        <v>0</v>
      </c>
    </row>
    <row r="2282" spans="1:10">
      <c r="A2282" s="253">
        <v>2474</v>
      </c>
      <c r="B2282" s="253" t="s">
        <v>526</v>
      </c>
      <c r="C2282" s="253" t="s">
        <v>479</v>
      </c>
      <c r="D2282" s="253" t="s">
        <v>4</v>
      </c>
      <c r="I2282" s="253"/>
      <c r="J2282" s="253">
        <f t="shared" si="37"/>
        <v>0</v>
      </c>
    </row>
    <row r="2283" spans="1:10">
      <c r="A2283" s="253">
        <v>2475</v>
      </c>
      <c r="B2283" s="253" t="s">
        <v>526</v>
      </c>
      <c r="C2283" s="253" t="s">
        <v>479</v>
      </c>
      <c r="D2283" s="253" t="s">
        <v>4</v>
      </c>
      <c r="I2283" s="253"/>
      <c r="J2283" s="253">
        <f t="shared" si="37"/>
        <v>0</v>
      </c>
    </row>
    <row r="2284" spans="1:10">
      <c r="A2284" s="253">
        <v>2476</v>
      </c>
      <c r="B2284" s="253" t="s">
        <v>526</v>
      </c>
      <c r="C2284" s="253" t="s">
        <v>479</v>
      </c>
      <c r="D2284" s="253" t="s">
        <v>4</v>
      </c>
      <c r="I2284" s="253"/>
      <c r="J2284" s="253">
        <f t="shared" si="37"/>
        <v>0</v>
      </c>
    </row>
    <row r="2285" spans="1:10">
      <c r="A2285" s="253">
        <v>2477</v>
      </c>
      <c r="B2285" s="253" t="s">
        <v>526</v>
      </c>
      <c r="C2285" s="253" t="s">
        <v>479</v>
      </c>
      <c r="D2285" s="253" t="s">
        <v>565</v>
      </c>
      <c r="E2285" s="254" t="s">
        <v>565</v>
      </c>
      <c r="G2285" s="254" t="s">
        <v>567</v>
      </c>
      <c r="J2285" s="253">
        <f t="shared" si="37"/>
        <v>1</v>
      </c>
    </row>
    <row r="2286" spans="1:10">
      <c r="A2286" s="253">
        <v>2478</v>
      </c>
      <c r="B2286" s="253" t="s">
        <v>526</v>
      </c>
      <c r="C2286" s="253" t="s">
        <v>479</v>
      </c>
      <c r="D2286" s="253" t="s">
        <v>565</v>
      </c>
      <c r="E2286" s="254" t="s">
        <v>565</v>
      </c>
      <c r="G2286" s="257" t="s">
        <v>566</v>
      </c>
      <c r="J2286" s="253">
        <f t="shared" si="37"/>
        <v>1</v>
      </c>
    </row>
    <row r="2287" spans="1:10">
      <c r="A2287" s="253">
        <v>2479</v>
      </c>
      <c r="B2287" s="253" t="s">
        <v>526</v>
      </c>
      <c r="C2287" s="253" t="s">
        <v>479</v>
      </c>
      <c r="D2287" s="253" t="s">
        <v>565</v>
      </c>
      <c r="E2287" s="254" t="s">
        <v>565</v>
      </c>
      <c r="G2287" s="257" t="s">
        <v>566</v>
      </c>
      <c r="J2287" s="253">
        <f t="shared" si="37"/>
        <v>1</v>
      </c>
    </row>
    <row r="2288" spans="1:10">
      <c r="A2288" s="253">
        <v>2480</v>
      </c>
      <c r="B2288" s="253" t="s">
        <v>526</v>
      </c>
      <c r="C2288" s="253" t="s">
        <v>479</v>
      </c>
      <c r="D2288" s="253" t="s">
        <v>565</v>
      </c>
      <c r="E2288" s="254" t="s">
        <v>565</v>
      </c>
      <c r="G2288" s="254" t="s">
        <v>567</v>
      </c>
      <c r="J2288" s="253">
        <f t="shared" si="37"/>
        <v>1</v>
      </c>
    </row>
    <row r="2289" spans="1:10">
      <c r="A2289" s="253">
        <v>2481</v>
      </c>
      <c r="B2289" s="253" t="s">
        <v>526</v>
      </c>
      <c r="C2289" s="253" t="s">
        <v>479</v>
      </c>
      <c r="D2289" s="253" t="s">
        <v>565</v>
      </c>
      <c r="E2289" s="254" t="s">
        <v>565</v>
      </c>
      <c r="G2289" s="257" t="s">
        <v>566</v>
      </c>
      <c r="J2289" s="253">
        <f t="shared" si="37"/>
        <v>1</v>
      </c>
    </row>
    <row r="2290" spans="1:10">
      <c r="A2290" s="253">
        <v>2482</v>
      </c>
      <c r="B2290" s="253" t="s">
        <v>526</v>
      </c>
      <c r="C2290" s="253" t="s">
        <v>479</v>
      </c>
      <c r="D2290" s="253" t="s">
        <v>565</v>
      </c>
      <c r="E2290" s="254" t="s">
        <v>565</v>
      </c>
      <c r="G2290" s="254" t="s">
        <v>567</v>
      </c>
      <c r="J2290" s="253">
        <f t="shared" si="37"/>
        <v>1</v>
      </c>
    </row>
    <row r="2291" spans="1:10">
      <c r="A2291" s="253">
        <v>2483</v>
      </c>
      <c r="B2291" s="253" t="s">
        <v>526</v>
      </c>
      <c r="C2291" s="253" t="s">
        <v>479</v>
      </c>
      <c r="D2291" s="253" t="s">
        <v>565</v>
      </c>
      <c r="E2291" s="254" t="s">
        <v>565</v>
      </c>
      <c r="G2291" s="257" t="s">
        <v>566</v>
      </c>
      <c r="J2291" s="253">
        <f t="shared" si="37"/>
        <v>1</v>
      </c>
    </row>
    <row r="2292" spans="1:10">
      <c r="A2292" s="253">
        <v>2484</v>
      </c>
      <c r="B2292" s="253" t="s">
        <v>526</v>
      </c>
      <c r="C2292" s="253" t="s">
        <v>479</v>
      </c>
      <c r="D2292" s="253" t="s">
        <v>565</v>
      </c>
      <c r="E2292" s="254" t="s">
        <v>565</v>
      </c>
      <c r="G2292" s="257" t="s">
        <v>566</v>
      </c>
      <c r="J2292" s="253">
        <f t="shared" si="37"/>
        <v>1</v>
      </c>
    </row>
    <row r="2293" spans="1:10">
      <c r="A2293" s="253">
        <v>2485</v>
      </c>
      <c r="B2293" s="253" t="s">
        <v>526</v>
      </c>
      <c r="C2293" s="253" t="s">
        <v>479</v>
      </c>
      <c r="D2293" s="253" t="s">
        <v>565</v>
      </c>
      <c r="E2293" s="254" t="s">
        <v>565</v>
      </c>
      <c r="G2293" s="257" t="s">
        <v>566</v>
      </c>
      <c r="J2293" s="253">
        <f t="shared" si="37"/>
        <v>1</v>
      </c>
    </row>
    <row r="2294" spans="1:10">
      <c r="A2294" s="253">
        <v>2486</v>
      </c>
      <c r="B2294" s="253" t="s">
        <v>526</v>
      </c>
      <c r="C2294" s="253" t="s">
        <v>479</v>
      </c>
      <c r="D2294" s="253" t="s">
        <v>565</v>
      </c>
      <c r="E2294" s="254" t="s">
        <v>565</v>
      </c>
      <c r="G2294" s="257" t="s">
        <v>566</v>
      </c>
      <c r="J2294" s="253">
        <f t="shared" si="37"/>
        <v>1</v>
      </c>
    </row>
    <row r="2295" spans="1:10">
      <c r="A2295" s="253">
        <v>2487</v>
      </c>
      <c r="B2295" s="253" t="s">
        <v>526</v>
      </c>
      <c r="C2295" s="253" t="s">
        <v>479</v>
      </c>
      <c r="D2295" s="253" t="s">
        <v>565</v>
      </c>
      <c r="E2295" s="254" t="s">
        <v>565</v>
      </c>
      <c r="G2295" s="257" t="s">
        <v>566</v>
      </c>
      <c r="J2295" s="253">
        <f t="shared" si="37"/>
        <v>1</v>
      </c>
    </row>
    <row r="2296" spans="1:10">
      <c r="A2296" s="253">
        <v>2488</v>
      </c>
      <c r="B2296" s="253" t="s">
        <v>526</v>
      </c>
      <c r="C2296" s="253" t="s">
        <v>479</v>
      </c>
      <c r="D2296" s="253" t="s">
        <v>565</v>
      </c>
      <c r="E2296" s="254" t="s">
        <v>565</v>
      </c>
      <c r="G2296" s="257" t="s">
        <v>566</v>
      </c>
      <c r="J2296" s="253">
        <f t="shared" si="37"/>
        <v>1</v>
      </c>
    </row>
    <row r="2297" spans="1:10">
      <c r="A2297" s="253">
        <v>2489</v>
      </c>
      <c r="B2297" s="253" t="s">
        <v>526</v>
      </c>
      <c r="C2297" s="253" t="s">
        <v>479</v>
      </c>
      <c r="D2297" s="253" t="s">
        <v>565</v>
      </c>
      <c r="E2297" s="254" t="s">
        <v>565</v>
      </c>
      <c r="G2297" s="257" t="s">
        <v>566</v>
      </c>
      <c r="J2297" s="253">
        <f t="shared" si="37"/>
        <v>1</v>
      </c>
    </row>
    <row r="2298" spans="1:10">
      <c r="A2298" s="253">
        <v>2490</v>
      </c>
      <c r="B2298" s="253" t="s">
        <v>526</v>
      </c>
      <c r="C2298" s="253" t="s">
        <v>479</v>
      </c>
      <c r="D2298" s="253" t="s">
        <v>4</v>
      </c>
      <c r="E2298" s="254" t="s">
        <v>570</v>
      </c>
      <c r="J2298" s="253">
        <f t="shared" si="37"/>
        <v>2</v>
      </c>
    </row>
    <row r="2299" spans="1:10">
      <c r="A2299" s="253">
        <v>2491</v>
      </c>
      <c r="B2299" s="253" t="s">
        <v>526</v>
      </c>
      <c r="C2299" s="253" t="s">
        <v>479</v>
      </c>
      <c r="D2299" s="253" t="s">
        <v>4</v>
      </c>
      <c r="I2299" s="253"/>
      <c r="J2299" s="253">
        <f t="shared" si="37"/>
        <v>0</v>
      </c>
    </row>
    <row r="2300" spans="1:10">
      <c r="A2300" s="253">
        <v>2492</v>
      </c>
      <c r="B2300" s="253" t="s">
        <v>526</v>
      </c>
      <c r="C2300" s="253" t="s">
        <v>479</v>
      </c>
      <c r="D2300" s="253" t="s">
        <v>4</v>
      </c>
      <c r="I2300" s="253"/>
      <c r="J2300" s="253">
        <f t="shared" si="37"/>
        <v>0</v>
      </c>
    </row>
    <row r="2301" spans="1:10">
      <c r="A2301" s="253">
        <v>2493</v>
      </c>
      <c r="B2301" s="253" t="s">
        <v>526</v>
      </c>
      <c r="C2301" s="253" t="s">
        <v>479</v>
      </c>
      <c r="D2301" s="253" t="s">
        <v>4</v>
      </c>
      <c r="I2301" s="253"/>
      <c r="J2301" s="253">
        <f t="shared" si="37"/>
        <v>0</v>
      </c>
    </row>
    <row r="2302" spans="1:10">
      <c r="A2302" s="253">
        <v>2494</v>
      </c>
      <c r="B2302" s="253" t="s">
        <v>526</v>
      </c>
      <c r="C2302" s="253" t="s">
        <v>479</v>
      </c>
      <c r="D2302" s="253" t="s">
        <v>4</v>
      </c>
      <c r="I2302" s="253"/>
      <c r="J2302" s="253">
        <f t="shared" si="37"/>
        <v>0</v>
      </c>
    </row>
    <row r="2303" spans="1:10">
      <c r="A2303" s="253">
        <v>2495</v>
      </c>
      <c r="B2303" s="253" t="s">
        <v>526</v>
      </c>
      <c r="C2303" s="253" t="s">
        <v>479</v>
      </c>
      <c r="D2303" s="253" t="s">
        <v>4</v>
      </c>
      <c r="I2303" s="253"/>
      <c r="J2303" s="253">
        <f t="shared" si="37"/>
        <v>0</v>
      </c>
    </row>
    <row r="2304" spans="1:10">
      <c r="A2304" s="253">
        <v>2496</v>
      </c>
      <c r="B2304" s="253" t="s">
        <v>526</v>
      </c>
      <c r="C2304" s="253" t="s">
        <v>479</v>
      </c>
      <c r="D2304" s="253" t="s">
        <v>4</v>
      </c>
      <c r="I2304" s="253"/>
      <c r="J2304" s="253">
        <f t="shared" si="37"/>
        <v>0</v>
      </c>
    </row>
    <row r="2305" spans="1:10">
      <c r="A2305" s="253">
        <v>2497</v>
      </c>
      <c r="B2305" s="253" t="s">
        <v>526</v>
      </c>
      <c r="C2305" s="253" t="s">
        <v>479</v>
      </c>
      <c r="D2305" s="253" t="s">
        <v>4</v>
      </c>
      <c r="I2305" s="253"/>
      <c r="J2305" s="253">
        <f t="shared" si="37"/>
        <v>0</v>
      </c>
    </row>
    <row r="2306" spans="1:10">
      <c r="A2306" s="253">
        <v>2498</v>
      </c>
      <c r="B2306" s="253" t="s">
        <v>526</v>
      </c>
      <c r="C2306" s="253" t="s">
        <v>479</v>
      </c>
      <c r="D2306" s="253" t="s">
        <v>4</v>
      </c>
      <c r="I2306" s="253"/>
      <c r="J2306" s="253">
        <f t="shared" si="37"/>
        <v>0</v>
      </c>
    </row>
    <row r="2307" spans="1:10">
      <c r="A2307" s="253">
        <v>2499</v>
      </c>
      <c r="B2307" s="253" t="s">
        <v>526</v>
      </c>
      <c r="C2307" s="253" t="s">
        <v>479</v>
      </c>
      <c r="D2307" s="253" t="s">
        <v>4</v>
      </c>
      <c r="I2307" s="253"/>
      <c r="J2307" s="253">
        <f t="shared" si="37"/>
        <v>0</v>
      </c>
    </row>
    <row r="2308" spans="1:10">
      <c r="A2308" s="253">
        <v>2500</v>
      </c>
      <c r="B2308" s="253" t="s">
        <v>526</v>
      </c>
      <c r="C2308" s="253" t="s">
        <v>479</v>
      </c>
      <c r="D2308" s="253" t="s">
        <v>565</v>
      </c>
      <c r="E2308" s="254" t="s">
        <v>565</v>
      </c>
      <c r="G2308" s="257" t="s">
        <v>566</v>
      </c>
      <c r="J2308" s="253">
        <f t="shared" si="37"/>
        <v>1</v>
      </c>
    </row>
    <row r="2309" spans="1:10">
      <c r="A2309" s="253">
        <v>2501</v>
      </c>
      <c r="B2309" s="253" t="s">
        <v>526</v>
      </c>
      <c r="C2309" s="253" t="s">
        <v>479</v>
      </c>
      <c r="D2309" s="253" t="s">
        <v>565</v>
      </c>
      <c r="E2309" s="254" t="s">
        <v>565</v>
      </c>
      <c r="G2309" s="257" t="s">
        <v>566</v>
      </c>
      <c r="J2309" s="253">
        <f t="shared" si="37"/>
        <v>1</v>
      </c>
    </row>
    <row r="2310" spans="1:10">
      <c r="A2310" s="253">
        <v>2502</v>
      </c>
      <c r="B2310" s="253" t="s">
        <v>526</v>
      </c>
      <c r="C2310" s="253" t="s">
        <v>479</v>
      </c>
      <c r="D2310" s="253" t="s">
        <v>565</v>
      </c>
      <c r="E2310" s="254" t="s">
        <v>565</v>
      </c>
      <c r="G2310" s="257" t="s">
        <v>566</v>
      </c>
      <c r="J2310" s="253">
        <f t="shared" si="37"/>
        <v>1</v>
      </c>
    </row>
    <row r="2311" spans="1:10">
      <c r="A2311" s="253">
        <v>2503</v>
      </c>
      <c r="B2311" s="253" t="s">
        <v>526</v>
      </c>
      <c r="C2311" s="253" t="s">
        <v>479</v>
      </c>
      <c r="D2311" s="253" t="s">
        <v>565</v>
      </c>
      <c r="E2311" s="254" t="s">
        <v>565</v>
      </c>
      <c r="G2311" s="257" t="s">
        <v>566</v>
      </c>
      <c r="J2311" s="253">
        <f t="shared" si="37"/>
        <v>1</v>
      </c>
    </row>
    <row r="2312" spans="1:10">
      <c r="A2312" s="253">
        <v>2504</v>
      </c>
      <c r="B2312" s="253" t="s">
        <v>526</v>
      </c>
      <c r="C2312" s="253" t="s">
        <v>479</v>
      </c>
      <c r="D2312" s="253" t="s">
        <v>565</v>
      </c>
      <c r="E2312" s="254" t="s">
        <v>565</v>
      </c>
      <c r="G2312" s="257" t="s">
        <v>566</v>
      </c>
      <c r="J2312" s="253">
        <f t="shared" si="37"/>
        <v>1</v>
      </c>
    </row>
    <row r="2313" spans="1:10">
      <c r="A2313" s="253">
        <v>2505</v>
      </c>
      <c r="B2313" s="253" t="s">
        <v>526</v>
      </c>
      <c r="C2313" s="253" t="s">
        <v>479</v>
      </c>
      <c r="D2313" s="253" t="s">
        <v>565</v>
      </c>
      <c r="E2313" s="254" t="s">
        <v>565</v>
      </c>
      <c r="G2313" s="257" t="s">
        <v>566</v>
      </c>
      <c r="J2313" s="253">
        <f t="shared" ref="J2313:J2376" si="38">IF(E2313="Category 1",1,IF(E2313="Category 2",2,IF(E2313="Category 3",3,0)))</f>
        <v>1</v>
      </c>
    </row>
    <row r="2314" spans="1:10">
      <c r="A2314" s="253">
        <v>2506</v>
      </c>
      <c r="B2314" s="253" t="s">
        <v>526</v>
      </c>
      <c r="C2314" s="253" t="s">
        <v>479</v>
      </c>
      <c r="D2314" s="253" t="s">
        <v>565</v>
      </c>
      <c r="E2314" s="254" t="s">
        <v>565</v>
      </c>
      <c r="G2314" s="257" t="s">
        <v>566</v>
      </c>
      <c r="J2314" s="253">
        <f t="shared" si="38"/>
        <v>1</v>
      </c>
    </row>
    <row r="2315" spans="1:10">
      <c r="A2315" s="253">
        <v>2507</v>
      </c>
      <c r="B2315" s="253" t="s">
        <v>526</v>
      </c>
      <c r="C2315" s="253" t="s">
        <v>479</v>
      </c>
      <c r="D2315" s="253" t="s">
        <v>565</v>
      </c>
      <c r="E2315" s="254" t="s">
        <v>565</v>
      </c>
      <c r="G2315" s="257" t="s">
        <v>566</v>
      </c>
      <c r="J2315" s="253">
        <f t="shared" si="38"/>
        <v>1</v>
      </c>
    </row>
    <row r="2316" spans="1:10">
      <c r="A2316" s="253">
        <v>2508</v>
      </c>
      <c r="B2316" s="253" t="s">
        <v>526</v>
      </c>
      <c r="C2316" s="253" t="s">
        <v>479</v>
      </c>
      <c r="D2316" s="253" t="s">
        <v>565</v>
      </c>
      <c r="E2316" s="254" t="s">
        <v>565</v>
      </c>
      <c r="G2316" s="257" t="s">
        <v>566</v>
      </c>
      <c r="J2316" s="253">
        <f t="shared" si="38"/>
        <v>1</v>
      </c>
    </row>
    <row r="2317" spans="1:10">
      <c r="A2317" s="253">
        <v>2509</v>
      </c>
      <c r="B2317" s="253" t="s">
        <v>526</v>
      </c>
      <c r="C2317" s="253" t="s">
        <v>479</v>
      </c>
      <c r="D2317" s="253" t="s">
        <v>565</v>
      </c>
      <c r="E2317" s="254" t="s">
        <v>565</v>
      </c>
      <c r="G2317" s="257" t="s">
        <v>566</v>
      </c>
      <c r="J2317" s="253">
        <f t="shared" si="38"/>
        <v>1</v>
      </c>
    </row>
    <row r="2318" spans="1:10">
      <c r="A2318" s="253">
        <v>2510</v>
      </c>
      <c r="B2318" s="253" t="s">
        <v>526</v>
      </c>
      <c r="C2318" s="253" t="s">
        <v>479</v>
      </c>
      <c r="D2318" s="253" t="s">
        <v>565</v>
      </c>
      <c r="E2318" s="254" t="s">
        <v>565</v>
      </c>
      <c r="G2318" s="257" t="s">
        <v>566</v>
      </c>
      <c r="J2318" s="253">
        <f t="shared" si="38"/>
        <v>1</v>
      </c>
    </row>
    <row r="2319" spans="1:10">
      <c r="A2319" s="253">
        <v>2511</v>
      </c>
      <c r="B2319" s="253" t="s">
        <v>526</v>
      </c>
      <c r="C2319" s="253" t="s">
        <v>479</v>
      </c>
      <c r="D2319" s="253" t="s">
        <v>565</v>
      </c>
      <c r="E2319" s="254" t="s">
        <v>565</v>
      </c>
      <c r="G2319" s="257" t="s">
        <v>566</v>
      </c>
      <c r="J2319" s="253">
        <f t="shared" si="38"/>
        <v>1</v>
      </c>
    </row>
    <row r="2320" spans="1:10">
      <c r="A2320" s="253">
        <v>2512</v>
      </c>
      <c r="B2320" s="253" t="s">
        <v>526</v>
      </c>
      <c r="C2320" s="253" t="s">
        <v>479</v>
      </c>
      <c r="D2320" s="253" t="s">
        <v>565</v>
      </c>
      <c r="E2320" s="254" t="s">
        <v>565</v>
      </c>
      <c r="G2320" s="257" t="s">
        <v>566</v>
      </c>
      <c r="J2320" s="253">
        <f t="shared" si="38"/>
        <v>1</v>
      </c>
    </row>
    <row r="2321" spans="1:10">
      <c r="A2321" s="253">
        <v>2513</v>
      </c>
      <c r="B2321" s="253" t="s">
        <v>526</v>
      </c>
      <c r="C2321" s="253" t="s">
        <v>479</v>
      </c>
      <c r="D2321" s="253" t="s">
        <v>565</v>
      </c>
      <c r="E2321" s="254" t="s">
        <v>565</v>
      </c>
      <c r="G2321" s="257" t="s">
        <v>566</v>
      </c>
      <c r="J2321" s="253">
        <f t="shared" si="38"/>
        <v>1</v>
      </c>
    </row>
    <row r="2322" spans="1:10">
      <c r="A2322" s="253">
        <v>2514</v>
      </c>
      <c r="B2322" s="253" t="s">
        <v>526</v>
      </c>
      <c r="C2322" s="253" t="s">
        <v>479</v>
      </c>
      <c r="D2322" s="253" t="s">
        <v>565</v>
      </c>
      <c r="E2322" s="254" t="s">
        <v>565</v>
      </c>
      <c r="G2322" s="257" t="s">
        <v>566</v>
      </c>
      <c r="J2322" s="253">
        <f t="shared" si="38"/>
        <v>1</v>
      </c>
    </row>
    <row r="2323" spans="1:10">
      <c r="A2323" s="253">
        <v>2515</v>
      </c>
      <c r="B2323" s="253" t="s">
        <v>526</v>
      </c>
      <c r="C2323" s="253" t="s">
        <v>479</v>
      </c>
      <c r="D2323" s="253" t="s">
        <v>565</v>
      </c>
      <c r="E2323" s="254" t="s">
        <v>565</v>
      </c>
      <c r="G2323" s="257" t="s">
        <v>566</v>
      </c>
      <c r="J2323" s="253">
        <f t="shared" si="38"/>
        <v>1</v>
      </c>
    </row>
    <row r="2324" spans="1:10">
      <c r="A2324" s="253">
        <v>2516</v>
      </c>
      <c r="B2324" s="253" t="s">
        <v>526</v>
      </c>
      <c r="C2324" s="253" t="s">
        <v>479</v>
      </c>
      <c r="D2324" s="253" t="s">
        <v>565</v>
      </c>
      <c r="E2324" s="254" t="s">
        <v>565</v>
      </c>
      <c r="G2324" s="257" t="s">
        <v>566</v>
      </c>
      <c r="J2324" s="253">
        <f t="shared" si="38"/>
        <v>1</v>
      </c>
    </row>
    <row r="2325" spans="1:10">
      <c r="A2325" s="253">
        <v>2517</v>
      </c>
      <c r="B2325" s="253" t="s">
        <v>526</v>
      </c>
      <c r="C2325" s="253" t="s">
        <v>479</v>
      </c>
      <c r="D2325" s="253" t="s">
        <v>565</v>
      </c>
      <c r="E2325" s="254" t="s">
        <v>565</v>
      </c>
      <c r="G2325" s="257" t="s">
        <v>566</v>
      </c>
      <c r="J2325" s="253">
        <f t="shared" si="38"/>
        <v>1</v>
      </c>
    </row>
    <row r="2326" spans="1:10">
      <c r="A2326" s="253">
        <v>2518</v>
      </c>
      <c r="B2326" s="253" t="s">
        <v>526</v>
      </c>
      <c r="C2326" s="253" t="s">
        <v>479</v>
      </c>
      <c r="D2326" s="253" t="s">
        <v>565</v>
      </c>
      <c r="E2326" s="254" t="s">
        <v>565</v>
      </c>
      <c r="G2326" s="257" t="s">
        <v>566</v>
      </c>
      <c r="J2326" s="253">
        <f t="shared" si="38"/>
        <v>1</v>
      </c>
    </row>
    <row r="2327" spans="1:10">
      <c r="A2327" s="253">
        <v>2519</v>
      </c>
      <c r="B2327" s="253" t="s">
        <v>526</v>
      </c>
      <c r="C2327" s="253" t="s">
        <v>479</v>
      </c>
      <c r="D2327" s="253" t="s">
        <v>565</v>
      </c>
      <c r="E2327" s="254" t="s">
        <v>565</v>
      </c>
      <c r="G2327" s="257" t="s">
        <v>566</v>
      </c>
      <c r="J2327" s="253">
        <f t="shared" si="38"/>
        <v>1</v>
      </c>
    </row>
    <row r="2328" spans="1:10">
      <c r="A2328" s="253">
        <v>2520</v>
      </c>
      <c r="B2328" s="253" t="s">
        <v>526</v>
      </c>
      <c r="C2328" s="253" t="s">
        <v>479</v>
      </c>
      <c r="D2328" s="253" t="s">
        <v>565</v>
      </c>
      <c r="E2328" s="254" t="s">
        <v>565</v>
      </c>
      <c r="G2328" s="257" t="s">
        <v>566</v>
      </c>
      <c r="J2328" s="253">
        <f t="shared" si="38"/>
        <v>1</v>
      </c>
    </row>
    <row r="2329" spans="1:10">
      <c r="A2329" s="253">
        <v>2521</v>
      </c>
      <c r="B2329" s="253" t="s">
        <v>526</v>
      </c>
      <c r="C2329" s="253" t="s">
        <v>479</v>
      </c>
      <c r="D2329" s="253" t="s">
        <v>565</v>
      </c>
      <c r="E2329" s="254" t="s">
        <v>565</v>
      </c>
      <c r="G2329" s="257" t="s">
        <v>566</v>
      </c>
      <c r="J2329" s="253">
        <f t="shared" si="38"/>
        <v>1</v>
      </c>
    </row>
    <row r="2330" spans="1:10">
      <c r="A2330" s="253">
        <v>2522</v>
      </c>
      <c r="B2330" s="253" t="s">
        <v>526</v>
      </c>
      <c r="C2330" s="253" t="s">
        <v>479</v>
      </c>
      <c r="D2330" s="253" t="s">
        <v>565</v>
      </c>
      <c r="E2330" s="254" t="s">
        <v>565</v>
      </c>
      <c r="G2330" s="257" t="s">
        <v>566</v>
      </c>
      <c r="J2330" s="253">
        <f t="shared" si="38"/>
        <v>1</v>
      </c>
    </row>
    <row r="2331" spans="1:10">
      <c r="A2331" s="253">
        <v>2523</v>
      </c>
      <c r="B2331" s="253" t="s">
        <v>526</v>
      </c>
      <c r="C2331" s="253" t="s">
        <v>479</v>
      </c>
      <c r="D2331" s="253" t="s">
        <v>565</v>
      </c>
      <c r="E2331" s="254" t="s">
        <v>565</v>
      </c>
      <c r="G2331" s="257" t="s">
        <v>566</v>
      </c>
      <c r="J2331" s="253">
        <f t="shared" si="38"/>
        <v>1</v>
      </c>
    </row>
    <row r="2332" spans="1:10">
      <c r="A2332" s="253">
        <v>2524</v>
      </c>
      <c r="B2332" s="253" t="s">
        <v>526</v>
      </c>
      <c r="C2332" s="253" t="s">
        <v>479</v>
      </c>
      <c r="D2332" s="253" t="s">
        <v>565</v>
      </c>
      <c r="E2332" s="254" t="s">
        <v>565</v>
      </c>
      <c r="G2332" s="257" t="s">
        <v>566</v>
      </c>
      <c r="J2332" s="253">
        <f t="shared" si="38"/>
        <v>1</v>
      </c>
    </row>
    <row r="2333" spans="1:10">
      <c r="A2333" s="253">
        <v>2525</v>
      </c>
      <c r="B2333" s="253" t="s">
        <v>526</v>
      </c>
      <c r="C2333" s="253" t="s">
        <v>479</v>
      </c>
      <c r="D2333" s="253" t="s">
        <v>565</v>
      </c>
      <c r="E2333" s="254" t="s">
        <v>565</v>
      </c>
      <c r="G2333" s="257" t="s">
        <v>566</v>
      </c>
      <c r="J2333" s="253">
        <f t="shared" si="38"/>
        <v>1</v>
      </c>
    </row>
    <row r="2334" spans="1:10">
      <c r="A2334" s="253">
        <v>2526</v>
      </c>
      <c r="B2334" s="253" t="s">
        <v>526</v>
      </c>
      <c r="C2334" s="253" t="s">
        <v>479</v>
      </c>
      <c r="D2334" s="253" t="s">
        <v>565</v>
      </c>
      <c r="E2334" s="254" t="s">
        <v>565</v>
      </c>
      <c r="G2334" s="257" t="s">
        <v>566</v>
      </c>
      <c r="J2334" s="253">
        <f t="shared" si="38"/>
        <v>1</v>
      </c>
    </row>
    <row r="2335" spans="1:10">
      <c r="A2335" s="253">
        <v>2527</v>
      </c>
      <c r="B2335" s="253" t="s">
        <v>526</v>
      </c>
      <c r="C2335" s="253" t="s">
        <v>479</v>
      </c>
      <c r="D2335" s="253" t="s">
        <v>565</v>
      </c>
      <c r="E2335" s="254" t="s">
        <v>565</v>
      </c>
      <c r="G2335" s="257" t="s">
        <v>566</v>
      </c>
      <c r="J2335" s="253">
        <f t="shared" si="38"/>
        <v>1</v>
      </c>
    </row>
    <row r="2336" spans="1:10">
      <c r="A2336" s="253">
        <v>2528</v>
      </c>
      <c r="B2336" s="253" t="s">
        <v>526</v>
      </c>
      <c r="C2336" s="253" t="s">
        <v>479</v>
      </c>
      <c r="D2336" s="253" t="s">
        <v>565</v>
      </c>
      <c r="E2336" s="254" t="s">
        <v>565</v>
      </c>
      <c r="G2336" s="257" t="s">
        <v>566</v>
      </c>
      <c r="J2336" s="253">
        <f t="shared" si="38"/>
        <v>1</v>
      </c>
    </row>
    <row r="2337" spans="1:10">
      <c r="A2337" s="253">
        <v>2529</v>
      </c>
      <c r="B2337" s="253" t="s">
        <v>526</v>
      </c>
      <c r="C2337" s="253" t="s">
        <v>479</v>
      </c>
      <c r="D2337" s="253" t="s">
        <v>565</v>
      </c>
      <c r="E2337" s="254" t="s">
        <v>565</v>
      </c>
      <c r="G2337" s="257" t="s">
        <v>566</v>
      </c>
      <c r="J2337" s="253">
        <f t="shared" si="38"/>
        <v>1</v>
      </c>
    </row>
    <row r="2338" spans="1:10">
      <c r="A2338" s="253">
        <v>2530</v>
      </c>
      <c r="B2338" s="253" t="s">
        <v>526</v>
      </c>
      <c r="C2338" s="253" t="s">
        <v>479</v>
      </c>
      <c r="D2338" s="253" t="s">
        <v>565</v>
      </c>
      <c r="E2338" s="254" t="s">
        <v>565</v>
      </c>
      <c r="G2338" s="257" t="s">
        <v>566</v>
      </c>
      <c r="J2338" s="253">
        <f t="shared" si="38"/>
        <v>1</v>
      </c>
    </row>
    <row r="2339" spans="1:10">
      <c r="A2339" s="253">
        <v>2531</v>
      </c>
      <c r="B2339" s="253" t="s">
        <v>526</v>
      </c>
      <c r="C2339" s="253" t="s">
        <v>479</v>
      </c>
      <c r="D2339" s="253" t="s">
        <v>565</v>
      </c>
      <c r="G2339" s="258"/>
      <c r="I2339" s="253"/>
      <c r="J2339" s="253">
        <f t="shared" si="38"/>
        <v>0</v>
      </c>
    </row>
    <row r="2340" spans="1:10">
      <c r="A2340" s="253">
        <v>2532</v>
      </c>
      <c r="B2340" s="253" t="s">
        <v>526</v>
      </c>
      <c r="C2340" s="253" t="s">
        <v>479</v>
      </c>
      <c r="D2340" s="253" t="s">
        <v>565</v>
      </c>
      <c r="G2340" s="258"/>
      <c r="I2340" s="253"/>
      <c r="J2340" s="253">
        <f t="shared" si="38"/>
        <v>0</v>
      </c>
    </row>
    <row r="2341" spans="1:10">
      <c r="A2341" s="253">
        <v>2533</v>
      </c>
      <c r="B2341" s="253" t="s">
        <v>526</v>
      </c>
      <c r="C2341" s="253" t="s">
        <v>479</v>
      </c>
      <c r="D2341" s="253" t="s">
        <v>565</v>
      </c>
      <c r="E2341" s="254" t="s">
        <v>565</v>
      </c>
      <c r="G2341" s="254" t="s">
        <v>567</v>
      </c>
      <c r="J2341" s="253">
        <f t="shared" si="38"/>
        <v>1</v>
      </c>
    </row>
    <row r="2342" spans="1:10">
      <c r="A2342" s="253">
        <v>2534</v>
      </c>
      <c r="B2342" s="253" t="s">
        <v>526</v>
      </c>
      <c r="C2342" s="253" t="s">
        <v>479</v>
      </c>
      <c r="D2342" s="253" t="s">
        <v>565</v>
      </c>
      <c r="E2342" s="254" t="s">
        <v>565</v>
      </c>
      <c r="G2342" s="254" t="s">
        <v>567</v>
      </c>
      <c r="J2342" s="253">
        <f t="shared" si="38"/>
        <v>1</v>
      </c>
    </row>
    <row r="2343" spans="1:10">
      <c r="A2343" s="253">
        <v>2535</v>
      </c>
      <c r="B2343" s="253" t="s">
        <v>526</v>
      </c>
      <c r="C2343" s="253" t="s">
        <v>479</v>
      </c>
      <c r="D2343" s="253" t="s">
        <v>4</v>
      </c>
      <c r="E2343" s="254" t="s">
        <v>570</v>
      </c>
      <c r="J2343" s="253">
        <f t="shared" si="38"/>
        <v>2</v>
      </c>
    </row>
    <row r="2344" spans="1:10">
      <c r="A2344" s="253">
        <v>2536</v>
      </c>
      <c r="B2344" s="253" t="s">
        <v>526</v>
      </c>
      <c r="C2344" s="253" t="s">
        <v>479</v>
      </c>
      <c r="D2344" s="253" t="s">
        <v>4</v>
      </c>
      <c r="E2344" s="254" t="s">
        <v>571</v>
      </c>
      <c r="J2344" s="253">
        <f t="shared" si="38"/>
        <v>3</v>
      </c>
    </row>
    <row r="2345" spans="1:10">
      <c r="A2345" s="253">
        <v>2537</v>
      </c>
      <c r="B2345" s="253" t="s">
        <v>526</v>
      </c>
      <c r="C2345" s="253" t="s">
        <v>479</v>
      </c>
      <c r="D2345" s="253" t="s">
        <v>4</v>
      </c>
      <c r="E2345" s="254" t="s">
        <v>571</v>
      </c>
      <c r="J2345" s="253">
        <f t="shared" si="38"/>
        <v>3</v>
      </c>
    </row>
    <row r="2346" spans="1:10">
      <c r="A2346" s="253">
        <v>2538</v>
      </c>
      <c r="B2346" s="253" t="s">
        <v>526</v>
      </c>
      <c r="C2346" s="253" t="s">
        <v>479</v>
      </c>
      <c r="D2346" s="253" t="s">
        <v>4</v>
      </c>
      <c r="E2346" s="254" t="s">
        <v>570</v>
      </c>
      <c r="J2346" s="253">
        <f t="shared" si="38"/>
        <v>2</v>
      </c>
    </row>
    <row r="2347" spans="1:10">
      <c r="A2347" s="253">
        <v>2539</v>
      </c>
      <c r="B2347" s="253" t="s">
        <v>526</v>
      </c>
      <c r="C2347" s="253" t="s">
        <v>479</v>
      </c>
      <c r="D2347" s="253" t="s">
        <v>4</v>
      </c>
      <c r="E2347" s="254" t="s">
        <v>570</v>
      </c>
      <c r="J2347" s="253">
        <f t="shared" si="38"/>
        <v>2</v>
      </c>
    </row>
    <row r="2348" spans="1:10">
      <c r="A2348" s="253">
        <v>2540</v>
      </c>
      <c r="B2348" s="253" t="s">
        <v>526</v>
      </c>
      <c r="C2348" s="253" t="s">
        <v>479</v>
      </c>
      <c r="D2348" s="253" t="s">
        <v>4</v>
      </c>
      <c r="E2348" s="254" t="s">
        <v>570</v>
      </c>
      <c r="J2348" s="253">
        <f t="shared" si="38"/>
        <v>2</v>
      </c>
    </row>
    <row r="2349" spans="1:10">
      <c r="A2349" s="253">
        <v>2541</v>
      </c>
      <c r="B2349" s="253" t="s">
        <v>526</v>
      </c>
      <c r="C2349" s="253" t="s">
        <v>479</v>
      </c>
      <c r="D2349" s="253" t="s">
        <v>4</v>
      </c>
      <c r="E2349" s="254" t="s">
        <v>570</v>
      </c>
      <c r="J2349" s="253">
        <f t="shared" si="38"/>
        <v>2</v>
      </c>
    </row>
    <row r="2350" spans="1:10">
      <c r="A2350" s="253">
        <v>2542</v>
      </c>
      <c r="B2350" s="253" t="s">
        <v>526</v>
      </c>
      <c r="C2350" s="253" t="s">
        <v>479</v>
      </c>
      <c r="D2350" s="253" t="s">
        <v>4</v>
      </c>
      <c r="I2350" s="253"/>
      <c r="J2350" s="253">
        <f t="shared" si="38"/>
        <v>0</v>
      </c>
    </row>
    <row r="2351" spans="1:10">
      <c r="A2351" s="253">
        <v>2543</v>
      </c>
      <c r="B2351" s="253" t="s">
        <v>526</v>
      </c>
      <c r="C2351" s="253" t="s">
        <v>479</v>
      </c>
      <c r="D2351" s="253" t="s">
        <v>4</v>
      </c>
      <c r="I2351" s="253"/>
      <c r="J2351" s="253">
        <f t="shared" si="38"/>
        <v>0</v>
      </c>
    </row>
    <row r="2352" spans="1:10">
      <c r="A2352" s="253">
        <v>2544</v>
      </c>
      <c r="B2352" s="253" t="s">
        <v>526</v>
      </c>
      <c r="C2352" s="253" t="s">
        <v>479</v>
      </c>
      <c r="D2352" s="253" t="s">
        <v>4</v>
      </c>
      <c r="I2352" s="253"/>
      <c r="J2352" s="253">
        <f t="shared" si="38"/>
        <v>0</v>
      </c>
    </row>
    <row r="2353" spans="1:10">
      <c r="A2353" s="253">
        <v>2545</v>
      </c>
      <c r="B2353" s="253" t="s">
        <v>526</v>
      </c>
      <c r="C2353" s="253" t="s">
        <v>479</v>
      </c>
      <c r="D2353" s="253" t="s">
        <v>4</v>
      </c>
      <c r="I2353" s="253"/>
      <c r="J2353" s="253">
        <f t="shared" si="38"/>
        <v>0</v>
      </c>
    </row>
    <row r="2354" spans="1:10">
      <c r="A2354" s="253">
        <v>2546</v>
      </c>
      <c r="B2354" s="253" t="s">
        <v>526</v>
      </c>
      <c r="C2354" s="253" t="s">
        <v>479</v>
      </c>
      <c r="D2354" s="253" t="s">
        <v>4</v>
      </c>
      <c r="E2354" s="254" t="s">
        <v>571</v>
      </c>
      <c r="J2354" s="253">
        <f t="shared" si="38"/>
        <v>3</v>
      </c>
    </row>
    <row r="2355" spans="1:10">
      <c r="A2355" s="253">
        <v>2547</v>
      </c>
      <c r="B2355" s="253" t="s">
        <v>526</v>
      </c>
      <c r="C2355" s="253" t="s">
        <v>479</v>
      </c>
      <c r="D2355" s="253" t="s">
        <v>4</v>
      </c>
      <c r="I2355" s="253"/>
      <c r="J2355" s="253">
        <f t="shared" si="38"/>
        <v>0</v>
      </c>
    </row>
    <row r="2356" spans="1:10">
      <c r="A2356" s="253">
        <v>2548</v>
      </c>
      <c r="B2356" s="253" t="s">
        <v>526</v>
      </c>
      <c r="C2356" s="253" t="s">
        <v>479</v>
      </c>
      <c r="D2356" s="253" t="s">
        <v>4</v>
      </c>
      <c r="E2356" s="254" t="s">
        <v>571</v>
      </c>
      <c r="J2356" s="253">
        <f t="shared" si="38"/>
        <v>3</v>
      </c>
    </row>
    <row r="2357" spans="1:10">
      <c r="A2357" s="253">
        <v>2549</v>
      </c>
      <c r="B2357" s="253" t="s">
        <v>526</v>
      </c>
      <c r="C2357" s="253" t="s">
        <v>479</v>
      </c>
      <c r="D2357" s="253" t="s">
        <v>4</v>
      </c>
      <c r="E2357" s="254" t="s">
        <v>571</v>
      </c>
      <c r="J2357" s="253">
        <f t="shared" si="38"/>
        <v>3</v>
      </c>
    </row>
    <row r="2358" spans="1:10">
      <c r="A2358" s="253">
        <v>2550</v>
      </c>
      <c r="B2358" s="253" t="s">
        <v>526</v>
      </c>
      <c r="C2358" s="253" t="s">
        <v>479</v>
      </c>
      <c r="D2358" s="253" t="s">
        <v>4</v>
      </c>
      <c r="E2358" s="254" t="s">
        <v>571</v>
      </c>
      <c r="J2358" s="253">
        <f t="shared" si="38"/>
        <v>3</v>
      </c>
    </row>
    <row r="2359" spans="1:10">
      <c r="A2359" s="253">
        <v>2551</v>
      </c>
      <c r="B2359" s="253" t="s">
        <v>526</v>
      </c>
      <c r="C2359" s="253" t="s">
        <v>479</v>
      </c>
      <c r="D2359" s="253" t="s">
        <v>4</v>
      </c>
      <c r="E2359" s="254" t="s">
        <v>571</v>
      </c>
      <c r="J2359" s="253">
        <f t="shared" si="38"/>
        <v>3</v>
      </c>
    </row>
    <row r="2360" spans="1:10">
      <c r="A2360" s="253">
        <v>2552</v>
      </c>
      <c r="B2360" s="253" t="s">
        <v>526</v>
      </c>
      <c r="C2360" s="253" t="s">
        <v>479</v>
      </c>
      <c r="D2360" s="253" t="s">
        <v>4</v>
      </c>
      <c r="I2360" s="253"/>
      <c r="J2360" s="253">
        <f t="shared" si="38"/>
        <v>0</v>
      </c>
    </row>
    <row r="2361" spans="1:10">
      <c r="A2361" s="253">
        <v>2553</v>
      </c>
      <c r="B2361" s="253" t="s">
        <v>526</v>
      </c>
      <c r="C2361" s="253" t="s">
        <v>479</v>
      </c>
      <c r="D2361" s="253" t="s">
        <v>4</v>
      </c>
      <c r="I2361" s="253"/>
      <c r="J2361" s="253">
        <f t="shared" si="38"/>
        <v>0</v>
      </c>
    </row>
    <row r="2362" spans="1:10">
      <c r="A2362" s="253">
        <v>2554</v>
      </c>
      <c r="B2362" s="253" t="s">
        <v>526</v>
      </c>
      <c r="C2362" s="253" t="s">
        <v>479</v>
      </c>
      <c r="D2362" s="253" t="s">
        <v>4</v>
      </c>
      <c r="I2362" s="253"/>
      <c r="J2362" s="253">
        <f t="shared" si="38"/>
        <v>0</v>
      </c>
    </row>
    <row r="2363" spans="1:10">
      <c r="A2363" s="253">
        <v>2555</v>
      </c>
      <c r="B2363" s="253" t="s">
        <v>526</v>
      </c>
      <c r="C2363" s="253" t="s">
        <v>479</v>
      </c>
      <c r="D2363" s="253" t="s">
        <v>565</v>
      </c>
      <c r="E2363" s="254" t="s">
        <v>565</v>
      </c>
      <c r="G2363" s="257" t="s">
        <v>568</v>
      </c>
      <c r="J2363" s="253">
        <f t="shared" si="38"/>
        <v>1</v>
      </c>
    </row>
    <row r="2364" spans="1:10">
      <c r="A2364" s="253">
        <v>2556</v>
      </c>
      <c r="B2364" s="253" t="s">
        <v>526</v>
      </c>
      <c r="C2364" s="253" t="s">
        <v>479</v>
      </c>
      <c r="D2364" s="253" t="s">
        <v>565</v>
      </c>
      <c r="E2364" s="254" t="s">
        <v>565</v>
      </c>
      <c r="G2364" s="257" t="s">
        <v>568</v>
      </c>
      <c r="J2364" s="253">
        <f t="shared" si="38"/>
        <v>1</v>
      </c>
    </row>
    <row r="2365" spans="1:10">
      <c r="A2365" s="253">
        <v>2557</v>
      </c>
      <c r="B2365" s="253" t="s">
        <v>526</v>
      </c>
      <c r="C2365" s="253" t="s">
        <v>479</v>
      </c>
      <c r="D2365" s="253" t="s">
        <v>565</v>
      </c>
      <c r="E2365" s="254" t="s">
        <v>565</v>
      </c>
      <c r="G2365" s="257" t="s">
        <v>568</v>
      </c>
      <c r="J2365" s="253">
        <f t="shared" si="38"/>
        <v>1</v>
      </c>
    </row>
    <row r="2366" spans="1:10">
      <c r="A2366" s="253">
        <v>2558</v>
      </c>
      <c r="B2366" s="253" t="s">
        <v>526</v>
      </c>
      <c r="C2366" s="253" t="s">
        <v>553</v>
      </c>
      <c r="D2366" s="253" t="s">
        <v>565</v>
      </c>
      <c r="E2366" s="254" t="s">
        <v>565</v>
      </c>
      <c r="G2366" s="257" t="s">
        <v>568</v>
      </c>
      <c r="J2366" s="253">
        <f t="shared" si="38"/>
        <v>1</v>
      </c>
    </row>
    <row r="2367" spans="1:10">
      <c r="A2367" s="253">
        <v>2559</v>
      </c>
      <c r="B2367" s="253" t="s">
        <v>526</v>
      </c>
      <c r="C2367" s="253" t="s">
        <v>553</v>
      </c>
      <c r="D2367" s="253" t="s">
        <v>565</v>
      </c>
      <c r="E2367" s="254" t="s">
        <v>565</v>
      </c>
      <c r="G2367" s="257" t="s">
        <v>568</v>
      </c>
      <c r="J2367" s="253">
        <f t="shared" si="38"/>
        <v>1</v>
      </c>
    </row>
    <row r="2368" spans="1:10">
      <c r="A2368" s="253">
        <v>2560</v>
      </c>
      <c r="B2368" s="253" t="s">
        <v>526</v>
      </c>
      <c r="C2368" s="253" t="s">
        <v>553</v>
      </c>
      <c r="D2368" s="253" t="s">
        <v>565</v>
      </c>
      <c r="E2368" s="254" t="s">
        <v>565</v>
      </c>
      <c r="G2368" s="257" t="s">
        <v>568</v>
      </c>
      <c r="J2368" s="253">
        <f t="shared" si="38"/>
        <v>1</v>
      </c>
    </row>
    <row r="2369" spans="1:10">
      <c r="A2369" s="253">
        <v>2561</v>
      </c>
      <c r="B2369" s="253" t="s">
        <v>526</v>
      </c>
      <c r="C2369" s="253" t="s">
        <v>553</v>
      </c>
      <c r="D2369" s="253" t="s">
        <v>565</v>
      </c>
      <c r="I2369" s="253"/>
      <c r="J2369" s="253">
        <f t="shared" si="38"/>
        <v>0</v>
      </c>
    </row>
    <row r="2370" spans="1:10">
      <c r="A2370" s="253">
        <v>2562</v>
      </c>
      <c r="B2370" s="253" t="s">
        <v>526</v>
      </c>
      <c r="C2370" s="253" t="s">
        <v>553</v>
      </c>
      <c r="D2370" s="253" t="s">
        <v>565</v>
      </c>
      <c r="I2370" s="253"/>
      <c r="J2370" s="253">
        <f t="shared" si="38"/>
        <v>0</v>
      </c>
    </row>
    <row r="2371" spans="1:10">
      <c r="A2371" s="253">
        <v>2563</v>
      </c>
      <c r="B2371" s="253" t="s">
        <v>526</v>
      </c>
      <c r="C2371" s="253" t="s">
        <v>553</v>
      </c>
      <c r="D2371" s="253" t="s">
        <v>565</v>
      </c>
      <c r="E2371" s="254" t="s">
        <v>565</v>
      </c>
      <c r="G2371" s="257" t="s">
        <v>568</v>
      </c>
      <c r="J2371" s="253">
        <f t="shared" si="38"/>
        <v>1</v>
      </c>
    </row>
    <row r="2372" spans="1:10">
      <c r="A2372" s="253">
        <v>2564</v>
      </c>
      <c r="B2372" s="253" t="s">
        <v>526</v>
      </c>
      <c r="C2372" s="253" t="s">
        <v>553</v>
      </c>
      <c r="D2372" s="253" t="s">
        <v>565</v>
      </c>
      <c r="E2372" s="254" t="s">
        <v>565</v>
      </c>
      <c r="G2372" s="257" t="s">
        <v>568</v>
      </c>
      <c r="J2372" s="253">
        <f t="shared" si="38"/>
        <v>1</v>
      </c>
    </row>
    <row r="2373" spans="1:10">
      <c r="A2373" s="253">
        <v>2565</v>
      </c>
      <c r="B2373" s="253" t="s">
        <v>526</v>
      </c>
      <c r="C2373" s="253" t="s">
        <v>553</v>
      </c>
      <c r="D2373" s="253" t="s">
        <v>565</v>
      </c>
      <c r="E2373" s="254" t="s">
        <v>565</v>
      </c>
      <c r="G2373" s="257" t="s">
        <v>568</v>
      </c>
      <c r="J2373" s="253">
        <f t="shared" si="38"/>
        <v>1</v>
      </c>
    </row>
    <row r="2374" spans="1:10">
      <c r="A2374" s="253">
        <v>2566</v>
      </c>
      <c r="B2374" s="253" t="s">
        <v>526</v>
      </c>
      <c r="C2374" s="253" t="s">
        <v>553</v>
      </c>
      <c r="D2374" s="253" t="s">
        <v>565</v>
      </c>
      <c r="E2374" s="254" t="s">
        <v>565</v>
      </c>
      <c r="G2374" s="257" t="s">
        <v>568</v>
      </c>
      <c r="J2374" s="253">
        <f t="shared" si="38"/>
        <v>1</v>
      </c>
    </row>
    <row r="2375" spans="1:10">
      <c r="A2375" s="253">
        <v>2567</v>
      </c>
      <c r="B2375" s="253" t="s">
        <v>526</v>
      </c>
      <c r="C2375" s="253" t="s">
        <v>553</v>
      </c>
      <c r="D2375" s="253" t="s">
        <v>565</v>
      </c>
      <c r="E2375" s="254" t="s">
        <v>565</v>
      </c>
      <c r="G2375" s="257" t="s">
        <v>568</v>
      </c>
      <c r="J2375" s="253">
        <f t="shared" si="38"/>
        <v>1</v>
      </c>
    </row>
    <row r="2376" spans="1:10">
      <c r="A2376" s="253">
        <v>2568</v>
      </c>
      <c r="B2376" s="253" t="s">
        <v>526</v>
      </c>
      <c r="C2376" s="253" t="s">
        <v>553</v>
      </c>
      <c r="D2376" s="253" t="s">
        <v>565</v>
      </c>
      <c r="E2376" s="254" t="s">
        <v>565</v>
      </c>
      <c r="G2376" s="254" t="s">
        <v>567</v>
      </c>
      <c r="J2376" s="253">
        <f t="shared" si="38"/>
        <v>1</v>
      </c>
    </row>
    <row r="2377" spans="1:10">
      <c r="A2377" s="253">
        <v>2569</v>
      </c>
      <c r="B2377" s="253" t="s">
        <v>526</v>
      </c>
      <c r="C2377" s="253" t="s">
        <v>553</v>
      </c>
      <c r="D2377" s="253" t="s">
        <v>565</v>
      </c>
      <c r="E2377" s="254" t="s">
        <v>565</v>
      </c>
      <c r="G2377" s="254" t="s">
        <v>567</v>
      </c>
      <c r="J2377" s="253">
        <f t="shared" ref="J2377:J2440" si="39">IF(E2377="Category 1",1,IF(E2377="Category 2",2,IF(E2377="Category 3",3,0)))</f>
        <v>1</v>
      </c>
    </row>
    <row r="2378" spans="1:10">
      <c r="A2378" s="253">
        <v>2570</v>
      </c>
      <c r="B2378" s="253" t="s">
        <v>526</v>
      </c>
      <c r="C2378" s="253" t="s">
        <v>553</v>
      </c>
      <c r="D2378" s="253" t="s">
        <v>565</v>
      </c>
      <c r="E2378" s="254" t="s">
        <v>565</v>
      </c>
      <c r="G2378" s="257" t="s">
        <v>568</v>
      </c>
      <c r="J2378" s="253">
        <f t="shared" si="39"/>
        <v>1</v>
      </c>
    </row>
    <row r="2379" spans="1:10">
      <c r="A2379" s="253">
        <v>2571</v>
      </c>
      <c r="B2379" s="253" t="s">
        <v>526</v>
      </c>
      <c r="C2379" s="253" t="s">
        <v>553</v>
      </c>
      <c r="D2379" s="253" t="s">
        <v>565</v>
      </c>
      <c r="E2379" s="254" t="s">
        <v>565</v>
      </c>
      <c r="G2379" s="254" t="s">
        <v>567</v>
      </c>
      <c r="J2379" s="253">
        <f t="shared" si="39"/>
        <v>1</v>
      </c>
    </row>
    <row r="2380" spans="1:10">
      <c r="A2380" s="253">
        <v>2572</v>
      </c>
      <c r="B2380" s="253" t="s">
        <v>526</v>
      </c>
      <c r="C2380" s="253" t="s">
        <v>553</v>
      </c>
      <c r="D2380" s="253" t="s">
        <v>565</v>
      </c>
      <c r="E2380" s="254" t="s">
        <v>565</v>
      </c>
      <c r="G2380" s="254" t="s">
        <v>567</v>
      </c>
      <c r="J2380" s="253">
        <f t="shared" si="39"/>
        <v>1</v>
      </c>
    </row>
    <row r="2381" spans="1:10">
      <c r="A2381" s="253">
        <v>2573</v>
      </c>
      <c r="B2381" s="253" t="s">
        <v>526</v>
      </c>
      <c r="C2381" s="253" t="s">
        <v>553</v>
      </c>
      <c r="D2381" s="253" t="s">
        <v>565</v>
      </c>
      <c r="E2381" s="254" t="s">
        <v>565</v>
      </c>
      <c r="G2381" s="257" t="s">
        <v>566</v>
      </c>
      <c r="J2381" s="253">
        <f t="shared" si="39"/>
        <v>1</v>
      </c>
    </row>
    <row r="2382" spans="1:10">
      <c r="A2382" s="253">
        <v>2574</v>
      </c>
      <c r="B2382" s="253" t="s">
        <v>526</v>
      </c>
      <c r="C2382" s="253" t="s">
        <v>553</v>
      </c>
      <c r="D2382" s="253" t="s">
        <v>565</v>
      </c>
      <c r="E2382" s="254" t="s">
        <v>565</v>
      </c>
      <c r="G2382" s="254" t="s">
        <v>567</v>
      </c>
      <c r="J2382" s="253">
        <f t="shared" si="39"/>
        <v>1</v>
      </c>
    </row>
    <row r="2383" spans="1:10">
      <c r="A2383" s="253">
        <v>2575</v>
      </c>
      <c r="B2383" s="253" t="s">
        <v>526</v>
      </c>
      <c r="C2383" s="253" t="s">
        <v>479</v>
      </c>
      <c r="D2383" s="253" t="s">
        <v>565</v>
      </c>
      <c r="E2383" s="254" t="s">
        <v>565</v>
      </c>
      <c r="G2383" s="254" t="s">
        <v>567</v>
      </c>
      <c r="J2383" s="253">
        <f t="shared" si="39"/>
        <v>1</v>
      </c>
    </row>
    <row r="2384" spans="1:10">
      <c r="A2384" s="253">
        <v>2576</v>
      </c>
      <c r="B2384" s="253" t="s">
        <v>526</v>
      </c>
      <c r="C2384" s="253" t="s">
        <v>479</v>
      </c>
      <c r="D2384" s="253" t="s">
        <v>565</v>
      </c>
      <c r="E2384" s="254" t="s">
        <v>565</v>
      </c>
      <c r="G2384" s="254" t="s">
        <v>567</v>
      </c>
      <c r="J2384" s="253">
        <f t="shared" si="39"/>
        <v>1</v>
      </c>
    </row>
    <row r="2385" spans="1:10">
      <c r="A2385" s="253">
        <v>2577</v>
      </c>
      <c r="B2385" s="253" t="s">
        <v>526</v>
      </c>
      <c r="C2385" s="253" t="s">
        <v>479</v>
      </c>
      <c r="D2385" s="253" t="s">
        <v>565</v>
      </c>
      <c r="E2385" s="254" t="s">
        <v>565</v>
      </c>
      <c r="G2385" s="254" t="s">
        <v>567</v>
      </c>
      <c r="J2385" s="253">
        <f t="shared" si="39"/>
        <v>1</v>
      </c>
    </row>
    <row r="2386" spans="1:10">
      <c r="A2386" s="253">
        <v>2578</v>
      </c>
      <c r="B2386" s="253" t="s">
        <v>526</v>
      </c>
      <c r="C2386" s="253" t="s">
        <v>479</v>
      </c>
      <c r="D2386" s="253" t="s">
        <v>565</v>
      </c>
      <c r="E2386" s="254" t="s">
        <v>565</v>
      </c>
      <c r="G2386" s="254" t="s">
        <v>567</v>
      </c>
      <c r="J2386" s="253">
        <f t="shared" si="39"/>
        <v>1</v>
      </c>
    </row>
    <row r="2387" spans="1:10">
      <c r="A2387" s="253">
        <v>2579</v>
      </c>
      <c r="B2387" s="253" t="s">
        <v>526</v>
      </c>
      <c r="C2387" s="253" t="s">
        <v>479</v>
      </c>
      <c r="D2387" s="253" t="s">
        <v>565</v>
      </c>
      <c r="E2387" s="254" t="s">
        <v>565</v>
      </c>
      <c r="G2387" s="254" t="s">
        <v>567</v>
      </c>
      <c r="J2387" s="253">
        <f t="shared" si="39"/>
        <v>1</v>
      </c>
    </row>
    <row r="2388" spans="1:10">
      <c r="A2388" s="253">
        <v>2580</v>
      </c>
      <c r="B2388" s="253" t="s">
        <v>526</v>
      </c>
      <c r="C2388" s="253" t="s">
        <v>479</v>
      </c>
      <c r="D2388" s="253" t="s">
        <v>4</v>
      </c>
      <c r="E2388" s="254" t="s">
        <v>570</v>
      </c>
      <c r="J2388" s="253">
        <f t="shared" si="39"/>
        <v>2</v>
      </c>
    </row>
    <row r="2389" spans="1:10">
      <c r="A2389" s="253">
        <v>2581</v>
      </c>
      <c r="B2389" s="253" t="s">
        <v>526</v>
      </c>
      <c r="C2389" s="253" t="s">
        <v>479</v>
      </c>
      <c r="D2389" s="253" t="s">
        <v>4</v>
      </c>
      <c r="I2389" s="253"/>
      <c r="J2389" s="253">
        <f t="shared" si="39"/>
        <v>0</v>
      </c>
    </row>
    <row r="2390" spans="1:10">
      <c r="A2390" s="253">
        <v>2582</v>
      </c>
      <c r="B2390" s="253" t="s">
        <v>526</v>
      </c>
      <c r="C2390" s="253" t="s">
        <v>479</v>
      </c>
      <c r="D2390" s="253" t="s">
        <v>4</v>
      </c>
      <c r="E2390" s="254" t="s">
        <v>571</v>
      </c>
      <c r="J2390" s="253">
        <f t="shared" si="39"/>
        <v>3</v>
      </c>
    </row>
    <row r="2391" spans="1:10">
      <c r="A2391" s="253">
        <v>2583</v>
      </c>
      <c r="B2391" s="253" t="s">
        <v>526</v>
      </c>
      <c r="C2391" s="253" t="s">
        <v>479</v>
      </c>
      <c r="D2391" s="253" t="s">
        <v>4</v>
      </c>
      <c r="E2391" s="254" t="s">
        <v>571</v>
      </c>
      <c r="J2391" s="253">
        <f t="shared" si="39"/>
        <v>3</v>
      </c>
    </row>
    <row r="2392" spans="1:10">
      <c r="A2392" s="253">
        <v>2584</v>
      </c>
      <c r="B2392" s="253" t="s">
        <v>526</v>
      </c>
      <c r="C2392" s="253" t="s">
        <v>479</v>
      </c>
      <c r="D2392" s="253" t="s">
        <v>4</v>
      </c>
      <c r="I2392" s="253"/>
      <c r="J2392" s="253">
        <f t="shared" si="39"/>
        <v>0</v>
      </c>
    </row>
    <row r="2393" spans="1:10">
      <c r="A2393" s="253">
        <v>2585</v>
      </c>
      <c r="B2393" s="253" t="s">
        <v>526</v>
      </c>
      <c r="C2393" s="253" t="s">
        <v>479</v>
      </c>
      <c r="D2393" s="253" t="s">
        <v>4</v>
      </c>
      <c r="I2393" s="253"/>
      <c r="J2393" s="253">
        <f t="shared" si="39"/>
        <v>0</v>
      </c>
    </row>
    <row r="2394" spans="1:10">
      <c r="A2394" s="253">
        <v>2586</v>
      </c>
      <c r="B2394" s="253" t="s">
        <v>526</v>
      </c>
      <c r="C2394" s="253" t="s">
        <v>479</v>
      </c>
      <c r="D2394" s="253" t="s">
        <v>4</v>
      </c>
      <c r="I2394" s="253"/>
      <c r="J2394" s="253">
        <f t="shared" si="39"/>
        <v>0</v>
      </c>
    </row>
    <row r="2395" spans="1:10">
      <c r="A2395" s="253">
        <v>2587</v>
      </c>
      <c r="B2395" s="253" t="s">
        <v>526</v>
      </c>
      <c r="C2395" s="253" t="s">
        <v>479</v>
      </c>
      <c r="D2395" s="253" t="s">
        <v>4</v>
      </c>
      <c r="I2395" s="253"/>
      <c r="J2395" s="253">
        <f t="shared" si="39"/>
        <v>0</v>
      </c>
    </row>
    <row r="2396" spans="1:10">
      <c r="A2396" s="253">
        <v>2588</v>
      </c>
      <c r="B2396" s="253" t="s">
        <v>526</v>
      </c>
      <c r="C2396" s="253" t="s">
        <v>479</v>
      </c>
      <c r="D2396" s="253" t="s">
        <v>4</v>
      </c>
      <c r="I2396" s="253"/>
      <c r="J2396" s="253">
        <f t="shared" si="39"/>
        <v>0</v>
      </c>
    </row>
    <row r="2397" spans="1:10">
      <c r="A2397" s="253">
        <v>2589</v>
      </c>
      <c r="B2397" s="253" t="s">
        <v>526</v>
      </c>
      <c r="C2397" s="253" t="s">
        <v>479</v>
      </c>
      <c r="D2397" s="253" t="s">
        <v>4</v>
      </c>
      <c r="I2397" s="253"/>
      <c r="J2397" s="253">
        <f t="shared" si="39"/>
        <v>0</v>
      </c>
    </row>
    <row r="2398" spans="1:10">
      <c r="A2398" s="253">
        <v>2590</v>
      </c>
      <c r="B2398" s="253" t="s">
        <v>526</v>
      </c>
      <c r="C2398" s="253" t="s">
        <v>479</v>
      </c>
      <c r="D2398" s="253" t="s">
        <v>4</v>
      </c>
      <c r="I2398" s="253"/>
      <c r="J2398" s="253">
        <f t="shared" si="39"/>
        <v>0</v>
      </c>
    </row>
    <row r="2399" spans="1:10">
      <c r="A2399" s="253">
        <v>2591</v>
      </c>
      <c r="B2399" s="253" t="s">
        <v>526</v>
      </c>
      <c r="C2399" s="253" t="s">
        <v>479</v>
      </c>
      <c r="D2399" s="253" t="s">
        <v>4</v>
      </c>
      <c r="I2399" s="253"/>
      <c r="J2399" s="253">
        <f t="shared" si="39"/>
        <v>0</v>
      </c>
    </row>
    <row r="2400" spans="1:10">
      <c r="A2400" s="253">
        <v>2592</v>
      </c>
      <c r="B2400" s="253" t="s">
        <v>526</v>
      </c>
      <c r="C2400" s="253" t="s">
        <v>479</v>
      </c>
      <c r="D2400" s="253" t="s">
        <v>4</v>
      </c>
      <c r="I2400" s="253"/>
      <c r="J2400" s="253">
        <f t="shared" si="39"/>
        <v>0</v>
      </c>
    </row>
    <row r="2401" spans="1:10">
      <c r="A2401" s="253">
        <v>2593</v>
      </c>
      <c r="B2401" s="253" t="s">
        <v>526</v>
      </c>
      <c r="C2401" s="253" t="s">
        <v>479</v>
      </c>
      <c r="D2401" s="253" t="s">
        <v>4</v>
      </c>
      <c r="I2401" s="253"/>
      <c r="J2401" s="253">
        <f t="shared" si="39"/>
        <v>0</v>
      </c>
    </row>
    <row r="2402" spans="1:10">
      <c r="A2402" s="253">
        <v>2594</v>
      </c>
      <c r="B2402" s="253" t="s">
        <v>526</v>
      </c>
      <c r="C2402" s="253" t="s">
        <v>479</v>
      </c>
      <c r="D2402" s="253" t="s">
        <v>4</v>
      </c>
      <c r="E2402" s="254" t="s">
        <v>571</v>
      </c>
      <c r="J2402" s="253">
        <f t="shared" si="39"/>
        <v>3</v>
      </c>
    </row>
    <row r="2403" spans="1:10">
      <c r="A2403" s="253">
        <v>2595</v>
      </c>
      <c r="B2403" s="253" t="s">
        <v>526</v>
      </c>
      <c r="C2403" s="253" t="s">
        <v>479</v>
      </c>
      <c r="D2403" s="253" t="s">
        <v>4</v>
      </c>
      <c r="I2403" s="253"/>
      <c r="J2403" s="253">
        <f t="shared" si="39"/>
        <v>0</v>
      </c>
    </row>
    <row r="2404" spans="1:10">
      <c r="A2404" s="253">
        <v>2596</v>
      </c>
      <c r="B2404" s="253" t="s">
        <v>526</v>
      </c>
      <c r="C2404" s="253" t="s">
        <v>479</v>
      </c>
      <c r="D2404" s="253" t="s">
        <v>4</v>
      </c>
      <c r="I2404" s="253"/>
      <c r="J2404" s="253">
        <f t="shared" si="39"/>
        <v>0</v>
      </c>
    </row>
    <row r="2405" spans="1:10">
      <c r="A2405" s="253">
        <v>2597</v>
      </c>
      <c r="B2405" s="253" t="s">
        <v>526</v>
      </c>
      <c r="C2405" s="253" t="s">
        <v>479</v>
      </c>
      <c r="D2405" s="253" t="s">
        <v>4</v>
      </c>
      <c r="I2405" s="253"/>
      <c r="J2405" s="253">
        <f t="shared" si="39"/>
        <v>0</v>
      </c>
    </row>
    <row r="2406" spans="1:10">
      <c r="A2406" s="253">
        <v>2598</v>
      </c>
      <c r="B2406" s="253" t="s">
        <v>526</v>
      </c>
      <c r="C2406" s="253" t="s">
        <v>479</v>
      </c>
      <c r="D2406" s="253" t="s">
        <v>4</v>
      </c>
      <c r="I2406" s="253"/>
      <c r="J2406" s="253">
        <f t="shared" si="39"/>
        <v>0</v>
      </c>
    </row>
    <row r="2407" spans="1:10">
      <c r="A2407" s="253">
        <v>2599</v>
      </c>
      <c r="B2407" s="253" t="s">
        <v>526</v>
      </c>
      <c r="C2407" s="253" t="s">
        <v>479</v>
      </c>
      <c r="D2407" s="253" t="s">
        <v>4</v>
      </c>
      <c r="I2407" s="253"/>
      <c r="J2407" s="253">
        <f t="shared" si="39"/>
        <v>0</v>
      </c>
    </row>
    <row r="2408" spans="1:10">
      <c r="A2408" s="253">
        <v>2600</v>
      </c>
      <c r="B2408" s="253" t="s">
        <v>478</v>
      </c>
      <c r="C2408" s="253" t="s">
        <v>553</v>
      </c>
      <c r="D2408" s="253" t="s">
        <v>565</v>
      </c>
      <c r="E2408" s="254" t="s">
        <v>565</v>
      </c>
      <c r="G2408" s="257" t="s">
        <v>566</v>
      </c>
      <c r="J2408" s="253">
        <f t="shared" si="39"/>
        <v>1</v>
      </c>
    </row>
    <row r="2409" spans="1:10">
      <c r="A2409" s="253">
        <v>2601</v>
      </c>
      <c r="B2409" s="253" t="s">
        <v>478</v>
      </c>
      <c r="C2409" s="253" t="s">
        <v>553</v>
      </c>
      <c r="D2409" s="253" t="s">
        <v>565</v>
      </c>
      <c r="E2409" s="254" t="s">
        <v>565</v>
      </c>
      <c r="G2409" s="257" t="s">
        <v>566</v>
      </c>
      <c r="J2409" s="253">
        <f t="shared" si="39"/>
        <v>1</v>
      </c>
    </row>
    <row r="2410" spans="1:10">
      <c r="A2410" s="253">
        <v>2602</v>
      </c>
      <c r="B2410" s="253" t="s">
        <v>478</v>
      </c>
      <c r="C2410" s="253" t="s">
        <v>553</v>
      </c>
      <c r="D2410" s="253" t="s">
        <v>565</v>
      </c>
      <c r="E2410" s="254" t="s">
        <v>565</v>
      </c>
      <c r="G2410" s="257" t="s">
        <v>566</v>
      </c>
      <c r="J2410" s="253">
        <f t="shared" si="39"/>
        <v>1</v>
      </c>
    </row>
    <row r="2411" spans="1:10">
      <c r="A2411" s="253">
        <v>2603</v>
      </c>
      <c r="B2411" s="253" t="s">
        <v>478</v>
      </c>
      <c r="C2411" s="253" t="s">
        <v>553</v>
      </c>
      <c r="D2411" s="253" t="s">
        <v>565</v>
      </c>
      <c r="E2411" s="254" t="s">
        <v>565</v>
      </c>
      <c r="G2411" s="257" t="s">
        <v>566</v>
      </c>
      <c r="J2411" s="253">
        <f t="shared" si="39"/>
        <v>1</v>
      </c>
    </row>
    <row r="2412" spans="1:10">
      <c r="A2412" s="253">
        <v>2604</v>
      </c>
      <c r="B2412" s="253" t="s">
        <v>478</v>
      </c>
      <c r="C2412" s="253" t="s">
        <v>553</v>
      </c>
      <c r="D2412" s="253" t="s">
        <v>565</v>
      </c>
      <c r="E2412" s="254" t="s">
        <v>565</v>
      </c>
      <c r="G2412" s="257" t="s">
        <v>566</v>
      </c>
      <c r="J2412" s="253">
        <f t="shared" si="39"/>
        <v>1</v>
      </c>
    </row>
    <row r="2413" spans="1:10">
      <c r="A2413" s="253">
        <v>2605</v>
      </c>
      <c r="B2413" s="253" t="s">
        <v>478</v>
      </c>
      <c r="C2413" s="253" t="s">
        <v>553</v>
      </c>
      <c r="D2413" s="253" t="s">
        <v>565</v>
      </c>
      <c r="E2413" s="254" t="s">
        <v>565</v>
      </c>
      <c r="G2413" s="257" t="s">
        <v>566</v>
      </c>
      <c r="J2413" s="253">
        <f t="shared" si="39"/>
        <v>1</v>
      </c>
    </row>
    <row r="2414" spans="1:10">
      <c r="A2414" s="253">
        <v>2606</v>
      </c>
      <c r="B2414" s="253" t="s">
        <v>478</v>
      </c>
      <c r="C2414" s="253" t="s">
        <v>553</v>
      </c>
      <c r="D2414" s="253" t="s">
        <v>565</v>
      </c>
      <c r="E2414" s="254" t="s">
        <v>565</v>
      </c>
      <c r="G2414" s="257" t="s">
        <v>566</v>
      </c>
      <c r="J2414" s="253">
        <f t="shared" si="39"/>
        <v>1</v>
      </c>
    </row>
    <row r="2415" spans="1:10">
      <c r="A2415" s="253">
        <v>2607</v>
      </c>
      <c r="B2415" s="253" t="s">
        <v>478</v>
      </c>
      <c r="C2415" s="253" t="s">
        <v>553</v>
      </c>
      <c r="D2415" s="253" t="s">
        <v>565</v>
      </c>
      <c r="E2415" s="254" t="s">
        <v>565</v>
      </c>
      <c r="G2415" s="257" t="s">
        <v>566</v>
      </c>
      <c r="J2415" s="253">
        <f t="shared" si="39"/>
        <v>1</v>
      </c>
    </row>
    <row r="2416" spans="1:10">
      <c r="A2416" s="253">
        <v>2608</v>
      </c>
      <c r="B2416" s="253" t="s">
        <v>478</v>
      </c>
      <c r="C2416" s="253" t="s">
        <v>553</v>
      </c>
      <c r="D2416" s="253" t="s">
        <v>565</v>
      </c>
      <c r="E2416" s="254" t="s">
        <v>565</v>
      </c>
      <c r="G2416" s="257" t="s">
        <v>566</v>
      </c>
      <c r="J2416" s="253">
        <f t="shared" si="39"/>
        <v>1</v>
      </c>
    </row>
    <row r="2417" spans="1:10">
      <c r="A2417" s="253">
        <v>2609</v>
      </c>
      <c r="B2417" s="253" t="s">
        <v>478</v>
      </c>
      <c r="C2417" s="253" t="s">
        <v>553</v>
      </c>
      <c r="D2417" s="253" t="s">
        <v>565</v>
      </c>
      <c r="E2417" s="254" t="s">
        <v>565</v>
      </c>
      <c r="G2417" s="257" t="s">
        <v>566</v>
      </c>
      <c r="J2417" s="253">
        <f t="shared" si="39"/>
        <v>1</v>
      </c>
    </row>
    <row r="2418" spans="1:10">
      <c r="A2418" s="253">
        <v>2610</v>
      </c>
      <c r="B2418" s="253" t="s">
        <v>478</v>
      </c>
      <c r="C2418" s="253" t="s">
        <v>553</v>
      </c>
      <c r="D2418" s="253" t="s">
        <v>565</v>
      </c>
      <c r="E2418" s="254" t="s">
        <v>565</v>
      </c>
      <c r="G2418" s="257" t="s">
        <v>566</v>
      </c>
      <c r="J2418" s="253">
        <f t="shared" si="39"/>
        <v>1</v>
      </c>
    </row>
    <row r="2419" spans="1:10">
      <c r="A2419" s="253">
        <v>2611</v>
      </c>
      <c r="B2419" s="253" t="s">
        <v>478</v>
      </c>
      <c r="C2419" s="253" t="s">
        <v>553</v>
      </c>
      <c r="D2419" s="253" t="s">
        <v>565</v>
      </c>
      <c r="E2419" s="254" t="s">
        <v>565</v>
      </c>
      <c r="G2419" s="257" t="s">
        <v>566</v>
      </c>
      <c r="J2419" s="253">
        <f t="shared" si="39"/>
        <v>1</v>
      </c>
    </row>
    <row r="2420" spans="1:10">
      <c r="A2420" s="253">
        <v>2612</v>
      </c>
      <c r="B2420" s="253" t="s">
        <v>478</v>
      </c>
      <c r="C2420" s="253" t="s">
        <v>553</v>
      </c>
      <c r="D2420" s="253" t="s">
        <v>565</v>
      </c>
      <c r="E2420" s="254" t="s">
        <v>565</v>
      </c>
      <c r="G2420" s="257" t="s">
        <v>566</v>
      </c>
      <c r="J2420" s="253">
        <f t="shared" si="39"/>
        <v>1</v>
      </c>
    </row>
    <row r="2421" spans="1:10">
      <c r="A2421" s="253">
        <v>2613</v>
      </c>
      <c r="B2421" s="253" t="s">
        <v>478</v>
      </c>
      <c r="C2421" s="253" t="s">
        <v>553</v>
      </c>
      <c r="D2421" s="253" t="s">
        <v>565</v>
      </c>
      <c r="E2421" s="254" t="s">
        <v>565</v>
      </c>
      <c r="G2421" s="257" t="s">
        <v>566</v>
      </c>
      <c r="J2421" s="253">
        <f t="shared" si="39"/>
        <v>1</v>
      </c>
    </row>
    <row r="2422" spans="1:10">
      <c r="A2422" s="253">
        <v>2614</v>
      </c>
      <c r="B2422" s="253" t="s">
        <v>478</v>
      </c>
      <c r="C2422" s="253" t="s">
        <v>553</v>
      </c>
      <c r="D2422" s="253" t="s">
        <v>565</v>
      </c>
      <c r="E2422" s="254" t="s">
        <v>565</v>
      </c>
      <c r="G2422" s="257" t="s">
        <v>566</v>
      </c>
      <c r="J2422" s="253">
        <f t="shared" si="39"/>
        <v>1</v>
      </c>
    </row>
    <row r="2423" spans="1:10">
      <c r="A2423" s="253">
        <v>2615</v>
      </c>
      <c r="B2423" s="253" t="s">
        <v>478</v>
      </c>
      <c r="C2423" s="253" t="s">
        <v>553</v>
      </c>
      <c r="D2423" s="253" t="s">
        <v>565</v>
      </c>
      <c r="E2423" s="254" t="s">
        <v>565</v>
      </c>
      <c r="G2423" s="257" t="s">
        <v>566</v>
      </c>
      <c r="J2423" s="253">
        <f t="shared" si="39"/>
        <v>1</v>
      </c>
    </row>
    <row r="2424" spans="1:10">
      <c r="A2424" s="253">
        <v>2616</v>
      </c>
      <c r="B2424" s="253" t="s">
        <v>478</v>
      </c>
      <c r="C2424" s="253" t="s">
        <v>553</v>
      </c>
      <c r="D2424" s="253" t="s">
        <v>565</v>
      </c>
      <c r="E2424" s="254" t="s">
        <v>565</v>
      </c>
      <c r="G2424" s="257" t="s">
        <v>566</v>
      </c>
      <c r="J2424" s="253">
        <f t="shared" si="39"/>
        <v>1</v>
      </c>
    </row>
    <row r="2425" spans="1:10">
      <c r="A2425" s="253">
        <v>2617</v>
      </c>
      <c r="B2425" s="253" t="s">
        <v>478</v>
      </c>
      <c r="C2425" s="253" t="s">
        <v>553</v>
      </c>
      <c r="D2425" s="253" t="s">
        <v>565</v>
      </c>
      <c r="E2425" s="254" t="s">
        <v>565</v>
      </c>
      <c r="G2425" s="257" t="s">
        <v>566</v>
      </c>
      <c r="J2425" s="253">
        <f t="shared" si="39"/>
        <v>1</v>
      </c>
    </row>
    <row r="2426" spans="1:10">
      <c r="A2426" s="253">
        <v>2618</v>
      </c>
      <c r="B2426" s="253" t="s">
        <v>478</v>
      </c>
      <c r="C2426" s="253" t="s">
        <v>553</v>
      </c>
      <c r="D2426" s="253" t="s">
        <v>565</v>
      </c>
      <c r="E2426" s="254" t="s">
        <v>565</v>
      </c>
      <c r="G2426" s="257" t="s">
        <v>566</v>
      </c>
      <c r="J2426" s="253">
        <f t="shared" si="39"/>
        <v>1</v>
      </c>
    </row>
    <row r="2427" spans="1:10">
      <c r="A2427" s="253">
        <v>2619</v>
      </c>
      <c r="B2427" s="253" t="s">
        <v>478</v>
      </c>
      <c r="C2427" s="253" t="s">
        <v>553</v>
      </c>
      <c r="D2427" s="253" t="s">
        <v>565</v>
      </c>
      <c r="E2427" s="254" t="s">
        <v>565</v>
      </c>
      <c r="G2427" s="257" t="s">
        <v>566</v>
      </c>
      <c r="J2427" s="253">
        <f t="shared" si="39"/>
        <v>1</v>
      </c>
    </row>
    <row r="2428" spans="1:10">
      <c r="A2428" s="253">
        <v>2620</v>
      </c>
      <c r="B2428" s="253" t="s">
        <v>478</v>
      </c>
      <c r="C2428" s="253" t="s">
        <v>553</v>
      </c>
      <c r="D2428" s="253" t="s">
        <v>565</v>
      </c>
      <c r="E2428" s="254" t="s">
        <v>565</v>
      </c>
      <c r="G2428" s="257" t="s">
        <v>566</v>
      </c>
      <c r="J2428" s="253">
        <f t="shared" si="39"/>
        <v>1</v>
      </c>
    </row>
    <row r="2429" spans="1:10">
      <c r="A2429" s="253">
        <v>2621</v>
      </c>
      <c r="B2429" s="253" t="s">
        <v>478</v>
      </c>
      <c r="C2429" s="253" t="s">
        <v>553</v>
      </c>
      <c r="D2429" s="253" t="s">
        <v>565</v>
      </c>
      <c r="E2429" s="254" t="s">
        <v>565</v>
      </c>
      <c r="G2429" s="254" t="s">
        <v>567</v>
      </c>
      <c r="J2429" s="253">
        <f t="shared" si="39"/>
        <v>1</v>
      </c>
    </row>
    <row r="2430" spans="1:10">
      <c r="A2430" s="253">
        <v>2622</v>
      </c>
      <c r="B2430" s="253" t="s">
        <v>478</v>
      </c>
      <c r="C2430" s="253" t="s">
        <v>553</v>
      </c>
      <c r="D2430" s="253" t="s">
        <v>4</v>
      </c>
      <c r="I2430" s="253"/>
      <c r="J2430" s="253">
        <f t="shared" si="39"/>
        <v>0</v>
      </c>
    </row>
    <row r="2431" spans="1:10">
      <c r="A2431" s="253">
        <v>2623</v>
      </c>
      <c r="B2431" s="253" t="s">
        <v>478</v>
      </c>
      <c r="C2431" s="253" t="s">
        <v>553</v>
      </c>
      <c r="D2431" s="253" t="s">
        <v>4</v>
      </c>
      <c r="I2431" s="253"/>
      <c r="J2431" s="253">
        <f t="shared" si="39"/>
        <v>0</v>
      </c>
    </row>
    <row r="2432" spans="1:10">
      <c r="A2432" s="253">
        <v>2624</v>
      </c>
      <c r="B2432" s="253" t="s">
        <v>478</v>
      </c>
      <c r="C2432" s="253" t="s">
        <v>553</v>
      </c>
      <c r="D2432" s="253" t="s">
        <v>4</v>
      </c>
      <c r="I2432" s="253"/>
      <c r="J2432" s="253">
        <f t="shared" si="39"/>
        <v>0</v>
      </c>
    </row>
    <row r="2433" spans="1:10">
      <c r="A2433" s="253">
        <v>2625</v>
      </c>
      <c r="B2433" s="253" t="s">
        <v>478</v>
      </c>
      <c r="C2433" s="253" t="s">
        <v>553</v>
      </c>
      <c r="D2433" s="253" t="s">
        <v>4</v>
      </c>
      <c r="I2433" s="253"/>
      <c r="J2433" s="253">
        <f t="shared" si="39"/>
        <v>0</v>
      </c>
    </row>
    <row r="2434" spans="1:10">
      <c r="A2434" s="253">
        <v>2626</v>
      </c>
      <c r="B2434" s="253" t="s">
        <v>478</v>
      </c>
      <c r="C2434" s="253" t="s">
        <v>553</v>
      </c>
      <c r="D2434" s="253" t="s">
        <v>4</v>
      </c>
      <c r="I2434" s="253"/>
      <c r="J2434" s="253">
        <f t="shared" si="39"/>
        <v>0</v>
      </c>
    </row>
    <row r="2435" spans="1:10">
      <c r="A2435" s="253">
        <v>2627</v>
      </c>
      <c r="B2435" s="253" t="s">
        <v>478</v>
      </c>
      <c r="C2435" s="253" t="s">
        <v>553</v>
      </c>
      <c r="D2435" s="253" t="s">
        <v>4</v>
      </c>
      <c r="I2435" s="253"/>
      <c r="J2435" s="253">
        <f t="shared" si="39"/>
        <v>0</v>
      </c>
    </row>
    <row r="2436" spans="1:10">
      <c r="A2436" s="253">
        <v>2628</v>
      </c>
      <c r="B2436" s="253" t="s">
        <v>478</v>
      </c>
      <c r="C2436" s="253" t="s">
        <v>553</v>
      </c>
      <c r="D2436" s="253" t="s">
        <v>4</v>
      </c>
      <c r="E2436" s="254" t="s">
        <v>571</v>
      </c>
      <c r="J2436" s="253">
        <f t="shared" si="39"/>
        <v>3</v>
      </c>
    </row>
    <row r="2437" spans="1:10">
      <c r="A2437" s="253">
        <v>2629</v>
      </c>
      <c r="B2437" s="253" t="s">
        <v>478</v>
      </c>
      <c r="C2437" s="253" t="s">
        <v>553</v>
      </c>
      <c r="D2437" s="253" t="s">
        <v>4</v>
      </c>
      <c r="I2437" s="253"/>
      <c r="J2437" s="253">
        <f t="shared" si="39"/>
        <v>0</v>
      </c>
    </row>
    <row r="2438" spans="1:10">
      <c r="A2438" s="253">
        <v>2630</v>
      </c>
      <c r="B2438" s="253" t="s">
        <v>478</v>
      </c>
      <c r="C2438" s="253" t="s">
        <v>553</v>
      </c>
      <c r="D2438" s="253" t="s">
        <v>4</v>
      </c>
      <c r="E2438" s="254" t="s">
        <v>571</v>
      </c>
      <c r="J2438" s="253">
        <f t="shared" si="39"/>
        <v>3</v>
      </c>
    </row>
    <row r="2439" spans="1:10">
      <c r="A2439" s="253">
        <v>2631</v>
      </c>
      <c r="B2439" s="253" t="s">
        <v>478</v>
      </c>
      <c r="C2439" s="253" t="s">
        <v>553</v>
      </c>
      <c r="D2439" s="253" t="s">
        <v>4</v>
      </c>
      <c r="I2439" s="253"/>
      <c r="J2439" s="253">
        <f t="shared" si="39"/>
        <v>0</v>
      </c>
    </row>
    <row r="2440" spans="1:10">
      <c r="A2440" s="253">
        <v>2632</v>
      </c>
      <c r="B2440" s="253" t="s">
        <v>478</v>
      </c>
      <c r="C2440" s="253" t="s">
        <v>553</v>
      </c>
      <c r="D2440" s="253" t="s">
        <v>4</v>
      </c>
      <c r="I2440" s="253"/>
      <c r="J2440" s="253">
        <f t="shared" si="39"/>
        <v>0</v>
      </c>
    </row>
    <row r="2441" spans="1:10">
      <c r="A2441" s="253">
        <v>2633</v>
      </c>
      <c r="B2441" s="253" t="s">
        <v>478</v>
      </c>
      <c r="C2441" s="253" t="s">
        <v>553</v>
      </c>
      <c r="D2441" s="253" t="s">
        <v>4</v>
      </c>
      <c r="I2441" s="253"/>
      <c r="J2441" s="253">
        <f t="shared" ref="J2441:J2504" si="40">IF(E2441="Category 1",1,IF(E2441="Category 2",2,IF(E2441="Category 3",3,0)))</f>
        <v>0</v>
      </c>
    </row>
    <row r="2442" spans="1:10">
      <c r="A2442" s="253">
        <v>2634</v>
      </c>
      <c r="B2442" s="253" t="s">
        <v>478</v>
      </c>
      <c r="C2442" s="253" t="s">
        <v>553</v>
      </c>
      <c r="D2442" s="253" t="s">
        <v>4</v>
      </c>
      <c r="I2442" s="253"/>
      <c r="J2442" s="253">
        <f t="shared" si="40"/>
        <v>0</v>
      </c>
    </row>
    <row r="2443" spans="1:10">
      <c r="A2443" s="253">
        <v>2635</v>
      </c>
      <c r="B2443" s="253" t="s">
        <v>478</v>
      </c>
      <c r="C2443" s="253" t="s">
        <v>553</v>
      </c>
      <c r="D2443" s="253" t="s">
        <v>4</v>
      </c>
      <c r="I2443" s="253"/>
      <c r="J2443" s="253">
        <f t="shared" si="40"/>
        <v>0</v>
      </c>
    </row>
    <row r="2444" spans="1:10">
      <c r="A2444" s="253">
        <v>2636</v>
      </c>
      <c r="B2444" s="253" t="s">
        <v>478</v>
      </c>
      <c r="C2444" s="253" t="s">
        <v>553</v>
      </c>
      <c r="D2444" s="253" t="s">
        <v>4</v>
      </c>
      <c r="I2444" s="253"/>
      <c r="J2444" s="253">
        <f t="shared" si="40"/>
        <v>0</v>
      </c>
    </row>
    <row r="2445" spans="1:10">
      <c r="A2445" s="253">
        <v>2637</v>
      </c>
      <c r="B2445" s="253" t="s">
        <v>478</v>
      </c>
      <c r="C2445" s="253" t="s">
        <v>553</v>
      </c>
      <c r="D2445" s="253" t="s">
        <v>4</v>
      </c>
      <c r="I2445" s="253"/>
      <c r="J2445" s="253">
        <f t="shared" si="40"/>
        <v>0</v>
      </c>
    </row>
    <row r="2446" spans="1:10">
      <c r="A2446" s="253">
        <v>2638</v>
      </c>
      <c r="B2446" s="253" t="s">
        <v>478</v>
      </c>
      <c r="C2446" s="253" t="s">
        <v>553</v>
      </c>
      <c r="D2446" s="253" t="s">
        <v>4</v>
      </c>
      <c r="I2446" s="253"/>
      <c r="J2446" s="253">
        <f t="shared" si="40"/>
        <v>0</v>
      </c>
    </row>
    <row r="2447" spans="1:10">
      <c r="A2447" s="253">
        <v>2639</v>
      </c>
      <c r="B2447" s="253" t="s">
        <v>478</v>
      </c>
      <c r="C2447" s="253" t="s">
        <v>553</v>
      </c>
      <c r="D2447" s="253" t="s">
        <v>4</v>
      </c>
      <c r="I2447" s="253"/>
      <c r="J2447" s="253">
        <f t="shared" si="40"/>
        <v>0</v>
      </c>
    </row>
    <row r="2448" spans="1:10">
      <c r="A2448" s="253">
        <v>2640</v>
      </c>
      <c r="B2448" s="253" t="s">
        <v>526</v>
      </c>
      <c r="C2448" s="253" t="s">
        <v>479</v>
      </c>
      <c r="D2448" s="253" t="s">
        <v>565</v>
      </c>
      <c r="E2448" s="254" t="s">
        <v>565</v>
      </c>
      <c r="G2448" s="257" t="s">
        <v>566</v>
      </c>
      <c r="J2448" s="253">
        <f t="shared" si="40"/>
        <v>1</v>
      </c>
    </row>
    <row r="2449" spans="1:10">
      <c r="A2449" s="253">
        <v>2641</v>
      </c>
      <c r="B2449" s="253" t="s">
        <v>526</v>
      </c>
      <c r="C2449" s="253" t="s">
        <v>479</v>
      </c>
      <c r="D2449" s="253" t="s">
        <v>565</v>
      </c>
      <c r="E2449" s="254" t="s">
        <v>565</v>
      </c>
      <c r="G2449" s="257" t="s">
        <v>566</v>
      </c>
      <c r="J2449" s="253">
        <f t="shared" si="40"/>
        <v>1</v>
      </c>
    </row>
    <row r="2450" spans="1:10">
      <c r="A2450" s="253">
        <v>2642</v>
      </c>
      <c r="B2450" s="253" t="s">
        <v>526</v>
      </c>
      <c r="C2450" s="253" t="s">
        <v>479</v>
      </c>
      <c r="D2450" s="253" t="s">
        <v>4</v>
      </c>
      <c r="E2450" s="254" t="s">
        <v>571</v>
      </c>
      <c r="J2450" s="253">
        <f t="shared" si="40"/>
        <v>3</v>
      </c>
    </row>
    <row r="2451" spans="1:10">
      <c r="A2451" s="253">
        <v>2643</v>
      </c>
      <c r="B2451" s="253" t="s">
        <v>526</v>
      </c>
      <c r="C2451" s="253" t="s">
        <v>479</v>
      </c>
      <c r="D2451" s="253" t="s">
        <v>4</v>
      </c>
      <c r="E2451" s="254" t="s">
        <v>571</v>
      </c>
      <c r="J2451" s="253">
        <f t="shared" si="40"/>
        <v>3</v>
      </c>
    </row>
    <row r="2452" spans="1:10">
      <c r="A2452" s="253">
        <v>2644</v>
      </c>
      <c r="B2452" s="253" t="s">
        <v>526</v>
      </c>
      <c r="C2452" s="253" t="s">
        <v>479</v>
      </c>
      <c r="D2452" s="253" t="s">
        <v>4</v>
      </c>
      <c r="I2452" s="253"/>
      <c r="J2452" s="253">
        <f t="shared" si="40"/>
        <v>0</v>
      </c>
    </row>
    <row r="2453" spans="1:10">
      <c r="A2453" s="253">
        <v>2645</v>
      </c>
      <c r="B2453" s="253" t="s">
        <v>526</v>
      </c>
      <c r="C2453" s="253" t="s">
        <v>479</v>
      </c>
      <c r="D2453" s="253" t="s">
        <v>4</v>
      </c>
      <c r="I2453" s="253"/>
      <c r="J2453" s="253">
        <f t="shared" si="40"/>
        <v>0</v>
      </c>
    </row>
    <row r="2454" spans="1:10">
      <c r="A2454" s="253">
        <v>2646</v>
      </c>
      <c r="B2454" s="253" t="s">
        <v>526</v>
      </c>
      <c r="C2454" s="253" t="s">
        <v>479</v>
      </c>
      <c r="D2454" s="253" t="s">
        <v>4</v>
      </c>
      <c r="I2454" s="253"/>
      <c r="J2454" s="253">
        <f t="shared" si="40"/>
        <v>0</v>
      </c>
    </row>
    <row r="2455" spans="1:10">
      <c r="A2455" s="253">
        <v>2647</v>
      </c>
      <c r="B2455" s="253" t="s">
        <v>526</v>
      </c>
      <c r="C2455" s="253" t="s">
        <v>479</v>
      </c>
      <c r="D2455" s="253" t="s">
        <v>4</v>
      </c>
      <c r="E2455" s="254" t="s">
        <v>571</v>
      </c>
      <c r="J2455" s="253">
        <f t="shared" si="40"/>
        <v>3</v>
      </c>
    </row>
    <row r="2456" spans="1:10">
      <c r="A2456" s="253">
        <v>2648</v>
      </c>
      <c r="B2456" s="253" t="s">
        <v>526</v>
      </c>
      <c r="C2456" s="253" t="s">
        <v>479</v>
      </c>
      <c r="D2456" s="253" t="s">
        <v>4</v>
      </c>
      <c r="I2456" s="253"/>
      <c r="J2456" s="253">
        <f t="shared" si="40"/>
        <v>0</v>
      </c>
    </row>
    <row r="2457" spans="1:10">
      <c r="A2457" s="253">
        <v>2649</v>
      </c>
      <c r="B2457" s="253" t="s">
        <v>526</v>
      </c>
      <c r="C2457" s="253" t="s">
        <v>479</v>
      </c>
      <c r="D2457" s="253" t="s">
        <v>4</v>
      </c>
      <c r="I2457" s="253"/>
      <c r="J2457" s="253">
        <f t="shared" si="40"/>
        <v>0</v>
      </c>
    </row>
    <row r="2458" spans="1:10">
      <c r="A2458" s="253">
        <v>2650</v>
      </c>
      <c r="B2458" s="253" t="s">
        <v>526</v>
      </c>
      <c r="C2458" s="253" t="s">
        <v>479</v>
      </c>
      <c r="D2458" s="253" t="s">
        <v>565</v>
      </c>
      <c r="E2458" s="254" t="s">
        <v>565</v>
      </c>
      <c r="G2458" s="254" t="s">
        <v>567</v>
      </c>
      <c r="J2458" s="253">
        <f t="shared" si="40"/>
        <v>1</v>
      </c>
    </row>
    <row r="2459" spans="1:10">
      <c r="A2459" s="253">
        <v>2651</v>
      </c>
      <c r="B2459" s="253" t="s">
        <v>526</v>
      </c>
      <c r="C2459" s="253" t="s">
        <v>479</v>
      </c>
      <c r="D2459" s="253" t="s">
        <v>565</v>
      </c>
      <c r="E2459" s="254" t="s">
        <v>565</v>
      </c>
      <c r="G2459" s="254" t="s">
        <v>567</v>
      </c>
      <c r="J2459" s="253">
        <f t="shared" si="40"/>
        <v>1</v>
      </c>
    </row>
    <row r="2460" spans="1:10">
      <c r="A2460" s="253">
        <v>2652</v>
      </c>
      <c r="B2460" s="253" t="s">
        <v>526</v>
      </c>
      <c r="C2460" s="253" t="s">
        <v>479</v>
      </c>
      <c r="D2460" s="253" t="s">
        <v>4</v>
      </c>
      <c r="I2460" s="253"/>
      <c r="J2460" s="253">
        <f t="shared" si="40"/>
        <v>0</v>
      </c>
    </row>
    <row r="2461" spans="1:10">
      <c r="A2461" s="253">
        <v>2653</v>
      </c>
      <c r="B2461" s="253" t="s">
        <v>526</v>
      </c>
      <c r="C2461" s="253" t="s">
        <v>479</v>
      </c>
      <c r="D2461" s="253" t="s">
        <v>4</v>
      </c>
      <c r="I2461" s="253"/>
      <c r="J2461" s="253">
        <f t="shared" si="40"/>
        <v>0</v>
      </c>
    </row>
    <row r="2462" spans="1:10">
      <c r="A2462" s="253">
        <v>2654</v>
      </c>
      <c r="B2462" s="253" t="s">
        <v>526</v>
      </c>
      <c r="C2462" s="253" t="s">
        <v>479</v>
      </c>
      <c r="D2462" s="253" t="s">
        <v>4</v>
      </c>
      <c r="I2462" s="253"/>
      <c r="J2462" s="253">
        <f t="shared" si="40"/>
        <v>0</v>
      </c>
    </row>
    <row r="2463" spans="1:10">
      <c r="A2463" s="253">
        <v>2655</v>
      </c>
      <c r="B2463" s="253" t="s">
        <v>526</v>
      </c>
      <c r="C2463" s="253" t="s">
        <v>479</v>
      </c>
      <c r="D2463" s="253" t="s">
        <v>4</v>
      </c>
      <c r="I2463" s="253"/>
      <c r="J2463" s="253">
        <f t="shared" si="40"/>
        <v>0</v>
      </c>
    </row>
    <row r="2464" spans="1:10">
      <c r="A2464" s="253">
        <v>2656</v>
      </c>
      <c r="B2464" s="253" t="s">
        <v>526</v>
      </c>
      <c r="C2464" s="253" t="s">
        <v>479</v>
      </c>
      <c r="D2464" s="253" t="s">
        <v>4</v>
      </c>
      <c r="I2464" s="253"/>
      <c r="J2464" s="253">
        <f t="shared" si="40"/>
        <v>0</v>
      </c>
    </row>
    <row r="2465" spans="1:10">
      <c r="A2465" s="253">
        <v>2657</v>
      </c>
      <c r="B2465" s="253" t="s">
        <v>526</v>
      </c>
      <c r="C2465" s="253" t="s">
        <v>479</v>
      </c>
      <c r="D2465" s="253" t="s">
        <v>4</v>
      </c>
      <c r="I2465" s="253"/>
      <c r="J2465" s="253">
        <f t="shared" si="40"/>
        <v>0</v>
      </c>
    </row>
    <row r="2466" spans="1:10">
      <c r="A2466" s="253">
        <v>2658</v>
      </c>
      <c r="B2466" s="253" t="s">
        <v>526</v>
      </c>
      <c r="C2466" s="253" t="s">
        <v>479</v>
      </c>
      <c r="D2466" s="253" t="s">
        <v>4</v>
      </c>
      <c r="I2466" s="253"/>
      <c r="J2466" s="253">
        <f t="shared" si="40"/>
        <v>0</v>
      </c>
    </row>
    <row r="2467" spans="1:10">
      <c r="A2467" s="253">
        <v>2659</v>
      </c>
      <c r="B2467" s="253" t="s">
        <v>526</v>
      </c>
      <c r="C2467" s="253" t="s">
        <v>479</v>
      </c>
      <c r="D2467" s="253" t="s">
        <v>4</v>
      </c>
      <c r="I2467" s="253"/>
      <c r="J2467" s="253">
        <f t="shared" si="40"/>
        <v>0</v>
      </c>
    </row>
    <row r="2468" spans="1:10">
      <c r="A2468" s="253">
        <v>2660</v>
      </c>
      <c r="B2468" s="253" t="s">
        <v>526</v>
      </c>
      <c r="C2468" s="253" t="s">
        <v>479</v>
      </c>
      <c r="D2468" s="253" t="s">
        <v>4</v>
      </c>
      <c r="I2468" s="253"/>
      <c r="J2468" s="253">
        <f t="shared" si="40"/>
        <v>0</v>
      </c>
    </row>
    <row r="2469" spans="1:10">
      <c r="A2469" s="253">
        <v>2661</v>
      </c>
      <c r="B2469" s="253" t="s">
        <v>526</v>
      </c>
      <c r="C2469" s="253" t="s">
        <v>479</v>
      </c>
      <c r="D2469" s="253" t="s">
        <v>4</v>
      </c>
      <c r="I2469" s="253"/>
      <c r="J2469" s="253">
        <f t="shared" si="40"/>
        <v>0</v>
      </c>
    </row>
    <row r="2470" spans="1:10">
      <c r="A2470" s="253">
        <v>2662</v>
      </c>
      <c r="B2470" s="253" t="s">
        <v>526</v>
      </c>
      <c r="C2470" s="253" t="s">
        <v>479</v>
      </c>
      <c r="D2470" s="253" t="s">
        <v>4</v>
      </c>
      <c r="I2470" s="253"/>
      <c r="J2470" s="253">
        <f t="shared" si="40"/>
        <v>0</v>
      </c>
    </row>
    <row r="2471" spans="1:10">
      <c r="A2471" s="253">
        <v>2663</v>
      </c>
      <c r="B2471" s="253" t="s">
        <v>526</v>
      </c>
      <c r="C2471" s="253" t="s">
        <v>479</v>
      </c>
      <c r="D2471" s="253" t="s">
        <v>4</v>
      </c>
      <c r="I2471" s="253"/>
      <c r="J2471" s="253">
        <f t="shared" si="40"/>
        <v>0</v>
      </c>
    </row>
    <row r="2472" spans="1:10">
      <c r="A2472" s="253">
        <v>2664</v>
      </c>
      <c r="B2472" s="253" t="s">
        <v>526</v>
      </c>
      <c r="C2472" s="253" t="s">
        <v>479</v>
      </c>
      <c r="D2472" s="253" t="s">
        <v>4</v>
      </c>
      <c r="I2472" s="253"/>
      <c r="J2472" s="253">
        <f t="shared" si="40"/>
        <v>0</v>
      </c>
    </row>
    <row r="2473" spans="1:10">
      <c r="A2473" s="253">
        <v>2665</v>
      </c>
      <c r="B2473" s="253" t="s">
        <v>526</v>
      </c>
      <c r="C2473" s="253" t="s">
        <v>479</v>
      </c>
      <c r="D2473" s="253" t="s">
        <v>4</v>
      </c>
      <c r="I2473" s="253"/>
      <c r="J2473" s="253">
        <f t="shared" si="40"/>
        <v>0</v>
      </c>
    </row>
    <row r="2474" spans="1:10">
      <c r="A2474" s="253">
        <v>2666</v>
      </c>
      <c r="B2474" s="253" t="s">
        <v>526</v>
      </c>
      <c r="C2474" s="253" t="s">
        <v>479</v>
      </c>
      <c r="D2474" s="253" t="s">
        <v>4</v>
      </c>
      <c r="I2474" s="253"/>
      <c r="J2474" s="253">
        <f t="shared" si="40"/>
        <v>0</v>
      </c>
    </row>
    <row r="2475" spans="1:10">
      <c r="A2475" s="253">
        <v>2667</v>
      </c>
      <c r="B2475" s="253" t="s">
        <v>526</v>
      </c>
      <c r="C2475" s="253" t="s">
        <v>479</v>
      </c>
      <c r="D2475" s="253" t="s">
        <v>4</v>
      </c>
      <c r="I2475" s="253"/>
      <c r="J2475" s="253">
        <f t="shared" si="40"/>
        <v>0</v>
      </c>
    </row>
    <row r="2476" spans="1:10">
      <c r="A2476" s="253">
        <v>2668</v>
      </c>
      <c r="B2476" s="253" t="s">
        <v>526</v>
      </c>
      <c r="C2476" s="253" t="s">
        <v>479</v>
      </c>
      <c r="D2476" s="253" t="s">
        <v>4</v>
      </c>
      <c r="I2476" s="253"/>
      <c r="J2476" s="253">
        <f t="shared" si="40"/>
        <v>0</v>
      </c>
    </row>
    <row r="2477" spans="1:10">
      <c r="A2477" s="253">
        <v>2669</v>
      </c>
      <c r="B2477" s="253" t="s">
        <v>526</v>
      </c>
      <c r="C2477" s="253" t="s">
        <v>479</v>
      </c>
      <c r="D2477" s="253" t="s">
        <v>4</v>
      </c>
      <c r="I2477" s="253"/>
      <c r="J2477" s="253">
        <f t="shared" si="40"/>
        <v>0</v>
      </c>
    </row>
    <row r="2478" spans="1:10">
      <c r="A2478" s="253">
        <v>2670</v>
      </c>
      <c r="B2478" s="253" t="s">
        <v>526</v>
      </c>
      <c r="C2478" s="253" t="s">
        <v>479</v>
      </c>
      <c r="D2478" s="253" t="s">
        <v>4</v>
      </c>
      <c r="I2478" s="253"/>
      <c r="J2478" s="253">
        <f t="shared" si="40"/>
        <v>0</v>
      </c>
    </row>
    <row r="2479" spans="1:10">
      <c r="A2479" s="253">
        <v>2671</v>
      </c>
      <c r="B2479" s="253" t="s">
        <v>526</v>
      </c>
      <c r="C2479" s="253" t="s">
        <v>479</v>
      </c>
      <c r="D2479" s="253" t="s">
        <v>4</v>
      </c>
      <c r="I2479" s="253"/>
      <c r="J2479" s="253">
        <f t="shared" si="40"/>
        <v>0</v>
      </c>
    </row>
    <row r="2480" spans="1:10">
      <c r="A2480" s="253">
        <v>2672</v>
      </c>
      <c r="B2480" s="253" t="s">
        <v>526</v>
      </c>
      <c r="C2480" s="253" t="s">
        <v>479</v>
      </c>
      <c r="D2480" s="253" t="s">
        <v>4</v>
      </c>
      <c r="I2480" s="253"/>
      <c r="J2480" s="253">
        <f t="shared" si="40"/>
        <v>0</v>
      </c>
    </row>
    <row r="2481" spans="1:10">
      <c r="A2481" s="253">
        <v>2673</v>
      </c>
      <c r="B2481" s="253" t="s">
        <v>526</v>
      </c>
      <c r="C2481" s="253" t="s">
        <v>479</v>
      </c>
      <c r="D2481" s="253" t="s">
        <v>4</v>
      </c>
      <c r="I2481" s="253"/>
      <c r="J2481" s="253">
        <f t="shared" si="40"/>
        <v>0</v>
      </c>
    </row>
    <row r="2482" spans="1:10">
      <c r="A2482" s="253">
        <v>2674</v>
      </c>
      <c r="B2482" s="253" t="s">
        <v>526</v>
      </c>
      <c r="C2482" s="253" t="s">
        <v>479</v>
      </c>
      <c r="D2482" s="253" t="s">
        <v>4</v>
      </c>
      <c r="I2482" s="253"/>
      <c r="J2482" s="253">
        <f t="shared" si="40"/>
        <v>0</v>
      </c>
    </row>
    <row r="2483" spans="1:10">
      <c r="A2483" s="253">
        <v>2675</v>
      </c>
      <c r="B2483" s="253" t="s">
        <v>526</v>
      </c>
      <c r="C2483" s="253" t="s">
        <v>479</v>
      </c>
      <c r="D2483" s="253" t="s">
        <v>4</v>
      </c>
      <c r="I2483" s="253"/>
      <c r="J2483" s="253">
        <f t="shared" si="40"/>
        <v>0</v>
      </c>
    </row>
    <row r="2484" spans="1:10">
      <c r="A2484" s="253">
        <v>2676</v>
      </c>
      <c r="B2484" s="253" t="s">
        <v>526</v>
      </c>
      <c r="C2484" s="253" t="s">
        <v>479</v>
      </c>
      <c r="D2484" s="253" t="s">
        <v>4</v>
      </c>
      <c r="I2484" s="253"/>
      <c r="J2484" s="253">
        <f t="shared" si="40"/>
        <v>0</v>
      </c>
    </row>
    <row r="2485" spans="1:10">
      <c r="A2485" s="253">
        <v>2677</v>
      </c>
      <c r="B2485" s="253" t="s">
        <v>526</v>
      </c>
      <c r="C2485" s="253" t="s">
        <v>479</v>
      </c>
      <c r="D2485" s="253" t="s">
        <v>4</v>
      </c>
      <c r="I2485" s="253"/>
      <c r="J2485" s="253">
        <f t="shared" si="40"/>
        <v>0</v>
      </c>
    </row>
    <row r="2486" spans="1:10">
      <c r="A2486" s="253">
        <v>2678</v>
      </c>
      <c r="B2486" s="253" t="s">
        <v>526</v>
      </c>
      <c r="C2486" s="253" t="s">
        <v>479</v>
      </c>
      <c r="D2486" s="253" t="s">
        <v>4</v>
      </c>
      <c r="I2486" s="253"/>
      <c r="J2486" s="253">
        <f t="shared" si="40"/>
        <v>0</v>
      </c>
    </row>
    <row r="2487" spans="1:10">
      <c r="A2487" s="253">
        <v>2679</v>
      </c>
      <c r="B2487" s="253" t="s">
        <v>526</v>
      </c>
      <c r="C2487" s="253" t="s">
        <v>479</v>
      </c>
      <c r="D2487" s="253" t="s">
        <v>4</v>
      </c>
      <c r="I2487" s="253"/>
      <c r="J2487" s="253">
        <f t="shared" si="40"/>
        <v>0</v>
      </c>
    </row>
    <row r="2488" spans="1:10">
      <c r="A2488" s="253">
        <v>2680</v>
      </c>
      <c r="B2488" s="253" t="s">
        <v>526</v>
      </c>
      <c r="C2488" s="253" t="s">
        <v>479</v>
      </c>
      <c r="D2488" s="253" t="s">
        <v>4</v>
      </c>
      <c r="E2488" s="254" t="s">
        <v>570</v>
      </c>
      <c r="J2488" s="253">
        <f t="shared" si="40"/>
        <v>2</v>
      </c>
    </row>
    <row r="2489" spans="1:10">
      <c r="A2489" s="253">
        <v>2681</v>
      </c>
      <c r="B2489" s="253" t="s">
        <v>526</v>
      </c>
      <c r="C2489" s="253" t="s">
        <v>479</v>
      </c>
      <c r="D2489" s="253" t="s">
        <v>4</v>
      </c>
      <c r="I2489" s="253"/>
      <c r="J2489" s="253">
        <f t="shared" si="40"/>
        <v>0</v>
      </c>
    </row>
    <row r="2490" spans="1:10">
      <c r="A2490" s="253">
        <v>2682</v>
      </c>
      <c r="B2490" s="253" t="s">
        <v>526</v>
      </c>
      <c r="C2490" s="253" t="s">
        <v>479</v>
      </c>
      <c r="D2490" s="253" t="s">
        <v>4</v>
      </c>
      <c r="I2490" s="253"/>
      <c r="J2490" s="253">
        <f t="shared" si="40"/>
        <v>0</v>
      </c>
    </row>
    <row r="2491" spans="1:10">
      <c r="A2491" s="253">
        <v>2683</v>
      </c>
      <c r="B2491" s="253" t="s">
        <v>526</v>
      </c>
      <c r="C2491" s="253" t="s">
        <v>479</v>
      </c>
      <c r="D2491" s="253" t="s">
        <v>4</v>
      </c>
      <c r="I2491" s="253"/>
      <c r="J2491" s="253">
        <f t="shared" si="40"/>
        <v>0</v>
      </c>
    </row>
    <row r="2492" spans="1:10">
      <c r="A2492" s="253">
        <v>2684</v>
      </c>
      <c r="B2492" s="253" t="s">
        <v>526</v>
      </c>
      <c r="C2492" s="253" t="s">
        <v>479</v>
      </c>
      <c r="D2492" s="253" t="s">
        <v>4</v>
      </c>
      <c r="I2492" s="253"/>
      <c r="J2492" s="253">
        <f t="shared" si="40"/>
        <v>0</v>
      </c>
    </row>
    <row r="2493" spans="1:10">
      <c r="A2493" s="253">
        <v>2685</v>
      </c>
      <c r="B2493" s="253" t="s">
        <v>526</v>
      </c>
      <c r="C2493" s="253" t="s">
        <v>479</v>
      </c>
      <c r="D2493" s="253" t="s">
        <v>4</v>
      </c>
      <c r="I2493" s="253"/>
      <c r="J2493" s="253">
        <f t="shared" si="40"/>
        <v>0</v>
      </c>
    </row>
    <row r="2494" spans="1:10">
      <c r="A2494" s="253">
        <v>2686</v>
      </c>
      <c r="B2494" s="253" t="s">
        <v>526</v>
      </c>
      <c r="C2494" s="253" t="s">
        <v>479</v>
      </c>
      <c r="D2494" s="253" t="s">
        <v>4</v>
      </c>
      <c r="I2494" s="253"/>
      <c r="J2494" s="253">
        <f t="shared" si="40"/>
        <v>0</v>
      </c>
    </row>
    <row r="2495" spans="1:10">
      <c r="A2495" s="253">
        <v>2687</v>
      </c>
      <c r="B2495" s="253" t="s">
        <v>526</v>
      </c>
      <c r="C2495" s="253" t="s">
        <v>479</v>
      </c>
      <c r="D2495" s="253" t="s">
        <v>4</v>
      </c>
      <c r="I2495" s="253"/>
      <c r="J2495" s="253">
        <f t="shared" si="40"/>
        <v>0</v>
      </c>
    </row>
    <row r="2496" spans="1:10">
      <c r="A2496" s="253">
        <v>2688</v>
      </c>
      <c r="B2496" s="253" t="s">
        <v>526</v>
      </c>
      <c r="C2496" s="253" t="s">
        <v>479</v>
      </c>
      <c r="D2496" s="253" t="s">
        <v>4</v>
      </c>
      <c r="I2496" s="253"/>
      <c r="J2496" s="253">
        <f t="shared" si="40"/>
        <v>0</v>
      </c>
    </row>
    <row r="2497" spans="1:10">
      <c r="A2497" s="253">
        <v>2689</v>
      </c>
      <c r="B2497" s="253" t="s">
        <v>526</v>
      </c>
      <c r="C2497" s="253" t="s">
        <v>479</v>
      </c>
      <c r="D2497" s="253" t="s">
        <v>4</v>
      </c>
      <c r="I2497" s="253"/>
      <c r="J2497" s="253">
        <f t="shared" si="40"/>
        <v>0</v>
      </c>
    </row>
    <row r="2498" spans="1:10">
      <c r="A2498" s="253">
        <v>2690</v>
      </c>
      <c r="B2498" s="253" t="s">
        <v>526</v>
      </c>
      <c r="C2498" s="253" t="s">
        <v>479</v>
      </c>
      <c r="D2498" s="253" t="s">
        <v>4</v>
      </c>
      <c r="I2498" s="253"/>
      <c r="J2498" s="253">
        <f t="shared" si="40"/>
        <v>0</v>
      </c>
    </row>
    <row r="2499" spans="1:10">
      <c r="A2499" s="253">
        <v>2691</v>
      </c>
      <c r="B2499" s="253" t="s">
        <v>526</v>
      </c>
      <c r="C2499" s="253" t="s">
        <v>479</v>
      </c>
      <c r="D2499" s="253" t="s">
        <v>4</v>
      </c>
      <c r="I2499" s="253"/>
      <c r="J2499" s="253">
        <f t="shared" si="40"/>
        <v>0</v>
      </c>
    </row>
    <row r="2500" spans="1:10">
      <c r="A2500" s="253">
        <v>2692</v>
      </c>
      <c r="B2500" s="253" t="s">
        <v>526</v>
      </c>
      <c r="C2500" s="253" t="s">
        <v>479</v>
      </c>
      <c r="D2500" s="253" t="s">
        <v>4</v>
      </c>
      <c r="I2500" s="253"/>
      <c r="J2500" s="253">
        <f t="shared" si="40"/>
        <v>0</v>
      </c>
    </row>
    <row r="2501" spans="1:10">
      <c r="A2501" s="253">
        <v>2693</v>
      </c>
      <c r="B2501" s="253" t="s">
        <v>526</v>
      </c>
      <c r="C2501" s="253" t="s">
        <v>479</v>
      </c>
      <c r="D2501" s="253" t="s">
        <v>4</v>
      </c>
      <c r="I2501" s="253"/>
      <c r="J2501" s="253">
        <f t="shared" si="40"/>
        <v>0</v>
      </c>
    </row>
    <row r="2502" spans="1:10">
      <c r="A2502" s="253">
        <v>2694</v>
      </c>
      <c r="B2502" s="253" t="s">
        <v>526</v>
      </c>
      <c r="C2502" s="253" t="s">
        <v>479</v>
      </c>
      <c r="D2502" s="253" t="s">
        <v>4</v>
      </c>
      <c r="I2502" s="253"/>
      <c r="J2502" s="253">
        <f t="shared" si="40"/>
        <v>0</v>
      </c>
    </row>
    <row r="2503" spans="1:10">
      <c r="A2503" s="253">
        <v>2695</v>
      </c>
      <c r="B2503" s="253" t="s">
        <v>526</v>
      </c>
      <c r="C2503" s="253" t="s">
        <v>479</v>
      </c>
      <c r="D2503" s="253" t="s">
        <v>4</v>
      </c>
      <c r="I2503" s="253"/>
      <c r="J2503" s="253">
        <f t="shared" si="40"/>
        <v>0</v>
      </c>
    </row>
    <row r="2504" spans="1:10">
      <c r="A2504" s="253">
        <v>2696</v>
      </c>
      <c r="B2504" s="253" t="s">
        <v>526</v>
      </c>
      <c r="C2504" s="253" t="s">
        <v>479</v>
      </c>
      <c r="D2504" s="253" t="s">
        <v>4</v>
      </c>
      <c r="I2504" s="253"/>
      <c r="J2504" s="253">
        <f t="shared" si="40"/>
        <v>0</v>
      </c>
    </row>
    <row r="2505" spans="1:10">
      <c r="A2505" s="253">
        <v>2697</v>
      </c>
      <c r="B2505" s="253" t="s">
        <v>526</v>
      </c>
      <c r="C2505" s="253" t="s">
        <v>479</v>
      </c>
      <c r="D2505" s="253" t="s">
        <v>4</v>
      </c>
      <c r="I2505" s="253"/>
      <c r="J2505" s="253">
        <f t="shared" ref="J2505:J2568" si="41">IF(E2505="Category 1",1,IF(E2505="Category 2",2,IF(E2505="Category 3",3,0)))</f>
        <v>0</v>
      </c>
    </row>
    <row r="2506" spans="1:10">
      <c r="A2506" s="253">
        <v>2698</v>
      </c>
      <c r="B2506" s="253" t="s">
        <v>526</v>
      </c>
      <c r="C2506" s="253" t="s">
        <v>479</v>
      </c>
      <c r="D2506" s="253" t="s">
        <v>4</v>
      </c>
      <c r="I2506" s="253"/>
      <c r="J2506" s="253">
        <f t="shared" si="41"/>
        <v>0</v>
      </c>
    </row>
    <row r="2507" spans="1:10">
      <c r="A2507" s="253">
        <v>2699</v>
      </c>
      <c r="B2507" s="253" t="s">
        <v>526</v>
      </c>
      <c r="C2507" s="253" t="s">
        <v>479</v>
      </c>
      <c r="D2507" s="253" t="s">
        <v>4</v>
      </c>
      <c r="I2507" s="253"/>
      <c r="J2507" s="253">
        <f t="shared" si="41"/>
        <v>0</v>
      </c>
    </row>
    <row r="2508" spans="1:10">
      <c r="A2508" s="253">
        <v>2700</v>
      </c>
      <c r="B2508" s="253" t="s">
        <v>526</v>
      </c>
      <c r="C2508" s="253" t="s">
        <v>479</v>
      </c>
      <c r="D2508" s="253" t="s">
        <v>4</v>
      </c>
      <c r="I2508" s="253"/>
      <c r="J2508" s="253">
        <f t="shared" si="41"/>
        <v>0</v>
      </c>
    </row>
    <row r="2509" spans="1:10">
      <c r="A2509" s="253">
        <v>2701</v>
      </c>
      <c r="B2509" s="253" t="s">
        <v>526</v>
      </c>
      <c r="C2509" s="253" t="s">
        <v>479</v>
      </c>
      <c r="D2509" s="253" t="s">
        <v>4</v>
      </c>
      <c r="I2509" s="253"/>
      <c r="J2509" s="253">
        <f t="shared" si="41"/>
        <v>0</v>
      </c>
    </row>
    <row r="2510" spans="1:10">
      <c r="A2510" s="253">
        <v>2702</v>
      </c>
      <c r="B2510" s="253" t="s">
        <v>526</v>
      </c>
      <c r="C2510" s="253" t="s">
        <v>479</v>
      </c>
      <c r="D2510" s="253" t="s">
        <v>4</v>
      </c>
      <c r="I2510" s="253"/>
      <c r="J2510" s="253">
        <f t="shared" si="41"/>
        <v>0</v>
      </c>
    </row>
    <row r="2511" spans="1:10">
      <c r="A2511" s="253">
        <v>2703</v>
      </c>
      <c r="B2511" s="253" t="s">
        <v>526</v>
      </c>
      <c r="C2511" s="253" t="s">
        <v>479</v>
      </c>
      <c r="D2511" s="253" t="s">
        <v>4</v>
      </c>
      <c r="I2511" s="253"/>
      <c r="J2511" s="253">
        <f t="shared" si="41"/>
        <v>0</v>
      </c>
    </row>
    <row r="2512" spans="1:10">
      <c r="A2512" s="253">
        <v>2704</v>
      </c>
      <c r="B2512" s="253" t="s">
        <v>526</v>
      </c>
      <c r="C2512" s="253" t="s">
        <v>479</v>
      </c>
      <c r="D2512" s="253" t="s">
        <v>4</v>
      </c>
      <c r="I2512" s="253"/>
      <c r="J2512" s="253">
        <f t="shared" si="41"/>
        <v>0</v>
      </c>
    </row>
    <row r="2513" spans="1:10">
      <c r="A2513" s="253">
        <v>2705</v>
      </c>
      <c r="B2513" s="253" t="s">
        <v>526</v>
      </c>
      <c r="C2513" s="253" t="s">
        <v>479</v>
      </c>
      <c r="D2513" s="253" t="s">
        <v>4</v>
      </c>
      <c r="I2513" s="253"/>
      <c r="J2513" s="253">
        <f t="shared" si="41"/>
        <v>0</v>
      </c>
    </row>
    <row r="2514" spans="1:10">
      <c r="A2514" s="253">
        <v>2706</v>
      </c>
      <c r="B2514" s="253" t="s">
        <v>526</v>
      </c>
      <c r="C2514" s="253" t="s">
        <v>479</v>
      </c>
      <c r="D2514" s="253" t="s">
        <v>4</v>
      </c>
      <c r="I2514" s="253"/>
      <c r="J2514" s="253">
        <f t="shared" si="41"/>
        <v>0</v>
      </c>
    </row>
    <row r="2515" spans="1:10">
      <c r="A2515" s="253">
        <v>2707</v>
      </c>
      <c r="B2515" s="253" t="s">
        <v>526</v>
      </c>
      <c r="C2515" s="253" t="s">
        <v>479</v>
      </c>
      <c r="D2515" s="253" t="s">
        <v>4</v>
      </c>
      <c r="I2515" s="253"/>
      <c r="J2515" s="253">
        <f t="shared" si="41"/>
        <v>0</v>
      </c>
    </row>
    <row r="2516" spans="1:10">
      <c r="A2516" s="253">
        <v>2708</v>
      </c>
      <c r="B2516" s="253" t="s">
        <v>526</v>
      </c>
      <c r="C2516" s="253" t="s">
        <v>479</v>
      </c>
      <c r="D2516" s="253" t="s">
        <v>4</v>
      </c>
      <c r="I2516" s="253"/>
      <c r="J2516" s="253">
        <f t="shared" si="41"/>
        <v>0</v>
      </c>
    </row>
    <row r="2517" spans="1:10">
      <c r="A2517" s="253">
        <v>2709</v>
      </c>
      <c r="B2517" s="253" t="s">
        <v>526</v>
      </c>
      <c r="C2517" s="253" t="s">
        <v>479</v>
      </c>
      <c r="D2517" s="253" t="s">
        <v>4</v>
      </c>
      <c r="I2517" s="253"/>
      <c r="J2517" s="253">
        <f t="shared" si="41"/>
        <v>0</v>
      </c>
    </row>
    <row r="2518" spans="1:10">
      <c r="A2518" s="253">
        <v>2710</v>
      </c>
      <c r="B2518" s="253" t="s">
        <v>526</v>
      </c>
      <c r="C2518" s="253" t="s">
        <v>479</v>
      </c>
      <c r="D2518" s="253" t="s">
        <v>4</v>
      </c>
      <c r="E2518" s="254" t="s">
        <v>571</v>
      </c>
      <c r="J2518" s="253">
        <f t="shared" si="41"/>
        <v>3</v>
      </c>
    </row>
    <row r="2519" spans="1:10">
      <c r="A2519" s="253">
        <v>2711</v>
      </c>
      <c r="B2519" s="253" t="s">
        <v>526</v>
      </c>
      <c r="C2519" s="253" t="s">
        <v>479</v>
      </c>
      <c r="D2519" s="253" t="s">
        <v>4</v>
      </c>
      <c r="I2519" s="253"/>
      <c r="J2519" s="253">
        <f t="shared" si="41"/>
        <v>0</v>
      </c>
    </row>
    <row r="2520" spans="1:10">
      <c r="A2520" s="253">
        <v>2712</v>
      </c>
      <c r="B2520" s="253" t="s">
        <v>526</v>
      </c>
      <c r="C2520" s="253" t="s">
        <v>479</v>
      </c>
      <c r="D2520" s="253" t="s">
        <v>4</v>
      </c>
      <c r="I2520" s="253"/>
      <c r="J2520" s="253">
        <f t="shared" si="41"/>
        <v>0</v>
      </c>
    </row>
    <row r="2521" spans="1:10">
      <c r="A2521" s="253">
        <v>2713</v>
      </c>
      <c r="B2521" s="253" t="s">
        <v>526</v>
      </c>
      <c r="C2521" s="253" t="s">
        <v>479</v>
      </c>
      <c r="D2521" s="253" t="s">
        <v>4</v>
      </c>
      <c r="I2521" s="253"/>
      <c r="J2521" s="253">
        <f t="shared" si="41"/>
        <v>0</v>
      </c>
    </row>
    <row r="2522" spans="1:10">
      <c r="A2522" s="253">
        <v>2714</v>
      </c>
      <c r="B2522" s="253" t="s">
        <v>526</v>
      </c>
      <c r="C2522" s="253" t="s">
        <v>479</v>
      </c>
      <c r="D2522" s="253" t="s">
        <v>4</v>
      </c>
      <c r="I2522" s="253"/>
      <c r="J2522" s="253">
        <f t="shared" si="41"/>
        <v>0</v>
      </c>
    </row>
    <row r="2523" spans="1:10">
      <c r="A2523" s="253">
        <v>2715</v>
      </c>
      <c r="B2523" s="253" t="s">
        <v>526</v>
      </c>
      <c r="C2523" s="253" t="s">
        <v>479</v>
      </c>
      <c r="D2523" s="253" t="s">
        <v>4</v>
      </c>
      <c r="I2523" s="253"/>
      <c r="J2523" s="253">
        <f t="shared" si="41"/>
        <v>0</v>
      </c>
    </row>
    <row r="2524" spans="1:10">
      <c r="A2524" s="253">
        <v>2716</v>
      </c>
      <c r="B2524" s="253" t="s">
        <v>526</v>
      </c>
      <c r="C2524" s="253" t="s">
        <v>479</v>
      </c>
      <c r="D2524" s="253" t="s">
        <v>4</v>
      </c>
      <c r="I2524" s="253"/>
      <c r="J2524" s="253">
        <f t="shared" si="41"/>
        <v>0</v>
      </c>
    </row>
    <row r="2525" spans="1:10">
      <c r="A2525" s="253">
        <v>2717</v>
      </c>
      <c r="B2525" s="253" t="s">
        <v>526</v>
      </c>
      <c r="C2525" s="253" t="s">
        <v>479</v>
      </c>
      <c r="D2525" s="253" t="s">
        <v>4</v>
      </c>
      <c r="I2525" s="253"/>
      <c r="J2525" s="253">
        <f t="shared" si="41"/>
        <v>0</v>
      </c>
    </row>
    <row r="2526" spans="1:10">
      <c r="A2526" s="253">
        <v>2718</v>
      </c>
      <c r="B2526" s="253" t="s">
        <v>526</v>
      </c>
      <c r="C2526" s="253" t="s">
        <v>479</v>
      </c>
      <c r="D2526" s="253" t="s">
        <v>4</v>
      </c>
      <c r="I2526" s="253"/>
      <c r="J2526" s="253">
        <f t="shared" si="41"/>
        <v>0</v>
      </c>
    </row>
    <row r="2527" spans="1:10">
      <c r="A2527" s="253">
        <v>2719</v>
      </c>
      <c r="B2527" s="253" t="s">
        <v>526</v>
      </c>
      <c r="C2527" s="253" t="s">
        <v>479</v>
      </c>
      <c r="D2527" s="253" t="s">
        <v>4</v>
      </c>
      <c r="I2527" s="253"/>
      <c r="J2527" s="253">
        <f t="shared" si="41"/>
        <v>0</v>
      </c>
    </row>
    <row r="2528" spans="1:10">
      <c r="A2528" s="253">
        <v>2720</v>
      </c>
      <c r="B2528" s="253" t="s">
        <v>526</v>
      </c>
      <c r="C2528" s="253" t="s">
        <v>479</v>
      </c>
      <c r="D2528" s="253" t="s">
        <v>4</v>
      </c>
      <c r="E2528" s="254" t="s">
        <v>571</v>
      </c>
      <c r="J2528" s="253">
        <f t="shared" si="41"/>
        <v>3</v>
      </c>
    </row>
    <row r="2529" spans="1:10">
      <c r="A2529" s="253">
        <v>2721</v>
      </c>
      <c r="B2529" s="253" t="s">
        <v>526</v>
      </c>
      <c r="C2529" s="253" t="s">
        <v>479</v>
      </c>
      <c r="D2529" s="253" t="s">
        <v>4</v>
      </c>
      <c r="I2529" s="253"/>
      <c r="J2529" s="253">
        <f t="shared" si="41"/>
        <v>0</v>
      </c>
    </row>
    <row r="2530" spans="1:10">
      <c r="A2530" s="253">
        <v>2722</v>
      </c>
      <c r="B2530" s="253" t="s">
        <v>526</v>
      </c>
      <c r="C2530" s="253" t="s">
        <v>479</v>
      </c>
      <c r="D2530" s="253" t="s">
        <v>4</v>
      </c>
      <c r="I2530" s="253"/>
      <c r="J2530" s="253">
        <f t="shared" si="41"/>
        <v>0</v>
      </c>
    </row>
    <row r="2531" spans="1:10">
      <c r="A2531" s="253">
        <v>2723</v>
      </c>
      <c r="B2531" s="253" t="s">
        <v>526</v>
      </c>
      <c r="C2531" s="253" t="s">
        <v>479</v>
      </c>
      <c r="D2531" s="253" t="s">
        <v>4</v>
      </c>
      <c r="I2531" s="253"/>
      <c r="J2531" s="253">
        <f t="shared" si="41"/>
        <v>0</v>
      </c>
    </row>
    <row r="2532" spans="1:10">
      <c r="A2532" s="253">
        <v>2724</v>
      </c>
      <c r="B2532" s="253" t="s">
        <v>526</v>
      </c>
      <c r="C2532" s="253" t="s">
        <v>479</v>
      </c>
      <c r="D2532" s="253" t="s">
        <v>4</v>
      </c>
      <c r="I2532" s="253"/>
      <c r="J2532" s="253">
        <f t="shared" si="41"/>
        <v>0</v>
      </c>
    </row>
    <row r="2533" spans="1:10">
      <c r="A2533" s="253">
        <v>2725</v>
      </c>
      <c r="B2533" s="253" t="s">
        <v>526</v>
      </c>
      <c r="C2533" s="253" t="s">
        <v>479</v>
      </c>
      <c r="D2533" s="253" t="s">
        <v>4</v>
      </c>
      <c r="I2533" s="253"/>
      <c r="J2533" s="253">
        <f t="shared" si="41"/>
        <v>0</v>
      </c>
    </row>
    <row r="2534" spans="1:10">
      <c r="A2534" s="253">
        <v>2726</v>
      </c>
      <c r="B2534" s="253" t="s">
        <v>526</v>
      </c>
      <c r="C2534" s="253" t="s">
        <v>479</v>
      </c>
      <c r="D2534" s="253" t="s">
        <v>4</v>
      </c>
      <c r="I2534" s="253"/>
      <c r="J2534" s="253">
        <f t="shared" si="41"/>
        <v>0</v>
      </c>
    </row>
    <row r="2535" spans="1:10">
      <c r="A2535" s="253">
        <v>2727</v>
      </c>
      <c r="B2535" s="253" t="s">
        <v>526</v>
      </c>
      <c r="C2535" s="253" t="s">
        <v>479</v>
      </c>
      <c r="D2535" s="253" t="s">
        <v>4</v>
      </c>
      <c r="I2535" s="253"/>
      <c r="J2535" s="253">
        <f t="shared" si="41"/>
        <v>0</v>
      </c>
    </row>
    <row r="2536" spans="1:10">
      <c r="A2536" s="253">
        <v>2728</v>
      </c>
      <c r="B2536" s="253" t="s">
        <v>526</v>
      </c>
      <c r="C2536" s="253" t="s">
        <v>479</v>
      </c>
      <c r="D2536" s="253" t="s">
        <v>4</v>
      </c>
      <c r="I2536" s="253"/>
      <c r="J2536" s="253">
        <f t="shared" si="41"/>
        <v>0</v>
      </c>
    </row>
    <row r="2537" spans="1:10">
      <c r="A2537" s="253">
        <v>2729</v>
      </c>
      <c r="B2537" s="253" t="s">
        <v>526</v>
      </c>
      <c r="C2537" s="253" t="s">
        <v>479</v>
      </c>
      <c r="D2537" s="253" t="s">
        <v>4</v>
      </c>
      <c r="I2537" s="253"/>
      <c r="J2537" s="253">
        <f t="shared" si="41"/>
        <v>0</v>
      </c>
    </row>
    <row r="2538" spans="1:10">
      <c r="A2538" s="253">
        <v>2730</v>
      </c>
      <c r="B2538" s="253" t="s">
        <v>526</v>
      </c>
      <c r="C2538" s="253" t="s">
        <v>479</v>
      </c>
      <c r="D2538" s="253" t="s">
        <v>4</v>
      </c>
      <c r="I2538" s="253"/>
      <c r="J2538" s="253">
        <f t="shared" si="41"/>
        <v>0</v>
      </c>
    </row>
    <row r="2539" spans="1:10">
      <c r="A2539" s="253">
        <v>2731</v>
      </c>
      <c r="B2539" s="253" t="s">
        <v>526</v>
      </c>
      <c r="C2539" s="253" t="s">
        <v>479</v>
      </c>
      <c r="D2539" s="253" t="s">
        <v>4</v>
      </c>
      <c r="E2539" s="254" t="s">
        <v>570</v>
      </c>
      <c r="J2539" s="253">
        <f t="shared" si="41"/>
        <v>2</v>
      </c>
    </row>
    <row r="2540" spans="1:10">
      <c r="A2540" s="253">
        <v>2732</v>
      </c>
      <c r="B2540" s="253" t="s">
        <v>526</v>
      </c>
      <c r="C2540" s="253" t="s">
        <v>479</v>
      </c>
      <c r="D2540" s="253" t="s">
        <v>4</v>
      </c>
      <c r="I2540" s="253"/>
      <c r="J2540" s="253">
        <f t="shared" si="41"/>
        <v>0</v>
      </c>
    </row>
    <row r="2541" spans="1:10">
      <c r="A2541" s="253">
        <v>2733</v>
      </c>
      <c r="B2541" s="253" t="s">
        <v>526</v>
      </c>
      <c r="C2541" s="253" t="s">
        <v>479</v>
      </c>
      <c r="D2541" s="253" t="s">
        <v>4</v>
      </c>
      <c r="I2541" s="253"/>
      <c r="J2541" s="253">
        <f t="shared" si="41"/>
        <v>0</v>
      </c>
    </row>
    <row r="2542" spans="1:10">
      <c r="A2542" s="253">
        <v>2734</v>
      </c>
      <c r="B2542" s="253" t="s">
        <v>526</v>
      </c>
      <c r="C2542" s="253" t="s">
        <v>479</v>
      </c>
      <c r="D2542" s="253" t="s">
        <v>4</v>
      </c>
      <c r="I2542" s="253"/>
      <c r="J2542" s="253">
        <f t="shared" si="41"/>
        <v>0</v>
      </c>
    </row>
    <row r="2543" spans="1:10">
      <c r="A2543" s="253">
        <v>2735</v>
      </c>
      <c r="B2543" s="253" t="s">
        <v>526</v>
      </c>
      <c r="C2543" s="253" t="s">
        <v>479</v>
      </c>
      <c r="D2543" s="253" t="s">
        <v>4</v>
      </c>
      <c r="I2543" s="253"/>
      <c r="J2543" s="253">
        <f t="shared" si="41"/>
        <v>0</v>
      </c>
    </row>
    <row r="2544" spans="1:10">
      <c r="A2544" s="253">
        <v>2736</v>
      </c>
      <c r="B2544" s="253" t="s">
        <v>526</v>
      </c>
      <c r="C2544" s="253" t="s">
        <v>479</v>
      </c>
      <c r="D2544" s="253" t="s">
        <v>4</v>
      </c>
      <c r="I2544" s="253"/>
      <c r="J2544" s="253">
        <f t="shared" si="41"/>
        <v>0</v>
      </c>
    </row>
    <row r="2545" spans="1:10">
      <c r="A2545" s="253">
        <v>2737</v>
      </c>
      <c r="B2545" s="253" t="s">
        <v>526</v>
      </c>
      <c r="C2545" s="253" t="s">
        <v>479</v>
      </c>
      <c r="D2545" s="253" t="s">
        <v>4</v>
      </c>
      <c r="I2545" s="253"/>
      <c r="J2545" s="253">
        <f t="shared" si="41"/>
        <v>0</v>
      </c>
    </row>
    <row r="2546" spans="1:10">
      <c r="A2546" s="253">
        <v>2738</v>
      </c>
      <c r="B2546" s="253" t="s">
        <v>526</v>
      </c>
      <c r="C2546" s="253" t="s">
        <v>479</v>
      </c>
      <c r="D2546" s="253" t="s">
        <v>4</v>
      </c>
      <c r="E2546" s="254" t="s">
        <v>570</v>
      </c>
      <c r="J2546" s="253">
        <f t="shared" si="41"/>
        <v>2</v>
      </c>
    </row>
    <row r="2547" spans="1:10">
      <c r="A2547" s="253">
        <v>2739</v>
      </c>
      <c r="B2547" s="253" t="s">
        <v>526</v>
      </c>
      <c r="C2547" s="253" t="s">
        <v>479</v>
      </c>
      <c r="D2547" s="253" t="s">
        <v>4</v>
      </c>
      <c r="E2547" s="254" t="s">
        <v>570</v>
      </c>
      <c r="J2547" s="253">
        <f t="shared" si="41"/>
        <v>2</v>
      </c>
    </row>
    <row r="2548" spans="1:10">
      <c r="A2548" s="253">
        <v>2740</v>
      </c>
      <c r="B2548" s="253" t="s">
        <v>526</v>
      </c>
      <c r="C2548" s="253" t="s">
        <v>553</v>
      </c>
      <c r="D2548" s="253" t="s">
        <v>4</v>
      </c>
      <c r="I2548" s="253"/>
      <c r="J2548" s="253">
        <f t="shared" si="41"/>
        <v>0</v>
      </c>
    </row>
    <row r="2549" spans="1:10">
      <c r="A2549" s="253">
        <v>2741</v>
      </c>
      <c r="B2549" s="253" t="s">
        <v>526</v>
      </c>
      <c r="C2549" s="253" t="s">
        <v>553</v>
      </c>
      <c r="D2549" s="253" t="s">
        <v>4</v>
      </c>
      <c r="I2549" s="253"/>
      <c r="J2549" s="253">
        <f t="shared" si="41"/>
        <v>0</v>
      </c>
    </row>
    <row r="2550" spans="1:10">
      <c r="A2550" s="253">
        <v>2742</v>
      </c>
      <c r="B2550" s="253" t="s">
        <v>526</v>
      </c>
      <c r="C2550" s="253" t="s">
        <v>553</v>
      </c>
      <c r="D2550" s="253" t="s">
        <v>4</v>
      </c>
      <c r="I2550" s="253"/>
      <c r="J2550" s="253">
        <f t="shared" si="41"/>
        <v>0</v>
      </c>
    </row>
    <row r="2551" spans="1:10">
      <c r="A2551" s="253">
        <v>2743</v>
      </c>
      <c r="B2551" s="253" t="s">
        <v>526</v>
      </c>
      <c r="C2551" s="253" t="s">
        <v>553</v>
      </c>
      <c r="D2551" s="253" t="s">
        <v>4</v>
      </c>
      <c r="I2551" s="253"/>
      <c r="J2551" s="253">
        <f t="shared" si="41"/>
        <v>0</v>
      </c>
    </row>
    <row r="2552" spans="1:10">
      <c r="A2552" s="253">
        <v>2744</v>
      </c>
      <c r="B2552" s="253" t="s">
        <v>526</v>
      </c>
      <c r="C2552" s="253" t="s">
        <v>553</v>
      </c>
      <c r="D2552" s="253" t="s">
        <v>4</v>
      </c>
      <c r="I2552" s="253"/>
      <c r="J2552" s="253">
        <f t="shared" si="41"/>
        <v>0</v>
      </c>
    </row>
    <row r="2553" spans="1:10">
      <c r="A2553" s="253">
        <v>2745</v>
      </c>
      <c r="B2553" s="253" t="s">
        <v>526</v>
      </c>
      <c r="C2553" s="253" t="s">
        <v>553</v>
      </c>
      <c r="D2553" s="253" t="s">
        <v>565</v>
      </c>
      <c r="E2553" s="254" t="s">
        <v>565</v>
      </c>
      <c r="G2553" s="257" t="s">
        <v>568</v>
      </c>
      <c r="J2553" s="253">
        <f t="shared" si="41"/>
        <v>1</v>
      </c>
    </row>
    <row r="2554" spans="1:10">
      <c r="A2554" s="253">
        <v>2746</v>
      </c>
      <c r="B2554" s="253" t="s">
        <v>526</v>
      </c>
      <c r="C2554" s="253" t="s">
        <v>553</v>
      </c>
      <c r="D2554" s="253" t="s">
        <v>565</v>
      </c>
      <c r="E2554" s="254" t="s">
        <v>565</v>
      </c>
      <c r="G2554" s="257" t="s">
        <v>568</v>
      </c>
      <c r="J2554" s="253">
        <f t="shared" si="41"/>
        <v>1</v>
      </c>
    </row>
    <row r="2555" spans="1:10">
      <c r="A2555" s="253">
        <v>2747</v>
      </c>
      <c r="B2555" s="253" t="s">
        <v>526</v>
      </c>
      <c r="C2555" s="253" t="s">
        <v>553</v>
      </c>
      <c r="D2555" s="253" t="s">
        <v>565</v>
      </c>
      <c r="E2555" s="254" t="s">
        <v>565</v>
      </c>
      <c r="G2555" s="257" t="s">
        <v>568</v>
      </c>
      <c r="J2555" s="253">
        <f t="shared" si="41"/>
        <v>1</v>
      </c>
    </row>
    <row r="2556" spans="1:10">
      <c r="A2556" s="253">
        <v>2748</v>
      </c>
      <c r="B2556" s="253" t="s">
        <v>526</v>
      </c>
      <c r="C2556" s="253" t="s">
        <v>553</v>
      </c>
      <c r="D2556" s="253" t="s">
        <v>565</v>
      </c>
      <c r="E2556" s="254" t="s">
        <v>565</v>
      </c>
      <c r="G2556" s="257" t="s">
        <v>568</v>
      </c>
      <c r="J2556" s="253">
        <f t="shared" si="41"/>
        <v>1</v>
      </c>
    </row>
    <row r="2557" spans="1:10">
      <c r="A2557" s="253">
        <v>2749</v>
      </c>
      <c r="B2557" s="253" t="s">
        <v>526</v>
      </c>
      <c r="C2557" s="253" t="s">
        <v>553</v>
      </c>
      <c r="D2557" s="253" t="s">
        <v>565</v>
      </c>
      <c r="E2557" s="254" t="s">
        <v>565</v>
      </c>
      <c r="G2557" s="257" t="s">
        <v>568</v>
      </c>
      <c r="J2557" s="253">
        <f t="shared" si="41"/>
        <v>1</v>
      </c>
    </row>
    <row r="2558" spans="1:10">
      <c r="A2558" s="253">
        <v>2750</v>
      </c>
      <c r="B2558" s="253" t="s">
        <v>526</v>
      </c>
      <c r="C2558" s="253" t="s">
        <v>553</v>
      </c>
      <c r="D2558" s="253" t="s">
        <v>564</v>
      </c>
      <c r="E2558" s="254" t="s">
        <v>565</v>
      </c>
      <c r="F2558" s="254" t="s">
        <v>365</v>
      </c>
      <c r="G2558" s="257" t="s">
        <v>568</v>
      </c>
      <c r="J2558" s="253">
        <f t="shared" si="41"/>
        <v>1</v>
      </c>
    </row>
    <row r="2559" spans="1:10">
      <c r="A2559" s="253">
        <v>2751</v>
      </c>
      <c r="B2559" s="253" t="s">
        <v>526</v>
      </c>
      <c r="C2559" s="253" t="s">
        <v>553</v>
      </c>
      <c r="D2559" s="253" t="s">
        <v>565</v>
      </c>
      <c r="E2559" s="254" t="s">
        <v>565</v>
      </c>
      <c r="G2559" s="257" t="s">
        <v>568</v>
      </c>
      <c r="J2559" s="253">
        <f t="shared" si="41"/>
        <v>1</v>
      </c>
    </row>
    <row r="2560" spans="1:10">
      <c r="A2560" s="253">
        <v>2752</v>
      </c>
      <c r="B2560" s="253" t="s">
        <v>526</v>
      </c>
      <c r="C2560" s="253" t="s">
        <v>553</v>
      </c>
      <c r="D2560" s="253" t="s">
        <v>565</v>
      </c>
      <c r="E2560" s="254" t="s">
        <v>565</v>
      </c>
      <c r="G2560" s="257" t="s">
        <v>568</v>
      </c>
      <c r="J2560" s="253">
        <f t="shared" si="41"/>
        <v>1</v>
      </c>
    </row>
    <row r="2561" spans="1:10">
      <c r="A2561" s="253">
        <v>2753</v>
      </c>
      <c r="B2561" s="253" t="s">
        <v>526</v>
      </c>
      <c r="C2561" s="253" t="s">
        <v>553</v>
      </c>
      <c r="D2561" s="253" t="s">
        <v>565</v>
      </c>
      <c r="E2561" s="254" t="s">
        <v>565</v>
      </c>
      <c r="G2561" s="257" t="s">
        <v>568</v>
      </c>
      <c r="J2561" s="253">
        <f t="shared" si="41"/>
        <v>1</v>
      </c>
    </row>
    <row r="2562" spans="1:10">
      <c r="A2562" s="253">
        <v>2754</v>
      </c>
      <c r="B2562" s="253" t="s">
        <v>526</v>
      </c>
      <c r="C2562" s="253" t="s">
        <v>553</v>
      </c>
      <c r="D2562" s="253" t="s">
        <v>565</v>
      </c>
      <c r="E2562" s="254" t="s">
        <v>565</v>
      </c>
      <c r="G2562" s="257" t="s">
        <v>568</v>
      </c>
      <c r="J2562" s="253">
        <f t="shared" si="41"/>
        <v>1</v>
      </c>
    </row>
    <row r="2563" spans="1:10">
      <c r="A2563" s="253">
        <v>2755</v>
      </c>
      <c r="B2563" s="253" t="s">
        <v>526</v>
      </c>
      <c r="C2563" s="253" t="s">
        <v>553</v>
      </c>
      <c r="D2563" s="253" t="s">
        <v>565</v>
      </c>
      <c r="E2563" s="254" t="s">
        <v>565</v>
      </c>
      <c r="G2563" s="257" t="s">
        <v>568</v>
      </c>
      <c r="J2563" s="253">
        <f t="shared" si="41"/>
        <v>1</v>
      </c>
    </row>
    <row r="2564" spans="1:10">
      <c r="A2564" s="253">
        <v>2756</v>
      </c>
      <c r="B2564" s="253" t="s">
        <v>526</v>
      </c>
      <c r="C2564" s="253" t="s">
        <v>553</v>
      </c>
      <c r="D2564" s="253" t="s">
        <v>565</v>
      </c>
      <c r="E2564" s="254" t="s">
        <v>565</v>
      </c>
      <c r="G2564" s="257" t="s">
        <v>568</v>
      </c>
      <c r="J2564" s="253">
        <f t="shared" si="41"/>
        <v>1</v>
      </c>
    </row>
    <row r="2565" spans="1:10">
      <c r="A2565" s="253">
        <v>2757</v>
      </c>
      <c r="B2565" s="253" t="s">
        <v>526</v>
      </c>
      <c r="C2565" s="253" t="s">
        <v>553</v>
      </c>
      <c r="D2565" s="253" t="s">
        <v>565</v>
      </c>
      <c r="E2565" s="254" t="s">
        <v>565</v>
      </c>
      <c r="G2565" s="257" t="s">
        <v>568</v>
      </c>
      <c r="J2565" s="253">
        <f t="shared" si="41"/>
        <v>1</v>
      </c>
    </row>
    <row r="2566" spans="1:10">
      <c r="A2566" s="253">
        <v>2758</v>
      </c>
      <c r="B2566" s="253" t="s">
        <v>526</v>
      </c>
      <c r="C2566" s="253" t="s">
        <v>553</v>
      </c>
      <c r="D2566" s="253" t="s">
        <v>565</v>
      </c>
      <c r="E2566" s="254" t="s">
        <v>565</v>
      </c>
      <c r="G2566" s="257" t="s">
        <v>568</v>
      </c>
      <c r="J2566" s="253">
        <f t="shared" si="41"/>
        <v>1</v>
      </c>
    </row>
    <row r="2567" spans="1:10">
      <c r="A2567" s="253">
        <v>2759</v>
      </c>
      <c r="B2567" s="253" t="s">
        <v>526</v>
      </c>
      <c r="C2567" s="253" t="s">
        <v>553</v>
      </c>
      <c r="D2567" s="253" t="s">
        <v>565</v>
      </c>
      <c r="E2567" s="254" t="s">
        <v>565</v>
      </c>
      <c r="G2567" s="257" t="s">
        <v>568</v>
      </c>
      <c r="J2567" s="253">
        <f t="shared" si="41"/>
        <v>1</v>
      </c>
    </row>
    <row r="2568" spans="1:10">
      <c r="A2568" s="253">
        <v>2760</v>
      </c>
      <c r="B2568" s="253" t="s">
        <v>526</v>
      </c>
      <c r="C2568" s="253" t="s">
        <v>553</v>
      </c>
      <c r="D2568" s="253" t="s">
        <v>565</v>
      </c>
      <c r="E2568" s="254" t="s">
        <v>565</v>
      </c>
      <c r="G2568" s="257" t="s">
        <v>568</v>
      </c>
      <c r="J2568" s="253">
        <f t="shared" si="41"/>
        <v>1</v>
      </c>
    </row>
    <row r="2569" spans="1:10">
      <c r="A2569" s="253">
        <v>2761</v>
      </c>
      <c r="B2569" s="253" t="s">
        <v>526</v>
      </c>
      <c r="C2569" s="253" t="s">
        <v>553</v>
      </c>
      <c r="D2569" s="253" t="s">
        <v>565</v>
      </c>
      <c r="E2569" s="254" t="s">
        <v>565</v>
      </c>
      <c r="G2569" s="257" t="s">
        <v>568</v>
      </c>
      <c r="J2569" s="253">
        <f t="shared" ref="J2569:J2632" si="42">IF(E2569="Category 1",1,IF(E2569="Category 2",2,IF(E2569="Category 3",3,0)))</f>
        <v>1</v>
      </c>
    </row>
    <row r="2570" spans="1:10">
      <c r="A2570" s="253">
        <v>2762</v>
      </c>
      <c r="B2570" s="253" t="s">
        <v>526</v>
      </c>
      <c r="C2570" s="253" t="s">
        <v>553</v>
      </c>
      <c r="D2570" s="253" t="s">
        <v>565</v>
      </c>
      <c r="E2570" s="254" t="s">
        <v>565</v>
      </c>
      <c r="G2570" s="257" t="s">
        <v>568</v>
      </c>
      <c r="J2570" s="253">
        <f t="shared" si="42"/>
        <v>1</v>
      </c>
    </row>
    <row r="2571" spans="1:10">
      <c r="A2571" s="253">
        <v>2763</v>
      </c>
      <c r="B2571" s="253" t="s">
        <v>526</v>
      </c>
      <c r="C2571" s="253" t="s">
        <v>553</v>
      </c>
      <c r="D2571" s="253" t="s">
        <v>565</v>
      </c>
      <c r="E2571" s="254" t="s">
        <v>565</v>
      </c>
      <c r="G2571" s="257" t="s">
        <v>568</v>
      </c>
      <c r="J2571" s="253">
        <f t="shared" si="42"/>
        <v>1</v>
      </c>
    </row>
    <row r="2572" spans="1:10">
      <c r="A2572" s="253">
        <v>2764</v>
      </c>
      <c r="B2572" s="253" t="s">
        <v>526</v>
      </c>
      <c r="C2572" s="253" t="s">
        <v>553</v>
      </c>
      <c r="D2572" s="253" t="s">
        <v>565</v>
      </c>
      <c r="E2572" s="254" t="s">
        <v>565</v>
      </c>
      <c r="G2572" s="257" t="s">
        <v>568</v>
      </c>
      <c r="J2572" s="253">
        <f t="shared" si="42"/>
        <v>1</v>
      </c>
    </row>
    <row r="2573" spans="1:10">
      <c r="A2573" s="253">
        <v>2765</v>
      </c>
      <c r="B2573" s="253" t="s">
        <v>526</v>
      </c>
      <c r="C2573" s="253" t="s">
        <v>553</v>
      </c>
      <c r="D2573" s="253" t="s">
        <v>565</v>
      </c>
      <c r="E2573" s="254" t="s">
        <v>565</v>
      </c>
      <c r="G2573" s="257" t="s">
        <v>568</v>
      </c>
      <c r="J2573" s="253">
        <f t="shared" si="42"/>
        <v>1</v>
      </c>
    </row>
    <row r="2574" spans="1:10">
      <c r="A2574" s="253">
        <v>2766</v>
      </c>
      <c r="B2574" s="253" t="s">
        <v>526</v>
      </c>
      <c r="C2574" s="253" t="s">
        <v>553</v>
      </c>
      <c r="D2574" s="253" t="s">
        <v>565</v>
      </c>
      <c r="E2574" s="254" t="s">
        <v>565</v>
      </c>
      <c r="G2574" s="257" t="s">
        <v>568</v>
      </c>
      <c r="J2574" s="253">
        <f t="shared" si="42"/>
        <v>1</v>
      </c>
    </row>
    <row r="2575" spans="1:10">
      <c r="A2575" s="253">
        <v>2767</v>
      </c>
      <c r="B2575" s="253" t="s">
        <v>526</v>
      </c>
      <c r="C2575" s="253" t="s">
        <v>553</v>
      </c>
      <c r="D2575" s="253" t="s">
        <v>565</v>
      </c>
      <c r="E2575" s="254" t="s">
        <v>565</v>
      </c>
      <c r="G2575" s="257" t="s">
        <v>568</v>
      </c>
      <c r="J2575" s="253">
        <f t="shared" si="42"/>
        <v>1</v>
      </c>
    </row>
    <row r="2576" spans="1:10">
      <c r="A2576" s="253">
        <v>2768</v>
      </c>
      <c r="B2576" s="253" t="s">
        <v>526</v>
      </c>
      <c r="C2576" s="253" t="s">
        <v>553</v>
      </c>
      <c r="D2576" s="253" t="s">
        <v>565</v>
      </c>
      <c r="E2576" s="254" t="s">
        <v>565</v>
      </c>
      <c r="G2576" s="257" t="s">
        <v>568</v>
      </c>
      <c r="J2576" s="253">
        <f t="shared" si="42"/>
        <v>1</v>
      </c>
    </row>
    <row r="2577" spans="1:10">
      <c r="A2577" s="253">
        <v>2769</v>
      </c>
      <c r="B2577" s="253" t="s">
        <v>526</v>
      </c>
      <c r="C2577" s="253" t="s">
        <v>553</v>
      </c>
      <c r="D2577" s="253" t="s">
        <v>565</v>
      </c>
      <c r="E2577" s="254" t="s">
        <v>565</v>
      </c>
      <c r="G2577" s="257" t="s">
        <v>568</v>
      </c>
      <c r="J2577" s="253">
        <f t="shared" si="42"/>
        <v>1</v>
      </c>
    </row>
    <row r="2578" spans="1:10">
      <c r="A2578" s="253">
        <v>2770</v>
      </c>
      <c r="B2578" s="253" t="s">
        <v>526</v>
      </c>
      <c r="C2578" s="253" t="s">
        <v>553</v>
      </c>
      <c r="D2578" s="253" t="s">
        <v>565</v>
      </c>
      <c r="E2578" s="254" t="s">
        <v>565</v>
      </c>
      <c r="G2578" s="257" t="s">
        <v>568</v>
      </c>
      <c r="J2578" s="253">
        <f t="shared" si="42"/>
        <v>1</v>
      </c>
    </row>
    <row r="2579" spans="1:10">
      <c r="A2579" s="253">
        <v>2771</v>
      </c>
      <c r="B2579" s="253" t="s">
        <v>526</v>
      </c>
      <c r="C2579" s="253" t="s">
        <v>553</v>
      </c>
      <c r="D2579" s="253" t="s">
        <v>565</v>
      </c>
      <c r="E2579" s="254" t="s">
        <v>565</v>
      </c>
      <c r="G2579" s="257" t="s">
        <v>568</v>
      </c>
      <c r="J2579" s="253">
        <f t="shared" si="42"/>
        <v>1</v>
      </c>
    </row>
    <row r="2580" spans="1:10">
      <c r="A2580" s="253">
        <v>2772</v>
      </c>
      <c r="B2580" s="253" t="s">
        <v>526</v>
      </c>
      <c r="C2580" s="253" t="s">
        <v>553</v>
      </c>
      <c r="D2580" s="253" t="s">
        <v>565</v>
      </c>
      <c r="E2580" s="254" t="s">
        <v>565</v>
      </c>
      <c r="G2580" s="257" t="s">
        <v>568</v>
      </c>
      <c r="J2580" s="253">
        <f t="shared" si="42"/>
        <v>1</v>
      </c>
    </row>
    <row r="2581" spans="1:10">
      <c r="A2581" s="253">
        <v>2773</v>
      </c>
      <c r="B2581" s="253" t="s">
        <v>526</v>
      </c>
      <c r="C2581" s="253" t="s">
        <v>553</v>
      </c>
      <c r="D2581" s="253" t="s">
        <v>565</v>
      </c>
      <c r="E2581" s="254" t="s">
        <v>565</v>
      </c>
      <c r="G2581" s="257" t="s">
        <v>568</v>
      </c>
      <c r="J2581" s="253">
        <f t="shared" si="42"/>
        <v>1</v>
      </c>
    </row>
    <row r="2582" spans="1:10">
      <c r="A2582" s="253">
        <v>2774</v>
      </c>
      <c r="B2582" s="253" t="s">
        <v>526</v>
      </c>
      <c r="C2582" s="253" t="s">
        <v>553</v>
      </c>
      <c r="D2582" s="253" t="s">
        <v>565</v>
      </c>
      <c r="E2582" s="254" t="s">
        <v>565</v>
      </c>
      <c r="G2582" s="257" t="s">
        <v>568</v>
      </c>
      <c r="J2582" s="253">
        <f t="shared" si="42"/>
        <v>1</v>
      </c>
    </row>
    <row r="2583" spans="1:10">
      <c r="A2583" s="253">
        <v>2775</v>
      </c>
      <c r="B2583" s="253" t="s">
        <v>526</v>
      </c>
      <c r="C2583" s="253" t="s">
        <v>553</v>
      </c>
      <c r="D2583" s="253" t="s">
        <v>4</v>
      </c>
      <c r="I2583" s="253"/>
      <c r="J2583" s="253">
        <f t="shared" si="42"/>
        <v>0</v>
      </c>
    </row>
    <row r="2584" spans="1:10">
      <c r="A2584" s="253">
        <v>2776</v>
      </c>
      <c r="B2584" s="253" t="s">
        <v>526</v>
      </c>
      <c r="C2584" s="253" t="s">
        <v>553</v>
      </c>
      <c r="D2584" s="253" t="s">
        <v>565</v>
      </c>
      <c r="E2584" s="254" t="s">
        <v>565</v>
      </c>
      <c r="G2584" s="254" t="s">
        <v>567</v>
      </c>
      <c r="J2584" s="253">
        <f t="shared" si="42"/>
        <v>1</v>
      </c>
    </row>
    <row r="2585" spans="1:10">
      <c r="A2585" s="253">
        <v>2777</v>
      </c>
      <c r="B2585" s="253" t="s">
        <v>526</v>
      </c>
      <c r="C2585" s="253" t="s">
        <v>553</v>
      </c>
      <c r="D2585" s="253" t="s">
        <v>565</v>
      </c>
      <c r="E2585" s="254" t="s">
        <v>565</v>
      </c>
      <c r="G2585" s="254" t="s">
        <v>567</v>
      </c>
      <c r="J2585" s="253">
        <f t="shared" si="42"/>
        <v>1</v>
      </c>
    </row>
    <row r="2586" spans="1:10">
      <c r="A2586" s="253">
        <v>2778</v>
      </c>
      <c r="B2586" s="253" t="s">
        <v>526</v>
      </c>
      <c r="C2586" s="253" t="s">
        <v>553</v>
      </c>
      <c r="D2586" s="253" t="s">
        <v>565</v>
      </c>
      <c r="E2586" s="254" t="s">
        <v>565</v>
      </c>
      <c r="G2586" s="254" t="s">
        <v>567</v>
      </c>
      <c r="J2586" s="253">
        <f t="shared" si="42"/>
        <v>1</v>
      </c>
    </row>
    <row r="2587" spans="1:10">
      <c r="A2587" s="253">
        <v>2779</v>
      </c>
      <c r="B2587" s="253" t="s">
        <v>526</v>
      </c>
      <c r="C2587" s="253" t="s">
        <v>553</v>
      </c>
      <c r="D2587" s="253" t="s">
        <v>565</v>
      </c>
      <c r="E2587" s="254" t="s">
        <v>565</v>
      </c>
      <c r="G2587" s="254" t="s">
        <v>567</v>
      </c>
      <c r="J2587" s="253">
        <f t="shared" si="42"/>
        <v>1</v>
      </c>
    </row>
    <row r="2588" spans="1:10">
      <c r="A2588" s="253">
        <v>2780</v>
      </c>
      <c r="B2588" s="253" t="s">
        <v>526</v>
      </c>
      <c r="C2588" s="253" t="s">
        <v>553</v>
      </c>
      <c r="D2588" s="253" t="s">
        <v>565</v>
      </c>
      <c r="E2588" s="254" t="s">
        <v>565</v>
      </c>
      <c r="G2588" s="254" t="s">
        <v>567</v>
      </c>
      <c r="J2588" s="253">
        <f t="shared" si="42"/>
        <v>1</v>
      </c>
    </row>
    <row r="2589" spans="1:10">
      <c r="A2589" s="253">
        <v>2781</v>
      </c>
      <c r="B2589" s="253" t="s">
        <v>526</v>
      </c>
      <c r="C2589" s="253" t="s">
        <v>553</v>
      </c>
      <c r="D2589" s="253" t="s">
        <v>565</v>
      </c>
      <c r="E2589" s="254" t="s">
        <v>565</v>
      </c>
      <c r="G2589" s="254" t="s">
        <v>567</v>
      </c>
      <c r="J2589" s="253">
        <f t="shared" si="42"/>
        <v>1</v>
      </c>
    </row>
    <row r="2590" spans="1:10">
      <c r="A2590" s="253">
        <v>2782</v>
      </c>
      <c r="B2590" s="253" t="s">
        <v>526</v>
      </c>
      <c r="C2590" s="253" t="s">
        <v>553</v>
      </c>
      <c r="D2590" s="253" t="s">
        <v>565</v>
      </c>
      <c r="E2590" s="254" t="s">
        <v>565</v>
      </c>
      <c r="G2590" s="254" t="s">
        <v>567</v>
      </c>
      <c r="J2590" s="253">
        <f t="shared" si="42"/>
        <v>1</v>
      </c>
    </row>
    <row r="2591" spans="1:10">
      <c r="A2591" s="253">
        <v>2783</v>
      </c>
      <c r="B2591" s="253" t="s">
        <v>526</v>
      </c>
      <c r="C2591" s="253" t="s">
        <v>553</v>
      </c>
      <c r="D2591" s="253" t="s">
        <v>565</v>
      </c>
      <c r="E2591" s="254" t="s">
        <v>565</v>
      </c>
      <c r="G2591" s="254" t="s">
        <v>567</v>
      </c>
      <c r="J2591" s="253">
        <f t="shared" si="42"/>
        <v>1</v>
      </c>
    </row>
    <row r="2592" spans="1:10">
      <c r="A2592" s="253">
        <v>2784</v>
      </c>
      <c r="B2592" s="253" t="s">
        <v>526</v>
      </c>
      <c r="C2592" s="253" t="s">
        <v>553</v>
      </c>
      <c r="D2592" s="253" t="s">
        <v>565</v>
      </c>
      <c r="E2592" s="254" t="s">
        <v>565</v>
      </c>
      <c r="G2592" s="254" t="s">
        <v>567</v>
      </c>
      <c r="J2592" s="253">
        <f t="shared" si="42"/>
        <v>1</v>
      </c>
    </row>
    <row r="2593" spans="1:10">
      <c r="A2593" s="253">
        <v>2785</v>
      </c>
      <c r="B2593" s="253" t="s">
        <v>526</v>
      </c>
      <c r="C2593" s="253" t="s">
        <v>553</v>
      </c>
      <c r="D2593" s="253" t="s">
        <v>565</v>
      </c>
      <c r="E2593" s="254" t="s">
        <v>565</v>
      </c>
      <c r="G2593" s="254" t="s">
        <v>567</v>
      </c>
      <c r="J2593" s="253">
        <f t="shared" si="42"/>
        <v>1</v>
      </c>
    </row>
    <row r="2594" spans="1:10">
      <c r="A2594" s="253">
        <v>2786</v>
      </c>
      <c r="B2594" s="253" t="s">
        <v>526</v>
      </c>
      <c r="C2594" s="253" t="s">
        <v>553</v>
      </c>
      <c r="D2594" s="253" t="s">
        <v>4</v>
      </c>
      <c r="I2594" s="253"/>
      <c r="J2594" s="253">
        <f t="shared" si="42"/>
        <v>0</v>
      </c>
    </row>
    <row r="2595" spans="1:10">
      <c r="A2595" s="253">
        <v>2787</v>
      </c>
      <c r="B2595" s="253" t="s">
        <v>526</v>
      </c>
      <c r="C2595" s="253" t="s">
        <v>479</v>
      </c>
      <c r="D2595" s="253" t="s">
        <v>4</v>
      </c>
      <c r="I2595" s="253"/>
      <c r="J2595" s="253">
        <f t="shared" si="42"/>
        <v>0</v>
      </c>
    </row>
    <row r="2596" spans="1:10">
      <c r="A2596" s="253">
        <v>2788</v>
      </c>
      <c r="B2596" s="253" t="s">
        <v>526</v>
      </c>
      <c r="C2596" s="253" t="s">
        <v>479</v>
      </c>
      <c r="D2596" s="253" t="s">
        <v>4</v>
      </c>
      <c r="I2596" s="253"/>
      <c r="J2596" s="253">
        <f t="shared" si="42"/>
        <v>0</v>
      </c>
    </row>
    <row r="2597" spans="1:10">
      <c r="A2597" s="253">
        <v>2789</v>
      </c>
      <c r="B2597" s="253" t="s">
        <v>526</v>
      </c>
      <c r="C2597" s="253" t="s">
        <v>479</v>
      </c>
      <c r="D2597" s="253" t="s">
        <v>4</v>
      </c>
      <c r="I2597" s="253"/>
      <c r="J2597" s="253">
        <f t="shared" si="42"/>
        <v>0</v>
      </c>
    </row>
    <row r="2598" spans="1:10">
      <c r="A2598" s="253">
        <v>2790</v>
      </c>
      <c r="B2598" s="253" t="s">
        <v>526</v>
      </c>
      <c r="C2598" s="253" t="s">
        <v>479</v>
      </c>
      <c r="D2598" s="253" t="s">
        <v>4</v>
      </c>
      <c r="E2598" s="254" t="s">
        <v>571</v>
      </c>
      <c r="J2598" s="253">
        <f t="shared" si="42"/>
        <v>3</v>
      </c>
    </row>
    <row r="2599" spans="1:10">
      <c r="A2599" s="253">
        <v>2791</v>
      </c>
      <c r="B2599" s="253" t="s">
        <v>526</v>
      </c>
      <c r="C2599" s="253" t="s">
        <v>479</v>
      </c>
      <c r="D2599" s="253" t="s">
        <v>4</v>
      </c>
      <c r="I2599" s="253"/>
      <c r="J2599" s="253">
        <f t="shared" si="42"/>
        <v>0</v>
      </c>
    </row>
    <row r="2600" spans="1:10">
      <c r="A2600" s="253">
        <v>2792</v>
      </c>
      <c r="B2600" s="253" t="s">
        <v>526</v>
      </c>
      <c r="C2600" s="253" t="s">
        <v>479</v>
      </c>
      <c r="D2600" s="253" t="s">
        <v>4</v>
      </c>
      <c r="I2600" s="253"/>
      <c r="J2600" s="253">
        <f t="shared" si="42"/>
        <v>0</v>
      </c>
    </row>
    <row r="2601" spans="1:10">
      <c r="A2601" s="253">
        <v>2793</v>
      </c>
      <c r="B2601" s="253" t="s">
        <v>526</v>
      </c>
      <c r="C2601" s="253" t="s">
        <v>479</v>
      </c>
      <c r="D2601" s="253" t="s">
        <v>4</v>
      </c>
      <c r="I2601" s="253"/>
      <c r="J2601" s="253">
        <f t="shared" si="42"/>
        <v>0</v>
      </c>
    </row>
    <row r="2602" spans="1:10">
      <c r="A2602" s="253">
        <v>2794</v>
      </c>
      <c r="B2602" s="253" t="s">
        <v>526</v>
      </c>
      <c r="C2602" s="253" t="s">
        <v>479</v>
      </c>
      <c r="D2602" s="253" t="s">
        <v>4</v>
      </c>
      <c r="E2602" s="254" t="s">
        <v>571</v>
      </c>
      <c r="J2602" s="253">
        <f t="shared" si="42"/>
        <v>3</v>
      </c>
    </row>
    <row r="2603" spans="1:10">
      <c r="A2603" s="253">
        <v>2795</v>
      </c>
      <c r="B2603" s="253" t="s">
        <v>526</v>
      </c>
      <c r="C2603" s="253" t="s">
        <v>479</v>
      </c>
      <c r="D2603" s="253" t="s">
        <v>565</v>
      </c>
      <c r="E2603" s="254" t="s">
        <v>565</v>
      </c>
      <c r="G2603" s="257" t="s">
        <v>566</v>
      </c>
      <c r="J2603" s="253">
        <f t="shared" si="42"/>
        <v>1</v>
      </c>
    </row>
    <row r="2604" spans="1:10">
      <c r="A2604" s="253">
        <v>2796</v>
      </c>
      <c r="B2604" s="253" t="s">
        <v>526</v>
      </c>
      <c r="C2604" s="253" t="s">
        <v>479</v>
      </c>
      <c r="D2604" s="253" t="s">
        <v>4</v>
      </c>
      <c r="I2604" s="253"/>
      <c r="J2604" s="253">
        <f t="shared" si="42"/>
        <v>0</v>
      </c>
    </row>
    <row r="2605" spans="1:10">
      <c r="A2605" s="253">
        <v>2797</v>
      </c>
      <c r="B2605" s="253" t="s">
        <v>526</v>
      </c>
      <c r="C2605" s="253" t="s">
        <v>479</v>
      </c>
      <c r="D2605" s="253" t="s">
        <v>4</v>
      </c>
      <c r="I2605" s="253"/>
      <c r="J2605" s="253">
        <f t="shared" si="42"/>
        <v>0</v>
      </c>
    </row>
    <row r="2606" spans="1:10">
      <c r="A2606" s="253">
        <v>2798</v>
      </c>
      <c r="B2606" s="253" t="s">
        <v>526</v>
      </c>
      <c r="C2606" s="253" t="s">
        <v>479</v>
      </c>
      <c r="D2606" s="253" t="s">
        <v>4</v>
      </c>
      <c r="I2606" s="253"/>
      <c r="J2606" s="253">
        <f t="shared" si="42"/>
        <v>0</v>
      </c>
    </row>
    <row r="2607" spans="1:10">
      <c r="A2607" s="253">
        <v>2799</v>
      </c>
      <c r="B2607" s="253" t="s">
        <v>526</v>
      </c>
      <c r="C2607" s="253" t="s">
        <v>479</v>
      </c>
      <c r="D2607" s="253" t="s">
        <v>4</v>
      </c>
      <c r="I2607" s="253"/>
      <c r="J2607" s="253">
        <f t="shared" si="42"/>
        <v>0</v>
      </c>
    </row>
    <row r="2608" spans="1:10">
      <c r="A2608" s="253">
        <v>2800</v>
      </c>
      <c r="B2608" s="253" t="s">
        <v>526</v>
      </c>
      <c r="C2608" s="253" t="s">
        <v>479</v>
      </c>
      <c r="D2608" s="253" t="s">
        <v>4</v>
      </c>
      <c r="E2608" s="254" t="s">
        <v>570</v>
      </c>
      <c r="J2608" s="253">
        <f t="shared" si="42"/>
        <v>2</v>
      </c>
    </row>
    <row r="2609" spans="1:10">
      <c r="A2609" s="253">
        <v>2801</v>
      </c>
      <c r="B2609" s="253" t="s">
        <v>526</v>
      </c>
      <c r="C2609" s="253" t="s">
        <v>479</v>
      </c>
      <c r="D2609" s="253" t="s">
        <v>4</v>
      </c>
      <c r="I2609" s="253"/>
      <c r="J2609" s="253">
        <f t="shared" si="42"/>
        <v>0</v>
      </c>
    </row>
    <row r="2610" spans="1:10">
      <c r="A2610" s="253">
        <v>2802</v>
      </c>
      <c r="B2610" s="253" t="s">
        <v>526</v>
      </c>
      <c r="C2610" s="253" t="s">
        <v>479</v>
      </c>
      <c r="D2610" s="253" t="s">
        <v>4</v>
      </c>
      <c r="I2610" s="253"/>
      <c r="J2610" s="253">
        <f t="shared" si="42"/>
        <v>0</v>
      </c>
    </row>
    <row r="2611" spans="1:10">
      <c r="A2611" s="253">
        <v>2803</v>
      </c>
      <c r="B2611" s="253" t="s">
        <v>526</v>
      </c>
      <c r="C2611" s="253" t="s">
        <v>479</v>
      </c>
      <c r="D2611" s="253" t="s">
        <v>4</v>
      </c>
      <c r="I2611" s="253"/>
      <c r="J2611" s="253">
        <f t="shared" si="42"/>
        <v>0</v>
      </c>
    </row>
    <row r="2612" spans="1:10">
      <c r="A2612" s="253">
        <v>2804</v>
      </c>
      <c r="B2612" s="253" t="s">
        <v>526</v>
      </c>
      <c r="C2612" s="253" t="s">
        <v>479</v>
      </c>
      <c r="D2612" s="253" t="s">
        <v>4</v>
      </c>
      <c r="I2612" s="253"/>
      <c r="J2612" s="253">
        <f t="shared" si="42"/>
        <v>0</v>
      </c>
    </row>
    <row r="2613" spans="1:10">
      <c r="A2613" s="253">
        <v>2805</v>
      </c>
      <c r="B2613" s="253" t="s">
        <v>526</v>
      </c>
      <c r="C2613" s="253" t="s">
        <v>479</v>
      </c>
      <c r="D2613" s="253" t="s">
        <v>4</v>
      </c>
      <c r="I2613" s="253"/>
      <c r="J2613" s="253">
        <f t="shared" si="42"/>
        <v>0</v>
      </c>
    </row>
    <row r="2614" spans="1:10">
      <c r="A2614" s="253">
        <v>2806</v>
      </c>
      <c r="B2614" s="253" t="s">
        <v>526</v>
      </c>
      <c r="C2614" s="253" t="s">
        <v>479</v>
      </c>
      <c r="D2614" s="253" t="s">
        <v>4</v>
      </c>
      <c r="I2614" s="253"/>
      <c r="J2614" s="253">
        <f t="shared" si="42"/>
        <v>0</v>
      </c>
    </row>
    <row r="2615" spans="1:10">
      <c r="A2615" s="253">
        <v>2807</v>
      </c>
      <c r="B2615" s="253" t="s">
        <v>526</v>
      </c>
      <c r="C2615" s="253" t="s">
        <v>479</v>
      </c>
      <c r="D2615" s="253" t="s">
        <v>4</v>
      </c>
      <c r="I2615" s="253"/>
      <c r="J2615" s="253">
        <f t="shared" si="42"/>
        <v>0</v>
      </c>
    </row>
    <row r="2616" spans="1:10">
      <c r="A2616" s="253">
        <v>2808</v>
      </c>
      <c r="B2616" s="253" t="s">
        <v>526</v>
      </c>
      <c r="C2616" s="253" t="s">
        <v>479</v>
      </c>
      <c r="D2616" s="253" t="s">
        <v>4</v>
      </c>
      <c r="I2616" s="253"/>
      <c r="J2616" s="253">
        <f t="shared" si="42"/>
        <v>0</v>
      </c>
    </row>
    <row r="2617" spans="1:10">
      <c r="A2617" s="253">
        <v>2809</v>
      </c>
      <c r="B2617" s="253" t="s">
        <v>526</v>
      </c>
      <c r="C2617" s="253" t="s">
        <v>479</v>
      </c>
      <c r="D2617" s="253" t="s">
        <v>4</v>
      </c>
      <c r="I2617" s="253"/>
      <c r="J2617" s="253">
        <f t="shared" si="42"/>
        <v>0</v>
      </c>
    </row>
    <row r="2618" spans="1:10">
      <c r="A2618" s="253">
        <v>2810</v>
      </c>
      <c r="B2618" s="253" t="s">
        <v>526</v>
      </c>
      <c r="C2618" s="253" t="s">
        <v>479</v>
      </c>
      <c r="D2618" s="253" t="s">
        <v>4</v>
      </c>
      <c r="I2618" s="253"/>
      <c r="J2618" s="253">
        <f t="shared" si="42"/>
        <v>0</v>
      </c>
    </row>
    <row r="2619" spans="1:10">
      <c r="A2619" s="253">
        <v>2811</v>
      </c>
      <c r="B2619" s="253" t="s">
        <v>526</v>
      </c>
      <c r="C2619" s="253" t="s">
        <v>479</v>
      </c>
      <c r="D2619" s="253" t="s">
        <v>4</v>
      </c>
      <c r="I2619" s="253"/>
      <c r="J2619" s="253">
        <f t="shared" si="42"/>
        <v>0</v>
      </c>
    </row>
    <row r="2620" spans="1:10">
      <c r="A2620" s="253">
        <v>2812</v>
      </c>
      <c r="B2620" s="253" t="s">
        <v>526</v>
      </c>
      <c r="C2620" s="253" t="s">
        <v>479</v>
      </c>
      <c r="D2620" s="253" t="s">
        <v>4</v>
      </c>
      <c r="I2620" s="253"/>
      <c r="J2620" s="253">
        <f t="shared" si="42"/>
        <v>0</v>
      </c>
    </row>
    <row r="2621" spans="1:10">
      <c r="A2621" s="253">
        <v>2813</v>
      </c>
      <c r="B2621" s="253" t="s">
        <v>526</v>
      </c>
      <c r="C2621" s="253" t="s">
        <v>479</v>
      </c>
      <c r="D2621" s="253" t="s">
        <v>4</v>
      </c>
      <c r="I2621" s="253"/>
      <c r="J2621" s="253">
        <f t="shared" si="42"/>
        <v>0</v>
      </c>
    </row>
    <row r="2622" spans="1:10">
      <c r="A2622" s="253">
        <v>2814</v>
      </c>
      <c r="B2622" s="253" t="s">
        <v>526</v>
      </c>
      <c r="C2622" s="253" t="s">
        <v>479</v>
      </c>
      <c r="D2622" s="253" t="s">
        <v>4</v>
      </c>
      <c r="I2622" s="253"/>
      <c r="J2622" s="253">
        <f t="shared" si="42"/>
        <v>0</v>
      </c>
    </row>
    <row r="2623" spans="1:10">
      <c r="A2623" s="253">
        <v>2815</v>
      </c>
      <c r="B2623" s="253" t="s">
        <v>526</v>
      </c>
      <c r="C2623" s="253" t="s">
        <v>479</v>
      </c>
      <c r="D2623" s="253" t="s">
        <v>4</v>
      </c>
      <c r="I2623" s="253"/>
      <c r="J2623" s="253">
        <f t="shared" si="42"/>
        <v>0</v>
      </c>
    </row>
    <row r="2624" spans="1:10">
      <c r="A2624" s="253">
        <v>2816</v>
      </c>
      <c r="B2624" s="253" t="s">
        <v>526</v>
      </c>
      <c r="C2624" s="253" t="s">
        <v>479</v>
      </c>
      <c r="D2624" s="253" t="s">
        <v>4</v>
      </c>
      <c r="I2624" s="253"/>
      <c r="J2624" s="253">
        <f t="shared" si="42"/>
        <v>0</v>
      </c>
    </row>
    <row r="2625" spans="1:10">
      <c r="A2625" s="253">
        <v>2817</v>
      </c>
      <c r="B2625" s="253" t="s">
        <v>526</v>
      </c>
      <c r="C2625" s="253" t="s">
        <v>479</v>
      </c>
      <c r="D2625" s="253" t="s">
        <v>4</v>
      </c>
      <c r="I2625" s="253"/>
      <c r="J2625" s="253">
        <f t="shared" si="42"/>
        <v>0</v>
      </c>
    </row>
    <row r="2626" spans="1:10">
      <c r="A2626" s="253">
        <v>2818</v>
      </c>
      <c r="B2626" s="253" t="s">
        <v>526</v>
      </c>
      <c r="C2626" s="253" t="s">
        <v>479</v>
      </c>
      <c r="D2626" s="253" t="s">
        <v>4</v>
      </c>
      <c r="I2626" s="253"/>
      <c r="J2626" s="253">
        <f t="shared" si="42"/>
        <v>0</v>
      </c>
    </row>
    <row r="2627" spans="1:10">
      <c r="A2627" s="253">
        <v>2819</v>
      </c>
      <c r="B2627" s="253" t="s">
        <v>526</v>
      </c>
      <c r="C2627" s="253" t="s">
        <v>479</v>
      </c>
      <c r="D2627" s="253" t="s">
        <v>4</v>
      </c>
      <c r="I2627" s="253"/>
      <c r="J2627" s="253">
        <f t="shared" si="42"/>
        <v>0</v>
      </c>
    </row>
    <row r="2628" spans="1:10">
      <c r="A2628" s="253">
        <v>2820</v>
      </c>
      <c r="B2628" s="253" t="s">
        <v>526</v>
      </c>
      <c r="C2628" s="253" t="s">
        <v>479</v>
      </c>
      <c r="D2628" s="253" t="s">
        <v>4</v>
      </c>
      <c r="I2628" s="253"/>
      <c r="J2628" s="253">
        <f t="shared" si="42"/>
        <v>0</v>
      </c>
    </row>
    <row r="2629" spans="1:10">
      <c r="A2629" s="253">
        <v>2821</v>
      </c>
      <c r="B2629" s="253" t="s">
        <v>526</v>
      </c>
      <c r="C2629" s="253" t="s">
        <v>479</v>
      </c>
      <c r="D2629" s="253" t="s">
        <v>4</v>
      </c>
      <c r="I2629" s="253"/>
      <c r="J2629" s="253">
        <f t="shared" si="42"/>
        <v>0</v>
      </c>
    </row>
    <row r="2630" spans="1:10">
      <c r="A2630" s="253">
        <v>2822</v>
      </c>
      <c r="B2630" s="253" t="s">
        <v>526</v>
      </c>
      <c r="C2630" s="253" t="s">
        <v>479</v>
      </c>
      <c r="D2630" s="253" t="s">
        <v>4</v>
      </c>
      <c r="I2630" s="253"/>
      <c r="J2630" s="253">
        <f t="shared" si="42"/>
        <v>0</v>
      </c>
    </row>
    <row r="2631" spans="1:10">
      <c r="A2631" s="253">
        <v>2823</v>
      </c>
      <c r="B2631" s="253" t="s">
        <v>526</v>
      </c>
      <c r="C2631" s="253" t="s">
        <v>479</v>
      </c>
      <c r="D2631" s="253" t="s">
        <v>4</v>
      </c>
      <c r="I2631" s="253"/>
      <c r="J2631" s="253">
        <f t="shared" si="42"/>
        <v>0</v>
      </c>
    </row>
    <row r="2632" spans="1:10">
      <c r="A2632" s="253">
        <v>2824</v>
      </c>
      <c r="B2632" s="253" t="s">
        <v>526</v>
      </c>
      <c r="C2632" s="253" t="s">
        <v>479</v>
      </c>
      <c r="D2632" s="253" t="s">
        <v>4</v>
      </c>
      <c r="I2632" s="253"/>
      <c r="J2632" s="253">
        <f t="shared" si="42"/>
        <v>0</v>
      </c>
    </row>
    <row r="2633" spans="1:10">
      <c r="A2633" s="253">
        <v>2825</v>
      </c>
      <c r="B2633" s="253" t="s">
        <v>526</v>
      </c>
      <c r="C2633" s="253" t="s">
        <v>479</v>
      </c>
      <c r="D2633" s="253" t="s">
        <v>4</v>
      </c>
      <c r="I2633" s="253"/>
      <c r="J2633" s="253">
        <f t="shared" ref="J2633:J2696" si="43">IF(E2633="Category 1",1,IF(E2633="Category 2",2,IF(E2633="Category 3",3,0)))</f>
        <v>0</v>
      </c>
    </row>
    <row r="2634" spans="1:10">
      <c r="A2634" s="253">
        <v>2826</v>
      </c>
      <c r="B2634" s="253" t="s">
        <v>526</v>
      </c>
      <c r="C2634" s="253" t="s">
        <v>479</v>
      </c>
      <c r="D2634" s="253" t="s">
        <v>4</v>
      </c>
      <c r="I2634" s="253"/>
      <c r="J2634" s="253">
        <f t="shared" si="43"/>
        <v>0</v>
      </c>
    </row>
    <row r="2635" spans="1:10">
      <c r="A2635" s="253">
        <v>2827</v>
      </c>
      <c r="B2635" s="253" t="s">
        <v>526</v>
      </c>
      <c r="C2635" s="253" t="s">
        <v>479</v>
      </c>
      <c r="D2635" s="253" t="s">
        <v>4</v>
      </c>
      <c r="I2635" s="253"/>
      <c r="J2635" s="253">
        <f t="shared" si="43"/>
        <v>0</v>
      </c>
    </row>
    <row r="2636" spans="1:10">
      <c r="A2636" s="253">
        <v>2828</v>
      </c>
      <c r="B2636" s="253" t="s">
        <v>526</v>
      </c>
      <c r="C2636" s="253" t="s">
        <v>479</v>
      </c>
      <c r="D2636" s="253" t="s">
        <v>4</v>
      </c>
      <c r="I2636" s="253"/>
      <c r="J2636" s="253">
        <f t="shared" si="43"/>
        <v>0</v>
      </c>
    </row>
    <row r="2637" spans="1:10">
      <c r="A2637" s="253">
        <v>2829</v>
      </c>
      <c r="B2637" s="253" t="s">
        <v>526</v>
      </c>
      <c r="C2637" s="253" t="s">
        <v>479</v>
      </c>
      <c r="D2637" s="253" t="s">
        <v>4</v>
      </c>
      <c r="I2637" s="253"/>
      <c r="J2637" s="253">
        <f t="shared" si="43"/>
        <v>0</v>
      </c>
    </row>
    <row r="2638" spans="1:10">
      <c r="A2638" s="253">
        <v>2830</v>
      </c>
      <c r="B2638" s="253" t="s">
        <v>526</v>
      </c>
      <c r="C2638" s="253" t="s">
        <v>479</v>
      </c>
      <c r="D2638" s="253" t="s">
        <v>565</v>
      </c>
      <c r="E2638" s="254" t="s">
        <v>565</v>
      </c>
      <c r="G2638" s="257" t="s">
        <v>566</v>
      </c>
      <c r="J2638" s="253">
        <f t="shared" si="43"/>
        <v>1</v>
      </c>
    </row>
    <row r="2639" spans="1:10">
      <c r="A2639" s="253">
        <v>2831</v>
      </c>
      <c r="B2639" s="253" t="s">
        <v>526</v>
      </c>
      <c r="C2639" s="253" t="s">
        <v>479</v>
      </c>
      <c r="D2639" s="253" t="s">
        <v>4</v>
      </c>
      <c r="I2639" s="253"/>
      <c r="J2639" s="253">
        <f t="shared" si="43"/>
        <v>0</v>
      </c>
    </row>
    <row r="2640" spans="1:10">
      <c r="A2640" s="253">
        <v>2832</v>
      </c>
      <c r="B2640" s="253" t="s">
        <v>526</v>
      </c>
      <c r="C2640" s="253" t="s">
        <v>479</v>
      </c>
      <c r="D2640" s="253" t="s">
        <v>4</v>
      </c>
      <c r="I2640" s="253"/>
      <c r="J2640" s="253">
        <f t="shared" si="43"/>
        <v>0</v>
      </c>
    </row>
    <row r="2641" spans="1:10">
      <c r="A2641" s="253">
        <v>2833</v>
      </c>
      <c r="B2641" s="253" t="s">
        <v>526</v>
      </c>
      <c r="C2641" s="253" t="s">
        <v>479</v>
      </c>
      <c r="D2641" s="253" t="s">
        <v>4</v>
      </c>
      <c r="I2641" s="253"/>
      <c r="J2641" s="253">
        <f t="shared" si="43"/>
        <v>0</v>
      </c>
    </row>
    <row r="2642" spans="1:10">
      <c r="A2642" s="253">
        <v>2834</v>
      </c>
      <c r="B2642" s="253" t="s">
        <v>526</v>
      </c>
      <c r="C2642" s="253" t="s">
        <v>479</v>
      </c>
      <c r="D2642" s="253" t="s">
        <v>4</v>
      </c>
      <c r="I2642" s="253"/>
      <c r="J2642" s="253">
        <f t="shared" si="43"/>
        <v>0</v>
      </c>
    </row>
    <row r="2643" spans="1:10">
      <c r="A2643" s="253">
        <v>2835</v>
      </c>
      <c r="B2643" s="253" t="s">
        <v>526</v>
      </c>
      <c r="C2643" s="253" t="s">
        <v>479</v>
      </c>
      <c r="D2643" s="253" t="s">
        <v>4</v>
      </c>
      <c r="I2643" s="253"/>
      <c r="J2643" s="253">
        <f t="shared" si="43"/>
        <v>0</v>
      </c>
    </row>
    <row r="2644" spans="1:10">
      <c r="A2644" s="253">
        <v>2836</v>
      </c>
      <c r="B2644" s="253" t="s">
        <v>526</v>
      </c>
      <c r="C2644" s="253" t="s">
        <v>479</v>
      </c>
      <c r="D2644" s="253" t="s">
        <v>4</v>
      </c>
      <c r="I2644" s="253"/>
      <c r="J2644" s="253">
        <f t="shared" si="43"/>
        <v>0</v>
      </c>
    </row>
    <row r="2645" spans="1:10">
      <c r="A2645" s="253">
        <v>2837</v>
      </c>
      <c r="B2645" s="253" t="s">
        <v>526</v>
      </c>
      <c r="C2645" s="253" t="s">
        <v>479</v>
      </c>
      <c r="D2645" s="253" t="s">
        <v>4</v>
      </c>
      <c r="I2645" s="253"/>
      <c r="J2645" s="253">
        <f t="shared" si="43"/>
        <v>0</v>
      </c>
    </row>
    <row r="2646" spans="1:10">
      <c r="A2646" s="253">
        <v>2838</v>
      </c>
      <c r="B2646" s="253" t="s">
        <v>526</v>
      </c>
      <c r="C2646" s="253" t="s">
        <v>479</v>
      </c>
      <c r="D2646" s="253" t="s">
        <v>4</v>
      </c>
      <c r="I2646" s="253"/>
      <c r="J2646" s="253">
        <f t="shared" si="43"/>
        <v>0</v>
      </c>
    </row>
    <row r="2647" spans="1:10">
      <c r="A2647" s="253">
        <v>2839</v>
      </c>
      <c r="B2647" s="253" t="s">
        <v>526</v>
      </c>
      <c r="C2647" s="253" t="s">
        <v>479</v>
      </c>
      <c r="D2647" s="253" t="s">
        <v>4</v>
      </c>
      <c r="I2647" s="253"/>
      <c r="J2647" s="253">
        <f t="shared" si="43"/>
        <v>0</v>
      </c>
    </row>
    <row r="2648" spans="1:10">
      <c r="A2648" s="253">
        <v>2840</v>
      </c>
      <c r="B2648" s="253" t="s">
        <v>526</v>
      </c>
      <c r="C2648" s="253" t="s">
        <v>479</v>
      </c>
      <c r="D2648" s="253" t="s">
        <v>4</v>
      </c>
      <c r="I2648" s="253"/>
      <c r="J2648" s="253">
        <f t="shared" si="43"/>
        <v>0</v>
      </c>
    </row>
    <row r="2649" spans="1:10">
      <c r="A2649" s="253">
        <v>2841</v>
      </c>
      <c r="B2649" s="253" t="s">
        <v>526</v>
      </c>
      <c r="C2649" s="253" t="s">
        <v>479</v>
      </c>
      <c r="D2649" s="253" t="s">
        <v>4</v>
      </c>
      <c r="I2649" s="253"/>
      <c r="J2649" s="253">
        <f t="shared" si="43"/>
        <v>0</v>
      </c>
    </row>
    <row r="2650" spans="1:10">
      <c r="A2650" s="253">
        <v>2842</v>
      </c>
      <c r="B2650" s="253" t="s">
        <v>526</v>
      </c>
      <c r="C2650" s="253" t="s">
        <v>479</v>
      </c>
      <c r="D2650" s="253" t="s">
        <v>4</v>
      </c>
      <c r="I2650" s="253"/>
      <c r="J2650" s="253">
        <f t="shared" si="43"/>
        <v>0</v>
      </c>
    </row>
    <row r="2651" spans="1:10">
      <c r="A2651" s="253">
        <v>2843</v>
      </c>
      <c r="B2651" s="253" t="s">
        <v>526</v>
      </c>
      <c r="C2651" s="253" t="s">
        <v>479</v>
      </c>
      <c r="D2651" s="253" t="s">
        <v>4</v>
      </c>
      <c r="I2651" s="253"/>
      <c r="J2651" s="253">
        <f t="shared" si="43"/>
        <v>0</v>
      </c>
    </row>
    <row r="2652" spans="1:10">
      <c r="A2652" s="253">
        <v>2844</v>
      </c>
      <c r="B2652" s="253" t="s">
        <v>526</v>
      </c>
      <c r="C2652" s="253" t="s">
        <v>479</v>
      </c>
      <c r="D2652" s="253" t="s">
        <v>4</v>
      </c>
      <c r="I2652" s="253"/>
      <c r="J2652" s="253">
        <f t="shared" si="43"/>
        <v>0</v>
      </c>
    </row>
    <row r="2653" spans="1:10">
      <c r="A2653" s="253">
        <v>2845</v>
      </c>
      <c r="B2653" s="253" t="s">
        <v>526</v>
      </c>
      <c r="C2653" s="253" t="s">
        <v>479</v>
      </c>
      <c r="D2653" s="253" t="s">
        <v>4</v>
      </c>
      <c r="I2653" s="253"/>
      <c r="J2653" s="253">
        <f t="shared" si="43"/>
        <v>0</v>
      </c>
    </row>
    <row r="2654" spans="1:10">
      <c r="A2654" s="253">
        <v>2846</v>
      </c>
      <c r="B2654" s="253" t="s">
        <v>526</v>
      </c>
      <c r="C2654" s="253" t="s">
        <v>479</v>
      </c>
      <c r="D2654" s="253" t="s">
        <v>4</v>
      </c>
      <c r="I2654" s="253"/>
      <c r="J2654" s="253">
        <f t="shared" si="43"/>
        <v>0</v>
      </c>
    </row>
    <row r="2655" spans="1:10">
      <c r="A2655" s="253">
        <v>2847</v>
      </c>
      <c r="B2655" s="253" t="s">
        <v>526</v>
      </c>
      <c r="C2655" s="253" t="s">
        <v>479</v>
      </c>
      <c r="D2655" s="253" t="s">
        <v>4</v>
      </c>
      <c r="I2655" s="253"/>
      <c r="J2655" s="253">
        <f t="shared" si="43"/>
        <v>0</v>
      </c>
    </row>
    <row r="2656" spans="1:10">
      <c r="A2656" s="253">
        <v>2848</v>
      </c>
      <c r="B2656" s="253" t="s">
        <v>526</v>
      </c>
      <c r="C2656" s="253" t="s">
        <v>479</v>
      </c>
      <c r="D2656" s="253" t="s">
        <v>4</v>
      </c>
      <c r="I2656" s="253"/>
      <c r="J2656" s="253">
        <f t="shared" si="43"/>
        <v>0</v>
      </c>
    </row>
    <row r="2657" spans="1:10">
      <c r="A2657" s="253">
        <v>2849</v>
      </c>
      <c r="B2657" s="253" t="s">
        <v>526</v>
      </c>
      <c r="C2657" s="253" t="s">
        <v>479</v>
      </c>
      <c r="D2657" s="253" t="s">
        <v>4</v>
      </c>
      <c r="I2657" s="253"/>
      <c r="J2657" s="253">
        <f t="shared" si="43"/>
        <v>0</v>
      </c>
    </row>
    <row r="2658" spans="1:10">
      <c r="A2658" s="253">
        <v>2850</v>
      </c>
      <c r="B2658" s="253" t="s">
        <v>526</v>
      </c>
      <c r="C2658" s="253" t="s">
        <v>479</v>
      </c>
      <c r="D2658" s="253" t="s">
        <v>4</v>
      </c>
      <c r="E2658" s="254" t="s">
        <v>571</v>
      </c>
      <c r="J2658" s="253">
        <f t="shared" si="43"/>
        <v>3</v>
      </c>
    </row>
    <row r="2659" spans="1:10">
      <c r="A2659" s="253">
        <v>2851</v>
      </c>
      <c r="B2659" s="253" t="s">
        <v>526</v>
      </c>
      <c r="C2659" s="253" t="s">
        <v>479</v>
      </c>
      <c r="D2659" s="253" t="s">
        <v>4</v>
      </c>
      <c r="I2659" s="253"/>
      <c r="J2659" s="253">
        <f t="shared" si="43"/>
        <v>0</v>
      </c>
    </row>
    <row r="2660" spans="1:10">
      <c r="A2660" s="253">
        <v>2852</v>
      </c>
      <c r="B2660" s="253" t="s">
        <v>526</v>
      </c>
      <c r="C2660" s="253" t="s">
        <v>479</v>
      </c>
      <c r="D2660" s="253" t="s">
        <v>4</v>
      </c>
      <c r="I2660" s="253"/>
      <c r="J2660" s="253">
        <f t="shared" si="43"/>
        <v>0</v>
      </c>
    </row>
    <row r="2661" spans="1:10">
      <c r="A2661" s="253">
        <v>2853</v>
      </c>
      <c r="B2661" s="253" t="s">
        <v>526</v>
      </c>
      <c r="C2661" s="253" t="s">
        <v>479</v>
      </c>
      <c r="D2661" s="253" t="s">
        <v>4</v>
      </c>
      <c r="I2661" s="253"/>
      <c r="J2661" s="253">
        <f t="shared" si="43"/>
        <v>0</v>
      </c>
    </row>
    <row r="2662" spans="1:10">
      <c r="A2662" s="253">
        <v>2854</v>
      </c>
      <c r="B2662" s="253" t="s">
        <v>526</v>
      </c>
      <c r="C2662" s="253" t="s">
        <v>479</v>
      </c>
      <c r="D2662" s="253" t="s">
        <v>4</v>
      </c>
      <c r="I2662" s="253"/>
      <c r="J2662" s="253">
        <f t="shared" si="43"/>
        <v>0</v>
      </c>
    </row>
    <row r="2663" spans="1:10">
      <c r="A2663" s="253">
        <v>2855</v>
      </c>
      <c r="B2663" s="253" t="s">
        <v>526</v>
      </c>
      <c r="C2663" s="253" t="s">
        <v>479</v>
      </c>
      <c r="D2663" s="253" t="s">
        <v>4</v>
      </c>
      <c r="I2663" s="253"/>
      <c r="J2663" s="253">
        <f t="shared" si="43"/>
        <v>0</v>
      </c>
    </row>
    <row r="2664" spans="1:10">
      <c r="A2664" s="253">
        <v>2856</v>
      </c>
      <c r="B2664" s="253" t="s">
        <v>526</v>
      </c>
      <c r="C2664" s="253" t="s">
        <v>479</v>
      </c>
      <c r="D2664" s="253" t="s">
        <v>4</v>
      </c>
      <c r="I2664" s="253"/>
      <c r="J2664" s="253">
        <f t="shared" si="43"/>
        <v>0</v>
      </c>
    </row>
    <row r="2665" spans="1:10">
      <c r="A2665" s="253">
        <v>2857</v>
      </c>
      <c r="B2665" s="253" t="s">
        <v>526</v>
      </c>
      <c r="C2665" s="253" t="s">
        <v>479</v>
      </c>
      <c r="D2665" s="253" t="s">
        <v>4</v>
      </c>
      <c r="I2665" s="253"/>
      <c r="J2665" s="253">
        <f t="shared" si="43"/>
        <v>0</v>
      </c>
    </row>
    <row r="2666" spans="1:10">
      <c r="A2666" s="253">
        <v>2858</v>
      </c>
      <c r="B2666" s="253" t="s">
        <v>526</v>
      </c>
      <c r="C2666" s="253" t="s">
        <v>479</v>
      </c>
      <c r="D2666" s="253" t="s">
        <v>4</v>
      </c>
      <c r="I2666" s="253"/>
      <c r="J2666" s="253">
        <f t="shared" si="43"/>
        <v>0</v>
      </c>
    </row>
    <row r="2667" spans="1:10">
      <c r="A2667" s="253">
        <v>2859</v>
      </c>
      <c r="B2667" s="253" t="s">
        <v>526</v>
      </c>
      <c r="C2667" s="253" t="s">
        <v>479</v>
      </c>
      <c r="D2667" s="253" t="s">
        <v>4</v>
      </c>
      <c r="I2667" s="253"/>
      <c r="J2667" s="253">
        <f t="shared" si="43"/>
        <v>0</v>
      </c>
    </row>
    <row r="2668" spans="1:10">
      <c r="A2668" s="253">
        <v>2860</v>
      </c>
      <c r="B2668" s="253" t="s">
        <v>526</v>
      </c>
      <c r="C2668" s="253" t="s">
        <v>479</v>
      </c>
      <c r="D2668" s="253" t="s">
        <v>4</v>
      </c>
      <c r="I2668" s="253"/>
      <c r="J2668" s="253">
        <f t="shared" si="43"/>
        <v>0</v>
      </c>
    </row>
    <row r="2669" spans="1:10">
      <c r="A2669" s="253">
        <v>2861</v>
      </c>
      <c r="B2669" s="253" t="s">
        <v>526</v>
      </c>
      <c r="C2669" s="253" t="s">
        <v>479</v>
      </c>
      <c r="D2669" s="253" t="s">
        <v>4</v>
      </c>
      <c r="I2669" s="253"/>
      <c r="J2669" s="253">
        <f t="shared" si="43"/>
        <v>0</v>
      </c>
    </row>
    <row r="2670" spans="1:10">
      <c r="A2670" s="253">
        <v>2862</v>
      </c>
      <c r="B2670" s="253" t="s">
        <v>526</v>
      </c>
      <c r="C2670" s="253" t="s">
        <v>479</v>
      </c>
      <c r="D2670" s="253" t="s">
        <v>4</v>
      </c>
      <c r="I2670" s="253"/>
      <c r="J2670" s="253">
        <f t="shared" si="43"/>
        <v>0</v>
      </c>
    </row>
    <row r="2671" spans="1:10">
      <c r="A2671" s="253">
        <v>2863</v>
      </c>
      <c r="B2671" s="253" t="s">
        <v>526</v>
      </c>
      <c r="C2671" s="253" t="s">
        <v>479</v>
      </c>
      <c r="D2671" s="253" t="s">
        <v>4</v>
      </c>
      <c r="I2671" s="253"/>
      <c r="J2671" s="253">
        <f t="shared" si="43"/>
        <v>0</v>
      </c>
    </row>
    <row r="2672" spans="1:10">
      <c r="A2672" s="253">
        <v>2864</v>
      </c>
      <c r="B2672" s="253" t="s">
        <v>526</v>
      </c>
      <c r="C2672" s="253" t="s">
        <v>479</v>
      </c>
      <c r="D2672" s="253" t="s">
        <v>4</v>
      </c>
      <c r="I2672" s="253"/>
      <c r="J2672" s="253">
        <f t="shared" si="43"/>
        <v>0</v>
      </c>
    </row>
    <row r="2673" spans="1:10">
      <c r="A2673" s="253">
        <v>2865</v>
      </c>
      <c r="B2673" s="253" t="s">
        <v>526</v>
      </c>
      <c r="C2673" s="253" t="s">
        <v>479</v>
      </c>
      <c r="D2673" s="253" t="s">
        <v>4</v>
      </c>
      <c r="I2673" s="253"/>
      <c r="J2673" s="253">
        <f t="shared" si="43"/>
        <v>0</v>
      </c>
    </row>
    <row r="2674" spans="1:10">
      <c r="A2674" s="253">
        <v>2866</v>
      </c>
      <c r="B2674" s="253" t="s">
        <v>526</v>
      </c>
      <c r="C2674" s="253" t="s">
        <v>479</v>
      </c>
      <c r="D2674" s="253" t="s">
        <v>4</v>
      </c>
      <c r="I2674" s="253"/>
      <c r="J2674" s="253">
        <f t="shared" si="43"/>
        <v>0</v>
      </c>
    </row>
    <row r="2675" spans="1:10">
      <c r="A2675" s="253">
        <v>2867</v>
      </c>
      <c r="B2675" s="253" t="s">
        <v>526</v>
      </c>
      <c r="C2675" s="253" t="s">
        <v>479</v>
      </c>
      <c r="D2675" s="253" t="s">
        <v>4</v>
      </c>
      <c r="I2675" s="253"/>
      <c r="J2675" s="253">
        <f t="shared" si="43"/>
        <v>0</v>
      </c>
    </row>
    <row r="2676" spans="1:10">
      <c r="A2676" s="253">
        <v>2868</v>
      </c>
      <c r="B2676" s="253" t="s">
        <v>526</v>
      </c>
      <c r="C2676" s="253" t="s">
        <v>479</v>
      </c>
      <c r="D2676" s="253" t="s">
        <v>4</v>
      </c>
      <c r="I2676" s="253"/>
      <c r="J2676" s="253">
        <f t="shared" si="43"/>
        <v>0</v>
      </c>
    </row>
    <row r="2677" spans="1:10">
      <c r="A2677" s="253">
        <v>2869</v>
      </c>
      <c r="B2677" s="253" t="s">
        <v>526</v>
      </c>
      <c r="C2677" s="253" t="s">
        <v>479</v>
      </c>
      <c r="D2677" s="253" t="s">
        <v>4</v>
      </c>
      <c r="I2677" s="253"/>
      <c r="J2677" s="253">
        <f t="shared" si="43"/>
        <v>0</v>
      </c>
    </row>
    <row r="2678" spans="1:10">
      <c r="A2678" s="253">
        <v>2870</v>
      </c>
      <c r="B2678" s="253" t="s">
        <v>526</v>
      </c>
      <c r="C2678" s="253" t="s">
        <v>479</v>
      </c>
      <c r="D2678" s="253" t="s">
        <v>4</v>
      </c>
      <c r="E2678" s="254" t="s">
        <v>571</v>
      </c>
      <c r="J2678" s="253">
        <f t="shared" si="43"/>
        <v>3</v>
      </c>
    </row>
    <row r="2679" spans="1:10">
      <c r="A2679" s="253">
        <v>2871</v>
      </c>
      <c r="B2679" s="253" t="s">
        <v>526</v>
      </c>
      <c r="C2679" s="253" t="s">
        <v>479</v>
      </c>
      <c r="D2679" s="253" t="s">
        <v>4</v>
      </c>
      <c r="I2679" s="253"/>
      <c r="J2679" s="253">
        <f t="shared" si="43"/>
        <v>0</v>
      </c>
    </row>
    <row r="2680" spans="1:10">
      <c r="A2680" s="253">
        <v>2872</v>
      </c>
      <c r="B2680" s="253" t="s">
        <v>526</v>
      </c>
      <c r="C2680" s="253" t="s">
        <v>479</v>
      </c>
      <c r="D2680" s="253" t="s">
        <v>4</v>
      </c>
      <c r="I2680" s="253"/>
      <c r="J2680" s="253">
        <f t="shared" si="43"/>
        <v>0</v>
      </c>
    </row>
    <row r="2681" spans="1:10">
      <c r="A2681" s="253">
        <v>2873</v>
      </c>
      <c r="B2681" s="253" t="s">
        <v>526</v>
      </c>
      <c r="C2681" s="253" t="s">
        <v>479</v>
      </c>
      <c r="D2681" s="253" t="s">
        <v>4</v>
      </c>
      <c r="I2681" s="253"/>
      <c r="J2681" s="253">
        <f t="shared" si="43"/>
        <v>0</v>
      </c>
    </row>
    <row r="2682" spans="1:10">
      <c r="A2682" s="253">
        <v>2874</v>
      </c>
      <c r="B2682" s="253" t="s">
        <v>526</v>
      </c>
      <c r="C2682" s="253" t="s">
        <v>479</v>
      </c>
      <c r="D2682" s="253" t="s">
        <v>4</v>
      </c>
      <c r="I2682" s="253"/>
      <c r="J2682" s="253">
        <f t="shared" si="43"/>
        <v>0</v>
      </c>
    </row>
    <row r="2683" spans="1:10">
      <c r="A2683" s="253">
        <v>2875</v>
      </c>
      <c r="B2683" s="253" t="s">
        <v>526</v>
      </c>
      <c r="C2683" s="253" t="s">
        <v>479</v>
      </c>
      <c r="D2683" s="253" t="s">
        <v>4</v>
      </c>
      <c r="I2683" s="253"/>
      <c r="J2683" s="253">
        <f t="shared" si="43"/>
        <v>0</v>
      </c>
    </row>
    <row r="2684" spans="1:10">
      <c r="A2684" s="253">
        <v>2876</v>
      </c>
      <c r="B2684" s="253" t="s">
        <v>526</v>
      </c>
      <c r="C2684" s="253" t="s">
        <v>479</v>
      </c>
      <c r="D2684" s="253" t="s">
        <v>4</v>
      </c>
      <c r="I2684" s="253"/>
      <c r="J2684" s="253">
        <f t="shared" si="43"/>
        <v>0</v>
      </c>
    </row>
    <row r="2685" spans="1:10">
      <c r="A2685" s="253">
        <v>2877</v>
      </c>
      <c r="B2685" s="253" t="s">
        <v>526</v>
      </c>
      <c r="C2685" s="253" t="s">
        <v>479</v>
      </c>
      <c r="D2685" s="253" t="s">
        <v>4</v>
      </c>
      <c r="I2685" s="253"/>
      <c r="J2685" s="253">
        <f t="shared" si="43"/>
        <v>0</v>
      </c>
    </row>
    <row r="2686" spans="1:10">
      <c r="A2686" s="253">
        <v>2878</v>
      </c>
      <c r="B2686" s="253" t="s">
        <v>526</v>
      </c>
      <c r="C2686" s="253" t="s">
        <v>479</v>
      </c>
      <c r="D2686" s="253" t="s">
        <v>4</v>
      </c>
      <c r="I2686" s="253"/>
      <c r="J2686" s="253">
        <f t="shared" si="43"/>
        <v>0</v>
      </c>
    </row>
    <row r="2687" spans="1:10">
      <c r="A2687" s="253">
        <v>2879</v>
      </c>
      <c r="B2687" s="253" t="s">
        <v>526</v>
      </c>
      <c r="C2687" s="253" t="s">
        <v>479</v>
      </c>
      <c r="D2687" s="253" t="s">
        <v>4</v>
      </c>
      <c r="I2687" s="253"/>
      <c r="J2687" s="253">
        <f t="shared" si="43"/>
        <v>0</v>
      </c>
    </row>
    <row r="2688" spans="1:10">
      <c r="A2688" s="253">
        <v>2880</v>
      </c>
      <c r="B2688" s="253" t="s">
        <v>526</v>
      </c>
      <c r="C2688" s="253" t="s">
        <v>479</v>
      </c>
      <c r="D2688" s="253" t="s">
        <v>4</v>
      </c>
      <c r="E2688" s="254" t="s">
        <v>571</v>
      </c>
      <c r="J2688" s="253">
        <f t="shared" si="43"/>
        <v>3</v>
      </c>
    </row>
    <row r="2689" spans="1:10">
      <c r="A2689" s="253">
        <v>2881</v>
      </c>
      <c r="B2689" s="253" t="s">
        <v>526</v>
      </c>
      <c r="C2689" s="253" t="s">
        <v>479</v>
      </c>
      <c r="D2689" s="253" t="s">
        <v>4</v>
      </c>
      <c r="I2689" s="253"/>
      <c r="J2689" s="253">
        <f t="shared" si="43"/>
        <v>0</v>
      </c>
    </row>
    <row r="2690" spans="1:10">
      <c r="A2690" s="253">
        <v>2882</v>
      </c>
      <c r="B2690" s="253" t="s">
        <v>526</v>
      </c>
      <c r="C2690" s="253" t="s">
        <v>479</v>
      </c>
      <c r="D2690" s="253" t="s">
        <v>4</v>
      </c>
      <c r="I2690" s="253"/>
      <c r="J2690" s="253">
        <f t="shared" si="43"/>
        <v>0</v>
      </c>
    </row>
    <row r="2691" spans="1:10">
      <c r="A2691" s="253">
        <v>2883</v>
      </c>
      <c r="B2691" s="253" t="s">
        <v>526</v>
      </c>
      <c r="C2691" s="253" t="s">
        <v>479</v>
      </c>
      <c r="D2691" s="253" t="s">
        <v>4</v>
      </c>
      <c r="I2691" s="253"/>
      <c r="J2691" s="253">
        <f t="shared" si="43"/>
        <v>0</v>
      </c>
    </row>
    <row r="2692" spans="1:10">
      <c r="A2692" s="253">
        <v>2884</v>
      </c>
      <c r="B2692" s="253" t="s">
        <v>526</v>
      </c>
      <c r="C2692" s="253" t="s">
        <v>479</v>
      </c>
      <c r="D2692" s="253" t="s">
        <v>4</v>
      </c>
      <c r="I2692" s="253"/>
      <c r="J2692" s="253">
        <f t="shared" si="43"/>
        <v>0</v>
      </c>
    </row>
    <row r="2693" spans="1:10">
      <c r="A2693" s="253">
        <v>2885</v>
      </c>
      <c r="B2693" s="253" t="s">
        <v>526</v>
      </c>
      <c r="C2693" s="253" t="s">
        <v>479</v>
      </c>
      <c r="D2693" s="253" t="s">
        <v>4</v>
      </c>
      <c r="I2693" s="253"/>
      <c r="J2693" s="253">
        <f t="shared" si="43"/>
        <v>0</v>
      </c>
    </row>
    <row r="2694" spans="1:10">
      <c r="A2694" s="253">
        <v>2886</v>
      </c>
      <c r="B2694" s="253" t="s">
        <v>526</v>
      </c>
      <c r="C2694" s="253" t="s">
        <v>479</v>
      </c>
      <c r="D2694" s="253" t="s">
        <v>4</v>
      </c>
      <c r="I2694" s="253"/>
      <c r="J2694" s="253">
        <f t="shared" si="43"/>
        <v>0</v>
      </c>
    </row>
    <row r="2695" spans="1:10">
      <c r="A2695" s="253">
        <v>2887</v>
      </c>
      <c r="B2695" s="253" t="s">
        <v>526</v>
      </c>
      <c r="C2695" s="253" t="s">
        <v>479</v>
      </c>
      <c r="D2695" s="253" t="s">
        <v>4</v>
      </c>
      <c r="I2695" s="253"/>
      <c r="J2695" s="253">
        <f t="shared" si="43"/>
        <v>0</v>
      </c>
    </row>
    <row r="2696" spans="1:10">
      <c r="A2696" s="253">
        <v>2888</v>
      </c>
      <c r="B2696" s="253" t="s">
        <v>526</v>
      </c>
      <c r="C2696" s="253" t="s">
        <v>479</v>
      </c>
      <c r="D2696" s="253" t="s">
        <v>4</v>
      </c>
      <c r="I2696" s="253"/>
      <c r="J2696" s="253">
        <f t="shared" si="43"/>
        <v>0</v>
      </c>
    </row>
    <row r="2697" spans="1:10">
      <c r="A2697" s="253">
        <v>2889</v>
      </c>
      <c r="B2697" s="253" t="s">
        <v>526</v>
      </c>
      <c r="C2697" s="253" t="s">
        <v>479</v>
      </c>
      <c r="D2697" s="253" t="s">
        <v>4</v>
      </c>
      <c r="I2697" s="253"/>
      <c r="J2697" s="253">
        <f t="shared" ref="J2697:J2760" si="44">IF(E2697="Category 1",1,IF(E2697="Category 2",2,IF(E2697="Category 3",3,0)))</f>
        <v>0</v>
      </c>
    </row>
    <row r="2698" spans="1:10">
      <c r="A2698" s="253">
        <v>2890</v>
      </c>
      <c r="B2698" s="253" t="s">
        <v>526</v>
      </c>
      <c r="C2698" s="253" t="s">
        <v>479</v>
      </c>
      <c r="D2698" s="253" t="s">
        <v>4</v>
      </c>
      <c r="I2698" s="253"/>
      <c r="J2698" s="253">
        <f t="shared" si="44"/>
        <v>0</v>
      </c>
    </row>
    <row r="2699" spans="1:10">
      <c r="A2699" s="253">
        <v>2891</v>
      </c>
      <c r="B2699" s="253" t="s">
        <v>526</v>
      </c>
      <c r="C2699" s="253" t="s">
        <v>479</v>
      </c>
      <c r="D2699" s="253" t="s">
        <v>4</v>
      </c>
      <c r="I2699" s="253"/>
      <c r="J2699" s="253">
        <f t="shared" si="44"/>
        <v>0</v>
      </c>
    </row>
    <row r="2700" spans="1:10">
      <c r="A2700" s="253">
        <v>2892</v>
      </c>
      <c r="B2700" s="253" t="s">
        <v>526</v>
      </c>
      <c r="C2700" s="253" t="s">
        <v>479</v>
      </c>
      <c r="D2700" s="253" t="s">
        <v>4</v>
      </c>
      <c r="I2700" s="253"/>
      <c r="J2700" s="253">
        <f t="shared" si="44"/>
        <v>0</v>
      </c>
    </row>
    <row r="2701" spans="1:10">
      <c r="A2701" s="253">
        <v>2893</v>
      </c>
      <c r="B2701" s="253" t="s">
        <v>526</v>
      </c>
      <c r="C2701" s="253" t="s">
        <v>479</v>
      </c>
      <c r="D2701" s="253" t="s">
        <v>4</v>
      </c>
      <c r="I2701" s="253"/>
      <c r="J2701" s="253">
        <f t="shared" si="44"/>
        <v>0</v>
      </c>
    </row>
    <row r="2702" spans="1:10">
      <c r="A2702" s="253">
        <v>2894</v>
      </c>
      <c r="B2702" s="253" t="s">
        <v>526</v>
      </c>
      <c r="C2702" s="253" t="s">
        <v>479</v>
      </c>
      <c r="D2702" s="253" t="s">
        <v>4</v>
      </c>
      <c r="I2702" s="253"/>
      <c r="J2702" s="253">
        <f t="shared" si="44"/>
        <v>0</v>
      </c>
    </row>
    <row r="2703" spans="1:10">
      <c r="A2703" s="253">
        <v>2895</v>
      </c>
      <c r="B2703" s="253" t="s">
        <v>526</v>
      </c>
      <c r="C2703" s="253" t="s">
        <v>479</v>
      </c>
      <c r="D2703" s="253" t="s">
        <v>4</v>
      </c>
      <c r="I2703" s="253"/>
      <c r="J2703" s="253">
        <f t="shared" si="44"/>
        <v>0</v>
      </c>
    </row>
    <row r="2704" spans="1:10">
      <c r="A2704" s="253">
        <v>2896</v>
      </c>
      <c r="B2704" s="253" t="s">
        <v>526</v>
      </c>
      <c r="C2704" s="253" t="s">
        <v>479</v>
      </c>
      <c r="D2704" s="253" t="s">
        <v>4</v>
      </c>
      <c r="I2704" s="253"/>
      <c r="J2704" s="253">
        <f t="shared" si="44"/>
        <v>0</v>
      </c>
    </row>
    <row r="2705" spans="1:10">
      <c r="A2705" s="253">
        <v>2897</v>
      </c>
      <c r="B2705" s="253" t="s">
        <v>526</v>
      </c>
      <c r="C2705" s="253" t="s">
        <v>479</v>
      </c>
      <c r="D2705" s="253" t="s">
        <v>4</v>
      </c>
      <c r="I2705" s="253"/>
      <c r="J2705" s="253">
        <f t="shared" si="44"/>
        <v>0</v>
      </c>
    </row>
    <row r="2706" spans="1:10">
      <c r="A2706" s="253">
        <v>2898</v>
      </c>
      <c r="B2706" s="253" t="s">
        <v>526</v>
      </c>
      <c r="C2706" s="253" t="s">
        <v>479</v>
      </c>
      <c r="D2706" s="253" t="s">
        <v>4</v>
      </c>
      <c r="I2706" s="253"/>
      <c r="J2706" s="253">
        <f t="shared" si="44"/>
        <v>0</v>
      </c>
    </row>
    <row r="2707" spans="1:10">
      <c r="A2707" s="253">
        <v>2899</v>
      </c>
      <c r="B2707" s="253" t="s">
        <v>526</v>
      </c>
      <c r="C2707" s="253" t="s">
        <v>479</v>
      </c>
      <c r="D2707" s="253" t="s">
        <v>4</v>
      </c>
      <c r="I2707" s="253"/>
      <c r="J2707" s="253">
        <f t="shared" si="44"/>
        <v>0</v>
      </c>
    </row>
    <row r="2708" spans="1:10">
      <c r="A2708" s="253">
        <v>2900</v>
      </c>
      <c r="B2708" s="253" t="s">
        <v>478</v>
      </c>
      <c r="C2708" s="253" t="s">
        <v>553</v>
      </c>
      <c r="D2708" s="253" t="s">
        <v>565</v>
      </c>
      <c r="E2708" s="254" t="s">
        <v>565</v>
      </c>
      <c r="G2708" s="257" t="s">
        <v>566</v>
      </c>
      <c r="J2708" s="253">
        <f t="shared" si="44"/>
        <v>1</v>
      </c>
    </row>
    <row r="2709" spans="1:10">
      <c r="A2709" s="253">
        <v>2901</v>
      </c>
      <c r="B2709" s="253" t="s">
        <v>478</v>
      </c>
      <c r="C2709" s="253" t="s">
        <v>553</v>
      </c>
      <c r="D2709" s="253" t="s">
        <v>565</v>
      </c>
      <c r="E2709" s="254" t="s">
        <v>565</v>
      </c>
      <c r="G2709" s="257" t="s">
        <v>566</v>
      </c>
      <c r="J2709" s="253">
        <f t="shared" si="44"/>
        <v>1</v>
      </c>
    </row>
    <row r="2710" spans="1:10">
      <c r="A2710" s="253">
        <v>2902</v>
      </c>
      <c r="B2710" s="253" t="s">
        <v>478</v>
      </c>
      <c r="C2710" s="253" t="s">
        <v>553</v>
      </c>
      <c r="D2710" s="253" t="s">
        <v>565</v>
      </c>
      <c r="E2710" s="254" t="s">
        <v>565</v>
      </c>
      <c r="G2710" s="257" t="s">
        <v>566</v>
      </c>
      <c r="J2710" s="253">
        <f t="shared" si="44"/>
        <v>1</v>
      </c>
    </row>
    <row r="2711" spans="1:10">
      <c r="A2711" s="253">
        <v>2903</v>
      </c>
      <c r="B2711" s="253" t="s">
        <v>478</v>
      </c>
      <c r="C2711" s="253" t="s">
        <v>553</v>
      </c>
      <c r="D2711" s="253" t="s">
        <v>565</v>
      </c>
      <c r="E2711" s="254" t="s">
        <v>565</v>
      </c>
      <c r="G2711" s="257" t="s">
        <v>566</v>
      </c>
      <c r="J2711" s="253">
        <f t="shared" si="44"/>
        <v>1</v>
      </c>
    </row>
    <row r="2712" spans="1:10">
      <c r="A2712" s="253">
        <v>2904</v>
      </c>
      <c r="B2712" s="253" t="s">
        <v>478</v>
      </c>
      <c r="C2712" s="253" t="s">
        <v>553</v>
      </c>
      <c r="D2712" s="253" t="s">
        <v>565</v>
      </c>
      <c r="E2712" s="254" t="s">
        <v>565</v>
      </c>
      <c r="G2712" s="257" t="s">
        <v>566</v>
      </c>
      <c r="J2712" s="253">
        <f t="shared" si="44"/>
        <v>1</v>
      </c>
    </row>
    <row r="2713" spans="1:10">
      <c r="A2713" s="253">
        <v>2905</v>
      </c>
      <c r="B2713" s="253" t="s">
        <v>478</v>
      </c>
      <c r="C2713" s="253" t="s">
        <v>553</v>
      </c>
      <c r="D2713" s="253" t="s">
        <v>565</v>
      </c>
      <c r="E2713" s="254" t="s">
        <v>565</v>
      </c>
      <c r="G2713" s="257" t="s">
        <v>566</v>
      </c>
      <c r="J2713" s="253">
        <f t="shared" si="44"/>
        <v>1</v>
      </c>
    </row>
    <row r="2714" spans="1:10">
      <c r="A2714" s="253">
        <v>2906</v>
      </c>
      <c r="B2714" s="253" t="s">
        <v>478</v>
      </c>
      <c r="C2714" s="253" t="s">
        <v>553</v>
      </c>
      <c r="D2714" s="253" t="s">
        <v>565</v>
      </c>
      <c r="E2714" s="254" t="s">
        <v>565</v>
      </c>
      <c r="G2714" s="257" t="s">
        <v>566</v>
      </c>
      <c r="J2714" s="253">
        <f t="shared" si="44"/>
        <v>1</v>
      </c>
    </row>
    <row r="2715" spans="1:10">
      <c r="A2715" s="253">
        <v>2907</v>
      </c>
      <c r="B2715" s="253" t="s">
        <v>478</v>
      </c>
      <c r="C2715" s="253" t="s">
        <v>553</v>
      </c>
      <c r="D2715" s="253" t="s">
        <v>565</v>
      </c>
      <c r="E2715" s="254" t="s">
        <v>565</v>
      </c>
      <c r="G2715" s="257" t="s">
        <v>566</v>
      </c>
      <c r="J2715" s="253">
        <f t="shared" si="44"/>
        <v>1</v>
      </c>
    </row>
    <row r="2716" spans="1:10">
      <c r="A2716" s="253">
        <v>2908</v>
      </c>
      <c r="B2716" s="253" t="s">
        <v>478</v>
      </c>
      <c r="C2716" s="253" t="s">
        <v>553</v>
      </c>
      <c r="D2716" s="253" t="s">
        <v>565</v>
      </c>
      <c r="E2716" s="254" t="s">
        <v>565</v>
      </c>
      <c r="G2716" s="257" t="s">
        <v>566</v>
      </c>
      <c r="J2716" s="253">
        <f t="shared" si="44"/>
        <v>1</v>
      </c>
    </row>
    <row r="2717" spans="1:10">
      <c r="A2717" s="253">
        <v>2909</v>
      </c>
      <c r="B2717" s="253" t="s">
        <v>478</v>
      </c>
      <c r="C2717" s="253" t="s">
        <v>553</v>
      </c>
      <c r="D2717" s="253" t="s">
        <v>565</v>
      </c>
      <c r="E2717" s="254" t="s">
        <v>565</v>
      </c>
      <c r="G2717" s="257" t="s">
        <v>566</v>
      </c>
      <c r="J2717" s="253">
        <f t="shared" si="44"/>
        <v>1</v>
      </c>
    </row>
    <row r="2718" spans="1:10">
      <c r="A2718" s="253">
        <v>2910</v>
      </c>
      <c r="B2718" s="253" t="s">
        <v>478</v>
      </c>
      <c r="C2718" s="253" t="s">
        <v>553</v>
      </c>
      <c r="D2718" s="253" t="s">
        <v>565</v>
      </c>
      <c r="E2718" s="254" t="s">
        <v>565</v>
      </c>
      <c r="G2718" s="257" t="s">
        <v>566</v>
      </c>
      <c r="J2718" s="253">
        <f t="shared" si="44"/>
        <v>1</v>
      </c>
    </row>
    <row r="2719" spans="1:10">
      <c r="A2719" s="253">
        <v>2911</v>
      </c>
      <c r="B2719" s="253" t="s">
        <v>478</v>
      </c>
      <c r="C2719" s="253" t="s">
        <v>553</v>
      </c>
      <c r="D2719" s="253" t="s">
        <v>565</v>
      </c>
      <c r="E2719" s="254" t="s">
        <v>565</v>
      </c>
      <c r="G2719" s="257" t="s">
        <v>566</v>
      </c>
      <c r="J2719" s="253">
        <f t="shared" si="44"/>
        <v>1</v>
      </c>
    </row>
    <row r="2720" spans="1:10">
      <c r="A2720" s="253">
        <v>2912</v>
      </c>
      <c r="B2720" s="253" t="s">
        <v>478</v>
      </c>
      <c r="C2720" s="253" t="s">
        <v>553</v>
      </c>
      <c r="D2720" s="253" t="s">
        <v>565</v>
      </c>
      <c r="E2720" s="254" t="s">
        <v>565</v>
      </c>
      <c r="G2720" s="257" t="s">
        <v>566</v>
      </c>
      <c r="J2720" s="253">
        <f t="shared" si="44"/>
        <v>1</v>
      </c>
    </row>
    <row r="2721" spans="1:10">
      <c r="A2721" s="253">
        <v>2913</v>
      </c>
      <c r="B2721" s="253" t="s">
        <v>478</v>
      </c>
      <c r="C2721" s="253" t="s">
        <v>553</v>
      </c>
      <c r="D2721" s="253" t="s">
        <v>565</v>
      </c>
      <c r="E2721" s="254" t="s">
        <v>565</v>
      </c>
      <c r="G2721" s="257" t="s">
        <v>566</v>
      </c>
      <c r="J2721" s="253">
        <f t="shared" si="44"/>
        <v>1</v>
      </c>
    </row>
    <row r="2722" spans="1:10">
      <c r="A2722" s="253">
        <v>2914</v>
      </c>
      <c r="B2722" s="253" t="s">
        <v>478</v>
      </c>
      <c r="C2722" s="253" t="s">
        <v>553</v>
      </c>
      <c r="D2722" s="253" t="s">
        <v>565</v>
      </c>
      <c r="E2722" s="254" t="s">
        <v>565</v>
      </c>
      <c r="G2722" s="257" t="s">
        <v>566</v>
      </c>
      <c r="J2722" s="253">
        <f t="shared" si="44"/>
        <v>1</v>
      </c>
    </row>
    <row r="2723" spans="1:10">
      <c r="A2723" s="253">
        <v>2915</v>
      </c>
      <c r="B2723" s="253" t="s">
        <v>478</v>
      </c>
      <c r="C2723" s="253" t="s">
        <v>553</v>
      </c>
      <c r="D2723" s="253" t="s">
        <v>4</v>
      </c>
      <c r="I2723" s="253"/>
      <c r="J2723" s="253">
        <f t="shared" si="44"/>
        <v>0</v>
      </c>
    </row>
    <row r="2724" spans="1:10">
      <c r="A2724" s="253">
        <v>2916</v>
      </c>
      <c r="B2724" s="253" t="s">
        <v>478</v>
      </c>
      <c r="C2724" s="253" t="s">
        <v>553</v>
      </c>
      <c r="D2724" s="253" t="s">
        <v>4</v>
      </c>
      <c r="I2724" s="253"/>
      <c r="J2724" s="253">
        <f t="shared" si="44"/>
        <v>0</v>
      </c>
    </row>
    <row r="2725" spans="1:10">
      <c r="A2725" s="253">
        <v>2917</v>
      </c>
      <c r="B2725" s="253" t="s">
        <v>478</v>
      </c>
      <c r="C2725" s="253" t="s">
        <v>553</v>
      </c>
      <c r="D2725" s="253" t="s">
        <v>4</v>
      </c>
      <c r="I2725" s="253"/>
      <c r="J2725" s="253">
        <f t="shared" si="44"/>
        <v>0</v>
      </c>
    </row>
    <row r="2726" spans="1:10">
      <c r="A2726" s="253">
        <v>2918</v>
      </c>
      <c r="B2726" s="253" t="s">
        <v>478</v>
      </c>
      <c r="C2726" s="253" t="s">
        <v>553</v>
      </c>
      <c r="D2726" s="253" t="s">
        <v>4</v>
      </c>
      <c r="I2726" s="253"/>
      <c r="J2726" s="253">
        <f t="shared" si="44"/>
        <v>0</v>
      </c>
    </row>
    <row r="2727" spans="1:10">
      <c r="A2727" s="253">
        <v>2919</v>
      </c>
      <c r="B2727" s="253" t="s">
        <v>478</v>
      </c>
      <c r="C2727" s="253" t="s">
        <v>553</v>
      </c>
      <c r="D2727" s="253" t="s">
        <v>4</v>
      </c>
      <c r="I2727" s="253"/>
      <c r="J2727" s="253">
        <f t="shared" si="44"/>
        <v>0</v>
      </c>
    </row>
    <row r="2728" spans="1:10">
      <c r="A2728" s="253">
        <v>2920</v>
      </c>
      <c r="B2728" s="253" t="s">
        <v>478</v>
      </c>
      <c r="C2728" s="253" t="s">
        <v>553</v>
      </c>
      <c r="D2728" s="253" t="s">
        <v>4</v>
      </c>
      <c r="I2728" s="253"/>
      <c r="J2728" s="253">
        <f t="shared" si="44"/>
        <v>0</v>
      </c>
    </row>
    <row r="2729" spans="1:10">
      <c r="A2729" s="253">
        <v>2921</v>
      </c>
      <c r="B2729" s="253" t="s">
        <v>526</v>
      </c>
      <c r="C2729" s="253" t="s">
        <v>479</v>
      </c>
      <c r="D2729" s="253" t="s">
        <v>4</v>
      </c>
      <c r="I2729" s="253"/>
      <c r="J2729" s="253">
        <f t="shared" si="44"/>
        <v>0</v>
      </c>
    </row>
    <row r="2730" spans="1:10">
      <c r="A2730" s="253">
        <v>2922</v>
      </c>
      <c r="B2730" s="253" t="s">
        <v>526</v>
      </c>
      <c r="C2730" s="253" t="s">
        <v>479</v>
      </c>
      <c r="D2730" s="253" t="s">
        <v>4</v>
      </c>
      <c r="I2730" s="253"/>
      <c r="J2730" s="253">
        <f t="shared" si="44"/>
        <v>0</v>
      </c>
    </row>
    <row r="2731" spans="1:10">
      <c r="A2731" s="253">
        <v>2923</v>
      </c>
      <c r="B2731" s="253" t="s">
        <v>526</v>
      </c>
      <c r="C2731" s="253" t="s">
        <v>479</v>
      </c>
      <c r="D2731" s="253" t="s">
        <v>4</v>
      </c>
      <c r="I2731" s="253"/>
      <c r="J2731" s="253">
        <f t="shared" si="44"/>
        <v>0</v>
      </c>
    </row>
    <row r="2732" spans="1:10">
      <c r="A2732" s="253">
        <v>2924</v>
      </c>
      <c r="B2732" s="253" t="s">
        <v>526</v>
      </c>
      <c r="C2732" s="253" t="s">
        <v>479</v>
      </c>
      <c r="D2732" s="253" t="s">
        <v>4</v>
      </c>
      <c r="I2732" s="253"/>
      <c r="J2732" s="253">
        <f t="shared" si="44"/>
        <v>0</v>
      </c>
    </row>
    <row r="2733" spans="1:10">
      <c r="A2733" s="253">
        <v>2925</v>
      </c>
      <c r="B2733" s="253" t="s">
        <v>526</v>
      </c>
      <c r="C2733" s="253" t="s">
        <v>479</v>
      </c>
      <c r="D2733" s="253" t="s">
        <v>4</v>
      </c>
      <c r="I2733" s="253"/>
      <c r="J2733" s="253">
        <f t="shared" si="44"/>
        <v>0</v>
      </c>
    </row>
    <row r="2734" spans="1:10">
      <c r="A2734" s="253">
        <v>2926</v>
      </c>
      <c r="B2734" s="253" t="s">
        <v>526</v>
      </c>
      <c r="C2734" s="253" t="s">
        <v>479</v>
      </c>
      <c r="D2734" s="253" t="s">
        <v>4</v>
      </c>
      <c r="I2734" s="253"/>
      <c r="J2734" s="253">
        <f t="shared" si="44"/>
        <v>0</v>
      </c>
    </row>
    <row r="2735" spans="1:10">
      <c r="A2735" s="253">
        <v>2927</v>
      </c>
      <c r="B2735" s="253" t="s">
        <v>526</v>
      </c>
      <c r="C2735" s="253" t="s">
        <v>479</v>
      </c>
      <c r="D2735" s="253" t="s">
        <v>4</v>
      </c>
      <c r="I2735" s="253"/>
      <c r="J2735" s="253">
        <f t="shared" si="44"/>
        <v>0</v>
      </c>
    </row>
    <row r="2736" spans="1:10">
      <c r="A2736" s="253">
        <v>2928</v>
      </c>
      <c r="B2736" s="253" t="s">
        <v>526</v>
      </c>
      <c r="C2736" s="253" t="s">
        <v>479</v>
      </c>
      <c r="D2736" s="253" t="s">
        <v>4</v>
      </c>
      <c r="I2736" s="253"/>
      <c r="J2736" s="253">
        <f t="shared" si="44"/>
        <v>0</v>
      </c>
    </row>
    <row r="2737" spans="1:10">
      <c r="A2737" s="253">
        <v>2929</v>
      </c>
      <c r="B2737" s="253" t="s">
        <v>526</v>
      </c>
      <c r="C2737" s="253" t="s">
        <v>479</v>
      </c>
      <c r="D2737" s="253" t="s">
        <v>4</v>
      </c>
      <c r="I2737" s="253"/>
      <c r="J2737" s="253">
        <f t="shared" si="44"/>
        <v>0</v>
      </c>
    </row>
    <row r="2738" spans="1:10">
      <c r="A2738" s="253">
        <v>2930</v>
      </c>
      <c r="B2738" s="253" t="s">
        <v>526</v>
      </c>
      <c r="C2738" s="253" t="s">
        <v>479</v>
      </c>
      <c r="D2738" s="253" t="s">
        <v>4</v>
      </c>
      <c r="I2738" s="253"/>
      <c r="J2738" s="253">
        <f t="shared" si="44"/>
        <v>0</v>
      </c>
    </row>
    <row r="2739" spans="1:10">
      <c r="A2739" s="253">
        <v>2931</v>
      </c>
      <c r="B2739" s="253" t="s">
        <v>526</v>
      </c>
      <c r="C2739" s="253" t="s">
        <v>479</v>
      </c>
      <c r="D2739" s="253" t="s">
        <v>4</v>
      </c>
      <c r="I2739" s="253"/>
      <c r="J2739" s="253">
        <f t="shared" si="44"/>
        <v>0</v>
      </c>
    </row>
    <row r="2740" spans="1:10">
      <c r="A2740" s="253">
        <v>2932</v>
      </c>
      <c r="B2740" s="253" t="s">
        <v>526</v>
      </c>
      <c r="C2740" s="253" t="s">
        <v>479</v>
      </c>
      <c r="D2740" s="253" t="s">
        <v>4</v>
      </c>
      <c r="I2740" s="253"/>
      <c r="J2740" s="253">
        <f t="shared" si="44"/>
        <v>0</v>
      </c>
    </row>
    <row r="2741" spans="1:10">
      <c r="A2741" s="253">
        <v>2933</v>
      </c>
      <c r="B2741" s="253" t="s">
        <v>526</v>
      </c>
      <c r="C2741" s="253" t="s">
        <v>479</v>
      </c>
      <c r="D2741" s="253" t="s">
        <v>4</v>
      </c>
      <c r="I2741" s="253"/>
      <c r="J2741" s="253">
        <f t="shared" si="44"/>
        <v>0</v>
      </c>
    </row>
    <row r="2742" spans="1:10">
      <c r="A2742" s="253">
        <v>2934</v>
      </c>
      <c r="B2742" s="253" t="s">
        <v>526</v>
      </c>
      <c r="C2742" s="253" t="s">
        <v>479</v>
      </c>
      <c r="D2742" s="253" t="s">
        <v>4</v>
      </c>
      <c r="I2742" s="253"/>
      <c r="J2742" s="253">
        <f t="shared" si="44"/>
        <v>0</v>
      </c>
    </row>
    <row r="2743" spans="1:10">
      <c r="A2743" s="253">
        <v>2935</v>
      </c>
      <c r="B2743" s="253" t="s">
        <v>526</v>
      </c>
      <c r="C2743" s="253" t="s">
        <v>479</v>
      </c>
      <c r="D2743" s="253" t="s">
        <v>4</v>
      </c>
      <c r="I2743" s="253"/>
      <c r="J2743" s="253">
        <f t="shared" si="44"/>
        <v>0</v>
      </c>
    </row>
    <row r="2744" spans="1:10">
      <c r="A2744" s="253">
        <v>2936</v>
      </c>
      <c r="B2744" s="253" t="s">
        <v>526</v>
      </c>
      <c r="C2744" s="253" t="s">
        <v>479</v>
      </c>
      <c r="D2744" s="253" t="s">
        <v>4</v>
      </c>
      <c r="I2744" s="253"/>
      <c r="J2744" s="253">
        <f t="shared" si="44"/>
        <v>0</v>
      </c>
    </row>
    <row r="2745" spans="1:10">
      <c r="A2745" s="253">
        <v>2937</v>
      </c>
      <c r="B2745" s="253" t="s">
        <v>526</v>
      </c>
      <c r="C2745" s="253" t="s">
        <v>479</v>
      </c>
      <c r="D2745" s="253" t="s">
        <v>4</v>
      </c>
      <c r="I2745" s="253"/>
      <c r="J2745" s="253">
        <f t="shared" si="44"/>
        <v>0</v>
      </c>
    </row>
    <row r="2746" spans="1:10">
      <c r="A2746" s="253">
        <v>2938</v>
      </c>
      <c r="B2746" s="253" t="s">
        <v>526</v>
      </c>
      <c r="C2746" s="253" t="s">
        <v>479</v>
      </c>
      <c r="D2746" s="253" t="s">
        <v>4</v>
      </c>
      <c r="I2746" s="253"/>
      <c r="J2746" s="253">
        <f t="shared" si="44"/>
        <v>0</v>
      </c>
    </row>
    <row r="2747" spans="1:10">
      <c r="A2747" s="253">
        <v>2939</v>
      </c>
      <c r="B2747" s="253" t="s">
        <v>526</v>
      </c>
      <c r="C2747" s="253" t="s">
        <v>479</v>
      </c>
      <c r="D2747" s="253" t="s">
        <v>4</v>
      </c>
      <c r="I2747" s="253"/>
      <c r="J2747" s="253">
        <f t="shared" si="44"/>
        <v>0</v>
      </c>
    </row>
    <row r="2748" spans="1:10">
      <c r="A2748" s="253">
        <v>2940</v>
      </c>
      <c r="B2748" s="253" t="s">
        <v>526</v>
      </c>
      <c r="C2748" s="253" t="s">
        <v>479</v>
      </c>
      <c r="D2748" s="253" t="s">
        <v>4</v>
      </c>
      <c r="I2748" s="253"/>
      <c r="J2748" s="253">
        <f t="shared" si="44"/>
        <v>0</v>
      </c>
    </row>
    <row r="2749" spans="1:10">
      <c r="A2749" s="253">
        <v>2941</v>
      </c>
      <c r="B2749" s="253" t="s">
        <v>526</v>
      </c>
      <c r="C2749" s="253" t="s">
        <v>479</v>
      </c>
      <c r="D2749" s="253" t="s">
        <v>4</v>
      </c>
      <c r="I2749" s="253"/>
      <c r="J2749" s="253">
        <f t="shared" si="44"/>
        <v>0</v>
      </c>
    </row>
    <row r="2750" spans="1:10">
      <c r="A2750" s="253">
        <v>2942</v>
      </c>
      <c r="B2750" s="253" t="s">
        <v>526</v>
      </c>
      <c r="C2750" s="253" t="s">
        <v>479</v>
      </c>
      <c r="D2750" s="253" t="s">
        <v>4</v>
      </c>
      <c r="I2750" s="253"/>
      <c r="J2750" s="253">
        <f t="shared" si="44"/>
        <v>0</v>
      </c>
    </row>
    <row r="2751" spans="1:10">
      <c r="A2751" s="253">
        <v>2943</v>
      </c>
      <c r="B2751" s="253" t="s">
        <v>526</v>
      </c>
      <c r="C2751" s="253" t="s">
        <v>479</v>
      </c>
      <c r="D2751" s="253" t="s">
        <v>4</v>
      </c>
      <c r="I2751" s="253"/>
      <c r="J2751" s="253">
        <f t="shared" si="44"/>
        <v>0</v>
      </c>
    </row>
    <row r="2752" spans="1:10">
      <c r="A2752" s="253">
        <v>2944</v>
      </c>
      <c r="B2752" s="253" t="s">
        <v>526</v>
      </c>
      <c r="C2752" s="253" t="s">
        <v>479</v>
      </c>
      <c r="D2752" s="253" t="s">
        <v>4</v>
      </c>
      <c r="I2752" s="253"/>
      <c r="J2752" s="253">
        <f t="shared" si="44"/>
        <v>0</v>
      </c>
    </row>
    <row r="2753" spans="1:10">
      <c r="A2753" s="253">
        <v>2945</v>
      </c>
      <c r="B2753" s="253" t="s">
        <v>526</v>
      </c>
      <c r="C2753" s="253" t="s">
        <v>479</v>
      </c>
      <c r="D2753" s="253" t="s">
        <v>4</v>
      </c>
      <c r="I2753" s="253"/>
      <c r="J2753" s="253">
        <f t="shared" si="44"/>
        <v>0</v>
      </c>
    </row>
    <row r="2754" spans="1:10">
      <c r="A2754" s="253">
        <v>2946</v>
      </c>
      <c r="B2754" s="253" t="s">
        <v>526</v>
      </c>
      <c r="C2754" s="253" t="s">
        <v>479</v>
      </c>
      <c r="D2754" s="253" t="s">
        <v>4</v>
      </c>
      <c r="I2754" s="253"/>
      <c r="J2754" s="253">
        <f t="shared" si="44"/>
        <v>0</v>
      </c>
    </row>
    <row r="2755" spans="1:10">
      <c r="A2755" s="253">
        <v>2947</v>
      </c>
      <c r="B2755" s="253" t="s">
        <v>526</v>
      </c>
      <c r="C2755" s="253" t="s">
        <v>479</v>
      </c>
      <c r="D2755" s="253" t="s">
        <v>4</v>
      </c>
      <c r="I2755" s="253"/>
      <c r="J2755" s="253">
        <f t="shared" si="44"/>
        <v>0</v>
      </c>
    </row>
    <row r="2756" spans="1:10">
      <c r="A2756" s="253">
        <v>2948</v>
      </c>
      <c r="B2756" s="253" t="s">
        <v>526</v>
      </c>
      <c r="C2756" s="253" t="s">
        <v>479</v>
      </c>
      <c r="D2756" s="253" t="s">
        <v>4</v>
      </c>
      <c r="I2756" s="253"/>
      <c r="J2756" s="253">
        <f t="shared" si="44"/>
        <v>0</v>
      </c>
    </row>
    <row r="2757" spans="1:10">
      <c r="A2757" s="253">
        <v>2949</v>
      </c>
      <c r="B2757" s="253" t="s">
        <v>526</v>
      </c>
      <c r="C2757" s="253" t="s">
        <v>479</v>
      </c>
      <c r="D2757" s="253" t="s">
        <v>4</v>
      </c>
      <c r="I2757" s="253"/>
      <c r="J2757" s="253">
        <f t="shared" si="44"/>
        <v>0</v>
      </c>
    </row>
    <row r="2758" spans="1:10">
      <c r="A2758" s="253">
        <v>2950</v>
      </c>
      <c r="B2758" s="253" t="s">
        <v>526</v>
      </c>
      <c r="C2758" s="253" t="s">
        <v>479</v>
      </c>
      <c r="D2758" s="253" t="s">
        <v>4</v>
      </c>
      <c r="I2758" s="253"/>
      <c r="J2758" s="253">
        <f t="shared" si="44"/>
        <v>0</v>
      </c>
    </row>
    <row r="2759" spans="1:10">
      <c r="A2759" s="253">
        <v>2951</v>
      </c>
      <c r="B2759" s="253" t="s">
        <v>526</v>
      </c>
      <c r="C2759" s="253" t="s">
        <v>479</v>
      </c>
      <c r="D2759" s="253" t="s">
        <v>4</v>
      </c>
      <c r="I2759" s="253"/>
      <c r="J2759" s="253">
        <f t="shared" si="44"/>
        <v>0</v>
      </c>
    </row>
    <row r="2760" spans="1:10">
      <c r="A2760" s="253">
        <v>2952</v>
      </c>
      <c r="B2760" s="253" t="s">
        <v>526</v>
      </c>
      <c r="C2760" s="253" t="s">
        <v>479</v>
      </c>
      <c r="D2760" s="253" t="s">
        <v>4</v>
      </c>
      <c r="I2760" s="253"/>
      <c r="J2760" s="253">
        <f t="shared" si="44"/>
        <v>0</v>
      </c>
    </row>
    <row r="2761" spans="1:10">
      <c r="A2761" s="253">
        <v>2953</v>
      </c>
      <c r="B2761" s="253" t="s">
        <v>526</v>
      </c>
      <c r="C2761" s="253" t="s">
        <v>479</v>
      </c>
      <c r="D2761" s="253" t="s">
        <v>4</v>
      </c>
      <c r="I2761" s="253"/>
      <c r="J2761" s="253">
        <f t="shared" ref="J2761:J2824" si="45">IF(E2761="Category 1",1,IF(E2761="Category 2",2,IF(E2761="Category 3",3,0)))</f>
        <v>0</v>
      </c>
    </row>
    <row r="2762" spans="1:10">
      <c r="A2762" s="253">
        <v>2954</v>
      </c>
      <c r="B2762" s="253" t="s">
        <v>526</v>
      </c>
      <c r="C2762" s="253" t="s">
        <v>479</v>
      </c>
      <c r="D2762" s="253" t="s">
        <v>4</v>
      </c>
      <c r="I2762" s="253"/>
      <c r="J2762" s="253">
        <f t="shared" si="45"/>
        <v>0</v>
      </c>
    </row>
    <row r="2763" spans="1:10">
      <c r="A2763" s="253">
        <v>2955</v>
      </c>
      <c r="B2763" s="253" t="s">
        <v>526</v>
      </c>
      <c r="C2763" s="253" t="s">
        <v>479</v>
      </c>
      <c r="D2763" s="253" t="s">
        <v>4</v>
      </c>
      <c r="I2763" s="253"/>
      <c r="J2763" s="253">
        <f t="shared" si="45"/>
        <v>0</v>
      </c>
    </row>
    <row r="2764" spans="1:10">
      <c r="A2764" s="253">
        <v>2956</v>
      </c>
      <c r="B2764" s="253" t="s">
        <v>526</v>
      </c>
      <c r="C2764" s="253" t="s">
        <v>479</v>
      </c>
      <c r="D2764" s="253" t="s">
        <v>4</v>
      </c>
      <c r="I2764" s="253"/>
      <c r="J2764" s="253">
        <f t="shared" si="45"/>
        <v>0</v>
      </c>
    </row>
    <row r="2765" spans="1:10">
      <c r="A2765" s="253">
        <v>2957</v>
      </c>
      <c r="B2765" s="253" t="s">
        <v>526</v>
      </c>
      <c r="C2765" s="253" t="s">
        <v>479</v>
      </c>
      <c r="D2765" s="253" t="s">
        <v>4</v>
      </c>
      <c r="I2765" s="253"/>
      <c r="J2765" s="253">
        <f t="shared" si="45"/>
        <v>0</v>
      </c>
    </row>
    <row r="2766" spans="1:10">
      <c r="A2766" s="253">
        <v>2958</v>
      </c>
      <c r="B2766" s="253" t="s">
        <v>526</v>
      </c>
      <c r="C2766" s="253" t="s">
        <v>479</v>
      </c>
      <c r="D2766" s="253" t="s">
        <v>4</v>
      </c>
      <c r="I2766" s="253"/>
      <c r="J2766" s="253">
        <f t="shared" si="45"/>
        <v>0</v>
      </c>
    </row>
    <row r="2767" spans="1:10">
      <c r="A2767" s="253">
        <v>2959</v>
      </c>
      <c r="B2767" s="253" t="s">
        <v>526</v>
      </c>
      <c r="C2767" s="253" t="s">
        <v>479</v>
      </c>
      <c r="D2767" s="253" t="s">
        <v>4</v>
      </c>
      <c r="I2767" s="253"/>
      <c r="J2767" s="253">
        <f t="shared" si="45"/>
        <v>0</v>
      </c>
    </row>
    <row r="2768" spans="1:10">
      <c r="A2768" s="253">
        <v>2960</v>
      </c>
      <c r="B2768" s="253" t="s">
        <v>526</v>
      </c>
      <c r="C2768" s="253" t="s">
        <v>479</v>
      </c>
      <c r="D2768" s="253" t="s">
        <v>4</v>
      </c>
      <c r="I2768" s="253"/>
      <c r="J2768" s="253">
        <f t="shared" si="45"/>
        <v>0</v>
      </c>
    </row>
    <row r="2769" spans="1:10">
      <c r="A2769" s="253">
        <v>2961</v>
      </c>
      <c r="B2769" s="253" t="s">
        <v>526</v>
      </c>
      <c r="C2769" s="253" t="s">
        <v>479</v>
      </c>
      <c r="D2769" s="253" t="s">
        <v>4</v>
      </c>
      <c r="I2769" s="253"/>
      <c r="J2769" s="253">
        <f t="shared" si="45"/>
        <v>0</v>
      </c>
    </row>
    <row r="2770" spans="1:10">
      <c r="A2770" s="253">
        <v>2962</v>
      </c>
      <c r="B2770" s="253" t="s">
        <v>526</v>
      </c>
      <c r="C2770" s="253" t="s">
        <v>479</v>
      </c>
      <c r="D2770" s="253" t="s">
        <v>4</v>
      </c>
      <c r="I2770" s="253"/>
      <c r="J2770" s="253">
        <f t="shared" si="45"/>
        <v>0</v>
      </c>
    </row>
    <row r="2771" spans="1:10">
      <c r="A2771" s="253">
        <v>2963</v>
      </c>
      <c r="B2771" s="253" t="s">
        <v>526</v>
      </c>
      <c r="C2771" s="253" t="s">
        <v>479</v>
      </c>
      <c r="D2771" s="253" t="s">
        <v>4</v>
      </c>
      <c r="I2771" s="253"/>
      <c r="J2771" s="253">
        <f t="shared" si="45"/>
        <v>0</v>
      </c>
    </row>
    <row r="2772" spans="1:10">
      <c r="A2772" s="253">
        <v>2964</v>
      </c>
      <c r="B2772" s="253" t="s">
        <v>526</v>
      </c>
      <c r="C2772" s="253" t="s">
        <v>479</v>
      </c>
      <c r="D2772" s="253" t="s">
        <v>4</v>
      </c>
      <c r="I2772" s="253"/>
      <c r="J2772" s="253">
        <f t="shared" si="45"/>
        <v>0</v>
      </c>
    </row>
    <row r="2773" spans="1:10">
      <c r="A2773" s="253">
        <v>2965</v>
      </c>
      <c r="B2773" s="253" t="s">
        <v>526</v>
      </c>
      <c r="C2773" s="253" t="s">
        <v>479</v>
      </c>
      <c r="D2773" s="253" t="s">
        <v>4</v>
      </c>
      <c r="I2773" s="253"/>
      <c r="J2773" s="253">
        <f t="shared" si="45"/>
        <v>0</v>
      </c>
    </row>
    <row r="2774" spans="1:10">
      <c r="A2774" s="253">
        <v>2966</v>
      </c>
      <c r="B2774" s="253" t="s">
        <v>526</v>
      </c>
      <c r="C2774" s="253" t="s">
        <v>479</v>
      </c>
      <c r="D2774" s="253" t="s">
        <v>4</v>
      </c>
      <c r="I2774" s="253"/>
      <c r="J2774" s="253">
        <f t="shared" si="45"/>
        <v>0</v>
      </c>
    </row>
    <row r="2775" spans="1:10">
      <c r="A2775" s="253">
        <v>2967</v>
      </c>
      <c r="B2775" s="253" t="s">
        <v>526</v>
      </c>
      <c r="C2775" s="253" t="s">
        <v>479</v>
      </c>
      <c r="D2775" s="253" t="s">
        <v>4</v>
      </c>
      <c r="I2775" s="253"/>
      <c r="J2775" s="253">
        <f t="shared" si="45"/>
        <v>0</v>
      </c>
    </row>
    <row r="2776" spans="1:10">
      <c r="A2776" s="253">
        <v>2968</v>
      </c>
      <c r="B2776" s="253" t="s">
        <v>526</v>
      </c>
      <c r="C2776" s="253" t="s">
        <v>479</v>
      </c>
      <c r="D2776" s="253" t="s">
        <v>4</v>
      </c>
      <c r="I2776" s="253"/>
      <c r="J2776" s="253">
        <f t="shared" si="45"/>
        <v>0</v>
      </c>
    </row>
    <row r="2777" spans="1:10">
      <c r="A2777" s="253">
        <v>2969</v>
      </c>
      <c r="B2777" s="253" t="s">
        <v>526</v>
      </c>
      <c r="C2777" s="253" t="s">
        <v>479</v>
      </c>
      <c r="D2777" s="253" t="s">
        <v>4</v>
      </c>
      <c r="I2777" s="253"/>
      <c r="J2777" s="253">
        <f t="shared" si="45"/>
        <v>0</v>
      </c>
    </row>
    <row r="2778" spans="1:10">
      <c r="A2778" s="253">
        <v>2970</v>
      </c>
      <c r="B2778" s="253" t="s">
        <v>526</v>
      </c>
      <c r="C2778" s="253" t="s">
        <v>479</v>
      </c>
      <c r="D2778" s="253" t="s">
        <v>4</v>
      </c>
      <c r="I2778" s="253"/>
      <c r="J2778" s="253">
        <f t="shared" si="45"/>
        <v>0</v>
      </c>
    </row>
    <row r="2779" spans="1:10">
      <c r="A2779" s="253">
        <v>2971</v>
      </c>
      <c r="B2779" s="253" t="s">
        <v>526</v>
      </c>
      <c r="C2779" s="253" t="s">
        <v>479</v>
      </c>
      <c r="D2779" s="253" t="s">
        <v>4</v>
      </c>
      <c r="I2779" s="253"/>
      <c r="J2779" s="253">
        <f t="shared" si="45"/>
        <v>0</v>
      </c>
    </row>
    <row r="2780" spans="1:10">
      <c r="A2780" s="253">
        <v>2972</v>
      </c>
      <c r="B2780" s="253" t="s">
        <v>526</v>
      </c>
      <c r="C2780" s="253" t="s">
        <v>479</v>
      </c>
      <c r="D2780" s="253" t="s">
        <v>4</v>
      </c>
      <c r="I2780" s="253"/>
      <c r="J2780" s="253">
        <f t="shared" si="45"/>
        <v>0</v>
      </c>
    </row>
    <row r="2781" spans="1:10">
      <c r="A2781" s="253">
        <v>2973</v>
      </c>
      <c r="B2781" s="253" t="s">
        <v>526</v>
      </c>
      <c r="C2781" s="253" t="s">
        <v>479</v>
      </c>
      <c r="D2781" s="253" t="s">
        <v>4</v>
      </c>
      <c r="I2781" s="253"/>
      <c r="J2781" s="253">
        <f t="shared" si="45"/>
        <v>0</v>
      </c>
    </row>
    <row r="2782" spans="1:10">
      <c r="A2782" s="253">
        <v>2974</v>
      </c>
      <c r="B2782" s="253" t="s">
        <v>526</v>
      </c>
      <c r="C2782" s="253" t="s">
        <v>479</v>
      </c>
      <c r="D2782" s="253" t="s">
        <v>4</v>
      </c>
      <c r="I2782" s="253"/>
      <c r="J2782" s="253">
        <f t="shared" si="45"/>
        <v>0</v>
      </c>
    </row>
    <row r="2783" spans="1:10">
      <c r="A2783" s="253">
        <v>2975</v>
      </c>
      <c r="B2783" s="253" t="s">
        <v>526</v>
      </c>
      <c r="C2783" s="253" t="s">
        <v>479</v>
      </c>
      <c r="D2783" s="253" t="s">
        <v>4</v>
      </c>
      <c r="I2783" s="253"/>
      <c r="J2783" s="253">
        <f t="shared" si="45"/>
        <v>0</v>
      </c>
    </row>
    <row r="2784" spans="1:10">
      <c r="A2784" s="253">
        <v>2976</v>
      </c>
      <c r="B2784" s="253" t="s">
        <v>526</v>
      </c>
      <c r="C2784" s="253" t="s">
        <v>479</v>
      </c>
      <c r="D2784" s="253" t="s">
        <v>4</v>
      </c>
      <c r="I2784" s="253"/>
      <c r="J2784" s="253">
        <f t="shared" si="45"/>
        <v>0</v>
      </c>
    </row>
    <row r="2785" spans="1:10">
      <c r="A2785" s="253">
        <v>2977</v>
      </c>
      <c r="B2785" s="253" t="s">
        <v>526</v>
      </c>
      <c r="C2785" s="253" t="s">
        <v>479</v>
      </c>
      <c r="D2785" s="253" t="s">
        <v>4</v>
      </c>
      <c r="I2785" s="253"/>
      <c r="J2785" s="253">
        <f t="shared" si="45"/>
        <v>0</v>
      </c>
    </row>
    <row r="2786" spans="1:10">
      <c r="A2786" s="253">
        <v>2978</v>
      </c>
      <c r="B2786" s="253" t="s">
        <v>526</v>
      </c>
      <c r="C2786" s="253" t="s">
        <v>479</v>
      </c>
      <c r="D2786" s="253" t="s">
        <v>4</v>
      </c>
      <c r="I2786" s="253"/>
      <c r="J2786" s="253">
        <f t="shared" si="45"/>
        <v>0</v>
      </c>
    </row>
    <row r="2787" spans="1:10">
      <c r="A2787" s="253">
        <v>2979</v>
      </c>
      <c r="B2787" s="253" t="s">
        <v>526</v>
      </c>
      <c r="C2787" s="253" t="s">
        <v>479</v>
      </c>
      <c r="D2787" s="253" t="s">
        <v>4</v>
      </c>
      <c r="I2787" s="253"/>
      <c r="J2787" s="253">
        <f t="shared" si="45"/>
        <v>0</v>
      </c>
    </row>
    <row r="2788" spans="1:10">
      <c r="A2788" s="253">
        <v>2980</v>
      </c>
      <c r="B2788" s="253" t="s">
        <v>526</v>
      </c>
      <c r="C2788" s="253" t="s">
        <v>479</v>
      </c>
      <c r="D2788" s="253" t="s">
        <v>4</v>
      </c>
      <c r="I2788" s="253"/>
      <c r="J2788" s="253">
        <f t="shared" si="45"/>
        <v>0</v>
      </c>
    </row>
    <row r="2789" spans="1:10">
      <c r="A2789" s="253">
        <v>2981</v>
      </c>
      <c r="B2789" s="253" t="s">
        <v>526</v>
      </c>
      <c r="C2789" s="253" t="s">
        <v>479</v>
      </c>
      <c r="D2789" s="253" t="s">
        <v>4</v>
      </c>
      <c r="I2789" s="253"/>
      <c r="J2789" s="253">
        <f t="shared" si="45"/>
        <v>0</v>
      </c>
    </row>
    <row r="2790" spans="1:10">
      <c r="A2790" s="253">
        <v>2982</v>
      </c>
      <c r="B2790" s="253" t="s">
        <v>526</v>
      </c>
      <c r="C2790" s="253" t="s">
        <v>479</v>
      </c>
      <c r="D2790" s="253" t="s">
        <v>4</v>
      </c>
      <c r="I2790" s="253"/>
      <c r="J2790" s="253">
        <f t="shared" si="45"/>
        <v>0</v>
      </c>
    </row>
    <row r="2791" spans="1:10">
      <c r="A2791" s="253">
        <v>2983</v>
      </c>
      <c r="B2791" s="253" t="s">
        <v>526</v>
      </c>
      <c r="C2791" s="253" t="s">
        <v>479</v>
      </c>
      <c r="D2791" s="253" t="s">
        <v>4</v>
      </c>
      <c r="I2791" s="253"/>
      <c r="J2791" s="253">
        <f t="shared" si="45"/>
        <v>0</v>
      </c>
    </row>
    <row r="2792" spans="1:10">
      <c r="A2792" s="253">
        <v>2984</v>
      </c>
      <c r="B2792" s="253" t="s">
        <v>526</v>
      </c>
      <c r="C2792" s="253" t="s">
        <v>479</v>
      </c>
      <c r="D2792" s="253" t="s">
        <v>4</v>
      </c>
      <c r="I2792" s="253"/>
      <c r="J2792" s="253">
        <f t="shared" si="45"/>
        <v>0</v>
      </c>
    </row>
    <row r="2793" spans="1:10">
      <c r="A2793" s="253">
        <v>2985</v>
      </c>
      <c r="B2793" s="253" t="s">
        <v>526</v>
      </c>
      <c r="C2793" s="253" t="s">
        <v>479</v>
      </c>
      <c r="D2793" s="253" t="s">
        <v>4</v>
      </c>
      <c r="I2793" s="253"/>
      <c r="J2793" s="253">
        <f t="shared" si="45"/>
        <v>0</v>
      </c>
    </row>
    <row r="2794" spans="1:10">
      <c r="A2794" s="253">
        <v>2986</v>
      </c>
      <c r="B2794" s="253" t="s">
        <v>526</v>
      </c>
      <c r="C2794" s="253" t="s">
        <v>479</v>
      </c>
      <c r="D2794" s="253" t="s">
        <v>4</v>
      </c>
      <c r="I2794" s="253"/>
      <c r="J2794" s="253">
        <f t="shared" si="45"/>
        <v>0</v>
      </c>
    </row>
    <row r="2795" spans="1:10">
      <c r="A2795" s="253">
        <v>2987</v>
      </c>
      <c r="B2795" s="253" t="s">
        <v>526</v>
      </c>
      <c r="C2795" s="253" t="s">
        <v>479</v>
      </c>
      <c r="D2795" s="253" t="s">
        <v>4</v>
      </c>
      <c r="I2795" s="253"/>
      <c r="J2795" s="253">
        <f t="shared" si="45"/>
        <v>0</v>
      </c>
    </row>
    <row r="2796" spans="1:10">
      <c r="A2796" s="253">
        <v>2988</v>
      </c>
      <c r="B2796" s="253" t="s">
        <v>526</v>
      </c>
      <c r="C2796" s="253" t="s">
        <v>479</v>
      </c>
      <c r="D2796" s="253" t="s">
        <v>4</v>
      </c>
      <c r="I2796" s="253"/>
      <c r="J2796" s="253">
        <f t="shared" si="45"/>
        <v>0</v>
      </c>
    </row>
    <row r="2797" spans="1:10">
      <c r="A2797" s="253">
        <v>2989</v>
      </c>
      <c r="B2797" s="253" t="s">
        <v>526</v>
      </c>
      <c r="C2797" s="253" t="s">
        <v>479</v>
      </c>
      <c r="D2797" s="253" t="s">
        <v>4</v>
      </c>
      <c r="I2797" s="253"/>
      <c r="J2797" s="253">
        <f t="shared" si="45"/>
        <v>0</v>
      </c>
    </row>
    <row r="2798" spans="1:10">
      <c r="A2798" s="253">
        <v>2990</v>
      </c>
      <c r="B2798" s="253" t="s">
        <v>526</v>
      </c>
      <c r="C2798" s="253" t="s">
        <v>479</v>
      </c>
      <c r="D2798" s="253" t="s">
        <v>4</v>
      </c>
      <c r="I2798" s="253"/>
      <c r="J2798" s="253">
        <f t="shared" si="45"/>
        <v>0</v>
      </c>
    </row>
    <row r="2799" spans="1:10">
      <c r="A2799" s="253">
        <v>2991</v>
      </c>
      <c r="B2799" s="253" t="s">
        <v>526</v>
      </c>
      <c r="C2799" s="253" t="s">
        <v>479</v>
      </c>
      <c r="D2799" s="253" t="s">
        <v>4</v>
      </c>
      <c r="I2799" s="253"/>
      <c r="J2799" s="253">
        <f t="shared" si="45"/>
        <v>0</v>
      </c>
    </row>
    <row r="2800" spans="1:10">
      <c r="A2800" s="253">
        <v>2992</v>
      </c>
      <c r="B2800" s="253" t="s">
        <v>526</v>
      </c>
      <c r="C2800" s="253" t="s">
        <v>479</v>
      </c>
      <c r="D2800" s="253" t="s">
        <v>4</v>
      </c>
      <c r="I2800" s="253"/>
      <c r="J2800" s="253">
        <f t="shared" si="45"/>
        <v>0</v>
      </c>
    </row>
    <row r="2801" spans="1:10">
      <c r="A2801" s="253">
        <v>2993</v>
      </c>
      <c r="B2801" s="253" t="s">
        <v>526</v>
      </c>
      <c r="C2801" s="253" t="s">
        <v>479</v>
      </c>
      <c r="D2801" s="253" t="s">
        <v>4</v>
      </c>
      <c r="I2801" s="253"/>
      <c r="J2801" s="253">
        <f t="shared" si="45"/>
        <v>0</v>
      </c>
    </row>
    <row r="2802" spans="1:10">
      <c r="A2802" s="253">
        <v>2994</v>
      </c>
      <c r="B2802" s="253" t="s">
        <v>526</v>
      </c>
      <c r="C2802" s="253" t="s">
        <v>479</v>
      </c>
      <c r="D2802" s="253" t="s">
        <v>4</v>
      </c>
      <c r="I2802" s="253"/>
      <c r="J2802" s="253">
        <f t="shared" si="45"/>
        <v>0</v>
      </c>
    </row>
    <row r="2803" spans="1:10">
      <c r="A2803" s="253">
        <v>2995</v>
      </c>
      <c r="B2803" s="253" t="s">
        <v>526</v>
      </c>
      <c r="C2803" s="253" t="s">
        <v>479</v>
      </c>
      <c r="D2803" s="253" t="s">
        <v>4</v>
      </c>
      <c r="I2803" s="253"/>
      <c r="J2803" s="253">
        <f t="shared" si="45"/>
        <v>0</v>
      </c>
    </row>
    <row r="2804" spans="1:10">
      <c r="A2804" s="253">
        <v>2996</v>
      </c>
      <c r="B2804" s="253" t="s">
        <v>526</v>
      </c>
      <c r="C2804" s="253" t="s">
        <v>479</v>
      </c>
      <c r="D2804" s="253" t="s">
        <v>4</v>
      </c>
      <c r="I2804" s="253"/>
      <c r="J2804" s="253">
        <f t="shared" si="45"/>
        <v>0</v>
      </c>
    </row>
    <row r="2805" spans="1:10">
      <c r="A2805" s="253">
        <v>2997</v>
      </c>
      <c r="B2805" s="253" t="s">
        <v>526</v>
      </c>
      <c r="C2805" s="253" t="s">
        <v>479</v>
      </c>
      <c r="D2805" s="253" t="s">
        <v>4</v>
      </c>
      <c r="I2805" s="253"/>
      <c r="J2805" s="253">
        <f t="shared" si="45"/>
        <v>0</v>
      </c>
    </row>
    <row r="2806" spans="1:10">
      <c r="A2806" s="253">
        <v>2998</v>
      </c>
      <c r="B2806" s="253" t="s">
        <v>526</v>
      </c>
      <c r="C2806" s="253" t="s">
        <v>479</v>
      </c>
      <c r="D2806" s="253" t="s">
        <v>4</v>
      </c>
      <c r="I2806" s="253"/>
      <c r="J2806" s="253">
        <f t="shared" si="45"/>
        <v>0</v>
      </c>
    </row>
    <row r="2807" spans="1:10">
      <c r="A2807" s="253">
        <v>2999</v>
      </c>
      <c r="B2807" s="253" t="s">
        <v>526</v>
      </c>
      <c r="C2807" s="253" t="s">
        <v>479</v>
      </c>
      <c r="D2807" s="253" t="s">
        <v>4</v>
      </c>
      <c r="I2807" s="253"/>
      <c r="J2807" s="253">
        <f t="shared" si="45"/>
        <v>0</v>
      </c>
    </row>
    <row r="2808" spans="1:10">
      <c r="A2808" s="253">
        <v>3000</v>
      </c>
      <c r="B2808" s="253" t="s">
        <v>527</v>
      </c>
      <c r="C2808" s="253" t="s">
        <v>554</v>
      </c>
      <c r="D2808" s="253" t="s">
        <v>564</v>
      </c>
      <c r="E2808" s="254" t="s">
        <v>565</v>
      </c>
      <c r="F2808" s="254" t="s">
        <v>365</v>
      </c>
      <c r="G2808" s="257" t="s">
        <v>572</v>
      </c>
      <c r="H2808" s="254" t="s">
        <v>365</v>
      </c>
      <c r="J2808" s="253">
        <f t="shared" si="45"/>
        <v>1</v>
      </c>
    </row>
    <row r="2809" spans="1:10">
      <c r="A2809" s="253">
        <v>3001</v>
      </c>
      <c r="B2809" s="253" t="s">
        <v>527</v>
      </c>
      <c r="C2809" s="253" t="s">
        <v>554</v>
      </c>
      <c r="D2809" s="253" t="s">
        <v>565</v>
      </c>
      <c r="E2809" s="254" t="s">
        <v>565</v>
      </c>
      <c r="F2809" s="254" t="s">
        <v>365</v>
      </c>
      <c r="G2809" s="257" t="s">
        <v>572</v>
      </c>
      <c r="H2809" s="254" t="s">
        <v>365</v>
      </c>
      <c r="J2809" s="253">
        <f t="shared" si="45"/>
        <v>1</v>
      </c>
    </row>
    <row r="2810" spans="1:10">
      <c r="A2810" s="253">
        <v>3002</v>
      </c>
      <c r="B2810" s="253" t="s">
        <v>527</v>
      </c>
      <c r="C2810" s="253" t="s">
        <v>554</v>
      </c>
      <c r="D2810" s="253" t="s">
        <v>565</v>
      </c>
      <c r="E2810" s="254" t="s">
        <v>565</v>
      </c>
      <c r="F2810" s="254" t="s">
        <v>365</v>
      </c>
      <c r="G2810" s="257" t="s">
        <v>572</v>
      </c>
      <c r="H2810" s="254" t="s">
        <v>365</v>
      </c>
      <c r="J2810" s="253">
        <f t="shared" si="45"/>
        <v>1</v>
      </c>
    </row>
    <row r="2811" spans="1:10">
      <c r="A2811" s="253">
        <v>3003</v>
      </c>
      <c r="B2811" s="253" t="s">
        <v>527</v>
      </c>
      <c r="C2811" s="253" t="s">
        <v>554</v>
      </c>
      <c r="D2811" s="253" t="s">
        <v>564</v>
      </c>
      <c r="E2811" s="254" t="s">
        <v>565</v>
      </c>
      <c r="F2811" s="254" t="s">
        <v>365</v>
      </c>
      <c r="G2811" s="257" t="s">
        <v>572</v>
      </c>
      <c r="H2811" s="254" t="s">
        <v>365</v>
      </c>
      <c r="J2811" s="253">
        <f t="shared" si="45"/>
        <v>1</v>
      </c>
    </row>
    <row r="2812" spans="1:10">
      <c r="A2812" s="253">
        <v>3004</v>
      </c>
      <c r="B2812" s="253" t="s">
        <v>527</v>
      </c>
      <c r="C2812" s="253" t="s">
        <v>554</v>
      </c>
      <c r="D2812" s="253" t="s">
        <v>564</v>
      </c>
      <c r="E2812" s="254" t="s">
        <v>565</v>
      </c>
      <c r="F2812" s="254" t="s">
        <v>365</v>
      </c>
      <c r="G2812" s="257" t="s">
        <v>572</v>
      </c>
      <c r="H2812" s="254" t="s">
        <v>365</v>
      </c>
      <c r="J2812" s="253">
        <f t="shared" si="45"/>
        <v>1</v>
      </c>
    </row>
    <row r="2813" spans="1:10">
      <c r="A2813" s="253">
        <v>3005</v>
      </c>
      <c r="B2813" s="253" t="s">
        <v>527</v>
      </c>
      <c r="C2813" s="253" t="s">
        <v>554</v>
      </c>
      <c r="D2813" s="253" t="s">
        <v>565</v>
      </c>
      <c r="E2813" s="254" t="s">
        <v>565</v>
      </c>
      <c r="F2813" s="254" t="s">
        <v>365</v>
      </c>
      <c r="G2813" s="257" t="s">
        <v>572</v>
      </c>
      <c r="H2813" s="254" t="s">
        <v>365</v>
      </c>
      <c r="J2813" s="253">
        <f t="shared" si="45"/>
        <v>1</v>
      </c>
    </row>
    <row r="2814" spans="1:10">
      <c r="A2814" s="253">
        <v>3006</v>
      </c>
      <c r="B2814" s="253" t="s">
        <v>527</v>
      </c>
      <c r="C2814" s="253" t="s">
        <v>554</v>
      </c>
      <c r="D2814" s="253" t="s">
        <v>564</v>
      </c>
      <c r="E2814" s="254" t="s">
        <v>565</v>
      </c>
      <c r="F2814" s="254" t="s">
        <v>365</v>
      </c>
      <c r="G2814" s="257" t="s">
        <v>572</v>
      </c>
      <c r="H2814" s="254" t="s">
        <v>365</v>
      </c>
      <c r="J2814" s="253">
        <f t="shared" si="45"/>
        <v>1</v>
      </c>
    </row>
    <row r="2815" spans="1:10">
      <c r="A2815" s="253">
        <v>3007</v>
      </c>
      <c r="B2815" s="253" t="s">
        <v>527</v>
      </c>
      <c r="C2815" s="253" t="s">
        <v>554</v>
      </c>
      <c r="D2815" s="253" t="s">
        <v>565</v>
      </c>
      <c r="E2815" s="254" t="s">
        <v>565</v>
      </c>
      <c r="F2815" s="254" t="s">
        <v>365</v>
      </c>
      <c r="G2815" s="257" t="s">
        <v>572</v>
      </c>
      <c r="H2815" s="254" t="s">
        <v>365</v>
      </c>
      <c r="J2815" s="253">
        <f t="shared" si="45"/>
        <v>1</v>
      </c>
    </row>
    <row r="2816" spans="1:10">
      <c r="A2816" s="253">
        <v>3008</v>
      </c>
      <c r="B2816" s="253" t="s">
        <v>527</v>
      </c>
      <c r="C2816" s="253" t="s">
        <v>554</v>
      </c>
      <c r="D2816" s="253" t="s">
        <v>564</v>
      </c>
      <c r="E2816" s="254" t="s">
        <v>565</v>
      </c>
      <c r="F2816" s="254" t="s">
        <v>365</v>
      </c>
      <c r="G2816" s="257" t="s">
        <v>572</v>
      </c>
      <c r="H2816" s="254" t="s">
        <v>365</v>
      </c>
      <c r="J2816" s="253">
        <f t="shared" si="45"/>
        <v>1</v>
      </c>
    </row>
    <row r="2817" spans="1:10">
      <c r="A2817" s="253">
        <v>3009</v>
      </c>
      <c r="B2817" s="253" t="s">
        <v>527</v>
      </c>
      <c r="C2817" s="253" t="s">
        <v>554</v>
      </c>
      <c r="D2817" s="253" t="s">
        <v>565</v>
      </c>
      <c r="E2817" s="254" t="s">
        <v>565</v>
      </c>
      <c r="F2817" s="254" t="s">
        <v>365</v>
      </c>
      <c r="G2817" s="257" t="s">
        <v>572</v>
      </c>
      <c r="H2817" s="254" t="s">
        <v>365</v>
      </c>
      <c r="J2817" s="253">
        <f t="shared" si="45"/>
        <v>1</v>
      </c>
    </row>
    <row r="2818" spans="1:10">
      <c r="A2818" s="253">
        <v>3010</v>
      </c>
      <c r="B2818" s="253" t="s">
        <v>527</v>
      </c>
      <c r="C2818" s="253" t="s">
        <v>554</v>
      </c>
      <c r="D2818" s="253" t="s">
        <v>565</v>
      </c>
      <c r="E2818" s="254" t="s">
        <v>565</v>
      </c>
      <c r="F2818" s="254" t="s">
        <v>365</v>
      </c>
      <c r="G2818" s="257" t="s">
        <v>572</v>
      </c>
      <c r="H2818" s="254" t="s">
        <v>365</v>
      </c>
      <c r="J2818" s="253">
        <f t="shared" si="45"/>
        <v>1</v>
      </c>
    </row>
    <row r="2819" spans="1:10">
      <c r="A2819" s="253">
        <v>3011</v>
      </c>
      <c r="B2819" s="253" t="s">
        <v>527</v>
      </c>
      <c r="C2819" s="253" t="s">
        <v>553</v>
      </c>
      <c r="D2819" s="253" t="s">
        <v>564</v>
      </c>
      <c r="E2819" s="254" t="s">
        <v>565</v>
      </c>
      <c r="F2819" s="254" t="s">
        <v>365</v>
      </c>
      <c r="G2819" s="257" t="s">
        <v>572</v>
      </c>
      <c r="J2819" s="253">
        <f t="shared" si="45"/>
        <v>1</v>
      </c>
    </row>
    <row r="2820" spans="1:10">
      <c r="A2820" s="253">
        <v>3012</v>
      </c>
      <c r="B2820" s="253" t="s">
        <v>527</v>
      </c>
      <c r="C2820" s="253" t="s">
        <v>553</v>
      </c>
      <c r="D2820" s="253" t="s">
        <v>565</v>
      </c>
      <c r="E2820" s="254" t="s">
        <v>565</v>
      </c>
      <c r="G2820" s="257" t="s">
        <v>572</v>
      </c>
      <c r="J2820" s="253">
        <f t="shared" si="45"/>
        <v>1</v>
      </c>
    </row>
    <row r="2821" spans="1:10">
      <c r="A2821" s="253">
        <v>3013</v>
      </c>
      <c r="B2821" s="253" t="s">
        <v>527</v>
      </c>
      <c r="C2821" s="253" t="s">
        <v>553</v>
      </c>
      <c r="D2821" s="253" t="s">
        <v>565</v>
      </c>
      <c r="E2821" s="254" t="s">
        <v>565</v>
      </c>
      <c r="G2821" s="257" t="s">
        <v>572</v>
      </c>
      <c r="J2821" s="253">
        <f t="shared" si="45"/>
        <v>1</v>
      </c>
    </row>
    <row r="2822" spans="1:10">
      <c r="A2822" s="253">
        <v>3014</v>
      </c>
      <c r="B2822" s="253" t="s">
        <v>527</v>
      </c>
      <c r="C2822" s="253" t="s">
        <v>553</v>
      </c>
      <c r="D2822" s="253" t="s">
        <v>565</v>
      </c>
      <c r="E2822" s="254" t="s">
        <v>565</v>
      </c>
      <c r="G2822" s="257" t="s">
        <v>572</v>
      </c>
      <c r="J2822" s="253">
        <f t="shared" si="45"/>
        <v>1</v>
      </c>
    </row>
    <row r="2823" spans="1:10">
      <c r="A2823" s="253">
        <v>3015</v>
      </c>
      <c r="B2823" s="253" t="s">
        <v>527</v>
      </c>
      <c r="C2823" s="253" t="s">
        <v>553</v>
      </c>
      <c r="D2823" s="253" t="s">
        <v>569</v>
      </c>
      <c r="E2823" s="254" t="s">
        <v>565</v>
      </c>
      <c r="G2823" s="257" t="s">
        <v>572</v>
      </c>
      <c r="J2823" s="253">
        <f t="shared" si="45"/>
        <v>1</v>
      </c>
    </row>
    <row r="2824" spans="1:10">
      <c r="A2824" s="253">
        <v>3016</v>
      </c>
      <c r="B2824" s="253" t="s">
        <v>527</v>
      </c>
      <c r="C2824" s="253" t="s">
        <v>553</v>
      </c>
      <c r="D2824" s="253" t="s">
        <v>565</v>
      </c>
      <c r="E2824" s="254" t="s">
        <v>565</v>
      </c>
      <c r="G2824" s="257" t="s">
        <v>572</v>
      </c>
      <c r="J2824" s="253">
        <f t="shared" si="45"/>
        <v>1</v>
      </c>
    </row>
    <row r="2825" spans="1:10">
      <c r="A2825" s="253">
        <v>3017</v>
      </c>
      <c r="B2825" s="253" t="s">
        <v>527</v>
      </c>
      <c r="C2825" s="253" t="s">
        <v>553</v>
      </c>
      <c r="D2825" s="253" t="s">
        <v>565</v>
      </c>
      <c r="E2825" s="254" t="s">
        <v>565</v>
      </c>
      <c r="G2825" s="257" t="s">
        <v>572</v>
      </c>
      <c r="J2825" s="253">
        <f t="shared" ref="J2825:J2888" si="46">IF(E2825="Category 1",1,IF(E2825="Category 2",2,IF(E2825="Category 3",3,0)))</f>
        <v>1</v>
      </c>
    </row>
    <row r="2826" spans="1:10">
      <c r="A2826" s="253">
        <v>3018</v>
      </c>
      <c r="B2826" s="253" t="s">
        <v>527</v>
      </c>
      <c r="C2826" s="253" t="s">
        <v>553</v>
      </c>
      <c r="D2826" s="253" t="s">
        <v>565</v>
      </c>
      <c r="E2826" s="254" t="s">
        <v>565</v>
      </c>
      <c r="G2826" s="257" t="s">
        <v>572</v>
      </c>
      <c r="J2826" s="253">
        <f t="shared" si="46"/>
        <v>1</v>
      </c>
    </row>
    <row r="2827" spans="1:10">
      <c r="A2827" s="253">
        <v>3019</v>
      </c>
      <c r="B2827" s="253" t="s">
        <v>527</v>
      </c>
      <c r="C2827" s="253" t="s">
        <v>553</v>
      </c>
      <c r="D2827" s="253" t="s">
        <v>565</v>
      </c>
      <c r="E2827" s="254" t="s">
        <v>565</v>
      </c>
      <c r="G2827" s="257" t="s">
        <v>572</v>
      </c>
      <c r="J2827" s="253">
        <f t="shared" si="46"/>
        <v>1</v>
      </c>
    </row>
    <row r="2828" spans="1:10">
      <c r="A2828" s="253">
        <v>3020</v>
      </c>
      <c r="B2828" s="253" t="s">
        <v>527</v>
      </c>
      <c r="C2828" s="253" t="s">
        <v>553</v>
      </c>
      <c r="D2828" s="253" t="s">
        <v>565</v>
      </c>
      <c r="E2828" s="254" t="s">
        <v>565</v>
      </c>
      <c r="G2828" s="257" t="s">
        <v>572</v>
      </c>
      <c r="J2828" s="253">
        <f t="shared" si="46"/>
        <v>1</v>
      </c>
    </row>
    <row r="2829" spans="1:10">
      <c r="A2829" s="253">
        <v>3021</v>
      </c>
      <c r="B2829" s="253" t="s">
        <v>527</v>
      </c>
      <c r="C2829" s="253" t="s">
        <v>553</v>
      </c>
      <c r="D2829" s="253" t="s">
        <v>565</v>
      </c>
      <c r="E2829" s="254" t="s">
        <v>565</v>
      </c>
      <c r="G2829" s="257" t="s">
        <v>572</v>
      </c>
      <c r="J2829" s="253">
        <f t="shared" si="46"/>
        <v>1</v>
      </c>
    </row>
    <row r="2830" spans="1:10">
      <c r="A2830" s="253">
        <v>3022</v>
      </c>
      <c r="B2830" s="253" t="s">
        <v>527</v>
      </c>
      <c r="C2830" s="253" t="s">
        <v>553</v>
      </c>
      <c r="D2830" s="253" t="s">
        <v>565</v>
      </c>
      <c r="E2830" s="254" t="s">
        <v>565</v>
      </c>
      <c r="G2830" s="257" t="s">
        <v>572</v>
      </c>
      <c r="J2830" s="253">
        <f t="shared" si="46"/>
        <v>1</v>
      </c>
    </row>
    <row r="2831" spans="1:10">
      <c r="A2831" s="253">
        <v>3023</v>
      </c>
      <c r="B2831" s="253" t="s">
        <v>527</v>
      </c>
      <c r="C2831" s="253" t="s">
        <v>553</v>
      </c>
      <c r="D2831" s="253" t="s">
        <v>565</v>
      </c>
      <c r="E2831" s="254" t="s">
        <v>565</v>
      </c>
      <c r="G2831" s="257" t="s">
        <v>572</v>
      </c>
      <c r="J2831" s="253">
        <f t="shared" si="46"/>
        <v>1</v>
      </c>
    </row>
    <row r="2832" spans="1:10">
      <c r="A2832" s="253">
        <v>3024</v>
      </c>
      <c r="B2832" s="253" t="s">
        <v>527</v>
      </c>
      <c r="C2832" s="253" t="s">
        <v>553</v>
      </c>
      <c r="D2832" s="253" t="s">
        <v>565</v>
      </c>
      <c r="E2832" s="254" t="s">
        <v>565</v>
      </c>
      <c r="G2832" s="257" t="s">
        <v>572</v>
      </c>
      <c r="J2832" s="253">
        <f t="shared" si="46"/>
        <v>1</v>
      </c>
    </row>
    <row r="2833" spans="1:10">
      <c r="A2833" s="253">
        <v>3025</v>
      </c>
      <c r="B2833" s="253" t="s">
        <v>527</v>
      </c>
      <c r="C2833" s="253" t="s">
        <v>553</v>
      </c>
      <c r="D2833" s="253" t="s">
        <v>565</v>
      </c>
      <c r="E2833" s="254" t="s">
        <v>565</v>
      </c>
      <c r="G2833" s="257" t="s">
        <v>572</v>
      </c>
      <c r="J2833" s="253">
        <f t="shared" si="46"/>
        <v>1</v>
      </c>
    </row>
    <row r="2834" spans="1:10">
      <c r="A2834" s="253">
        <v>3026</v>
      </c>
      <c r="B2834" s="253" t="s">
        <v>527</v>
      </c>
      <c r="C2834" s="253" t="s">
        <v>553</v>
      </c>
      <c r="D2834" s="253" t="s">
        <v>565</v>
      </c>
      <c r="E2834" s="254" t="s">
        <v>565</v>
      </c>
      <c r="G2834" s="257" t="s">
        <v>572</v>
      </c>
      <c r="J2834" s="253">
        <f t="shared" si="46"/>
        <v>1</v>
      </c>
    </row>
    <row r="2835" spans="1:10">
      <c r="A2835" s="253">
        <v>3027</v>
      </c>
      <c r="B2835" s="253" t="s">
        <v>527</v>
      </c>
      <c r="C2835" s="253" t="s">
        <v>553</v>
      </c>
      <c r="D2835" s="253" t="s">
        <v>565</v>
      </c>
      <c r="E2835" s="254" t="s">
        <v>565</v>
      </c>
      <c r="G2835" s="257" t="s">
        <v>572</v>
      </c>
      <c r="J2835" s="253">
        <f t="shared" si="46"/>
        <v>1</v>
      </c>
    </row>
    <row r="2836" spans="1:10">
      <c r="A2836" s="253">
        <v>3028</v>
      </c>
      <c r="B2836" s="253" t="s">
        <v>527</v>
      </c>
      <c r="C2836" s="253" t="s">
        <v>553</v>
      </c>
      <c r="D2836" s="253" t="s">
        <v>565</v>
      </c>
      <c r="E2836" s="254" t="s">
        <v>565</v>
      </c>
      <c r="G2836" s="257" t="s">
        <v>572</v>
      </c>
      <c r="J2836" s="253">
        <f t="shared" si="46"/>
        <v>1</v>
      </c>
    </row>
    <row r="2837" spans="1:10">
      <c r="A2837" s="253">
        <v>3029</v>
      </c>
      <c r="B2837" s="253" t="s">
        <v>527</v>
      </c>
      <c r="C2837" s="253" t="s">
        <v>553</v>
      </c>
      <c r="D2837" s="253" t="s">
        <v>565</v>
      </c>
      <c r="E2837" s="254" t="s">
        <v>565</v>
      </c>
      <c r="G2837" s="257" t="s">
        <v>572</v>
      </c>
      <c r="J2837" s="253">
        <f t="shared" si="46"/>
        <v>1</v>
      </c>
    </row>
    <row r="2838" spans="1:10">
      <c r="A2838" s="253">
        <v>3030</v>
      </c>
      <c r="B2838" s="253" t="s">
        <v>527</v>
      </c>
      <c r="C2838" s="253" t="s">
        <v>553</v>
      </c>
      <c r="D2838" s="253" t="s">
        <v>565</v>
      </c>
      <c r="E2838" s="254" t="s">
        <v>565</v>
      </c>
      <c r="G2838" s="257" t="s">
        <v>572</v>
      </c>
      <c r="J2838" s="253">
        <f t="shared" si="46"/>
        <v>1</v>
      </c>
    </row>
    <row r="2839" spans="1:10">
      <c r="A2839" s="253">
        <v>3031</v>
      </c>
      <c r="B2839" s="253" t="s">
        <v>527</v>
      </c>
      <c r="C2839" s="253" t="s">
        <v>553</v>
      </c>
      <c r="D2839" s="253" t="s">
        <v>565</v>
      </c>
      <c r="E2839" s="254" t="s">
        <v>565</v>
      </c>
      <c r="G2839" s="257" t="s">
        <v>572</v>
      </c>
      <c r="J2839" s="253">
        <f t="shared" si="46"/>
        <v>1</v>
      </c>
    </row>
    <row r="2840" spans="1:10">
      <c r="A2840" s="253">
        <v>3032</v>
      </c>
      <c r="B2840" s="253" t="s">
        <v>527</v>
      </c>
      <c r="C2840" s="253" t="s">
        <v>553</v>
      </c>
      <c r="D2840" s="253" t="s">
        <v>565</v>
      </c>
      <c r="E2840" s="254" t="s">
        <v>565</v>
      </c>
      <c r="G2840" s="257" t="s">
        <v>572</v>
      </c>
      <c r="J2840" s="253">
        <f t="shared" si="46"/>
        <v>1</v>
      </c>
    </row>
    <row r="2841" spans="1:10">
      <c r="A2841" s="253">
        <v>3033</v>
      </c>
      <c r="B2841" s="253" t="s">
        <v>527</v>
      </c>
      <c r="C2841" s="253" t="s">
        <v>553</v>
      </c>
      <c r="D2841" s="253" t="s">
        <v>565</v>
      </c>
      <c r="E2841" s="254" t="s">
        <v>565</v>
      </c>
      <c r="G2841" s="257" t="s">
        <v>572</v>
      </c>
      <c r="J2841" s="253">
        <f t="shared" si="46"/>
        <v>1</v>
      </c>
    </row>
    <row r="2842" spans="1:10">
      <c r="A2842" s="253">
        <v>3034</v>
      </c>
      <c r="B2842" s="253" t="s">
        <v>527</v>
      </c>
      <c r="C2842" s="253" t="s">
        <v>553</v>
      </c>
      <c r="D2842" s="253" t="s">
        <v>565</v>
      </c>
      <c r="E2842" s="254" t="s">
        <v>565</v>
      </c>
      <c r="G2842" s="257" t="s">
        <v>572</v>
      </c>
      <c r="J2842" s="253">
        <f t="shared" si="46"/>
        <v>1</v>
      </c>
    </row>
    <row r="2843" spans="1:10">
      <c r="A2843" s="253">
        <v>3035</v>
      </c>
      <c r="B2843" s="253" t="s">
        <v>527</v>
      </c>
      <c r="C2843" s="253" t="s">
        <v>553</v>
      </c>
      <c r="D2843" s="253" t="s">
        <v>565</v>
      </c>
      <c r="E2843" s="254" t="s">
        <v>565</v>
      </c>
      <c r="G2843" s="257" t="s">
        <v>572</v>
      </c>
      <c r="J2843" s="253">
        <f t="shared" si="46"/>
        <v>1</v>
      </c>
    </row>
    <row r="2844" spans="1:10">
      <c r="A2844" s="253">
        <v>3036</v>
      </c>
      <c r="B2844" s="253" t="s">
        <v>527</v>
      </c>
      <c r="C2844" s="253" t="s">
        <v>553</v>
      </c>
      <c r="D2844" s="253" t="s">
        <v>565</v>
      </c>
      <c r="E2844" s="254" t="s">
        <v>565</v>
      </c>
      <c r="G2844" s="257" t="s">
        <v>572</v>
      </c>
      <c r="J2844" s="253">
        <f t="shared" si="46"/>
        <v>1</v>
      </c>
    </row>
    <row r="2845" spans="1:10">
      <c r="A2845" s="253">
        <v>3037</v>
      </c>
      <c r="B2845" s="253" t="s">
        <v>527</v>
      </c>
      <c r="C2845" s="253" t="s">
        <v>553</v>
      </c>
      <c r="D2845" s="253" t="s">
        <v>565</v>
      </c>
      <c r="E2845" s="254" t="s">
        <v>565</v>
      </c>
      <c r="G2845" s="257" t="s">
        <v>572</v>
      </c>
      <c r="J2845" s="253">
        <f t="shared" si="46"/>
        <v>1</v>
      </c>
    </row>
    <row r="2846" spans="1:10">
      <c r="A2846" s="253">
        <v>3038</v>
      </c>
      <c r="B2846" s="253" t="s">
        <v>527</v>
      </c>
      <c r="C2846" s="253" t="s">
        <v>553</v>
      </c>
      <c r="D2846" s="253" t="s">
        <v>565</v>
      </c>
      <c r="E2846" s="254" t="s">
        <v>565</v>
      </c>
      <c r="G2846" s="257" t="s">
        <v>572</v>
      </c>
      <c r="J2846" s="253">
        <f t="shared" si="46"/>
        <v>1</v>
      </c>
    </row>
    <row r="2847" spans="1:10">
      <c r="A2847" s="253">
        <v>3039</v>
      </c>
      <c r="B2847" s="253" t="s">
        <v>527</v>
      </c>
      <c r="C2847" s="253" t="s">
        <v>553</v>
      </c>
      <c r="D2847" s="253" t="s">
        <v>565</v>
      </c>
      <c r="E2847" s="254" t="s">
        <v>565</v>
      </c>
      <c r="G2847" s="257" t="s">
        <v>572</v>
      </c>
      <c r="J2847" s="253">
        <f t="shared" si="46"/>
        <v>1</v>
      </c>
    </row>
    <row r="2848" spans="1:10">
      <c r="A2848" s="253">
        <v>3040</v>
      </c>
      <c r="B2848" s="253" t="s">
        <v>527</v>
      </c>
      <c r="C2848" s="253" t="s">
        <v>553</v>
      </c>
      <c r="D2848" s="253" t="s">
        <v>565</v>
      </c>
      <c r="E2848" s="254" t="s">
        <v>565</v>
      </c>
      <c r="G2848" s="257" t="s">
        <v>572</v>
      </c>
      <c r="J2848" s="253">
        <f t="shared" si="46"/>
        <v>1</v>
      </c>
    </row>
    <row r="2849" spans="1:10">
      <c r="A2849" s="253">
        <v>3041</v>
      </c>
      <c r="B2849" s="253" t="s">
        <v>527</v>
      </c>
      <c r="C2849" s="253" t="s">
        <v>553</v>
      </c>
      <c r="D2849" s="253" t="s">
        <v>565</v>
      </c>
      <c r="E2849" s="254" t="s">
        <v>565</v>
      </c>
      <c r="G2849" s="257" t="s">
        <v>572</v>
      </c>
      <c r="J2849" s="253">
        <f t="shared" si="46"/>
        <v>1</v>
      </c>
    </row>
    <row r="2850" spans="1:10">
      <c r="A2850" s="253">
        <v>3042</v>
      </c>
      <c r="B2850" s="253" t="s">
        <v>527</v>
      </c>
      <c r="C2850" s="253" t="s">
        <v>553</v>
      </c>
      <c r="D2850" s="253" t="s">
        <v>565</v>
      </c>
      <c r="E2850" s="254" t="s">
        <v>565</v>
      </c>
      <c r="G2850" s="257" t="s">
        <v>572</v>
      </c>
      <c r="J2850" s="253">
        <f t="shared" si="46"/>
        <v>1</v>
      </c>
    </row>
    <row r="2851" spans="1:10">
      <c r="A2851" s="253">
        <v>3043</v>
      </c>
      <c r="B2851" s="253" t="s">
        <v>527</v>
      </c>
      <c r="C2851" s="253" t="s">
        <v>553</v>
      </c>
      <c r="D2851" s="253" t="s">
        <v>565</v>
      </c>
      <c r="E2851" s="254" t="s">
        <v>565</v>
      </c>
      <c r="G2851" s="257" t="s">
        <v>572</v>
      </c>
      <c r="J2851" s="253">
        <f t="shared" si="46"/>
        <v>1</v>
      </c>
    </row>
    <row r="2852" spans="1:10">
      <c r="A2852" s="253">
        <v>3044</v>
      </c>
      <c r="B2852" s="253" t="s">
        <v>527</v>
      </c>
      <c r="C2852" s="253" t="s">
        <v>553</v>
      </c>
      <c r="D2852" s="253" t="s">
        <v>565</v>
      </c>
      <c r="E2852" s="254" t="s">
        <v>565</v>
      </c>
      <c r="G2852" s="257" t="s">
        <v>572</v>
      </c>
      <c r="J2852" s="253">
        <f t="shared" si="46"/>
        <v>1</v>
      </c>
    </row>
    <row r="2853" spans="1:10">
      <c r="A2853" s="253">
        <v>3045</v>
      </c>
      <c r="B2853" s="253" t="s">
        <v>527</v>
      </c>
      <c r="C2853" s="253" t="s">
        <v>553</v>
      </c>
      <c r="D2853" s="253" t="s">
        <v>565</v>
      </c>
      <c r="E2853" s="254" t="s">
        <v>565</v>
      </c>
      <c r="G2853" s="257" t="s">
        <v>572</v>
      </c>
      <c r="J2853" s="253">
        <f t="shared" si="46"/>
        <v>1</v>
      </c>
    </row>
    <row r="2854" spans="1:10">
      <c r="A2854" s="253">
        <v>3046</v>
      </c>
      <c r="B2854" s="253" t="s">
        <v>527</v>
      </c>
      <c r="C2854" s="253" t="s">
        <v>553</v>
      </c>
      <c r="D2854" s="253" t="s">
        <v>565</v>
      </c>
      <c r="E2854" s="254" t="s">
        <v>565</v>
      </c>
      <c r="G2854" s="257" t="s">
        <v>572</v>
      </c>
      <c r="J2854" s="253">
        <f t="shared" si="46"/>
        <v>1</v>
      </c>
    </row>
    <row r="2855" spans="1:10">
      <c r="A2855" s="253">
        <v>3047</v>
      </c>
      <c r="B2855" s="253" t="s">
        <v>527</v>
      </c>
      <c r="C2855" s="253" t="s">
        <v>553</v>
      </c>
      <c r="D2855" s="253" t="s">
        <v>565</v>
      </c>
      <c r="E2855" s="254" t="s">
        <v>565</v>
      </c>
      <c r="G2855" s="257" t="s">
        <v>572</v>
      </c>
      <c r="J2855" s="253">
        <f t="shared" si="46"/>
        <v>1</v>
      </c>
    </row>
    <row r="2856" spans="1:10">
      <c r="A2856" s="253">
        <v>3048</v>
      </c>
      <c r="B2856" s="253" t="s">
        <v>527</v>
      </c>
      <c r="C2856" s="253" t="s">
        <v>553</v>
      </c>
      <c r="D2856" s="253" t="s">
        <v>565</v>
      </c>
      <c r="E2856" s="254" t="s">
        <v>565</v>
      </c>
      <c r="G2856" s="257" t="s">
        <v>572</v>
      </c>
      <c r="J2856" s="253">
        <f t="shared" si="46"/>
        <v>1</v>
      </c>
    </row>
    <row r="2857" spans="1:10">
      <c r="A2857" s="253">
        <v>3049</v>
      </c>
      <c r="B2857" s="253" t="s">
        <v>527</v>
      </c>
      <c r="C2857" s="253" t="s">
        <v>553</v>
      </c>
      <c r="D2857" s="253" t="s">
        <v>565</v>
      </c>
      <c r="E2857" s="254" t="s">
        <v>565</v>
      </c>
      <c r="G2857" s="257" t="s">
        <v>572</v>
      </c>
      <c r="J2857" s="253">
        <f t="shared" si="46"/>
        <v>1</v>
      </c>
    </row>
    <row r="2858" spans="1:10">
      <c r="A2858" s="253">
        <v>3050</v>
      </c>
      <c r="B2858" s="253" t="s">
        <v>527</v>
      </c>
      <c r="C2858" s="253" t="s">
        <v>553</v>
      </c>
      <c r="D2858" s="253" t="s">
        <v>565</v>
      </c>
      <c r="E2858" s="254" t="s">
        <v>565</v>
      </c>
      <c r="G2858" s="257" t="s">
        <v>572</v>
      </c>
      <c r="J2858" s="253">
        <f t="shared" si="46"/>
        <v>1</v>
      </c>
    </row>
    <row r="2859" spans="1:10">
      <c r="A2859" s="253">
        <v>3051</v>
      </c>
      <c r="B2859" s="253" t="s">
        <v>527</v>
      </c>
      <c r="C2859" s="253" t="s">
        <v>553</v>
      </c>
      <c r="D2859" s="253" t="s">
        <v>565</v>
      </c>
      <c r="E2859" s="254" t="s">
        <v>565</v>
      </c>
      <c r="G2859" s="257" t="s">
        <v>572</v>
      </c>
      <c r="J2859" s="253">
        <f t="shared" si="46"/>
        <v>1</v>
      </c>
    </row>
    <row r="2860" spans="1:10">
      <c r="A2860" s="253">
        <v>3052</v>
      </c>
      <c r="B2860" s="253" t="s">
        <v>527</v>
      </c>
      <c r="C2860" s="253" t="s">
        <v>553</v>
      </c>
      <c r="D2860" s="253" t="s">
        <v>565</v>
      </c>
      <c r="E2860" s="254" t="s">
        <v>565</v>
      </c>
      <c r="G2860" s="257" t="s">
        <v>572</v>
      </c>
      <c r="J2860" s="253">
        <f t="shared" si="46"/>
        <v>1</v>
      </c>
    </row>
    <row r="2861" spans="1:10">
      <c r="A2861" s="253">
        <v>3053</v>
      </c>
      <c r="B2861" s="253" t="s">
        <v>527</v>
      </c>
      <c r="C2861" s="253" t="s">
        <v>553</v>
      </c>
      <c r="D2861" s="253" t="s">
        <v>565</v>
      </c>
      <c r="E2861" s="254" t="s">
        <v>565</v>
      </c>
      <c r="G2861" s="257" t="s">
        <v>572</v>
      </c>
      <c r="J2861" s="253">
        <f t="shared" si="46"/>
        <v>1</v>
      </c>
    </row>
    <row r="2862" spans="1:10">
      <c r="A2862" s="253">
        <v>3054</v>
      </c>
      <c r="B2862" s="253" t="s">
        <v>527</v>
      </c>
      <c r="C2862" s="253" t="s">
        <v>553</v>
      </c>
      <c r="D2862" s="253" t="s">
        <v>565</v>
      </c>
      <c r="E2862" s="254" t="s">
        <v>565</v>
      </c>
      <c r="G2862" s="257" t="s">
        <v>572</v>
      </c>
      <c r="J2862" s="253">
        <f t="shared" si="46"/>
        <v>1</v>
      </c>
    </row>
    <row r="2863" spans="1:10">
      <c r="A2863" s="253">
        <v>3055</v>
      </c>
      <c r="B2863" s="253" t="s">
        <v>527</v>
      </c>
      <c r="C2863" s="253" t="s">
        <v>553</v>
      </c>
      <c r="D2863" s="253" t="s">
        <v>565</v>
      </c>
      <c r="E2863" s="254" t="s">
        <v>565</v>
      </c>
      <c r="G2863" s="257" t="s">
        <v>572</v>
      </c>
      <c r="J2863" s="253">
        <f t="shared" si="46"/>
        <v>1</v>
      </c>
    </row>
    <row r="2864" spans="1:10">
      <c r="A2864" s="253">
        <v>3056</v>
      </c>
      <c r="B2864" s="253" t="s">
        <v>527</v>
      </c>
      <c r="C2864" s="253" t="s">
        <v>553</v>
      </c>
      <c r="D2864" s="253" t="s">
        <v>565</v>
      </c>
      <c r="E2864" s="254" t="s">
        <v>565</v>
      </c>
      <c r="G2864" s="257" t="s">
        <v>572</v>
      </c>
      <c r="J2864" s="253">
        <f t="shared" si="46"/>
        <v>1</v>
      </c>
    </row>
    <row r="2865" spans="1:10">
      <c r="A2865" s="253">
        <v>3057</v>
      </c>
      <c r="B2865" s="253" t="s">
        <v>527</v>
      </c>
      <c r="C2865" s="253" t="s">
        <v>553</v>
      </c>
      <c r="D2865" s="253" t="s">
        <v>565</v>
      </c>
      <c r="E2865" s="254" t="s">
        <v>565</v>
      </c>
      <c r="G2865" s="257" t="s">
        <v>572</v>
      </c>
      <c r="J2865" s="253">
        <f t="shared" si="46"/>
        <v>1</v>
      </c>
    </row>
    <row r="2866" spans="1:10">
      <c r="A2866" s="253">
        <v>3058</v>
      </c>
      <c r="B2866" s="253" t="s">
        <v>527</v>
      </c>
      <c r="C2866" s="253" t="s">
        <v>553</v>
      </c>
      <c r="D2866" s="253" t="s">
        <v>565</v>
      </c>
      <c r="E2866" s="254" t="s">
        <v>565</v>
      </c>
      <c r="G2866" s="257" t="s">
        <v>572</v>
      </c>
      <c r="J2866" s="253">
        <f t="shared" si="46"/>
        <v>1</v>
      </c>
    </row>
    <row r="2867" spans="1:10">
      <c r="A2867" s="253">
        <v>3059</v>
      </c>
      <c r="B2867" s="253" t="s">
        <v>527</v>
      </c>
      <c r="C2867" s="253" t="s">
        <v>553</v>
      </c>
      <c r="D2867" s="253" t="s">
        <v>565</v>
      </c>
      <c r="E2867" s="254" t="s">
        <v>565</v>
      </c>
      <c r="G2867" s="257" t="s">
        <v>572</v>
      </c>
      <c r="J2867" s="253">
        <f t="shared" si="46"/>
        <v>1</v>
      </c>
    </row>
    <row r="2868" spans="1:10">
      <c r="A2868" s="253">
        <v>3060</v>
      </c>
      <c r="B2868" s="253" t="s">
        <v>527</v>
      </c>
      <c r="C2868" s="253" t="s">
        <v>553</v>
      </c>
      <c r="D2868" s="253" t="s">
        <v>565</v>
      </c>
      <c r="E2868" s="254" t="s">
        <v>565</v>
      </c>
      <c r="G2868" s="257" t="s">
        <v>572</v>
      </c>
      <c r="J2868" s="253">
        <f t="shared" si="46"/>
        <v>1</v>
      </c>
    </row>
    <row r="2869" spans="1:10">
      <c r="A2869" s="253">
        <v>3061</v>
      </c>
      <c r="B2869" s="253" t="s">
        <v>527</v>
      </c>
      <c r="C2869" s="253" t="s">
        <v>553</v>
      </c>
      <c r="D2869" s="253" t="s">
        <v>565</v>
      </c>
      <c r="E2869" s="254" t="s">
        <v>565</v>
      </c>
      <c r="G2869" s="257" t="s">
        <v>572</v>
      </c>
      <c r="J2869" s="253">
        <f t="shared" si="46"/>
        <v>1</v>
      </c>
    </row>
    <row r="2870" spans="1:10">
      <c r="A2870" s="253">
        <v>3062</v>
      </c>
      <c r="B2870" s="253" t="s">
        <v>527</v>
      </c>
      <c r="C2870" s="253" t="s">
        <v>553</v>
      </c>
      <c r="D2870" s="253" t="s">
        <v>565</v>
      </c>
      <c r="E2870" s="254" t="s">
        <v>565</v>
      </c>
      <c r="G2870" s="257" t="s">
        <v>572</v>
      </c>
      <c r="J2870" s="253">
        <f t="shared" si="46"/>
        <v>1</v>
      </c>
    </row>
    <row r="2871" spans="1:10">
      <c r="A2871" s="253">
        <v>3063</v>
      </c>
      <c r="B2871" s="253" t="s">
        <v>527</v>
      </c>
      <c r="C2871" s="253" t="s">
        <v>553</v>
      </c>
      <c r="D2871" s="253" t="s">
        <v>565</v>
      </c>
      <c r="E2871" s="254" t="s">
        <v>565</v>
      </c>
      <c r="G2871" s="257" t="s">
        <v>572</v>
      </c>
      <c r="J2871" s="253">
        <f t="shared" si="46"/>
        <v>1</v>
      </c>
    </row>
    <row r="2872" spans="1:10">
      <c r="A2872" s="253">
        <v>3064</v>
      </c>
      <c r="B2872" s="253" t="s">
        <v>527</v>
      </c>
      <c r="C2872" s="253" t="s">
        <v>553</v>
      </c>
      <c r="D2872" s="253" t="s">
        <v>565</v>
      </c>
      <c r="E2872" s="254" t="s">
        <v>565</v>
      </c>
      <c r="G2872" s="257" t="s">
        <v>572</v>
      </c>
      <c r="J2872" s="253">
        <f t="shared" si="46"/>
        <v>1</v>
      </c>
    </row>
    <row r="2873" spans="1:10">
      <c r="A2873" s="253">
        <v>3065</v>
      </c>
      <c r="B2873" s="253" t="s">
        <v>527</v>
      </c>
      <c r="C2873" s="253" t="s">
        <v>553</v>
      </c>
      <c r="D2873" s="253" t="s">
        <v>565</v>
      </c>
      <c r="E2873" s="254" t="s">
        <v>565</v>
      </c>
      <c r="G2873" s="257" t="s">
        <v>572</v>
      </c>
      <c r="J2873" s="253">
        <f t="shared" si="46"/>
        <v>1</v>
      </c>
    </row>
    <row r="2874" spans="1:10">
      <c r="A2874" s="253">
        <v>3066</v>
      </c>
      <c r="B2874" s="253" t="s">
        <v>527</v>
      </c>
      <c r="C2874" s="253" t="s">
        <v>553</v>
      </c>
      <c r="D2874" s="253" t="s">
        <v>564</v>
      </c>
      <c r="E2874" s="254" t="s">
        <v>565</v>
      </c>
      <c r="F2874" s="254" t="s">
        <v>365</v>
      </c>
      <c r="G2874" s="257" t="s">
        <v>572</v>
      </c>
      <c r="J2874" s="253">
        <f t="shared" si="46"/>
        <v>1</v>
      </c>
    </row>
    <row r="2875" spans="1:10">
      <c r="A2875" s="253">
        <v>3067</v>
      </c>
      <c r="B2875" s="253" t="s">
        <v>527</v>
      </c>
      <c r="C2875" s="253" t="s">
        <v>553</v>
      </c>
      <c r="D2875" s="253" t="s">
        <v>565</v>
      </c>
      <c r="E2875" s="254" t="s">
        <v>565</v>
      </c>
      <c r="G2875" s="257" t="s">
        <v>572</v>
      </c>
      <c r="J2875" s="253">
        <f t="shared" si="46"/>
        <v>1</v>
      </c>
    </row>
    <row r="2876" spans="1:10">
      <c r="A2876" s="253">
        <v>3068</v>
      </c>
      <c r="B2876" s="253" t="s">
        <v>527</v>
      </c>
      <c r="C2876" s="253" t="s">
        <v>553</v>
      </c>
      <c r="D2876" s="253" t="s">
        <v>565</v>
      </c>
      <c r="E2876" s="254" t="s">
        <v>565</v>
      </c>
      <c r="G2876" s="257" t="s">
        <v>572</v>
      </c>
      <c r="J2876" s="253">
        <f t="shared" si="46"/>
        <v>1</v>
      </c>
    </row>
    <row r="2877" spans="1:10">
      <c r="A2877" s="253">
        <v>3069</v>
      </c>
      <c r="B2877" s="253" t="s">
        <v>527</v>
      </c>
      <c r="C2877" s="253" t="s">
        <v>553</v>
      </c>
      <c r="D2877" s="253" t="s">
        <v>565</v>
      </c>
      <c r="E2877" s="254" t="s">
        <v>565</v>
      </c>
      <c r="G2877" s="257" t="s">
        <v>572</v>
      </c>
      <c r="J2877" s="253">
        <f t="shared" si="46"/>
        <v>1</v>
      </c>
    </row>
    <row r="2878" spans="1:10">
      <c r="A2878" s="253">
        <v>3070</v>
      </c>
      <c r="B2878" s="253" t="s">
        <v>527</v>
      </c>
      <c r="C2878" s="253" t="s">
        <v>553</v>
      </c>
      <c r="D2878" s="253" t="s">
        <v>565</v>
      </c>
      <c r="E2878" s="254" t="s">
        <v>565</v>
      </c>
      <c r="G2878" s="257" t="s">
        <v>572</v>
      </c>
      <c r="J2878" s="253">
        <f t="shared" si="46"/>
        <v>1</v>
      </c>
    </row>
    <row r="2879" spans="1:10">
      <c r="A2879" s="253">
        <v>3071</v>
      </c>
      <c r="B2879" s="253" t="s">
        <v>527</v>
      </c>
      <c r="C2879" s="253" t="s">
        <v>553</v>
      </c>
      <c r="D2879" s="253" t="s">
        <v>565</v>
      </c>
      <c r="E2879" s="254" t="s">
        <v>565</v>
      </c>
      <c r="G2879" s="257" t="s">
        <v>572</v>
      </c>
      <c r="J2879" s="253">
        <f t="shared" si="46"/>
        <v>1</v>
      </c>
    </row>
    <row r="2880" spans="1:10">
      <c r="A2880" s="253">
        <v>3072</v>
      </c>
      <c r="B2880" s="253" t="s">
        <v>527</v>
      </c>
      <c r="C2880" s="253" t="s">
        <v>553</v>
      </c>
      <c r="D2880" s="253" t="s">
        <v>565</v>
      </c>
      <c r="E2880" s="254" t="s">
        <v>565</v>
      </c>
      <c r="G2880" s="257" t="s">
        <v>572</v>
      </c>
      <c r="J2880" s="253">
        <f t="shared" si="46"/>
        <v>1</v>
      </c>
    </row>
    <row r="2881" spans="1:10">
      <c r="A2881" s="253">
        <v>3073</v>
      </c>
      <c r="B2881" s="253" t="s">
        <v>527</v>
      </c>
      <c r="C2881" s="253" t="s">
        <v>553</v>
      </c>
      <c r="D2881" s="253" t="s">
        <v>565</v>
      </c>
      <c r="E2881" s="254" t="s">
        <v>565</v>
      </c>
      <c r="G2881" s="257" t="s">
        <v>572</v>
      </c>
      <c r="J2881" s="253">
        <f t="shared" si="46"/>
        <v>1</v>
      </c>
    </row>
    <row r="2882" spans="1:10">
      <c r="A2882" s="253">
        <v>3074</v>
      </c>
      <c r="B2882" s="253" t="s">
        <v>527</v>
      </c>
      <c r="C2882" s="253" t="s">
        <v>553</v>
      </c>
      <c r="D2882" s="253" t="s">
        <v>565</v>
      </c>
      <c r="E2882" s="254" t="s">
        <v>565</v>
      </c>
      <c r="G2882" s="257" t="s">
        <v>572</v>
      </c>
      <c r="J2882" s="253">
        <f t="shared" si="46"/>
        <v>1</v>
      </c>
    </row>
    <row r="2883" spans="1:10">
      <c r="A2883" s="253">
        <v>3075</v>
      </c>
      <c r="B2883" s="253" t="s">
        <v>527</v>
      </c>
      <c r="C2883" s="253" t="s">
        <v>553</v>
      </c>
      <c r="D2883" s="253" t="s">
        <v>565</v>
      </c>
      <c r="E2883" s="254" t="s">
        <v>565</v>
      </c>
      <c r="G2883" s="257" t="s">
        <v>572</v>
      </c>
      <c r="J2883" s="253">
        <f t="shared" si="46"/>
        <v>1</v>
      </c>
    </row>
    <row r="2884" spans="1:10">
      <c r="A2884" s="253">
        <v>3076</v>
      </c>
      <c r="B2884" s="253" t="s">
        <v>527</v>
      </c>
      <c r="C2884" s="253" t="s">
        <v>553</v>
      </c>
      <c r="D2884" s="253" t="s">
        <v>565</v>
      </c>
      <c r="E2884" s="254" t="s">
        <v>565</v>
      </c>
      <c r="G2884" s="257" t="s">
        <v>572</v>
      </c>
      <c r="J2884" s="253">
        <f t="shared" si="46"/>
        <v>1</v>
      </c>
    </row>
    <row r="2885" spans="1:10">
      <c r="A2885" s="253">
        <v>3077</v>
      </c>
      <c r="B2885" s="253" t="s">
        <v>527</v>
      </c>
      <c r="C2885" s="253" t="s">
        <v>553</v>
      </c>
      <c r="D2885" s="253" t="s">
        <v>565</v>
      </c>
      <c r="E2885" s="254" t="s">
        <v>565</v>
      </c>
      <c r="G2885" s="257" t="s">
        <v>572</v>
      </c>
      <c r="J2885" s="253">
        <f t="shared" si="46"/>
        <v>1</v>
      </c>
    </row>
    <row r="2886" spans="1:10">
      <c r="A2886" s="253">
        <v>3078</v>
      </c>
      <c r="B2886" s="253" t="s">
        <v>527</v>
      </c>
      <c r="C2886" s="253" t="s">
        <v>553</v>
      </c>
      <c r="D2886" s="253" t="s">
        <v>565</v>
      </c>
      <c r="E2886" s="254" t="s">
        <v>565</v>
      </c>
      <c r="G2886" s="257" t="s">
        <v>572</v>
      </c>
      <c r="J2886" s="253">
        <f t="shared" si="46"/>
        <v>1</v>
      </c>
    </row>
    <row r="2887" spans="1:10">
      <c r="A2887" s="253">
        <v>3079</v>
      </c>
      <c r="B2887" s="253" t="s">
        <v>527</v>
      </c>
      <c r="C2887" s="253" t="s">
        <v>553</v>
      </c>
      <c r="D2887" s="253" t="s">
        <v>565</v>
      </c>
      <c r="E2887" s="254" t="s">
        <v>565</v>
      </c>
      <c r="G2887" s="257" t="s">
        <v>572</v>
      </c>
      <c r="J2887" s="253">
        <f t="shared" si="46"/>
        <v>1</v>
      </c>
    </row>
    <row r="2888" spans="1:10">
      <c r="A2888" s="253">
        <v>3080</v>
      </c>
      <c r="B2888" s="253" t="s">
        <v>527</v>
      </c>
      <c r="C2888" s="253" t="s">
        <v>553</v>
      </c>
      <c r="D2888" s="253" t="s">
        <v>565</v>
      </c>
      <c r="E2888" s="254" t="s">
        <v>565</v>
      </c>
      <c r="G2888" s="257" t="s">
        <v>572</v>
      </c>
      <c r="J2888" s="253">
        <f t="shared" si="46"/>
        <v>1</v>
      </c>
    </row>
    <row r="2889" spans="1:10">
      <c r="A2889" s="253">
        <v>3081</v>
      </c>
      <c r="B2889" s="253" t="s">
        <v>527</v>
      </c>
      <c r="C2889" s="253" t="s">
        <v>553</v>
      </c>
      <c r="D2889" s="253" t="s">
        <v>565</v>
      </c>
      <c r="E2889" s="254" t="s">
        <v>565</v>
      </c>
      <c r="G2889" s="257" t="s">
        <v>572</v>
      </c>
      <c r="J2889" s="253">
        <f t="shared" ref="J2889:J2952" si="47">IF(E2889="Category 1",1,IF(E2889="Category 2",2,IF(E2889="Category 3",3,0)))</f>
        <v>1</v>
      </c>
    </row>
    <row r="2890" spans="1:10">
      <c r="A2890" s="253">
        <v>3082</v>
      </c>
      <c r="B2890" s="253" t="s">
        <v>527</v>
      </c>
      <c r="C2890" s="253" t="s">
        <v>553</v>
      </c>
      <c r="D2890" s="253" t="s">
        <v>565</v>
      </c>
      <c r="E2890" s="254" t="s">
        <v>565</v>
      </c>
      <c r="G2890" s="257" t="s">
        <v>572</v>
      </c>
      <c r="J2890" s="253">
        <f t="shared" si="47"/>
        <v>1</v>
      </c>
    </row>
    <row r="2891" spans="1:10">
      <c r="A2891" s="253">
        <v>3083</v>
      </c>
      <c r="B2891" s="253" t="s">
        <v>527</v>
      </c>
      <c r="C2891" s="253" t="s">
        <v>553</v>
      </c>
      <c r="D2891" s="253" t="s">
        <v>565</v>
      </c>
      <c r="E2891" s="254" t="s">
        <v>565</v>
      </c>
      <c r="G2891" s="257" t="s">
        <v>572</v>
      </c>
      <c r="J2891" s="253">
        <f t="shared" si="47"/>
        <v>1</v>
      </c>
    </row>
    <row r="2892" spans="1:10">
      <c r="A2892" s="253">
        <v>3084</v>
      </c>
      <c r="B2892" s="253" t="s">
        <v>527</v>
      </c>
      <c r="C2892" s="253" t="s">
        <v>553</v>
      </c>
      <c r="D2892" s="253" t="s">
        <v>565</v>
      </c>
      <c r="E2892" s="254" t="s">
        <v>565</v>
      </c>
      <c r="G2892" s="257" t="s">
        <v>572</v>
      </c>
      <c r="J2892" s="253">
        <f t="shared" si="47"/>
        <v>1</v>
      </c>
    </row>
    <row r="2893" spans="1:10">
      <c r="A2893" s="253">
        <v>3085</v>
      </c>
      <c r="B2893" s="253" t="s">
        <v>527</v>
      </c>
      <c r="C2893" s="253" t="s">
        <v>553</v>
      </c>
      <c r="D2893" s="253" t="s">
        <v>565</v>
      </c>
      <c r="E2893" s="254" t="s">
        <v>565</v>
      </c>
      <c r="G2893" s="257" t="s">
        <v>572</v>
      </c>
      <c r="J2893" s="253">
        <f t="shared" si="47"/>
        <v>1</v>
      </c>
    </row>
    <row r="2894" spans="1:10">
      <c r="A2894" s="253">
        <v>3086</v>
      </c>
      <c r="B2894" s="253" t="s">
        <v>527</v>
      </c>
      <c r="C2894" s="253" t="s">
        <v>553</v>
      </c>
      <c r="D2894" s="253" t="s">
        <v>565</v>
      </c>
      <c r="E2894" s="254" t="s">
        <v>565</v>
      </c>
      <c r="G2894" s="257" t="s">
        <v>572</v>
      </c>
      <c r="J2894" s="253">
        <f t="shared" si="47"/>
        <v>1</v>
      </c>
    </row>
    <row r="2895" spans="1:10">
      <c r="A2895" s="253">
        <v>3087</v>
      </c>
      <c r="B2895" s="253" t="s">
        <v>527</v>
      </c>
      <c r="C2895" s="253" t="s">
        <v>553</v>
      </c>
      <c r="D2895" s="253" t="s">
        <v>565</v>
      </c>
      <c r="E2895" s="254" t="s">
        <v>565</v>
      </c>
      <c r="G2895" s="257" t="s">
        <v>572</v>
      </c>
      <c r="J2895" s="253">
        <f t="shared" si="47"/>
        <v>1</v>
      </c>
    </row>
    <row r="2896" spans="1:10">
      <c r="A2896" s="253">
        <v>3088</v>
      </c>
      <c r="B2896" s="253" t="s">
        <v>527</v>
      </c>
      <c r="C2896" s="253" t="s">
        <v>553</v>
      </c>
      <c r="D2896" s="253" t="s">
        <v>565</v>
      </c>
      <c r="E2896" s="254" t="s">
        <v>565</v>
      </c>
      <c r="G2896" s="257" t="s">
        <v>572</v>
      </c>
      <c r="J2896" s="253">
        <f t="shared" si="47"/>
        <v>1</v>
      </c>
    </row>
    <row r="2897" spans="1:10">
      <c r="A2897" s="253">
        <v>3089</v>
      </c>
      <c r="B2897" s="253" t="s">
        <v>527</v>
      </c>
      <c r="C2897" s="253" t="s">
        <v>553</v>
      </c>
      <c r="D2897" s="253" t="s">
        <v>565</v>
      </c>
      <c r="E2897" s="254" t="s">
        <v>565</v>
      </c>
      <c r="G2897" s="257" t="s">
        <v>572</v>
      </c>
      <c r="J2897" s="253">
        <f t="shared" si="47"/>
        <v>1</v>
      </c>
    </row>
    <row r="2898" spans="1:10">
      <c r="A2898" s="253">
        <v>3090</v>
      </c>
      <c r="B2898" s="253" t="s">
        <v>527</v>
      </c>
      <c r="C2898" s="253" t="s">
        <v>553</v>
      </c>
      <c r="D2898" s="253" t="s">
        <v>565</v>
      </c>
      <c r="E2898" s="254" t="s">
        <v>565</v>
      </c>
      <c r="G2898" s="257" t="s">
        <v>572</v>
      </c>
      <c r="J2898" s="253">
        <f t="shared" si="47"/>
        <v>1</v>
      </c>
    </row>
    <row r="2899" spans="1:10">
      <c r="A2899" s="253">
        <v>3091</v>
      </c>
      <c r="B2899" s="253" t="s">
        <v>527</v>
      </c>
      <c r="C2899" s="253" t="s">
        <v>553</v>
      </c>
      <c r="D2899" s="253" t="s">
        <v>565</v>
      </c>
      <c r="E2899" s="254" t="s">
        <v>565</v>
      </c>
      <c r="G2899" s="257" t="s">
        <v>572</v>
      </c>
      <c r="J2899" s="253">
        <f t="shared" si="47"/>
        <v>1</v>
      </c>
    </row>
    <row r="2900" spans="1:10">
      <c r="A2900" s="253">
        <v>3092</v>
      </c>
      <c r="B2900" s="253" t="s">
        <v>527</v>
      </c>
      <c r="C2900" s="253" t="s">
        <v>553</v>
      </c>
      <c r="D2900" s="253" t="s">
        <v>565</v>
      </c>
      <c r="E2900" s="254" t="s">
        <v>565</v>
      </c>
      <c r="G2900" s="257" t="s">
        <v>572</v>
      </c>
      <c r="J2900" s="253">
        <f t="shared" si="47"/>
        <v>1</v>
      </c>
    </row>
    <row r="2901" spans="1:10">
      <c r="A2901" s="253">
        <v>3093</v>
      </c>
      <c r="B2901" s="253" t="s">
        <v>527</v>
      </c>
      <c r="C2901" s="253" t="s">
        <v>553</v>
      </c>
      <c r="D2901" s="253" t="s">
        <v>565</v>
      </c>
      <c r="E2901" s="254" t="s">
        <v>565</v>
      </c>
      <c r="G2901" s="257" t="s">
        <v>572</v>
      </c>
      <c r="J2901" s="253">
        <f t="shared" si="47"/>
        <v>1</v>
      </c>
    </row>
    <row r="2902" spans="1:10">
      <c r="A2902" s="253">
        <v>3094</v>
      </c>
      <c r="B2902" s="253" t="s">
        <v>527</v>
      </c>
      <c r="C2902" s="253" t="s">
        <v>553</v>
      </c>
      <c r="D2902" s="253" t="s">
        <v>565</v>
      </c>
      <c r="E2902" s="254" t="s">
        <v>565</v>
      </c>
      <c r="G2902" s="257" t="s">
        <v>572</v>
      </c>
      <c r="J2902" s="253">
        <f t="shared" si="47"/>
        <v>1</v>
      </c>
    </row>
    <row r="2903" spans="1:10">
      <c r="A2903" s="253">
        <v>3095</v>
      </c>
      <c r="B2903" s="253" t="s">
        <v>527</v>
      </c>
      <c r="C2903" s="253" t="s">
        <v>553</v>
      </c>
      <c r="D2903" s="253" t="s">
        <v>565</v>
      </c>
      <c r="E2903" s="254" t="s">
        <v>565</v>
      </c>
      <c r="G2903" s="257" t="s">
        <v>572</v>
      </c>
      <c r="J2903" s="253">
        <f t="shared" si="47"/>
        <v>1</v>
      </c>
    </row>
    <row r="2904" spans="1:10">
      <c r="A2904" s="253">
        <v>3096</v>
      </c>
      <c r="B2904" s="253" t="s">
        <v>527</v>
      </c>
      <c r="C2904" s="253" t="s">
        <v>553</v>
      </c>
      <c r="D2904" s="253" t="s">
        <v>565</v>
      </c>
      <c r="E2904" s="254" t="s">
        <v>565</v>
      </c>
      <c r="G2904" s="257" t="s">
        <v>572</v>
      </c>
      <c r="J2904" s="253">
        <f t="shared" si="47"/>
        <v>1</v>
      </c>
    </row>
    <row r="2905" spans="1:10">
      <c r="A2905" s="253">
        <v>3097</v>
      </c>
      <c r="B2905" s="253" t="s">
        <v>527</v>
      </c>
      <c r="C2905" s="253" t="s">
        <v>553</v>
      </c>
      <c r="D2905" s="253" t="s">
        <v>565</v>
      </c>
      <c r="E2905" s="254" t="s">
        <v>565</v>
      </c>
      <c r="G2905" s="257" t="s">
        <v>572</v>
      </c>
      <c r="J2905" s="253">
        <f t="shared" si="47"/>
        <v>1</v>
      </c>
    </row>
    <row r="2906" spans="1:10">
      <c r="A2906" s="253">
        <v>3098</v>
      </c>
      <c r="B2906" s="253" t="s">
        <v>527</v>
      </c>
      <c r="C2906" s="253" t="s">
        <v>553</v>
      </c>
      <c r="D2906" s="253" t="s">
        <v>565</v>
      </c>
      <c r="E2906" s="254" t="s">
        <v>565</v>
      </c>
      <c r="G2906" s="257" t="s">
        <v>572</v>
      </c>
      <c r="J2906" s="253">
        <f t="shared" si="47"/>
        <v>1</v>
      </c>
    </row>
    <row r="2907" spans="1:10">
      <c r="A2907" s="253">
        <v>3099</v>
      </c>
      <c r="B2907" s="253" t="s">
        <v>527</v>
      </c>
      <c r="C2907" s="253" t="s">
        <v>553</v>
      </c>
      <c r="D2907" s="253" t="s">
        <v>565</v>
      </c>
      <c r="E2907" s="254" t="s">
        <v>565</v>
      </c>
      <c r="G2907" s="257" t="s">
        <v>572</v>
      </c>
      <c r="J2907" s="253">
        <f t="shared" si="47"/>
        <v>1</v>
      </c>
    </row>
    <row r="2908" spans="1:10">
      <c r="A2908" s="253">
        <v>3100</v>
      </c>
      <c r="B2908" s="253" t="s">
        <v>527</v>
      </c>
      <c r="C2908" s="253" t="s">
        <v>553</v>
      </c>
      <c r="D2908" s="253" t="s">
        <v>565</v>
      </c>
      <c r="E2908" s="254" t="s">
        <v>565</v>
      </c>
      <c r="G2908" s="257" t="s">
        <v>572</v>
      </c>
      <c r="J2908" s="253">
        <f t="shared" si="47"/>
        <v>1</v>
      </c>
    </row>
    <row r="2909" spans="1:10">
      <c r="A2909" s="253">
        <v>3101</v>
      </c>
      <c r="B2909" s="253" t="s">
        <v>527</v>
      </c>
      <c r="C2909" s="253" t="s">
        <v>553</v>
      </c>
      <c r="D2909" s="253" t="s">
        <v>569</v>
      </c>
      <c r="E2909" s="254" t="s">
        <v>565</v>
      </c>
      <c r="G2909" s="257" t="s">
        <v>572</v>
      </c>
      <c r="J2909" s="253">
        <f t="shared" si="47"/>
        <v>1</v>
      </c>
    </row>
    <row r="2910" spans="1:10">
      <c r="A2910" s="253">
        <v>3102</v>
      </c>
      <c r="B2910" s="253" t="s">
        <v>527</v>
      </c>
      <c r="C2910" s="253" t="s">
        <v>553</v>
      </c>
      <c r="D2910" s="253" t="s">
        <v>569</v>
      </c>
      <c r="E2910" s="254" t="s">
        <v>565</v>
      </c>
      <c r="G2910" s="257" t="s">
        <v>572</v>
      </c>
      <c r="J2910" s="253">
        <f t="shared" si="47"/>
        <v>1</v>
      </c>
    </row>
    <row r="2911" spans="1:10">
      <c r="A2911" s="253">
        <v>3103</v>
      </c>
      <c r="B2911" s="253" t="s">
        <v>527</v>
      </c>
      <c r="C2911" s="253" t="s">
        <v>553</v>
      </c>
      <c r="D2911" s="253" t="s">
        <v>569</v>
      </c>
      <c r="E2911" s="254" t="s">
        <v>565</v>
      </c>
      <c r="G2911" s="257" t="s">
        <v>572</v>
      </c>
      <c r="J2911" s="253">
        <f t="shared" si="47"/>
        <v>1</v>
      </c>
    </row>
    <row r="2912" spans="1:10">
      <c r="A2912" s="253">
        <v>3104</v>
      </c>
      <c r="B2912" s="253" t="s">
        <v>527</v>
      </c>
      <c r="C2912" s="253" t="s">
        <v>553</v>
      </c>
      <c r="D2912" s="253" t="s">
        <v>569</v>
      </c>
      <c r="E2912" s="254" t="s">
        <v>565</v>
      </c>
      <c r="G2912" s="257" t="s">
        <v>572</v>
      </c>
      <c r="J2912" s="253">
        <f t="shared" si="47"/>
        <v>1</v>
      </c>
    </row>
    <row r="2913" spans="1:10">
      <c r="A2913" s="253">
        <v>3105</v>
      </c>
      <c r="B2913" s="253" t="s">
        <v>527</v>
      </c>
      <c r="C2913" s="253" t="s">
        <v>553</v>
      </c>
      <c r="D2913" s="253" t="s">
        <v>565</v>
      </c>
      <c r="E2913" s="254" t="s">
        <v>565</v>
      </c>
      <c r="G2913" s="257" t="s">
        <v>572</v>
      </c>
      <c r="J2913" s="253">
        <f t="shared" si="47"/>
        <v>1</v>
      </c>
    </row>
    <row r="2914" spans="1:10">
      <c r="A2914" s="253">
        <v>3106</v>
      </c>
      <c r="B2914" s="253" t="s">
        <v>527</v>
      </c>
      <c r="C2914" s="253" t="s">
        <v>553</v>
      </c>
      <c r="D2914" s="253" t="s">
        <v>565</v>
      </c>
      <c r="E2914" s="254" t="s">
        <v>565</v>
      </c>
      <c r="G2914" s="257" t="s">
        <v>572</v>
      </c>
      <c r="J2914" s="253">
        <f t="shared" si="47"/>
        <v>1</v>
      </c>
    </row>
    <row r="2915" spans="1:10">
      <c r="A2915" s="253">
        <v>3107</v>
      </c>
      <c r="B2915" s="253" t="s">
        <v>527</v>
      </c>
      <c r="C2915" s="253" t="s">
        <v>553</v>
      </c>
      <c r="D2915" s="253" t="s">
        <v>565</v>
      </c>
      <c r="E2915" s="254" t="s">
        <v>565</v>
      </c>
      <c r="G2915" s="257" t="s">
        <v>572</v>
      </c>
      <c r="J2915" s="253">
        <f t="shared" si="47"/>
        <v>1</v>
      </c>
    </row>
    <row r="2916" spans="1:10">
      <c r="A2916" s="253">
        <v>3108</v>
      </c>
      <c r="B2916" s="253" t="s">
        <v>527</v>
      </c>
      <c r="C2916" s="253" t="s">
        <v>553</v>
      </c>
      <c r="D2916" s="253" t="s">
        <v>565</v>
      </c>
      <c r="E2916" s="254" t="s">
        <v>565</v>
      </c>
      <c r="G2916" s="257" t="s">
        <v>572</v>
      </c>
      <c r="J2916" s="253">
        <f t="shared" si="47"/>
        <v>1</v>
      </c>
    </row>
    <row r="2917" spans="1:10">
      <c r="A2917" s="253">
        <v>3109</v>
      </c>
      <c r="B2917" s="253" t="s">
        <v>527</v>
      </c>
      <c r="C2917" s="253" t="s">
        <v>553</v>
      </c>
      <c r="D2917" s="253" t="s">
        <v>565</v>
      </c>
      <c r="E2917" s="254" t="s">
        <v>565</v>
      </c>
      <c r="G2917" s="257" t="s">
        <v>572</v>
      </c>
      <c r="J2917" s="253">
        <f t="shared" si="47"/>
        <v>1</v>
      </c>
    </row>
    <row r="2918" spans="1:10">
      <c r="A2918" s="253">
        <v>3110</v>
      </c>
      <c r="B2918" s="253" t="s">
        <v>527</v>
      </c>
      <c r="C2918" s="253" t="s">
        <v>553</v>
      </c>
      <c r="D2918" s="253" t="s">
        <v>565</v>
      </c>
      <c r="E2918" s="254" t="s">
        <v>565</v>
      </c>
      <c r="G2918" s="257" t="s">
        <v>572</v>
      </c>
      <c r="J2918" s="253">
        <f t="shared" si="47"/>
        <v>1</v>
      </c>
    </row>
    <row r="2919" spans="1:10">
      <c r="A2919" s="253">
        <v>3111</v>
      </c>
      <c r="B2919" s="253" t="s">
        <v>527</v>
      </c>
      <c r="C2919" s="253" t="s">
        <v>553</v>
      </c>
      <c r="D2919" s="253" t="s">
        <v>565</v>
      </c>
      <c r="E2919" s="254" t="s">
        <v>565</v>
      </c>
      <c r="G2919" s="257" t="s">
        <v>572</v>
      </c>
      <c r="J2919" s="253">
        <f t="shared" si="47"/>
        <v>1</v>
      </c>
    </row>
    <row r="2920" spans="1:10">
      <c r="A2920" s="253">
        <v>3112</v>
      </c>
      <c r="B2920" s="253" t="s">
        <v>527</v>
      </c>
      <c r="C2920" s="253" t="s">
        <v>553</v>
      </c>
      <c r="D2920" s="253" t="s">
        <v>565</v>
      </c>
      <c r="E2920" s="254" t="s">
        <v>565</v>
      </c>
      <c r="G2920" s="257" t="s">
        <v>572</v>
      </c>
      <c r="J2920" s="253">
        <f t="shared" si="47"/>
        <v>1</v>
      </c>
    </row>
    <row r="2921" spans="1:10">
      <c r="A2921" s="253">
        <v>3113</v>
      </c>
      <c r="B2921" s="253" t="s">
        <v>527</v>
      </c>
      <c r="C2921" s="253" t="s">
        <v>553</v>
      </c>
      <c r="D2921" s="253" t="s">
        <v>565</v>
      </c>
      <c r="E2921" s="254" t="s">
        <v>565</v>
      </c>
      <c r="G2921" s="257" t="s">
        <v>572</v>
      </c>
      <c r="J2921" s="253">
        <f t="shared" si="47"/>
        <v>1</v>
      </c>
    </row>
    <row r="2922" spans="1:10">
      <c r="A2922" s="253">
        <v>3114</v>
      </c>
      <c r="B2922" s="253" t="s">
        <v>527</v>
      </c>
      <c r="C2922" s="253" t="s">
        <v>553</v>
      </c>
      <c r="D2922" s="253" t="s">
        <v>565</v>
      </c>
      <c r="E2922" s="254" t="s">
        <v>565</v>
      </c>
      <c r="G2922" s="257" t="s">
        <v>572</v>
      </c>
      <c r="J2922" s="253">
        <f t="shared" si="47"/>
        <v>1</v>
      </c>
    </row>
    <row r="2923" spans="1:10">
      <c r="A2923" s="253">
        <v>3115</v>
      </c>
      <c r="B2923" s="253" t="s">
        <v>527</v>
      </c>
      <c r="C2923" s="253" t="s">
        <v>553</v>
      </c>
      <c r="D2923" s="253" t="s">
        <v>565</v>
      </c>
      <c r="E2923" s="254" t="s">
        <v>565</v>
      </c>
      <c r="G2923" s="257" t="s">
        <v>572</v>
      </c>
      <c r="J2923" s="253">
        <f t="shared" si="47"/>
        <v>1</v>
      </c>
    </row>
    <row r="2924" spans="1:10">
      <c r="A2924" s="253">
        <v>3116</v>
      </c>
      <c r="B2924" s="253" t="s">
        <v>527</v>
      </c>
      <c r="C2924" s="253" t="s">
        <v>553</v>
      </c>
      <c r="D2924" s="253" t="s">
        <v>565</v>
      </c>
      <c r="E2924" s="254" t="s">
        <v>565</v>
      </c>
      <c r="G2924" s="257" t="s">
        <v>572</v>
      </c>
      <c r="J2924" s="253">
        <f t="shared" si="47"/>
        <v>1</v>
      </c>
    </row>
    <row r="2925" spans="1:10">
      <c r="A2925" s="253">
        <v>3117</v>
      </c>
      <c r="B2925" s="253" t="s">
        <v>527</v>
      </c>
      <c r="C2925" s="253" t="s">
        <v>553</v>
      </c>
      <c r="D2925" s="253" t="s">
        <v>565</v>
      </c>
      <c r="E2925" s="254" t="s">
        <v>565</v>
      </c>
      <c r="G2925" s="257" t="s">
        <v>572</v>
      </c>
      <c r="J2925" s="253">
        <f t="shared" si="47"/>
        <v>1</v>
      </c>
    </row>
    <row r="2926" spans="1:10">
      <c r="A2926" s="253">
        <v>3118</v>
      </c>
      <c r="B2926" s="253" t="s">
        <v>527</v>
      </c>
      <c r="C2926" s="253" t="s">
        <v>553</v>
      </c>
      <c r="D2926" s="253" t="s">
        <v>565</v>
      </c>
      <c r="E2926" s="254" t="s">
        <v>565</v>
      </c>
      <c r="G2926" s="257" t="s">
        <v>572</v>
      </c>
      <c r="J2926" s="253">
        <f t="shared" si="47"/>
        <v>1</v>
      </c>
    </row>
    <row r="2927" spans="1:10">
      <c r="A2927" s="253">
        <v>3119</v>
      </c>
      <c r="B2927" s="253" t="s">
        <v>527</v>
      </c>
      <c r="C2927" s="253" t="s">
        <v>553</v>
      </c>
      <c r="D2927" s="253" t="s">
        <v>565</v>
      </c>
      <c r="E2927" s="254" t="s">
        <v>565</v>
      </c>
      <c r="G2927" s="257" t="s">
        <v>572</v>
      </c>
      <c r="J2927" s="253">
        <f t="shared" si="47"/>
        <v>1</v>
      </c>
    </row>
    <row r="2928" spans="1:10">
      <c r="A2928" s="253">
        <v>3120</v>
      </c>
      <c r="B2928" s="253" t="s">
        <v>527</v>
      </c>
      <c r="C2928" s="253" t="s">
        <v>553</v>
      </c>
      <c r="D2928" s="253" t="s">
        <v>565</v>
      </c>
      <c r="E2928" s="254" t="s">
        <v>565</v>
      </c>
      <c r="G2928" s="257" t="s">
        <v>572</v>
      </c>
      <c r="J2928" s="253">
        <f t="shared" si="47"/>
        <v>1</v>
      </c>
    </row>
    <row r="2929" spans="1:10">
      <c r="A2929" s="253">
        <v>3121</v>
      </c>
      <c r="B2929" s="253" t="s">
        <v>527</v>
      </c>
      <c r="C2929" s="253" t="s">
        <v>553</v>
      </c>
      <c r="D2929" s="253" t="s">
        <v>569</v>
      </c>
      <c r="E2929" s="254" t="s">
        <v>565</v>
      </c>
      <c r="G2929" s="257" t="s">
        <v>572</v>
      </c>
      <c r="J2929" s="253">
        <f t="shared" si="47"/>
        <v>1</v>
      </c>
    </row>
    <row r="2930" spans="1:10">
      <c r="A2930" s="253">
        <v>3122</v>
      </c>
      <c r="B2930" s="253" t="s">
        <v>527</v>
      </c>
      <c r="C2930" s="253" t="s">
        <v>553</v>
      </c>
      <c r="D2930" s="253" t="s">
        <v>564</v>
      </c>
      <c r="E2930" s="254" t="s">
        <v>565</v>
      </c>
      <c r="F2930" s="254" t="s">
        <v>365</v>
      </c>
      <c r="G2930" s="257" t="s">
        <v>572</v>
      </c>
      <c r="J2930" s="253">
        <f t="shared" si="47"/>
        <v>1</v>
      </c>
    </row>
    <row r="2931" spans="1:10">
      <c r="A2931" s="253">
        <v>3123</v>
      </c>
      <c r="B2931" s="253" t="s">
        <v>527</v>
      </c>
      <c r="C2931" s="253" t="s">
        <v>553</v>
      </c>
      <c r="D2931" s="253" t="s">
        <v>564</v>
      </c>
      <c r="E2931" s="254" t="s">
        <v>565</v>
      </c>
      <c r="F2931" s="254" t="s">
        <v>365</v>
      </c>
      <c r="G2931" s="257" t="s">
        <v>572</v>
      </c>
      <c r="J2931" s="253">
        <f t="shared" si="47"/>
        <v>1</v>
      </c>
    </row>
    <row r="2932" spans="1:10">
      <c r="A2932" s="253">
        <v>3124</v>
      </c>
      <c r="B2932" s="253" t="s">
        <v>527</v>
      </c>
      <c r="C2932" s="253" t="s">
        <v>553</v>
      </c>
      <c r="D2932" s="253" t="s">
        <v>569</v>
      </c>
      <c r="E2932" s="254" t="s">
        <v>565</v>
      </c>
      <c r="G2932" s="257" t="s">
        <v>572</v>
      </c>
      <c r="J2932" s="253">
        <f t="shared" si="47"/>
        <v>1</v>
      </c>
    </row>
    <row r="2933" spans="1:10">
      <c r="A2933" s="253">
        <v>3125</v>
      </c>
      <c r="B2933" s="253" t="s">
        <v>527</v>
      </c>
      <c r="C2933" s="253" t="s">
        <v>553</v>
      </c>
      <c r="D2933" s="253" t="s">
        <v>565</v>
      </c>
      <c r="E2933" s="254" t="s">
        <v>565</v>
      </c>
      <c r="G2933" s="257" t="s">
        <v>572</v>
      </c>
      <c r="J2933" s="253">
        <f t="shared" si="47"/>
        <v>1</v>
      </c>
    </row>
    <row r="2934" spans="1:10">
      <c r="A2934" s="253">
        <v>3126</v>
      </c>
      <c r="B2934" s="253" t="s">
        <v>527</v>
      </c>
      <c r="C2934" s="253" t="s">
        <v>553</v>
      </c>
      <c r="D2934" s="253" t="s">
        <v>569</v>
      </c>
      <c r="E2934" s="254" t="s">
        <v>565</v>
      </c>
      <c r="G2934" s="257" t="s">
        <v>572</v>
      </c>
      <c r="J2934" s="253">
        <f t="shared" si="47"/>
        <v>1</v>
      </c>
    </row>
    <row r="2935" spans="1:10">
      <c r="A2935" s="253">
        <v>3127</v>
      </c>
      <c r="B2935" s="253" t="s">
        <v>527</v>
      </c>
      <c r="C2935" s="253" t="s">
        <v>553</v>
      </c>
      <c r="D2935" s="253" t="s">
        <v>569</v>
      </c>
      <c r="E2935" s="254" t="s">
        <v>565</v>
      </c>
      <c r="G2935" s="257" t="s">
        <v>572</v>
      </c>
      <c r="J2935" s="253">
        <f t="shared" si="47"/>
        <v>1</v>
      </c>
    </row>
    <row r="2936" spans="1:10">
      <c r="A2936" s="253">
        <v>3128</v>
      </c>
      <c r="B2936" s="253" t="s">
        <v>527</v>
      </c>
      <c r="C2936" s="253" t="s">
        <v>553</v>
      </c>
      <c r="D2936" s="253" t="s">
        <v>564</v>
      </c>
      <c r="E2936" s="254" t="s">
        <v>565</v>
      </c>
      <c r="F2936" s="254" t="s">
        <v>365</v>
      </c>
      <c r="G2936" s="257" t="s">
        <v>572</v>
      </c>
      <c r="J2936" s="253">
        <f t="shared" si="47"/>
        <v>1</v>
      </c>
    </row>
    <row r="2937" spans="1:10">
      <c r="A2937" s="253">
        <v>3129</v>
      </c>
      <c r="B2937" s="253" t="s">
        <v>527</v>
      </c>
      <c r="C2937" s="253" t="s">
        <v>553</v>
      </c>
      <c r="D2937" s="253" t="s">
        <v>565</v>
      </c>
      <c r="E2937" s="254" t="s">
        <v>565</v>
      </c>
      <c r="G2937" s="257" t="s">
        <v>572</v>
      </c>
      <c r="J2937" s="253">
        <f t="shared" si="47"/>
        <v>1</v>
      </c>
    </row>
    <row r="2938" spans="1:10">
      <c r="A2938" s="253">
        <v>3130</v>
      </c>
      <c r="B2938" s="253" t="s">
        <v>527</v>
      </c>
      <c r="C2938" s="253" t="s">
        <v>553</v>
      </c>
      <c r="D2938" s="253" t="s">
        <v>565</v>
      </c>
      <c r="E2938" s="254" t="s">
        <v>565</v>
      </c>
      <c r="G2938" s="257" t="s">
        <v>572</v>
      </c>
      <c r="J2938" s="253">
        <f t="shared" si="47"/>
        <v>1</v>
      </c>
    </row>
    <row r="2939" spans="1:10">
      <c r="A2939" s="253">
        <v>3131</v>
      </c>
      <c r="B2939" s="253" t="s">
        <v>527</v>
      </c>
      <c r="C2939" s="253" t="s">
        <v>553</v>
      </c>
      <c r="D2939" s="253" t="s">
        <v>565</v>
      </c>
      <c r="E2939" s="254" t="s">
        <v>565</v>
      </c>
      <c r="G2939" s="257" t="s">
        <v>572</v>
      </c>
      <c r="J2939" s="253">
        <f t="shared" si="47"/>
        <v>1</v>
      </c>
    </row>
    <row r="2940" spans="1:10">
      <c r="A2940" s="253">
        <v>3132</v>
      </c>
      <c r="B2940" s="253" t="s">
        <v>527</v>
      </c>
      <c r="C2940" s="253" t="s">
        <v>553</v>
      </c>
      <c r="D2940" s="253" t="s">
        <v>565</v>
      </c>
      <c r="E2940" s="254" t="s">
        <v>565</v>
      </c>
      <c r="G2940" s="257" t="s">
        <v>572</v>
      </c>
      <c r="J2940" s="253">
        <f t="shared" si="47"/>
        <v>1</v>
      </c>
    </row>
    <row r="2941" spans="1:10">
      <c r="A2941" s="253">
        <v>3133</v>
      </c>
      <c r="B2941" s="253" t="s">
        <v>527</v>
      </c>
      <c r="C2941" s="253" t="s">
        <v>553</v>
      </c>
      <c r="D2941" s="253" t="s">
        <v>565</v>
      </c>
      <c r="E2941" s="254" t="s">
        <v>565</v>
      </c>
      <c r="G2941" s="257" t="s">
        <v>572</v>
      </c>
      <c r="J2941" s="253">
        <f t="shared" si="47"/>
        <v>1</v>
      </c>
    </row>
    <row r="2942" spans="1:10">
      <c r="A2942" s="253">
        <v>3134</v>
      </c>
      <c r="B2942" s="253" t="s">
        <v>527</v>
      </c>
      <c r="C2942" s="253" t="s">
        <v>553</v>
      </c>
      <c r="D2942" s="253" t="s">
        <v>565</v>
      </c>
      <c r="E2942" s="254" t="s">
        <v>565</v>
      </c>
      <c r="G2942" s="257" t="s">
        <v>572</v>
      </c>
      <c r="J2942" s="253">
        <f t="shared" si="47"/>
        <v>1</v>
      </c>
    </row>
    <row r="2943" spans="1:10">
      <c r="A2943" s="253">
        <v>3135</v>
      </c>
      <c r="B2943" s="253" t="s">
        <v>527</v>
      </c>
      <c r="C2943" s="253" t="s">
        <v>553</v>
      </c>
      <c r="D2943" s="253" t="s">
        <v>565</v>
      </c>
      <c r="E2943" s="254" t="s">
        <v>565</v>
      </c>
      <c r="G2943" s="257" t="s">
        <v>572</v>
      </c>
      <c r="J2943" s="253">
        <f t="shared" si="47"/>
        <v>1</v>
      </c>
    </row>
    <row r="2944" spans="1:10">
      <c r="A2944" s="253">
        <v>3136</v>
      </c>
      <c r="B2944" s="253" t="s">
        <v>527</v>
      </c>
      <c r="C2944" s="253" t="s">
        <v>553</v>
      </c>
      <c r="D2944" s="253" t="s">
        <v>565</v>
      </c>
      <c r="E2944" s="254" t="s">
        <v>565</v>
      </c>
      <c r="G2944" s="257" t="s">
        <v>572</v>
      </c>
      <c r="J2944" s="253">
        <f t="shared" si="47"/>
        <v>1</v>
      </c>
    </row>
    <row r="2945" spans="1:10">
      <c r="A2945" s="253">
        <v>3137</v>
      </c>
      <c r="B2945" s="253" t="s">
        <v>527</v>
      </c>
      <c r="C2945" s="253" t="s">
        <v>553</v>
      </c>
      <c r="D2945" s="253" t="s">
        <v>565</v>
      </c>
      <c r="E2945" s="254" t="s">
        <v>565</v>
      </c>
      <c r="G2945" s="257" t="s">
        <v>572</v>
      </c>
      <c r="J2945" s="253">
        <f t="shared" si="47"/>
        <v>1</v>
      </c>
    </row>
    <row r="2946" spans="1:10">
      <c r="A2946" s="253">
        <v>3138</v>
      </c>
      <c r="B2946" s="253" t="s">
        <v>527</v>
      </c>
      <c r="C2946" s="253" t="s">
        <v>553</v>
      </c>
      <c r="D2946" s="253" t="s">
        <v>565</v>
      </c>
      <c r="E2946" s="254" t="s">
        <v>565</v>
      </c>
      <c r="G2946" s="257" t="s">
        <v>572</v>
      </c>
      <c r="J2946" s="253">
        <f t="shared" si="47"/>
        <v>1</v>
      </c>
    </row>
    <row r="2947" spans="1:10">
      <c r="A2947" s="253">
        <v>3139</v>
      </c>
      <c r="B2947" s="253" t="s">
        <v>527</v>
      </c>
      <c r="C2947" s="253" t="s">
        <v>553</v>
      </c>
      <c r="D2947" s="253" t="s">
        <v>565</v>
      </c>
      <c r="E2947" s="254" t="s">
        <v>565</v>
      </c>
      <c r="G2947" s="257" t="s">
        <v>572</v>
      </c>
      <c r="J2947" s="253">
        <f t="shared" si="47"/>
        <v>1</v>
      </c>
    </row>
    <row r="2948" spans="1:10">
      <c r="A2948" s="253">
        <v>3140</v>
      </c>
      <c r="B2948" s="253" t="s">
        <v>527</v>
      </c>
      <c r="C2948" s="253" t="s">
        <v>553</v>
      </c>
      <c r="D2948" s="253" t="s">
        <v>565</v>
      </c>
      <c r="E2948" s="254" t="s">
        <v>565</v>
      </c>
      <c r="G2948" s="257" t="s">
        <v>572</v>
      </c>
      <c r="J2948" s="253">
        <f t="shared" si="47"/>
        <v>1</v>
      </c>
    </row>
    <row r="2949" spans="1:10">
      <c r="A2949" s="253">
        <v>3141</v>
      </c>
      <c r="B2949" s="253" t="s">
        <v>527</v>
      </c>
      <c r="C2949" s="253" t="s">
        <v>553</v>
      </c>
      <c r="D2949" s="253" t="s">
        <v>564</v>
      </c>
      <c r="E2949" s="254" t="s">
        <v>565</v>
      </c>
      <c r="F2949" s="254" t="s">
        <v>365</v>
      </c>
      <c r="G2949" s="257" t="s">
        <v>572</v>
      </c>
      <c r="J2949" s="253">
        <f t="shared" si="47"/>
        <v>1</v>
      </c>
    </row>
    <row r="2950" spans="1:10">
      <c r="A2950" s="253">
        <v>3142</v>
      </c>
      <c r="B2950" s="253" t="s">
        <v>527</v>
      </c>
      <c r="C2950" s="253" t="s">
        <v>553</v>
      </c>
      <c r="D2950" s="253" t="s">
        <v>569</v>
      </c>
      <c r="E2950" s="254" t="s">
        <v>565</v>
      </c>
      <c r="G2950" s="257" t="s">
        <v>572</v>
      </c>
      <c r="J2950" s="253">
        <f t="shared" si="47"/>
        <v>1</v>
      </c>
    </row>
    <row r="2951" spans="1:10">
      <c r="A2951" s="253">
        <v>3143</v>
      </c>
      <c r="B2951" s="253" t="s">
        <v>527</v>
      </c>
      <c r="C2951" s="253" t="s">
        <v>553</v>
      </c>
      <c r="D2951" s="253" t="s">
        <v>569</v>
      </c>
      <c r="E2951" s="254" t="s">
        <v>565</v>
      </c>
      <c r="G2951" s="257" t="s">
        <v>572</v>
      </c>
      <c r="J2951" s="253">
        <f t="shared" si="47"/>
        <v>1</v>
      </c>
    </row>
    <row r="2952" spans="1:10">
      <c r="A2952" s="253">
        <v>3144</v>
      </c>
      <c r="B2952" s="253" t="s">
        <v>527</v>
      </c>
      <c r="C2952" s="253" t="s">
        <v>553</v>
      </c>
      <c r="D2952" s="253" t="s">
        <v>569</v>
      </c>
      <c r="E2952" s="254" t="s">
        <v>565</v>
      </c>
      <c r="G2952" s="257" t="s">
        <v>572</v>
      </c>
      <c r="J2952" s="253">
        <f t="shared" si="47"/>
        <v>1</v>
      </c>
    </row>
    <row r="2953" spans="1:10">
      <c r="A2953" s="253">
        <v>3145</v>
      </c>
      <c r="B2953" s="253" t="s">
        <v>527</v>
      </c>
      <c r="C2953" s="253" t="s">
        <v>553</v>
      </c>
      <c r="D2953" s="253" t="s">
        <v>564</v>
      </c>
      <c r="E2953" s="254" t="s">
        <v>565</v>
      </c>
      <c r="F2953" s="254" t="s">
        <v>365</v>
      </c>
      <c r="G2953" s="257" t="s">
        <v>572</v>
      </c>
      <c r="J2953" s="253">
        <f t="shared" ref="J2953:J3016" si="48">IF(E2953="Category 1",1,IF(E2953="Category 2",2,IF(E2953="Category 3",3,0)))</f>
        <v>1</v>
      </c>
    </row>
    <row r="2954" spans="1:10">
      <c r="A2954" s="253">
        <v>3146</v>
      </c>
      <c r="B2954" s="253" t="s">
        <v>527</v>
      </c>
      <c r="C2954" s="253" t="s">
        <v>553</v>
      </c>
      <c r="D2954" s="253" t="s">
        <v>569</v>
      </c>
      <c r="E2954" s="254" t="s">
        <v>565</v>
      </c>
      <c r="G2954" s="257" t="s">
        <v>572</v>
      </c>
      <c r="J2954" s="253">
        <f t="shared" si="48"/>
        <v>1</v>
      </c>
    </row>
    <row r="2955" spans="1:10">
      <c r="A2955" s="253">
        <v>3147</v>
      </c>
      <c r="B2955" s="253" t="s">
        <v>527</v>
      </c>
      <c r="C2955" s="253" t="s">
        <v>553</v>
      </c>
      <c r="D2955" s="253" t="s">
        <v>565</v>
      </c>
      <c r="E2955" s="254" t="s">
        <v>565</v>
      </c>
      <c r="G2955" s="257" t="s">
        <v>572</v>
      </c>
      <c r="J2955" s="253">
        <f t="shared" si="48"/>
        <v>1</v>
      </c>
    </row>
    <row r="2956" spans="1:10">
      <c r="A2956" s="253">
        <v>3148</v>
      </c>
      <c r="B2956" s="253" t="s">
        <v>527</v>
      </c>
      <c r="C2956" s="253" t="s">
        <v>553</v>
      </c>
      <c r="D2956" s="253" t="s">
        <v>565</v>
      </c>
      <c r="E2956" s="254" t="s">
        <v>565</v>
      </c>
      <c r="G2956" s="257" t="s">
        <v>572</v>
      </c>
      <c r="J2956" s="253">
        <f t="shared" si="48"/>
        <v>1</v>
      </c>
    </row>
    <row r="2957" spans="1:10">
      <c r="A2957" s="253">
        <v>3149</v>
      </c>
      <c r="B2957" s="253" t="s">
        <v>527</v>
      </c>
      <c r="C2957" s="253" t="s">
        <v>553</v>
      </c>
      <c r="D2957" s="253" t="s">
        <v>565</v>
      </c>
      <c r="E2957" s="254" t="s">
        <v>565</v>
      </c>
      <c r="G2957" s="257" t="s">
        <v>572</v>
      </c>
      <c r="J2957" s="253">
        <f t="shared" si="48"/>
        <v>1</v>
      </c>
    </row>
    <row r="2958" spans="1:10">
      <c r="A2958" s="253">
        <v>3150</v>
      </c>
      <c r="B2958" s="253" t="s">
        <v>527</v>
      </c>
      <c r="C2958" s="253" t="s">
        <v>553</v>
      </c>
      <c r="D2958" s="253" t="s">
        <v>565</v>
      </c>
      <c r="E2958" s="254" t="s">
        <v>565</v>
      </c>
      <c r="G2958" s="257" t="s">
        <v>572</v>
      </c>
      <c r="J2958" s="253">
        <f t="shared" si="48"/>
        <v>1</v>
      </c>
    </row>
    <row r="2959" spans="1:10">
      <c r="A2959" s="253">
        <v>3151</v>
      </c>
      <c r="B2959" s="253" t="s">
        <v>527</v>
      </c>
      <c r="C2959" s="253" t="s">
        <v>553</v>
      </c>
      <c r="D2959" s="253" t="s">
        <v>565</v>
      </c>
      <c r="E2959" s="254" t="s">
        <v>565</v>
      </c>
      <c r="G2959" s="257" t="s">
        <v>572</v>
      </c>
      <c r="J2959" s="253">
        <f t="shared" si="48"/>
        <v>1</v>
      </c>
    </row>
    <row r="2960" spans="1:10">
      <c r="A2960" s="253">
        <v>3152</v>
      </c>
      <c r="B2960" s="253" t="s">
        <v>527</v>
      </c>
      <c r="C2960" s="253" t="s">
        <v>553</v>
      </c>
      <c r="D2960" s="253" t="s">
        <v>565</v>
      </c>
      <c r="E2960" s="254" t="s">
        <v>565</v>
      </c>
      <c r="G2960" s="257" t="s">
        <v>572</v>
      </c>
      <c r="J2960" s="253">
        <f t="shared" si="48"/>
        <v>1</v>
      </c>
    </row>
    <row r="2961" spans="1:10">
      <c r="A2961" s="253">
        <v>3153</v>
      </c>
      <c r="B2961" s="253" t="s">
        <v>527</v>
      </c>
      <c r="C2961" s="253" t="s">
        <v>553</v>
      </c>
      <c r="D2961" s="253" t="s">
        <v>565</v>
      </c>
      <c r="E2961" s="254" t="s">
        <v>565</v>
      </c>
      <c r="G2961" s="257" t="s">
        <v>572</v>
      </c>
      <c r="J2961" s="253">
        <f t="shared" si="48"/>
        <v>1</v>
      </c>
    </row>
    <row r="2962" spans="1:10">
      <c r="A2962" s="253">
        <v>3154</v>
      </c>
      <c r="B2962" s="253" t="s">
        <v>527</v>
      </c>
      <c r="C2962" s="253" t="s">
        <v>553</v>
      </c>
      <c r="D2962" s="253" t="s">
        <v>565</v>
      </c>
      <c r="E2962" s="254" t="s">
        <v>565</v>
      </c>
      <c r="G2962" s="257" t="s">
        <v>572</v>
      </c>
      <c r="J2962" s="253">
        <f t="shared" si="48"/>
        <v>1</v>
      </c>
    </row>
    <row r="2963" spans="1:10">
      <c r="A2963" s="253">
        <v>3155</v>
      </c>
      <c r="B2963" s="253" t="s">
        <v>527</v>
      </c>
      <c r="C2963" s="253" t="s">
        <v>553</v>
      </c>
      <c r="D2963" s="253" t="s">
        <v>565</v>
      </c>
      <c r="E2963" s="254" t="s">
        <v>565</v>
      </c>
      <c r="G2963" s="257" t="s">
        <v>572</v>
      </c>
      <c r="J2963" s="253">
        <f t="shared" si="48"/>
        <v>1</v>
      </c>
    </row>
    <row r="2964" spans="1:10">
      <c r="A2964" s="253">
        <v>3156</v>
      </c>
      <c r="B2964" s="253" t="s">
        <v>527</v>
      </c>
      <c r="C2964" s="253" t="s">
        <v>553</v>
      </c>
      <c r="D2964" s="253" t="s">
        <v>565</v>
      </c>
      <c r="E2964" s="254" t="s">
        <v>565</v>
      </c>
      <c r="G2964" s="257" t="s">
        <v>572</v>
      </c>
      <c r="J2964" s="253">
        <f t="shared" si="48"/>
        <v>1</v>
      </c>
    </row>
    <row r="2965" spans="1:10">
      <c r="A2965" s="253">
        <v>3157</v>
      </c>
      <c r="B2965" s="253" t="s">
        <v>527</v>
      </c>
      <c r="C2965" s="253" t="s">
        <v>553</v>
      </c>
      <c r="D2965" s="253" t="s">
        <v>565</v>
      </c>
      <c r="E2965" s="254" t="s">
        <v>565</v>
      </c>
      <c r="G2965" s="257" t="s">
        <v>572</v>
      </c>
      <c r="J2965" s="253">
        <f t="shared" si="48"/>
        <v>1</v>
      </c>
    </row>
    <row r="2966" spans="1:10">
      <c r="A2966" s="253">
        <v>3158</v>
      </c>
      <c r="B2966" s="253" t="s">
        <v>527</v>
      </c>
      <c r="C2966" s="253" t="s">
        <v>553</v>
      </c>
      <c r="D2966" s="253" t="s">
        <v>565</v>
      </c>
      <c r="E2966" s="254" t="s">
        <v>565</v>
      </c>
      <c r="G2966" s="257" t="s">
        <v>572</v>
      </c>
      <c r="J2966" s="253">
        <f t="shared" si="48"/>
        <v>1</v>
      </c>
    </row>
    <row r="2967" spans="1:10">
      <c r="A2967" s="253">
        <v>3159</v>
      </c>
      <c r="B2967" s="253" t="s">
        <v>527</v>
      </c>
      <c r="C2967" s="253" t="s">
        <v>553</v>
      </c>
      <c r="D2967" s="253" t="s">
        <v>565</v>
      </c>
      <c r="E2967" s="254" t="s">
        <v>565</v>
      </c>
      <c r="G2967" s="257" t="s">
        <v>572</v>
      </c>
      <c r="J2967" s="253">
        <f t="shared" si="48"/>
        <v>1</v>
      </c>
    </row>
    <row r="2968" spans="1:10">
      <c r="A2968" s="253">
        <v>3160</v>
      </c>
      <c r="B2968" s="253" t="s">
        <v>527</v>
      </c>
      <c r="C2968" s="253" t="s">
        <v>553</v>
      </c>
      <c r="D2968" s="253" t="s">
        <v>565</v>
      </c>
      <c r="E2968" s="254" t="s">
        <v>565</v>
      </c>
      <c r="G2968" s="257" t="s">
        <v>572</v>
      </c>
      <c r="J2968" s="253">
        <f t="shared" si="48"/>
        <v>1</v>
      </c>
    </row>
    <row r="2969" spans="1:10">
      <c r="A2969" s="253">
        <v>3161</v>
      </c>
      <c r="B2969" s="253" t="s">
        <v>527</v>
      </c>
      <c r="C2969" s="253" t="s">
        <v>553</v>
      </c>
      <c r="D2969" s="253" t="s">
        <v>569</v>
      </c>
      <c r="E2969" s="254" t="s">
        <v>565</v>
      </c>
      <c r="G2969" s="257" t="s">
        <v>572</v>
      </c>
      <c r="J2969" s="253">
        <f t="shared" si="48"/>
        <v>1</v>
      </c>
    </row>
    <row r="2970" spans="1:10">
      <c r="A2970" s="253">
        <v>3162</v>
      </c>
      <c r="B2970" s="253" t="s">
        <v>527</v>
      </c>
      <c r="C2970" s="253" t="s">
        <v>553</v>
      </c>
      <c r="D2970" s="253" t="s">
        <v>565</v>
      </c>
      <c r="E2970" s="254" t="s">
        <v>565</v>
      </c>
      <c r="G2970" s="257" t="s">
        <v>572</v>
      </c>
      <c r="J2970" s="253">
        <f t="shared" si="48"/>
        <v>1</v>
      </c>
    </row>
    <row r="2971" spans="1:10">
      <c r="A2971" s="253">
        <v>3163</v>
      </c>
      <c r="B2971" s="253" t="s">
        <v>527</v>
      </c>
      <c r="C2971" s="253" t="s">
        <v>553</v>
      </c>
      <c r="D2971" s="253" t="s">
        <v>565</v>
      </c>
      <c r="E2971" s="254" t="s">
        <v>565</v>
      </c>
      <c r="G2971" s="257" t="s">
        <v>572</v>
      </c>
      <c r="J2971" s="253">
        <f t="shared" si="48"/>
        <v>1</v>
      </c>
    </row>
    <row r="2972" spans="1:10">
      <c r="A2972" s="253">
        <v>3164</v>
      </c>
      <c r="B2972" s="253" t="s">
        <v>527</v>
      </c>
      <c r="C2972" s="253" t="s">
        <v>553</v>
      </c>
      <c r="D2972" s="253" t="s">
        <v>565</v>
      </c>
      <c r="E2972" s="254" t="s">
        <v>565</v>
      </c>
      <c r="G2972" s="257" t="s">
        <v>572</v>
      </c>
      <c r="J2972" s="253">
        <f t="shared" si="48"/>
        <v>1</v>
      </c>
    </row>
    <row r="2973" spans="1:10">
      <c r="A2973" s="253">
        <v>3165</v>
      </c>
      <c r="B2973" s="253" t="s">
        <v>527</v>
      </c>
      <c r="C2973" s="253" t="s">
        <v>553</v>
      </c>
      <c r="D2973" s="253" t="s">
        <v>565</v>
      </c>
      <c r="E2973" s="254" t="s">
        <v>565</v>
      </c>
      <c r="G2973" s="257" t="s">
        <v>572</v>
      </c>
      <c r="J2973" s="253">
        <f t="shared" si="48"/>
        <v>1</v>
      </c>
    </row>
    <row r="2974" spans="1:10">
      <c r="A2974" s="253">
        <v>3166</v>
      </c>
      <c r="B2974" s="253" t="s">
        <v>527</v>
      </c>
      <c r="C2974" s="253" t="s">
        <v>553</v>
      </c>
      <c r="D2974" s="253" t="s">
        <v>565</v>
      </c>
      <c r="E2974" s="254" t="s">
        <v>565</v>
      </c>
      <c r="G2974" s="257" t="s">
        <v>572</v>
      </c>
      <c r="J2974" s="253">
        <f t="shared" si="48"/>
        <v>1</v>
      </c>
    </row>
    <row r="2975" spans="1:10">
      <c r="A2975" s="253">
        <v>3167</v>
      </c>
      <c r="B2975" s="253" t="s">
        <v>527</v>
      </c>
      <c r="C2975" s="253" t="s">
        <v>553</v>
      </c>
      <c r="D2975" s="253" t="s">
        <v>565</v>
      </c>
      <c r="E2975" s="254" t="s">
        <v>565</v>
      </c>
      <c r="G2975" s="257" t="s">
        <v>572</v>
      </c>
      <c r="J2975" s="253">
        <f t="shared" si="48"/>
        <v>1</v>
      </c>
    </row>
    <row r="2976" spans="1:10">
      <c r="A2976" s="253">
        <v>3168</v>
      </c>
      <c r="B2976" s="253" t="s">
        <v>527</v>
      </c>
      <c r="C2976" s="253" t="s">
        <v>553</v>
      </c>
      <c r="D2976" s="253" t="s">
        <v>565</v>
      </c>
      <c r="E2976" s="254" t="s">
        <v>565</v>
      </c>
      <c r="G2976" s="257" t="s">
        <v>572</v>
      </c>
      <c r="J2976" s="253">
        <f t="shared" si="48"/>
        <v>1</v>
      </c>
    </row>
    <row r="2977" spans="1:10">
      <c r="A2977" s="253">
        <v>3169</v>
      </c>
      <c r="B2977" s="253" t="s">
        <v>527</v>
      </c>
      <c r="C2977" s="253" t="s">
        <v>553</v>
      </c>
      <c r="D2977" s="253" t="s">
        <v>564</v>
      </c>
      <c r="E2977" s="254" t="s">
        <v>565</v>
      </c>
      <c r="F2977" s="254" t="s">
        <v>365</v>
      </c>
      <c r="G2977" s="257" t="s">
        <v>572</v>
      </c>
      <c r="J2977" s="253">
        <f t="shared" si="48"/>
        <v>1</v>
      </c>
    </row>
    <row r="2978" spans="1:10">
      <c r="A2978" s="253">
        <v>3170</v>
      </c>
      <c r="B2978" s="253" t="s">
        <v>527</v>
      </c>
      <c r="C2978" s="253" t="s">
        <v>553</v>
      </c>
      <c r="D2978" s="253" t="s">
        <v>565</v>
      </c>
      <c r="E2978" s="254" t="s">
        <v>565</v>
      </c>
      <c r="G2978" s="257" t="s">
        <v>572</v>
      </c>
      <c r="J2978" s="253">
        <f t="shared" si="48"/>
        <v>1</v>
      </c>
    </row>
    <row r="2979" spans="1:10">
      <c r="A2979" s="253">
        <v>3171</v>
      </c>
      <c r="B2979" s="253" t="s">
        <v>527</v>
      </c>
      <c r="C2979" s="253" t="s">
        <v>553</v>
      </c>
      <c r="D2979" s="253" t="s">
        <v>565</v>
      </c>
      <c r="E2979" s="254" t="s">
        <v>565</v>
      </c>
      <c r="G2979" s="257" t="s">
        <v>572</v>
      </c>
      <c r="J2979" s="253">
        <f t="shared" si="48"/>
        <v>1</v>
      </c>
    </row>
    <row r="2980" spans="1:10">
      <c r="A2980" s="253">
        <v>3172</v>
      </c>
      <c r="B2980" s="253" t="s">
        <v>527</v>
      </c>
      <c r="C2980" s="253" t="s">
        <v>553</v>
      </c>
      <c r="D2980" s="253" t="s">
        <v>565</v>
      </c>
      <c r="E2980" s="254" t="s">
        <v>565</v>
      </c>
      <c r="G2980" s="257" t="s">
        <v>572</v>
      </c>
      <c r="J2980" s="253">
        <f t="shared" si="48"/>
        <v>1</v>
      </c>
    </row>
    <row r="2981" spans="1:10">
      <c r="A2981" s="253">
        <v>3173</v>
      </c>
      <c r="B2981" s="253" t="s">
        <v>527</v>
      </c>
      <c r="C2981" s="253" t="s">
        <v>553</v>
      </c>
      <c r="D2981" s="253" t="s">
        <v>565</v>
      </c>
      <c r="E2981" s="254" t="s">
        <v>565</v>
      </c>
      <c r="G2981" s="257" t="s">
        <v>572</v>
      </c>
      <c r="J2981" s="253">
        <f t="shared" si="48"/>
        <v>1</v>
      </c>
    </row>
    <row r="2982" spans="1:10">
      <c r="A2982" s="253">
        <v>3174</v>
      </c>
      <c r="B2982" s="253" t="s">
        <v>527</v>
      </c>
      <c r="C2982" s="253" t="s">
        <v>553</v>
      </c>
      <c r="D2982" s="253" t="s">
        <v>565</v>
      </c>
      <c r="E2982" s="254" t="s">
        <v>565</v>
      </c>
      <c r="G2982" s="257" t="s">
        <v>572</v>
      </c>
      <c r="J2982" s="253">
        <f t="shared" si="48"/>
        <v>1</v>
      </c>
    </row>
    <row r="2983" spans="1:10">
      <c r="A2983" s="253">
        <v>3175</v>
      </c>
      <c r="B2983" s="253" t="s">
        <v>527</v>
      </c>
      <c r="C2983" s="253" t="s">
        <v>553</v>
      </c>
      <c r="D2983" s="253" t="s">
        <v>565</v>
      </c>
      <c r="E2983" s="254" t="s">
        <v>565</v>
      </c>
      <c r="G2983" s="257" t="s">
        <v>572</v>
      </c>
      <c r="J2983" s="253">
        <f t="shared" si="48"/>
        <v>1</v>
      </c>
    </row>
    <row r="2984" spans="1:10">
      <c r="A2984" s="253">
        <v>3176</v>
      </c>
      <c r="B2984" s="253" t="s">
        <v>527</v>
      </c>
      <c r="C2984" s="253" t="s">
        <v>553</v>
      </c>
      <c r="D2984" s="253" t="s">
        <v>565</v>
      </c>
      <c r="E2984" s="254" t="s">
        <v>565</v>
      </c>
      <c r="G2984" s="257" t="s">
        <v>572</v>
      </c>
      <c r="J2984" s="253">
        <f t="shared" si="48"/>
        <v>1</v>
      </c>
    </row>
    <row r="2985" spans="1:10">
      <c r="A2985" s="253">
        <v>3177</v>
      </c>
      <c r="B2985" s="253" t="s">
        <v>527</v>
      </c>
      <c r="C2985" s="253" t="s">
        <v>553</v>
      </c>
      <c r="D2985" s="253" t="s">
        <v>565</v>
      </c>
      <c r="E2985" s="254" t="s">
        <v>565</v>
      </c>
      <c r="G2985" s="257" t="s">
        <v>572</v>
      </c>
      <c r="J2985" s="253">
        <f t="shared" si="48"/>
        <v>1</v>
      </c>
    </row>
    <row r="2986" spans="1:10">
      <c r="A2986" s="253">
        <v>3178</v>
      </c>
      <c r="B2986" s="253" t="s">
        <v>527</v>
      </c>
      <c r="C2986" s="253" t="s">
        <v>553</v>
      </c>
      <c r="D2986" s="253" t="s">
        <v>565</v>
      </c>
      <c r="E2986" s="254" t="s">
        <v>565</v>
      </c>
      <c r="G2986" s="257" t="s">
        <v>572</v>
      </c>
      <c r="J2986" s="253">
        <f t="shared" si="48"/>
        <v>1</v>
      </c>
    </row>
    <row r="2987" spans="1:10">
      <c r="A2987" s="253">
        <v>3179</v>
      </c>
      <c r="B2987" s="253" t="s">
        <v>527</v>
      </c>
      <c r="C2987" s="253" t="s">
        <v>553</v>
      </c>
      <c r="D2987" s="253" t="s">
        <v>565</v>
      </c>
      <c r="E2987" s="254" t="s">
        <v>565</v>
      </c>
      <c r="G2987" s="257" t="s">
        <v>572</v>
      </c>
      <c r="J2987" s="253">
        <f t="shared" si="48"/>
        <v>1</v>
      </c>
    </row>
    <row r="2988" spans="1:10">
      <c r="A2988" s="253">
        <v>3180</v>
      </c>
      <c r="B2988" s="253" t="s">
        <v>527</v>
      </c>
      <c r="C2988" s="253" t="s">
        <v>553</v>
      </c>
      <c r="D2988" s="253" t="s">
        <v>565</v>
      </c>
      <c r="E2988" s="254" t="s">
        <v>565</v>
      </c>
      <c r="G2988" s="257" t="s">
        <v>572</v>
      </c>
      <c r="J2988" s="253">
        <f t="shared" si="48"/>
        <v>1</v>
      </c>
    </row>
    <row r="2989" spans="1:10">
      <c r="A2989" s="253">
        <v>3181</v>
      </c>
      <c r="B2989" s="253" t="s">
        <v>527</v>
      </c>
      <c r="C2989" s="253" t="s">
        <v>553</v>
      </c>
      <c r="D2989" s="253" t="s">
        <v>565</v>
      </c>
      <c r="E2989" s="254" t="s">
        <v>565</v>
      </c>
      <c r="G2989" s="257" t="s">
        <v>572</v>
      </c>
      <c r="J2989" s="253">
        <f t="shared" si="48"/>
        <v>1</v>
      </c>
    </row>
    <row r="2990" spans="1:10">
      <c r="A2990" s="253">
        <v>3182</v>
      </c>
      <c r="B2990" s="253" t="s">
        <v>527</v>
      </c>
      <c r="C2990" s="253" t="s">
        <v>553</v>
      </c>
      <c r="D2990" s="253" t="s">
        <v>569</v>
      </c>
      <c r="E2990" s="254" t="s">
        <v>565</v>
      </c>
      <c r="G2990" s="257" t="s">
        <v>572</v>
      </c>
      <c r="J2990" s="253">
        <f t="shared" si="48"/>
        <v>1</v>
      </c>
    </row>
    <row r="2991" spans="1:10">
      <c r="A2991" s="253">
        <v>3183</v>
      </c>
      <c r="B2991" s="253" t="s">
        <v>527</v>
      </c>
      <c r="C2991" s="253" t="s">
        <v>553</v>
      </c>
      <c r="D2991" s="253" t="s">
        <v>569</v>
      </c>
      <c r="E2991" s="254" t="s">
        <v>565</v>
      </c>
      <c r="G2991" s="257" t="s">
        <v>572</v>
      </c>
      <c r="J2991" s="253">
        <f t="shared" si="48"/>
        <v>1</v>
      </c>
    </row>
    <row r="2992" spans="1:10">
      <c r="A2992" s="253">
        <v>3184</v>
      </c>
      <c r="B2992" s="253" t="s">
        <v>527</v>
      </c>
      <c r="C2992" s="253" t="s">
        <v>553</v>
      </c>
      <c r="D2992" s="253" t="s">
        <v>565</v>
      </c>
      <c r="E2992" s="254" t="s">
        <v>565</v>
      </c>
      <c r="G2992" s="257" t="s">
        <v>572</v>
      </c>
      <c r="J2992" s="253">
        <f t="shared" si="48"/>
        <v>1</v>
      </c>
    </row>
    <row r="2993" spans="1:10">
      <c r="A2993" s="253">
        <v>3185</v>
      </c>
      <c r="B2993" s="253" t="s">
        <v>527</v>
      </c>
      <c r="C2993" s="253" t="s">
        <v>553</v>
      </c>
      <c r="D2993" s="253" t="s">
        <v>569</v>
      </c>
      <c r="E2993" s="254" t="s">
        <v>565</v>
      </c>
      <c r="G2993" s="257" t="s">
        <v>572</v>
      </c>
      <c r="J2993" s="253">
        <f t="shared" si="48"/>
        <v>1</v>
      </c>
    </row>
    <row r="2994" spans="1:10">
      <c r="A2994" s="253">
        <v>3186</v>
      </c>
      <c r="B2994" s="253" t="s">
        <v>527</v>
      </c>
      <c r="C2994" s="253" t="s">
        <v>553</v>
      </c>
      <c r="D2994" s="253" t="s">
        <v>569</v>
      </c>
      <c r="E2994" s="254" t="s">
        <v>565</v>
      </c>
      <c r="G2994" s="257" t="s">
        <v>572</v>
      </c>
      <c r="J2994" s="253">
        <f t="shared" si="48"/>
        <v>1</v>
      </c>
    </row>
    <row r="2995" spans="1:10">
      <c r="A2995" s="253">
        <v>3187</v>
      </c>
      <c r="B2995" s="253" t="s">
        <v>527</v>
      </c>
      <c r="C2995" s="253" t="s">
        <v>553</v>
      </c>
      <c r="D2995" s="253" t="s">
        <v>569</v>
      </c>
      <c r="E2995" s="254" t="s">
        <v>565</v>
      </c>
      <c r="G2995" s="257" t="s">
        <v>572</v>
      </c>
      <c r="J2995" s="253">
        <f t="shared" si="48"/>
        <v>1</v>
      </c>
    </row>
    <row r="2996" spans="1:10">
      <c r="A2996" s="253">
        <v>3188</v>
      </c>
      <c r="B2996" s="253" t="s">
        <v>527</v>
      </c>
      <c r="C2996" s="253" t="s">
        <v>553</v>
      </c>
      <c r="D2996" s="253" t="s">
        <v>569</v>
      </c>
      <c r="E2996" s="254" t="s">
        <v>565</v>
      </c>
      <c r="G2996" s="257" t="s">
        <v>572</v>
      </c>
      <c r="J2996" s="253">
        <f t="shared" si="48"/>
        <v>1</v>
      </c>
    </row>
    <row r="2997" spans="1:10">
      <c r="A2997" s="253">
        <v>3189</v>
      </c>
      <c r="B2997" s="253" t="s">
        <v>527</v>
      </c>
      <c r="C2997" s="253" t="s">
        <v>553</v>
      </c>
      <c r="D2997" s="253" t="s">
        <v>565</v>
      </c>
      <c r="E2997" s="254" t="s">
        <v>565</v>
      </c>
      <c r="G2997" s="257" t="s">
        <v>572</v>
      </c>
      <c r="J2997" s="253">
        <f t="shared" si="48"/>
        <v>1</v>
      </c>
    </row>
    <row r="2998" spans="1:10">
      <c r="A2998" s="253">
        <v>3190</v>
      </c>
      <c r="B2998" s="253" t="s">
        <v>527</v>
      </c>
      <c r="C2998" s="253" t="s">
        <v>553</v>
      </c>
      <c r="D2998" s="253" t="s">
        <v>565</v>
      </c>
      <c r="E2998" s="254" t="s">
        <v>565</v>
      </c>
      <c r="G2998" s="257" t="s">
        <v>572</v>
      </c>
      <c r="J2998" s="253">
        <f t="shared" si="48"/>
        <v>1</v>
      </c>
    </row>
    <row r="2999" spans="1:10">
      <c r="A2999" s="253">
        <v>3191</v>
      </c>
      <c r="B2999" s="253" t="s">
        <v>527</v>
      </c>
      <c r="C2999" s="253" t="s">
        <v>553</v>
      </c>
      <c r="D2999" s="253" t="s">
        <v>569</v>
      </c>
      <c r="E2999" s="254" t="s">
        <v>565</v>
      </c>
      <c r="G2999" s="257" t="s">
        <v>572</v>
      </c>
      <c r="J2999" s="253">
        <f t="shared" si="48"/>
        <v>1</v>
      </c>
    </row>
    <row r="3000" spans="1:10">
      <c r="A3000" s="253">
        <v>3192</v>
      </c>
      <c r="B3000" s="253" t="s">
        <v>527</v>
      </c>
      <c r="C3000" s="253" t="s">
        <v>553</v>
      </c>
      <c r="D3000" s="253" t="s">
        <v>565</v>
      </c>
      <c r="E3000" s="254" t="s">
        <v>565</v>
      </c>
      <c r="G3000" s="257" t="s">
        <v>572</v>
      </c>
      <c r="J3000" s="253">
        <f t="shared" si="48"/>
        <v>1</v>
      </c>
    </row>
    <row r="3001" spans="1:10">
      <c r="A3001" s="253">
        <v>3193</v>
      </c>
      <c r="B3001" s="253" t="s">
        <v>527</v>
      </c>
      <c r="C3001" s="253" t="s">
        <v>553</v>
      </c>
      <c r="D3001" s="253" t="s">
        <v>569</v>
      </c>
      <c r="E3001" s="254" t="s">
        <v>565</v>
      </c>
      <c r="G3001" s="257" t="s">
        <v>572</v>
      </c>
      <c r="J3001" s="253">
        <f t="shared" si="48"/>
        <v>1</v>
      </c>
    </row>
    <row r="3002" spans="1:10">
      <c r="A3002" s="253">
        <v>3194</v>
      </c>
      <c r="B3002" s="253" t="s">
        <v>527</v>
      </c>
      <c r="C3002" s="253" t="s">
        <v>553</v>
      </c>
      <c r="D3002" s="253" t="s">
        <v>565</v>
      </c>
      <c r="E3002" s="254" t="s">
        <v>565</v>
      </c>
      <c r="G3002" s="257" t="s">
        <v>572</v>
      </c>
      <c r="J3002" s="253">
        <f t="shared" si="48"/>
        <v>1</v>
      </c>
    </row>
    <row r="3003" spans="1:10">
      <c r="A3003" s="253">
        <v>3195</v>
      </c>
      <c r="B3003" s="253" t="s">
        <v>527</v>
      </c>
      <c r="C3003" s="253" t="s">
        <v>553</v>
      </c>
      <c r="D3003" s="253" t="s">
        <v>565</v>
      </c>
      <c r="E3003" s="254" t="s">
        <v>565</v>
      </c>
      <c r="G3003" s="257" t="s">
        <v>572</v>
      </c>
      <c r="J3003" s="253">
        <f t="shared" si="48"/>
        <v>1</v>
      </c>
    </row>
    <row r="3004" spans="1:10">
      <c r="A3004" s="253">
        <v>3196</v>
      </c>
      <c r="B3004" s="253" t="s">
        <v>527</v>
      </c>
      <c r="C3004" s="253" t="s">
        <v>553</v>
      </c>
      <c r="D3004" s="253" t="s">
        <v>565</v>
      </c>
      <c r="E3004" s="254" t="s">
        <v>565</v>
      </c>
      <c r="G3004" s="257" t="s">
        <v>572</v>
      </c>
      <c r="J3004" s="253">
        <f t="shared" si="48"/>
        <v>1</v>
      </c>
    </row>
    <row r="3005" spans="1:10">
      <c r="A3005" s="253">
        <v>3197</v>
      </c>
      <c r="B3005" s="253" t="s">
        <v>527</v>
      </c>
      <c r="C3005" s="253" t="s">
        <v>553</v>
      </c>
      <c r="D3005" s="253" t="s">
        <v>565</v>
      </c>
      <c r="E3005" s="254" t="s">
        <v>565</v>
      </c>
      <c r="G3005" s="257" t="s">
        <v>572</v>
      </c>
      <c r="J3005" s="253">
        <f t="shared" si="48"/>
        <v>1</v>
      </c>
    </row>
    <row r="3006" spans="1:10">
      <c r="A3006" s="253">
        <v>3198</v>
      </c>
      <c r="B3006" s="253" t="s">
        <v>527</v>
      </c>
      <c r="C3006" s="253" t="s">
        <v>553</v>
      </c>
      <c r="D3006" s="253" t="s">
        <v>565</v>
      </c>
      <c r="E3006" s="254" t="s">
        <v>565</v>
      </c>
      <c r="G3006" s="257" t="s">
        <v>572</v>
      </c>
      <c r="J3006" s="253">
        <f t="shared" si="48"/>
        <v>1</v>
      </c>
    </row>
    <row r="3007" spans="1:10">
      <c r="A3007" s="253">
        <v>3199</v>
      </c>
      <c r="B3007" s="253" t="s">
        <v>527</v>
      </c>
      <c r="C3007" s="253" t="s">
        <v>553</v>
      </c>
      <c r="D3007" s="253" t="s">
        <v>565</v>
      </c>
      <c r="E3007" s="254" t="s">
        <v>565</v>
      </c>
      <c r="G3007" s="257" t="s">
        <v>572</v>
      </c>
      <c r="J3007" s="253">
        <f t="shared" si="48"/>
        <v>1</v>
      </c>
    </row>
    <row r="3008" spans="1:10">
      <c r="A3008" s="253">
        <v>3200</v>
      </c>
      <c r="B3008" s="253" t="s">
        <v>527</v>
      </c>
      <c r="C3008" s="253" t="s">
        <v>553</v>
      </c>
      <c r="D3008" s="253" t="s">
        <v>565</v>
      </c>
      <c r="E3008" s="254" t="s">
        <v>565</v>
      </c>
      <c r="G3008" s="257" t="s">
        <v>572</v>
      </c>
      <c r="J3008" s="253">
        <f t="shared" si="48"/>
        <v>1</v>
      </c>
    </row>
    <row r="3009" spans="1:10">
      <c r="A3009" s="253">
        <v>3201</v>
      </c>
      <c r="B3009" s="253" t="s">
        <v>527</v>
      </c>
      <c r="C3009" s="253" t="s">
        <v>553</v>
      </c>
      <c r="D3009" s="253" t="s">
        <v>565</v>
      </c>
      <c r="E3009" s="254" t="s">
        <v>565</v>
      </c>
      <c r="G3009" s="257" t="s">
        <v>572</v>
      </c>
      <c r="J3009" s="253">
        <f t="shared" si="48"/>
        <v>1</v>
      </c>
    </row>
    <row r="3010" spans="1:10">
      <c r="A3010" s="253">
        <v>3202</v>
      </c>
      <c r="B3010" s="253" t="s">
        <v>527</v>
      </c>
      <c r="C3010" s="253" t="s">
        <v>553</v>
      </c>
      <c r="D3010" s="253" t="s">
        <v>565</v>
      </c>
      <c r="E3010" s="254" t="s">
        <v>565</v>
      </c>
      <c r="G3010" s="257" t="s">
        <v>572</v>
      </c>
      <c r="J3010" s="253">
        <f t="shared" si="48"/>
        <v>1</v>
      </c>
    </row>
    <row r="3011" spans="1:10">
      <c r="A3011" s="253">
        <v>3203</v>
      </c>
      <c r="B3011" s="253" t="s">
        <v>527</v>
      </c>
      <c r="C3011" s="253" t="s">
        <v>553</v>
      </c>
      <c r="D3011" s="253" t="s">
        <v>565</v>
      </c>
      <c r="E3011" s="254" t="s">
        <v>565</v>
      </c>
      <c r="G3011" s="257" t="s">
        <v>572</v>
      </c>
      <c r="J3011" s="253">
        <f t="shared" si="48"/>
        <v>1</v>
      </c>
    </row>
    <row r="3012" spans="1:10">
      <c r="A3012" s="253">
        <v>3204</v>
      </c>
      <c r="B3012" s="253" t="s">
        <v>527</v>
      </c>
      <c r="C3012" s="253" t="s">
        <v>553</v>
      </c>
      <c r="D3012" s="253" t="s">
        <v>565</v>
      </c>
      <c r="E3012" s="254" t="s">
        <v>565</v>
      </c>
      <c r="G3012" s="257" t="s">
        <v>572</v>
      </c>
      <c r="J3012" s="253">
        <f t="shared" si="48"/>
        <v>1</v>
      </c>
    </row>
    <row r="3013" spans="1:10">
      <c r="A3013" s="253">
        <v>3205</v>
      </c>
      <c r="B3013" s="253" t="s">
        <v>527</v>
      </c>
      <c r="C3013" s="253" t="s">
        <v>553</v>
      </c>
      <c r="D3013" s="253" t="s">
        <v>565</v>
      </c>
      <c r="E3013" s="254" t="s">
        <v>565</v>
      </c>
      <c r="G3013" s="257" t="s">
        <v>572</v>
      </c>
      <c r="J3013" s="253">
        <f t="shared" si="48"/>
        <v>1</v>
      </c>
    </row>
    <row r="3014" spans="1:10">
      <c r="A3014" s="253">
        <v>3206</v>
      </c>
      <c r="B3014" s="253" t="s">
        <v>527</v>
      </c>
      <c r="C3014" s="253" t="s">
        <v>553</v>
      </c>
      <c r="D3014" s="253" t="s">
        <v>569</v>
      </c>
      <c r="E3014" s="254" t="s">
        <v>565</v>
      </c>
      <c r="G3014" s="257" t="s">
        <v>572</v>
      </c>
      <c r="J3014" s="253">
        <f t="shared" si="48"/>
        <v>1</v>
      </c>
    </row>
    <row r="3015" spans="1:10">
      <c r="A3015" s="253">
        <v>3207</v>
      </c>
      <c r="B3015" s="253" t="s">
        <v>527</v>
      </c>
      <c r="C3015" s="253" t="s">
        <v>553</v>
      </c>
      <c r="D3015" s="253" t="s">
        <v>569</v>
      </c>
      <c r="E3015" s="254" t="s">
        <v>565</v>
      </c>
      <c r="G3015" s="257" t="s">
        <v>572</v>
      </c>
      <c r="J3015" s="253">
        <f t="shared" si="48"/>
        <v>1</v>
      </c>
    </row>
    <row r="3016" spans="1:10">
      <c r="A3016" s="253">
        <v>3208</v>
      </c>
      <c r="B3016" s="253" t="s">
        <v>527</v>
      </c>
      <c r="C3016" s="253" t="s">
        <v>553</v>
      </c>
      <c r="D3016" s="253" t="s">
        <v>4</v>
      </c>
      <c r="I3016" s="253"/>
      <c r="J3016" s="253">
        <f t="shared" si="48"/>
        <v>0</v>
      </c>
    </row>
    <row r="3017" spans="1:10">
      <c r="A3017" s="253">
        <v>3209</v>
      </c>
      <c r="B3017" s="253" t="s">
        <v>527</v>
      </c>
      <c r="C3017" s="253" t="s">
        <v>553</v>
      </c>
      <c r="D3017" s="253" t="s">
        <v>4</v>
      </c>
      <c r="I3017" s="253"/>
      <c r="J3017" s="253">
        <f t="shared" ref="J3017:J3080" si="49">IF(E3017="Category 1",1,IF(E3017="Category 2",2,IF(E3017="Category 3",3,0)))</f>
        <v>0</v>
      </c>
    </row>
    <row r="3018" spans="1:10">
      <c r="A3018" s="253">
        <v>3210</v>
      </c>
      <c r="B3018" s="253" t="s">
        <v>527</v>
      </c>
      <c r="C3018" s="253" t="s">
        <v>553</v>
      </c>
      <c r="D3018" s="253" t="s">
        <v>4</v>
      </c>
      <c r="I3018" s="253"/>
      <c r="J3018" s="253">
        <f t="shared" si="49"/>
        <v>0</v>
      </c>
    </row>
    <row r="3019" spans="1:10">
      <c r="A3019" s="253">
        <v>3211</v>
      </c>
      <c r="B3019" s="253" t="s">
        <v>527</v>
      </c>
      <c r="C3019" s="253" t="s">
        <v>553</v>
      </c>
      <c r="D3019" s="253" t="s">
        <v>565</v>
      </c>
      <c r="E3019" s="254" t="s">
        <v>565</v>
      </c>
      <c r="G3019" s="257" t="s">
        <v>566</v>
      </c>
      <c r="J3019" s="253">
        <f t="shared" si="49"/>
        <v>1</v>
      </c>
    </row>
    <row r="3020" spans="1:10">
      <c r="A3020" s="253">
        <v>3212</v>
      </c>
      <c r="B3020" s="253" t="s">
        <v>527</v>
      </c>
      <c r="C3020" s="253" t="s">
        <v>553</v>
      </c>
      <c r="D3020" s="253" t="s">
        <v>565</v>
      </c>
      <c r="E3020" s="254" t="s">
        <v>565</v>
      </c>
      <c r="G3020" s="257" t="s">
        <v>566</v>
      </c>
      <c r="J3020" s="253">
        <f t="shared" si="49"/>
        <v>1</v>
      </c>
    </row>
    <row r="3021" spans="1:10">
      <c r="A3021" s="253">
        <v>3213</v>
      </c>
      <c r="B3021" s="253" t="s">
        <v>527</v>
      </c>
      <c r="C3021" s="253" t="s">
        <v>553</v>
      </c>
      <c r="D3021" s="253" t="s">
        <v>565</v>
      </c>
      <c r="E3021" s="254" t="s">
        <v>565</v>
      </c>
      <c r="G3021" s="257" t="s">
        <v>566</v>
      </c>
      <c r="J3021" s="253">
        <f t="shared" si="49"/>
        <v>1</v>
      </c>
    </row>
    <row r="3022" spans="1:10">
      <c r="A3022" s="253">
        <v>3214</v>
      </c>
      <c r="B3022" s="253" t="s">
        <v>527</v>
      </c>
      <c r="C3022" s="253" t="s">
        <v>553</v>
      </c>
      <c r="D3022" s="253" t="s">
        <v>565</v>
      </c>
      <c r="E3022" s="254" t="s">
        <v>565</v>
      </c>
      <c r="G3022" s="257" t="s">
        <v>566</v>
      </c>
      <c r="J3022" s="253">
        <f t="shared" si="49"/>
        <v>1</v>
      </c>
    </row>
    <row r="3023" spans="1:10">
      <c r="A3023" s="253">
        <v>3215</v>
      </c>
      <c r="B3023" s="253" t="s">
        <v>527</v>
      </c>
      <c r="C3023" s="253" t="s">
        <v>553</v>
      </c>
      <c r="D3023" s="253" t="s">
        <v>565</v>
      </c>
      <c r="E3023" s="254" t="s">
        <v>565</v>
      </c>
      <c r="G3023" s="257" t="s">
        <v>566</v>
      </c>
      <c r="J3023" s="253">
        <f t="shared" si="49"/>
        <v>1</v>
      </c>
    </row>
    <row r="3024" spans="1:10">
      <c r="A3024" s="253">
        <v>3216</v>
      </c>
      <c r="B3024" s="253" t="s">
        <v>527</v>
      </c>
      <c r="C3024" s="253" t="s">
        <v>553</v>
      </c>
      <c r="D3024" s="253" t="s">
        <v>565</v>
      </c>
      <c r="E3024" s="254" t="s">
        <v>565</v>
      </c>
      <c r="G3024" s="257" t="s">
        <v>566</v>
      </c>
      <c r="J3024" s="253">
        <f t="shared" si="49"/>
        <v>1</v>
      </c>
    </row>
    <row r="3025" spans="1:10">
      <c r="A3025" s="253">
        <v>3217</v>
      </c>
      <c r="B3025" s="253" t="s">
        <v>527</v>
      </c>
      <c r="C3025" s="253" t="s">
        <v>479</v>
      </c>
      <c r="D3025" s="253" t="s">
        <v>4</v>
      </c>
      <c r="E3025" s="254" t="s">
        <v>570</v>
      </c>
      <c r="J3025" s="253">
        <f t="shared" si="49"/>
        <v>2</v>
      </c>
    </row>
    <row r="3026" spans="1:10">
      <c r="A3026" s="253">
        <v>3218</v>
      </c>
      <c r="B3026" s="253" t="s">
        <v>527</v>
      </c>
      <c r="C3026" s="253" t="s">
        <v>479</v>
      </c>
      <c r="D3026" s="253" t="s">
        <v>565</v>
      </c>
      <c r="E3026" s="254" t="s">
        <v>565</v>
      </c>
      <c r="G3026" s="257" t="s">
        <v>566</v>
      </c>
      <c r="J3026" s="253">
        <f t="shared" si="49"/>
        <v>1</v>
      </c>
    </row>
    <row r="3027" spans="1:10">
      <c r="A3027" s="253">
        <v>3219</v>
      </c>
      <c r="B3027" s="253" t="s">
        <v>527</v>
      </c>
      <c r="C3027" s="253" t="s">
        <v>479</v>
      </c>
      <c r="D3027" s="253" t="s">
        <v>565</v>
      </c>
      <c r="E3027" s="254" t="s">
        <v>565</v>
      </c>
      <c r="G3027" s="257" t="s">
        <v>566</v>
      </c>
      <c r="J3027" s="253">
        <f t="shared" si="49"/>
        <v>1</v>
      </c>
    </row>
    <row r="3028" spans="1:10">
      <c r="A3028" s="253">
        <v>3220</v>
      </c>
      <c r="B3028" s="253" t="s">
        <v>527</v>
      </c>
      <c r="C3028" s="253" t="s">
        <v>479</v>
      </c>
      <c r="D3028" s="253" t="s">
        <v>565</v>
      </c>
      <c r="E3028" s="254" t="s">
        <v>565</v>
      </c>
      <c r="G3028" s="257" t="s">
        <v>566</v>
      </c>
      <c r="J3028" s="253">
        <f t="shared" si="49"/>
        <v>1</v>
      </c>
    </row>
    <row r="3029" spans="1:10">
      <c r="A3029" s="253">
        <v>3221</v>
      </c>
      <c r="B3029" s="253" t="s">
        <v>527</v>
      </c>
      <c r="C3029" s="253" t="s">
        <v>479</v>
      </c>
      <c r="D3029" s="253" t="s">
        <v>565</v>
      </c>
      <c r="E3029" s="254" t="s">
        <v>565</v>
      </c>
      <c r="G3029" s="257" t="s">
        <v>566</v>
      </c>
      <c r="J3029" s="253">
        <f t="shared" si="49"/>
        <v>1</v>
      </c>
    </row>
    <row r="3030" spans="1:10">
      <c r="A3030" s="253">
        <v>3222</v>
      </c>
      <c r="B3030" s="253" t="s">
        <v>527</v>
      </c>
      <c r="C3030" s="253" t="s">
        <v>479</v>
      </c>
      <c r="D3030" s="253" t="s">
        <v>565</v>
      </c>
      <c r="E3030" s="254" t="s">
        <v>565</v>
      </c>
      <c r="G3030" s="257" t="s">
        <v>566</v>
      </c>
      <c r="J3030" s="253">
        <f t="shared" si="49"/>
        <v>1</v>
      </c>
    </row>
    <row r="3031" spans="1:10">
      <c r="A3031" s="253">
        <v>3223</v>
      </c>
      <c r="B3031" s="253" t="s">
        <v>527</v>
      </c>
      <c r="C3031" s="253" t="s">
        <v>479</v>
      </c>
      <c r="D3031" s="253" t="s">
        <v>565</v>
      </c>
      <c r="E3031" s="254" t="s">
        <v>565</v>
      </c>
      <c r="G3031" s="254" t="s">
        <v>567</v>
      </c>
      <c r="J3031" s="253">
        <f t="shared" si="49"/>
        <v>1</v>
      </c>
    </row>
    <row r="3032" spans="1:10">
      <c r="A3032" s="253">
        <v>3224</v>
      </c>
      <c r="B3032" s="253" t="s">
        <v>527</v>
      </c>
      <c r="C3032" s="253" t="s">
        <v>479</v>
      </c>
      <c r="D3032" s="253" t="s">
        <v>565</v>
      </c>
      <c r="E3032" s="254" t="s">
        <v>565</v>
      </c>
      <c r="G3032" s="257" t="s">
        <v>566</v>
      </c>
      <c r="J3032" s="253">
        <f t="shared" si="49"/>
        <v>1</v>
      </c>
    </row>
    <row r="3033" spans="1:10">
      <c r="A3033" s="253">
        <v>3225</v>
      </c>
      <c r="B3033" s="253" t="s">
        <v>527</v>
      </c>
      <c r="C3033" s="253" t="s">
        <v>479</v>
      </c>
      <c r="D3033" s="253" t="s">
        <v>565</v>
      </c>
      <c r="E3033" s="254" t="s">
        <v>565</v>
      </c>
      <c r="G3033" s="254" t="s">
        <v>567</v>
      </c>
      <c r="J3033" s="253">
        <f t="shared" si="49"/>
        <v>1</v>
      </c>
    </row>
    <row r="3034" spans="1:10">
      <c r="A3034" s="253">
        <v>3226</v>
      </c>
      <c r="B3034" s="253" t="s">
        <v>527</v>
      </c>
      <c r="C3034" s="253" t="s">
        <v>479</v>
      </c>
      <c r="D3034" s="253" t="s">
        <v>565</v>
      </c>
      <c r="E3034" s="254" t="s">
        <v>565</v>
      </c>
      <c r="G3034" s="257" t="s">
        <v>566</v>
      </c>
      <c r="J3034" s="253">
        <f t="shared" si="49"/>
        <v>1</v>
      </c>
    </row>
    <row r="3035" spans="1:10">
      <c r="A3035" s="253">
        <v>3227</v>
      </c>
      <c r="B3035" s="253" t="s">
        <v>527</v>
      </c>
      <c r="C3035" s="253" t="s">
        <v>479</v>
      </c>
      <c r="D3035" s="253" t="s">
        <v>565</v>
      </c>
      <c r="E3035" s="254" t="s">
        <v>565</v>
      </c>
      <c r="G3035" s="254" t="s">
        <v>567</v>
      </c>
      <c r="J3035" s="253">
        <f t="shared" si="49"/>
        <v>1</v>
      </c>
    </row>
    <row r="3036" spans="1:10">
      <c r="A3036" s="253">
        <v>3228</v>
      </c>
      <c r="B3036" s="253" t="s">
        <v>527</v>
      </c>
      <c r="C3036" s="253" t="s">
        <v>479</v>
      </c>
      <c r="D3036" s="253" t="s">
        <v>565</v>
      </c>
      <c r="E3036" s="254" t="s">
        <v>565</v>
      </c>
      <c r="G3036" s="254" t="s">
        <v>567</v>
      </c>
      <c r="J3036" s="253">
        <f t="shared" si="49"/>
        <v>1</v>
      </c>
    </row>
    <row r="3037" spans="1:10">
      <c r="A3037" s="253">
        <v>3229</v>
      </c>
      <c r="B3037" s="253" t="s">
        <v>527</v>
      </c>
      <c r="C3037" s="253" t="s">
        <v>479</v>
      </c>
      <c r="D3037" s="253" t="s">
        <v>4</v>
      </c>
      <c r="I3037" s="253"/>
      <c r="J3037" s="253">
        <f t="shared" si="49"/>
        <v>0</v>
      </c>
    </row>
    <row r="3038" spans="1:10">
      <c r="A3038" s="253">
        <v>3230</v>
      </c>
      <c r="B3038" s="253" t="s">
        <v>527</v>
      </c>
      <c r="C3038" s="253" t="s">
        <v>479</v>
      </c>
      <c r="D3038" s="253" t="s">
        <v>4</v>
      </c>
      <c r="E3038" s="254" t="s">
        <v>570</v>
      </c>
      <c r="J3038" s="253">
        <f t="shared" si="49"/>
        <v>2</v>
      </c>
    </row>
    <row r="3039" spans="1:10">
      <c r="A3039" s="253">
        <v>3231</v>
      </c>
      <c r="B3039" s="253" t="s">
        <v>527</v>
      </c>
      <c r="C3039" s="253" t="s">
        <v>479</v>
      </c>
      <c r="D3039" s="253" t="s">
        <v>4</v>
      </c>
      <c r="E3039" s="254" t="s">
        <v>571</v>
      </c>
      <c r="J3039" s="253">
        <f t="shared" si="49"/>
        <v>3</v>
      </c>
    </row>
    <row r="3040" spans="1:10">
      <c r="A3040" s="253">
        <v>3232</v>
      </c>
      <c r="B3040" s="253" t="s">
        <v>527</v>
      </c>
      <c r="C3040" s="253" t="s">
        <v>479</v>
      </c>
      <c r="D3040" s="253" t="s">
        <v>565</v>
      </c>
      <c r="E3040" s="254" t="s">
        <v>565</v>
      </c>
      <c r="G3040" s="254" t="s">
        <v>567</v>
      </c>
      <c r="J3040" s="253">
        <f t="shared" si="49"/>
        <v>1</v>
      </c>
    </row>
    <row r="3041" spans="1:10">
      <c r="A3041" s="253">
        <v>3233</v>
      </c>
      <c r="B3041" s="253" t="s">
        <v>527</v>
      </c>
      <c r="C3041" s="253" t="s">
        <v>479</v>
      </c>
      <c r="D3041" s="253" t="s">
        <v>565</v>
      </c>
      <c r="E3041" s="254" t="s">
        <v>565</v>
      </c>
      <c r="G3041" s="254" t="s">
        <v>567</v>
      </c>
      <c r="J3041" s="253">
        <f t="shared" si="49"/>
        <v>1</v>
      </c>
    </row>
    <row r="3042" spans="1:10">
      <c r="A3042" s="253">
        <v>3234</v>
      </c>
      <c r="B3042" s="253" t="s">
        <v>527</v>
      </c>
      <c r="C3042" s="253" t="s">
        <v>479</v>
      </c>
      <c r="D3042" s="253" t="s">
        <v>565</v>
      </c>
      <c r="E3042" s="254" t="s">
        <v>565</v>
      </c>
      <c r="G3042" s="254" t="s">
        <v>567</v>
      </c>
      <c r="J3042" s="253">
        <f t="shared" si="49"/>
        <v>1</v>
      </c>
    </row>
    <row r="3043" spans="1:10">
      <c r="A3043" s="253">
        <v>3235</v>
      </c>
      <c r="B3043" s="253" t="s">
        <v>527</v>
      </c>
      <c r="C3043" s="253" t="s">
        <v>479</v>
      </c>
      <c r="D3043" s="253" t="s">
        <v>4</v>
      </c>
      <c r="I3043" s="253"/>
      <c r="J3043" s="253">
        <f t="shared" si="49"/>
        <v>0</v>
      </c>
    </row>
    <row r="3044" spans="1:10">
      <c r="A3044" s="253">
        <v>3236</v>
      </c>
      <c r="B3044" s="253" t="s">
        <v>527</v>
      </c>
      <c r="C3044" s="253" t="s">
        <v>479</v>
      </c>
      <c r="D3044" s="253" t="s">
        <v>4</v>
      </c>
      <c r="I3044" s="253"/>
      <c r="J3044" s="253">
        <f t="shared" si="49"/>
        <v>0</v>
      </c>
    </row>
    <row r="3045" spans="1:10">
      <c r="A3045" s="253">
        <v>3237</v>
      </c>
      <c r="B3045" s="253" t="s">
        <v>527</v>
      </c>
      <c r="C3045" s="253" t="s">
        <v>479</v>
      </c>
      <c r="D3045" s="253" t="s">
        <v>4</v>
      </c>
      <c r="I3045" s="253"/>
      <c r="J3045" s="253">
        <f t="shared" si="49"/>
        <v>0</v>
      </c>
    </row>
    <row r="3046" spans="1:10">
      <c r="A3046" s="253">
        <v>3238</v>
      </c>
      <c r="B3046" s="253" t="s">
        <v>527</v>
      </c>
      <c r="C3046" s="253" t="s">
        <v>479</v>
      </c>
      <c r="D3046" s="253" t="s">
        <v>4</v>
      </c>
      <c r="I3046" s="253"/>
      <c r="J3046" s="253">
        <f t="shared" si="49"/>
        <v>0</v>
      </c>
    </row>
    <row r="3047" spans="1:10">
      <c r="A3047" s="253">
        <v>3239</v>
      </c>
      <c r="B3047" s="253" t="s">
        <v>527</v>
      </c>
      <c r="C3047" s="253" t="s">
        <v>479</v>
      </c>
      <c r="D3047" s="253" t="s">
        <v>4</v>
      </c>
      <c r="I3047" s="253"/>
      <c r="J3047" s="253">
        <f t="shared" si="49"/>
        <v>0</v>
      </c>
    </row>
    <row r="3048" spans="1:10">
      <c r="A3048" s="253">
        <v>3240</v>
      </c>
      <c r="B3048" s="253" t="s">
        <v>527</v>
      </c>
      <c r="C3048" s="253" t="s">
        <v>479</v>
      </c>
      <c r="D3048" s="253" t="s">
        <v>4</v>
      </c>
      <c r="I3048" s="253"/>
      <c r="J3048" s="253">
        <f t="shared" si="49"/>
        <v>0</v>
      </c>
    </row>
    <row r="3049" spans="1:10">
      <c r="A3049" s="253">
        <v>3241</v>
      </c>
      <c r="B3049" s="253" t="s">
        <v>527</v>
      </c>
      <c r="C3049" s="253" t="s">
        <v>479</v>
      </c>
      <c r="D3049" s="253" t="s">
        <v>4</v>
      </c>
      <c r="I3049" s="253"/>
      <c r="J3049" s="253">
        <f t="shared" si="49"/>
        <v>0</v>
      </c>
    </row>
    <row r="3050" spans="1:10">
      <c r="A3050" s="253">
        <v>3242</v>
      </c>
      <c r="B3050" s="253" t="s">
        <v>527</v>
      </c>
      <c r="C3050" s="253" t="s">
        <v>479</v>
      </c>
      <c r="D3050" s="253" t="s">
        <v>4</v>
      </c>
      <c r="I3050" s="253"/>
      <c r="J3050" s="253">
        <f t="shared" si="49"/>
        <v>0</v>
      </c>
    </row>
    <row r="3051" spans="1:10">
      <c r="A3051" s="253">
        <v>3243</v>
      </c>
      <c r="B3051" s="253" t="s">
        <v>527</v>
      </c>
      <c r="C3051" s="253" t="s">
        <v>479</v>
      </c>
      <c r="D3051" s="253" t="s">
        <v>4</v>
      </c>
      <c r="I3051" s="253"/>
      <c r="J3051" s="253">
        <f t="shared" si="49"/>
        <v>0</v>
      </c>
    </row>
    <row r="3052" spans="1:10">
      <c r="A3052" s="253">
        <v>3244</v>
      </c>
      <c r="B3052" s="253" t="s">
        <v>527</v>
      </c>
      <c r="C3052" s="253" t="s">
        <v>479</v>
      </c>
      <c r="D3052" s="253" t="s">
        <v>4</v>
      </c>
      <c r="I3052" s="253"/>
      <c r="J3052" s="253">
        <f t="shared" si="49"/>
        <v>0</v>
      </c>
    </row>
    <row r="3053" spans="1:10">
      <c r="A3053" s="253">
        <v>3245</v>
      </c>
      <c r="B3053" s="253" t="s">
        <v>527</v>
      </c>
      <c r="C3053" s="253" t="s">
        <v>479</v>
      </c>
      <c r="D3053" s="253" t="s">
        <v>4</v>
      </c>
      <c r="I3053" s="253"/>
      <c r="J3053" s="253">
        <f t="shared" si="49"/>
        <v>0</v>
      </c>
    </row>
    <row r="3054" spans="1:10">
      <c r="A3054" s="253">
        <v>3246</v>
      </c>
      <c r="B3054" s="253" t="s">
        <v>527</v>
      </c>
      <c r="C3054" s="253" t="s">
        <v>479</v>
      </c>
      <c r="D3054" s="253" t="s">
        <v>4</v>
      </c>
      <c r="I3054" s="253"/>
      <c r="J3054" s="253">
        <f t="shared" si="49"/>
        <v>0</v>
      </c>
    </row>
    <row r="3055" spans="1:10">
      <c r="A3055" s="253">
        <v>3247</v>
      </c>
      <c r="B3055" s="253" t="s">
        <v>527</v>
      </c>
      <c r="C3055" s="253" t="s">
        <v>479</v>
      </c>
      <c r="D3055" s="253" t="s">
        <v>4</v>
      </c>
      <c r="I3055" s="253"/>
      <c r="J3055" s="253">
        <f t="shared" si="49"/>
        <v>0</v>
      </c>
    </row>
    <row r="3056" spans="1:10">
      <c r="A3056" s="253">
        <v>3248</v>
      </c>
      <c r="B3056" s="253" t="s">
        <v>527</v>
      </c>
      <c r="C3056" s="253" t="s">
        <v>479</v>
      </c>
      <c r="D3056" s="253" t="s">
        <v>4</v>
      </c>
      <c r="I3056" s="253"/>
      <c r="J3056" s="253">
        <f t="shared" si="49"/>
        <v>0</v>
      </c>
    </row>
    <row r="3057" spans="1:10">
      <c r="A3057" s="253">
        <v>3249</v>
      </c>
      <c r="B3057" s="253" t="s">
        <v>527</v>
      </c>
      <c r="C3057" s="253" t="s">
        <v>479</v>
      </c>
      <c r="D3057" s="253" t="s">
        <v>4</v>
      </c>
      <c r="E3057" s="254" t="s">
        <v>571</v>
      </c>
      <c r="J3057" s="253">
        <f t="shared" si="49"/>
        <v>3</v>
      </c>
    </row>
    <row r="3058" spans="1:10">
      <c r="A3058" s="253">
        <v>3250</v>
      </c>
      <c r="B3058" s="253" t="s">
        <v>527</v>
      </c>
      <c r="C3058" s="253" t="s">
        <v>479</v>
      </c>
      <c r="D3058" s="253" t="s">
        <v>4</v>
      </c>
      <c r="E3058" s="254" t="s">
        <v>571</v>
      </c>
      <c r="J3058" s="253">
        <f t="shared" si="49"/>
        <v>3</v>
      </c>
    </row>
    <row r="3059" spans="1:10">
      <c r="A3059" s="253">
        <v>3251</v>
      </c>
      <c r="B3059" s="253" t="s">
        <v>527</v>
      </c>
      <c r="C3059" s="253" t="s">
        <v>479</v>
      </c>
      <c r="D3059" s="253" t="s">
        <v>4</v>
      </c>
      <c r="I3059" s="253"/>
      <c r="J3059" s="253">
        <f t="shared" si="49"/>
        <v>0</v>
      </c>
    </row>
    <row r="3060" spans="1:10">
      <c r="A3060" s="253">
        <v>3252</v>
      </c>
      <c r="B3060" s="253" t="s">
        <v>527</v>
      </c>
      <c r="C3060" s="253" t="s">
        <v>479</v>
      </c>
      <c r="D3060" s="253" t="s">
        <v>4</v>
      </c>
      <c r="I3060" s="253"/>
      <c r="J3060" s="253">
        <f t="shared" si="49"/>
        <v>0</v>
      </c>
    </row>
    <row r="3061" spans="1:10">
      <c r="A3061" s="253">
        <v>3253</v>
      </c>
      <c r="B3061" s="253" t="s">
        <v>527</v>
      </c>
      <c r="C3061" s="253" t="s">
        <v>479</v>
      </c>
      <c r="D3061" s="253" t="s">
        <v>4</v>
      </c>
      <c r="I3061" s="253"/>
      <c r="J3061" s="253">
        <f t="shared" si="49"/>
        <v>0</v>
      </c>
    </row>
    <row r="3062" spans="1:10">
      <c r="A3062" s="253">
        <v>3254</v>
      </c>
      <c r="B3062" s="253" t="s">
        <v>527</v>
      </c>
      <c r="C3062" s="253" t="s">
        <v>479</v>
      </c>
      <c r="D3062" s="253" t="s">
        <v>4</v>
      </c>
      <c r="I3062" s="253"/>
      <c r="J3062" s="253">
        <f t="shared" si="49"/>
        <v>0</v>
      </c>
    </row>
    <row r="3063" spans="1:10">
      <c r="A3063" s="253">
        <v>3255</v>
      </c>
      <c r="B3063" s="253" t="s">
        <v>527</v>
      </c>
      <c r="C3063" s="253" t="s">
        <v>479</v>
      </c>
      <c r="D3063" s="253" t="s">
        <v>4</v>
      </c>
      <c r="I3063" s="253"/>
      <c r="J3063" s="253">
        <f t="shared" si="49"/>
        <v>0</v>
      </c>
    </row>
    <row r="3064" spans="1:10">
      <c r="A3064" s="253">
        <v>3256</v>
      </c>
      <c r="B3064" s="253" t="s">
        <v>527</v>
      </c>
      <c r="C3064" s="253" t="s">
        <v>479</v>
      </c>
      <c r="D3064" s="253" t="s">
        <v>4</v>
      </c>
      <c r="I3064" s="253"/>
      <c r="J3064" s="253">
        <f t="shared" si="49"/>
        <v>0</v>
      </c>
    </row>
    <row r="3065" spans="1:10">
      <c r="A3065" s="253">
        <v>3257</v>
      </c>
      <c r="B3065" s="253" t="s">
        <v>527</v>
      </c>
      <c r="C3065" s="253" t="s">
        <v>479</v>
      </c>
      <c r="D3065" s="253" t="s">
        <v>4</v>
      </c>
      <c r="I3065" s="253"/>
      <c r="J3065" s="253">
        <f t="shared" si="49"/>
        <v>0</v>
      </c>
    </row>
    <row r="3066" spans="1:10">
      <c r="A3066" s="253">
        <v>3258</v>
      </c>
      <c r="B3066" s="253" t="s">
        <v>527</v>
      </c>
      <c r="C3066" s="253" t="s">
        <v>479</v>
      </c>
      <c r="D3066" s="253" t="s">
        <v>4</v>
      </c>
      <c r="I3066" s="253"/>
      <c r="J3066" s="253">
        <f t="shared" si="49"/>
        <v>0</v>
      </c>
    </row>
    <row r="3067" spans="1:10">
      <c r="A3067" s="253">
        <v>3259</v>
      </c>
      <c r="B3067" s="253" t="s">
        <v>527</v>
      </c>
      <c r="C3067" s="253" t="s">
        <v>479</v>
      </c>
      <c r="D3067" s="253" t="s">
        <v>4</v>
      </c>
      <c r="I3067" s="253"/>
      <c r="J3067" s="253">
        <f t="shared" si="49"/>
        <v>0</v>
      </c>
    </row>
    <row r="3068" spans="1:10">
      <c r="A3068" s="253">
        <v>3260</v>
      </c>
      <c r="B3068" s="253" t="s">
        <v>527</v>
      </c>
      <c r="C3068" s="253" t="s">
        <v>479</v>
      </c>
      <c r="D3068" s="253" t="s">
        <v>4</v>
      </c>
      <c r="I3068" s="253"/>
      <c r="J3068" s="253">
        <f t="shared" si="49"/>
        <v>0</v>
      </c>
    </row>
    <row r="3069" spans="1:10">
      <c r="A3069" s="253">
        <v>3261</v>
      </c>
      <c r="B3069" s="253" t="s">
        <v>527</v>
      </c>
      <c r="C3069" s="253" t="s">
        <v>479</v>
      </c>
      <c r="D3069" s="253" t="s">
        <v>4</v>
      </c>
      <c r="I3069" s="253"/>
      <c r="J3069" s="253">
        <f t="shared" si="49"/>
        <v>0</v>
      </c>
    </row>
    <row r="3070" spans="1:10">
      <c r="A3070" s="253">
        <v>3262</v>
      </c>
      <c r="B3070" s="253" t="s">
        <v>527</v>
      </c>
      <c r="C3070" s="253" t="s">
        <v>479</v>
      </c>
      <c r="D3070" s="253" t="s">
        <v>4</v>
      </c>
      <c r="I3070" s="253"/>
      <c r="J3070" s="253">
        <f t="shared" si="49"/>
        <v>0</v>
      </c>
    </row>
    <row r="3071" spans="1:10">
      <c r="A3071" s="253">
        <v>3263</v>
      </c>
      <c r="B3071" s="253" t="s">
        <v>527</v>
      </c>
      <c r="C3071" s="253" t="s">
        <v>479</v>
      </c>
      <c r="D3071" s="253" t="s">
        <v>4</v>
      </c>
      <c r="I3071" s="253"/>
      <c r="J3071" s="253">
        <f t="shared" si="49"/>
        <v>0</v>
      </c>
    </row>
    <row r="3072" spans="1:10">
      <c r="A3072" s="253">
        <v>3264</v>
      </c>
      <c r="B3072" s="253" t="s">
        <v>527</v>
      </c>
      <c r="C3072" s="253" t="s">
        <v>479</v>
      </c>
      <c r="D3072" s="253" t="s">
        <v>4</v>
      </c>
      <c r="I3072" s="253"/>
      <c r="J3072" s="253">
        <f t="shared" si="49"/>
        <v>0</v>
      </c>
    </row>
    <row r="3073" spans="1:10">
      <c r="A3073" s="253">
        <v>3265</v>
      </c>
      <c r="B3073" s="253" t="s">
        <v>527</v>
      </c>
      <c r="C3073" s="253" t="s">
        <v>479</v>
      </c>
      <c r="D3073" s="253" t="s">
        <v>4</v>
      </c>
      <c r="I3073" s="253"/>
      <c r="J3073" s="253">
        <f t="shared" si="49"/>
        <v>0</v>
      </c>
    </row>
    <row r="3074" spans="1:10">
      <c r="A3074" s="253">
        <v>3266</v>
      </c>
      <c r="B3074" s="253" t="s">
        <v>527</v>
      </c>
      <c r="C3074" s="253" t="s">
        <v>479</v>
      </c>
      <c r="D3074" s="253" t="s">
        <v>4</v>
      </c>
      <c r="I3074" s="253"/>
      <c r="J3074" s="253">
        <f t="shared" si="49"/>
        <v>0</v>
      </c>
    </row>
    <row r="3075" spans="1:10">
      <c r="A3075" s="253">
        <v>3267</v>
      </c>
      <c r="B3075" s="253" t="s">
        <v>527</v>
      </c>
      <c r="C3075" s="253" t="s">
        <v>479</v>
      </c>
      <c r="D3075" s="253" t="s">
        <v>4</v>
      </c>
      <c r="I3075" s="253"/>
      <c r="J3075" s="253">
        <f t="shared" si="49"/>
        <v>0</v>
      </c>
    </row>
    <row r="3076" spans="1:10">
      <c r="A3076" s="253">
        <v>3268</v>
      </c>
      <c r="B3076" s="253" t="s">
        <v>527</v>
      </c>
      <c r="C3076" s="253" t="s">
        <v>479</v>
      </c>
      <c r="D3076" s="253" t="s">
        <v>4</v>
      </c>
      <c r="I3076" s="253"/>
      <c r="J3076" s="253">
        <f t="shared" si="49"/>
        <v>0</v>
      </c>
    </row>
    <row r="3077" spans="1:10">
      <c r="A3077" s="253">
        <v>3269</v>
      </c>
      <c r="B3077" s="253" t="s">
        <v>527</v>
      </c>
      <c r="C3077" s="253" t="s">
        <v>479</v>
      </c>
      <c r="D3077" s="253" t="s">
        <v>4</v>
      </c>
      <c r="I3077" s="253"/>
      <c r="J3077" s="253">
        <f t="shared" si="49"/>
        <v>0</v>
      </c>
    </row>
    <row r="3078" spans="1:10">
      <c r="A3078" s="253">
        <v>3270</v>
      </c>
      <c r="B3078" s="253" t="s">
        <v>527</v>
      </c>
      <c r="C3078" s="253" t="s">
        <v>479</v>
      </c>
      <c r="D3078" s="253" t="s">
        <v>4</v>
      </c>
      <c r="I3078" s="253"/>
      <c r="J3078" s="253">
        <f t="shared" si="49"/>
        <v>0</v>
      </c>
    </row>
    <row r="3079" spans="1:10">
      <c r="A3079" s="253">
        <v>3271</v>
      </c>
      <c r="B3079" s="253" t="s">
        <v>527</v>
      </c>
      <c r="C3079" s="253" t="s">
        <v>479</v>
      </c>
      <c r="D3079" s="253" t="s">
        <v>4</v>
      </c>
      <c r="I3079" s="253"/>
      <c r="J3079" s="253">
        <f t="shared" si="49"/>
        <v>0</v>
      </c>
    </row>
    <row r="3080" spans="1:10">
      <c r="A3080" s="253">
        <v>3272</v>
      </c>
      <c r="B3080" s="253" t="s">
        <v>527</v>
      </c>
      <c r="C3080" s="253" t="s">
        <v>479</v>
      </c>
      <c r="D3080" s="253" t="s">
        <v>4</v>
      </c>
      <c r="I3080" s="253"/>
      <c r="J3080" s="253">
        <f t="shared" si="49"/>
        <v>0</v>
      </c>
    </row>
    <row r="3081" spans="1:10">
      <c r="A3081" s="253">
        <v>3273</v>
      </c>
      <c r="B3081" s="253" t="s">
        <v>527</v>
      </c>
      <c r="C3081" s="253" t="s">
        <v>479</v>
      </c>
      <c r="D3081" s="253" t="s">
        <v>4</v>
      </c>
      <c r="I3081" s="253"/>
      <c r="J3081" s="253">
        <f t="shared" ref="J3081:J3144" si="50">IF(E3081="Category 1",1,IF(E3081="Category 2",2,IF(E3081="Category 3",3,0)))</f>
        <v>0</v>
      </c>
    </row>
    <row r="3082" spans="1:10">
      <c r="A3082" s="253">
        <v>3274</v>
      </c>
      <c r="B3082" s="253" t="s">
        <v>527</v>
      </c>
      <c r="C3082" s="253" t="s">
        <v>479</v>
      </c>
      <c r="D3082" s="253" t="s">
        <v>4</v>
      </c>
      <c r="I3082" s="253"/>
      <c r="J3082" s="253">
        <f t="shared" si="50"/>
        <v>0</v>
      </c>
    </row>
    <row r="3083" spans="1:10">
      <c r="A3083" s="253">
        <v>3275</v>
      </c>
      <c r="B3083" s="253" t="s">
        <v>527</v>
      </c>
      <c r="C3083" s="253" t="s">
        <v>479</v>
      </c>
      <c r="D3083" s="253" t="s">
        <v>4</v>
      </c>
      <c r="I3083" s="253"/>
      <c r="J3083" s="253">
        <f t="shared" si="50"/>
        <v>0</v>
      </c>
    </row>
    <row r="3084" spans="1:10">
      <c r="A3084" s="253">
        <v>3276</v>
      </c>
      <c r="B3084" s="253" t="s">
        <v>527</v>
      </c>
      <c r="C3084" s="253" t="s">
        <v>479</v>
      </c>
      <c r="D3084" s="253" t="s">
        <v>4</v>
      </c>
      <c r="I3084" s="253"/>
      <c r="J3084" s="253">
        <f t="shared" si="50"/>
        <v>0</v>
      </c>
    </row>
    <row r="3085" spans="1:10">
      <c r="A3085" s="253">
        <v>3277</v>
      </c>
      <c r="B3085" s="253" t="s">
        <v>527</v>
      </c>
      <c r="C3085" s="253" t="s">
        <v>479</v>
      </c>
      <c r="D3085" s="253" t="s">
        <v>4</v>
      </c>
      <c r="I3085" s="253"/>
      <c r="J3085" s="253">
        <f t="shared" si="50"/>
        <v>0</v>
      </c>
    </row>
    <row r="3086" spans="1:10">
      <c r="A3086" s="253">
        <v>3278</v>
      </c>
      <c r="B3086" s="253" t="s">
        <v>527</v>
      </c>
      <c r="C3086" s="253" t="s">
        <v>479</v>
      </c>
      <c r="D3086" s="253" t="s">
        <v>4</v>
      </c>
      <c r="I3086" s="253"/>
      <c r="J3086" s="253">
        <f t="shared" si="50"/>
        <v>0</v>
      </c>
    </row>
    <row r="3087" spans="1:10">
      <c r="A3087" s="253">
        <v>3279</v>
      </c>
      <c r="B3087" s="253" t="s">
        <v>527</v>
      </c>
      <c r="C3087" s="253" t="s">
        <v>479</v>
      </c>
      <c r="D3087" s="253" t="s">
        <v>4</v>
      </c>
      <c r="I3087" s="253"/>
      <c r="J3087" s="253">
        <f t="shared" si="50"/>
        <v>0</v>
      </c>
    </row>
    <row r="3088" spans="1:10">
      <c r="A3088" s="253">
        <v>3280</v>
      </c>
      <c r="B3088" s="253" t="s">
        <v>527</v>
      </c>
      <c r="C3088" s="253" t="s">
        <v>479</v>
      </c>
      <c r="D3088" s="253" t="s">
        <v>4</v>
      </c>
      <c r="E3088" s="254" t="s">
        <v>570</v>
      </c>
      <c r="J3088" s="253">
        <f t="shared" si="50"/>
        <v>2</v>
      </c>
    </row>
    <row r="3089" spans="1:10">
      <c r="A3089" s="253">
        <v>3281</v>
      </c>
      <c r="B3089" s="253" t="s">
        <v>527</v>
      </c>
      <c r="C3089" s="253" t="s">
        <v>479</v>
      </c>
      <c r="D3089" s="253" t="s">
        <v>4</v>
      </c>
      <c r="I3089" s="253"/>
      <c r="J3089" s="253">
        <f t="shared" si="50"/>
        <v>0</v>
      </c>
    </row>
    <row r="3090" spans="1:10">
      <c r="A3090" s="253">
        <v>3282</v>
      </c>
      <c r="B3090" s="253" t="s">
        <v>527</v>
      </c>
      <c r="C3090" s="253" t="s">
        <v>479</v>
      </c>
      <c r="D3090" s="253" t="s">
        <v>4</v>
      </c>
      <c r="I3090" s="253"/>
      <c r="J3090" s="253">
        <f t="shared" si="50"/>
        <v>0</v>
      </c>
    </row>
    <row r="3091" spans="1:10">
      <c r="A3091" s="253">
        <v>3283</v>
      </c>
      <c r="B3091" s="253" t="s">
        <v>527</v>
      </c>
      <c r="C3091" s="253" t="s">
        <v>479</v>
      </c>
      <c r="D3091" s="253" t="s">
        <v>4</v>
      </c>
      <c r="I3091" s="253"/>
      <c r="J3091" s="253">
        <f t="shared" si="50"/>
        <v>0</v>
      </c>
    </row>
    <row r="3092" spans="1:10">
      <c r="A3092" s="253">
        <v>3284</v>
      </c>
      <c r="B3092" s="253" t="s">
        <v>527</v>
      </c>
      <c r="C3092" s="253" t="s">
        <v>479</v>
      </c>
      <c r="D3092" s="253" t="s">
        <v>4</v>
      </c>
      <c r="I3092" s="253"/>
      <c r="J3092" s="253">
        <f t="shared" si="50"/>
        <v>0</v>
      </c>
    </row>
    <row r="3093" spans="1:10">
      <c r="A3093" s="253">
        <v>3285</v>
      </c>
      <c r="B3093" s="253" t="s">
        <v>527</v>
      </c>
      <c r="C3093" s="253" t="s">
        <v>479</v>
      </c>
      <c r="D3093" s="253" t="s">
        <v>4</v>
      </c>
      <c r="I3093" s="253"/>
      <c r="J3093" s="253">
        <f t="shared" si="50"/>
        <v>0</v>
      </c>
    </row>
    <row r="3094" spans="1:10">
      <c r="A3094" s="253">
        <v>3286</v>
      </c>
      <c r="B3094" s="253" t="s">
        <v>527</v>
      </c>
      <c r="C3094" s="253" t="s">
        <v>479</v>
      </c>
      <c r="D3094" s="253" t="s">
        <v>4</v>
      </c>
      <c r="I3094" s="253"/>
      <c r="J3094" s="253">
        <f t="shared" si="50"/>
        <v>0</v>
      </c>
    </row>
    <row r="3095" spans="1:10">
      <c r="A3095" s="253">
        <v>3287</v>
      </c>
      <c r="B3095" s="253" t="s">
        <v>527</v>
      </c>
      <c r="C3095" s="253" t="s">
        <v>479</v>
      </c>
      <c r="D3095" s="253" t="s">
        <v>4</v>
      </c>
      <c r="I3095" s="253"/>
      <c r="J3095" s="253">
        <f t="shared" si="50"/>
        <v>0</v>
      </c>
    </row>
    <row r="3096" spans="1:10">
      <c r="A3096" s="253">
        <v>3288</v>
      </c>
      <c r="B3096" s="253" t="s">
        <v>527</v>
      </c>
      <c r="C3096" s="253" t="s">
        <v>479</v>
      </c>
      <c r="D3096" s="253" t="s">
        <v>4</v>
      </c>
      <c r="I3096" s="253"/>
      <c r="J3096" s="253">
        <f t="shared" si="50"/>
        <v>0</v>
      </c>
    </row>
    <row r="3097" spans="1:10">
      <c r="A3097" s="253">
        <v>3289</v>
      </c>
      <c r="B3097" s="253" t="s">
        <v>527</v>
      </c>
      <c r="C3097" s="253" t="s">
        <v>479</v>
      </c>
      <c r="D3097" s="253" t="s">
        <v>4</v>
      </c>
      <c r="I3097" s="253"/>
      <c r="J3097" s="253">
        <f t="shared" si="50"/>
        <v>0</v>
      </c>
    </row>
    <row r="3098" spans="1:10">
      <c r="A3098" s="253">
        <v>3290</v>
      </c>
      <c r="B3098" s="253" t="s">
        <v>527</v>
      </c>
      <c r="C3098" s="253" t="s">
        <v>479</v>
      </c>
      <c r="D3098" s="253" t="s">
        <v>4</v>
      </c>
      <c r="I3098" s="253"/>
      <c r="J3098" s="253">
        <f t="shared" si="50"/>
        <v>0</v>
      </c>
    </row>
    <row r="3099" spans="1:10">
      <c r="A3099" s="253">
        <v>3291</v>
      </c>
      <c r="B3099" s="253" t="s">
        <v>527</v>
      </c>
      <c r="C3099" s="253" t="s">
        <v>479</v>
      </c>
      <c r="D3099" s="253" t="s">
        <v>4</v>
      </c>
      <c r="I3099" s="253"/>
      <c r="J3099" s="253">
        <f t="shared" si="50"/>
        <v>0</v>
      </c>
    </row>
    <row r="3100" spans="1:10">
      <c r="A3100" s="253">
        <v>3292</v>
      </c>
      <c r="B3100" s="253" t="s">
        <v>527</v>
      </c>
      <c r="C3100" s="253" t="s">
        <v>479</v>
      </c>
      <c r="D3100" s="253" t="s">
        <v>4</v>
      </c>
      <c r="I3100" s="253"/>
      <c r="J3100" s="253">
        <f t="shared" si="50"/>
        <v>0</v>
      </c>
    </row>
    <row r="3101" spans="1:10">
      <c r="A3101" s="253">
        <v>3293</v>
      </c>
      <c r="B3101" s="253" t="s">
        <v>527</v>
      </c>
      <c r="C3101" s="253" t="s">
        <v>479</v>
      </c>
      <c r="D3101" s="253" t="s">
        <v>4</v>
      </c>
      <c r="I3101" s="253"/>
      <c r="J3101" s="253">
        <f t="shared" si="50"/>
        <v>0</v>
      </c>
    </row>
    <row r="3102" spans="1:10">
      <c r="A3102" s="253">
        <v>3294</v>
      </c>
      <c r="B3102" s="253" t="s">
        <v>527</v>
      </c>
      <c r="C3102" s="253" t="s">
        <v>479</v>
      </c>
      <c r="D3102" s="253" t="s">
        <v>4</v>
      </c>
      <c r="I3102" s="253"/>
      <c r="J3102" s="253">
        <f t="shared" si="50"/>
        <v>0</v>
      </c>
    </row>
    <row r="3103" spans="1:10">
      <c r="A3103" s="253">
        <v>3295</v>
      </c>
      <c r="B3103" s="253" t="s">
        <v>527</v>
      </c>
      <c r="C3103" s="253" t="s">
        <v>479</v>
      </c>
      <c r="D3103" s="253" t="s">
        <v>4</v>
      </c>
      <c r="I3103" s="253"/>
      <c r="J3103" s="253">
        <f t="shared" si="50"/>
        <v>0</v>
      </c>
    </row>
    <row r="3104" spans="1:10">
      <c r="A3104" s="253">
        <v>3296</v>
      </c>
      <c r="B3104" s="253" t="s">
        <v>527</v>
      </c>
      <c r="C3104" s="253" t="s">
        <v>479</v>
      </c>
      <c r="D3104" s="253" t="s">
        <v>4</v>
      </c>
      <c r="I3104" s="253"/>
      <c r="J3104" s="253">
        <f t="shared" si="50"/>
        <v>0</v>
      </c>
    </row>
    <row r="3105" spans="1:10">
      <c r="A3105" s="253">
        <v>3297</v>
      </c>
      <c r="B3105" s="253" t="s">
        <v>527</v>
      </c>
      <c r="C3105" s="253" t="s">
        <v>479</v>
      </c>
      <c r="D3105" s="253" t="s">
        <v>4</v>
      </c>
      <c r="I3105" s="253"/>
      <c r="J3105" s="253">
        <f t="shared" si="50"/>
        <v>0</v>
      </c>
    </row>
    <row r="3106" spans="1:10">
      <c r="A3106" s="253">
        <v>3298</v>
      </c>
      <c r="B3106" s="253" t="s">
        <v>527</v>
      </c>
      <c r="C3106" s="253" t="s">
        <v>479</v>
      </c>
      <c r="D3106" s="253" t="s">
        <v>4</v>
      </c>
      <c r="I3106" s="253"/>
      <c r="J3106" s="253">
        <f t="shared" si="50"/>
        <v>0</v>
      </c>
    </row>
    <row r="3107" spans="1:10">
      <c r="A3107" s="253">
        <v>3299</v>
      </c>
      <c r="B3107" s="253" t="s">
        <v>527</v>
      </c>
      <c r="C3107" s="253" t="s">
        <v>479</v>
      </c>
      <c r="D3107" s="253" t="s">
        <v>4</v>
      </c>
      <c r="I3107" s="253"/>
      <c r="J3107" s="253">
        <f t="shared" si="50"/>
        <v>0</v>
      </c>
    </row>
    <row r="3108" spans="1:10">
      <c r="A3108" s="253">
        <v>3300</v>
      </c>
      <c r="B3108" s="253" t="s">
        <v>527</v>
      </c>
      <c r="C3108" s="253" t="s">
        <v>479</v>
      </c>
      <c r="D3108" s="253" t="s">
        <v>4</v>
      </c>
      <c r="E3108" s="254" t="s">
        <v>571</v>
      </c>
      <c r="J3108" s="253">
        <f t="shared" si="50"/>
        <v>3</v>
      </c>
    </row>
    <row r="3109" spans="1:10">
      <c r="A3109" s="253">
        <v>3301</v>
      </c>
      <c r="B3109" s="253" t="s">
        <v>527</v>
      </c>
      <c r="C3109" s="253" t="s">
        <v>479</v>
      </c>
      <c r="D3109" s="253" t="s">
        <v>4</v>
      </c>
      <c r="I3109" s="253"/>
      <c r="J3109" s="253">
        <f t="shared" si="50"/>
        <v>0</v>
      </c>
    </row>
    <row r="3110" spans="1:10">
      <c r="A3110" s="253">
        <v>3302</v>
      </c>
      <c r="B3110" s="253" t="s">
        <v>527</v>
      </c>
      <c r="C3110" s="253" t="s">
        <v>479</v>
      </c>
      <c r="D3110" s="253" t="s">
        <v>4</v>
      </c>
      <c r="I3110" s="253"/>
      <c r="J3110" s="253">
        <f t="shared" si="50"/>
        <v>0</v>
      </c>
    </row>
    <row r="3111" spans="1:10">
      <c r="A3111" s="253">
        <v>3303</v>
      </c>
      <c r="B3111" s="253" t="s">
        <v>527</v>
      </c>
      <c r="C3111" s="253" t="s">
        <v>479</v>
      </c>
      <c r="D3111" s="253" t="s">
        <v>4</v>
      </c>
      <c r="I3111" s="253"/>
      <c r="J3111" s="253">
        <f t="shared" si="50"/>
        <v>0</v>
      </c>
    </row>
    <row r="3112" spans="1:10">
      <c r="A3112" s="253">
        <v>3304</v>
      </c>
      <c r="B3112" s="253" t="s">
        <v>527</v>
      </c>
      <c r="C3112" s="253" t="s">
        <v>479</v>
      </c>
      <c r="D3112" s="253" t="s">
        <v>4</v>
      </c>
      <c r="I3112" s="253"/>
      <c r="J3112" s="253">
        <f t="shared" si="50"/>
        <v>0</v>
      </c>
    </row>
    <row r="3113" spans="1:10">
      <c r="A3113" s="253">
        <v>3305</v>
      </c>
      <c r="B3113" s="253" t="s">
        <v>527</v>
      </c>
      <c r="C3113" s="253" t="s">
        <v>479</v>
      </c>
      <c r="D3113" s="253" t="s">
        <v>4</v>
      </c>
      <c r="E3113" s="254" t="s">
        <v>571</v>
      </c>
      <c r="J3113" s="253">
        <f t="shared" si="50"/>
        <v>3</v>
      </c>
    </row>
    <row r="3114" spans="1:10">
      <c r="A3114" s="253">
        <v>3306</v>
      </c>
      <c r="B3114" s="253" t="s">
        <v>527</v>
      </c>
      <c r="C3114" s="253" t="s">
        <v>479</v>
      </c>
      <c r="D3114" s="253" t="s">
        <v>4</v>
      </c>
      <c r="I3114" s="253"/>
      <c r="J3114" s="253">
        <f t="shared" si="50"/>
        <v>0</v>
      </c>
    </row>
    <row r="3115" spans="1:10">
      <c r="A3115" s="253">
        <v>3307</v>
      </c>
      <c r="B3115" s="253" t="s">
        <v>527</v>
      </c>
      <c r="C3115" s="253" t="s">
        <v>479</v>
      </c>
      <c r="D3115" s="253" t="s">
        <v>4</v>
      </c>
      <c r="I3115" s="253"/>
      <c r="J3115" s="253">
        <f t="shared" si="50"/>
        <v>0</v>
      </c>
    </row>
    <row r="3116" spans="1:10">
      <c r="A3116" s="253">
        <v>3308</v>
      </c>
      <c r="B3116" s="253" t="s">
        <v>527</v>
      </c>
      <c r="C3116" s="253" t="s">
        <v>479</v>
      </c>
      <c r="D3116" s="253" t="s">
        <v>4</v>
      </c>
      <c r="I3116" s="253"/>
      <c r="J3116" s="253">
        <f t="shared" si="50"/>
        <v>0</v>
      </c>
    </row>
    <row r="3117" spans="1:10">
      <c r="A3117" s="253">
        <v>3309</v>
      </c>
      <c r="B3117" s="253" t="s">
        <v>527</v>
      </c>
      <c r="C3117" s="253" t="s">
        <v>479</v>
      </c>
      <c r="D3117" s="253" t="s">
        <v>4</v>
      </c>
      <c r="I3117" s="253"/>
      <c r="J3117" s="253">
        <f t="shared" si="50"/>
        <v>0</v>
      </c>
    </row>
    <row r="3118" spans="1:10">
      <c r="A3118" s="253">
        <v>3310</v>
      </c>
      <c r="B3118" s="253" t="s">
        <v>527</v>
      </c>
      <c r="C3118" s="253" t="s">
        <v>479</v>
      </c>
      <c r="D3118" s="253" t="s">
        <v>4</v>
      </c>
      <c r="I3118" s="253"/>
      <c r="J3118" s="253">
        <f t="shared" si="50"/>
        <v>0</v>
      </c>
    </row>
    <row r="3119" spans="1:10">
      <c r="A3119" s="253">
        <v>3311</v>
      </c>
      <c r="B3119" s="253" t="s">
        <v>527</v>
      </c>
      <c r="C3119" s="253" t="s">
        <v>479</v>
      </c>
      <c r="D3119" s="253" t="s">
        <v>4</v>
      </c>
      <c r="I3119" s="253"/>
      <c r="J3119" s="253">
        <f t="shared" si="50"/>
        <v>0</v>
      </c>
    </row>
    <row r="3120" spans="1:10">
      <c r="A3120" s="253">
        <v>3312</v>
      </c>
      <c r="B3120" s="253" t="s">
        <v>527</v>
      </c>
      <c r="C3120" s="253" t="s">
        <v>479</v>
      </c>
      <c r="D3120" s="253" t="s">
        <v>4</v>
      </c>
      <c r="I3120" s="253"/>
      <c r="J3120" s="253">
        <f t="shared" si="50"/>
        <v>0</v>
      </c>
    </row>
    <row r="3121" spans="1:10">
      <c r="A3121" s="253">
        <v>3313</v>
      </c>
      <c r="B3121" s="253" t="s">
        <v>527</v>
      </c>
      <c r="C3121" s="253" t="s">
        <v>479</v>
      </c>
      <c r="D3121" s="253" t="s">
        <v>4</v>
      </c>
      <c r="I3121" s="253"/>
      <c r="J3121" s="253">
        <f t="shared" si="50"/>
        <v>0</v>
      </c>
    </row>
    <row r="3122" spans="1:10">
      <c r="A3122" s="253">
        <v>3314</v>
      </c>
      <c r="B3122" s="253" t="s">
        <v>527</v>
      </c>
      <c r="C3122" s="253" t="s">
        <v>479</v>
      </c>
      <c r="D3122" s="253" t="s">
        <v>4</v>
      </c>
      <c r="I3122" s="253"/>
      <c r="J3122" s="253">
        <f t="shared" si="50"/>
        <v>0</v>
      </c>
    </row>
    <row r="3123" spans="1:10">
      <c r="A3123" s="253">
        <v>3315</v>
      </c>
      <c r="B3123" s="253" t="s">
        <v>527</v>
      </c>
      <c r="C3123" s="253" t="s">
        <v>479</v>
      </c>
      <c r="D3123" s="253" t="s">
        <v>4</v>
      </c>
      <c r="I3123" s="253"/>
      <c r="J3123" s="253">
        <f t="shared" si="50"/>
        <v>0</v>
      </c>
    </row>
    <row r="3124" spans="1:10">
      <c r="A3124" s="253">
        <v>3316</v>
      </c>
      <c r="B3124" s="253" t="s">
        <v>527</v>
      </c>
      <c r="C3124" s="253" t="s">
        <v>479</v>
      </c>
      <c r="D3124" s="253" t="s">
        <v>4</v>
      </c>
      <c r="I3124" s="253"/>
      <c r="J3124" s="253">
        <f t="shared" si="50"/>
        <v>0</v>
      </c>
    </row>
    <row r="3125" spans="1:10">
      <c r="A3125" s="253">
        <v>3317</v>
      </c>
      <c r="B3125" s="253" t="s">
        <v>527</v>
      </c>
      <c r="C3125" s="253" t="s">
        <v>479</v>
      </c>
      <c r="D3125" s="253" t="s">
        <v>4</v>
      </c>
      <c r="I3125" s="253"/>
      <c r="J3125" s="253">
        <f t="shared" si="50"/>
        <v>0</v>
      </c>
    </row>
    <row r="3126" spans="1:10">
      <c r="A3126" s="253">
        <v>3318</v>
      </c>
      <c r="B3126" s="253" t="s">
        <v>527</v>
      </c>
      <c r="C3126" s="253" t="s">
        <v>479</v>
      </c>
      <c r="D3126" s="253" t="s">
        <v>4</v>
      </c>
      <c r="I3126" s="253"/>
      <c r="J3126" s="253">
        <f t="shared" si="50"/>
        <v>0</v>
      </c>
    </row>
    <row r="3127" spans="1:10">
      <c r="A3127" s="253">
        <v>3319</v>
      </c>
      <c r="B3127" s="253" t="s">
        <v>527</v>
      </c>
      <c r="C3127" s="253" t="s">
        <v>479</v>
      </c>
      <c r="D3127" s="253" t="s">
        <v>4</v>
      </c>
      <c r="I3127" s="253"/>
      <c r="J3127" s="253">
        <f t="shared" si="50"/>
        <v>0</v>
      </c>
    </row>
    <row r="3128" spans="1:10">
      <c r="A3128" s="253">
        <v>3320</v>
      </c>
      <c r="B3128" s="253" t="s">
        <v>527</v>
      </c>
      <c r="C3128" s="253" t="s">
        <v>479</v>
      </c>
      <c r="D3128" s="253" t="s">
        <v>4</v>
      </c>
      <c r="I3128" s="253"/>
      <c r="J3128" s="253">
        <f t="shared" si="50"/>
        <v>0</v>
      </c>
    </row>
    <row r="3129" spans="1:10">
      <c r="A3129" s="253">
        <v>3321</v>
      </c>
      <c r="B3129" s="253" t="s">
        <v>527</v>
      </c>
      <c r="C3129" s="253" t="s">
        <v>479</v>
      </c>
      <c r="D3129" s="253" t="s">
        <v>4</v>
      </c>
      <c r="I3129" s="253"/>
      <c r="J3129" s="253">
        <f t="shared" si="50"/>
        <v>0</v>
      </c>
    </row>
    <row r="3130" spans="1:10">
      <c r="A3130" s="253">
        <v>3322</v>
      </c>
      <c r="B3130" s="253" t="s">
        <v>527</v>
      </c>
      <c r="C3130" s="253" t="s">
        <v>479</v>
      </c>
      <c r="D3130" s="253" t="s">
        <v>4</v>
      </c>
      <c r="I3130" s="253"/>
      <c r="J3130" s="253">
        <f t="shared" si="50"/>
        <v>0</v>
      </c>
    </row>
    <row r="3131" spans="1:10">
      <c r="A3131" s="253">
        <v>3323</v>
      </c>
      <c r="B3131" s="253" t="s">
        <v>527</v>
      </c>
      <c r="C3131" s="253" t="s">
        <v>479</v>
      </c>
      <c r="D3131" s="253" t="s">
        <v>4</v>
      </c>
      <c r="I3131" s="253"/>
      <c r="J3131" s="253">
        <f t="shared" si="50"/>
        <v>0</v>
      </c>
    </row>
    <row r="3132" spans="1:10">
      <c r="A3132" s="253">
        <v>3324</v>
      </c>
      <c r="B3132" s="253" t="s">
        <v>527</v>
      </c>
      <c r="C3132" s="253" t="s">
        <v>479</v>
      </c>
      <c r="D3132" s="253" t="s">
        <v>4</v>
      </c>
      <c r="I3132" s="253"/>
      <c r="J3132" s="253">
        <f t="shared" si="50"/>
        <v>0</v>
      </c>
    </row>
    <row r="3133" spans="1:10">
      <c r="A3133" s="253">
        <v>3325</v>
      </c>
      <c r="B3133" s="253" t="s">
        <v>527</v>
      </c>
      <c r="C3133" s="253" t="s">
        <v>479</v>
      </c>
      <c r="D3133" s="253" t="s">
        <v>4</v>
      </c>
      <c r="I3133" s="253"/>
      <c r="J3133" s="253">
        <f t="shared" si="50"/>
        <v>0</v>
      </c>
    </row>
    <row r="3134" spans="1:10">
      <c r="A3134" s="253">
        <v>3326</v>
      </c>
      <c r="B3134" s="253" t="s">
        <v>527</v>
      </c>
      <c r="C3134" s="253" t="s">
        <v>479</v>
      </c>
      <c r="D3134" s="253" t="s">
        <v>4</v>
      </c>
      <c r="I3134" s="253"/>
      <c r="J3134" s="253">
        <f t="shared" si="50"/>
        <v>0</v>
      </c>
    </row>
    <row r="3135" spans="1:10">
      <c r="A3135" s="253">
        <v>3327</v>
      </c>
      <c r="B3135" s="253" t="s">
        <v>527</v>
      </c>
      <c r="C3135" s="253" t="s">
        <v>479</v>
      </c>
      <c r="D3135" s="253" t="s">
        <v>4</v>
      </c>
      <c r="I3135" s="253"/>
      <c r="J3135" s="253">
        <f t="shared" si="50"/>
        <v>0</v>
      </c>
    </row>
    <row r="3136" spans="1:10">
      <c r="A3136" s="253">
        <v>3328</v>
      </c>
      <c r="B3136" s="253" t="s">
        <v>527</v>
      </c>
      <c r="C3136" s="253" t="s">
        <v>479</v>
      </c>
      <c r="D3136" s="253" t="s">
        <v>4</v>
      </c>
      <c r="I3136" s="253"/>
      <c r="J3136" s="253">
        <f t="shared" si="50"/>
        <v>0</v>
      </c>
    </row>
    <row r="3137" spans="1:10">
      <c r="A3137" s="253">
        <v>3329</v>
      </c>
      <c r="B3137" s="253" t="s">
        <v>527</v>
      </c>
      <c r="C3137" s="253" t="s">
        <v>479</v>
      </c>
      <c r="D3137" s="253" t="s">
        <v>4</v>
      </c>
      <c r="I3137" s="253"/>
      <c r="J3137" s="253">
        <f t="shared" si="50"/>
        <v>0</v>
      </c>
    </row>
    <row r="3138" spans="1:10">
      <c r="A3138" s="253">
        <v>3330</v>
      </c>
      <c r="B3138" s="253" t="s">
        <v>527</v>
      </c>
      <c r="C3138" s="253" t="s">
        <v>479</v>
      </c>
      <c r="D3138" s="253" t="s">
        <v>4</v>
      </c>
      <c r="I3138" s="253"/>
      <c r="J3138" s="253">
        <f t="shared" si="50"/>
        <v>0</v>
      </c>
    </row>
    <row r="3139" spans="1:10">
      <c r="A3139" s="253">
        <v>3331</v>
      </c>
      <c r="B3139" s="253" t="s">
        <v>527</v>
      </c>
      <c r="C3139" s="253" t="s">
        <v>479</v>
      </c>
      <c r="D3139" s="253" t="s">
        <v>4</v>
      </c>
      <c r="E3139" s="254" t="s">
        <v>571</v>
      </c>
      <c r="J3139" s="253">
        <f t="shared" si="50"/>
        <v>3</v>
      </c>
    </row>
    <row r="3140" spans="1:10">
      <c r="A3140" s="253">
        <v>3332</v>
      </c>
      <c r="B3140" s="253" t="s">
        <v>527</v>
      </c>
      <c r="C3140" s="253" t="s">
        <v>479</v>
      </c>
      <c r="D3140" s="253" t="s">
        <v>4</v>
      </c>
      <c r="I3140" s="253"/>
      <c r="J3140" s="253">
        <f t="shared" si="50"/>
        <v>0</v>
      </c>
    </row>
    <row r="3141" spans="1:10">
      <c r="A3141" s="253">
        <v>3333</v>
      </c>
      <c r="B3141" s="253" t="s">
        <v>527</v>
      </c>
      <c r="C3141" s="253" t="s">
        <v>479</v>
      </c>
      <c r="D3141" s="253" t="s">
        <v>4</v>
      </c>
      <c r="I3141" s="253"/>
      <c r="J3141" s="253">
        <f t="shared" si="50"/>
        <v>0</v>
      </c>
    </row>
    <row r="3142" spans="1:10">
      <c r="A3142" s="253">
        <v>3334</v>
      </c>
      <c r="B3142" s="253" t="s">
        <v>527</v>
      </c>
      <c r="C3142" s="253" t="s">
        <v>479</v>
      </c>
      <c r="D3142" s="253" t="s">
        <v>4</v>
      </c>
      <c r="I3142" s="253"/>
      <c r="J3142" s="253">
        <f t="shared" si="50"/>
        <v>0</v>
      </c>
    </row>
    <row r="3143" spans="1:10">
      <c r="A3143" s="253">
        <v>3335</v>
      </c>
      <c r="B3143" s="253" t="s">
        <v>527</v>
      </c>
      <c r="C3143" s="253" t="s">
        <v>553</v>
      </c>
      <c r="D3143" s="253" t="s">
        <v>565</v>
      </c>
      <c r="E3143" s="254" t="s">
        <v>565</v>
      </c>
      <c r="G3143" s="257" t="s">
        <v>572</v>
      </c>
      <c r="J3143" s="253">
        <f t="shared" si="50"/>
        <v>1</v>
      </c>
    </row>
    <row r="3144" spans="1:10">
      <c r="A3144" s="253">
        <v>3336</v>
      </c>
      <c r="B3144" s="253" t="s">
        <v>527</v>
      </c>
      <c r="C3144" s="253" t="s">
        <v>553</v>
      </c>
      <c r="D3144" s="253" t="s">
        <v>565</v>
      </c>
      <c r="E3144" s="254" t="s">
        <v>565</v>
      </c>
      <c r="G3144" s="257" t="s">
        <v>572</v>
      </c>
      <c r="J3144" s="253">
        <f t="shared" si="50"/>
        <v>1</v>
      </c>
    </row>
    <row r="3145" spans="1:10">
      <c r="A3145" s="253">
        <v>3337</v>
      </c>
      <c r="B3145" s="253" t="s">
        <v>527</v>
      </c>
      <c r="C3145" s="253" t="s">
        <v>553</v>
      </c>
      <c r="D3145" s="253" t="s">
        <v>565</v>
      </c>
      <c r="E3145" s="254" t="s">
        <v>565</v>
      </c>
      <c r="G3145" s="257" t="s">
        <v>566</v>
      </c>
      <c r="J3145" s="253">
        <f t="shared" ref="J3145:J3208" si="51">IF(E3145="Category 1",1,IF(E3145="Category 2",2,IF(E3145="Category 3",3,0)))</f>
        <v>1</v>
      </c>
    </row>
    <row r="3146" spans="1:10">
      <c r="A3146" s="253">
        <v>3338</v>
      </c>
      <c r="B3146" s="253" t="s">
        <v>527</v>
      </c>
      <c r="C3146" s="253" t="s">
        <v>553</v>
      </c>
      <c r="D3146" s="253" t="s">
        <v>565</v>
      </c>
      <c r="E3146" s="254" t="s">
        <v>565</v>
      </c>
      <c r="G3146" s="257" t="s">
        <v>566</v>
      </c>
      <c r="J3146" s="253">
        <f t="shared" si="51"/>
        <v>1</v>
      </c>
    </row>
    <row r="3147" spans="1:10">
      <c r="A3147" s="253">
        <v>3339</v>
      </c>
      <c r="B3147" s="253" t="s">
        <v>527</v>
      </c>
      <c r="C3147" s="253" t="s">
        <v>553</v>
      </c>
      <c r="D3147" s="253" t="s">
        <v>565</v>
      </c>
      <c r="E3147" s="254" t="s">
        <v>565</v>
      </c>
      <c r="G3147" s="257" t="s">
        <v>566</v>
      </c>
      <c r="J3147" s="253">
        <f t="shared" si="51"/>
        <v>1</v>
      </c>
    </row>
    <row r="3148" spans="1:10">
      <c r="A3148" s="253">
        <v>3340</v>
      </c>
      <c r="B3148" s="253" t="s">
        <v>527</v>
      </c>
      <c r="C3148" s="253" t="s">
        <v>553</v>
      </c>
      <c r="D3148" s="253" t="s">
        <v>565</v>
      </c>
      <c r="E3148" s="254" t="s">
        <v>565</v>
      </c>
      <c r="G3148" s="257" t="s">
        <v>566</v>
      </c>
      <c r="J3148" s="253">
        <f t="shared" si="51"/>
        <v>1</v>
      </c>
    </row>
    <row r="3149" spans="1:10">
      <c r="A3149" s="253">
        <v>3341</v>
      </c>
      <c r="B3149" s="253" t="s">
        <v>527</v>
      </c>
      <c r="C3149" s="253" t="s">
        <v>553</v>
      </c>
      <c r="D3149" s="253" t="s">
        <v>565</v>
      </c>
      <c r="E3149" s="254" t="s">
        <v>565</v>
      </c>
      <c r="G3149" s="257" t="s">
        <v>566</v>
      </c>
      <c r="J3149" s="253">
        <f t="shared" si="51"/>
        <v>1</v>
      </c>
    </row>
    <row r="3150" spans="1:10">
      <c r="A3150" s="253">
        <v>3342</v>
      </c>
      <c r="B3150" s="253" t="s">
        <v>527</v>
      </c>
      <c r="C3150" s="253" t="s">
        <v>479</v>
      </c>
      <c r="D3150" s="253" t="s">
        <v>4</v>
      </c>
      <c r="I3150" s="253"/>
      <c r="J3150" s="253">
        <f t="shared" si="51"/>
        <v>0</v>
      </c>
    </row>
    <row r="3151" spans="1:10">
      <c r="A3151" s="253">
        <v>3343</v>
      </c>
      <c r="B3151" s="253" t="s">
        <v>527</v>
      </c>
      <c r="C3151" s="253" t="s">
        <v>479</v>
      </c>
      <c r="D3151" s="253" t="s">
        <v>4</v>
      </c>
      <c r="I3151" s="253"/>
      <c r="J3151" s="253">
        <f t="shared" si="51"/>
        <v>0</v>
      </c>
    </row>
    <row r="3152" spans="1:10">
      <c r="A3152" s="253">
        <v>3344</v>
      </c>
      <c r="B3152" s="253" t="s">
        <v>527</v>
      </c>
      <c r="C3152" s="253" t="s">
        <v>479</v>
      </c>
      <c r="D3152" s="253" t="s">
        <v>4</v>
      </c>
      <c r="I3152" s="253"/>
      <c r="J3152" s="253">
        <f t="shared" si="51"/>
        <v>0</v>
      </c>
    </row>
    <row r="3153" spans="1:10">
      <c r="A3153" s="253">
        <v>3345</v>
      </c>
      <c r="B3153" s="253" t="s">
        <v>527</v>
      </c>
      <c r="C3153" s="253" t="s">
        <v>479</v>
      </c>
      <c r="D3153" s="253" t="s">
        <v>4</v>
      </c>
      <c r="I3153" s="253"/>
      <c r="J3153" s="253">
        <f t="shared" si="51"/>
        <v>0</v>
      </c>
    </row>
    <row r="3154" spans="1:10">
      <c r="A3154" s="253">
        <v>3346</v>
      </c>
      <c r="B3154" s="253" t="s">
        <v>527</v>
      </c>
      <c r="C3154" s="253" t="s">
        <v>479</v>
      </c>
      <c r="D3154" s="253" t="s">
        <v>4</v>
      </c>
      <c r="I3154" s="253"/>
      <c r="J3154" s="253">
        <f t="shared" si="51"/>
        <v>0</v>
      </c>
    </row>
    <row r="3155" spans="1:10">
      <c r="A3155" s="253">
        <v>3347</v>
      </c>
      <c r="B3155" s="253" t="s">
        <v>527</v>
      </c>
      <c r="C3155" s="253" t="s">
        <v>479</v>
      </c>
      <c r="D3155" s="253" t="s">
        <v>4</v>
      </c>
      <c r="I3155" s="253"/>
      <c r="J3155" s="253">
        <f t="shared" si="51"/>
        <v>0</v>
      </c>
    </row>
    <row r="3156" spans="1:10">
      <c r="A3156" s="253">
        <v>3348</v>
      </c>
      <c r="B3156" s="253" t="s">
        <v>527</v>
      </c>
      <c r="C3156" s="253" t="s">
        <v>479</v>
      </c>
      <c r="D3156" s="253" t="s">
        <v>4</v>
      </c>
      <c r="I3156" s="253"/>
      <c r="J3156" s="253">
        <f t="shared" si="51"/>
        <v>0</v>
      </c>
    </row>
    <row r="3157" spans="1:10">
      <c r="A3157" s="253">
        <v>3349</v>
      </c>
      <c r="B3157" s="253" t="s">
        <v>527</v>
      </c>
      <c r="C3157" s="253" t="s">
        <v>479</v>
      </c>
      <c r="D3157" s="253" t="s">
        <v>4</v>
      </c>
      <c r="I3157" s="253"/>
      <c r="J3157" s="253">
        <f t="shared" si="51"/>
        <v>0</v>
      </c>
    </row>
    <row r="3158" spans="1:10">
      <c r="A3158" s="253">
        <v>3350</v>
      </c>
      <c r="B3158" s="253" t="s">
        <v>527</v>
      </c>
      <c r="C3158" s="253" t="s">
        <v>479</v>
      </c>
      <c r="D3158" s="253" t="s">
        <v>4</v>
      </c>
      <c r="E3158" s="254" t="s">
        <v>570</v>
      </c>
      <c r="J3158" s="253">
        <f t="shared" si="51"/>
        <v>2</v>
      </c>
    </row>
    <row r="3159" spans="1:10">
      <c r="A3159" s="253">
        <v>3351</v>
      </c>
      <c r="B3159" s="253" t="s">
        <v>527</v>
      </c>
      <c r="C3159" s="253" t="s">
        <v>479</v>
      </c>
      <c r="D3159" s="253" t="s">
        <v>4</v>
      </c>
      <c r="I3159" s="253"/>
      <c r="J3159" s="253">
        <f t="shared" si="51"/>
        <v>0</v>
      </c>
    </row>
    <row r="3160" spans="1:10">
      <c r="A3160" s="253">
        <v>3352</v>
      </c>
      <c r="B3160" s="253" t="s">
        <v>527</v>
      </c>
      <c r="C3160" s="253" t="s">
        <v>479</v>
      </c>
      <c r="D3160" s="253" t="s">
        <v>4</v>
      </c>
      <c r="E3160" s="254" t="s">
        <v>571</v>
      </c>
      <c r="J3160" s="253">
        <f t="shared" si="51"/>
        <v>3</v>
      </c>
    </row>
    <row r="3161" spans="1:10">
      <c r="A3161" s="253">
        <v>3353</v>
      </c>
      <c r="B3161" s="253" t="s">
        <v>527</v>
      </c>
      <c r="C3161" s="253" t="s">
        <v>479</v>
      </c>
      <c r="D3161" s="253" t="s">
        <v>4</v>
      </c>
      <c r="I3161" s="253"/>
      <c r="J3161" s="253">
        <f t="shared" si="51"/>
        <v>0</v>
      </c>
    </row>
    <row r="3162" spans="1:10">
      <c r="A3162" s="253">
        <v>3354</v>
      </c>
      <c r="B3162" s="253" t="s">
        <v>527</v>
      </c>
      <c r="C3162" s="253" t="s">
        <v>479</v>
      </c>
      <c r="D3162" s="253" t="s">
        <v>4</v>
      </c>
      <c r="I3162" s="253"/>
      <c r="J3162" s="253">
        <f t="shared" si="51"/>
        <v>0</v>
      </c>
    </row>
    <row r="3163" spans="1:10">
      <c r="A3163" s="253">
        <v>3355</v>
      </c>
      <c r="B3163" s="253" t="s">
        <v>527</v>
      </c>
      <c r="C3163" s="253" t="s">
        <v>479</v>
      </c>
      <c r="D3163" s="253" t="s">
        <v>4</v>
      </c>
      <c r="E3163" s="254" t="s">
        <v>570</v>
      </c>
      <c r="J3163" s="253">
        <f t="shared" si="51"/>
        <v>2</v>
      </c>
    </row>
    <row r="3164" spans="1:10">
      <c r="A3164" s="253">
        <v>3356</v>
      </c>
      <c r="B3164" s="253" t="s">
        <v>527</v>
      </c>
      <c r="C3164" s="253" t="s">
        <v>479</v>
      </c>
      <c r="D3164" s="253" t="s">
        <v>4</v>
      </c>
      <c r="E3164" s="254" t="s">
        <v>570</v>
      </c>
      <c r="J3164" s="253">
        <f t="shared" si="51"/>
        <v>2</v>
      </c>
    </row>
    <row r="3165" spans="1:10">
      <c r="A3165" s="253">
        <v>3357</v>
      </c>
      <c r="B3165" s="253" t="s">
        <v>527</v>
      </c>
      <c r="C3165" s="253" t="s">
        <v>479</v>
      </c>
      <c r="D3165" s="253" t="s">
        <v>4</v>
      </c>
      <c r="E3165" s="254" t="s">
        <v>570</v>
      </c>
      <c r="J3165" s="253">
        <f t="shared" si="51"/>
        <v>2</v>
      </c>
    </row>
    <row r="3166" spans="1:10">
      <c r="A3166" s="253">
        <v>3358</v>
      </c>
      <c r="B3166" s="253" t="s">
        <v>527</v>
      </c>
      <c r="C3166" s="253" t="s">
        <v>479</v>
      </c>
      <c r="D3166" s="253" t="s">
        <v>4</v>
      </c>
      <c r="E3166" s="254" t="s">
        <v>570</v>
      </c>
      <c r="J3166" s="253">
        <f t="shared" si="51"/>
        <v>2</v>
      </c>
    </row>
    <row r="3167" spans="1:10">
      <c r="A3167" s="253">
        <v>3359</v>
      </c>
      <c r="B3167" s="253" t="s">
        <v>527</v>
      </c>
      <c r="C3167" s="253" t="s">
        <v>479</v>
      </c>
      <c r="D3167" s="253" t="s">
        <v>4</v>
      </c>
      <c r="I3167" s="253"/>
      <c r="J3167" s="253">
        <f t="shared" si="51"/>
        <v>0</v>
      </c>
    </row>
    <row r="3168" spans="1:10">
      <c r="A3168" s="253">
        <v>3360</v>
      </c>
      <c r="B3168" s="253" t="s">
        <v>527</v>
      </c>
      <c r="C3168" s="253" t="s">
        <v>479</v>
      </c>
      <c r="D3168" s="253" t="s">
        <v>4</v>
      </c>
      <c r="I3168" s="253"/>
      <c r="J3168" s="253">
        <f t="shared" si="51"/>
        <v>0</v>
      </c>
    </row>
    <row r="3169" spans="1:10">
      <c r="A3169" s="253">
        <v>3361</v>
      </c>
      <c r="B3169" s="253" t="s">
        <v>527</v>
      </c>
      <c r="C3169" s="253" t="s">
        <v>479</v>
      </c>
      <c r="D3169" s="253" t="s">
        <v>4</v>
      </c>
      <c r="I3169" s="253"/>
      <c r="J3169" s="253">
        <f t="shared" si="51"/>
        <v>0</v>
      </c>
    </row>
    <row r="3170" spans="1:10">
      <c r="A3170" s="253">
        <v>3362</v>
      </c>
      <c r="B3170" s="253" t="s">
        <v>527</v>
      </c>
      <c r="C3170" s="253" t="s">
        <v>479</v>
      </c>
      <c r="D3170" s="253" t="s">
        <v>4</v>
      </c>
      <c r="I3170" s="253"/>
      <c r="J3170" s="253">
        <f t="shared" si="51"/>
        <v>0</v>
      </c>
    </row>
    <row r="3171" spans="1:10">
      <c r="A3171" s="253">
        <v>3363</v>
      </c>
      <c r="B3171" s="253" t="s">
        <v>527</v>
      </c>
      <c r="C3171" s="253" t="s">
        <v>479</v>
      </c>
      <c r="D3171" s="253" t="s">
        <v>4</v>
      </c>
      <c r="E3171" s="254" t="s">
        <v>571</v>
      </c>
      <c r="J3171" s="253">
        <f t="shared" si="51"/>
        <v>3</v>
      </c>
    </row>
    <row r="3172" spans="1:10">
      <c r="A3172" s="253">
        <v>3364</v>
      </c>
      <c r="B3172" s="253" t="s">
        <v>527</v>
      </c>
      <c r="C3172" s="253" t="s">
        <v>479</v>
      </c>
      <c r="D3172" s="253" t="s">
        <v>4</v>
      </c>
      <c r="E3172" s="254" t="s">
        <v>571</v>
      </c>
      <c r="J3172" s="253">
        <f t="shared" si="51"/>
        <v>3</v>
      </c>
    </row>
    <row r="3173" spans="1:10">
      <c r="A3173" s="253">
        <v>3365</v>
      </c>
      <c r="B3173" s="253" t="s">
        <v>527</v>
      </c>
      <c r="C3173" s="253" t="s">
        <v>479</v>
      </c>
      <c r="D3173" s="253" t="s">
        <v>4</v>
      </c>
      <c r="I3173" s="253"/>
      <c r="J3173" s="253">
        <f t="shared" si="51"/>
        <v>0</v>
      </c>
    </row>
    <row r="3174" spans="1:10">
      <c r="A3174" s="253">
        <v>3366</v>
      </c>
      <c r="B3174" s="253" t="s">
        <v>527</v>
      </c>
      <c r="C3174" s="253" t="s">
        <v>479</v>
      </c>
      <c r="D3174" s="253" t="s">
        <v>4</v>
      </c>
      <c r="I3174" s="253"/>
      <c r="J3174" s="253">
        <f t="shared" si="51"/>
        <v>0</v>
      </c>
    </row>
    <row r="3175" spans="1:10">
      <c r="A3175" s="253">
        <v>3367</v>
      </c>
      <c r="B3175" s="253" t="s">
        <v>527</v>
      </c>
      <c r="C3175" s="253" t="s">
        <v>479</v>
      </c>
      <c r="D3175" s="253" t="s">
        <v>4</v>
      </c>
      <c r="I3175" s="253"/>
      <c r="J3175" s="253">
        <f t="shared" si="51"/>
        <v>0</v>
      </c>
    </row>
    <row r="3176" spans="1:10">
      <c r="A3176" s="253">
        <v>3368</v>
      </c>
      <c r="B3176" s="253" t="s">
        <v>527</v>
      </c>
      <c r="C3176" s="253" t="s">
        <v>479</v>
      </c>
      <c r="D3176" s="253" t="s">
        <v>4</v>
      </c>
      <c r="I3176" s="253"/>
      <c r="J3176" s="253">
        <f t="shared" si="51"/>
        <v>0</v>
      </c>
    </row>
    <row r="3177" spans="1:10">
      <c r="A3177" s="253">
        <v>3369</v>
      </c>
      <c r="B3177" s="253" t="s">
        <v>527</v>
      </c>
      <c r="C3177" s="253" t="s">
        <v>479</v>
      </c>
      <c r="D3177" s="253" t="s">
        <v>4</v>
      </c>
      <c r="I3177" s="253"/>
      <c r="J3177" s="253">
        <f t="shared" si="51"/>
        <v>0</v>
      </c>
    </row>
    <row r="3178" spans="1:10">
      <c r="A3178" s="253">
        <v>3370</v>
      </c>
      <c r="B3178" s="253" t="s">
        <v>527</v>
      </c>
      <c r="C3178" s="253" t="s">
        <v>479</v>
      </c>
      <c r="D3178" s="253" t="s">
        <v>4</v>
      </c>
      <c r="I3178" s="253"/>
      <c r="J3178" s="253">
        <f t="shared" si="51"/>
        <v>0</v>
      </c>
    </row>
    <row r="3179" spans="1:10">
      <c r="A3179" s="253">
        <v>3371</v>
      </c>
      <c r="B3179" s="253" t="s">
        <v>527</v>
      </c>
      <c r="C3179" s="253" t="s">
        <v>479</v>
      </c>
      <c r="D3179" s="253" t="s">
        <v>4</v>
      </c>
      <c r="I3179" s="253"/>
      <c r="J3179" s="253">
        <f t="shared" si="51"/>
        <v>0</v>
      </c>
    </row>
    <row r="3180" spans="1:10">
      <c r="A3180" s="253">
        <v>3372</v>
      </c>
      <c r="B3180" s="253" t="s">
        <v>527</v>
      </c>
      <c r="C3180" s="253" t="s">
        <v>479</v>
      </c>
      <c r="D3180" s="253" t="s">
        <v>4</v>
      </c>
      <c r="I3180" s="253"/>
      <c r="J3180" s="253">
        <f t="shared" si="51"/>
        <v>0</v>
      </c>
    </row>
    <row r="3181" spans="1:10">
      <c r="A3181" s="253">
        <v>3373</v>
      </c>
      <c r="B3181" s="253" t="s">
        <v>527</v>
      </c>
      <c r="C3181" s="253" t="s">
        <v>479</v>
      </c>
      <c r="D3181" s="253" t="s">
        <v>4</v>
      </c>
      <c r="I3181" s="253"/>
      <c r="J3181" s="253">
        <f t="shared" si="51"/>
        <v>0</v>
      </c>
    </row>
    <row r="3182" spans="1:10">
      <c r="A3182" s="253">
        <v>3374</v>
      </c>
      <c r="B3182" s="253" t="s">
        <v>527</v>
      </c>
      <c r="C3182" s="253" t="s">
        <v>479</v>
      </c>
      <c r="D3182" s="253" t="s">
        <v>4</v>
      </c>
      <c r="I3182" s="253"/>
      <c r="J3182" s="253">
        <f t="shared" si="51"/>
        <v>0</v>
      </c>
    </row>
    <row r="3183" spans="1:10">
      <c r="A3183" s="253">
        <v>3375</v>
      </c>
      <c r="B3183" s="253" t="s">
        <v>527</v>
      </c>
      <c r="C3183" s="253" t="s">
        <v>479</v>
      </c>
      <c r="D3183" s="253" t="s">
        <v>4</v>
      </c>
      <c r="I3183" s="253"/>
      <c r="J3183" s="253">
        <f t="shared" si="51"/>
        <v>0</v>
      </c>
    </row>
    <row r="3184" spans="1:10">
      <c r="A3184" s="253">
        <v>3376</v>
      </c>
      <c r="B3184" s="253" t="s">
        <v>527</v>
      </c>
      <c r="C3184" s="253" t="s">
        <v>479</v>
      </c>
      <c r="D3184" s="253" t="s">
        <v>4</v>
      </c>
      <c r="I3184" s="253"/>
      <c r="J3184" s="253">
        <f t="shared" si="51"/>
        <v>0</v>
      </c>
    </row>
    <row r="3185" spans="1:10">
      <c r="A3185" s="253">
        <v>3377</v>
      </c>
      <c r="B3185" s="253" t="s">
        <v>527</v>
      </c>
      <c r="C3185" s="253" t="s">
        <v>479</v>
      </c>
      <c r="D3185" s="253" t="s">
        <v>4</v>
      </c>
      <c r="E3185" s="254" t="s">
        <v>571</v>
      </c>
      <c r="J3185" s="253">
        <f t="shared" si="51"/>
        <v>3</v>
      </c>
    </row>
    <row r="3186" spans="1:10">
      <c r="A3186" s="253">
        <v>3378</v>
      </c>
      <c r="B3186" s="253" t="s">
        <v>527</v>
      </c>
      <c r="C3186" s="253" t="s">
        <v>479</v>
      </c>
      <c r="D3186" s="253" t="s">
        <v>4</v>
      </c>
      <c r="I3186" s="253"/>
      <c r="J3186" s="253">
        <f t="shared" si="51"/>
        <v>0</v>
      </c>
    </row>
    <row r="3187" spans="1:10">
      <c r="A3187" s="253">
        <v>3379</v>
      </c>
      <c r="B3187" s="253" t="s">
        <v>527</v>
      </c>
      <c r="C3187" s="253" t="s">
        <v>479</v>
      </c>
      <c r="D3187" s="253" t="s">
        <v>4</v>
      </c>
      <c r="I3187" s="253"/>
      <c r="J3187" s="253">
        <f t="shared" si="51"/>
        <v>0</v>
      </c>
    </row>
    <row r="3188" spans="1:10">
      <c r="A3188" s="253">
        <v>3380</v>
      </c>
      <c r="B3188" s="253" t="s">
        <v>527</v>
      </c>
      <c r="C3188" s="253" t="s">
        <v>479</v>
      </c>
      <c r="D3188" s="253" t="s">
        <v>4</v>
      </c>
      <c r="I3188" s="253"/>
      <c r="J3188" s="253">
        <f t="shared" si="51"/>
        <v>0</v>
      </c>
    </row>
    <row r="3189" spans="1:10">
      <c r="A3189" s="253">
        <v>3381</v>
      </c>
      <c r="B3189" s="253" t="s">
        <v>527</v>
      </c>
      <c r="C3189" s="253" t="s">
        <v>479</v>
      </c>
      <c r="D3189" s="253" t="s">
        <v>4</v>
      </c>
      <c r="I3189" s="253"/>
      <c r="J3189" s="253">
        <f t="shared" si="51"/>
        <v>0</v>
      </c>
    </row>
    <row r="3190" spans="1:10">
      <c r="A3190" s="253">
        <v>3382</v>
      </c>
      <c r="B3190" s="253" t="s">
        <v>527</v>
      </c>
      <c r="C3190" s="253" t="s">
        <v>479</v>
      </c>
      <c r="D3190" s="253" t="s">
        <v>4</v>
      </c>
      <c r="I3190" s="253"/>
      <c r="J3190" s="253">
        <f t="shared" si="51"/>
        <v>0</v>
      </c>
    </row>
    <row r="3191" spans="1:10">
      <c r="A3191" s="253">
        <v>3383</v>
      </c>
      <c r="B3191" s="253" t="s">
        <v>527</v>
      </c>
      <c r="C3191" s="253" t="s">
        <v>479</v>
      </c>
      <c r="D3191" s="253" t="s">
        <v>4</v>
      </c>
      <c r="I3191" s="253"/>
      <c r="J3191" s="253">
        <f t="shared" si="51"/>
        <v>0</v>
      </c>
    </row>
    <row r="3192" spans="1:10">
      <c r="A3192" s="253">
        <v>3384</v>
      </c>
      <c r="B3192" s="253" t="s">
        <v>527</v>
      </c>
      <c r="C3192" s="253" t="s">
        <v>479</v>
      </c>
      <c r="D3192" s="253" t="s">
        <v>4</v>
      </c>
      <c r="I3192" s="253"/>
      <c r="J3192" s="253">
        <f t="shared" si="51"/>
        <v>0</v>
      </c>
    </row>
    <row r="3193" spans="1:10">
      <c r="A3193" s="253">
        <v>3385</v>
      </c>
      <c r="B3193" s="253" t="s">
        <v>527</v>
      </c>
      <c r="C3193" s="253" t="s">
        <v>479</v>
      </c>
      <c r="D3193" s="253" t="s">
        <v>4</v>
      </c>
      <c r="I3193" s="253"/>
      <c r="J3193" s="253">
        <f t="shared" si="51"/>
        <v>0</v>
      </c>
    </row>
    <row r="3194" spans="1:10">
      <c r="A3194" s="253">
        <v>3386</v>
      </c>
      <c r="B3194" s="253" t="s">
        <v>527</v>
      </c>
      <c r="C3194" s="253" t="s">
        <v>479</v>
      </c>
      <c r="D3194" s="253" t="s">
        <v>4</v>
      </c>
      <c r="I3194" s="253"/>
      <c r="J3194" s="253">
        <f t="shared" si="51"/>
        <v>0</v>
      </c>
    </row>
    <row r="3195" spans="1:10">
      <c r="A3195" s="253">
        <v>3387</v>
      </c>
      <c r="B3195" s="253" t="s">
        <v>527</v>
      </c>
      <c r="C3195" s="253" t="s">
        <v>479</v>
      </c>
      <c r="D3195" s="253" t="s">
        <v>4</v>
      </c>
      <c r="I3195" s="253"/>
      <c r="J3195" s="253">
        <f t="shared" si="51"/>
        <v>0</v>
      </c>
    </row>
    <row r="3196" spans="1:10">
      <c r="A3196" s="253">
        <v>3388</v>
      </c>
      <c r="B3196" s="253" t="s">
        <v>527</v>
      </c>
      <c r="C3196" s="253" t="s">
        <v>479</v>
      </c>
      <c r="D3196" s="253" t="s">
        <v>4</v>
      </c>
      <c r="I3196" s="253"/>
      <c r="J3196" s="253">
        <f t="shared" si="51"/>
        <v>0</v>
      </c>
    </row>
    <row r="3197" spans="1:10">
      <c r="A3197" s="253">
        <v>3389</v>
      </c>
      <c r="B3197" s="253" t="s">
        <v>527</v>
      </c>
      <c r="C3197" s="253" t="s">
        <v>479</v>
      </c>
      <c r="D3197" s="253" t="s">
        <v>4</v>
      </c>
      <c r="I3197" s="253"/>
      <c r="J3197" s="253">
        <f t="shared" si="51"/>
        <v>0</v>
      </c>
    </row>
    <row r="3198" spans="1:10">
      <c r="A3198" s="253">
        <v>3390</v>
      </c>
      <c r="B3198" s="253" t="s">
        <v>527</v>
      </c>
      <c r="C3198" s="253" t="s">
        <v>479</v>
      </c>
      <c r="D3198" s="253" t="s">
        <v>4</v>
      </c>
      <c r="I3198" s="253"/>
      <c r="J3198" s="253">
        <f t="shared" si="51"/>
        <v>0</v>
      </c>
    </row>
    <row r="3199" spans="1:10">
      <c r="A3199" s="253">
        <v>3391</v>
      </c>
      <c r="B3199" s="253" t="s">
        <v>527</v>
      </c>
      <c r="C3199" s="253" t="s">
        <v>479</v>
      </c>
      <c r="D3199" s="253" t="s">
        <v>4</v>
      </c>
      <c r="I3199" s="253"/>
      <c r="J3199" s="253">
        <f t="shared" si="51"/>
        <v>0</v>
      </c>
    </row>
    <row r="3200" spans="1:10">
      <c r="A3200" s="253">
        <v>3392</v>
      </c>
      <c r="B3200" s="253" t="s">
        <v>527</v>
      </c>
      <c r="C3200" s="253" t="s">
        <v>479</v>
      </c>
      <c r="D3200" s="253" t="s">
        <v>4</v>
      </c>
      <c r="I3200" s="253"/>
      <c r="J3200" s="253">
        <f t="shared" si="51"/>
        <v>0</v>
      </c>
    </row>
    <row r="3201" spans="1:10">
      <c r="A3201" s="253">
        <v>3393</v>
      </c>
      <c r="B3201" s="253" t="s">
        <v>527</v>
      </c>
      <c r="C3201" s="253" t="s">
        <v>479</v>
      </c>
      <c r="D3201" s="253" t="s">
        <v>4</v>
      </c>
      <c r="I3201" s="253"/>
      <c r="J3201" s="253">
        <f t="shared" si="51"/>
        <v>0</v>
      </c>
    </row>
    <row r="3202" spans="1:10">
      <c r="A3202" s="253">
        <v>3394</v>
      </c>
      <c r="B3202" s="253" t="s">
        <v>527</v>
      </c>
      <c r="C3202" s="253" t="s">
        <v>479</v>
      </c>
      <c r="D3202" s="253" t="s">
        <v>4</v>
      </c>
      <c r="I3202" s="253"/>
      <c r="J3202" s="253">
        <f t="shared" si="51"/>
        <v>0</v>
      </c>
    </row>
    <row r="3203" spans="1:10">
      <c r="A3203" s="253">
        <v>3395</v>
      </c>
      <c r="B3203" s="253" t="s">
        <v>527</v>
      </c>
      <c r="C3203" s="253" t="s">
        <v>479</v>
      </c>
      <c r="D3203" s="253" t="s">
        <v>4</v>
      </c>
      <c r="I3203" s="253"/>
      <c r="J3203" s="253">
        <f t="shared" si="51"/>
        <v>0</v>
      </c>
    </row>
    <row r="3204" spans="1:10">
      <c r="A3204" s="253">
        <v>3396</v>
      </c>
      <c r="B3204" s="253" t="s">
        <v>527</v>
      </c>
      <c r="C3204" s="253" t="s">
        <v>479</v>
      </c>
      <c r="D3204" s="253" t="s">
        <v>4</v>
      </c>
      <c r="I3204" s="253"/>
      <c r="J3204" s="253">
        <f t="shared" si="51"/>
        <v>0</v>
      </c>
    </row>
    <row r="3205" spans="1:10">
      <c r="A3205" s="253">
        <v>3397</v>
      </c>
      <c r="B3205" s="253" t="s">
        <v>527</v>
      </c>
      <c r="C3205" s="253" t="s">
        <v>479</v>
      </c>
      <c r="D3205" s="253" t="s">
        <v>4</v>
      </c>
      <c r="I3205" s="253"/>
      <c r="J3205" s="253">
        <f t="shared" si="51"/>
        <v>0</v>
      </c>
    </row>
    <row r="3206" spans="1:10">
      <c r="A3206" s="253">
        <v>3398</v>
      </c>
      <c r="B3206" s="253" t="s">
        <v>527</v>
      </c>
      <c r="C3206" s="253" t="s">
        <v>479</v>
      </c>
      <c r="D3206" s="253" t="s">
        <v>4</v>
      </c>
      <c r="I3206" s="253"/>
      <c r="J3206" s="253">
        <f t="shared" si="51"/>
        <v>0</v>
      </c>
    </row>
    <row r="3207" spans="1:10">
      <c r="A3207" s="253">
        <v>3399</v>
      </c>
      <c r="B3207" s="253" t="s">
        <v>527</v>
      </c>
      <c r="C3207" s="253" t="s">
        <v>479</v>
      </c>
      <c r="D3207" s="253" t="s">
        <v>4</v>
      </c>
      <c r="I3207" s="253"/>
      <c r="J3207" s="253">
        <f t="shared" si="51"/>
        <v>0</v>
      </c>
    </row>
    <row r="3208" spans="1:10">
      <c r="A3208" s="253">
        <v>3400</v>
      </c>
      <c r="B3208" s="253" t="s">
        <v>527</v>
      </c>
      <c r="C3208" s="253" t="s">
        <v>479</v>
      </c>
      <c r="D3208" s="253" t="s">
        <v>4</v>
      </c>
      <c r="E3208" s="254" t="s">
        <v>571</v>
      </c>
      <c r="J3208" s="253">
        <f t="shared" si="51"/>
        <v>3</v>
      </c>
    </row>
    <row r="3209" spans="1:10">
      <c r="A3209" s="253">
        <v>3401</v>
      </c>
      <c r="B3209" s="253" t="s">
        <v>527</v>
      </c>
      <c r="C3209" s="253" t="s">
        <v>479</v>
      </c>
      <c r="D3209" s="253" t="s">
        <v>4</v>
      </c>
      <c r="I3209" s="253"/>
      <c r="J3209" s="253">
        <f t="shared" ref="J3209:J3272" si="52">IF(E3209="Category 1",1,IF(E3209="Category 2",2,IF(E3209="Category 3",3,0)))</f>
        <v>0</v>
      </c>
    </row>
    <row r="3210" spans="1:10">
      <c r="A3210" s="253">
        <v>3402</v>
      </c>
      <c r="B3210" s="253" t="s">
        <v>527</v>
      </c>
      <c r="C3210" s="253" t="s">
        <v>479</v>
      </c>
      <c r="D3210" s="253" t="s">
        <v>4</v>
      </c>
      <c r="I3210" s="253"/>
      <c r="J3210" s="253">
        <f t="shared" si="52"/>
        <v>0</v>
      </c>
    </row>
    <row r="3211" spans="1:10">
      <c r="A3211" s="253">
        <v>3403</v>
      </c>
      <c r="B3211" s="253" t="s">
        <v>527</v>
      </c>
      <c r="C3211" s="253" t="s">
        <v>479</v>
      </c>
      <c r="D3211" s="253" t="s">
        <v>4</v>
      </c>
      <c r="I3211" s="253"/>
      <c r="J3211" s="253">
        <f t="shared" si="52"/>
        <v>0</v>
      </c>
    </row>
    <row r="3212" spans="1:10">
      <c r="A3212" s="253">
        <v>3404</v>
      </c>
      <c r="B3212" s="253" t="s">
        <v>527</v>
      </c>
      <c r="C3212" s="253" t="s">
        <v>479</v>
      </c>
      <c r="D3212" s="253" t="s">
        <v>4</v>
      </c>
      <c r="I3212" s="253"/>
      <c r="J3212" s="253">
        <f t="shared" si="52"/>
        <v>0</v>
      </c>
    </row>
    <row r="3213" spans="1:10">
      <c r="A3213" s="253">
        <v>3405</v>
      </c>
      <c r="B3213" s="253" t="s">
        <v>527</v>
      </c>
      <c r="C3213" s="253" t="s">
        <v>479</v>
      </c>
      <c r="D3213" s="253" t="s">
        <v>4</v>
      </c>
      <c r="I3213" s="253"/>
      <c r="J3213" s="253">
        <f t="shared" si="52"/>
        <v>0</v>
      </c>
    </row>
    <row r="3214" spans="1:10">
      <c r="A3214" s="253">
        <v>3406</v>
      </c>
      <c r="B3214" s="253" t="s">
        <v>527</v>
      </c>
      <c r="C3214" s="253" t="s">
        <v>479</v>
      </c>
      <c r="D3214" s="253" t="s">
        <v>4</v>
      </c>
      <c r="I3214" s="253"/>
      <c r="J3214" s="253">
        <f t="shared" si="52"/>
        <v>0</v>
      </c>
    </row>
    <row r="3215" spans="1:10">
      <c r="A3215" s="253">
        <v>3407</v>
      </c>
      <c r="B3215" s="253" t="s">
        <v>527</v>
      </c>
      <c r="C3215" s="253" t="s">
        <v>479</v>
      </c>
      <c r="D3215" s="253" t="s">
        <v>4</v>
      </c>
      <c r="I3215" s="253"/>
      <c r="J3215" s="253">
        <f t="shared" si="52"/>
        <v>0</v>
      </c>
    </row>
    <row r="3216" spans="1:10">
      <c r="A3216" s="253">
        <v>3408</v>
      </c>
      <c r="B3216" s="253" t="s">
        <v>527</v>
      </c>
      <c r="C3216" s="253" t="s">
        <v>479</v>
      </c>
      <c r="D3216" s="253" t="s">
        <v>4</v>
      </c>
      <c r="I3216" s="253"/>
      <c r="J3216" s="253">
        <f t="shared" si="52"/>
        <v>0</v>
      </c>
    </row>
    <row r="3217" spans="1:10">
      <c r="A3217" s="253">
        <v>3409</v>
      </c>
      <c r="B3217" s="253" t="s">
        <v>527</v>
      </c>
      <c r="C3217" s="253" t="s">
        <v>479</v>
      </c>
      <c r="D3217" s="253" t="s">
        <v>4</v>
      </c>
      <c r="I3217" s="253"/>
      <c r="J3217" s="253">
        <f t="shared" si="52"/>
        <v>0</v>
      </c>
    </row>
    <row r="3218" spans="1:10">
      <c r="A3218" s="253">
        <v>3410</v>
      </c>
      <c r="B3218" s="253" t="s">
        <v>527</v>
      </c>
      <c r="C3218" s="253" t="s">
        <v>479</v>
      </c>
      <c r="D3218" s="253" t="s">
        <v>4</v>
      </c>
      <c r="I3218" s="253"/>
      <c r="J3218" s="253">
        <f t="shared" si="52"/>
        <v>0</v>
      </c>
    </row>
    <row r="3219" spans="1:10">
      <c r="A3219" s="253">
        <v>3411</v>
      </c>
      <c r="B3219" s="253" t="s">
        <v>527</v>
      </c>
      <c r="C3219" s="253" t="s">
        <v>479</v>
      </c>
      <c r="D3219" s="253" t="s">
        <v>4</v>
      </c>
      <c r="I3219" s="253"/>
      <c r="J3219" s="253">
        <f t="shared" si="52"/>
        <v>0</v>
      </c>
    </row>
    <row r="3220" spans="1:10">
      <c r="A3220" s="253">
        <v>3412</v>
      </c>
      <c r="B3220" s="253" t="s">
        <v>527</v>
      </c>
      <c r="C3220" s="253" t="s">
        <v>479</v>
      </c>
      <c r="D3220" s="253" t="s">
        <v>4</v>
      </c>
      <c r="I3220" s="253"/>
      <c r="J3220" s="253">
        <f t="shared" si="52"/>
        <v>0</v>
      </c>
    </row>
    <row r="3221" spans="1:10">
      <c r="A3221" s="253">
        <v>3413</v>
      </c>
      <c r="B3221" s="253" t="s">
        <v>527</v>
      </c>
      <c r="C3221" s="253" t="s">
        <v>479</v>
      </c>
      <c r="D3221" s="253" t="s">
        <v>4</v>
      </c>
      <c r="I3221" s="253"/>
      <c r="J3221" s="253">
        <f t="shared" si="52"/>
        <v>0</v>
      </c>
    </row>
    <row r="3222" spans="1:10">
      <c r="A3222" s="253">
        <v>3414</v>
      </c>
      <c r="B3222" s="253" t="s">
        <v>527</v>
      </c>
      <c r="C3222" s="253" t="s">
        <v>479</v>
      </c>
      <c r="D3222" s="253" t="s">
        <v>4</v>
      </c>
      <c r="I3222" s="253"/>
      <c r="J3222" s="253">
        <f t="shared" si="52"/>
        <v>0</v>
      </c>
    </row>
    <row r="3223" spans="1:10">
      <c r="A3223" s="253">
        <v>3415</v>
      </c>
      <c r="B3223" s="253" t="s">
        <v>527</v>
      </c>
      <c r="C3223" s="253" t="s">
        <v>479</v>
      </c>
      <c r="D3223" s="253" t="s">
        <v>4</v>
      </c>
      <c r="I3223" s="253"/>
      <c r="J3223" s="253">
        <f t="shared" si="52"/>
        <v>0</v>
      </c>
    </row>
    <row r="3224" spans="1:10">
      <c r="A3224" s="253">
        <v>3416</v>
      </c>
      <c r="B3224" s="253" t="s">
        <v>527</v>
      </c>
      <c r="C3224" s="253" t="s">
        <v>479</v>
      </c>
      <c r="D3224" s="253" t="s">
        <v>4</v>
      </c>
      <c r="I3224" s="253"/>
      <c r="J3224" s="253">
        <f t="shared" si="52"/>
        <v>0</v>
      </c>
    </row>
    <row r="3225" spans="1:10">
      <c r="A3225" s="253">
        <v>3417</v>
      </c>
      <c r="B3225" s="253" t="s">
        <v>527</v>
      </c>
      <c r="C3225" s="253" t="s">
        <v>479</v>
      </c>
      <c r="D3225" s="253" t="s">
        <v>4</v>
      </c>
      <c r="I3225" s="253"/>
      <c r="J3225" s="253">
        <f t="shared" si="52"/>
        <v>0</v>
      </c>
    </row>
    <row r="3226" spans="1:10">
      <c r="A3226" s="253">
        <v>3418</v>
      </c>
      <c r="B3226" s="253" t="s">
        <v>527</v>
      </c>
      <c r="C3226" s="253" t="s">
        <v>479</v>
      </c>
      <c r="D3226" s="253" t="s">
        <v>4</v>
      </c>
      <c r="I3226" s="253"/>
      <c r="J3226" s="253">
        <f t="shared" si="52"/>
        <v>0</v>
      </c>
    </row>
    <row r="3227" spans="1:10">
      <c r="A3227" s="253">
        <v>3419</v>
      </c>
      <c r="B3227" s="253" t="s">
        <v>527</v>
      </c>
      <c r="C3227" s="253" t="s">
        <v>479</v>
      </c>
      <c r="D3227" s="253" t="s">
        <v>4</v>
      </c>
      <c r="I3227" s="253"/>
      <c r="J3227" s="253">
        <f t="shared" si="52"/>
        <v>0</v>
      </c>
    </row>
    <row r="3228" spans="1:10">
      <c r="A3228" s="253">
        <v>3420</v>
      </c>
      <c r="B3228" s="253" t="s">
        <v>527</v>
      </c>
      <c r="C3228" s="253" t="s">
        <v>479</v>
      </c>
      <c r="D3228" s="253" t="s">
        <v>4</v>
      </c>
      <c r="I3228" s="253"/>
      <c r="J3228" s="253">
        <f t="shared" si="52"/>
        <v>0</v>
      </c>
    </row>
    <row r="3229" spans="1:10">
      <c r="A3229" s="253">
        <v>3421</v>
      </c>
      <c r="B3229" s="253" t="s">
        <v>527</v>
      </c>
      <c r="C3229" s="253" t="s">
        <v>479</v>
      </c>
      <c r="D3229" s="253" t="s">
        <v>4</v>
      </c>
      <c r="I3229" s="253"/>
      <c r="J3229" s="253">
        <f t="shared" si="52"/>
        <v>0</v>
      </c>
    </row>
    <row r="3230" spans="1:10">
      <c r="A3230" s="253">
        <v>3422</v>
      </c>
      <c r="B3230" s="253" t="s">
        <v>527</v>
      </c>
      <c r="C3230" s="253" t="s">
        <v>479</v>
      </c>
      <c r="D3230" s="253" t="s">
        <v>4</v>
      </c>
      <c r="I3230" s="253"/>
      <c r="J3230" s="253">
        <f t="shared" si="52"/>
        <v>0</v>
      </c>
    </row>
    <row r="3231" spans="1:10">
      <c r="A3231" s="253">
        <v>3423</v>
      </c>
      <c r="B3231" s="253" t="s">
        <v>527</v>
      </c>
      <c r="C3231" s="253" t="s">
        <v>479</v>
      </c>
      <c r="D3231" s="253" t="s">
        <v>4</v>
      </c>
      <c r="I3231" s="253"/>
      <c r="J3231" s="253">
        <f t="shared" si="52"/>
        <v>0</v>
      </c>
    </row>
    <row r="3232" spans="1:10">
      <c r="A3232" s="253">
        <v>3424</v>
      </c>
      <c r="B3232" s="253" t="s">
        <v>527</v>
      </c>
      <c r="C3232" s="253" t="s">
        <v>479</v>
      </c>
      <c r="D3232" s="253" t="s">
        <v>4</v>
      </c>
      <c r="I3232" s="253"/>
      <c r="J3232" s="253">
        <f t="shared" si="52"/>
        <v>0</v>
      </c>
    </row>
    <row r="3233" spans="1:10">
      <c r="A3233" s="253">
        <v>3425</v>
      </c>
      <c r="B3233" s="253" t="s">
        <v>527</v>
      </c>
      <c r="C3233" s="253" t="s">
        <v>553</v>
      </c>
      <c r="D3233" s="253" t="s">
        <v>4</v>
      </c>
      <c r="I3233" s="253"/>
      <c r="J3233" s="253">
        <f t="shared" si="52"/>
        <v>0</v>
      </c>
    </row>
    <row r="3234" spans="1:10">
      <c r="A3234" s="253">
        <v>3426</v>
      </c>
      <c r="B3234" s="253" t="s">
        <v>527</v>
      </c>
      <c r="C3234" s="253" t="s">
        <v>553</v>
      </c>
      <c r="D3234" s="253" t="s">
        <v>4</v>
      </c>
      <c r="I3234" s="253"/>
      <c r="J3234" s="253">
        <f t="shared" si="52"/>
        <v>0</v>
      </c>
    </row>
    <row r="3235" spans="1:10">
      <c r="A3235" s="253">
        <v>3427</v>
      </c>
      <c r="B3235" s="253" t="s">
        <v>527</v>
      </c>
      <c r="C3235" s="253" t="s">
        <v>553</v>
      </c>
      <c r="D3235" s="253" t="s">
        <v>4</v>
      </c>
      <c r="E3235" s="254" t="s">
        <v>571</v>
      </c>
      <c r="J3235" s="253">
        <f t="shared" si="52"/>
        <v>3</v>
      </c>
    </row>
    <row r="3236" spans="1:10">
      <c r="A3236" s="253">
        <v>3428</v>
      </c>
      <c r="B3236" s="253" t="s">
        <v>527</v>
      </c>
      <c r="C3236" s="253" t="s">
        <v>553</v>
      </c>
      <c r="D3236" s="253" t="s">
        <v>4</v>
      </c>
      <c r="I3236" s="253"/>
      <c r="J3236" s="253">
        <f t="shared" si="52"/>
        <v>0</v>
      </c>
    </row>
    <row r="3237" spans="1:10">
      <c r="A3237" s="253">
        <v>3429</v>
      </c>
      <c r="B3237" s="253" t="s">
        <v>527</v>
      </c>
      <c r="C3237" s="253" t="s">
        <v>553</v>
      </c>
      <c r="D3237" s="253" t="s">
        <v>565</v>
      </c>
      <c r="E3237" s="254" t="s">
        <v>565</v>
      </c>
      <c r="G3237" s="257" t="s">
        <v>566</v>
      </c>
      <c r="J3237" s="253">
        <f t="shared" si="52"/>
        <v>1</v>
      </c>
    </row>
    <row r="3238" spans="1:10">
      <c r="A3238" s="253">
        <v>3430</v>
      </c>
      <c r="B3238" s="253" t="s">
        <v>527</v>
      </c>
      <c r="C3238" s="253" t="s">
        <v>553</v>
      </c>
      <c r="D3238" s="253" t="s">
        <v>4</v>
      </c>
      <c r="I3238" s="253"/>
      <c r="J3238" s="253">
        <f t="shared" si="52"/>
        <v>0</v>
      </c>
    </row>
    <row r="3239" spans="1:10">
      <c r="A3239" s="253">
        <v>3431</v>
      </c>
      <c r="B3239" s="253" t="s">
        <v>527</v>
      </c>
      <c r="C3239" s="253" t="s">
        <v>553</v>
      </c>
      <c r="D3239" s="253" t="s">
        <v>4</v>
      </c>
      <c r="E3239" s="254" t="s">
        <v>571</v>
      </c>
      <c r="J3239" s="253">
        <f t="shared" si="52"/>
        <v>3</v>
      </c>
    </row>
    <row r="3240" spans="1:10">
      <c r="A3240" s="253">
        <v>3432</v>
      </c>
      <c r="B3240" s="253" t="s">
        <v>527</v>
      </c>
      <c r="C3240" s="253" t="s">
        <v>553</v>
      </c>
      <c r="D3240" s="253" t="s">
        <v>4</v>
      </c>
      <c r="I3240" s="253"/>
      <c r="J3240" s="253">
        <f t="shared" si="52"/>
        <v>0</v>
      </c>
    </row>
    <row r="3241" spans="1:10">
      <c r="A3241" s="253">
        <v>3433</v>
      </c>
      <c r="B3241" s="253" t="s">
        <v>527</v>
      </c>
      <c r="C3241" s="253" t="s">
        <v>553</v>
      </c>
      <c r="D3241" s="253" t="s">
        <v>4</v>
      </c>
      <c r="I3241" s="253"/>
      <c r="J3241" s="253">
        <f t="shared" si="52"/>
        <v>0</v>
      </c>
    </row>
    <row r="3242" spans="1:10">
      <c r="A3242" s="253">
        <v>3434</v>
      </c>
      <c r="B3242" s="253" t="s">
        <v>527</v>
      </c>
      <c r="C3242" s="253" t="s">
        <v>553</v>
      </c>
      <c r="D3242" s="253" t="s">
        <v>4</v>
      </c>
      <c r="E3242" s="254" t="s">
        <v>571</v>
      </c>
      <c r="J3242" s="253">
        <f t="shared" si="52"/>
        <v>3</v>
      </c>
    </row>
    <row r="3243" spans="1:10">
      <c r="A3243" s="253">
        <v>3435</v>
      </c>
      <c r="B3243" s="253" t="s">
        <v>527</v>
      </c>
      <c r="C3243" s="253" t="s">
        <v>553</v>
      </c>
      <c r="D3243" s="253" t="s">
        <v>4</v>
      </c>
      <c r="I3243" s="253"/>
      <c r="J3243" s="253">
        <f t="shared" si="52"/>
        <v>0</v>
      </c>
    </row>
    <row r="3244" spans="1:10">
      <c r="A3244" s="253">
        <v>3436</v>
      </c>
      <c r="B3244" s="253" t="s">
        <v>527</v>
      </c>
      <c r="C3244" s="253" t="s">
        <v>553</v>
      </c>
      <c r="D3244" s="253" t="s">
        <v>4</v>
      </c>
      <c r="I3244" s="253"/>
      <c r="J3244" s="253">
        <f t="shared" si="52"/>
        <v>0</v>
      </c>
    </row>
    <row r="3245" spans="1:10">
      <c r="A3245" s="253">
        <v>3437</v>
      </c>
      <c r="B3245" s="253" t="s">
        <v>527</v>
      </c>
      <c r="C3245" s="253" t="s">
        <v>553</v>
      </c>
      <c r="D3245" s="253" t="s">
        <v>4</v>
      </c>
      <c r="E3245" s="254" t="s">
        <v>565</v>
      </c>
      <c r="G3245" s="254" t="s">
        <v>567</v>
      </c>
      <c r="J3245" s="253">
        <f t="shared" si="52"/>
        <v>1</v>
      </c>
    </row>
    <row r="3246" spans="1:10">
      <c r="A3246" s="253">
        <v>3438</v>
      </c>
      <c r="B3246" s="253" t="s">
        <v>527</v>
      </c>
      <c r="C3246" s="253" t="s">
        <v>553</v>
      </c>
      <c r="D3246" s="253" t="s">
        <v>4</v>
      </c>
      <c r="E3246" s="254" t="s">
        <v>570</v>
      </c>
      <c r="J3246" s="253">
        <f t="shared" si="52"/>
        <v>2</v>
      </c>
    </row>
    <row r="3247" spans="1:10">
      <c r="A3247" s="253">
        <v>3439</v>
      </c>
      <c r="B3247" s="253" t="s">
        <v>527</v>
      </c>
      <c r="C3247" s="253" t="s">
        <v>553</v>
      </c>
      <c r="D3247" s="253" t="s">
        <v>4</v>
      </c>
      <c r="I3247" s="253"/>
      <c r="J3247" s="253">
        <f t="shared" si="52"/>
        <v>0</v>
      </c>
    </row>
    <row r="3248" spans="1:10">
      <c r="A3248" s="253">
        <v>3440</v>
      </c>
      <c r="B3248" s="253" t="s">
        <v>527</v>
      </c>
      <c r="C3248" s="253" t="s">
        <v>553</v>
      </c>
      <c r="D3248" s="253" t="s">
        <v>4</v>
      </c>
      <c r="E3248" s="254" t="s">
        <v>571</v>
      </c>
      <c r="J3248" s="253">
        <f t="shared" si="52"/>
        <v>3</v>
      </c>
    </row>
    <row r="3249" spans="1:10">
      <c r="A3249" s="253">
        <v>3441</v>
      </c>
      <c r="B3249" s="253" t="s">
        <v>527</v>
      </c>
      <c r="C3249" s="253" t="s">
        <v>553</v>
      </c>
      <c r="D3249" s="253" t="s">
        <v>4</v>
      </c>
      <c r="I3249" s="253"/>
      <c r="J3249" s="253">
        <f t="shared" si="52"/>
        <v>0</v>
      </c>
    </row>
    <row r="3250" spans="1:10">
      <c r="A3250" s="253">
        <v>3442</v>
      </c>
      <c r="B3250" s="253" t="s">
        <v>527</v>
      </c>
      <c r="C3250" s="253" t="s">
        <v>553</v>
      </c>
      <c r="D3250" s="253" t="s">
        <v>4</v>
      </c>
      <c r="E3250" s="254" t="s">
        <v>571</v>
      </c>
      <c r="J3250" s="253">
        <f t="shared" si="52"/>
        <v>3</v>
      </c>
    </row>
    <row r="3251" spans="1:10">
      <c r="A3251" s="253">
        <v>3443</v>
      </c>
      <c r="B3251" s="253" t="s">
        <v>527</v>
      </c>
      <c r="C3251" s="253" t="s">
        <v>553</v>
      </c>
      <c r="D3251" s="253" t="s">
        <v>4</v>
      </c>
      <c r="I3251" s="253"/>
      <c r="J3251" s="253">
        <f t="shared" si="52"/>
        <v>0</v>
      </c>
    </row>
    <row r="3252" spans="1:10">
      <c r="A3252" s="253">
        <v>3444</v>
      </c>
      <c r="B3252" s="253" t="s">
        <v>527</v>
      </c>
      <c r="C3252" s="253" t="s">
        <v>479</v>
      </c>
      <c r="D3252" s="253" t="s">
        <v>4</v>
      </c>
      <c r="E3252" s="254" t="s">
        <v>571</v>
      </c>
      <c r="J3252" s="253">
        <f t="shared" si="52"/>
        <v>3</v>
      </c>
    </row>
    <row r="3253" spans="1:10">
      <c r="A3253" s="253">
        <v>3445</v>
      </c>
      <c r="B3253" s="253" t="s">
        <v>527</v>
      </c>
      <c r="C3253" s="253" t="s">
        <v>479</v>
      </c>
      <c r="D3253" s="253" t="s">
        <v>4</v>
      </c>
      <c r="I3253" s="253"/>
      <c r="J3253" s="253">
        <f t="shared" si="52"/>
        <v>0</v>
      </c>
    </row>
    <row r="3254" spans="1:10">
      <c r="A3254" s="253">
        <v>3446</v>
      </c>
      <c r="B3254" s="253" t="s">
        <v>527</v>
      </c>
      <c r="C3254" s="253" t="s">
        <v>479</v>
      </c>
      <c r="D3254" s="253" t="s">
        <v>4</v>
      </c>
      <c r="I3254" s="253"/>
      <c r="J3254" s="253">
        <f t="shared" si="52"/>
        <v>0</v>
      </c>
    </row>
    <row r="3255" spans="1:10">
      <c r="A3255" s="253">
        <v>3447</v>
      </c>
      <c r="B3255" s="253" t="s">
        <v>527</v>
      </c>
      <c r="C3255" s="253" t="s">
        <v>479</v>
      </c>
      <c r="D3255" s="253" t="s">
        <v>4</v>
      </c>
      <c r="I3255" s="253"/>
      <c r="J3255" s="253">
        <f t="shared" si="52"/>
        <v>0</v>
      </c>
    </row>
    <row r="3256" spans="1:10">
      <c r="A3256" s="253">
        <v>3448</v>
      </c>
      <c r="B3256" s="253" t="s">
        <v>527</v>
      </c>
      <c r="C3256" s="253" t="s">
        <v>479</v>
      </c>
      <c r="D3256" s="253" t="s">
        <v>4</v>
      </c>
      <c r="I3256" s="253"/>
      <c r="J3256" s="253">
        <f t="shared" si="52"/>
        <v>0</v>
      </c>
    </row>
    <row r="3257" spans="1:10">
      <c r="A3257" s="253">
        <v>3449</v>
      </c>
      <c r="B3257" s="253" t="s">
        <v>527</v>
      </c>
      <c r="C3257" s="253" t="s">
        <v>479</v>
      </c>
      <c r="D3257" s="253" t="s">
        <v>4</v>
      </c>
      <c r="I3257" s="253"/>
      <c r="J3257" s="253">
        <f t="shared" si="52"/>
        <v>0</v>
      </c>
    </row>
    <row r="3258" spans="1:10">
      <c r="A3258" s="253">
        <v>3450</v>
      </c>
      <c r="B3258" s="253" t="s">
        <v>527</v>
      </c>
      <c r="C3258" s="253" t="s">
        <v>479</v>
      </c>
      <c r="D3258" s="253" t="s">
        <v>4</v>
      </c>
      <c r="E3258" s="254" t="s">
        <v>571</v>
      </c>
      <c r="J3258" s="253">
        <f t="shared" si="52"/>
        <v>3</v>
      </c>
    </row>
    <row r="3259" spans="1:10">
      <c r="A3259" s="253">
        <v>3451</v>
      </c>
      <c r="B3259" s="253" t="s">
        <v>527</v>
      </c>
      <c r="C3259" s="253" t="s">
        <v>479</v>
      </c>
      <c r="D3259" s="253" t="s">
        <v>4</v>
      </c>
      <c r="E3259" s="254" t="s">
        <v>571</v>
      </c>
      <c r="J3259" s="253">
        <f t="shared" si="52"/>
        <v>3</v>
      </c>
    </row>
    <row r="3260" spans="1:10">
      <c r="A3260" s="253">
        <v>3452</v>
      </c>
      <c r="B3260" s="253" t="s">
        <v>527</v>
      </c>
      <c r="C3260" s="253" t="s">
        <v>479</v>
      </c>
      <c r="D3260" s="253" t="s">
        <v>4</v>
      </c>
      <c r="I3260" s="253"/>
      <c r="J3260" s="253">
        <f t="shared" si="52"/>
        <v>0</v>
      </c>
    </row>
    <row r="3261" spans="1:10">
      <c r="A3261" s="253">
        <v>3453</v>
      </c>
      <c r="B3261" s="253" t="s">
        <v>527</v>
      </c>
      <c r="C3261" s="253" t="s">
        <v>479</v>
      </c>
      <c r="D3261" s="253" t="s">
        <v>4</v>
      </c>
      <c r="I3261" s="253"/>
      <c r="J3261" s="253">
        <f t="shared" si="52"/>
        <v>0</v>
      </c>
    </row>
    <row r="3262" spans="1:10">
      <c r="A3262" s="253">
        <v>3454</v>
      </c>
      <c r="B3262" s="253" t="s">
        <v>527</v>
      </c>
      <c r="C3262" s="253" t="s">
        <v>479</v>
      </c>
      <c r="D3262" s="253" t="s">
        <v>4</v>
      </c>
      <c r="I3262" s="253"/>
      <c r="J3262" s="253">
        <f t="shared" si="52"/>
        <v>0</v>
      </c>
    </row>
    <row r="3263" spans="1:10">
      <c r="A3263" s="253">
        <v>3455</v>
      </c>
      <c r="B3263" s="253" t="s">
        <v>527</v>
      </c>
      <c r="C3263" s="253" t="s">
        <v>479</v>
      </c>
      <c r="D3263" s="253" t="s">
        <v>4</v>
      </c>
      <c r="I3263" s="253"/>
      <c r="J3263" s="253">
        <f t="shared" si="52"/>
        <v>0</v>
      </c>
    </row>
    <row r="3264" spans="1:10">
      <c r="A3264" s="253">
        <v>3456</v>
      </c>
      <c r="B3264" s="253" t="s">
        <v>527</v>
      </c>
      <c r="C3264" s="253" t="s">
        <v>479</v>
      </c>
      <c r="D3264" s="253" t="s">
        <v>4</v>
      </c>
      <c r="I3264" s="253"/>
      <c r="J3264" s="253">
        <f t="shared" si="52"/>
        <v>0</v>
      </c>
    </row>
    <row r="3265" spans="1:10">
      <c r="A3265" s="253">
        <v>3457</v>
      </c>
      <c r="B3265" s="253" t="s">
        <v>527</v>
      </c>
      <c r="C3265" s="253" t="s">
        <v>479</v>
      </c>
      <c r="D3265" s="253" t="s">
        <v>4</v>
      </c>
      <c r="I3265" s="253"/>
      <c r="J3265" s="253">
        <f t="shared" si="52"/>
        <v>0</v>
      </c>
    </row>
    <row r="3266" spans="1:10">
      <c r="A3266" s="253">
        <v>3458</v>
      </c>
      <c r="B3266" s="253" t="s">
        <v>527</v>
      </c>
      <c r="C3266" s="253" t="s">
        <v>479</v>
      </c>
      <c r="D3266" s="253" t="s">
        <v>4</v>
      </c>
      <c r="I3266" s="253"/>
      <c r="J3266" s="253">
        <f t="shared" si="52"/>
        <v>0</v>
      </c>
    </row>
    <row r="3267" spans="1:10">
      <c r="A3267" s="253">
        <v>3459</v>
      </c>
      <c r="B3267" s="253" t="s">
        <v>527</v>
      </c>
      <c r="C3267" s="253" t="s">
        <v>479</v>
      </c>
      <c r="D3267" s="253" t="s">
        <v>4</v>
      </c>
      <c r="I3267" s="253"/>
      <c r="J3267" s="253">
        <f t="shared" si="52"/>
        <v>0</v>
      </c>
    </row>
    <row r="3268" spans="1:10">
      <c r="A3268" s="253">
        <v>3460</v>
      </c>
      <c r="B3268" s="253" t="s">
        <v>527</v>
      </c>
      <c r="C3268" s="253" t="s">
        <v>479</v>
      </c>
      <c r="D3268" s="253" t="s">
        <v>4</v>
      </c>
      <c r="E3268" s="254" t="s">
        <v>570</v>
      </c>
      <c r="J3268" s="253">
        <f t="shared" si="52"/>
        <v>2</v>
      </c>
    </row>
    <row r="3269" spans="1:10">
      <c r="A3269" s="253">
        <v>3461</v>
      </c>
      <c r="B3269" s="253" t="s">
        <v>527</v>
      </c>
      <c r="C3269" s="253" t="s">
        <v>479</v>
      </c>
      <c r="D3269" s="253" t="s">
        <v>4</v>
      </c>
      <c r="E3269" s="254" t="s">
        <v>570</v>
      </c>
      <c r="J3269" s="253">
        <f t="shared" si="52"/>
        <v>2</v>
      </c>
    </row>
    <row r="3270" spans="1:10">
      <c r="A3270" s="253">
        <v>3462</v>
      </c>
      <c r="B3270" s="253" t="s">
        <v>527</v>
      </c>
      <c r="C3270" s="253" t="s">
        <v>479</v>
      </c>
      <c r="D3270" s="253" t="s">
        <v>4</v>
      </c>
      <c r="I3270" s="253"/>
      <c r="J3270" s="253">
        <f t="shared" si="52"/>
        <v>0</v>
      </c>
    </row>
    <row r="3271" spans="1:10">
      <c r="A3271" s="253">
        <v>3463</v>
      </c>
      <c r="B3271" s="253" t="s">
        <v>527</v>
      </c>
      <c r="C3271" s="253" t="s">
        <v>479</v>
      </c>
      <c r="D3271" s="253" t="s">
        <v>4</v>
      </c>
      <c r="I3271" s="253"/>
      <c r="J3271" s="253">
        <f t="shared" si="52"/>
        <v>0</v>
      </c>
    </row>
    <row r="3272" spans="1:10">
      <c r="A3272" s="253">
        <v>3464</v>
      </c>
      <c r="B3272" s="253" t="s">
        <v>527</v>
      </c>
      <c r="C3272" s="253" t="s">
        <v>479</v>
      </c>
      <c r="D3272" s="253" t="s">
        <v>4</v>
      </c>
      <c r="I3272" s="253"/>
      <c r="J3272" s="253">
        <f t="shared" si="52"/>
        <v>0</v>
      </c>
    </row>
    <row r="3273" spans="1:10">
      <c r="A3273" s="253">
        <v>3465</v>
      </c>
      <c r="B3273" s="253" t="s">
        <v>527</v>
      </c>
      <c r="C3273" s="253" t="s">
        <v>479</v>
      </c>
      <c r="D3273" s="253" t="s">
        <v>4</v>
      </c>
      <c r="E3273" s="254" t="s">
        <v>571</v>
      </c>
      <c r="J3273" s="253">
        <f t="shared" ref="J3273:J3336" si="53">IF(E3273="Category 1",1,IF(E3273="Category 2",2,IF(E3273="Category 3",3,0)))</f>
        <v>3</v>
      </c>
    </row>
    <row r="3274" spans="1:10">
      <c r="A3274" s="253">
        <v>3466</v>
      </c>
      <c r="B3274" s="253" t="s">
        <v>527</v>
      </c>
      <c r="C3274" s="253" t="s">
        <v>479</v>
      </c>
      <c r="D3274" s="253" t="s">
        <v>4</v>
      </c>
      <c r="I3274" s="253"/>
      <c r="J3274" s="253">
        <f t="shared" si="53"/>
        <v>0</v>
      </c>
    </row>
    <row r="3275" spans="1:10">
      <c r="A3275" s="253">
        <v>3467</v>
      </c>
      <c r="B3275" s="253" t="s">
        <v>527</v>
      </c>
      <c r="C3275" s="253" t="s">
        <v>479</v>
      </c>
      <c r="D3275" s="253" t="s">
        <v>4</v>
      </c>
      <c r="I3275" s="253"/>
      <c r="J3275" s="253">
        <f t="shared" si="53"/>
        <v>0</v>
      </c>
    </row>
    <row r="3276" spans="1:10">
      <c r="A3276" s="253">
        <v>3468</v>
      </c>
      <c r="B3276" s="253" t="s">
        <v>527</v>
      </c>
      <c r="C3276" s="253" t="s">
        <v>479</v>
      </c>
      <c r="D3276" s="253" t="s">
        <v>4</v>
      </c>
      <c r="I3276" s="253"/>
      <c r="J3276" s="253">
        <f t="shared" si="53"/>
        <v>0</v>
      </c>
    </row>
    <row r="3277" spans="1:10">
      <c r="A3277" s="253">
        <v>3469</v>
      </c>
      <c r="B3277" s="253" t="s">
        <v>527</v>
      </c>
      <c r="C3277" s="253" t="s">
        <v>479</v>
      </c>
      <c r="D3277" s="253" t="s">
        <v>4</v>
      </c>
      <c r="I3277" s="253"/>
      <c r="J3277" s="253">
        <f t="shared" si="53"/>
        <v>0</v>
      </c>
    </row>
    <row r="3278" spans="1:10">
      <c r="A3278" s="253">
        <v>3470</v>
      </c>
      <c r="B3278" s="253" t="s">
        <v>527</v>
      </c>
      <c r="C3278" s="253" t="s">
        <v>479</v>
      </c>
      <c r="D3278" s="253" t="s">
        <v>4</v>
      </c>
      <c r="I3278" s="253"/>
      <c r="J3278" s="253">
        <f t="shared" si="53"/>
        <v>0</v>
      </c>
    </row>
    <row r="3279" spans="1:10">
      <c r="A3279" s="253">
        <v>3471</v>
      </c>
      <c r="B3279" s="253" t="s">
        <v>527</v>
      </c>
      <c r="C3279" s="253" t="s">
        <v>479</v>
      </c>
      <c r="D3279" s="253" t="s">
        <v>4</v>
      </c>
      <c r="I3279" s="253"/>
      <c r="J3279" s="253">
        <f t="shared" si="53"/>
        <v>0</v>
      </c>
    </row>
    <row r="3280" spans="1:10">
      <c r="A3280" s="253">
        <v>3472</v>
      </c>
      <c r="B3280" s="253" t="s">
        <v>527</v>
      </c>
      <c r="C3280" s="253" t="s">
        <v>479</v>
      </c>
      <c r="D3280" s="253" t="s">
        <v>4</v>
      </c>
      <c r="I3280" s="253"/>
      <c r="J3280" s="253">
        <f t="shared" si="53"/>
        <v>0</v>
      </c>
    </row>
    <row r="3281" spans="1:10">
      <c r="A3281" s="253">
        <v>3473</v>
      </c>
      <c r="B3281" s="253" t="s">
        <v>527</v>
      </c>
      <c r="C3281" s="253" t="s">
        <v>479</v>
      </c>
      <c r="D3281" s="253" t="s">
        <v>4</v>
      </c>
      <c r="I3281" s="253"/>
      <c r="J3281" s="253">
        <f t="shared" si="53"/>
        <v>0</v>
      </c>
    </row>
    <row r="3282" spans="1:10">
      <c r="A3282" s="253">
        <v>3474</v>
      </c>
      <c r="B3282" s="253" t="s">
        <v>527</v>
      </c>
      <c r="C3282" s="253" t="s">
        <v>479</v>
      </c>
      <c r="D3282" s="253" t="s">
        <v>4</v>
      </c>
      <c r="I3282" s="253"/>
      <c r="J3282" s="253">
        <f t="shared" si="53"/>
        <v>0</v>
      </c>
    </row>
    <row r="3283" spans="1:10">
      <c r="A3283" s="253">
        <v>3475</v>
      </c>
      <c r="B3283" s="253" t="s">
        <v>527</v>
      </c>
      <c r="C3283" s="253" t="s">
        <v>479</v>
      </c>
      <c r="D3283" s="253" t="s">
        <v>4</v>
      </c>
      <c r="I3283" s="253"/>
      <c r="J3283" s="253">
        <f t="shared" si="53"/>
        <v>0</v>
      </c>
    </row>
    <row r="3284" spans="1:10">
      <c r="A3284" s="253">
        <v>3476</v>
      </c>
      <c r="B3284" s="253" t="s">
        <v>527</v>
      </c>
      <c r="C3284" s="253" t="s">
        <v>479</v>
      </c>
      <c r="D3284" s="253" t="s">
        <v>4</v>
      </c>
      <c r="I3284" s="253"/>
      <c r="J3284" s="253">
        <f t="shared" si="53"/>
        <v>0</v>
      </c>
    </row>
    <row r="3285" spans="1:10">
      <c r="A3285" s="253">
        <v>3477</v>
      </c>
      <c r="B3285" s="253" t="s">
        <v>527</v>
      </c>
      <c r="C3285" s="253" t="s">
        <v>479</v>
      </c>
      <c r="D3285" s="253" t="s">
        <v>4</v>
      </c>
      <c r="I3285" s="253"/>
      <c r="J3285" s="253">
        <f t="shared" si="53"/>
        <v>0</v>
      </c>
    </row>
    <row r="3286" spans="1:10">
      <c r="A3286" s="253">
        <v>3478</v>
      </c>
      <c r="B3286" s="253" t="s">
        <v>527</v>
      </c>
      <c r="C3286" s="253" t="s">
        <v>479</v>
      </c>
      <c r="D3286" s="253" t="s">
        <v>4</v>
      </c>
      <c r="I3286" s="253"/>
      <c r="J3286" s="253">
        <f t="shared" si="53"/>
        <v>0</v>
      </c>
    </row>
    <row r="3287" spans="1:10">
      <c r="A3287" s="253">
        <v>3479</v>
      </c>
      <c r="B3287" s="253" t="s">
        <v>527</v>
      </c>
      <c r="C3287" s="253" t="s">
        <v>479</v>
      </c>
      <c r="D3287" s="253" t="s">
        <v>4</v>
      </c>
      <c r="I3287" s="253"/>
      <c r="J3287" s="253">
        <f t="shared" si="53"/>
        <v>0</v>
      </c>
    </row>
    <row r="3288" spans="1:10">
      <c r="A3288" s="253">
        <v>3480</v>
      </c>
      <c r="B3288" s="253" t="s">
        <v>527</v>
      </c>
      <c r="C3288" s="253" t="s">
        <v>479</v>
      </c>
      <c r="D3288" s="253" t="s">
        <v>4</v>
      </c>
      <c r="I3288" s="253"/>
      <c r="J3288" s="253">
        <f t="shared" si="53"/>
        <v>0</v>
      </c>
    </row>
    <row r="3289" spans="1:10">
      <c r="A3289" s="253">
        <v>3481</v>
      </c>
      <c r="B3289" s="253" t="s">
        <v>527</v>
      </c>
      <c r="C3289" s="253" t="s">
        <v>479</v>
      </c>
      <c r="D3289" s="253" t="s">
        <v>4</v>
      </c>
      <c r="I3289" s="253"/>
      <c r="J3289" s="253">
        <f t="shared" si="53"/>
        <v>0</v>
      </c>
    </row>
    <row r="3290" spans="1:10">
      <c r="A3290" s="253">
        <v>3482</v>
      </c>
      <c r="B3290" s="253" t="s">
        <v>527</v>
      </c>
      <c r="C3290" s="253" t="s">
        <v>479</v>
      </c>
      <c r="D3290" s="253" t="s">
        <v>4</v>
      </c>
      <c r="I3290" s="253"/>
      <c r="J3290" s="253">
        <f t="shared" si="53"/>
        <v>0</v>
      </c>
    </row>
    <row r="3291" spans="1:10">
      <c r="A3291" s="253">
        <v>3483</v>
      </c>
      <c r="B3291" s="253" t="s">
        <v>527</v>
      </c>
      <c r="C3291" s="253" t="s">
        <v>479</v>
      </c>
      <c r="D3291" s="253" t="s">
        <v>4</v>
      </c>
      <c r="I3291" s="253"/>
      <c r="J3291" s="253">
        <f t="shared" si="53"/>
        <v>0</v>
      </c>
    </row>
    <row r="3292" spans="1:10">
      <c r="A3292" s="253">
        <v>3484</v>
      </c>
      <c r="B3292" s="253" t="s">
        <v>527</v>
      </c>
      <c r="C3292" s="253" t="s">
        <v>479</v>
      </c>
      <c r="D3292" s="253" t="s">
        <v>4</v>
      </c>
      <c r="I3292" s="253"/>
      <c r="J3292" s="253">
        <f t="shared" si="53"/>
        <v>0</v>
      </c>
    </row>
    <row r="3293" spans="1:10">
      <c r="A3293" s="253">
        <v>3485</v>
      </c>
      <c r="B3293" s="253" t="s">
        <v>527</v>
      </c>
      <c r="C3293" s="253" t="s">
        <v>479</v>
      </c>
      <c r="D3293" s="253" t="s">
        <v>4</v>
      </c>
      <c r="I3293" s="253"/>
      <c r="J3293" s="253">
        <f t="shared" si="53"/>
        <v>0</v>
      </c>
    </row>
    <row r="3294" spans="1:10">
      <c r="A3294" s="253">
        <v>3486</v>
      </c>
      <c r="B3294" s="253" t="s">
        <v>527</v>
      </c>
      <c r="C3294" s="253" t="s">
        <v>479</v>
      </c>
      <c r="D3294" s="253" t="s">
        <v>4</v>
      </c>
      <c r="I3294" s="253"/>
      <c r="J3294" s="253">
        <f t="shared" si="53"/>
        <v>0</v>
      </c>
    </row>
    <row r="3295" spans="1:10">
      <c r="A3295" s="253">
        <v>3487</v>
      </c>
      <c r="B3295" s="253" t="s">
        <v>527</v>
      </c>
      <c r="C3295" s="253" t="s">
        <v>479</v>
      </c>
      <c r="D3295" s="253" t="s">
        <v>4</v>
      </c>
      <c r="I3295" s="253"/>
      <c r="J3295" s="253">
        <f t="shared" si="53"/>
        <v>0</v>
      </c>
    </row>
    <row r="3296" spans="1:10">
      <c r="A3296" s="253">
        <v>3488</v>
      </c>
      <c r="B3296" s="253" t="s">
        <v>527</v>
      </c>
      <c r="C3296" s="253" t="s">
        <v>479</v>
      </c>
      <c r="D3296" s="253" t="s">
        <v>4</v>
      </c>
      <c r="I3296" s="253"/>
      <c r="J3296" s="253">
        <f t="shared" si="53"/>
        <v>0</v>
      </c>
    </row>
    <row r="3297" spans="1:10">
      <c r="A3297" s="253">
        <v>3489</v>
      </c>
      <c r="B3297" s="253" t="s">
        <v>527</v>
      </c>
      <c r="C3297" s="253" t="s">
        <v>479</v>
      </c>
      <c r="D3297" s="253" t="s">
        <v>4</v>
      </c>
      <c r="I3297" s="253"/>
      <c r="J3297" s="253">
        <f t="shared" si="53"/>
        <v>0</v>
      </c>
    </row>
    <row r="3298" spans="1:10">
      <c r="A3298" s="253">
        <v>3490</v>
      </c>
      <c r="B3298" s="253" t="s">
        <v>527</v>
      </c>
      <c r="C3298" s="253" t="s">
        <v>479</v>
      </c>
      <c r="D3298" s="253" t="s">
        <v>4</v>
      </c>
      <c r="I3298" s="253"/>
      <c r="J3298" s="253">
        <f t="shared" si="53"/>
        <v>0</v>
      </c>
    </row>
    <row r="3299" spans="1:10">
      <c r="A3299" s="253">
        <v>3491</v>
      </c>
      <c r="B3299" s="253" t="s">
        <v>527</v>
      </c>
      <c r="C3299" s="253" t="s">
        <v>479</v>
      </c>
      <c r="D3299" s="253" t="s">
        <v>4</v>
      </c>
      <c r="I3299" s="253"/>
      <c r="J3299" s="253">
        <f t="shared" si="53"/>
        <v>0</v>
      </c>
    </row>
    <row r="3300" spans="1:10">
      <c r="A3300" s="253">
        <v>3492</v>
      </c>
      <c r="B3300" s="253" t="s">
        <v>527</v>
      </c>
      <c r="C3300" s="253" t="s">
        <v>479</v>
      </c>
      <c r="D3300" s="253" t="s">
        <v>4</v>
      </c>
      <c r="I3300" s="253"/>
      <c r="J3300" s="253">
        <f t="shared" si="53"/>
        <v>0</v>
      </c>
    </row>
    <row r="3301" spans="1:10">
      <c r="A3301" s="253">
        <v>3493</v>
      </c>
      <c r="B3301" s="253" t="s">
        <v>527</v>
      </c>
      <c r="C3301" s="253" t="s">
        <v>479</v>
      </c>
      <c r="D3301" s="253" t="s">
        <v>4</v>
      </c>
      <c r="I3301" s="253"/>
      <c r="J3301" s="253">
        <f t="shared" si="53"/>
        <v>0</v>
      </c>
    </row>
    <row r="3302" spans="1:10">
      <c r="A3302" s="253">
        <v>3494</v>
      </c>
      <c r="B3302" s="253" t="s">
        <v>527</v>
      </c>
      <c r="C3302" s="253" t="s">
        <v>479</v>
      </c>
      <c r="D3302" s="253" t="s">
        <v>4</v>
      </c>
      <c r="I3302" s="253"/>
      <c r="J3302" s="253">
        <f t="shared" si="53"/>
        <v>0</v>
      </c>
    </row>
    <row r="3303" spans="1:10">
      <c r="A3303" s="253">
        <v>3495</v>
      </c>
      <c r="B3303" s="253" t="s">
        <v>527</v>
      </c>
      <c r="C3303" s="253" t="s">
        <v>479</v>
      </c>
      <c r="D3303" s="253" t="s">
        <v>4</v>
      </c>
      <c r="I3303" s="253"/>
      <c r="J3303" s="253">
        <f t="shared" si="53"/>
        <v>0</v>
      </c>
    </row>
    <row r="3304" spans="1:10">
      <c r="A3304" s="253">
        <v>3496</v>
      </c>
      <c r="B3304" s="253" t="s">
        <v>527</v>
      </c>
      <c r="C3304" s="253" t="s">
        <v>479</v>
      </c>
      <c r="D3304" s="253" t="s">
        <v>4</v>
      </c>
      <c r="I3304" s="253"/>
      <c r="J3304" s="253">
        <f t="shared" si="53"/>
        <v>0</v>
      </c>
    </row>
    <row r="3305" spans="1:10">
      <c r="A3305" s="253">
        <v>3497</v>
      </c>
      <c r="B3305" s="253" t="s">
        <v>527</v>
      </c>
      <c r="C3305" s="253" t="s">
        <v>479</v>
      </c>
      <c r="D3305" s="253" t="s">
        <v>4</v>
      </c>
      <c r="I3305" s="253"/>
      <c r="J3305" s="253">
        <f t="shared" si="53"/>
        <v>0</v>
      </c>
    </row>
    <row r="3306" spans="1:10">
      <c r="A3306" s="253">
        <v>3498</v>
      </c>
      <c r="B3306" s="253" t="s">
        <v>527</v>
      </c>
      <c r="C3306" s="253" t="s">
        <v>479</v>
      </c>
      <c r="D3306" s="253" t="s">
        <v>4</v>
      </c>
      <c r="I3306" s="253"/>
      <c r="J3306" s="253">
        <f t="shared" si="53"/>
        <v>0</v>
      </c>
    </row>
    <row r="3307" spans="1:10">
      <c r="A3307" s="253">
        <v>3499</v>
      </c>
      <c r="B3307" s="253" t="s">
        <v>527</v>
      </c>
      <c r="C3307" s="253" t="s">
        <v>479</v>
      </c>
      <c r="D3307" s="253" t="s">
        <v>4</v>
      </c>
      <c r="I3307" s="253"/>
      <c r="J3307" s="253">
        <f t="shared" si="53"/>
        <v>0</v>
      </c>
    </row>
    <row r="3308" spans="1:10">
      <c r="A3308" s="253">
        <v>3500</v>
      </c>
      <c r="B3308" s="253" t="s">
        <v>527</v>
      </c>
      <c r="C3308" s="253" t="s">
        <v>479</v>
      </c>
      <c r="D3308" s="253" t="s">
        <v>4</v>
      </c>
      <c r="E3308" s="254" t="s">
        <v>570</v>
      </c>
      <c r="J3308" s="253">
        <f t="shared" si="53"/>
        <v>2</v>
      </c>
    </row>
    <row r="3309" spans="1:10">
      <c r="A3309" s="253">
        <v>3501</v>
      </c>
      <c r="B3309" s="253" t="s">
        <v>527</v>
      </c>
      <c r="C3309" s="253" t="s">
        <v>479</v>
      </c>
      <c r="D3309" s="253" t="s">
        <v>4</v>
      </c>
      <c r="E3309" s="254" t="s">
        <v>570</v>
      </c>
      <c r="J3309" s="253">
        <f t="shared" si="53"/>
        <v>2</v>
      </c>
    </row>
    <row r="3310" spans="1:10">
      <c r="A3310" s="253">
        <v>3502</v>
      </c>
      <c r="B3310" s="253" t="s">
        <v>527</v>
      </c>
      <c r="C3310" s="253" t="s">
        <v>479</v>
      </c>
      <c r="D3310" s="253" t="s">
        <v>4</v>
      </c>
      <c r="I3310" s="253"/>
      <c r="J3310" s="253">
        <f t="shared" si="53"/>
        <v>0</v>
      </c>
    </row>
    <row r="3311" spans="1:10">
      <c r="A3311" s="253">
        <v>3503</v>
      </c>
      <c r="B3311" s="253" t="s">
        <v>527</v>
      </c>
      <c r="C3311" s="253" t="s">
        <v>479</v>
      </c>
      <c r="D3311" s="253" t="s">
        <v>4</v>
      </c>
      <c r="I3311" s="253"/>
      <c r="J3311" s="253">
        <f t="shared" si="53"/>
        <v>0</v>
      </c>
    </row>
    <row r="3312" spans="1:10">
      <c r="A3312" s="253">
        <v>3504</v>
      </c>
      <c r="B3312" s="253" t="s">
        <v>527</v>
      </c>
      <c r="C3312" s="253" t="s">
        <v>479</v>
      </c>
      <c r="D3312" s="253" t="s">
        <v>4</v>
      </c>
      <c r="I3312" s="253"/>
      <c r="J3312" s="253">
        <f t="shared" si="53"/>
        <v>0</v>
      </c>
    </row>
    <row r="3313" spans="1:10">
      <c r="A3313" s="253">
        <v>3505</v>
      </c>
      <c r="B3313" s="253" t="s">
        <v>527</v>
      </c>
      <c r="C3313" s="253" t="s">
        <v>479</v>
      </c>
      <c r="D3313" s="253" t="s">
        <v>4</v>
      </c>
      <c r="I3313" s="253"/>
      <c r="J3313" s="253">
        <f t="shared" si="53"/>
        <v>0</v>
      </c>
    </row>
    <row r="3314" spans="1:10">
      <c r="A3314" s="253">
        <v>3506</v>
      </c>
      <c r="B3314" s="253" t="s">
        <v>527</v>
      </c>
      <c r="C3314" s="253" t="s">
        <v>479</v>
      </c>
      <c r="D3314" s="253" t="s">
        <v>4</v>
      </c>
      <c r="I3314" s="253"/>
      <c r="J3314" s="253">
        <f t="shared" si="53"/>
        <v>0</v>
      </c>
    </row>
    <row r="3315" spans="1:10">
      <c r="A3315" s="253">
        <v>3507</v>
      </c>
      <c r="B3315" s="253" t="s">
        <v>527</v>
      </c>
      <c r="C3315" s="253" t="s">
        <v>479</v>
      </c>
      <c r="D3315" s="253" t="s">
        <v>4</v>
      </c>
      <c r="I3315" s="253"/>
      <c r="J3315" s="253">
        <f t="shared" si="53"/>
        <v>0</v>
      </c>
    </row>
    <row r="3316" spans="1:10">
      <c r="A3316" s="253">
        <v>3508</v>
      </c>
      <c r="B3316" s="253" t="s">
        <v>527</v>
      </c>
      <c r="C3316" s="253" t="s">
        <v>479</v>
      </c>
      <c r="D3316" s="253" t="s">
        <v>4</v>
      </c>
      <c r="I3316" s="253"/>
      <c r="J3316" s="253">
        <f t="shared" si="53"/>
        <v>0</v>
      </c>
    </row>
    <row r="3317" spans="1:10">
      <c r="A3317" s="253">
        <v>3509</v>
      </c>
      <c r="B3317" s="253" t="s">
        <v>527</v>
      </c>
      <c r="C3317" s="253" t="s">
        <v>479</v>
      </c>
      <c r="D3317" s="253" t="s">
        <v>4</v>
      </c>
      <c r="I3317" s="253"/>
      <c r="J3317" s="253">
        <f t="shared" si="53"/>
        <v>0</v>
      </c>
    </row>
    <row r="3318" spans="1:10">
      <c r="A3318" s="253">
        <v>3510</v>
      </c>
      <c r="B3318" s="253" t="s">
        <v>527</v>
      </c>
      <c r="C3318" s="253" t="s">
        <v>479</v>
      </c>
      <c r="D3318" s="253" t="s">
        <v>4</v>
      </c>
      <c r="I3318" s="253"/>
      <c r="J3318" s="253">
        <f t="shared" si="53"/>
        <v>0</v>
      </c>
    </row>
    <row r="3319" spans="1:10">
      <c r="A3319" s="253">
        <v>3511</v>
      </c>
      <c r="B3319" s="253" t="s">
        <v>527</v>
      </c>
      <c r="C3319" s="253" t="s">
        <v>479</v>
      </c>
      <c r="D3319" s="253" t="s">
        <v>4</v>
      </c>
      <c r="I3319" s="253"/>
      <c r="J3319" s="253">
        <f t="shared" si="53"/>
        <v>0</v>
      </c>
    </row>
    <row r="3320" spans="1:10">
      <c r="A3320" s="253">
        <v>3512</v>
      </c>
      <c r="B3320" s="253" t="s">
        <v>527</v>
      </c>
      <c r="C3320" s="253" t="s">
        <v>479</v>
      </c>
      <c r="D3320" s="253" t="s">
        <v>4</v>
      </c>
      <c r="I3320" s="253"/>
      <c r="J3320" s="253">
        <f t="shared" si="53"/>
        <v>0</v>
      </c>
    </row>
    <row r="3321" spans="1:10">
      <c r="A3321" s="253">
        <v>3513</v>
      </c>
      <c r="B3321" s="253" t="s">
        <v>527</v>
      </c>
      <c r="C3321" s="253" t="s">
        <v>479</v>
      </c>
      <c r="D3321" s="253" t="s">
        <v>4</v>
      </c>
      <c r="I3321" s="253"/>
      <c r="J3321" s="253">
        <f t="shared" si="53"/>
        <v>0</v>
      </c>
    </row>
    <row r="3322" spans="1:10">
      <c r="A3322" s="253">
        <v>3514</v>
      </c>
      <c r="B3322" s="253" t="s">
        <v>527</v>
      </c>
      <c r="C3322" s="253" t="s">
        <v>479</v>
      </c>
      <c r="D3322" s="253" t="s">
        <v>4</v>
      </c>
      <c r="I3322" s="253"/>
      <c r="J3322" s="253">
        <f t="shared" si="53"/>
        <v>0</v>
      </c>
    </row>
    <row r="3323" spans="1:10">
      <c r="A3323" s="253">
        <v>3515</v>
      </c>
      <c r="B3323" s="253" t="s">
        <v>527</v>
      </c>
      <c r="C3323" s="253" t="s">
        <v>479</v>
      </c>
      <c r="D3323" s="253" t="s">
        <v>4</v>
      </c>
      <c r="I3323" s="253"/>
      <c r="J3323" s="253">
        <f t="shared" si="53"/>
        <v>0</v>
      </c>
    </row>
    <row r="3324" spans="1:10">
      <c r="A3324" s="253">
        <v>3516</v>
      </c>
      <c r="B3324" s="253" t="s">
        <v>527</v>
      </c>
      <c r="C3324" s="253" t="s">
        <v>479</v>
      </c>
      <c r="D3324" s="253" t="s">
        <v>4</v>
      </c>
      <c r="I3324" s="253"/>
      <c r="J3324" s="253">
        <f t="shared" si="53"/>
        <v>0</v>
      </c>
    </row>
    <row r="3325" spans="1:10">
      <c r="A3325" s="253">
        <v>3517</v>
      </c>
      <c r="B3325" s="253" t="s">
        <v>527</v>
      </c>
      <c r="C3325" s="253" t="s">
        <v>479</v>
      </c>
      <c r="D3325" s="253" t="s">
        <v>4</v>
      </c>
      <c r="I3325" s="253"/>
      <c r="J3325" s="253">
        <f t="shared" si="53"/>
        <v>0</v>
      </c>
    </row>
    <row r="3326" spans="1:10">
      <c r="A3326" s="253">
        <v>3518</v>
      </c>
      <c r="B3326" s="253" t="s">
        <v>527</v>
      </c>
      <c r="C3326" s="253" t="s">
        <v>479</v>
      </c>
      <c r="D3326" s="253" t="s">
        <v>4</v>
      </c>
      <c r="I3326" s="253"/>
      <c r="J3326" s="253">
        <f t="shared" si="53"/>
        <v>0</v>
      </c>
    </row>
    <row r="3327" spans="1:10">
      <c r="A3327" s="253">
        <v>3519</v>
      </c>
      <c r="B3327" s="253" t="s">
        <v>527</v>
      </c>
      <c r="C3327" s="253" t="s">
        <v>479</v>
      </c>
      <c r="D3327" s="253" t="s">
        <v>4</v>
      </c>
      <c r="I3327" s="253"/>
      <c r="J3327" s="253">
        <f t="shared" si="53"/>
        <v>0</v>
      </c>
    </row>
    <row r="3328" spans="1:10">
      <c r="A3328" s="253">
        <v>3520</v>
      </c>
      <c r="B3328" s="253" t="s">
        <v>527</v>
      </c>
      <c r="C3328" s="253" t="s">
        <v>479</v>
      </c>
      <c r="D3328" s="253" t="s">
        <v>4</v>
      </c>
      <c r="I3328" s="253"/>
      <c r="J3328" s="253">
        <f t="shared" si="53"/>
        <v>0</v>
      </c>
    </row>
    <row r="3329" spans="1:10">
      <c r="A3329" s="253">
        <v>3521</v>
      </c>
      <c r="B3329" s="253" t="s">
        <v>527</v>
      </c>
      <c r="C3329" s="253" t="s">
        <v>479</v>
      </c>
      <c r="D3329" s="253" t="s">
        <v>4</v>
      </c>
      <c r="I3329" s="253"/>
      <c r="J3329" s="253">
        <f t="shared" si="53"/>
        <v>0</v>
      </c>
    </row>
    <row r="3330" spans="1:10">
      <c r="A3330" s="253">
        <v>3522</v>
      </c>
      <c r="B3330" s="253" t="s">
        <v>527</v>
      </c>
      <c r="C3330" s="253" t="s">
        <v>479</v>
      </c>
      <c r="D3330" s="253" t="s">
        <v>4</v>
      </c>
      <c r="I3330" s="253"/>
      <c r="J3330" s="253">
        <f t="shared" si="53"/>
        <v>0</v>
      </c>
    </row>
    <row r="3331" spans="1:10">
      <c r="A3331" s="253">
        <v>3523</v>
      </c>
      <c r="B3331" s="253" t="s">
        <v>527</v>
      </c>
      <c r="C3331" s="253" t="s">
        <v>479</v>
      </c>
      <c r="D3331" s="253" t="s">
        <v>4</v>
      </c>
      <c r="I3331" s="253"/>
      <c r="J3331" s="253">
        <f t="shared" si="53"/>
        <v>0</v>
      </c>
    </row>
    <row r="3332" spans="1:10">
      <c r="A3332" s="253">
        <v>3524</v>
      </c>
      <c r="B3332" s="253" t="s">
        <v>527</v>
      </c>
      <c r="C3332" s="253" t="s">
        <v>479</v>
      </c>
      <c r="D3332" s="253" t="s">
        <v>4</v>
      </c>
      <c r="I3332" s="253"/>
      <c r="J3332" s="253">
        <f t="shared" si="53"/>
        <v>0</v>
      </c>
    </row>
    <row r="3333" spans="1:10">
      <c r="A3333" s="253">
        <v>3525</v>
      </c>
      <c r="B3333" s="253" t="s">
        <v>527</v>
      </c>
      <c r="C3333" s="253" t="s">
        <v>479</v>
      </c>
      <c r="D3333" s="253" t="s">
        <v>4</v>
      </c>
      <c r="I3333" s="253"/>
      <c r="J3333" s="253">
        <f t="shared" si="53"/>
        <v>0</v>
      </c>
    </row>
    <row r="3334" spans="1:10">
      <c r="A3334" s="253">
        <v>3526</v>
      </c>
      <c r="B3334" s="253" t="s">
        <v>527</v>
      </c>
      <c r="C3334" s="253" t="s">
        <v>479</v>
      </c>
      <c r="D3334" s="253" t="s">
        <v>4</v>
      </c>
      <c r="I3334" s="253"/>
      <c r="J3334" s="253">
        <f t="shared" si="53"/>
        <v>0</v>
      </c>
    </row>
    <row r="3335" spans="1:10">
      <c r="A3335" s="253">
        <v>3527</v>
      </c>
      <c r="B3335" s="253" t="s">
        <v>527</v>
      </c>
      <c r="C3335" s="253" t="s">
        <v>479</v>
      </c>
      <c r="D3335" s="253" t="s">
        <v>4</v>
      </c>
      <c r="I3335" s="253"/>
      <c r="J3335" s="253">
        <f t="shared" si="53"/>
        <v>0</v>
      </c>
    </row>
    <row r="3336" spans="1:10">
      <c r="A3336" s="253">
        <v>3528</v>
      </c>
      <c r="B3336" s="253" t="s">
        <v>527</v>
      </c>
      <c r="C3336" s="253" t="s">
        <v>479</v>
      </c>
      <c r="D3336" s="253" t="s">
        <v>4</v>
      </c>
      <c r="I3336" s="253"/>
      <c r="J3336" s="253">
        <f t="shared" si="53"/>
        <v>0</v>
      </c>
    </row>
    <row r="3337" spans="1:10">
      <c r="A3337" s="253">
        <v>3529</v>
      </c>
      <c r="B3337" s="253" t="s">
        <v>527</v>
      </c>
      <c r="C3337" s="253" t="s">
        <v>479</v>
      </c>
      <c r="D3337" s="253" t="s">
        <v>4</v>
      </c>
      <c r="I3337" s="253"/>
      <c r="J3337" s="253">
        <f t="shared" ref="J3337:J3400" si="54">IF(E3337="Category 1",1,IF(E3337="Category 2",2,IF(E3337="Category 3",3,0)))</f>
        <v>0</v>
      </c>
    </row>
    <row r="3338" spans="1:10">
      <c r="A3338" s="253">
        <v>3530</v>
      </c>
      <c r="B3338" s="253" t="s">
        <v>527</v>
      </c>
      <c r="C3338" s="253" t="s">
        <v>479</v>
      </c>
      <c r="D3338" s="253" t="s">
        <v>4</v>
      </c>
      <c r="I3338" s="253"/>
      <c r="J3338" s="253">
        <f t="shared" si="54"/>
        <v>0</v>
      </c>
    </row>
    <row r="3339" spans="1:10">
      <c r="A3339" s="253">
        <v>3531</v>
      </c>
      <c r="B3339" s="253" t="s">
        <v>527</v>
      </c>
      <c r="C3339" s="253" t="s">
        <v>479</v>
      </c>
      <c r="D3339" s="253" t="s">
        <v>4</v>
      </c>
      <c r="I3339" s="253"/>
      <c r="J3339" s="253">
        <f t="shared" si="54"/>
        <v>0</v>
      </c>
    </row>
    <row r="3340" spans="1:10">
      <c r="A3340" s="253">
        <v>3532</v>
      </c>
      <c r="B3340" s="253" t="s">
        <v>527</v>
      </c>
      <c r="C3340" s="253" t="s">
        <v>479</v>
      </c>
      <c r="D3340" s="253" t="s">
        <v>4</v>
      </c>
      <c r="I3340" s="253"/>
      <c r="J3340" s="253">
        <f t="shared" si="54"/>
        <v>0</v>
      </c>
    </row>
    <row r="3341" spans="1:10">
      <c r="A3341" s="253">
        <v>3533</v>
      </c>
      <c r="B3341" s="253" t="s">
        <v>527</v>
      </c>
      <c r="C3341" s="253" t="s">
        <v>479</v>
      </c>
      <c r="D3341" s="253" t="s">
        <v>4</v>
      </c>
      <c r="I3341" s="253"/>
      <c r="J3341" s="253">
        <f t="shared" si="54"/>
        <v>0</v>
      </c>
    </row>
    <row r="3342" spans="1:10">
      <c r="A3342" s="253">
        <v>3534</v>
      </c>
      <c r="B3342" s="253" t="s">
        <v>527</v>
      </c>
      <c r="C3342" s="253" t="s">
        <v>479</v>
      </c>
      <c r="D3342" s="253" t="s">
        <v>4</v>
      </c>
      <c r="I3342" s="253"/>
      <c r="J3342" s="253">
        <f t="shared" si="54"/>
        <v>0</v>
      </c>
    </row>
    <row r="3343" spans="1:10">
      <c r="A3343" s="253">
        <v>3535</v>
      </c>
      <c r="B3343" s="253" t="s">
        <v>527</v>
      </c>
      <c r="C3343" s="253" t="s">
        <v>479</v>
      </c>
      <c r="D3343" s="253" t="s">
        <v>4</v>
      </c>
      <c r="I3343" s="253"/>
      <c r="J3343" s="253">
        <f t="shared" si="54"/>
        <v>0</v>
      </c>
    </row>
    <row r="3344" spans="1:10">
      <c r="A3344" s="253">
        <v>3536</v>
      </c>
      <c r="B3344" s="253" t="s">
        <v>527</v>
      </c>
      <c r="C3344" s="253" t="s">
        <v>479</v>
      </c>
      <c r="D3344" s="253" t="s">
        <v>4</v>
      </c>
      <c r="I3344" s="253"/>
      <c r="J3344" s="253">
        <f t="shared" si="54"/>
        <v>0</v>
      </c>
    </row>
    <row r="3345" spans="1:10">
      <c r="A3345" s="253">
        <v>3537</v>
      </c>
      <c r="B3345" s="253" t="s">
        <v>527</v>
      </c>
      <c r="C3345" s="253" t="s">
        <v>479</v>
      </c>
      <c r="D3345" s="253" t="s">
        <v>4</v>
      </c>
      <c r="I3345" s="253"/>
      <c r="J3345" s="253">
        <f t="shared" si="54"/>
        <v>0</v>
      </c>
    </row>
    <row r="3346" spans="1:10">
      <c r="A3346" s="253">
        <v>3538</v>
      </c>
      <c r="B3346" s="253" t="s">
        <v>527</v>
      </c>
      <c r="C3346" s="253" t="s">
        <v>479</v>
      </c>
      <c r="D3346" s="253" t="s">
        <v>4</v>
      </c>
      <c r="I3346" s="253"/>
      <c r="J3346" s="253">
        <f t="shared" si="54"/>
        <v>0</v>
      </c>
    </row>
    <row r="3347" spans="1:10">
      <c r="A3347" s="253">
        <v>3539</v>
      </c>
      <c r="B3347" s="253" t="s">
        <v>527</v>
      </c>
      <c r="C3347" s="253" t="s">
        <v>479</v>
      </c>
      <c r="D3347" s="253" t="s">
        <v>4</v>
      </c>
      <c r="I3347" s="253"/>
      <c r="J3347" s="253">
        <f t="shared" si="54"/>
        <v>0</v>
      </c>
    </row>
    <row r="3348" spans="1:10">
      <c r="A3348" s="253">
        <v>3540</v>
      </c>
      <c r="B3348" s="253" t="s">
        <v>527</v>
      </c>
      <c r="C3348" s="253" t="s">
        <v>479</v>
      </c>
      <c r="D3348" s="253" t="s">
        <v>4</v>
      </c>
      <c r="I3348" s="253"/>
      <c r="J3348" s="253">
        <f t="shared" si="54"/>
        <v>0</v>
      </c>
    </row>
    <row r="3349" spans="1:10">
      <c r="A3349" s="253">
        <v>3541</v>
      </c>
      <c r="B3349" s="253" t="s">
        <v>527</v>
      </c>
      <c r="C3349" s="253" t="s">
        <v>479</v>
      </c>
      <c r="D3349" s="253" t="s">
        <v>4</v>
      </c>
      <c r="I3349" s="253"/>
      <c r="J3349" s="253">
        <f t="shared" si="54"/>
        <v>0</v>
      </c>
    </row>
    <row r="3350" spans="1:10">
      <c r="A3350" s="253">
        <v>3542</v>
      </c>
      <c r="B3350" s="253" t="s">
        <v>527</v>
      </c>
      <c r="C3350" s="253" t="s">
        <v>479</v>
      </c>
      <c r="D3350" s="253" t="s">
        <v>4</v>
      </c>
      <c r="I3350" s="253"/>
      <c r="J3350" s="253">
        <f t="shared" si="54"/>
        <v>0</v>
      </c>
    </row>
    <row r="3351" spans="1:10">
      <c r="A3351" s="253">
        <v>3543</v>
      </c>
      <c r="B3351" s="253" t="s">
        <v>527</v>
      </c>
      <c r="C3351" s="253" t="s">
        <v>479</v>
      </c>
      <c r="D3351" s="253" t="s">
        <v>4</v>
      </c>
      <c r="I3351" s="253"/>
      <c r="J3351" s="253">
        <f t="shared" si="54"/>
        <v>0</v>
      </c>
    </row>
    <row r="3352" spans="1:10">
      <c r="A3352" s="253">
        <v>3544</v>
      </c>
      <c r="B3352" s="253" t="s">
        <v>527</v>
      </c>
      <c r="C3352" s="253" t="s">
        <v>479</v>
      </c>
      <c r="D3352" s="253" t="s">
        <v>4</v>
      </c>
      <c r="I3352" s="253"/>
      <c r="J3352" s="253">
        <f t="shared" si="54"/>
        <v>0</v>
      </c>
    </row>
    <row r="3353" spans="1:10">
      <c r="A3353" s="253">
        <v>3545</v>
      </c>
      <c r="B3353" s="253" t="s">
        <v>527</v>
      </c>
      <c r="C3353" s="253" t="s">
        <v>479</v>
      </c>
      <c r="D3353" s="253" t="s">
        <v>4</v>
      </c>
      <c r="I3353" s="253"/>
      <c r="J3353" s="253">
        <f t="shared" si="54"/>
        <v>0</v>
      </c>
    </row>
    <row r="3354" spans="1:10">
      <c r="A3354" s="253">
        <v>3546</v>
      </c>
      <c r="B3354" s="253" t="s">
        <v>527</v>
      </c>
      <c r="C3354" s="253" t="s">
        <v>479</v>
      </c>
      <c r="D3354" s="253" t="s">
        <v>4</v>
      </c>
      <c r="I3354" s="253"/>
      <c r="J3354" s="253">
        <f t="shared" si="54"/>
        <v>0</v>
      </c>
    </row>
    <row r="3355" spans="1:10">
      <c r="A3355" s="253">
        <v>3547</v>
      </c>
      <c r="B3355" s="253" t="s">
        <v>527</v>
      </c>
      <c r="C3355" s="253" t="s">
        <v>479</v>
      </c>
      <c r="D3355" s="253" t="s">
        <v>4</v>
      </c>
      <c r="I3355" s="253"/>
      <c r="J3355" s="253">
        <f t="shared" si="54"/>
        <v>0</v>
      </c>
    </row>
    <row r="3356" spans="1:10">
      <c r="A3356" s="253">
        <v>3548</v>
      </c>
      <c r="B3356" s="253" t="s">
        <v>527</v>
      </c>
      <c r="C3356" s="253" t="s">
        <v>479</v>
      </c>
      <c r="D3356" s="253" t="s">
        <v>4</v>
      </c>
      <c r="I3356" s="253"/>
      <c r="J3356" s="253">
        <f t="shared" si="54"/>
        <v>0</v>
      </c>
    </row>
    <row r="3357" spans="1:10">
      <c r="A3357" s="253">
        <v>3549</v>
      </c>
      <c r="B3357" s="253" t="s">
        <v>527</v>
      </c>
      <c r="C3357" s="253" t="s">
        <v>479</v>
      </c>
      <c r="D3357" s="253" t="s">
        <v>4</v>
      </c>
      <c r="I3357" s="253"/>
      <c r="J3357" s="253">
        <f t="shared" si="54"/>
        <v>0</v>
      </c>
    </row>
    <row r="3358" spans="1:10">
      <c r="A3358" s="253">
        <v>3550</v>
      </c>
      <c r="B3358" s="253" t="s">
        <v>527</v>
      </c>
      <c r="C3358" s="253" t="s">
        <v>479</v>
      </c>
      <c r="D3358" s="253" t="s">
        <v>4</v>
      </c>
      <c r="E3358" s="254" t="s">
        <v>570</v>
      </c>
      <c r="J3358" s="253">
        <f t="shared" si="54"/>
        <v>2</v>
      </c>
    </row>
    <row r="3359" spans="1:10">
      <c r="A3359" s="253">
        <v>3551</v>
      </c>
      <c r="B3359" s="253" t="s">
        <v>527</v>
      </c>
      <c r="C3359" s="253" t="s">
        <v>479</v>
      </c>
      <c r="D3359" s="253" t="s">
        <v>4</v>
      </c>
      <c r="E3359" s="254" t="s">
        <v>570</v>
      </c>
      <c r="J3359" s="253">
        <f t="shared" si="54"/>
        <v>2</v>
      </c>
    </row>
    <row r="3360" spans="1:10">
      <c r="A3360" s="253">
        <v>3552</v>
      </c>
      <c r="B3360" s="253" t="s">
        <v>527</v>
      </c>
      <c r="C3360" s="253" t="s">
        <v>479</v>
      </c>
      <c r="D3360" s="253" t="s">
        <v>4</v>
      </c>
      <c r="E3360" s="254" t="s">
        <v>570</v>
      </c>
      <c r="J3360" s="253">
        <f t="shared" si="54"/>
        <v>2</v>
      </c>
    </row>
    <row r="3361" spans="1:10">
      <c r="A3361" s="253">
        <v>3553</v>
      </c>
      <c r="B3361" s="253" t="s">
        <v>527</v>
      </c>
      <c r="C3361" s="253" t="s">
        <v>479</v>
      </c>
      <c r="D3361" s="253" t="s">
        <v>4</v>
      </c>
      <c r="E3361" s="254" t="s">
        <v>570</v>
      </c>
      <c r="J3361" s="253">
        <f t="shared" si="54"/>
        <v>2</v>
      </c>
    </row>
    <row r="3362" spans="1:10">
      <c r="A3362" s="253">
        <v>3554</v>
      </c>
      <c r="B3362" s="253" t="s">
        <v>527</v>
      </c>
      <c r="C3362" s="253" t="s">
        <v>479</v>
      </c>
      <c r="D3362" s="253" t="s">
        <v>4</v>
      </c>
      <c r="E3362" s="254" t="s">
        <v>570</v>
      </c>
      <c r="J3362" s="253">
        <f t="shared" si="54"/>
        <v>2</v>
      </c>
    </row>
    <row r="3363" spans="1:10">
      <c r="A3363" s="253">
        <v>3555</v>
      </c>
      <c r="B3363" s="253" t="s">
        <v>527</v>
      </c>
      <c r="C3363" s="253" t="s">
        <v>479</v>
      </c>
      <c r="D3363" s="253" t="s">
        <v>4</v>
      </c>
      <c r="E3363" s="254" t="s">
        <v>570</v>
      </c>
      <c r="J3363" s="253">
        <f t="shared" si="54"/>
        <v>2</v>
      </c>
    </row>
    <row r="3364" spans="1:10">
      <c r="A3364" s="253">
        <v>3556</v>
      </c>
      <c r="B3364" s="253" t="s">
        <v>527</v>
      </c>
      <c r="C3364" s="253" t="s">
        <v>479</v>
      </c>
      <c r="D3364" s="253" t="s">
        <v>4</v>
      </c>
      <c r="E3364" s="254" t="s">
        <v>570</v>
      </c>
      <c r="J3364" s="253">
        <f t="shared" si="54"/>
        <v>2</v>
      </c>
    </row>
    <row r="3365" spans="1:10">
      <c r="A3365" s="253">
        <v>3557</v>
      </c>
      <c r="B3365" s="253" t="s">
        <v>527</v>
      </c>
      <c r="C3365" s="253" t="s">
        <v>479</v>
      </c>
      <c r="D3365" s="253" t="s">
        <v>4</v>
      </c>
      <c r="I3365" s="253"/>
      <c r="J3365" s="253">
        <f t="shared" si="54"/>
        <v>0</v>
      </c>
    </row>
    <row r="3366" spans="1:10">
      <c r="A3366" s="253">
        <v>3558</v>
      </c>
      <c r="B3366" s="253" t="s">
        <v>527</v>
      </c>
      <c r="C3366" s="253" t="s">
        <v>479</v>
      </c>
      <c r="D3366" s="253" t="s">
        <v>4</v>
      </c>
      <c r="I3366" s="253"/>
      <c r="J3366" s="253">
        <f t="shared" si="54"/>
        <v>0</v>
      </c>
    </row>
    <row r="3367" spans="1:10">
      <c r="A3367" s="253">
        <v>3559</v>
      </c>
      <c r="B3367" s="253" t="s">
        <v>527</v>
      </c>
      <c r="C3367" s="253" t="s">
        <v>479</v>
      </c>
      <c r="D3367" s="253" t="s">
        <v>4</v>
      </c>
      <c r="I3367" s="253"/>
      <c r="J3367" s="253">
        <f t="shared" si="54"/>
        <v>0</v>
      </c>
    </row>
    <row r="3368" spans="1:10">
      <c r="A3368" s="253">
        <v>3560</v>
      </c>
      <c r="B3368" s="253" t="s">
        <v>527</v>
      </c>
      <c r="C3368" s="253" t="s">
        <v>479</v>
      </c>
      <c r="D3368" s="253" t="s">
        <v>4</v>
      </c>
      <c r="I3368" s="253"/>
      <c r="J3368" s="253">
        <f t="shared" si="54"/>
        <v>0</v>
      </c>
    </row>
    <row r="3369" spans="1:10">
      <c r="A3369" s="253">
        <v>3561</v>
      </c>
      <c r="B3369" s="253" t="s">
        <v>527</v>
      </c>
      <c r="C3369" s="253" t="s">
        <v>479</v>
      </c>
      <c r="D3369" s="253" t="s">
        <v>4</v>
      </c>
      <c r="I3369" s="253"/>
      <c r="J3369" s="253">
        <f t="shared" si="54"/>
        <v>0</v>
      </c>
    </row>
    <row r="3370" spans="1:10">
      <c r="A3370" s="253">
        <v>3562</v>
      </c>
      <c r="B3370" s="253" t="s">
        <v>527</v>
      </c>
      <c r="C3370" s="253" t="s">
        <v>479</v>
      </c>
      <c r="D3370" s="253" t="s">
        <v>4</v>
      </c>
      <c r="I3370" s="253"/>
      <c r="J3370" s="253">
        <f t="shared" si="54"/>
        <v>0</v>
      </c>
    </row>
    <row r="3371" spans="1:10">
      <c r="A3371" s="253">
        <v>3563</v>
      </c>
      <c r="B3371" s="253" t="s">
        <v>527</v>
      </c>
      <c r="C3371" s="253" t="s">
        <v>479</v>
      </c>
      <c r="D3371" s="253" t="s">
        <v>4</v>
      </c>
      <c r="I3371" s="253"/>
      <c r="J3371" s="253">
        <f t="shared" si="54"/>
        <v>0</v>
      </c>
    </row>
    <row r="3372" spans="1:10">
      <c r="A3372" s="253">
        <v>3564</v>
      </c>
      <c r="B3372" s="253" t="s">
        <v>527</v>
      </c>
      <c r="C3372" s="253" t="s">
        <v>479</v>
      </c>
      <c r="D3372" s="253" t="s">
        <v>4</v>
      </c>
      <c r="E3372" s="254" t="s">
        <v>570</v>
      </c>
      <c r="J3372" s="253">
        <f t="shared" si="54"/>
        <v>2</v>
      </c>
    </row>
    <row r="3373" spans="1:10">
      <c r="A3373" s="253">
        <v>3565</v>
      </c>
      <c r="B3373" s="253" t="s">
        <v>527</v>
      </c>
      <c r="C3373" s="253" t="s">
        <v>479</v>
      </c>
      <c r="D3373" s="253" t="s">
        <v>4</v>
      </c>
      <c r="I3373" s="253"/>
      <c r="J3373" s="253">
        <f t="shared" si="54"/>
        <v>0</v>
      </c>
    </row>
    <row r="3374" spans="1:10">
      <c r="A3374" s="253">
        <v>3566</v>
      </c>
      <c r="B3374" s="253" t="s">
        <v>527</v>
      </c>
      <c r="C3374" s="253" t="s">
        <v>479</v>
      </c>
      <c r="D3374" s="253" t="s">
        <v>4</v>
      </c>
      <c r="I3374" s="253"/>
      <c r="J3374" s="253">
        <f t="shared" si="54"/>
        <v>0</v>
      </c>
    </row>
    <row r="3375" spans="1:10">
      <c r="A3375" s="253">
        <v>3567</v>
      </c>
      <c r="B3375" s="253" t="s">
        <v>527</v>
      </c>
      <c r="C3375" s="253" t="s">
        <v>479</v>
      </c>
      <c r="D3375" s="253" t="s">
        <v>4</v>
      </c>
      <c r="I3375" s="253"/>
      <c r="J3375" s="253">
        <f t="shared" si="54"/>
        <v>0</v>
      </c>
    </row>
    <row r="3376" spans="1:10">
      <c r="A3376" s="253">
        <v>3568</v>
      </c>
      <c r="B3376" s="253" t="s">
        <v>527</v>
      </c>
      <c r="C3376" s="253" t="s">
        <v>479</v>
      </c>
      <c r="D3376" s="253" t="s">
        <v>4</v>
      </c>
      <c r="I3376" s="253"/>
      <c r="J3376" s="253">
        <f t="shared" si="54"/>
        <v>0</v>
      </c>
    </row>
    <row r="3377" spans="1:10">
      <c r="A3377" s="253">
        <v>3569</v>
      </c>
      <c r="B3377" s="253" t="s">
        <v>527</v>
      </c>
      <c r="C3377" s="253" t="s">
        <v>479</v>
      </c>
      <c r="D3377" s="253" t="s">
        <v>4</v>
      </c>
      <c r="I3377" s="253"/>
      <c r="J3377" s="253">
        <f t="shared" si="54"/>
        <v>0</v>
      </c>
    </row>
    <row r="3378" spans="1:10">
      <c r="A3378" s="253">
        <v>3570</v>
      </c>
      <c r="B3378" s="253" t="s">
        <v>527</v>
      </c>
      <c r="C3378" s="253" t="s">
        <v>479</v>
      </c>
      <c r="D3378" s="253" t="s">
        <v>4</v>
      </c>
      <c r="I3378" s="253"/>
      <c r="J3378" s="253">
        <f t="shared" si="54"/>
        <v>0</v>
      </c>
    </row>
    <row r="3379" spans="1:10">
      <c r="A3379" s="253">
        <v>3571</v>
      </c>
      <c r="B3379" s="253" t="s">
        <v>527</v>
      </c>
      <c r="C3379" s="253" t="s">
        <v>479</v>
      </c>
      <c r="D3379" s="253" t="s">
        <v>4</v>
      </c>
      <c r="I3379" s="253"/>
      <c r="J3379" s="253">
        <f t="shared" si="54"/>
        <v>0</v>
      </c>
    </row>
    <row r="3380" spans="1:10">
      <c r="A3380" s="253">
        <v>3572</v>
      </c>
      <c r="B3380" s="253" t="s">
        <v>527</v>
      </c>
      <c r="C3380" s="253" t="s">
        <v>479</v>
      </c>
      <c r="D3380" s="253" t="s">
        <v>4</v>
      </c>
      <c r="I3380" s="253"/>
      <c r="J3380" s="253">
        <f t="shared" si="54"/>
        <v>0</v>
      </c>
    </row>
    <row r="3381" spans="1:10">
      <c r="A3381" s="253">
        <v>3573</v>
      </c>
      <c r="B3381" s="253" t="s">
        <v>527</v>
      </c>
      <c r="C3381" s="253" t="s">
        <v>479</v>
      </c>
      <c r="D3381" s="253" t="s">
        <v>4</v>
      </c>
      <c r="I3381" s="253"/>
      <c r="J3381" s="253">
        <f t="shared" si="54"/>
        <v>0</v>
      </c>
    </row>
    <row r="3382" spans="1:10">
      <c r="A3382" s="253">
        <v>3574</v>
      </c>
      <c r="B3382" s="253" t="s">
        <v>527</v>
      </c>
      <c r="C3382" s="253" t="s">
        <v>479</v>
      </c>
      <c r="D3382" s="253" t="s">
        <v>4</v>
      </c>
      <c r="I3382" s="253"/>
      <c r="J3382" s="253">
        <f t="shared" si="54"/>
        <v>0</v>
      </c>
    </row>
    <row r="3383" spans="1:10">
      <c r="A3383" s="253">
        <v>3575</v>
      </c>
      <c r="B3383" s="253" t="s">
        <v>527</v>
      </c>
      <c r="C3383" s="253" t="s">
        <v>479</v>
      </c>
      <c r="D3383" s="253" t="s">
        <v>4</v>
      </c>
      <c r="I3383" s="253"/>
      <c r="J3383" s="253">
        <f t="shared" si="54"/>
        <v>0</v>
      </c>
    </row>
    <row r="3384" spans="1:10">
      <c r="A3384" s="253">
        <v>3576</v>
      </c>
      <c r="B3384" s="253" t="s">
        <v>527</v>
      </c>
      <c r="C3384" s="253" t="s">
        <v>479</v>
      </c>
      <c r="D3384" s="253" t="s">
        <v>4</v>
      </c>
      <c r="I3384" s="253"/>
      <c r="J3384" s="253">
        <f t="shared" si="54"/>
        <v>0</v>
      </c>
    </row>
    <row r="3385" spans="1:10">
      <c r="A3385" s="253">
        <v>3577</v>
      </c>
      <c r="B3385" s="253" t="s">
        <v>527</v>
      </c>
      <c r="C3385" s="253" t="s">
        <v>479</v>
      </c>
      <c r="D3385" s="253" t="s">
        <v>4</v>
      </c>
      <c r="I3385" s="253"/>
      <c r="J3385" s="253">
        <f t="shared" si="54"/>
        <v>0</v>
      </c>
    </row>
    <row r="3386" spans="1:10">
      <c r="A3386" s="253">
        <v>3578</v>
      </c>
      <c r="B3386" s="253" t="s">
        <v>527</v>
      </c>
      <c r="C3386" s="253" t="s">
        <v>479</v>
      </c>
      <c r="D3386" s="253" t="s">
        <v>4</v>
      </c>
      <c r="I3386" s="253"/>
      <c r="J3386" s="253">
        <f t="shared" si="54"/>
        <v>0</v>
      </c>
    </row>
    <row r="3387" spans="1:10">
      <c r="A3387" s="253">
        <v>3579</v>
      </c>
      <c r="B3387" s="253" t="s">
        <v>527</v>
      </c>
      <c r="C3387" s="253" t="s">
        <v>479</v>
      </c>
      <c r="D3387" s="253" t="s">
        <v>4</v>
      </c>
      <c r="I3387" s="253"/>
      <c r="J3387" s="253">
        <f t="shared" si="54"/>
        <v>0</v>
      </c>
    </row>
    <row r="3388" spans="1:10">
      <c r="A3388" s="253">
        <v>3580</v>
      </c>
      <c r="B3388" s="253" t="s">
        <v>527</v>
      </c>
      <c r="C3388" s="253" t="s">
        <v>479</v>
      </c>
      <c r="D3388" s="253" t="s">
        <v>4</v>
      </c>
      <c r="I3388" s="253"/>
      <c r="J3388" s="253">
        <f t="shared" si="54"/>
        <v>0</v>
      </c>
    </row>
    <row r="3389" spans="1:10">
      <c r="A3389" s="253">
        <v>3581</v>
      </c>
      <c r="B3389" s="253" t="s">
        <v>527</v>
      </c>
      <c r="C3389" s="253" t="s">
        <v>479</v>
      </c>
      <c r="D3389" s="253" t="s">
        <v>4</v>
      </c>
      <c r="I3389" s="253"/>
      <c r="J3389" s="253">
        <f t="shared" si="54"/>
        <v>0</v>
      </c>
    </row>
    <row r="3390" spans="1:10">
      <c r="A3390" s="253">
        <v>3582</v>
      </c>
      <c r="B3390" s="253" t="s">
        <v>527</v>
      </c>
      <c r="C3390" s="253" t="s">
        <v>479</v>
      </c>
      <c r="D3390" s="253" t="s">
        <v>4</v>
      </c>
      <c r="I3390" s="253"/>
      <c r="J3390" s="253">
        <f t="shared" si="54"/>
        <v>0</v>
      </c>
    </row>
    <row r="3391" spans="1:10">
      <c r="A3391" s="253">
        <v>3583</v>
      </c>
      <c r="B3391" s="253" t="s">
        <v>527</v>
      </c>
      <c r="C3391" s="253" t="s">
        <v>479</v>
      </c>
      <c r="D3391" s="253" t="s">
        <v>4</v>
      </c>
      <c r="I3391" s="253"/>
      <c r="J3391" s="253">
        <f t="shared" si="54"/>
        <v>0</v>
      </c>
    </row>
    <row r="3392" spans="1:10">
      <c r="A3392" s="253">
        <v>3584</v>
      </c>
      <c r="B3392" s="253" t="s">
        <v>527</v>
      </c>
      <c r="C3392" s="253" t="s">
        <v>479</v>
      </c>
      <c r="D3392" s="253" t="s">
        <v>4</v>
      </c>
      <c r="I3392" s="253"/>
      <c r="J3392" s="253">
        <f t="shared" si="54"/>
        <v>0</v>
      </c>
    </row>
    <row r="3393" spans="1:10">
      <c r="A3393" s="253">
        <v>3585</v>
      </c>
      <c r="B3393" s="253" t="s">
        <v>527</v>
      </c>
      <c r="C3393" s="253" t="s">
        <v>479</v>
      </c>
      <c r="D3393" s="253" t="s">
        <v>4</v>
      </c>
      <c r="E3393" s="254" t="s">
        <v>571</v>
      </c>
      <c r="J3393" s="253">
        <f t="shared" si="54"/>
        <v>3</v>
      </c>
    </row>
    <row r="3394" spans="1:10">
      <c r="A3394" s="253">
        <v>3586</v>
      </c>
      <c r="B3394" s="253" t="s">
        <v>527</v>
      </c>
      <c r="C3394" s="253" t="s">
        <v>479</v>
      </c>
      <c r="D3394" s="253" t="s">
        <v>4</v>
      </c>
      <c r="I3394" s="253"/>
      <c r="J3394" s="253">
        <f t="shared" si="54"/>
        <v>0</v>
      </c>
    </row>
    <row r="3395" spans="1:10">
      <c r="A3395" s="253">
        <v>3587</v>
      </c>
      <c r="B3395" s="253" t="s">
        <v>527</v>
      </c>
      <c r="C3395" s="253" t="s">
        <v>479</v>
      </c>
      <c r="D3395" s="253" t="s">
        <v>4</v>
      </c>
      <c r="I3395" s="253"/>
      <c r="J3395" s="253">
        <f t="shared" si="54"/>
        <v>0</v>
      </c>
    </row>
    <row r="3396" spans="1:10">
      <c r="A3396" s="253">
        <v>3588</v>
      </c>
      <c r="B3396" s="253" t="s">
        <v>527</v>
      </c>
      <c r="C3396" s="253" t="s">
        <v>479</v>
      </c>
      <c r="D3396" s="253" t="s">
        <v>4</v>
      </c>
      <c r="I3396" s="253"/>
      <c r="J3396" s="253">
        <f t="shared" si="54"/>
        <v>0</v>
      </c>
    </row>
    <row r="3397" spans="1:10">
      <c r="A3397" s="253">
        <v>3589</v>
      </c>
      <c r="B3397" s="253" t="s">
        <v>527</v>
      </c>
      <c r="C3397" s="253" t="s">
        <v>479</v>
      </c>
      <c r="D3397" s="253" t="s">
        <v>4</v>
      </c>
      <c r="I3397" s="253"/>
      <c r="J3397" s="253">
        <f t="shared" si="54"/>
        <v>0</v>
      </c>
    </row>
    <row r="3398" spans="1:10">
      <c r="A3398" s="253">
        <v>3590</v>
      </c>
      <c r="B3398" s="253" t="s">
        <v>527</v>
      </c>
      <c r="C3398" s="253" t="s">
        <v>479</v>
      </c>
      <c r="D3398" s="253" t="s">
        <v>4</v>
      </c>
      <c r="I3398" s="253"/>
      <c r="J3398" s="253">
        <f t="shared" si="54"/>
        <v>0</v>
      </c>
    </row>
    <row r="3399" spans="1:10">
      <c r="A3399" s="253">
        <v>3591</v>
      </c>
      <c r="B3399" s="253" t="s">
        <v>527</v>
      </c>
      <c r="C3399" s="253" t="s">
        <v>479</v>
      </c>
      <c r="D3399" s="253" t="s">
        <v>4</v>
      </c>
      <c r="I3399" s="253"/>
      <c r="J3399" s="253">
        <f t="shared" si="54"/>
        <v>0</v>
      </c>
    </row>
    <row r="3400" spans="1:10">
      <c r="A3400" s="253">
        <v>3592</v>
      </c>
      <c r="B3400" s="253" t="s">
        <v>527</v>
      </c>
      <c r="C3400" s="253" t="s">
        <v>479</v>
      </c>
      <c r="D3400" s="253" t="s">
        <v>4</v>
      </c>
      <c r="I3400" s="253"/>
      <c r="J3400" s="253">
        <f t="shared" si="54"/>
        <v>0</v>
      </c>
    </row>
    <row r="3401" spans="1:10">
      <c r="A3401" s="253">
        <v>3593</v>
      </c>
      <c r="B3401" s="253" t="s">
        <v>527</v>
      </c>
      <c r="C3401" s="253" t="s">
        <v>479</v>
      </c>
      <c r="D3401" s="253" t="s">
        <v>4</v>
      </c>
      <c r="I3401" s="253"/>
      <c r="J3401" s="253">
        <f t="shared" ref="J3401:J3464" si="55">IF(E3401="Category 1",1,IF(E3401="Category 2",2,IF(E3401="Category 3",3,0)))</f>
        <v>0</v>
      </c>
    </row>
    <row r="3402" spans="1:10">
      <c r="A3402" s="253">
        <v>3594</v>
      </c>
      <c r="B3402" s="253" t="s">
        <v>527</v>
      </c>
      <c r="C3402" s="253" t="s">
        <v>479</v>
      </c>
      <c r="D3402" s="253" t="s">
        <v>4</v>
      </c>
      <c r="I3402" s="253"/>
      <c r="J3402" s="253">
        <f t="shared" si="55"/>
        <v>0</v>
      </c>
    </row>
    <row r="3403" spans="1:10">
      <c r="A3403" s="253">
        <v>3595</v>
      </c>
      <c r="B3403" s="253" t="s">
        <v>527</v>
      </c>
      <c r="C3403" s="253" t="s">
        <v>479</v>
      </c>
      <c r="D3403" s="253" t="s">
        <v>4</v>
      </c>
      <c r="I3403" s="253"/>
      <c r="J3403" s="253">
        <f t="shared" si="55"/>
        <v>0</v>
      </c>
    </row>
    <row r="3404" spans="1:10">
      <c r="A3404" s="253">
        <v>3596</v>
      </c>
      <c r="B3404" s="253" t="s">
        <v>527</v>
      </c>
      <c r="C3404" s="253" t="s">
        <v>479</v>
      </c>
      <c r="D3404" s="253" t="s">
        <v>4</v>
      </c>
      <c r="I3404" s="253"/>
      <c r="J3404" s="253">
        <f t="shared" si="55"/>
        <v>0</v>
      </c>
    </row>
    <row r="3405" spans="1:10">
      <c r="A3405" s="253">
        <v>3597</v>
      </c>
      <c r="B3405" s="253" t="s">
        <v>527</v>
      </c>
      <c r="C3405" s="253" t="s">
        <v>479</v>
      </c>
      <c r="D3405" s="253" t="s">
        <v>4</v>
      </c>
      <c r="I3405" s="253"/>
      <c r="J3405" s="253">
        <f t="shared" si="55"/>
        <v>0</v>
      </c>
    </row>
    <row r="3406" spans="1:10">
      <c r="A3406" s="253">
        <v>3598</v>
      </c>
      <c r="B3406" s="253" t="s">
        <v>527</v>
      </c>
      <c r="C3406" s="253" t="s">
        <v>479</v>
      </c>
      <c r="D3406" s="253" t="s">
        <v>4</v>
      </c>
      <c r="I3406" s="253"/>
      <c r="J3406" s="253">
        <f t="shared" si="55"/>
        <v>0</v>
      </c>
    </row>
    <row r="3407" spans="1:10">
      <c r="A3407" s="253">
        <v>3599</v>
      </c>
      <c r="B3407" s="253" t="s">
        <v>527</v>
      </c>
      <c r="C3407" s="253" t="s">
        <v>479</v>
      </c>
      <c r="D3407" s="253" t="s">
        <v>4</v>
      </c>
      <c r="I3407" s="253"/>
      <c r="J3407" s="253">
        <f t="shared" si="55"/>
        <v>0</v>
      </c>
    </row>
    <row r="3408" spans="1:10">
      <c r="A3408" s="253">
        <v>3600</v>
      </c>
      <c r="B3408" s="253" t="s">
        <v>527</v>
      </c>
      <c r="C3408" s="253" t="s">
        <v>479</v>
      </c>
      <c r="D3408" s="253" t="s">
        <v>4</v>
      </c>
      <c r="I3408" s="253"/>
      <c r="J3408" s="253">
        <f t="shared" si="55"/>
        <v>0</v>
      </c>
    </row>
    <row r="3409" spans="1:10">
      <c r="A3409" s="253">
        <v>3601</v>
      </c>
      <c r="B3409" s="253" t="s">
        <v>527</v>
      </c>
      <c r="C3409" s="253" t="s">
        <v>479</v>
      </c>
      <c r="D3409" s="253" t="s">
        <v>4</v>
      </c>
      <c r="I3409" s="253"/>
      <c r="J3409" s="253">
        <f t="shared" si="55"/>
        <v>0</v>
      </c>
    </row>
    <row r="3410" spans="1:10">
      <c r="A3410" s="253">
        <v>3602</v>
      </c>
      <c r="B3410" s="253" t="s">
        <v>527</v>
      </c>
      <c r="C3410" s="253" t="s">
        <v>479</v>
      </c>
      <c r="D3410" s="253" t="s">
        <v>4</v>
      </c>
      <c r="I3410" s="253"/>
      <c r="J3410" s="253">
        <f t="shared" si="55"/>
        <v>0</v>
      </c>
    </row>
    <row r="3411" spans="1:10">
      <c r="A3411" s="253">
        <v>3603</v>
      </c>
      <c r="B3411" s="253" t="s">
        <v>527</v>
      </c>
      <c r="C3411" s="253" t="s">
        <v>479</v>
      </c>
      <c r="D3411" s="253" t="s">
        <v>4</v>
      </c>
      <c r="I3411" s="253"/>
      <c r="J3411" s="253">
        <f t="shared" si="55"/>
        <v>0</v>
      </c>
    </row>
    <row r="3412" spans="1:10">
      <c r="A3412" s="253">
        <v>3604</v>
      </c>
      <c r="B3412" s="253" t="s">
        <v>527</v>
      </c>
      <c r="C3412" s="253" t="s">
        <v>479</v>
      </c>
      <c r="D3412" s="253" t="s">
        <v>4</v>
      </c>
      <c r="I3412" s="253"/>
      <c r="J3412" s="253">
        <f t="shared" si="55"/>
        <v>0</v>
      </c>
    </row>
    <row r="3413" spans="1:10">
      <c r="A3413" s="253">
        <v>3605</v>
      </c>
      <c r="B3413" s="253" t="s">
        <v>527</v>
      </c>
      <c r="C3413" s="253" t="s">
        <v>479</v>
      </c>
      <c r="D3413" s="253" t="s">
        <v>4</v>
      </c>
      <c r="I3413" s="253"/>
      <c r="J3413" s="253">
        <f t="shared" si="55"/>
        <v>0</v>
      </c>
    </row>
    <row r="3414" spans="1:10">
      <c r="A3414" s="253">
        <v>3606</v>
      </c>
      <c r="B3414" s="253" t="s">
        <v>527</v>
      </c>
      <c r="C3414" s="253" t="s">
        <v>479</v>
      </c>
      <c r="D3414" s="253" t="s">
        <v>4</v>
      </c>
      <c r="I3414" s="253"/>
      <c r="J3414" s="253">
        <f t="shared" si="55"/>
        <v>0</v>
      </c>
    </row>
    <row r="3415" spans="1:10">
      <c r="A3415" s="253">
        <v>3607</v>
      </c>
      <c r="B3415" s="253" t="s">
        <v>527</v>
      </c>
      <c r="C3415" s="253" t="s">
        <v>479</v>
      </c>
      <c r="D3415" s="253" t="s">
        <v>4</v>
      </c>
      <c r="I3415" s="253"/>
      <c r="J3415" s="253">
        <f t="shared" si="55"/>
        <v>0</v>
      </c>
    </row>
    <row r="3416" spans="1:10">
      <c r="A3416" s="253">
        <v>3608</v>
      </c>
      <c r="B3416" s="253" t="s">
        <v>527</v>
      </c>
      <c r="C3416" s="253" t="s">
        <v>479</v>
      </c>
      <c r="D3416" s="253" t="s">
        <v>4</v>
      </c>
      <c r="I3416" s="253"/>
      <c r="J3416" s="253">
        <f t="shared" si="55"/>
        <v>0</v>
      </c>
    </row>
    <row r="3417" spans="1:10">
      <c r="A3417" s="253">
        <v>3609</v>
      </c>
      <c r="B3417" s="253" t="s">
        <v>527</v>
      </c>
      <c r="C3417" s="253" t="s">
        <v>479</v>
      </c>
      <c r="D3417" s="253" t="s">
        <v>4</v>
      </c>
      <c r="I3417" s="253"/>
      <c r="J3417" s="253">
        <f t="shared" si="55"/>
        <v>0</v>
      </c>
    </row>
    <row r="3418" spans="1:10">
      <c r="A3418" s="253">
        <v>3610</v>
      </c>
      <c r="B3418" s="253" t="s">
        <v>527</v>
      </c>
      <c r="C3418" s="253" t="s">
        <v>479</v>
      </c>
      <c r="D3418" s="253" t="s">
        <v>4</v>
      </c>
      <c r="I3418" s="253"/>
      <c r="J3418" s="253">
        <f t="shared" si="55"/>
        <v>0</v>
      </c>
    </row>
    <row r="3419" spans="1:10">
      <c r="A3419" s="253">
        <v>3611</v>
      </c>
      <c r="B3419" s="253" t="s">
        <v>527</v>
      </c>
      <c r="C3419" s="253" t="s">
        <v>479</v>
      </c>
      <c r="D3419" s="253" t="s">
        <v>4</v>
      </c>
      <c r="I3419" s="253"/>
      <c r="J3419" s="253">
        <f t="shared" si="55"/>
        <v>0</v>
      </c>
    </row>
    <row r="3420" spans="1:10">
      <c r="A3420" s="253">
        <v>3612</v>
      </c>
      <c r="B3420" s="253" t="s">
        <v>527</v>
      </c>
      <c r="C3420" s="253" t="s">
        <v>479</v>
      </c>
      <c r="D3420" s="253" t="s">
        <v>4</v>
      </c>
      <c r="I3420" s="253"/>
      <c r="J3420" s="253">
        <f t="shared" si="55"/>
        <v>0</v>
      </c>
    </row>
    <row r="3421" spans="1:10">
      <c r="A3421" s="253">
        <v>3613</v>
      </c>
      <c r="B3421" s="253" t="s">
        <v>527</v>
      </c>
      <c r="C3421" s="253" t="s">
        <v>479</v>
      </c>
      <c r="D3421" s="253" t="s">
        <v>4</v>
      </c>
      <c r="I3421" s="253"/>
      <c r="J3421" s="253">
        <f t="shared" si="55"/>
        <v>0</v>
      </c>
    </row>
    <row r="3422" spans="1:10">
      <c r="A3422" s="253">
        <v>3614</v>
      </c>
      <c r="B3422" s="253" t="s">
        <v>527</v>
      </c>
      <c r="C3422" s="253" t="s">
        <v>479</v>
      </c>
      <c r="D3422" s="253" t="s">
        <v>4</v>
      </c>
      <c r="I3422" s="253"/>
      <c r="J3422" s="253">
        <f t="shared" si="55"/>
        <v>0</v>
      </c>
    </row>
    <row r="3423" spans="1:10">
      <c r="A3423" s="253">
        <v>3615</v>
      </c>
      <c r="B3423" s="253" t="s">
        <v>527</v>
      </c>
      <c r="C3423" s="253" t="s">
        <v>479</v>
      </c>
      <c r="D3423" s="253" t="s">
        <v>4</v>
      </c>
      <c r="I3423" s="253"/>
      <c r="J3423" s="253">
        <f t="shared" si="55"/>
        <v>0</v>
      </c>
    </row>
    <row r="3424" spans="1:10">
      <c r="A3424" s="253">
        <v>3616</v>
      </c>
      <c r="B3424" s="253" t="s">
        <v>527</v>
      </c>
      <c r="C3424" s="253" t="s">
        <v>479</v>
      </c>
      <c r="D3424" s="253" t="s">
        <v>4</v>
      </c>
      <c r="E3424" s="254" t="s">
        <v>571</v>
      </c>
      <c r="J3424" s="253">
        <f t="shared" si="55"/>
        <v>3</v>
      </c>
    </row>
    <row r="3425" spans="1:10">
      <c r="A3425" s="253">
        <v>3617</v>
      </c>
      <c r="B3425" s="253" t="s">
        <v>527</v>
      </c>
      <c r="C3425" s="253" t="s">
        <v>479</v>
      </c>
      <c r="D3425" s="253" t="s">
        <v>4</v>
      </c>
      <c r="I3425" s="253"/>
      <c r="J3425" s="253">
        <f t="shared" si="55"/>
        <v>0</v>
      </c>
    </row>
    <row r="3426" spans="1:10">
      <c r="A3426" s="253">
        <v>3618</v>
      </c>
      <c r="B3426" s="253" t="s">
        <v>527</v>
      </c>
      <c r="C3426" s="253" t="s">
        <v>479</v>
      </c>
      <c r="D3426" s="253" t="s">
        <v>4</v>
      </c>
      <c r="I3426" s="253"/>
      <c r="J3426" s="253">
        <f t="shared" si="55"/>
        <v>0</v>
      </c>
    </row>
    <row r="3427" spans="1:10">
      <c r="A3427" s="253">
        <v>3619</v>
      </c>
      <c r="B3427" s="253" t="s">
        <v>527</v>
      </c>
      <c r="C3427" s="253" t="s">
        <v>479</v>
      </c>
      <c r="D3427" s="253" t="s">
        <v>4</v>
      </c>
      <c r="I3427" s="253"/>
      <c r="J3427" s="253">
        <f t="shared" si="55"/>
        <v>0</v>
      </c>
    </row>
    <row r="3428" spans="1:10">
      <c r="A3428" s="253">
        <v>3620</v>
      </c>
      <c r="B3428" s="253" t="s">
        <v>527</v>
      </c>
      <c r="C3428" s="253" t="s">
        <v>479</v>
      </c>
      <c r="D3428" s="253" t="s">
        <v>4</v>
      </c>
      <c r="E3428" s="254" t="s">
        <v>571</v>
      </c>
      <c r="J3428" s="253">
        <f t="shared" si="55"/>
        <v>3</v>
      </c>
    </row>
    <row r="3429" spans="1:10">
      <c r="A3429" s="253">
        <v>3621</v>
      </c>
      <c r="B3429" s="253" t="s">
        <v>527</v>
      </c>
      <c r="C3429" s="253" t="s">
        <v>479</v>
      </c>
      <c r="D3429" s="253" t="s">
        <v>4</v>
      </c>
      <c r="I3429" s="253"/>
      <c r="J3429" s="253">
        <f t="shared" si="55"/>
        <v>0</v>
      </c>
    </row>
    <row r="3430" spans="1:10">
      <c r="A3430" s="253">
        <v>3622</v>
      </c>
      <c r="B3430" s="253" t="s">
        <v>527</v>
      </c>
      <c r="C3430" s="253" t="s">
        <v>479</v>
      </c>
      <c r="D3430" s="253" t="s">
        <v>4</v>
      </c>
      <c r="I3430" s="253"/>
      <c r="J3430" s="253">
        <f t="shared" si="55"/>
        <v>0</v>
      </c>
    </row>
    <row r="3431" spans="1:10">
      <c r="A3431" s="253">
        <v>3623</v>
      </c>
      <c r="B3431" s="253" t="s">
        <v>527</v>
      </c>
      <c r="C3431" s="253" t="s">
        <v>479</v>
      </c>
      <c r="D3431" s="253" t="s">
        <v>4</v>
      </c>
      <c r="I3431" s="253"/>
      <c r="J3431" s="253">
        <f t="shared" si="55"/>
        <v>0</v>
      </c>
    </row>
    <row r="3432" spans="1:10">
      <c r="A3432" s="253">
        <v>3624</v>
      </c>
      <c r="B3432" s="253" t="s">
        <v>527</v>
      </c>
      <c r="C3432" s="253" t="s">
        <v>479</v>
      </c>
      <c r="D3432" s="253" t="s">
        <v>4</v>
      </c>
      <c r="I3432" s="253"/>
      <c r="J3432" s="253">
        <f t="shared" si="55"/>
        <v>0</v>
      </c>
    </row>
    <row r="3433" spans="1:10">
      <c r="A3433" s="253">
        <v>3625</v>
      </c>
      <c r="B3433" s="253" t="s">
        <v>527</v>
      </c>
      <c r="C3433" s="253" t="s">
        <v>479</v>
      </c>
      <c r="D3433" s="253" t="s">
        <v>4</v>
      </c>
      <c r="I3433" s="253"/>
      <c r="J3433" s="253">
        <f t="shared" si="55"/>
        <v>0</v>
      </c>
    </row>
    <row r="3434" spans="1:10">
      <c r="A3434" s="253">
        <v>3626</v>
      </c>
      <c r="B3434" s="253" t="s">
        <v>527</v>
      </c>
      <c r="C3434" s="253" t="s">
        <v>479</v>
      </c>
      <c r="D3434" s="253" t="s">
        <v>4</v>
      </c>
      <c r="I3434" s="253"/>
      <c r="J3434" s="253">
        <f t="shared" si="55"/>
        <v>0</v>
      </c>
    </row>
    <row r="3435" spans="1:10">
      <c r="A3435" s="253">
        <v>3627</v>
      </c>
      <c r="B3435" s="253" t="s">
        <v>527</v>
      </c>
      <c r="C3435" s="253" t="s">
        <v>479</v>
      </c>
      <c r="D3435" s="253" t="s">
        <v>4</v>
      </c>
      <c r="I3435" s="253"/>
      <c r="J3435" s="253">
        <f t="shared" si="55"/>
        <v>0</v>
      </c>
    </row>
    <row r="3436" spans="1:10">
      <c r="A3436" s="253">
        <v>3628</v>
      </c>
      <c r="B3436" s="253" t="s">
        <v>527</v>
      </c>
      <c r="C3436" s="253" t="s">
        <v>479</v>
      </c>
      <c r="D3436" s="253" t="s">
        <v>4</v>
      </c>
      <c r="I3436" s="253"/>
      <c r="J3436" s="253">
        <f t="shared" si="55"/>
        <v>0</v>
      </c>
    </row>
    <row r="3437" spans="1:10">
      <c r="A3437" s="253">
        <v>3629</v>
      </c>
      <c r="B3437" s="253" t="s">
        <v>527</v>
      </c>
      <c r="C3437" s="253" t="s">
        <v>479</v>
      </c>
      <c r="D3437" s="253" t="s">
        <v>4</v>
      </c>
      <c r="E3437" s="254" t="s">
        <v>571</v>
      </c>
      <c r="J3437" s="253">
        <f t="shared" si="55"/>
        <v>3</v>
      </c>
    </row>
    <row r="3438" spans="1:10">
      <c r="A3438" s="253">
        <v>3630</v>
      </c>
      <c r="B3438" s="253" t="s">
        <v>527</v>
      </c>
      <c r="C3438" s="253" t="s">
        <v>479</v>
      </c>
      <c r="D3438" s="253" t="s">
        <v>4</v>
      </c>
      <c r="E3438" s="254" t="s">
        <v>570</v>
      </c>
      <c r="J3438" s="253">
        <f t="shared" si="55"/>
        <v>2</v>
      </c>
    </row>
    <row r="3439" spans="1:10">
      <c r="A3439" s="253">
        <v>3631</v>
      </c>
      <c r="B3439" s="253" t="s">
        <v>527</v>
      </c>
      <c r="C3439" s="253" t="s">
        <v>479</v>
      </c>
      <c r="D3439" s="253" t="s">
        <v>4</v>
      </c>
      <c r="E3439" s="254" t="s">
        <v>570</v>
      </c>
      <c r="J3439" s="253">
        <f t="shared" si="55"/>
        <v>2</v>
      </c>
    </row>
    <row r="3440" spans="1:10">
      <c r="A3440" s="253">
        <v>3632</v>
      </c>
      <c r="B3440" s="253" t="s">
        <v>527</v>
      </c>
      <c r="C3440" s="253" t="s">
        <v>479</v>
      </c>
      <c r="D3440" s="253" t="s">
        <v>4</v>
      </c>
      <c r="I3440" s="253"/>
      <c r="J3440" s="253">
        <f t="shared" si="55"/>
        <v>0</v>
      </c>
    </row>
    <row r="3441" spans="1:10">
      <c r="A3441" s="253">
        <v>3633</v>
      </c>
      <c r="B3441" s="253" t="s">
        <v>527</v>
      </c>
      <c r="C3441" s="253" t="s">
        <v>479</v>
      </c>
      <c r="D3441" s="253" t="s">
        <v>4</v>
      </c>
      <c r="I3441" s="253"/>
      <c r="J3441" s="253">
        <f t="shared" si="55"/>
        <v>0</v>
      </c>
    </row>
    <row r="3442" spans="1:10">
      <c r="A3442" s="253">
        <v>3634</v>
      </c>
      <c r="B3442" s="253" t="s">
        <v>527</v>
      </c>
      <c r="C3442" s="253" t="s">
        <v>479</v>
      </c>
      <c r="D3442" s="253" t="s">
        <v>4</v>
      </c>
      <c r="I3442" s="253"/>
      <c r="J3442" s="253">
        <f t="shared" si="55"/>
        <v>0</v>
      </c>
    </row>
    <row r="3443" spans="1:10">
      <c r="A3443" s="253">
        <v>3635</v>
      </c>
      <c r="B3443" s="253" t="s">
        <v>527</v>
      </c>
      <c r="C3443" s="253" t="s">
        <v>479</v>
      </c>
      <c r="D3443" s="253" t="s">
        <v>4</v>
      </c>
      <c r="I3443" s="253"/>
      <c r="J3443" s="253">
        <f t="shared" si="55"/>
        <v>0</v>
      </c>
    </row>
    <row r="3444" spans="1:10">
      <c r="A3444" s="253">
        <v>3636</v>
      </c>
      <c r="B3444" s="253" t="s">
        <v>527</v>
      </c>
      <c r="C3444" s="253" t="s">
        <v>479</v>
      </c>
      <c r="D3444" s="253" t="s">
        <v>4</v>
      </c>
      <c r="E3444" s="254" t="s">
        <v>571</v>
      </c>
      <c r="J3444" s="253">
        <f t="shared" si="55"/>
        <v>3</v>
      </c>
    </row>
    <row r="3445" spans="1:10">
      <c r="A3445" s="253">
        <v>3637</v>
      </c>
      <c r="B3445" s="253" t="s">
        <v>527</v>
      </c>
      <c r="C3445" s="253" t="s">
        <v>479</v>
      </c>
      <c r="D3445" s="253" t="s">
        <v>4</v>
      </c>
      <c r="I3445" s="253"/>
      <c r="J3445" s="253">
        <f t="shared" si="55"/>
        <v>0</v>
      </c>
    </row>
    <row r="3446" spans="1:10">
      <c r="A3446" s="253">
        <v>3638</v>
      </c>
      <c r="B3446" s="253" t="s">
        <v>527</v>
      </c>
      <c r="C3446" s="253" t="s">
        <v>479</v>
      </c>
      <c r="D3446" s="253" t="s">
        <v>4</v>
      </c>
      <c r="I3446" s="253"/>
      <c r="J3446" s="253">
        <f t="shared" si="55"/>
        <v>0</v>
      </c>
    </row>
    <row r="3447" spans="1:10">
      <c r="A3447" s="253">
        <v>3639</v>
      </c>
      <c r="B3447" s="253" t="s">
        <v>527</v>
      </c>
      <c r="C3447" s="253" t="s">
        <v>479</v>
      </c>
      <c r="D3447" s="253" t="s">
        <v>4</v>
      </c>
      <c r="I3447" s="253"/>
      <c r="J3447" s="253">
        <f t="shared" si="55"/>
        <v>0</v>
      </c>
    </row>
    <row r="3448" spans="1:10">
      <c r="A3448" s="253">
        <v>3640</v>
      </c>
      <c r="B3448" s="253" t="s">
        <v>527</v>
      </c>
      <c r="C3448" s="253" t="s">
        <v>479</v>
      </c>
      <c r="D3448" s="253" t="s">
        <v>4</v>
      </c>
      <c r="I3448" s="253"/>
      <c r="J3448" s="253">
        <f t="shared" si="55"/>
        <v>0</v>
      </c>
    </row>
    <row r="3449" spans="1:10">
      <c r="A3449" s="253">
        <v>3641</v>
      </c>
      <c r="B3449" s="253" t="s">
        <v>527</v>
      </c>
      <c r="C3449" s="253" t="s">
        <v>479</v>
      </c>
      <c r="D3449" s="253" t="s">
        <v>4</v>
      </c>
      <c r="I3449" s="253"/>
      <c r="J3449" s="253">
        <f t="shared" si="55"/>
        <v>0</v>
      </c>
    </row>
    <row r="3450" spans="1:10">
      <c r="A3450" s="253">
        <v>3642</v>
      </c>
      <c r="B3450" s="253" t="s">
        <v>527</v>
      </c>
      <c r="C3450" s="253" t="s">
        <v>479</v>
      </c>
      <c r="D3450" s="253" t="s">
        <v>4</v>
      </c>
      <c r="I3450" s="253"/>
      <c r="J3450" s="253">
        <f t="shared" si="55"/>
        <v>0</v>
      </c>
    </row>
    <row r="3451" spans="1:10">
      <c r="A3451" s="253">
        <v>3643</v>
      </c>
      <c r="B3451" s="253" t="s">
        <v>527</v>
      </c>
      <c r="C3451" s="253" t="s">
        <v>479</v>
      </c>
      <c r="D3451" s="253" t="s">
        <v>4</v>
      </c>
      <c r="I3451" s="253"/>
      <c r="J3451" s="253">
        <f t="shared" si="55"/>
        <v>0</v>
      </c>
    </row>
    <row r="3452" spans="1:10">
      <c r="A3452" s="253">
        <v>3644</v>
      </c>
      <c r="B3452" s="253" t="s">
        <v>527</v>
      </c>
      <c r="C3452" s="253" t="s">
        <v>479</v>
      </c>
      <c r="D3452" s="253" t="s">
        <v>4</v>
      </c>
      <c r="I3452" s="253"/>
      <c r="J3452" s="253">
        <f t="shared" si="55"/>
        <v>0</v>
      </c>
    </row>
    <row r="3453" spans="1:10">
      <c r="A3453" s="253">
        <v>3645</v>
      </c>
      <c r="B3453" s="253" t="s">
        <v>527</v>
      </c>
      <c r="C3453" s="253" t="s">
        <v>479</v>
      </c>
      <c r="D3453" s="253" t="s">
        <v>4</v>
      </c>
      <c r="I3453" s="253"/>
      <c r="J3453" s="253">
        <f t="shared" si="55"/>
        <v>0</v>
      </c>
    </row>
    <row r="3454" spans="1:10">
      <c r="A3454" s="253">
        <v>3646</v>
      </c>
      <c r="B3454" s="253" t="s">
        <v>527</v>
      </c>
      <c r="C3454" s="253" t="s">
        <v>479</v>
      </c>
      <c r="D3454" s="253" t="s">
        <v>4</v>
      </c>
      <c r="I3454" s="253"/>
      <c r="J3454" s="253">
        <f t="shared" si="55"/>
        <v>0</v>
      </c>
    </row>
    <row r="3455" spans="1:10">
      <c r="A3455" s="253">
        <v>3647</v>
      </c>
      <c r="B3455" s="253" t="s">
        <v>527</v>
      </c>
      <c r="C3455" s="253" t="s">
        <v>479</v>
      </c>
      <c r="D3455" s="253" t="s">
        <v>4</v>
      </c>
      <c r="E3455" s="254" t="s">
        <v>571</v>
      </c>
      <c r="J3455" s="253">
        <f t="shared" si="55"/>
        <v>3</v>
      </c>
    </row>
    <row r="3456" spans="1:10">
      <c r="A3456" s="253">
        <v>3648</v>
      </c>
      <c r="B3456" s="253" t="s">
        <v>527</v>
      </c>
      <c r="C3456" s="253" t="s">
        <v>479</v>
      </c>
      <c r="D3456" s="253" t="s">
        <v>4</v>
      </c>
      <c r="I3456" s="253"/>
      <c r="J3456" s="253">
        <f t="shared" si="55"/>
        <v>0</v>
      </c>
    </row>
    <row r="3457" spans="1:10">
      <c r="A3457" s="253">
        <v>3649</v>
      </c>
      <c r="B3457" s="253" t="s">
        <v>527</v>
      </c>
      <c r="C3457" s="253" t="s">
        <v>479</v>
      </c>
      <c r="D3457" s="253" t="s">
        <v>4</v>
      </c>
      <c r="I3457" s="253"/>
      <c r="J3457" s="253">
        <f t="shared" si="55"/>
        <v>0</v>
      </c>
    </row>
    <row r="3458" spans="1:10">
      <c r="A3458" s="253">
        <v>3650</v>
      </c>
      <c r="B3458" s="253" t="s">
        <v>527</v>
      </c>
      <c r="C3458" s="253" t="s">
        <v>479</v>
      </c>
      <c r="D3458" s="253" t="s">
        <v>4</v>
      </c>
      <c r="I3458" s="253"/>
      <c r="J3458" s="253">
        <f t="shared" si="55"/>
        <v>0</v>
      </c>
    </row>
    <row r="3459" spans="1:10">
      <c r="A3459" s="253">
        <v>3651</v>
      </c>
      <c r="B3459" s="253" t="s">
        <v>527</v>
      </c>
      <c r="C3459" s="253" t="s">
        <v>479</v>
      </c>
      <c r="D3459" s="253" t="s">
        <v>4</v>
      </c>
      <c r="I3459" s="253"/>
      <c r="J3459" s="253">
        <f t="shared" si="55"/>
        <v>0</v>
      </c>
    </row>
    <row r="3460" spans="1:10">
      <c r="A3460" s="253">
        <v>3652</v>
      </c>
      <c r="B3460" s="253" t="s">
        <v>527</v>
      </c>
      <c r="C3460" s="253" t="s">
        <v>479</v>
      </c>
      <c r="D3460" s="253" t="s">
        <v>4</v>
      </c>
      <c r="I3460" s="253"/>
      <c r="J3460" s="253">
        <f t="shared" si="55"/>
        <v>0</v>
      </c>
    </row>
    <row r="3461" spans="1:10">
      <c r="A3461" s="253">
        <v>3653</v>
      </c>
      <c r="B3461" s="253" t="s">
        <v>527</v>
      </c>
      <c r="C3461" s="253" t="s">
        <v>479</v>
      </c>
      <c r="D3461" s="253" t="s">
        <v>4</v>
      </c>
      <c r="I3461" s="253"/>
      <c r="J3461" s="253">
        <f t="shared" si="55"/>
        <v>0</v>
      </c>
    </row>
    <row r="3462" spans="1:10">
      <c r="A3462" s="253">
        <v>3654</v>
      </c>
      <c r="B3462" s="253" t="s">
        <v>527</v>
      </c>
      <c r="C3462" s="253" t="s">
        <v>479</v>
      </c>
      <c r="D3462" s="253" t="s">
        <v>4</v>
      </c>
      <c r="I3462" s="253"/>
      <c r="J3462" s="253">
        <f t="shared" si="55"/>
        <v>0</v>
      </c>
    </row>
    <row r="3463" spans="1:10">
      <c r="A3463" s="253">
        <v>3655</v>
      </c>
      <c r="B3463" s="253" t="s">
        <v>527</v>
      </c>
      <c r="C3463" s="253" t="s">
        <v>479</v>
      </c>
      <c r="D3463" s="253" t="s">
        <v>4</v>
      </c>
      <c r="I3463" s="253"/>
      <c r="J3463" s="253">
        <f t="shared" si="55"/>
        <v>0</v>
      </c>
    </row>
    <row r="3464" spans="1:10">
      <c r="A3464" s="253">
        <v>3656</v>
      </c>
      <c r="B3464" s="253" t="s">
        <v>527</v>
      </c>
      <c r="C3464" s="253" t="s">
        <v>479</v>
      </c>
      <c r="D3464" s="253" t="s">
        <v>4</v>
      </c>
      <c r="I3464" s="253"/>
      <c r="J3464" s="253">
        <f t="shared" si="55"/>
        <v>0</v>
      </c>
    </row>
    <row r="3465" spans="1:10">
      <c r="A3465" s="253">
        <v>3657</v>
      </c>
      <c r="B3465" s="253" t="s">
        <v>527</v>
      </c>
      <c r="C3465" s="253" t="s">
        <v>479</v>
      </c>
      <c r="D3465" s="253" t="s">
        <v>4</v>
      </c>
      <c r="I3465" s="253"/>
      <c r="J3465" s="253">
        <f t="shared" ref="J3465:J3528" si="56">IF(E3465="Category 1",1,IF(E3465="Category 2",2,IF(E3465="Category 3",3,0)))</f>
        <v>0</v>
      </c>
    </row>
    <row r="3466" spans="1:10">
      <c r="A3466" s="253">
        <v>3658</v>
      </c>
      <c r="B3466" s="253" t="s">
        <v>527</v>
      </c>
      <c r="C3466" s="253" t="s">
        <v>479</v>
      </c>
      <c r="D3466" s="253" t="s">
        <v>4</v>
      </c>
      <c r="I3466" s="253"/>
      <c r="J3466" s="253">
        <f t="shared" si="56"/>
        <v>0</v>
      </c>
    </row>
    <row r="3467" spans="1:10">
      <c r="A3467" s="253">
        <v>3659</v>
      </c>
      <c r="B3467" s="253" t="s">
        <v>527</v>
      </c>
      <c r="C3467" s="253" t="s">
        <v>479</v>
      </c>
      <c r="D3467" s="253" t="s">
        <v>4</v>
      </c>
      <c r="I3467" s="253"/>
      <c r="J3467" s="253">
        <f t="shared" si="56"/>
        <v>0</v>
      </c>
    </row>
    <row r="3468" spans="1:10">
      <c r="A3468" s="253">
        <v>3660</v>
      </c>
      <c r="B3468" s="253" t="s">
        <v>527</v>
      </c>
      <c r="C3468" s="253" t="s">
        <v>479</v>
      </c>
      <c r="D3468" s="253" t="s">
        <v>4</v>
      </c>
      <c r="E3468" s="254" t="s">
        <v>571</v>
      </c>
      <c r="J3468" s="253">
        <f t="shared" si="56"/>
        <v>3</v>
      </c>
    </row>
    <row r="3469" spans="1:10">
      <c r="A3469" s="253">
        <v>3661</v>
      </c>
      <c r="B3469" s="253" t="s">
        <v>527</v>
      </c>
      <c r="C3469" s="253" t="s">
        <v>479</v>
      </c>
      <c r="D3469" s="253" t="s">
        <v>4</v>
      </c>
      <c r="I3469" s="253"/>
      <c r="J3469" s="253">
        <f t="shared" si="56"/>
        <v>0</v>
      </c>
    </row>
    <row r="3470" spans="1:10">
      <c r="A3470" s="253">
        <v>3662</v>
      </c>
      <c r="B3470" s="253" t="s">
        <v>527</v>
      </c>
      <c r="C3470" s="253" t="s">
        <v>479</v>
      </c>
      <c r="D3470" s="253" t="s">
        <v>4</v>
      </c>
      <c r="I3470" s="253"/>
      <c r="J3470" s="253">
        <f t="shared" si="56"/>
        <v>0</v>
      </c>
    </row>
    <row r="3471" spans="1:10">
      <c r="A3471" s="253">
        <v>3663</v>
      </c>
      <c r="B3471" s="253" t="s">
        <v>527</v>
      </c>
      <c r="C3471" s="253" t="s">
        <v>479</v>
      </c>
      <c r="D3471" s="253" t="s">
        <v>4</v>
      </c>
      <c r="I3471" s="253"/>
      <c r="J3471" s="253">
        <f t="shared" si="56"/>
        <v>0</v>
      </c>
    </row>
    <row r="3472" spans="1:10">
      <c r="A3472" s="253">
        <v>3664</v>
      </c>
      <c r="B3472" s="253" t="s">
        <v>527</v>
      </c>
      <c r="C3472" s="253" t="s">
        <v>479</v>
      </c>
      <c r="D3472" s="253" t="s">
        <v>4</v>
      </c>
      <c r="I3472" s="253"/>
      <c r="J3472" s="253">
        <f t="shared" si="56"/>
        <v>0</v>
      </c>
    </row>
    <row r="3473" spans="1:10">
      <c r="A3473" s="253">
        <v>3665</v>
      </c>
      <c r="B3473" s="253" t="s">
        <v>527</v>
      </c>
      <c r="C3473" s="253" t="s">
        <v>479</v>
      </c>
      <c r="D3473" s="253" t="s">
        <v>4</v>
      </c>
      <c r="I3473" s="253"/>
      <c r="J3473" s="253">
        <f t="shared" si="56"/>
        <v>0</v>
      </c>
    </row>
    <row r="3474" spans="1:10">
      <c r="A3474" s="253">
        <v>3666</v>
      </c>
      <c r="B3474" s="253" t="s">
        <v>527</v>
      </c>
      <c r="C3474" s="253" t="s">
        <v>479</v>
      </c>
      <c r="D3474" s="253" t="s">
        <v>4</v>
      </c>
      <c r="I3474" s="253"/>
      <c r="J3474" s="253">
        <f t="shared" si="56"/>
        <v>0</v>
      </c>
    </row>
    <row r="3475" spans="1:10">
      <c r="A3475" s="253">
        <v>3667</v>
      </c>
      <c r="B3475" s="253" t="s">
        <v>527</v>
      </c>
      <c r="C3475" s="253" t="s">
        <v>479</v>
      </c>
      <c r="D3475" s="253" t="s">
        <v>4</v>
      </c>
      <c r="I3475" s="253"/>
      <c r="J3475" s="253">
        <f t="shared" si="56"/>
        <v>0</v>
      </c>
    </row>
    <row r="3476" spans="1:10">
      <c r="A3476" s="253">
        <v>3668</v>
      </c>
      <c r="B3476" s="253" t="s">
        <v>527</v>
      </c>
      <c r="C3476" s="253" t="s">
        <v>479</v>
      </c>
      <c r="D3476" s="253" t="s">
        <v>4</v>
      </c>
      <c r="I3476" s="253"/>
      <c r="J3476" s="253">
        <f t="shared" si="56"/>
        <v>0</v>
      </c>
    </row>
    <row r="3477" spans="1:10">
      <c r="A3477" s="253">
        <v>3669</v>
      </c>
      <c r="B3477" s="253" t="s">
        <v>527</v>
      </c>
      <c r="C3477" s="253" t="s">
        <v>479</v>
      </c>
      <c r="D3477" s="253" t="s">
        <v>4</v>
      </c>
      <c r="I3477" s="253"/>
      <c r="J3477" s="253">
        <f t="shared" si="56"/>
        <v>0</v>
      </c>
    </row>
    <row r="3478" spans="1:10">
      <c r="A3478" s="253">
        <v>3670</v>
      </c>
      <c r="B3478" s="253" t="s">
        <v>527</v>
      </c>
      <c r="C3478" s="253" t="s">
        <v>479</v>
      </c>
      <c r="D3478" s="253" t="s">
        <v>4</v>
      </c>
      <c r="I3478" s="253"/>
      <c r="J3478" s="253">
        <f t="shared" si="56"/>
        <v>0</v>
      </c>
    </row>
    <row r="3479" spans="1:10">
      <c r="A3479" s="253">
        <v>3671</v>
      </c>
      <c r="B3479" s="253" t="s">
        <v>527</v>
      </c>
      <c r="C3479" s="253" t="s">
        <v>479</v>
      </c>
      <c r="D3479" s="253" t="s">
        <v>4</v>
      </c>
      <c r="I3479" s="253"/>
      <c r="J3479" s="253">
        <f t="shared" si="56"/>
        <v>0</v>
      </c>
    </row>
    <row r="3480" spans="1:10">
      <c r="A3480" s="253">
        <v>3672</v>
      </c>
      <c r="B3480" s="253" t="s">
        <v>527</v>
      </c>
      <c r="C3480" s="253" t="s">
        <v>479</v>
      </c>
      <c r="D3480" s="253" t="s">
        <v>4</v>
      </c>
      <c r="E3480" s="254" t="s">
        <v>571</v>
      </c>
      <c r="J3480" s="253">
        <f t="shared" si="56"/>
        <v>3</v>
      </c>
    </row>
    <row r="3481" spans="1:10">
      <c r="A3481" s="253">
        <v>3673</v>
      </c>
      <c r="B3481" s="253" t="s">
        <v>527</v>
      </c>
      <c r="C3481" s="253" t="s">
        <v>479</v>
      </c>
      <c r="D3481" s="253" t="s">
        <v>4</v>
      </c>
      <c r="I3481" s="253"/>
      <c r="J3481" s="253">
        <f t="shared" si="56"/>
        <v>0</v>
      </c>
    </row>
    <row r="3482" spans="1:10">
      <c r="A3482" s="253">
        <v>3674</v>
      </c>
      <c r="B3482" s="253" t="s">
        <v>527</v>
      </c>
      <c r="C3482" s="253" t="s">
        <v>479</v>
      </c>
      <c r="D3482" s="253" t="s">
        <v>4</v>
      </c>
      <c r="I3482" s="253"/>
      <c r="J3482" s="253">
        <f t="shared" si="56"/>
        <v>0</v>
      </c>
    </row>
    <row r="3483" spans="1:10">
      <c r="A3483" s="253">
        <v>3675</v>
      </c>
      <c r="B3483" s="253" t="s">
        <v>527</v>
      </c>
      <c r="C3483" s="253" t="s">
        <v>479</v>
      </c>
      <c r="D3483" s="253" t="s">
        <v>4</v>
      </c>
      <c r="I3483" s="253"/>
      <c r="J3483" s="253">
        <f t="shared" si="56"/>
        <v>0</v>
      </c>
    </row>
    <row r="3484" spans="1:10">
      <c r="A3484" s="253">
        <v>3676</v>
      </c>
      <c r="B3484" s="253" t="s">
        <v>527</v>
      </c>
      <c r="C3484" s="253" t="s">
        <v>479</v>
      </c>
      <c r="D3484" s="253" t="s">
        <v>4</v>
      </c>
      <c r="I3484" s="253"/>
      <c r="J3484" s="253">
        <f t="shared" si="56"/>
        <v>0</v>
      </c>
    </row>
    <row r="3485" spans="1:10">
      <c r="A3485" s="253">
        <v>3677</v>
      </c>
      <c r="B3485" s="253" t="s">
        <v>527</v>
      </c>
      <c r="C3485" s="253" t="s">
        <v>479</v>
      </c>
      <c r="D3485" s="253" t="s">
        <v>4</v>
      </c>
      <c r="E3485" s="254" t="s">
        <v>571</v>
      </c>
      <c r="J3485" s="253">
        <f t="shared" si="56"/>
        <v>3</v>
      </c>
    </row>
    <row r="3486" spans="1:10">
      <c r="A3486" s="253">
        <v>3678</v>
      </c>
      <c r="B3486" s="253" t="s">
        <v>527</v>
      </c>
      <c r="C3486" s="253" t="s">
        <v>479</v>
      </c>
      <c r="D3486" s="253" t="s">
        <v>4</v>
      </c>
      <c r="I3486" s="253"/>
      <c r="J3486" s="253">
        <f t="shared" si="56"/>
        <v>0</v>
      </c>
    </row>
    <row r="3487" spans="1:10">
      <c r="A3487" s="253">
        <v>3679</v>
      </c>
      <c r="B3487" s="253" t="s">
        <v>527</v>
      </c>
      <c r="C3487" s="253" t="s">
        <v>479</v>
      </c>
      <c r="D3487" s="253" t="s">
        <v>4</v>
      </c>
      <c r="I3487" s="253"/>
      <c r="J3487" s="253">
        <f t="shared" si="56"/>
        <v>0</v>
      </c>
    </row>
    <row r="3488" spans="1:10">
      <c r="A3488" s="253">
        <v>3680</v>
      </c>
      <c r="B3488" s="253" t="s">
        <v>527</v>
      </c>
      <c r="C3488" s="253" t="s">
        <v>479</v>
      </c>
      <c r="D3488" s="253" t="s">
        <v>4</v>
      </c>
      <c r="I3488" s="253"/>
      <c r="J3488" s="253">
        <f t="shared" si="56"/>
        <v>0</v>
      </c>
    </row>
    <row r="3489" spans="1:10">
      <c r="A3489" s="253">
        <v>3681</v>
      </c>
      <c r="B3489" s="253" t="s">
        <v>527</v>
      </c>
      <c r="C3489" s="253" t="s">
        <v>479</v>
      </c>
      <c r="D3489" s="253" t="s">
        <v>4</v>
      </c>
      <c r="I3489" s="253"/>
      <c r="J3489" s="253">
        <f t="shared" si="56"/>
        <v>0</v>
      </c>
    </row>
    <row r="3490" spans="1:10">
      <c r="A3490" s="253">
        <v>3682</v>
      </c>
      <c r="B3490" s="253" t="s">
        <v>527</v>
      </c>
      <c r="C3490" s="253" t="s">
        <v>479</v>
      </c>
      <c r="D3490" s="253" t="s">
        <v>4</v>
      </c>
      <c r="I3490" s="253"/>
      <c r="J3490" s="253">
        <f t="shared" si="56"/>
        <v>0</v>
      </c>
    </row>
    <row r="3491" spans="1:10">
      <c r="A3491" s="253">
        <v>3683</v>
      </c>
      <c r="B3491" s="253" t="s">
        <v>527</v>
      </c>
      <c r="C3491" s="253" t="s">
        <v>479</v>
      </c>
      <c r="D3491" s="253" t="s">
        <v>4</v>
      </c>
      <c r="I3491" s="253"/>
      <c r="J3491" s="253">
        <f t="shared" si="56"/>
        <v>0</v>
      </c>
    </row>
    <row r="3492" spans="1:10">
      <c r="A3492" s="253">
        <v>3684</v>
      </c>
      <c r="B3492" s="253" t="s">
        <v>527</v>
      </c>
      <c r="C3492" s="253" t="s">
        <v>479</v>
      </c>
      <c r="D3492" s="253" t="s">
        <v>4</v>
      </c>
      <c r="I3492" s="253"/>
      <c r="J3492" s="253">
        <f t="shared" si="56"/>
        <v>0</v>
      </c>
    </row>
    <row r="3493" spans="1:10">
      <c r="A3493" s="253">
        <v>3685</v>
      </c>
      <c r="B3493" s="253" t="s">
        <v>527</v>
      </c>
      <c r="C3493" s="253" t="s">
        <v>479</v>
      </c>
      <c r="D3493" s="253" t="s">
        <v>4</v>
      </c>
      <c r="I3493" s="253"/>
      <c r="J3493" s="253">
        <f t="shared" si="56"/>
        <v>0</v>
      </c>
    </row>
    <row r="3494" spans="1:10">
      <c r="A3494" s="253">
        <v>3686</v>
      </c>
      <c r="B3494" s="253" t="s">
        <v>527</v>
      </c>
      <c r="C3494" s="253" t="s">
        <v>479</v>
      </c>
      <c r="D3494" s="253" t="s">
        <v>4</v>
      </c>
      <c r="I3494" s="253"/>
      <c r="J3494" s="253">
        <f t="shared" si="56"/>
        <v>0</v>
      </c>
    </row>
    <row r="3495" spans="1:10">
      <c r="A3495" s="253">
        <v>3687</v>
      </c>
      <c r="B3495" s="253" t="s">
        <v>527</v>
      </c>
      <c r="C3495" s="253" t="s">
        <v>479</v>
      </c>
      <c r="D3495" s="253" t="s">
        <v>4</v>
      </c>
      <c r="I3495" s="253"/>
      <c r="J3495" s="253">
        <f t="shared" si="56"/>
        <v>0</v>
      </c>
    </row>
    <row r="3496" spans="1:10">
      <c r="A3496" s="253">
        <v>3688</v>
      </c>
      <c r="B3496" s="253" t="s">
        <v>527</v>
      </c>
      <c r="C3496" s="253" t="s">
        <v>479</v>
      </c>
      <c r="D3496" s="253" t="s">
        <v>4</v>
      </c>
      <c r="I3496" s="253"/>
      <c r="J3496" s="253">
        <f t="shared" si="56"/>
        <v>0</v>
      </c>
    </row>
    <row r="3497" spans="1:10">
      <c r="A3497" s="253">
        <v>3689</v>
      </c>
      <c r="B3497" s="253" t="s">
        <v>527</v>
      </c>
      <c r="C3497" s="253" t="s">
        <v>479</v>
      </c>
      <c r="D3497" s="253" t="s">
        <v>4</v>
      </c>
      <c r="I3497" s="253"/>
      <c r="J3497" s="253">
        <f t="shared" si="56"/>
        <v>0</v>
      </c>
    </row>
    <row r="3498" spans="1:10">
      <c r="A3498" s="253">
        <v>3690</v>
      </c>
      <c r="B3498" s="253" t="s">
        <v>527</v>
      </c>
      <c r="C3498" s="253" t="s">
        <v>479</v>
      </c>
      <c r="D3498" s="253" t="s">
        <v>565</v>
      </c>
      <c r="E3498" s="254" t="s">
        <v>565</v>
      </c>
      <c r="G3498" s="257" t="s">
        <v>566</v>
      </c>
      <c r="J3498" s="253">
        <f t="shared" si="56"/>
        <v>1</v>
      </c>
    </row>
    <row r="3499" spans="1:10">
      <c r="A3499" s="253">
        <v>3691</v>
      </c>
      <c r="B3499" s="253" t="s">
        <v>527</v>
      </c>
      <c r="C3499" s="253" t="s">
        <v>479</v>
      </c>
      <c r="D3499" s="253" t="s">
        <v>4</v>
      </c>
      <c r="E3499" s="254" t="s">
        <v>570</v>
      </c>
      <c r="J3499" s="253">
        <f t="shared" si="56"/>
        <v>2</v>
      </c>
    </row>
    <row r="3500" spans="1:10">
      <c r="A3500" s="253">
        <v>3692</v>
      </c>
      <c r="B3500" s="253" t="s">
        <v>527</v>
      </c>
      <c r="C3500" s="253" t="s">
        <v>479</v>
      </c>
      <c r="D3500" s="253" t="s">
        <v>4</v>
      </c>
      <c r="I3500" s="253"/>
      <c r="J3500" s="253">
        <f t="shared" si="56"/>
        <v>0</v>
      </c>
    </row>
    <row r="3501" spans="1:10">
      <c r="A3501" s="253">
        <v>3693</v>
      </c>
      <c r="B3501" s="253" t="s">
        <v>527</v>
      </c>
      <c r="C3501" s="253" t="s">
        <v>479</v>
      </c>
      <c r="D3501" s="253" t="s">
        <v>4</v>
      </c>
      <c r="I3501" s="253"/>
      <c r="J3501" s="253">
        <f t="shared" si="56"/>
        <v>0</v>
      </c>
    </row>
    <row r="3502" spans="1:10">
      <c r="A3502" s="253">
        <v>3694</v>
      </c>
      <c r="B3502" s="253" t="s">
        <v>527</v>
      </c>
      <c r="C3502" s="253" t="s">
        <v>479</v>
      </c>
      <c r="D3502" s="253" t="s">
        <v>4</v>
      </c>
      <c r="I3502" s="253"/>
      <c r="J3502" s="253">
        <f t="shared" si="56"/>
        <v>0</v>
      </c>
    </row>
    <row r="3503" spans="1:10">
      <c r="A3503" s="253">
        <v>3695</v>
      </c>
      <c r="B3503" s="253" t="s">
        <v>527</v>
      </c>
      <c r="C3503" s="253" t="s">
        <v>479</v>
      </c>
      <c r="D3503" s="253" t="s">
        <v>4</v>
      </c>
      <c r="I3503" s="253"/>
      <c r="J3503" s="253">
        <f t="shared" si="56"/>
        <v>0</v>
      </c>
    </row>
    <row r="3504" spans="1:10">
      <c r="A3504" s="253">
        <v>3696</v>
      </c>
      <c r="B3504" s="253" t="s">
        <v>527</v>
      </c>
      <c r="C3504" s="253" t="s">
        <v>479</v>
      </c>
      <c r="D3504" s="253" t="s">
        <v>4</v>
      </c>
      <c r="I3504" s="253"/>
      <c r="J3504" s="253">
        <f t="shared" si="56"/>
        <v>0</v>
      </c>
    </row>
    <row r="3505" spans="1:10">
      <c r="A3505" s="253">
        <v>3697</v>
      </c>
      <c r="B3505" s="253" t="s">
        <v>527</v>
      </c>
      <c r="C3505" s="253" t="s">
        <v>479</v>
      </c>
      <c r="D3505" s="253" t="s">
        <v>4</v>
      </c>
      <c r="I3505" s="253"/>
      <c r="J3505" s="253">
        <f t="shared" si="56"/>
        <v>0</v>
      </c>
    </row>
    <row r="3506" spans="1:10">
      <c r="A3506" s="253">
        <v>3698</v>
      </c>
      <c r="B3506" s="253" t="s">
        <v>527</v>
      </c>
      <c r="C3506" s="253" t="s">
        <v>479</v>
      </c>
      <c r="D3506" s="253" t="s">
        <v>4</v>
      </c>
      <c r="I3506" s="253"/>
      <c r="J3506" s="253">
        <f t="shared" si="56"/>
        <v>0</v>
      </c>
    </row>
    <row r="3507" spans="1:10">
      <c r="A3507" s="253">
        <v>3699</v>
      </c>
      <c r="B3507" s="253" t="s">
        <v>527</v>
      </c>
      <c r="C3507" s="253" t="s">
        <v>479</v>
      </c>
      <c r="D3507" s="253" t="s">
        <v>4</v>
      </c>
      <c r="I3507" s="253"/>
      <c r="J3507" s="253">
        <f t="shared" si="56"/>
        <v>0</v>
      </c>
    </row>
    <row r="3508" spans="1:10">
      <c r="A3508" s="253">
        <v>3700</v>
      </c>
      <c r="B3508" s="253" t="s">
        <v>527</v>
      </c>
      <c r="C3508" s="253" t="s">
        <v>479</v>
      </c>
      <c r="D3508" s="253" t="s">
        <v>4</v>
      </c>
      <c r="I3508" s="253"/>
      <c r="J3508" s="253">
        <f t="shared" si="56"/>
        <v>0</v>
      </c>
    </row>
    <row r="3509" spans="1:10">
      <c r="A3509" s="253">
        <v>3701</v>
      </c>
      <c r="B3509" s="253" t="s">
        <v>527</v>
      </c>
      <c r="C3509" s="253" t="s">
        <v>479</v>
      </c>
      <c r="D3509" s="253" t="s">
        <v>4</v>
      </c>
      <c r="I3509" s="253"/>
      <c r="J3509" s="253">
        <f t="shared" si="56"/>
        <v>0</v>
      </c>
    </row>
    <row r="3510" spans="1:10">
      <c r="A3510" s="253">
        <v>3702</v>
      </c>
      <c r="B3510" s="253" t="s">
        <v>527</v>
      </c>
      <c r="C3510" s="253" t="s">
        <v>479</v>
      </c>
      <c r="D3510" s="253" t="s">
        <v>4</v>
      </c>
      <c r="I3510" s="253"/>
      <c r="J3510" s="253">
        <f t="shared" si="56"/>
        <v>0</v>
      </c>
    </row>
    <row r="3511" spans="1:10">
      <c r="A3511" s="253">
        <v>3703</v>
      </c>
      <c r="B3511" s="253" t="s">
        <v>527</v>
      </c>
      <c r="C3511" s="253" t="s">
        <v>479</v>
      </c>
      <c r="D3511" s="253" t="s">
        <v>4</v>
      </c>
      <c r="I3511" s="253"/>
      <c r="J3511" s="253">
        <f t="shared" si="56"/>
        <v>0</v>
      </c>
    </row>
    <row r="3512" spans="1:10">
      <c r="A3512" s="253">
        <v>3704</v>
      </c>
      <c r="B3512" s="253" t="s">
        <v>527</v>
      </c>
      <c r="C3512" s="253" t="s">
        <v>479</v>
      </c>
      <c r="D3512" s="253" t="s">
        <v>4</v>
      </c>
      <c r="I3512" s="253"/>
      <c r="J3512" s="253">
        <f t="shared" si="56"/>
        <v>0</v>
      </c>
    </row>
    <row r="3513" spans="1:10">
      <c r="A3513" s="253">
        <v>3705</v>
      </c>
      <c r="B3513" s="253" t="s">
        <v>527</v>
      </c>
      <c r="C3513" s="253" t="s">
        <v>479</v>
      </c>
      <c r="D3513" s="253" t="s">
        <v>4</v>
      </c>
      <c r="I3513" s="253"/>
      <c r="J3513" s="253">
        <f t="shared" si="56"/>
        <v>0</v>
      </c>
    </row>
    <row r="3514" spans="1:10">
      <c r="A3514" s="253">
        <v>3706</v>
      </c>
      <c r="B3514" s="253" t="s">
        <v>527</v>
      </c>
      <c r="C3514" s="253" t="s">
        <v>479</v>
      </c>
      <c r="D3514" s="253" t="s">
        <v>4</v>
      </c>
      <c r="I3514" s="253"/>
      <c r="J3514" s="253">
        <f t="shared" si="56"/>
        <v>0</v>
      </c>
    </row>
    <row r="3515" spans="1:10">
      <c r="A3515" s="253">
        <v>3707</v>
      </c>
      <c r="B3515" s="253" t="s">
        <v>527</v>
      </c>
      <c r="C3515" s="253" t="s">
        <v>479</v>
      </c>
      <c r="D3515" s="253" t="s">
        <v>4</v>
      </c>
      <c r="I3515" s="253"/>
      <c r="J3515" s="253">
        <f t="shared" si="56"/>
        <v>0</v>
      </c>
    </row>
    <row r="3516" spans="1:10">
      <c r="A3516" s="253">
        <v>3708</v>
      </c>
      <c r="B3516" s="253" t="s">
        <v>527</v>
      </c>
      <c r="C3516" s="253" t="s">
        <v>479</v>
      </c>
      <c r="D3516" s="253" t="s">
        <v>4</v>
      </c>
      <c r="I3516" s="253"/>
      <c r="J3516" s="253">
        <f t="shared" si="56"/>
        <v>0</v>
      </c>
    </row>
    <row r="3517" spans="1:10">
      <c r="A3517" s="253">
        <v>3709</v>
      </c>
      <c r="B3517" s="253" t="s">
        <v>527</v>
      </c>
      <c r="C3517" s="253" t="s">
        <v>479</v>
      </c>
      <c r="D3517" s="253" t="s">
        <v>4</v>
      </c>
      <c r="I3517" s="253"/>
      <c r="J3517" s="253">
        <f t="shared" si="56"/>
        <v>0</v>
      </c>
    </row>
    <row r="3518" spans="1:10">
      <c r="A3518" s="253">
        <v>3710</v>
      </c>
      <c r="B3518" s="253" t="s">
        <v>527</v>
      </c>
      <c r="C3518" s="253" t="s">
        <v>479</v>
      </c>
      <c r="D3518" s="253" t="s">
        <v>4</v>
      </c>
      <c r="I3518" s="253"/>
      <c r="J3518" s="253">
        <f t="shared" si="56"/>
        <v>0</v>
      </c>
    </row>
    <row r="3519" spans="1:10">
      <c r="A3519" s="253">
        <v>3711</v>
      </c>
      <c r="B3519" s="253" t="s">
        <v>527</v>
      </c>
      <c r="C3519" s="253" t="s">
        <v>479</v>
      </c>
      <c r="D3519" s="253" t="s">
        <v>4</v>
      </c>
      <c r="I3519" s="253"/>
      <c r="J3519" s="253">
        <f t="shared" si="56"/>
        <v>0</v>
      </c>
    </row>
    <row r="3520" spans="1:10">
      <c r="A3520" s="253">
        <v>3712</v>
      </c>
      <c r="B3520" s="253" t="s">
        <v>527</v>
      </c>
      <c r="C3520" s="253" t="s">
        <v>479</v>
      </c>
      <c r="D3520" s="253" t="s">
        <v>4</v>
      </c>
      <c r="I3520" s="253"/>
      <c r="J3520" s="253">
        <f t="shared" si="56"/>
        <v>0</v>
      </c>
    </row>
    <row r="3521" spans="1:10">
      <c r="A3521" s="253">
        <v>3713</v>
      </c>
      <c r="B3521" s="253" t="s">
        <v>527</v>
      </c>
      <c r="C3521" s="253" t="s">
        <v>479</v>
      </c>
      <c r="D3521" s="253" t="s">
        <v>4</v>
      </c>
      <c r="I3521" s="253"/>
      <c r="J3521" s="253">
        <f t="shared" si="56"/>
        <v>0</v>
      </c>
    </row>
    <row r="3522" spans="1:10">
      <c r="A3522" s="253">
        <v>3714</v>
      </c>
      <c r="B3522" s="253" t="s">
        <v>527</v>
      </c>
      <c r="C3522" s="253" t="s">
        <v>479</v>
      </c>
      <c r="D3522" s="253" t="s">
        <v>4</v>
      </c>
      <c r="I3522" s="253"/>
      <c r="J3522" s="253">
        <f t="shared" si="56"/>
        <v>0</v>
      </c>
    </row>
    <row r="3523" spans="1:10">
      <c r="A3523" s="253">
        <v>3715</v>
      </c>
      <c r="B3523" s="253" t="s">
        <v>527</v>
      </c>
      <c r="C3523" s="253" t="s">
        <v>479</v>
      </c>
      <c r="D3523" s="253" t="s">
        <v>4</v>
      </c>
      <c r="I3523" s="253"/>
      <c r="J3523" s="253">
        <f t="shared" si="56"/>
        <v>0</v>
      </c>
    </row>
    <row r="3524" spans="1:10">
      <c r="A3524" s="253">
        <v>3716</v>
      </c>
      <c r="B3524" s="253" t="s">
        <v>527</v>
      </c>
      <c r="C3524" s="253" t="s">
        <v>479</v>
      </c>
      <c r="D3524" s="253" t="s">
        <v>4</v>
      </c>
      <c r="I3524" s="253"/>
      <c r="J3524" s="253">
        <f t="shared" si="56"/>
        <v>0</v>
      </c>
    </row>
    <row r="3525" spans="1:10">
      <c r="A3525" s="253">
        <v>3717</v>
      </c>
      <c r="B3525" s="253" t="s">
        <v>527</v>
      </c>
      <c r="C3525" s="253" t="s">
        <v>479</v>
      </c>
      <c r="D3525" s="253" t="s">
        <v>4</v>
      </c>
      <c r="I3525" s="253"/>
      <c r="J3525" s="253">
        <f t="shared" si="56"/>
        <v>0</v>
      </c>
    </row>
    <row r="3526" spans="1:10">
      <c r="A3526" s="253">
        <v>3718</v>
      </c>
      <c r="B3526" s="253" t="s">
        <v>527</v>
      </c>
      <c r="C3526" s="253" t="s">
        <v>479</v>
      </c>
      <c r="D3526" s="253" t="s">
        <v>4</v>
      </c>
      <c r="I3526" s="253"/>
      <c r="J3526" s="253">
        <f t="shared" si="56"/>
        <v>0</v>
      </c>
    </row>
    <row r="3527" spans="1:10">
      <c r="A3527" s="253">
        <v>3719</v>
      </c>
      <c r="B3527" s="253" t="s">
        <v>527</v>
      </c>
      <c r="C3527" s="253" t="s">
        <v>479</v>
      </c>
      <c r="D3527" s="253" t="s">
        <v>4</v>
      </c>
      <c r="I3527" s="253"/>
      <c r="J3527" s="253">
        <f t="shared" si="56"/>
        <v>0</v>
      </c>
    </row>
    <row r="3528" spans="1:10">
      <c r="A3528" s="253">
        <v>3720</v>
      </c>
      <c r="B3528" s="253" t="s">
        <v>527</v>
      </c>
      <c r="C3528" s="253" t="s">
        <v>479</v>
      </c>
      <c r="D3528" s="253" t="s">
        <v>4</v>
      </c>
      <c r="I3528" s="253"/>
      <c r="J3528" s="253">
        <f t="shared" si="56"/>
        <v>0</v>
      </c>
    </row>
    <row r="3529" spans="1:10">
      <c r="A3529" s="253">
        <v>3721</v>
      </c>
      <c r="B3529" s="253" t="s">
        <v>527</v>
      </c>
      <c r="C3529" s="253" t="s">
        <v>479</v>
      </c>
      <c r="D3529" s="253" t="s">
        <v>4</v>
      </c>
      <c r="I3529" s="253"/>
      <c r="J3529" s="253">
        <f t="shared" ref="J3529:J3592" si="57">IF(E3529="Category 1",1,IF(E3529="Category 2",2,IF(E3529="Category 3",3,0)))</f>
        <v>0</v>
      </c>
    </row>
    <row r="3530" spans="1:10">
      <c r="A3530" s="253">
        <v>3722</v>
      </c>
      <c r="B3530" s="253" t="s">
        <v>527</v>
      </c>
      <c r="C3530" s="253" t="s">
        <v>479</v>
      </c>
      <c r="D3530" s="253" t="s">
        <v>4</v>
      </c>
      <c r="I3530" s="253"/>
      <c r="J3530" s="253">
        <f t="shared" si="57"/>
        <v>0</v>
      </c>
    </row>
    <row r="3531" spans="1:10">
      <c r="A3531" s="253">
        <v>3723</v>
      </c>
      <c r="B3531" s="253" t="s">
        <v>527</v>
      </c>
      <c r="C3531" s="253" t="s">
        <v>479</v>
      </c>
      <c r="D3531" s="253" t="s">
        <v>4</v>
      </c>
      <c r="I3531" s="253"/>
      <c r="J3531" s="253">
        <f t="shared" si="57"/>
        <v>0</v>
      </c>
    </row>
    <row r="3532" spans="1:10">
      <c r="A3532" s="253">
        <v>3724</v>
      </c>
      <c r="B3532" s="253" t="s">
        <v>527</v>
      </c>
      <c r="C3532" s="253" t="s">
        <v>479</v>
      </c>
      <c r="D3532" s="253" t="s">
        <v>4</v>
      </c>
      <c r="I3532" s="253"/>
      <c r="J3532" s="253">
        <f t="shared" si="57"/>
        <v>0</v>
      </c>
    </row>
    <row r="3533" spans="1:10">
      <c r="A3533" s="253">
        <v>3725</v>
      </c>
      <c r="B3533" s="253" t="s">
        <v>527</v>
      </c>
      <c r="C3533" s="253" t="s">
        <v>479</v>
      </c>
      <c r="D3533" s="253" t="s">
        <v>4</v>
      </c>
      <c r="I3533" s="253"/>
      <c r="J3533" s="253">
        <f t="shared" si="57"/>
        <v>0</v>
      </c>
    </row>
    <row r="3534" spans="1:10">
      <c r="A3534" s="253">
        <v>3726</v>
      </c>
      <c r="B3534" s="253" t="s">
        <v>527</v>
      </c>
      <c r="C3534" s="253" t="s">
        <v>479</v>
      </c>
      <c r="D3534" s="253" t="s">
        <v>4</v>
      </c>
      <c r="I3534" s="253"/>
      <c r="J3534" s="253">
        <f t="shared" si="57"/>
        <v>0</v>
      </c>
    </row>
    <row r="3535" spans="1:10">
      <c r="A3535" s="253">
        <v>3727</v>
      </c>
      <c r="B3535" s="253" t="s">
        <v>527</v>
      </c>
      <c r="C3535" s="253" t="s">
        <v>479</v>
      </c>
      <c r="D3535" s="253" t="s">
        <v>4</v>
      </c>
      <c r="I3535" s="253"/>
      <c r="J3535" s="253">
        <f t="shared" si="57"/>
        <v>0</v>
      </c>
    </row>
    <row r="3536" spans="1:10">
      <c r="A3536" s="253">
        <v>3728</v>
      </c>
      <c r="B3536" s="253" t="s">
        <v>527</v>
      </c>
      <c r="C3536" s="253" t="s">
        <v>479</v>
      </c>
      <c r="D3536" s="253" t="s">
        <v>4</v>
      </c>
      <c r="I3536" s="253"/>
      <c r="J3536" s="253">
        <f t="shared" si="57"/>
        <v>0</v>
      </c>
    </row>
    <row r="3537" spans="1:10">
      <c r="A3537" s="253">
        <v>3729</v>
      </c>
      <c r="B3537" s="253" t="s">
        <v>527</v>
      </c>
      <c r="C3537" s="253" t="s">
        <v>479</v>
      </c>
      <c r="D3537" s="253" t="s">
        <v>4</v>
      </c>
      <c r="I3537" s="253"/>
      <c r="J3537" s="253">
        <f t="shared" si="57"/>
        <v>0</v>
      </c>
    </row>
    <row r="3538" spans="1:10">
      <c r="A3538" s="253">
        <v>3730</v>
      </c>
      <c r="B3538" s="253" t="s">
        <v>527</v>
      </c>
      <c r="C3538" s="253" t="s">
        <v>479</v>
      </c>
      <c r="D3538" s="253" t="s">
        <v>4</v>
      </c>
      <c r="E3538" s="254" t="s">
        <v>571</v>
      </c>
      <c r="J3538" s="253">
        <f t="shared" si="57"/>
        <v>3</v>
      </c>
    </row>
    <row r="3539" spans="1:10">
      <c r="A3539" s="253">
        <v>3731</v>
      </c>
      <c r="B3539" s="253" t="s">
        <v>527</v>
      </c>
      <c r="C3539" s="253" t="s">
        <v>479</v>
      </c>
      <c r="D3539" s="253" t="s">
        <v>4</v>
      </c>
      <c r="I3539" s="253"/>
      <c r="J3539" s="253">
        <f t="shared" si="57"/>
        <v>0</v>
      </c>
    </row>
    <row r="3540" spans="1:10">
      <c r="A3540" s="253">
        <v>3732</v>
      </c>
      <c r="B3540" s="253" t="s">
        <v>527</v>
      </c>
      <c r="C3540" s="253" t="s">
        <v>479</v>
      </c>
      <c r="D3540" s="253" t="s">
        <v>4</v>
      </c>
      <c r="I3540" s="253"/>
      <c r="J3540" s="253">
        <f t="shared" si="57"/>
        <v>0</v>
      </c>
    </row>
    <row r="3541" spans="1:10">
      <c r="A3541" s="253">
        <v>3733</v>
      </c>
      <c r="B3541" s="253" t="s">
        <v>527</v>
      </c>
      <c r="C3541" s="253" t="s">
        <v>479</v>
      </c>
      <c r="D3541" s="253" t="s">
        <v>4</v>
      </c>
      <c r="I3541" s="253"/>
      <c r="J3541" s="253">
        <f t="shared" si="57"/>
        <v>0</v>
      </c>
    </row>
    <row r="3542" spans="1:10">
      <c r="A3542" s="253">
        <v>3734</v>
      </c>
      <c r="B3542" s="253" t="s">
        <v>527</v>
      </c>
      <c r="C3542" s="253" t="s">
        <v>479</v>
      </c>
      <c r="D3542" s="253" t="s">
        <v>4</v>
      </c>
      <c r="I3542" s="253"/>
      <c r="J3542" s="253">
        <f t="shared" si="57"/>
        <v>0</v>
      </c>
    </row>
    <row r="3543" spans="1:10">
      <c r="A3543" s="253">
        <v>3735</v>
      </c>
      <c r="B3543" s="253" t="s">
        <v>527</v>
      </c>
      <c r="C3543" s="253" t="s">
        <v>479</v>
      </c>
      <c r="D3543" s="253" t="s">
        <v>4</v>
      </c>
      <c r="I3543" s="253"/>
      <c r="J3543" s="253">
        <f t="shared" si="57"/>
        <v>0</v>
      </c>
    </row>
    <row r="3544" spans="1:10">
      <c r="A3544" s="253">
        <v>3736</v>
      </c>
      <c r="B3544" s="253" t="s">
        <v>527</v>
      </c>
      <c r="C3544" s="253" t="s">
        <v>479</v>
      </c>
      <c r="D3544" s="253" t="s">
        <v>4</v>
      </c>
      <c r="I3544" s="253"/>
      <c r="J3544" s="253">
        <f t="shared" si="57"/>
        <v>0</v>
      </c>
    </row>
    <row r="3545" spans="1:10">
      <c r="A3545" s="253">
        <v>3737</v>
      </c>
      <c r="B3545" s="253" t="s">
        <v>527</v>
      </c>
      <c r="C3545" s="253" t="s">
        <v>479</v>
      </c>
      <c r="D3545" s="253" t="s">
        <v>4</v>
      </c>
      <c r="I3545" s="253"/>
      <c r="J3545" s="253">
        <f t="shared" si="57"/>
        <v>0</v>
      </c>
    </row>
    <row r="3546" spans="1:10">
      <c r="A3546" s="253">
        <v>3738</v>
      </c>
      <c r="B3546" s="253" t="s">
        <v>527</v>
      </c>
      <c r="C3546" s="253" t="s">
        <v>479</v>
      </c>
      <c r="D3546" s="253" t="s">
        <v>4</v>
      </c>
      <c r="I3546" s="253"/>
      <c r="J3546" s="253">
        <f t="shared" si="57"/>
        <v>0</v>
      </c>
    </row>
    <row r="3547" spans="1:10">
      <c r="A3547" s="253">
        <v>3739</v>
      </c>
      <c r="B3547" s="253" t="s">
        <v>527</v>
      </c>
      <c r="C3547" s="253" t="s">
        <v>479</v>
      </c>
      <c r="D3547" s="253" t="s">
        <v>4</v>
      </c>
      <c r="I3547" s="253"/>
      <c r="J3547" s="253">
        <f t="shared" si="57"/>
        <v>0</v>
      </c>
    </row>
    <row r="3548" spans="1:10">
      <c r="A3548" s="253">
        <v>3740</v>
      </c>
      <c r="B3548" s="253" t="s">
        <v>527</v>
      </c>
      <c r="C3548" s="253" t="s">
        <v>479</v>
      </c>
      <c r="D3548" s="253" t="s">
        <v>4</v>
      </c>
      <c r="I3548" s="253"/>
      <c r="J3548" s="253">
        <f t="shared" si="57"/>
        <v>0</v>
      </c>
    </row>
    <row r="3549" spans="1:10">
      <c r="A3549" s="253">
        <v>3741</v>
      </c>
      <c r="B3549" s="253" t="s">
        <v>527</v>
      </c>
      <c r="C3549" s="253" t="s">
        <v>479</v>
      </c>
      <c r="D3549" s="253" t="s">
        <v>4</v>
      </c>
      <c r="I3549" s="253"/>
      <c r="J3549" s="253">
        <f t="shared" si="57"/>
        <v>0</v>
      </c>
    </row>
    <row r="3550" spans="1:10">
      <c r="A3550" s="253">
        <v>3742</v>
      </c>
      <c r="B3550" s="253" t="s">
        <v>527</v>
      </c>
      <c r="C3550" s="253" t="s">
        <v>479</v>
      </c>
      <c r="D3550" s="253" t="s">
        <v>4</v>
      </c>
      <c r="I3550" s="253"/>
      <c r="J3550" s="253">
        <f t="shared" si="57"/>
        <v>0</v>
      </c>
    </row>
    <row r="3551" spans="1:10">
      <c r="A3551" s="253">
        <v>3743</v>
      </c>
      <c r="B3551" s="253" t="s">
        <v>527</v>
      </c>
      <c r="C3551" s="253" t="s">
        <v>479</v>
      </c>
      <c r="D3551" s="253" t="s">
        <v>4</v>
      </c>
      <c r="I3551" s="253"/>
      <c r="J3551" s="253">
        <f t="shared" si="57"/>
        <v>0</v>
      </c>
    </row>
    <row r="3552" spans="1:10">
      <c r="A3552" s="253">
        <v>3744</v>
      </c>
      <c r="B3552" s="253" t="s">
        <v>527</v>
      </c>
      <c r="C3552" s="253" t="s">
        <v>479</v>
      </c>
      <c r="D3552" s="253" t="s">
        <v>4</v>
      </c>
      <c r="I3552" s="253"/>
      <c r="J3552" s="253">
        <f t="shared" si="57"/>
        <v>0</v>
      </c>
    </row>
    <row r="3553" spans="1:10">
      <c r="A3553" s="253">
        <v>3745</v>
      </c>
      <c r="B3553" s="253" t="s">
        <v>527</v>
      </c>
      <c r="C3553" s="253" t="s">
        <v>479</v>
      </c>
      <c r="D3553" s="253" t="s">
        <v>4</v>
      </c>
      <c r="I3553" s="253"/>
      <c r="J3553" s="253">
        <f t="shared" si="57"/>
        <v>0</v>
      </c>
    </row>
    <row r="3554" spans="1:10">
      <c r="A3554" s="253">
        <v>3746</v>
      </c>
      <c r="B3554" s="253" t="s">
        <v>527</v>
      </c>
      <c r="C3554" s="253" t="s">
        <v>479</v>
      </c>
      <c r="D3554" s="253" t="s">
        <v>4</v>
      </c>
      <c r="I3554" s="253"/>
      <c r="J3554" s="253">
        <f t="shared" si="57"/>
        <v>0</v>
      </c>
    </row>
    <row r="3555" spans="1:10">
      <c r="A3555" s="253">
        <v>3747</v>
      </c>
      <c r="B3555" s="253" t="s">
        <v>527</v>
      </c>
      <c r="C3555" s="253" t="s">
        <v>479</v>
      </c>
      <c r="D3555" s="253" t="s">
        <v>4</v>
      </c>
      <c r="I3555" s="253"/>
      <c r="J3555" s="253">
        <f t="shared" si="57"/>
        <v>0</v>
      </c>
    </row>
    <row r="3556" spans="1:10">
      <c r="A3556" s="253">
        <v>3748</v>
      </c>
      <c r="B3556" s="253" t="s">
        <v>527</v>
      </c>
      <c r="C3556" s="253" t="s">
        <v>479</v>
      </c>
      <c r="D3556" s="253" t="s">
        <v>4</v>
      </c>
      <c r="I3556" s="253"/>
      <c r="J3556" s="253">
        <f t="shared" si="57"/>
        <v>0</v>
      </c>
    </row>
    <row r="3557" spans="1:10">
      <c r="A3557" s="253">
        <v>3749</v>
      </c>
      <c r="B3557" s="253" t="s">
        <v>527</v>
      </c>
      <c r="C3557" s="253" t="s">
        <v>479</v>
      </c>
      <c r="D3557" s="253" t="s">
        <v>4</v>
      </c>
      <c r="I3557" s="253"/>
      <c r="J3557" s="253">
        <f t="shared" si="57"/>
        <v>0</v>
      </c>
    </row>
    <row r="3558" spans="1:10">
      <c r="A3558" s="253">
        <v>3750</v>
      </c>
      <c r="B3558" s="253" t="s">
        <v>527</v>
      </c>
      <c r="C3558" s="253" t="s">
        <v>553</v>
      </c>
      <c r="D3558" s="253" t="s">
        <v>565</v>
      </c>
      <c r="E3558" s="254" t="s">
        <v>565</v>
      </c>
      <c r="G3558" s="257" t="s">
        <v>572</v>
      </c>
      <c r="J3558" s="253">
        <f t="shared" si="57"/>
        <v>1</v>
      </c>
    </row>
    <row r="3559" spans="1:10">
      <c r="A3559" s="253">
        <v>3751</v>
      </c>
      <c r="B3559" s="253" t="s">
        <v>527</v>
      </c>
      <c r="C3559" s="253" t="s">
        <v>553</v>
      </c>
      <c r="D3559" s="253" t="s">
        <v>4</v>
      </c>
      <c r="E3559" s="254" t="s">
        <v>565</v>
      </c>
      <c r="G3559" s="254" t="s">
        <v>567</v>
      </c>
      <c r="J3559" s="253">
        <f t="shared" si="57"/>
        <v>1</v>
      </c>
    </row>
    <row r="3560" spans="1:10">
      <c r="A3560" s="253">
        <v>3752</v>
      </c>
      <c r="B3560" s="253" t="s">
        <v>527</v>
      </c>
      <c r="C3560" s="253" t="s">
        <v>553</v>
      </c>
      <c r="D3560" s="253" t="s">
        <v>565</v>
      </c>
      <c r="E3560" s="254" t="s">
        <v>565</v>
      </c>
      <c r="G3560" s="254" t="s">
        <v>567</v>
      </c>
      <c r="J3560" s="253">
        <f t="shared" si="57"/>
        <v>1</v>
      </c>
    </row>
    <row r="3561" spans="1:10">
      <c r="A3561" s="253">
        <v>3753</v>
      </c>
      <c r="B3561" s="253" t="s">
        <v>527</v>
      </c>
      <c r="C3561" s="253" t="s">
        <v>553</v>
      </c>
      <c r="D3561" s="253" t="s">
        <v>4</v>
      </c>
      <c r="E3561" s="254" t="s">
        <v>565</v>
      </c>
      <c r="G3561" s="254" t="s">
        <v>567</v>
      </c>
      <c r="J3561" s="253">
        <f t="shared" si="57"/>
        <v>1</v>
      </c>
    </row>
    <row r="3562" spans="1:10">
      <c r="A3562" s="253">
        <v>3754</v>
      </c>
      <c r="B3562" s="253" t="s">
        <v>527</v>
      </c>
      <c r="C3562" s="253" t="s">
        <v>553</v>
      </c>
      <c r="D3562" s="253" t="s">
        <v>565</v>
      </c>
      <c r="E3562" s="254" t="s">
        <v>565</v>
      </c>
      <c r="G3562" s="254" t="s">
        <v>567</v>
      </c>
      <c r="J3562" s="253">
        <f t="shared" si="57"/>
        <v>1</v>
      </c>
    </row>
    <row r="3563" spans="1:10">
      <c r="A3563" s="253">
        <v>3755</v>
      </c>
      <c r="B3563" s="253" t="s">
        <v>527</v>
      </c>
      <c r="C3563" s="253" t="s">
        <v>553</v>
      </c>
      <c r="D3563" s="253" t="s">
        <v>565</v>
      </c>
      <c r="E3563" s="254" t="s">
        <v>565</v>
      </c>
      <c r="G3563" s="254" t="s">
        <v>567</v>
      </c>
      <c r="J3563" s="253">
        <f t="shared" si="57"/>
        <v>1</v>
      </c>
    </row>
    <row r="3564" spans="1:10">
      <c r="A3564" s="253">
        <v>3756</v>
      </c>
      <c r="B3564" s="253" t="s">
        <v>527</v>
      </c>
      <c r="C3564" s="253" t="s">
        <v>553</v>
      </c>
      <c r="D3564" s="253" t="s">
        <v>4</v>
      </c>
      <c r="E3564" s="254" t="s">
        <v>565</v>
      </c>
      <c r="G3564" s="254" t="s">
        <v>567</v>
      </c>
      <c r="J3564" s="253">
        <f t="shared" si="57"/>
        <v>1</v>
      </c>
    </row>
    <row r="3565" spans="1:10">
      <c r="A3565" s="253">
        <v>3757</v>
      </c>
      <c r="B3565" s="253" t="s">
        <v>527</v>
      </c>
      <c r="C3565" s="253" t="s">
        <v>553</v>
      </c>
      <c r="D3565" s="253" t="s">
        <v>4</v>
      </c>
      <c r="E3565" s="254" t="s">
        <v>565</v>
      </c>
      <c r="G3565" s="254" t="s">
        <v>567</v>
      </c>
      <c r="J3565" s="253">
        <f t="shared" si="57"/>
        <v>1</v>
      </c>
    </row>
    <row r="3566" spans="1:10">
      <c r="A3566" s="253">
        <v>3758</v>
      </c>
      <c r="B3566" s="253" t="s">
        <v>527</v>
      </c>
      <c r="C3566" s="253" t="s">
        <v>553</v>
      </c>
      <c r="D3566" s="253" t="s">
        <v>4</v>
      </c>
      <c r="E3566" s="254" t="s">
        <v>571</v>
      </c>
      <c r="J3566" s="253">
        <f t="shared" si="57"/>
        <v>3</v>
      </c>
    </row>
    <row r="3567" spans="1:10">
      <c r="A3567" s="253">
        <v>3759</v>
      </c>
      <c r="B3567" s="253" t="s">
        <v>527</v>
      </c>
      <c r="C3567" s="253" t="s">
        <v>553</v>
      </c>
      <c r="D3567" s="253" t="s">
        <v>4</v>
      </c>
      <c r="E3567" s="254" t="s">
        <v>565</v>
      </c>
      <c r="G3567" s="254" t="s">
        <v>567</v>
      </c>
      <c r="J3567" s="253">
        <f t="shared" si="57"/>
        <v>1</v>
      </c>
    </row>
    <row r="3568" spans="1:10">
      <c r="A3568" s="253">
        <v>3760</v>
      </c>
      <c r="B3568" s="253" t="s">
        <v>527</v>
      </c>
      <c r="C3568" s="253" t="s">
        <v>553</v>
      </c>
      <c r="D3568" s="253" t="s">
        <v>4</v>
      </c>
      <c r="I3568" s="253"/>
      <c r="J3568" s="253">
        <f t="shared" si="57"/>
        <v>0</v>
      </c>
    </row>
    <row r="3569" spans="1:10">
      <c r="A3569" s="253">
        <v>3761</v>
      </c>
      <c r="B3569" s="253" t="s">
        <v>527</v>
      </c>
      <c r="C3569" s="253" t="s">
        <v>553</v>
      </c>
      <c r="D3569" s="253" t="s">
        <v>4</v>
      </c>
      <c r="E3569" s="257" t="s">
        <v>565</v>
      </c>
      <c r="F3569" s="257"/>
      <c r="G3569" s="254" t="s">
        <v>567</v>
      </c>
      <c r="J3569" s="253">
        <f t="shared" si="57"/>
        <v>1</v>
      </c>
    </row>
    <row r="3570" spans="1:10">
      <c r="A3570" s="253">
        <v>3762</v>
      </c>
      <c r="B3570" s="253" t="s">
        <v>527</v>
      </c>
      <c r="C3570" s="253" t="s">
        <v>553</v>
      </c>
      <c r="D3570" s="253" t="s">
        <v>4</v>
      </c>
      <c r="I3570" s="253"/>
      <c r="J3570" s="253">
        <f t="shared" si="57"/>
        <v>0</v>
      </c>
    </row>
    <row r="3571" spans="1:10">
      <c r="A3571" s="253">
        <v>3763</v>
      </c>
      <c r="B3571" s="253" t="s">
        <v>527</v>
      </c>
      <c r="C3571" s="253" t="s">
        <v>553</v>
      </c>
      <c r="D3571" s="253" t="s">
        <v>4</v>
      </c>
      <c r="I3571" s="253"/>
      <c r="J3571" s="253">
        <f t="shared" si="57"/>
        <v>0</v>
      </c>
    </row>
    <row r="3572" spans="1:10">
      <c r="A3572" s="253">
        <v>3764</v>
      </c>
      <c r="B3572" s="253" t="s">
        <v>527</v>
      </c>
      <c r="C3572" s="253" t="s">
        <v>553</v>
      </c>
      <c r="D3572" s="253" t="s">
        <v>4</v>
      </c>
      <c r="E3572" s="254" t="s">
        <v>571</v>
      </c>
      <c r="J3572" s="253">
        <f t="shared" si="57"/>
        <v>3</v>
      </c>
    </row>
    <row r="3573" spans="1:10">
      <c r="A3573" s="253">
        <v>3765</v>
      </c>
      <c r="B3573" s="253" t="s">
        <v>527</v>
      </c>
      <c r="C3573" s="253" t="s">
        <v>553</v>
      </c>
      <c r="D3573" s="253" t="s">
        <v>565</v>
      </c>
      <c r="E3573" s="254" t="s">
        <v>565</v>
      </c>
      <c r="G3573" s="257" t="s">
        <v>566</v>
      </c>
      <c r="J3573" s="253">
        <f t="shared" si="57"/>
        <v>1</v>
      </c>
    </row>
    <row r="3574" spans="1:10">
      <c r="A3574" s="253">
        <v>3766</v>
      </c>
      <c r="B3574" s="253" t="s">
        <v>527</v>
      </c>
      <c r="C3574" s="253" t="s">
        <v>553</v>
      </c>
      <c r="D3574" s="253" t="s">
        <v>4</v>
      </c>
      <c r="E3574" s="254" t="s">
        <v>565</v>
      </c>
      <c r="G3574" s="254" t="s">
        <v>567</v>
      </c>
      <c r="J3574" s="253">
        <f t="shared" si="57"/>
        <v>1</v>
      </c>
    </row>
    <row r="3575" spans="1:10">
      <c r="A3575" s="253">
        <v>3767</v>
      </c>
      <c r="B3575" s="253" t="s">
        <v>527</v>
      </c>
      <c r="C3575" s="253" t="s">
        <v>553</v>
      </c>
      <c r="D3575" s="253" t="s">
        <v>565</v>
      </c>
      <c r="E3575" s="254" t="s">
        <v>565</v>
      </c>
      <c r="G3575" s="254" t="s">
        <v>567</v>
      </c>
      <c r="J3575" s="253">
        <f t="shared" si="57"/>
        <v>1</v>
      </c>
    </row>
    <row r="3576" spans="1:10">
      <c r="A3576" s="253">
        <v>3768</v>
      </c>
      <c r="B3576" s="253" t="s">
        <v>527</v>
      </c>
      <c r="C3576" s="253" t="s">
        <v>553</v>
      </c>
      <c r="D3576" s="253" t="s">
        <v>4</v>
      </c>
      <c r="I3576" s="253"/>
      <c r="J3576" s="253">
        <f t="shared" si="57"/>
        <v>0</v>
      </c>
    </row>
    <row r="3577" spans="1:10">
      <c r="A3577" s="253">
        <v>3769</v>
      </c>
      <c r="B3577" s="253" t="s">
        <v>527</v>
      </c>
      <c r="C3577" s="253" t="s">
        <v>553</v>
      </c>
      <c r="D3577" s="253" t="s">
        <v>4</v>
      </c>
      <c r="I3577" s="253"/>
      <c r="J3577" s="253">
        <f t="shared" si="57"/>
        <v>0</v>
      </c>
    </row>
    <row r="3578" spans="1:10">
      <c r="A3578" s="253">
        <v>3770</v>
      </c>
      <c r="B3578" s="253" t="s">
        <v>527</v>
      </c>
      <c r="C3578" s="253" t="s">
        <v>553</v>
      </c>
      <c r="D3578" s="253" t="s">
        <v>4</v>
      </c>
      <c r="E3578" s="257" t="s">
        <v>565</v>
      </c>
      <c r="F3578" s="257"/>
      <c r="G3578" s="254" t="s">
        <v>567</v>
      </c>
      <c r="J3578" s="253">
        <f t="shared" si="57"/>
        <v>1</v>
      </c>
    </row>
    <row r="3579" spans="1:10">
      <c r="A3579" s="253">
        <v>3771</v>
      </c>
      <c r="B3579" s="253" t="s">
        <v>527</v>
      </c>
      <c r="C3579" s="253" t="s">
        <v>553</v>
      </c>
      <c r="D3579" s="253" t="s">
        <v>4</v>
      </c>
      <c r="I3579" s="253"/>
      <c r="J3579" s="253">
        <f t="shared" si="57"/>
        <v>0</v>
      </c>
    </row>
    <row r="3580" spans="1:10">
      <c r="A3580" s="253">
        <v>3772</v>
      </c>
      <c r="B3580" s="253" t="s">
        <v>527</v>
      </c>
      <c r="C3580" s="253" t="s">
        <v>553</v>
      </c>
      <c r="D3580" s="253" t="s">
        <v>4</v>
      </c>
      <c r="I3580" s="253"/>
      <c r="J3580" s="253">
        <f t="shared" si="57"/>
        <v>0</v>
      </c>
    </row>
    <row r="3581" spans="1:10">
      <c r="A3581" s="253">
        <v>3773</v>
      </c>
      <c r="B3581" s="253" t="s">
        <v>527</v>
      </c>
      <c r="C3581" s="253" t="s">
        <v>553</v>
      </c>
      <c r="D3581" s="253" t="s">
        <v>4</v>
      </c>
      <c r="I3581" s="253"/>
      <c r="J3581" s="253">
        <f t="shared" si="57"/>
        <v>0</v>
      </c>
    </row>
    <row r="3582" spans="1:10">
      <c r="A3582" s="253">
        <v>3774</v>
      </c>
      <c r="B3582" s="253" t="s">
        <v>527</v>
      </c>
      <c r="C3582" s="253" t="s">
        <v>553</v>
      </c>
      <c r="D3582" s="253" t="s">
        <v>4</v>
      </c>
      <c r="I3582" s="253"/>
      <c r="J3582" s="253">
        <f t="shared" si="57"/>
        <v>0</v>
      </c>
    </row>
    <row r="3583" spans="1:10">
      <c r="A3583" s="253">
        <v>3775</v>
      </c>
      <c r="B3583" s="253" t="s">
        <v>527</v>
      </c>
      <c r="C3583" s="253" t="s">
        <v>553</v>
      </c>
      <c r="D3583" s="253" t="s">
        <v>4</v>
      </c>
      <c r="E3583" s="257" t="s">
        <v>565</v>
      </c>
      <c r="F3583" s="257"/>
      <c r="G3583" s="254" t="s">
        <v>567</v>
      </c>
      <c r="J3583" s="253">
        <f t="shared" si="57"/>
        <v>1</v>
      </c>
    </row>
    <row r="3584" spans="1:10">
      <c r="A3584" s="253">
        <v>3776</v>
      </c>
      <c r="B3584" s="253" t="s">
        <v>527</v>
      </c>
      <c r="C3584" s="253" t="s">
        <v>553</v>
      </c>
      <c r="D3584" s="253" t="s">
        <v>4</v>
      </c>
      <c r="I3584" s="253"/>
      <c r="J3584" s="253">
        <f t="shared" si="57"/>
        <v>0</v>
      </c>
    </row>
    <row r="3585" spans="1:10">
      <c r="A3585" s="253">
        <v>3777</v>
      </c>
      <c r="B3585" s="253" t="s">
        <v>527</v>
      </c>
      <c r="C3585" s="253" t="s">
        <v>553</v>
      </c>
      <c r="D3585" s="253" t="s">
        <v>4</v>
      </c>
      <c r="E3585" s="257" t="s">
        <v>565</v>
      </c>
      <c r="F3585" s="257"/>
      <c r="G3585" s="257" t="s">
        <v>572</v>
      </c>
      <c r="J3585" s="253">
        <f t="shared" si="57"/>
        <v>1</v>
      </c>
    </row>
    <row r="3586" spans="1:10">
      <c r="A3586" s="253">
        <v>3778</v>
      </c>
      <c r="B3586" s="253" t="s">
        <v>527</v>
      </c>
      <c r="C3586" s="253" t="s">
        <v>553</v>
      </c>
      <c r="D3586" s="253" t="s">
        <v>4</v>
      </c>
      <c r="I3586" s="253"/>
      <c r="J3586" s="253">
        <f t="shared" si="57"/>
        <v>0</v>
      </c>
    </row>
    <row r="3587" spans="1:10">
      <c r="A3587" s="253">
        <v>3779</v>
      </c>
      <c r="B3587" s="253" t="s">
        <v>527</v>
      </c>
      <c r="C3587" s="253" t="s">
        <v>553</v>
      </c>
      <c r="D3587" s="253" t="s">
        <v>4</v>
      </c>
      <c r="I3587" s="253"/>
      <c r="J3587" s="253">
        <f t="shared" si="57"/>
        <v>0</v>
      </c>
    </row>
    <row r="3588" spans="1:10">
      <c r="A3588" s="253">
        <v>3780</v>
      </c>
      <c r="B3588" s="253" t="s">
        <v>527</v>
      </c>
      <c r="C3588" s="253" t="s">
        <v>553</v>
      </c>
      <c r="D3588" s="253" t="s">
        <v>4</v>
      </c>
      <c r="I3588" s="253"/>
      <c r="J3588" s="253">
        <f t="shared" si="57"/>
        <v>0</v>
      </c>
    </row>
    <row r="3589" spans="1:10">
      <c r="A3589" s="253">
        <v>3781</v>
      </c>
      <c r="B3589" s="253" t="s">
        <v>527</v>
      </c>
      <c r="C3589" s="253" t="s">
        <v>553</v>
      </c>
      <c r="D3589" s="253" t="s">
        <v>565</v>
      </c>
      <c r="E3589" s="254" t="s">
        <v>565</v>
      </c>
      <c r="G3589" s="254" t="s">
        <v>567</v>
      </c>
      <c r="J3589" s="253">
        <f t="shared" si="57"/>
        <v>1</v>
      </c>
    </row>
    <row r="3590" spans="1:10">
      <c r="A3590" s="253">
        <v>3782</v>
      </c>
      <c r="B3590" s="253" t="s">
        <v>527</v>
      </c>
      <c r="C3590" s="253" t="s">
        <v>553</v>
      </c>
      <c r="D3590" s="253" t="s">
        <v>565</v>
      </c>
      <c r="E3590" s="254" t="s">
        <v>565</v>
      </c>
      <c r="G3590" s="254" t="s">
        <v>567</v>
      </c>
      <c r="J3590" s="253">
        <f t="shared" si="57"/>
        <v>1</v>
      </c>
    </row>
    <row r="3591" spans="1:10">
      <c r="A3591" s="253">
        <v>3783</v>
      </c>
      <c r="B3591" s="253" t="s">
        <v>527</v>
      </c>
      <c r="C3591" s="253" t="s">
        <v>553</v>
      </c>
      <c r="D3591" s="253" t="s">
        <v>565</v>
      </c>
      <c r="E3591" s="254" t="s">
        <v>565</v>
      </c>
      <c r="G3591" s="254" t="s">
        <v>567</v>
      </c>
      <c r="J3591" s="253">
        <f t="shared" si="57"/>
        <v>1</v>
      </c>
    </row>
    <row r="3592" spans="1:10">
      <c r="A3592" s="253">
        <v>3784</v>
      </c>
      <c r="B3592" s="253" t="s">
        <v>527</v>
      </c>
      <c r="C3592" s="253" t="s">
        <v>553</v>
      </c>
      <c r="D3592" s="253" t="s">
        <v>565</v>
      </c>
      <c r="E3592" s="254" t="s">
        <v>565</v>
      </c>
      <c r="G3592" s="254" t="s">
        <v>567</v>
      </c>
      <c r="J3592" s="253">
        <f t="shared" si="57"/>
        <v>1</v>
      </c>
    </row>
    <row r="3593" spans="1:10">
      <c r="A3593" s="253">
        <v>3785</v>
      </c>
      <c r="B3593" s="253" t="s">
        <v>527</v>
      </c>
      <c r="C3593" s="253" t="s">
        <v>553</v>
      </c>
      <c r="D3593" s="253" t="s">
        <v>565</v>
      </c>
      <c r="E3593" s="254" t="s">
        <v>565</v>
      </c>
      <c r="G3593" s="257" t="s">
        <v>572</v>
      </c>
      <c r="J3593" s="253">
        <f t="shared" ref="J3593:J3656" si="58">IF(E3593="Category 1",1,IF(E3593="Category 2",2,IF(E3593="Category 3",3,0)))</f>
        <v>1</v>
      </c>
    </row>
    <row r="3594" spans="1:10">
      <c r="A3594" s="253">
        <v>3786</v>
      </c>
      <c r="B3594" s="253" t="s">
        <v>527</v>
      </c>
      <c r="C3594" s="253" t="s">
        <v>553</v>
      </c>
      <c r="D3594" s="253" t="s">
        <v>565</v>
      </c>
      <c r="E3594" s="254" t="s">
        <v>565</v>
      </c>
      <c r="G3594" s="257" t="s">
        <v>572</v>
      </c>
      <c r="J3594" s="253">
        <f t="shared" si="58"/>
        <v>1</v>
      </c>
    </row>
    <row r="3595" spans="1:10">
      <c r="A3595" s="253">
        <v>3787</v>
      </c>
      <c r="B3595" s="253" t="s">
        <v>527</v>
      </c>
      <c r="C3595" s="253" t="s">
        <v>553</v>
      </c>
      <c r="D3595" s="253" t="s">
        <v>565</v>
      </c>
      <c r="E3595" s="254" t="s">
        <v>565</v>
      </c>
      <c r="G3595" s="257" t="s">
        <v>572</v>
      </c>
      <c r="J3595" s="253">
        <f t="shared" si="58"/>
        <v>1</v>
      </c>
    </row>
    <row r="3596" spans="1:10">
      <c r="A3596" s="253">
        <v>3788</v>
      </c>
      <c r="B3596" s="253" t="s">
        <v>527</v>
      </c>
      <c r="C3596" s="253" t="s">
        <v>553</v>
      </c>
      <c r="D3596" s="253" t="s">
        <v>565</v>
      </c>
      <c r="E3596" s="254" t="s">
        <v>565</v>
      </c>
      <c r="G3596" s="257" t="s">
        <v>572</v>
      </c>
      <c r="J3596" s="253">
        <f t="shared" si="58"/>
        <v>1</v>
      </c>
    </row>
    <row r="3597" spans="1:10">
      <c r="A3597" s="253">
        <v>3789</v>
      </c>
      <c r="B3597" s="253" t="s">
        <v>527</v>
      </c>
      <c r="C3597" s="253" t="s">
        <v>553</v>
      </c>
      <c r="D3597" s="253" t="s">
        <v>565</v>
      </c>
      <c r="E3597" s="254" t="s">
        <v>565</v>
      </c>
      <c r="G3597" s="257" t="s">
        <v>572</v>
      </c>
      <c r="J3597" s="253">
        <f t="shared" si="58"/>
        <v>1</v>
      </c>
    </row>
    <row r="3598" spans="1:10">
      <c r="A3598" s="253">
        <v>3790</v>
      </c>
      <c r="B3598" s="253" t="s">
        <v>527</v>
      </c>
      <c r="C3598" s="253" t="s">
        <v>553</v>
      </c>
      <c r="D3598" s="253" t="s">
        <v>565</v>
      </c>
      <c r="E3598" s="254" t="s">
        <v>565</v>
      </c>
      <c r="G3598" s="257" t="s">
        <v>572</v>
      </c>
      <c r="J3598" s="253">
        <f t="shared" si="58"/>
        <v>1</v>
      </c>
    </row>
    <row r="3599" spans="1:10">
      <c r="A3599" s="253">
        <v>3791</v>
      </c>
      <c r="B3599" s="253" t="s">
        <v>527</v>
      </c>
      <c r="C3599" s="253" t="s">
        <v>553</v>
      </c>
      <c r="D3599" s="253" t="s">
        <v>565</v>
      </c>
      <c r="E3599" s="254" t="s">
        <v>565</v>
      </c>
      <c r="G3599" s="257" t="s">
        <v>572</v>
      </c>
      <c r="J3599" s="253">
        <f t="shared" si="58"/>
        <v>1</v>
      </c>
    </row>
    <row r="3600" spans="1:10">
      <c r="A3600" s="253">
        <v>3792</v>
      </c>
      <c r="B3600" s="253" t="s">
        <v>527</v>
      </c>
      <c r="C3600" s="253" t="s">
        <v>553</v>
      </c>
      <c r="D3600" s="253" t="s">
        <v>565</v>
      </c>
      <c r="E3600" s="254" t="s">
        <v>565</v>
      </c>
      <c r="G3600" s="257" t="s">
        <v>572</v>
      </c>
      <c r="J3600" s="253">
        <f t="shared" si="58"/>
        <v>1</v>
      </c>
    </row>
    <row r="3601" spans="1:10">
      <c r="A3601" s="253">
        <v>3793</v>
      </c>
      <c r="B3601" s="253" t="s">
        <v>527</v>
      </c>
      <c r="C3601" s="253" t="s">
        <v>553</v>
      </c>
      <c r="D3601" s="253" t="s">
        <v>565</v>
      </c>
      <c r="E3601" s="254" t="s">
        <v>565</v>
      </c>
      <c r="G3601" s="257" t="s">
        <v>572</v>
      </c>
      <c r="J3601" s="253">
        <f t="shared" si="58"/>
        <v>1</v>
      </c>
    </row>
    <row r="3602" spans="1:10">
      <c r="A3602" s="253">
        <v>3794</v>
      </c>
      <c r="B3602" s="253" t="s">
        <v>527</v>
      </c>
      <c r="C3602" s="253" t="s">
        <v>553</v>
      </c>
      <c r="D3602" s="253" t="s">
        <v>565</v>
      </c>
      <c r="E3602" s="254" t="s">
        <v>565</v>
      </c>
      <c r="G3602" s="257" t="s">
        <v>572</v>
      </c>
      <c r="J3602" s="253">
        <f t="shared" si="58"/>
        <v>1</v>
      </c>
    </row>
    <row r="3603" spans="1:10">
      <c r="A3603" s="253">
        <v>3795</v>
      </c>
      <c r="B3603" s="253" t="s">
        <v>527</v>
      </c>
      <c r="C3603" s="253" t="s">
        <v>553</v>
      </c>
      <c r="D3603" s="253" t="s">
        <v>565</v>
      </c>
      <c r="E3603" s="254" t="s">
        <v>565</v>
      </c>
      <c r="G3603" s="257" t="s">
        <v>572</v>
      </c>
      <c r="J3603" s="253">
        <f t="shared" si="58"/>
        <v>1</v>
      </c>
    </row>
    <row r="3604" spans="1:10">
      <c r="A3604" s="253">
        <v>3796</v>
      </c>
      <c r="B3604" s="253" t="s">
        <v>527</v>
      </c>
      <c r="C3604" s="253" t="s">
        <v>553</v>
      </c>
      <c r="D3604" s="253" t="s">
        <v>565</v>
      </c>
      <c r="E3604" s="254" t="s">
        <v>565</v>
      </c>
      <c r="G3604" s="254" t="s">
        <v>567</v>
      </c>
      <c r="J3604" s="253">
        <f t="shared" si="58"/>
        <v>1</v>
      </c>
    </row>
    <row r="3605" spans="1:10">
      <c r="A3605" s="253">
        <v>3797</v>
      </c>
      <c r="B3605" s="253" t="s">
        <v>527</v>
      </c>
      <c r="C3605" s="253" t="s">
        <v>553</v>
      </c>
      <c r="D3605" s="253" t="s">
        <v>4</v>
      </c>
      <c r="I3605" s="253"/>
      <c r="J3605" s="253">
        <f t="shared" si="58"/>
        <v>0</v>
      </c>
    </row>
    <row r="3606" spans="1:10">
      <c r="A3606" s="253">
        <v>3798</v>
      </c>
      <c r="B3606" s="253" t="s">
        <v>527</v>
      </c>
      <c r="C3606" s="253" t="s">
        <v>553</v>
      </c>
      <c r="D3606" s="253" t="s">
        <v>4</v>
      </c>
      <c r="I3606" s="253"/>
      <c r="J3606" s="253">
        <f t="shared" si="58"/>
        <v>0</v>
      </c>
    </row>
    <row r="3607" spans="1:10">
      <c r="A3607" s="253">
        <v>3799</v>
      </c>
      <c r="B3607" s="253" t="s">
        <v>527</v>
      </c>
      <c r="C3607" s="253" t="s">
        <v>553</v>
      </c>
      <c r="D3607" s="253" t="s">
        <v>4</v>
      </c>
      <c r="I3607" s="253"/>
      <c r="J3607" s="253">
        <f t="shared" si="58"/>
        <v>0</v>
      </c>
    </row>
    <row r="3608" spans="1:10">
      <c r="A3608" s="253">
        <v>3800</v>
      </c>
      <c r="B3608" s="253" t="s">
        <v>527</v>
      </c>
      <c r="C3608" s="253" t="s">
        <v>553</v>
      </c>
      <c r="D3608" s="253" t="s">
        <v>4</v>
      </c>
      <c r="I3608" s="253"/>
      <c r="J3608" s="253">
        <f t="shared" si="58"/>
        <v>0</v>
      </c>
    </row>
    <row r="3609" spans="1:10">
      <c r="A3609" s="253">
        <v>3801</v>
      </c>
      <c r="B3609" s="253" t="s">
        <v>527</v>
      </c>
      <c r="C3609" s="253" t="s">
        <v>553</v>
      </c>
      <c r="D3609" s="253" t="s">
        <v>4</v>
      </c>
      <c r="I3609" s="253"/>
      <c r="J3609" s="253">
        <f t="shared" si="58"/>
        <v>0</v>
      </c>
    </row>
    <row r="3610" spans="1:10">
      <c r="A3610" s="253">
        <v>3802</v>
      </c>
      <c r="B3610" s="253" t="s">
        <v>527</v>
      </c>
      <c r="C3610" s="253" t="s">
        <v>553</v>
      </c>
      <c r="D3610" s="253" t="s">
        <v>565</v>
      </c>
      <c r="E3610" s="254" t="s">
        <v>565</v>
      </c>
      <c r="G3610" s="257" t="s">
        <v>572</v>
      </c>
      <c r="J3610" s="253">
        <f t="shared" si="58"/>
        <v>1</v>
      </c>
    </row>
    <row r="3611" spans="1:10">
      <c r="A3611" s="253">
        <v>3803</v>
      </c>
      <c r="B3611" s="253" t="s">
        <v>527</v>
      </c>
      <c r="C3611" s="253" t="s">
        <v>553</v>
      </c>
      <c r="D3611" s="253" t="s">
        <v>565</v>
      </c>
      <c r="E3611" s="254" t="s">
        <v>565</v>
      </c>
      <c r="G3611" s="257" t="s">
        <v>572</v>
      </c>
      <c r="J3611" s="253">
        <f t="shared" si="58"/>
        <v>1</v>
      </c>
    </row>
    <row r="3612" spans="1:10">
      <c r="A3612" s="253">
        <v>3804</v>
      </c>
      <c r="B3612" s="253" t="s">
        <v>527</v>
      </c>
      <c r="C3612" s="253" t="s">
        <v>553</v>
      </c>
      <c r="D3612" s="253" t="s">
        <v>565</v>
      </c>
      <c r="E3612" s="254" t="s">
        <v>565</v>
      </c>
      <c r="G3612" s="257" t="s">
        <v>572</v>
      </c>
      <c r="J3612" s="253">
        <f t="shared" si="58"/>
        <v>1</v>
      </c>
    </row>
    <row r="3613" spans="1:10">
      <c r="A3613" s="253">
        <v>3805</v>
      </c>
      <c r="B3613" s="253" t="s">
        <v>527</v>
      </c>
      <c r="C3613" s="253" t="s">
        <v>553</v>
      </c>
      <c r="D3613" s="253" t="s">
        <v>565</v>
      </c>
      <c r="E3613" s="254" t="s">
        <v>565</v>
      </c>
      <c r="G3613" s="257" t="s">
        <v>572</v>
      </c>
      <c r="J3613" s="253">
        <f t="shared" si="58"/>
        <v>1</v>
      </c>
    </row>
    <row r="3614" spans="1:10">
      <c r="A3614" s="253">
        <v>3806</v>
      </c>
      <c r="B3614" s="253" t="s">
        <v>527</v>
      </c>
      <c r="C3614" s="253" t="s">
        <v>553</v>
      </c>
      <c r="D3614" s="253" t="s">
        <v>565</v>
      </c>
      <c r="E3614" s="254" t="s">
        <v>565</v>
      </c>
      <c r="G3614" s="257" t="s">
        <v>572</v>
      </c>
      <c r="J3614" s="253">
        <f t="shared" si="58"/>
        <v>1</v>
      </c>
    </row>
    <row r="3615" spans="1:10">
      <c r="A3615" s="253">
        <v>3807</v>
      </c>
      <c r="B3615" s="253" t="s">
        <v>527</v>
      </c>
      <c r="C3615" s="253" t="s">
        <v>553</v>
      </c>
      <c r="D3615" s="253" t="s">
        <v>565</v>
      </c>
      <c r="E3615" s="254" t="s">
        <v>565</v>
      </c>
      <c r="G3615" s="257" t="s">
        <v>572</v>
      </c>
      <c r="J3615" s="253">
        <f t="shared" si="58"/>
        <v>1</v>
      </c>
    </row>
    <row r="3616" spans="1:10">
      <c r="A3616" s="253">
        <v>3808</v>
      </c>
      <c r="B3616" s="253" t="s">
        <v>527</v>
      </c>
      <c r="C3616" s="253" t="s">
        <v>553</v>
      </c>
      <c r="D3616" s="253" t="s">
        <v>565</v>
      </c>
      <c r="E3616" s="254" t="s">
        <v>565</v>
      </c>
      <c r="G3616" s="257" t="s">
        <v>572</v>
      </c>
      <c r="J3616" s="253">
        <f t="shared" si="58"/>
        <v>1</v>
      </c>
    </row>
    <row r="3617" spans="1:10">
      <c r="A3617" s="253">
        <v>3809</v>
      </c>
      <c r="B3617" s="253" t="s">
        <v>527</v>
      </c>
      <c r="C3617" s="253" t="s">
        <v>553</v>
      </c>
      <c r="D3617" s="253" t="s">
        <v>565</v>
      </c>
      <c r="E3617" s="254" t="s">
        <v>565</v>
      </c>
      <c r="G3617" s="257" t="s">
        <v>572</v>
      </c>
      <c r="J3617" s="253">
        <f t="shared" si="58"/>
        <v>1</v>
      </c>
    </row>
    <row r="3618" spans="1:10">
      <c r="A3618" s="253">
        <v>3810</v>
      </c>
      <c r="B3618" s="253" t="s">
        <v>527</v>
      </c>
      <c r="C3618" s="253" t="s">
        <v>553</v>
      </c>
      <c r="D3618" s="253" t="s">
        <v>565</v>
      </c>
      <c r="E3618" s="254" t="s">
        <v>565</v>
      </c>
      <c r="G3618" s="257" t="s">
        <v>572</v>
      </c>
      <c r="J3618" s="253">
        <f t="shared" si="58"/>
        <v>1</v>
      </c>
    </row>
    <row r="3619" spans="1:10">
      <c r="A3619" s="253">
        <v>3811</v>
      </c>
      <c r="B3619" s="253" t="s">
        <v>527</v>
      </c>
      <c r="C3619" s="253" t="s">
        <v>553</v>
      </c>
      <c r="D3619" s="253" t="s">
        <v>4</v>
      </c>
      <c r="I3619" s="253"/>
      <c r="J3619" s="253">
        <f t="shared" si="58"/>
        <v>0</v>
      </c>
    </row>
    <row r="3620" spans="1:10">
      <c r="A3620" s="253">
        <v>3812</v>
      </c>
      <c r="B3620" s="253" t="s">
        <v>527</v>
      </c>
      <c r="C3620" s="253" t="s">
        <v>479</v>
      </c>
      <c r="D3620" s="253" t="s">
        <v>565</v>
      </c>
      <c r="E3620" s="254" t="s">
        <v>565</v>
      </c>
      <c r="G3620" s="254" t="s">
        <v>567</v>
      </c>
      <c r="J3620" s="253">
        <f t="shared" si="58"/>
        <v>1</v>
      </c>
    </row>
    <row r="3621" spans="1:10">
      <c r="A3621" s="253">
        <v>3813</v>
      </c>
      <c r="B3621" s="253" t="s">
        <v>527</v>
      </c>
      <c r="C3621" s="253" t="s">
        <v>479</v>
      </c>
      <c r="D3621" s="253" t="s">
        <v>4</v>
      </c>
      <c r="I3621" s="253"/>
      <c r="J3621" s="253">
        <f t="shared" si="58"/>
        <v>0</v>
      </c>
    </row>
    <row r="3622" spans="1:10">
      <c r="A3622" s="253">
        <v>3814</v>
      </c>
      <c r="B3622" s="253" t="s">
        <v>527</v>
      </c>
      <c r="C3622" s="253" t="s">
        <v>479</v>
      </c>
      <c r="D3622" s="253" t="s">
        <v>4</v>
      </c>
      <c r="E3622" s="254" t="s">
        <v>571</v>
      </c>
      <c r="J3622" s="253">
        <f t="shared" si="58"/>
        <v>3</v>
      </c>
    </row>
    <row r="3623" spans="1:10">
      <c r="A3623" s="253">
        <v>3815</v>
      </c>
      <c r="B3623" s="253" t="s">
        <v>527</v>
      </c>
      <c r="C3623" s="253" t="s">
        <v>479</v>
      </c>
      <c r="D3623" s="253" t="s">
        <v>4</v>
      </c>
      <c r="E3623" s="254" t="s">
        <v>571</v>
      </c>
      <c r="J3623" s="253">
        <f t="shared" si="58"/>
        <v>3</v>
      </c>
    </row>
    <row r="3624" spans="1:10">
      <c r="A3624" s="253">
        <v>3816</v>
      </c>
      <c r="B3624" s="253" t="s">
        <v>527</v>
      </c>
      <c r="C3624" s="253" t="s">
        <v>479</v>
      </c>
      <c r="D3624" s="253" t="s">
        <v>4</v>
      </c>
      <c r="E3624" s="254" t="s">
        <v>571</v>
      </c>
      <c r="J3624" s="253">
        <f t="shared" si="58"/>
        <v>3</v>
      </c>
    </row>
    <row r="3625" spans="1:10">
      <c r="A3625" s="253">
        <v>3817</v>
      </c>
      <c r="B3625" s="253" t="s">
        <v>527</v>
      </c>
      <c r="C3625" s="253" t="s">
        <v>479</v>
      </c>
      <c r="D3625" s="253" t="s">
        <v>4</v>
      </c>
      <c r="I3625" s="253"/>
      <c r="J3625" s="253">
        <f t="shared" si="58"/>
        <v>0</v>
      </c>
    </row>
    <row r="3626" spans="1:10">
      <c r="A3626" s="253">
        <v>3818</v>
      </c>
      <c r="B3626" s="253" t="s">
        <v>527</v>
      </c>
      <c r="C3626" s="253" t="s">
        <v>479</v>
      </c>
      <c r="D3626" s="253" t="s">
        <v>4</v>
      </c>
      <c r="E3626" s="254" t="s">
        <v>571</v>
      </c>
      <c r="J3626" s="253">
        <f t="shared" si="58"/>
        <v>3</v>
      </c>
    </row>
    <row r="3627" spans="1:10">
      <c r="A3627" s="253">
        <v>3819</v>
      </c>
      <c r="B3627" s="253" t="s">
        <v>527</v>
      </c>
      <c r="C3627" s="253" t="s">
        <v>479</v>
      </c>
      <c r="D3627" s="253" t="s">
        <v>4</v>
      </c>
      <c r="I3627" s="253"/>
      <c r="J3627" s="253">
        <f t="shared" si="58"/>
        <v>0</v>
      </c>
    </row>
    <row r="3628" spans="1:10">
      <c r="A3628" s="253">
        <v>3820</v>
      </c>
      <c r="B3628" s="253" t="s">
        <v>527</v>
      </c>
      <c r="C3628" s="253" t="s">
        <v>479</v>
      </c>
      <c r="D3628" s="253" t="s">
        <v>4</v>
      </c>
      <c r="E3628" s="254" t="s">
        <v>571</v>
      </c>
      <c r="J3628" s="253">
        <f t="shared" si="58"/>
        <v>3</v>
      </c>
    </row>
    <row r="3629" spans="1:10">
      <c r="A3629" s="253">
        <v>3821</v>
      </c>
      <c r="B3629" s="253" t="s">
        <v>527</v>
      </c>
      <c r="C3629" s="253" t="s">
        <v>479</v>
      </c>
      <c r="D3629" s="253" t="s">
        <v>4</v>
      </c>
      <c r="I3629" s="253"/>
      <c r="J3629" s="253">
        <f t="shared" si="58"/>
        <v>0</v>
      </c>
    </row>
    <row r="3630" spans="1:10">
      <c r="A3630" s="253">
        <v>3822</v>
      </c>
      <c r="B3630" s="253" t="s">
        <v>527</v>
      </c>
      <c r="C3630" s="253" t="s">
        <v>479</v>
      </c>
      <c r="D3630" s="253" t="s">
        <v>4</v>
      </c>
      <c r="I3630" s="253"/>
      <c r="J3630" s="253">
        <f t="shared" si="58"/>
        <v>0</v>
      </c>
    </row>
    <row r="3631" spans="1:10">
      <c r="A3631" s="253">
        <v>3823</v>
      </c>
      <c r="B3631" s="253" t="s">
        <v>527</v>
      </c>
      <c r="C3631" s="253" t="s">
        <v>479</v>
      </c>
      <c r="D3631" s="253" t="s">
        <v>4</v>
      </c>
      <c r="E3631" s="254" t="s">
        <v>571</v>
      </c>
      <c r="J3631" s="253">
        <f t="shared" si="58"/>
        <v>3</v>
      </c>
    </row>
    <row r="3632" spans="1:10">
      <c r="A3632" s="253">
        <v>3824</v>
      </c>
      <c r="B3632" s="253" t="s">
        <v>527</v>
      </c>
      <c r="C3632" s="253" t="s">
        <v>479</v>
      </c>
      <c r="D3632" s="253" t="s">
        <v>4</v>
      </c>
      <c r="E3632" s="254" t="s">
        <v>571</v>
      </c>
      <c r="J3632" s="253">
        <f t="shared" si="58"/>
        <v>3</v>
      </c>
    </row>
    <row r="3633" spans="1:10">
      <c r="A3633" s="253">
        <v>3825</v>
      </c>
      <c r="B3633" s="253" t="s">
        <v>527</v>
      </c>
      <c r="C3633" s="253" t="s">
        <v>479</v>
      </c>
      <c r="D3633" s="253" t="s">
        <v>4</v>
      </c>
      <c r="E3633" s="254" t="s">
        <v>571</v>
      </c>
      <c r="J3633" s="253">
        <f t="shared" si="58"/>
        <v>3</v>
      </c>
    </row>
    <row r="3634" spans="1:10">
      <c r="A3634" s="253">
        <v>3826</v>
      </c>
      <c r="B3634" s="253" t="s">
        <v>527</v>
      </c>
      <c r="C3634" s="253" t="s">
        <v>479</v>
      </c>
      <c r="D3634" s="253" t="s">
        <v>4</v>
      </c>
      <c r="I3634" s="253"/>
      <c r="J3634" s="253">
        <f t="shared" si="58"/>
        <v>0</v>
      </c>
    </row>
    <row r="3635" spans="1:10">
      <c r="A3635" s="253">
        <v>3827</v>
      </c>
      <c r="B3635" s="253" t="s">
        <v>527</v>
      </c>
      <c r="C3635" s="253" t="s">
        <v>479</v>
      </c>
      <c r="D3635" s="253" t="s">
        <v>4</v>
      </c>
      <c r="I3635" s="253"/>
      <c r="J3635" s="253">
        <f t="shared" si="58"/>
        <v>0</v>
      </c>
    </row>
    <row r="3636" spans="1:10">
      <c r="A3636" s="253">
        <v>3828</v>
      </c>
      <c r="B3636" s="253" t="s">
        <v>527</v>
      </c>
      <c r="C3636" s="253" t="s">
        <v>479</v>
      </c>
      <c r="D3636" s="253" t="s">
        <v>4</v>
      </c>
      <c r="I3636" s="253"/>
      <c r="J3636" s="253">
        <f t="shared" si="58"/>
        <v>0</v>
      </c>
    </row>
    <row r="3637" spans="1:10">
      <c r="A3637" s="253">
        <v>3829</v>
      </c>
      <c r="B3637" s="253" t="s">
        <v>527</v>
      </c>
      <c r="C3637" s="253" t="s">
        <v>479</v>
      </c>
      <c r="D3637" s="253" t="s">
        <v>4</v>
      </c>
      <c r="I3637" s="253"/>
      <c r="J3637" s="253">
        <f t="shared" si="58"/>
        <v>0</v>
      </c>
    </row>
    <row r="3638" spans="1:10">
      <c r="A3638" s="253">
        <v>3830</v>
      </c>
      <c r="B3638" s="253" t="s">
        <v>527</v>
      </c>
      <c r="C3638" s="253" t="s">
        <v>479</v>
      </c>
      <c r="D3638" s="253" t="s">
        <v>4</v>
      </c>
      <c r="I3638" s="253"/>
      <c r="J3638" s="253">
        <f t="shared" si="58"/>
        <v>0</v>
      </c>
    </row>
    <row r="3639" spans="1:10">
      <c r="A3639" s="253">
        <v>3831</v>
      </c>
      <c r="B3639" s="253" t="s">
        <v>527</v>
      </c>
      <c r="C3639" s="253" t="s">
        <v>479</v>
      </c>
      <c r="D3639" s="253" t="s">
        <v>4</v>
      </c>
      <c r="I3639" s="253"/>
      <c r="J3639" s="253">
        <f t="shared" si="58"/>
        <v>0</v>
      </c>
    </row>
    <row r="3640" spans="1:10">
      <c r="A3640" s="253">
        <v>3832</v>
      </c>
      <c r="B3640" s="253" t="s">
        <v>527</v>
      </c>
      <c r="C3640" s="253" t="s">
        <v>479</v>
      </c>
      <c r="D3640" s="253" t="s">
        <v>4</v>
      </c>
      <c r="I3640" s="253"/>
      <c r="J3640" s="253">
        <f t="shared" si="58"/>
        <v>0</v>
      </c>
    </row>
    <row r="3641" spans="1:10">
      <c r="A3641" s="253">
        <v>3833</v>
      </c>
      <c r="B3641" s="253" t="s">
        <v>527</v>
      </c>
      <c r="C3641" s="253" t="s">
        <v>479</v>
      </c>
      <c r="D3641" s="253" t="s">
        <v>4</v>
      </c>
      <c r="I3641" s="253"/>
      <c r="J3641" s="253">
        <f t="shared" si="58"/>
        <v>0</v>
      </c>
    </row>
    <row r="3642" spans="1:10">
      <c r="A3642" s="253">
        <v>3834</v>
      </c>
      <c r="B3642" s="253" t="s">
        <v>527</v>
      </c>
      <c r="C3642" s="253" t="s">
        <v>479</v>
      </c>
      <c r="D3642" s="253" t="s">
        <v>4</v>
      </c>
      <c r="I3642" s="253"/>
      <c r="J3642" s="253">
        <f t="shared" si="58"/>
        <v>0</v>
      </c>
    </row>
    <row r="3643" spans="1:10">
      <c r="A3643" s="253">
        <v>3835</v>
      </c>
      <c r="B3643" s="253" t="s">
        <v>527</v>
      </c>
      <c r="C3643" s="253" t="s">
        <v>479</v>
      </c>
      <c r="D3643" s="253" t="s">
        <v>4</v>
      </c>
      <c r="I3643" s="253"/>
      <c r="J3643" s="253">
        <f t="shared" si="58"/>
        <v>0</v>
      </c>
    </row>
    <row r="3644" spans="1:10">
      <c r="A3644" s="253">
        <v>3836</v>
      </c>
      <c r="B3644" s="253" t="s">
        <v>527</v>
      </c>
      <c r="C3644" s="253" t="s">
        <v>479</v>
      </c>
      <c r="D3644" s="253" t="s">
        <v>4</v>
      </c>
      <c r="I3644" s="253"/>
      <c r="J3644" s="253">
        <f t="shared" si="58"/>
        <v>0</v>
      </c>
    </row>
    <row r="3645" spans="1:10">
      <c r="A3645" s="253">
        <v>3837</v>
      </c>
      <c r="B3645" s="253" t="s">
        <v>527</v>
      </c>
      <c r="C3645" s="253" t="s">
        <v>479</v>
      </c>
      <c r="D3645" s="253" t="s">
        <v>4</v>
      </c>
      <c r="I3645" s="253"/>
      <c r="J3645" s="253">
        <f t="shared" si="58"/>
        <v>0</v>
      </c>
    </row>
    <row r="3646" spans="1:10">
      <c r="A3646" s="253">
        <v>3838</v>
      </c>
      <c r="B3646" s="253" t="s">
        <v>527</v>
      </c>
      <c r="C3646" s="253" t="s">
        <v>479</v>
      </c>
      <c r="D3646" s="253" t="s">
        <v>4</v>
      </c>
      <c r="I3646" s="253"/>
      <c r="J3646" s="253">
        <f t="shared" si="58"/>
        <v>0</v>
      </c>
    </row>
    <row r="3647" spans="1:10">
      <c r="A3647" s="253">
        <v>3839</v>
      </c>
      <c r="B3647" s="253" t="s">
        <v>527</v>
      </c>
      <c r="C3647" s="253" t="s">
        <v>479</v>
      </c>
      <c r="D3647" s="253" t="s">
        <v>4</v>
      </c>
      <c r="I3647" s="253"/>
      <c r="J3647" s="253">
        <f t="shared" si="58"/>
        <v>0</v>
      </c>
    </row>
    <row r="3648" spans="1:10">
      <c r="A3648" s="253">
        <v>3840</v>
      </c>
      <c r="B3648" s="253" t="s">
        <v>527</v>
      </c>
      <c r="C3648" s="253" t="s">
        <v>479</v>
      </c>
      <c r="D3648" s="253" t="s">
        <v>4</v>
      </c>
      <c r="E3648" s="254" t="s">
        <v>570</v>
      </c>
      <c r="J3648" s="253">
        <f t="shared" si="58"/>
        <v>2</v>
      </c>
    </row>
    <row r="3649" spans="1:10">
      <c r="A3649" s="253">
        <v>3841</v>
      </c>
      <c r="B3649" s="253" t="s">
        <v>527</v>
      </c>
      <c r="C3649" s="253" t="s">
        <v>479</v>
      </c>
      <c r="D3649" s="253" t="s">
        <v>4</v>
      </c>
      <c r="I3649" s="253"/>
      <c r="J3649" s="253">
        <f t="shared" si="58"/>
        <v>0</v>
      </c>
    </row>
    <row r="3650" spans="1:10">
      <c r="A3650" s="253">
        <v>3842</v>
      </c>
      <c r="B3650" s="253" t="s">
        <v>527</v>
      </c>
      <c r="C3650" s="253" t="s">
        <v>479</v>
      </c>
      <c r="D3650" s="253" t="s">
        <v>4</v>
      </c>
      <c r="E3650" s="254" t="s">
        <v>570</v>
      </c>
      <c r="J3650" s="253">
        <f t="shared" si="58"/>
        <v>2</v>
      </c>
    </row>
    <row r="3651" spans="1:10">
      <c r="A3651" s="253">
        <v>3843</v>
      </c>
      <c r="B3651" s="253" t="s">
        <v>527</v>
      </c>
      <c r="C3651" s="253" t="s">
        <v>479</v>
      </c>
      <c r="D3651" s="253" t="s">
        <v>4</v>
      </c>
      <c r="I3651" s="253"/>
      <c r="J3651" s="253">
        <f t="shared" si="58"/>
        <v>0</v>
      </c>
    </row>
    <row r="3652" spans="1:10">
      <c r="A3652" s="253">
        <v>3844</v>
      </c>
      <c r="B3652" s="253" t="s">
        <v>527</v>
      </c>
      <c r="C3652" s="253" t="s">
        <v>479</v>
      </c>
      <c r="D3652" s="253" t="s">
        <v>4</v>
      </c>
      <c r="E3652" s="254" t="s">
        <v>570</v>
      </c>
      <c r="J3652" s="253">
        <f t="shared" si="58"/>
        <v>2</v>
      </c>
    </row>
    <row r="3653" spans="1:10">
      <c r="A3653" s="253">
        <v>3845</v>
      </c>
      <c r="B3653" s="253" t="s">
        <v>527</v>
      </c>
      <c r="C3653" s="253" t="s">
        <v>479</v>
      </c>
      <c r="D3653" s="253" t="s">
        <v>4</v>
      </c>
      <c r="I3653" s="253"/>
      <c r="J3653" s="253">
        <f t="shared" si="58"/>
        <v>0</v>
      </c>
    </row>
    <row r="3654" spans="1:10">
      <c r="A3654" s="253">
        <v>3846</v>
      </c>
      <c r="B3654" s="253" t="s">
        <v>527</v>
      </c>
      <c r="C3654" s="253" t="s">
        <v>479</v>
      </c>
      <c r="D3654" s="253" t="s">
        <v>4</v>
      </c>
      <c r="I3654" s="253"/>
      <c r="J3654" s="253">
        <f t="shared" si="58"/>
        <v>0</v>
      </c>
    </row>
    <row r="3655" spans="1:10">
      <c r="A3655" s="253">
        <v>3847</v>
      </c>
      <c r="B3655" s="253" t="s">
        <v>527</v>
      </c>
      <c r="C3655" s="253" t="s">
        <v>479</v>
      </c>
      <c r="D3655" s="253" t="s">
        <v>4</v>
      </c>
      <c r="I3655" s="253"/>
      <c r="J3655" s="253">
        <f t="shared" si="58"/>
        <v>0</v>
      </c>
    </row>
    <row r="3656" spans="1:10">
      <c r="A3656" s="253">
        <v>3848</v>
      </c>
      <c r="B3656" s="253" t="s">
        <v>527</v>
      </c>
      <c r="C3656" s="253" t="s">
        <v>479</v>
      </c>
      <c r="D3656" s="253" t="s">
        <v>4</v>
      </c>
      <c r="I3656" s="253"/>
      <c r="J3656" s="253">
        <f t="shared" si="58"/>
        <v>0</v>
      </c>
    </row>
    <row r="3657" spans="1:10">
      <c r="A3657" s="253">
        <v>3849</v>
      </c>
      <c r="B3657" s="253" t="s">
        <v>527</v>
      </c>
      <c r="C3657" s="253" t="s">
        <v>479</v>
      </c>
      <c r="D3657" s="253" t="s">
        <v>4</v>
      </c>
      <c r="I3657" s="253"/>
      <c r="J3657" s="253">
        <f t="shared" ref="J3657:J3720" si="59">IF(E3657="Category 1",1,IF(E3657="Category 2",2,IF(E3657="Category 3",3,0)))</f>
        <v>0</v>
      </c>
    </row>
    <row r="3658" spans="1:10">
      <c r="A3658" s="253">
        <v>3850</v>
      </c>
      <c r="B3658" s="253" t="s">
        <v>527</v>
      </c>
      <c r="C3658" s="253" t="s">
        <v>479</v>
      </c>
      <c r="D3658" s="253" t="s">
        <v>4</v>
      </c>
      <c r="E3658" s="254" t="s">
        <v>571</v>
      </c>
      <c r="J3658" s="253">
        <f t="shared" si="59"/>
        <v>3</v>
      </c>
    </row>
    <row r="3659" spans="1:10">
      <c r="A3659" s="253">
        <v>3851</v>
      </c>
      <c r="B3659" s="253" t="s">
        <v>527</v>
      </c>
      <c r="C3659" s="253" t="s">
        <v>479</v>
      </c>
      <c r="D3659" s="253" t="s">
        <v>4</v>
      </c>
      <c r="I3659" s="253"/>
      <c r="J3659" s="253">
        <f t="shared" si="59"/>
        <v>0</v>
      </c>
    </row>
    <row r="3660" spans="1:10">
      <c r="A3660" s="253">
        <v>3852</v>
      </c>
      <c r="B3660" s="253" t="s">
        <v>527</v>
      </c>
      <c r="C3660" s="253" t="s">
        <v>479</v>
      </c>
      <c r="D3660" s="253" t="s">
        <v>4</v>
      </c>
      <c r="I3660" s="253"/>
      <c r="J3660" s="253">
        <f t="shared" si="59"/>
        <v>0</v>
      </c>
    </row>
    <row r="3661" spans="1:10">
      <c r="A3661" s="253">
        <v>3853</v>
      </c>
      <c r="B3661" s="253" t="s">
        <v>527</v>
      </c>
      <c r="C3661" s="253" t="s">
        <v>479</v>
      </c>
      <c r="D3661" s="253" t="s">
        <v>4</v>
      </c>
      <c r="I3661" s="253"/>
      <c r="J3661" s="253">
        <f t="shared" si="59"/>
        <v>0</v>
      </c>
    </row>
    <row r="3662" spans="1:10">
      <c r="A3662" s="253">
        <v>3854</v>
      </c>
      <c r="B3662" s="253" t="s">
        <v>527</v>
      </c>
      <c r="C3662" s="253" t="s">
        <v>479</v>
      </c>
      <c r="D3662" s="253" t="s">
        <v>4</v>
      </c>
      <c r="I3662" s="253"/>
      <c r="J3662" s="253">
        <f t="shared" si="59"/>
        <v>0</v>
      </c>
    </row>
    <row r="3663" spans="1:10">
      <c r="A3663" s="253">
        <v>3855</v>
      </c>
      <c r="B3663" s="253" t="s">
        <v>527</v>
      </c>
      <c r="C3663" s="253" t="s">
        <v>479</v>
      </c>
      <c r="D3663" s="253" t="s">
        <v>4</v>
      </c>
      <c r="I3663" s="253"/>
      <c r="J3663" s="253">
        <f t="shared" si="59"/>
        <v>0</v>
      </c>
    </row>
    <row r="3664" spans="1:10">
      <c r="A3664" s="253">
        <v>3856</v>
      </c>
      <c r="B3664" s="253" t="s">
        <v>527</v>
      </c>
      <c r="C3664" s="253" t="s">
        <v>479</v>
      </c>
      <c r="D3664" s="253" t="s">
        <v>4</v>
      </c>
      <c r="I3664" s="253"/>
      <c r="J3664" s="253">
        <f t="shared" si="59"/>
        <v>0</v>
      </c>
    </row>
    <row r="3665" spans="1:10">
      <c r="A3665" s="253">
        <v>3857</v>
      </c>
      <c r="B3665" s="253" t="s">
        <v>527</v>
      </c>
      <c r="C3665" s="253" t="s">
        <v>479</v>
      </c>
      <c r="D3665" s="253" t="s">
        <v>4</v>
      </c>
      <c r="I3665" s="253"/>
      <c r="J3665" s="253">
        <f t="shared" si="59"/>
        <v>0</v>
      </c>
    </row>
    <row r="3666" spans="1:10">
      <c r="A3666" s="253">
        <v>3858</v>
      </c>
      <c r="B3666" s="253" t="s">
        <v>527</v>
      </c>
      <c r="C3666" s="253" t="s">
        <v>479</v>
      </c>
      <c r="D3666" s="253" t="s">
        <v>4</v>
      </c>
      <c r="I3666" s="253"/>
      <c r="J3666" s="253">
        <f t="shared" si="59"/>
        <v>0</v>
      </c>
    </row>
    <row r="3667" spans="1:10">
      <c r="A3667" s="253">
        <v>3859</v>
      </c>
      <c r="B3667" s="253" t="s">
        <v>527</v>
      </c>
      <c r="C3667" s="253" t="s">
        <v>479</v>
      </c>
      <c r="D3667" s="253" t="s">
        <v>4</v>
      </c>
      <c r="I3667" s="253"/>
      <c r="J3667" s="253">
        <f t="shared" si="59"/>
        <v>0</v>
      </c>
    </row>
    <row r="3668" spans="1:10">
      <c r="A3668" s="253">
        <v>3860</v>
      </c>
      <c r="B3668" s="253" t="s">
        <v>527</v>
      </c>
      <c r="C3668" s="253" t="s">
        <v>479</v>
      </c>
      <c r="D3668" s="253" t="s">
        <v>4</v>
      </c>
      <c r="I3668" s="253"/>
      <c r="J3668" s="253">
        <f t="shared" si="59"/>
        <v>0</v>
      </c>
    </row>
    <row r="3669" spans="1:10">
      <c r="A3669" s="253">
        <v>3861</v>
      </c>
      <c r="B3669" s="253" t="s">
        <v>527</v>
      </c>
      <c r="C3669" s="253" t="s">
        <v>479</v>
      </c>
      <c r="D3669" s="253" t="s">
        <v>4</v>
      </c>
      <c r="I3669" s="253"/>
      <c r="J3669" s="253">
        <f t="shared" si="59"/>
        <v>0</v>
      </c>
    </row>
    <row r="3670" spans="1:10">
      <c r="A3670" s="253">
        <v>3862</v>
      </c>
      <c r="B3670" s="253" t="s">
        <v>527</v>
      </c>
      <c r="C3670" s="253" t="s">
        <v>479</v>
      </c>
      <c r="D3670" s="253" t="s">
        <v>4</v>
      </c>
      <c r="I3670" s="253"/>
      <c r="J3670" s="253">
        <f t="shared" si="59"/>
        <v>0</v>
      </c>
    </row>
    <row r="3671" spans="1:10">
      <c r="A3671" s="253">
        <v>3863</v>
      </c>
      <c r="B3671" s="253" t="s">
        <v>527</v>
      </c>
      <c r="C3671" s="253" t="s">
        <v>479</v>
      </c>
      <c r="D3671" s="253" t="s">
        <v>4</v>
      </c>
      <c r="I3671" s="253"/>
      <c r="J3671" s="253">
        <f t="shared" si="59"/>
        <v>0</v>
      </c>
    </row>
    <row r="3672" spans="1:10">
      <c r="A3672" s="253">
        <v>3864</v>
      </c>
      <c r="B3672" s="253" t="s">
        <v>527</v>
      </c>
      <c r="C3672" s="253" t="s">
        <v>479</v>
      </c>
      <c r="D3672" s="253" t="s">
        <v>4</v>
      </c>
      <c r="I3672" s="253"/>
      <c r="J3672" s="253">
        <f t="shared" si="59"/>
        <v>0</v>
      </c>
    </row>
    <row r="3673" spans="1:10">
      <c r="A3673" s="253">
        <v>3865</v>
      </c>
      <c r="B3673" s="253" t="s">
        <v>527</v>
      </c>
      <c r="C3673" s="253" t="s">
        <v>479</v>
      </c>
      <c r="D3673" s="253" t="s">
        <v>4</v>
      </c>
      <c r="I3673" s="253"/>
      <c r="J3673" s="253">
        <f t="shared" si="59"/>
        <v>0</v>
      </c>
    </row>
    <row r="3674" spans="1:10">
      <c r="A3674" s="253">
        <v>3866</v>
      </c>
      <c r="B3674" s="253" t="s">
        <v>527</v>
      </c>
      <c r="C3674" s="253" t="s">
        <v>479</v>
      </c>
      <c r="D3674" s="253" t="s">
        <v>4</v>
      </c>
      <c r="I3674" s="253"/>
      <c r="J3674" s="253">
        <f t="shared" si="59"/>
        <v>0</v>
      </c>
    </row>
    <row r="3675" spans="1:10">
      <c r="A3675" s="253">
        <v>3867</v>
      </c>
      <c r="B3675" s="253" t="s">
        <v>527</v>
      </c>
      <c r="C3675" s="253" t="s">
        <v>479</v>
      </c>
      <c r="D3675" s="253" t="s">
        <v>4</v>
      </c>
      <c r="I3675" s="253"/>
      <c r="J3675" s="253">
        <f t="shared" si="59"/>
        <v>0</v>
      </c>
    </row>
    <row r="3676" spans="1:10">
      <c r="A3676" s="253">
        <v>3868</v>
      </c>
      <c r="B3676" s="253" t="s">
        <v>527</v>
      </c>
      <c r="C3676" s="253" t="s">
        <v>479</v>
      </c>
      <c r="D3676" s="253" t="s">
        <v>4</v>
      </c>
      <c r="I3676" s="253"/>
      <c r="J3676" s="253">
        <f t="shared" si="59"/>
        <v>0</v>
      </c>
    </row>
    <row r="3677" spans="1:10">
      <c r="A3677" s="253">
        <v>3869</v>
      </c>
      <c r="B3677" s="253" t="s">
        <v>527</v>
      </c>
      <c r="C3677" s="253" t="s">
        <v>479</v>
      </c>
      <c r="D3677" s="253" t="s">
        <v>4</v>
      </c>
      <c r="I3677" s="253"/>
      <c r="J3677" s="253">
        <f t="shared" si="59"/>
        <v>0</v>
      </c>
    </row>
    <row r="3678" spans="1:10">
      <c r="A3678" s="253">
        <v>3870</v>
      </c>
      <c r="B3678" s="253" t="s">
        <v>527</v>
      </c>
      <c r="C3678" s="253" t="s">
        <v>479</v>
      </c>
      <c r="D3678" s="253" t="s">
        <v>4</v>
      </c>
      <c r="I3678" s="253"/>
      <c r="J3678" s="253">
        <f t="shared" si="59"/>
        <v>0</v>
      </c>
    </row>
    <row r="3679" spans="1:10">
      <c r="A3679" s="253">
        <v>3871</v>
      </c>
      <c r="B3679" s="253" t="s">
        <v>527</v>
      </c>
      <c r="C3679" s="253" t="s">
        <v>479</v>
      </c>
      <c r="D3679" s="253" t="s">
        <v>4</v>
      </c>
      <c r="I3679" s="253"/>
      <c r="J3679" s="253">
        <f t="shared" si="59"/>
        <v>0</v>
      </c>
    </row>
    <row r="3680" spans="1:10">
      <c r="A3680" s="253">
        <v>3872</v>
      </c>
      <c r="B3680" s="253" t="s">
        <v>527</v>
      </c>
      <c r="C3680" s="253" t="s">
        <v>479</v>
      </c>
      <c r="D3680" s="253" t="s">
        <v>4</v>
      </c>
      <c r="I3680" s="253"/>
      <c r="J3680" s="253">
        <f t="shared" si="59"/>
        <v>0</v>
      </c>
    </row>
    <row r="3681" spans="1:10">
      <c r="A3681" s="253">
        <v>3873</v>
      </c>
      <c r="B3681" s="253" t="s">
        <v>527</v>
      </c>
      <c r="C3681" s="253" t="s">
        <v>479</v>
      </c>
      <c r="D3681" s="253" t="s">
        <v>4</v>
      </c>
      <c r="I3681" s="253"/>
      <c r="J3681" s="253">
        <f t="shared" si="59"/>
        <v>0</v>
      </c>
    </row>
    <row r="3682" spans="1:10">
      <c r="A3682" s="253">
        <v>3874</v>
      </c>
      <c r="B3682" s="253" t="s">
        <v>527</v>
      </c>
      <c r="C3682" s="253" t="s">
        <v>479</v>
      </c>
      <c r="D3682" s="253" t="s">
        <v>4</v>
      </c>
      <c r="I3682" s="253"/>
      <c r="J3682" s="253">
        <f t="shared" si="59"/>
        <v>0</v>
      </c>
    </row>
    <row r="3683" spans="1:10">
      <c r="A3683" s="253">
        <v>3875</v>
      </c>
      <c r="B3683" s="253" t="s">
        <v>527</v>
      </c>
      <c r="C3683" s="253" t="s">
        <v>479</v>
      </c>
      <c r="D3683" s="253" t="s">
        <v>4</v>
      </c>
      <c r="E3683" s="254" t="s">
        <v>571</v>
      </c>
      <c r="J3683" s="253">
        <f t="shared" si="59"/>
        <v>3</v>
      </c>
    </row>
    <row r="3684" spans="1:10">
      <c r="A3684" s="253">
        <v>3876</v>
      </c>
      <c r="B3684" s="253" t="s">
        <v>527</v>
      </c>
      <c r="C3684" s="253" t="s">
        <v>479</v>
      </c>
      <c r="D3684" s="253" t="s">
        <v>4</v>
      </c>
      <c r="I3684" s="253"/>
      <c r="J3684" s="253">
        <f t="shared" si="59"/>
        <v>0</v>
      </c>
    </row>
    <row r="3685" spans="1:10">
      <c r="A3685" s="253">
        <v>3877</v>
      </c>
      <c r="B3685" s="253" t="s">
        <v>527</v>
      </c>
      <c r="C3685" s="253" t="s">
        <v>479</v>
      </c>
      <c r="D3685" s="253" t="s">
        <v>4</v>
      </c>
      <c r="I3685" s="253"/>
      <c r="J3685" s="253">
        <f t="shared" si="59"/>
        <v>0</v>
      </c>
    </row>
    <row r="3686" spans="1:10">
      <c r="A3686" s="253">
        <v>3878</v>
      </c>
      <c r="B3686" s="253" t="s">
        <v>527</v>
      </c>
      <c r="C3686" s="253" t="s">
        <v>479</v>
      </c>
      <c r="D3686" s="253" t="s">
        <v>4</v>
      </c>
      <c r="I3686" s="253"/>
      <c r="J3686" s="253">
        <f t="shared" si="59"/>
        <v>0</v>
      </c>
    </row>
    <row r="3687" spans="1:10">
      <c r="A3687" s="253">
        <v>3879</v>
      </c>
      <c r="B3687" s="253" t="s">
        <v>527</v>
      </c>
      <c r="C3687" s="253" t="s">
        <v>479</v>
      </c>
      <c r="D3687" s="253" t="s">
        <v>4</v>
      </c>
      <c r="I3687" s="253"/>
      <c r="J3687" s="253">
        <f t="shared" si="59"/>
        <v>0</v>
      </c>
    </row>
    <row r="3688" spans="1:10">
      <c r="A3688" s="253">
        <v>3880</v>
      </c>
      <c r="B3688" s="253" t="s">
        <v>527</v>
      </c>
      <c r="C3688" s="253" t="s">
        <v>479</v>
      </c>
      <c r="D3688" s="253" t="s">
        <v>4</v>
      </c>
      <c r="E3688" s="254" t="s">
        <v>571</v>
      </c>
      <c r="J3688" s="253">
        <f t="shared" si="59"/>
        <v>3</v>
      </c>
    </row>
    <row r="3689" spans="1:10">
      <c r="A3689" s="253">
        <v>3881</v>
      </c>
      <c r="B3689" s="253" t="s">
        <v>527</v>
      </c>
      <c r="C3689" s="253" t="s">
        <v>479</v>
      </c>
      <c r="D3689" s="253" t="s">
        <v>4</v>
      </c>
      <c r="I3689" s="253"/>
      <c r="J3689" s="253">
        <f t="shared" si="59"/>
        <v>0</v>
      </c>
    </row>
    <row r="3690" spans="1:10">
      <c r="A3690" s="253">
        <v>3882</v>
      </c>
      <c r="B3690" s="253" t="s">
        <v>527</v>
      </c>
      <c r="C3690" s="253" t="s">
        <v>479</v>
      </c>
      <c r="D3690" s="253" t="s">
        <v>4</v>
      </c>
      <c r="I3690" s="253"/>
      <c r="J3690" s="253">
        <f t="shared" si="59"/>
        <v>0</v>
      </c>
    </row>
    <row r="3691" spans="1:10">
      <c r="A3691" s="253">
        <v>3883</v>
      </c>
      <c r="B3691" s="253" t="s">
        <v>527</v>
      </c>
      <c r="C3691" s="253" t="s">
        <v>479</v>
      </c>
      <c r="D3691" s="253" t="s">
        <v>4</v>
      </c>
      <c r="I3691" s="253"/>
      <c r="J3691" s="253">
        <f t="shared" si="59"/>
        <v>0</v>
      </c>
    </row>
    <row r="3692" spans="1:10">
      <c r="A3692" s="253">
        <v>3884</v>
      </c>
      <c r="B3692" s="253" t="s">
        <v>527</v>
      </c>
      <c r="C3692" s="253" t="s">
        <v>479</v>
      </c>
      <c r="D3692" s="253" t="s">
        <v>4</v>
      </c>
      <c r="I3692" s="253"/>
      <c r="J3692" s="253">
        <f t="shared" si="59"/>
        <v>0</v>
      </c>
    </row>
    <row r="3693" spans="1:10">
      <c r="A3693" s="253">
        <v>3885</v>
      </c>
      <c r="B3693" s="253" t="s">
        <v>527</v>
      </c>
      <c r="C3693" s="253" t="s">
        <v>479</v>
      </c>
      <c r="D3693" s="253" t="s">
        <v>4</v>
      </c>
      <c r="I3693" s="253"/>
      <c r="J3693" s="253">
        <f t="shared" si="59"/>
        <v>0</v>
      </c>
    </row>
    <row r="3694" spans="1:10">
      <c r="A3694" s="253">
        <v>3886</v>
      </c>
      <c r="B3694" s="253" t="s">
        <v>527</v>
      </c>
      <c r="C3694" s="253" t="s">
        <v>479</v>
      </c>
      <c r="D3694" s="253" t="s">
        <v>4</v>
      </c>
      <c r="I3694" s="253"/>
      <c r="J3694" s="253">
        <f t="shared" si="59"/>
        <v>0</v>
      </c>
    </row>
    <row r="3695" spans="1:10">
      <c r="A3695" s="253">
        <v>3887</v>
      </c>
      <c r="B3695" s="253" t="s">
        <v>527</v>
      </c>
      <c r="C3695" s="253" t="s">
        <v>479</v>
      </c>
      <c r="D3695" s="253" t="s">
        <v>4</v>
      </c>
      <c r="I3695" s="253"/>
      <c r="J3695" s="253">
        <f t="shared" si="59"/>
        <v>0</v>
      </c>
    </row>
    <row r="3696" spans="1:10">
      <c r="A3696" s="253">
        <v>3888</v>
      </c>
      <c r="B3696" s="253" t="s">
        <v>527</v>
      </c>
      <c r="C3696" s="253" t="s">
        <v>479</v>
      </c>
      <c r="D3696" s="253" t="s">
        <v>4</v>
      </c>
      <c r="I3696" s="253"/>
      <c r="J3696" s="253">
        <f t="shared" si="59"/>
        <v>0</v>
      </c>
    </row>
    <row r="3697" spans="1:10">
      <c r="A3697" s="253">
        <v>3889</v>
      </c>
      <c r="B3697" s="253" t="s">
        <v>527</v>
      </c>
      <c r="C3697" s="253" t="s">
        <v>479</v>
      </c>
      <c r="D3697" s="253" t="s">
        <v>4</v>
      </c>
      <c r="I3697" s="253"/>
      <c r="J3697" s="253">
        <f t="shared" si="59"/>
        <v>0</v>
      </c>
    </row>
    <row r="3698" spans="1:10">
      <c r="A3698" s="253">
        <v>3890</v>
      </c>
      <c r="B3698" s="253" t="s">
        <v>527</v>
      </c>
      <c r="C3698" s="253" t="s">
        <v>479</v>
      </c>
      <c r="D3698" s="253" t="s">
        <v>4</v>
      </c>
      <c r="I3698" s="253"/>
      <c r="J3698" s="253">
        <f t="shared" si="59"/>
        <v>0</v>
      </c>
    </row>
    <row r="3699" spans="1:10">
      <c r="A3699" s="253">
        <v>3891</v>
      </c>
      <c r="B3699" s="253" t="s">
        <v>527</v>
      </c>
      <c r="C3699" s="253" t="s">
        <v>479</v>
      </c>
      <c r="D3699" s="253" t="s">
        <v>4</v>
      </c>
      <c r="I3699" s="253"/>
      <c r="J3699" s="253">
        <f t="shared" si="59"/>
        <v>0</v>
      </c>
    </row>
    <row r="3700" spans="1:10">
      <c r="A3700" s="253">
        <v>3892</v>
      </c>
      <c r="B3700" s="253" t="s">
        <v>527</v>
      </c>
      <c r="C3700" s="253" t="s">
        <v>479</v>
      </c>
      <c r="D3700" s="253" t="s">
        <v>4</v>
      </c>
      <c r="I3700" s="253"/>
      <c r="J3700" s="253">
        <f t="shared" si="59"/>
        <v>0</v>
      </c>
    </row>
    <row r="3701" spans="1:10">
      <c r="A3701" s="253">
        <v>3893</v>
      </c>
      <c r="B3701" s="253" t="s">
        <v>527</v>
      </c>
      <c r="C3701" s="253" t="s">
        <v>479</v>
      </c>
      <c r="D3701" s="253" t="s">
        <v>4</v>
      </c>
      <c r="I3701" s="253"/>
      <c r="J3701" s="253">
        <f t="shared" si="59"/>
        <v>0</v>
      </c>
    </row>
    <row r="3702" spans="1:10">
      <c r="A3702" s="253">
        <v>3894</v>
      </c>
      <c r="B3702" s="253" t="s">
        <v>527</v>
      </c>
      <c r="C3702" s="253" t="s">
        <v>479</v>
      </c>
      <c r="D3702" s="253" t="s">
        <v>4</v>
      </c>
      <c r="I3702" s="253"/>
      <c r="J3702" s="253">
        <f t="shared" si="59"/>
        <v>0</v>
      </c>
    </row>
    <row r="3703" spans="1:10">
      <c r="A3703" s="253">
        <v>3895</v>
      </c>
      <c r="B3703" s="253" t="s">
        <v>527</v>
      </c>
      <c r="C3703" s="253" t="s">
        <v>479</v>
      </c>
      <c r="D3703" s="253" t="s">
        <v>4</v>
      </c>
      <c r="I3703" s="253"/>
      <c r="J3703" s="253">
        <f t="shared" si="59"/>
        <v>0</v>
      </c>
    </row>
    <row r="3704" spans="1:10">
      <c r="A3704" s="253">
        <v>3896</v>
      </c>
      <c r="B3704" s="253" t="s">
        <v>527</v>
      </c>
      <c r="C3704" s="253" t="s">
        <v>479</v>
      </c>
      <c r="D3704" s="253" t="s">
        <v>4</v>
      </c>
      <c r="I3704" s="253"/>
      <c r="J3704" s="253">
        <f t="shared" si="59"/>
        <v>0</v>
      </c>
    </row>
    <row r="3705" spans="1:10">
      <c r="A3705" s="253">
        <v>3897</v>
      </c>
      <c r="B3705" s="253" t="s">
        <v>527</v>
      </c>
      <c r="C3705" s="253" t="s">
        <v>479</v>
      </c>
      <c r="D3705" s="253" t="s">
        <v>4</v>
      </c>
      <c r="I3705" s="253"/>
      <c r="J3705" s="253">
        <f t="shared" si="59"/>
        <v>0</v>
      </c>
    </row>
    <row r="3706" spans="1:10">
      <c r="A3706" s="253">
        <v>3898</v>
      </c>
      <c r="B3706" s="253" t="s">
        <v>527</v>
      </c>
      <c r="C3706" s="253" t="s">
        <v>479</v>
      </c>
      <c r="D3706" s="253" t="s">
        <v>4</v>
      </c>
      <c r="I3706" s="253"/>
      <c r="J3706" s="253">
        <f t="shared" si="59"/>
        <v>0</v>
      </c>
    </row>
    <row r="3707" spans="1:10">
      <c r="A3707" s="253">
        <v>3899</v>
      </c>
      <c r="B3707" s="253" t="s">
        <v>527</v>
      </c>
      <c r="C3707" s="253" t="s">
        <v>479</v>
      </c>
      <c r="D3707" s="253" t="s">
        <v>4</v>
      </c>
      <c r="I3707" s="253"/>
      <c r="J3707" s="253">
        <f t="shared" si="59"/>
        <v>0</v>
      </c>
    </row>
    <row r="3708" spans="1:10">
      <c r="A3708" s="253">
        <v>3900</v>
      </c>
      <c r="B3708" s="253" t="s">
        <v>527</v>
      </c>
      <c r="C3708" s="253" t="s">
        <v>479</v>
      </c>
      <c r="D3708" s="253" t="s">
        <v>4</v>
      </c>
      <c r="I3708" s="253"/>
      <c r="J3708" s="253">
        <f t="shared" si="59"/>
        <v>0</v>
      </c>
    </row>
    <row r="3709" spans="1:10">
      <c r="A3709" s="253">
        <v>3901</v>
      </c>
      <c r="B3709" s="253" t="s">
        <v>527</v>
      </c>
      <c r="C3709" s="253" t="s">
        <v>479</v>
      </c>
      <c r="D3709" s="253" t="s">
        <v>4</v>
      </c>
      <c r="I3709" s="253"/>
      <c r="J3709" s="253">
        <f t="shared" si="59"/>
        <v>0</v>
      </c>
    </row>
    <row r="3710" spans="1:10">
      <c r="A3710" s="253">
        <v>3902</v>
      </c>
      <c r="B3710" s="253" t="s">
        <v>527</v>
      </c>
      <c r="C3710" s="253" t="s">
        <v>479</v>
      </c>
      <c r="D3710" s="253" t="s">
        <v>4</v>
      </c>
      <c r="I3710" s="253"/>
      <c r="J3710" s="253">
        <f t="shared" si="59"/>
        <v>0</v>
      </c>
    </row>
    <row r="3711" spans="1:10">
      <c r="A3711" s="253">
        <v>3903</v>
      </c>
      <c r="B3711" s="253" t="s">
        <v>527</v>
      </c>
      <c r="C3711" s="253" t="s">
        <v>479</v>
      </c>
      <c r="D3711" s="253" t="s">
        <v>4</v>
      </c>
      <c r="I3711" s="253"/>
      <c r="J3711" s="253">
        <f t="shared" si="59"/>
        <v>0</v>
      </c>
    </row>
    <row r="3712" spans="1:10">
      <c r="A3712" s="253">
        <v>3904</v>
      </c>
      <c r="B3712" s="253" t="s">
        <v>527</v>
      </c>
      <c r="C3712" s="253" t="s">
        <v>479</v>
      </c>
      <c r="D3712" s="253" t="s">
        <v>4</v>
      </c>
      <c r="I3712" s="253"/>
      <c r="J3712" s="253">
        <f t="shared" si="59"/>
        <v>0</v>
      </c>
    </row>
    <row r="3713" spans="1:10">
      <c r="A3713" s="253">
        <v>3905</v>
      </c>
      <c r="B3713" s="253" t="s">
        <v>527</v>
      </c>
      <c r="C3713" s="253" t="s">
        <v>479</v>
      </c>
      <c r="D3713" s="253" t="s">
        <v>4</v>
      </c>
      <c r="I3713" s="253"/>
      <c r="J3713" s="253">
        <f t="shared" si="59"/>
        <v>0</v>
      </c>
    </row>
    <row r="3714" spans="1:10">
      <c r="A3714" s="253">
        <v>3906</v>
      </c>
      <c r="B3714" s="253" t="s">
        <v>527</v>
      </c>
      <c r="C3714" s="253" t="s">
        <v>479</v>
      </c>
      <c r="D3714" s="253" t="s">
        <v>4</v>
      </c>
      <c r="I3714" s="253"/>
      <c r="J3714" s="253">
        <f t="shared" si="59"/>
        <v>0</v>
      </c>
    </row>
    <row r="3715" spans="1:10">
      <c r="A3715" s="253">
        <v>3907</v>
      </c>
      <c r="B3715" s="253" t="s">
        <v>527</v>
      </c>
      <c r="C3715" s="253" t="s">
        <v>479</v>
      </c>
      <c r="D3715" s="253" t="s">
        <v>4</v>
      </c>
      <c r="I3715" s="253"/>
      <c r="J3715" s="253">
        <f t="shared" si="59"/>
        <v>0</v>
      </c>
    </row>
    <row r="3716" spans="1:10">
      <c r="A3716" s="253">
        <v>3908</v>
      </c>
      <c r="B3716" s="253" t="s">
        <v>527</v>
      </c>
      <c r="C3716" s="253" t="s">
        <v>479</v>
      </c>
      <c r="D3716" s="253" t="s">
        <v>4</v>
      </c>
      <c r="I3716" s="253"/>
      <c r="J3716" s="253">
        <f t="shared" si="59"/>
        <v>0</v>
      </c>
    </row>
    <row r="3717" spans="1:10">
      <c r="A3717" s="253">
        <v>3909</v>
      </c>
      <c r="B3717" s="253" t="s">
        <v>527</v>
      </c>
      <c r="C3717" s="253" t="s">
        <v>479</v>
      </c>
      <c r="D3717" s="253" t="s">
        <v>4</v>
      </c>
      <c r="E3717" s="254" t="s">
        <v>571</v>
      </c>
      <c r="J3717" s="253">
        <f t="shared" si="59"/>
        <v>3</v>
      </c>
    </row>
    <row r="3718" spans="1:10">
      <c r="A3718" s="253">
        <v>3910</v>
      </c>
      <c r="B3718" s="253" t="s">
        <v>527</v>
      </c>
      <c r="C3718" s="253" t="s">
        <v>553</v>
      </c>
      <c r="D3718" s="253" t="s">
        <v>565</v>
      </c>
      <c r="E3718" s="254" t="s">
        <v>565</v>
      </c>
      <c r="G3718" s="257" t="s">
        <v>572</v>
      </c>
      <c r="J3718" s="253">
        <f t="shared" si="59"/>
        <v>1</v>
      </c>
    </row>
    <row r="3719" spans="1:10">
      <c r="A3719" s="253">
        <v>3911</v>
      </c>
      <c r="B3719" s="253" t="s">
        <v>527</v>
      </c>
      <c r="C3719" s="253" t="s">
        <v>553</v>
      </c>
      <c r="D3719" s="253" t="s">
        <v>565</v>
      </c>
      <c r="E3719" s="254" t="s">
        <v>565</v>
      </c>
      <c r="G3719" s="257" t="s">
        <v>572</v>
      </c>
      <c r="J3719" s="253">
        <f t="shared" si="59"/>
        <v>1</v>
      </c>
    </row>
    <row r="3720" spans="1:10">
      <c r="A3720" s="253">
        <v>3912</v>
      </c>
      <c r="B3720" s="253" t="s">
        <v>527</v>
      </c>
      <c r="C3720" s="253" t="s">
        <v>553</v>
      </c>
      <c r="D3720" s="253" t="s">
        <v>565</v>
      </c>
      <c r="E3720" s="254" t="s">
        <v>565</v>
      </c>
      <c r="G3720" s="257" t="s">
        <v>572</v>
      </c>
      <c r="J3720" s="253">
        <f t="shared" si="59"/>
        <v>1</v>
      </c>
    </row>
    <row r="3721" spans="1:10">
      <c r="A3721" s="253">
        <v>3913</v>
      </c>
      <c r="B3721" s="253" t="s">
        <v>527</v>
      </c>
      <c r="C3721" s="253" t="s">
        <v>553</v>
      </c>
      <c r="D3721" s="253" t="s">
        <v>565</v>
      </c>
      <c r="E3721" s="254" t="s">
        <v>565</v>
      </c>
      <c r="G3721" s="257" t="s">
        <v>572</v>
      </c>
      <c r="J3721" s="253">
        <f t="shared" ref="J3721:J3784" si="60">IF(E3721="Category 1",1,IF(E3721="Category 2",2,IF(E3721="Category 3",3,0)))</f>
        <v>1</v>
      </c>
    </row>
    <row r="3722" spans="1:10">
      <c r="A3722" s="253">
        <v>3914</v>
      </c>
      <c r="B3722" s="253" t="s">
        <v>527</v>
      </c>
      <c r="C3722" s="253" t="s">
        <v>553</v>
      </c>
      <c r="D3722" s="253" t="s">
        <v>565</v>
      </c>
      <c r="E3722" s="254" t="s">
        <v>565</v>
      </c>
      <c r="G3722" s="257" t="s">
        <v>566</v>
      </c>
      <c r="J3722" s="253">
        <f t="shared" si="60"/>
        <v>1</v>
      </c>
    </row>
    <row r="3723" spans="1:10">
      <c r="A3723" s="253">
        <v>3915</v>
      </c>
      <c r="B3723" s="253" t="s">
        <v>527</v>
      </c>
      <c r="C3723" s="253" t="s">
        <v>553</v>
      </c>
      <c r="D3723" s="253" t="s">
        <v>565</v>
      </c>
      <c r="E3723" s="254" t="s">
        <v>565</v>
      </c>
      <c r="G3723" s="257" t="s">
        <v>566</v>
      </c>
      <c r="J3723" s="253">
        <f t="shared" si="60"/>
        <v>1</v>
      </c>
    </row>
    <row r="3724" spans="1:10">
      <c r="A3724" s="253">
        <v>3916</v>
      </c>
      <c r="B3724" s="253" t="s">
        <v>527</v>
      </c>
      <c r="C3724" s="253" t="s">
        <v>553</v>
      </c>
      <c r="D3724" s="253" t="s">
        <v>565</v>
      </c>
      <c r="E3724" s="254" t="s">
        <v>565</v>
      </c>
      <c r="G3724" s="257" t="s">
        <v>566</v>
      </c>
      <c r="J3724" s="253">
        <f t="shared" si="60"/>
        <v>1</v>
      </c>
    </row>
    <row r="3725" spans="1:10">
      <c r="A3725" s="253">
        <v>3917</v>
      </c>
      <c r="B3725" s="253" t="s">
        <v>527</v>
      </c>
      <c r="C3725" s="253" t="s">
        <v>553</v>
      </c>
      <c r="D3725" s="253" t="s">
        <v>565</v>
      </c>
      <c r="E3725" s="254" t="s">
        <v>565</v>
      </c>
      <c r="G3725" s="257" t="s">
        <v>566</v>
      </c>
      <c r="J3725" s="253">
        <f t="shared" si="60"/>
        <v>1</v>
      </c>
    </row>
    <row r="3726" spans="1:10">
      <c r="A3726" s="253">
        <v>3918</v>
      </c>
      <c r="B3726" s="253" t="s">
        <v>527</v>
      </c>
      <c r="C3726" s="253" t="s">
        <v>553</v>
      </c>
      <c r="D3726" s="253" t="s">
        <v>565</v>
      </c>
      <c r="E3726" s="254" t="s">
        <v>565</v>
      </c>
      <c r="G3726" s="257" t="s">
        <v>566</v>
      </c>
      <c r="J3726" s="253">
        <f t="shared" si="60"/>
        <v>1</v>
      </c>
    </row>
    <row r="3727" spans="1:10">
      <c r="A3727" s="253">
        <v>3919</v>
      </c>
      <c r="B3727" s="253" t="s">
        <v>527</v>
      </c>
      <c r="C3727" s="253" t="s">
        <v>553</v>
      </c>
      <c r="D3727" s="253" t="s">
        <v>565</v>
      </c>
      <c r="E3727" s="254" t="s">
        <v>565</v>
      </c>
      <c r="G3727" s="257" t="s">
        <v>566</v>
      </c>
      <c r="J3727" s="253">
        <f t="shared" si="60"/>
        <v>1</v>
      </c>
    </row>
    <row r="3728" spans="1:10">
      <c r="A3728" s="253">
        <v>3920</v>
      </c>
      <c r="B3728" s="253" t="s">
        <v>527</v>
      </c>
      <c r="C3728" s="253" t="s">
        <v>553</v>
      </c>
      <c r="D3728" s="253" t="s">
        <v>4</v>
      </c>
      <c r="E3728" s="254" t="s">
        <v>565</v>
      </c>
      <c r="G3728" s="257" t="s">
        <v>566</v>
      </c>
      <c r="J3728" s="253">
        <f t="shared" si="60"/>
        <v>1</v>
      </c>
    </row>
    <row r="3729" spans="1:10">
      <c r="A3729" s="253">
        <v>3921</v>
      </c>
      <c r="B3729" s="253" t="s">
        <v>527</v>
      </c>
      <c r="C3729" s="253" t="s">
        <v>479</v>
      </c>
      <c r="D3729" s="253" t="s">
        <v>4</v>
      </c>
      <c r="I3729" s="253"/>
      <c r="J3729" s="253">
        <f t="shared" si="60"/>
        <v>0</v>
      </c>
    </row>
    <row r="3730" spans="1:10">
      <c r="A3730" s="253">
        <v>3922</v>
      </c>
      <c r="B3730" s="253" t="s">
        <v>527</v>
      </c>
      <c r="C3730" s="253" t="s">
        <v>479</v>
      </c>
      <c r="D3730" s="253" t="s">
        <v>4</v>
      </c>
      <c r="E3730" s="254" t="s">
        <v>571</v>
      </c>
      <c r="J3730" s="253">
        <f t="shared" si="60"/>
        <v>3</v>
      </c>
    </row>
    <row r="3731" spans="1:10">
      <c r="A3731" s="253">
        <v>3923</v>
      </c>
      <c r="B3731" s="253" t="s">
        <v>527</v>
      </c>
      <c r="C3731" s="253" t="s">
        <v>479</v>
      </c>
      <c r="D3731" s="253" t="s">
        <v>4</v>
      </c>
      <c r="I3731" s="253"/>
      <c r="J3731" s="253">
        <f t="shared" si="60"/>
        <v>0</v>
      </c>
    </row>
    <row r="3732" spans="1:10">
      <c r="A3732" s="253">
        <v>3924</v>
      </c>
      <c r="B3732" s="253" t="s">
        <v>527</v>
      </c>
      <c r="C3732" s="253" t="s">
        <v>479</v>
      </c>
      <c r="D3732" s="253" t="s">
        <v>4</v>
      </c>
      <c r="I3732" s="253"/>
      <c r="J3732" s="253">
        <f t="shared" si="60"/>
        <v>0</v>
      </c>
    </row>
    <row r="3733" spans="1:10">
      <c r="A3733" s="253">
        <v>3925</v>
      </c>
      <c r="B3733" s="253" t="s">
        <v>527</v>
      </c>
      <c r="C3733" s="253" t="s">
        <v>479</v>
      </c>
      <c r="D3733" s="253" t="s">
        <v>4</v>
      </c>
      <c r="I3733" s="253"/>
      <c r="J3733" s="253">
        <f t="shared" si="60"/>
        <v>0</v>
      </c>
    </row>
    <row r="3734" spans="1:10">
      <c r="A3734" s="253">
        <v>3926</v>
      </c>
      <c r="B3734" s="253" t="s">
        <v>527</v>
      </c>
      <c r="C3734" s="253" t="s">
        <v>553</v>
      </c>
      <c r="D3734" s="253" t="s">
        <v>565</v>
      </c>
      <c r="E3734" s="254" t="s">
        <v>565</v>
      </c>
      <c r="G3734" s="257" t="s">
        <v>566</v>
      </c>
      <c r="J3734" s="253">
        <f t="shared" si="60"/>
        <v>1</v>
      </c>
    </row>
    <row r="3735" spans="1:10">
      <c r="A3735" s="253">
        <v>3927</v>
      </c>
      <c r="B3735" s="253" t="s">
        <v>527</v>
      </c>
      <c r="C3735" s="253" t="s">
        <v>553</v>
      </c>
      <c r="D3735" s="253" t="s">
        <v>565</v>
      </c>
      <c r="E3735" s="254" t="s">
        <v>565</v>
      </c>
      <c r="G3735" s="257" t="s">
        <v>566</v>
      </c>
      <c r="J3735" s="253">
        <f t="shared" si="60"/>
        <v>1</v>
      </c>
    </row>
    <row r="3736" spans="1:10">
      <c r="A3736" s="253">
        <v>3928</v>
      </c>
      <c r="B3736" s="253" t="s">
        <v>527</v>
      </c>
      <c r="C3736" s="253" t="s">
        <v>553</v>
      </c>
      <c r="D3736" s="253" t="s">
        <v>565</v>
      </c>
      <c r="E3736" s="254" t="s">
        <v>565</v>
      </c>
      <c r="G3736" s="257" t="s">
        <v>566</v>
      </c>
      <c r="J3736" s="253">
        <f t="shared" si="60"/>
        <v>1</v>
      </c>
    </row>
    <row r="3737" spans="1:10">
      <c r="A3737" s="253">
        <v>3929</v>
      </c>
      <c r="B3737" s="253" t="s">
        <v>527</v>
      </c>
      <c r="C3737" s="253" t="s">
        <v>553</v>
      </c>
      <c r="D3737" s="253" t="s">
        <v>565</v>
      </c>
      <c r="E3737" s="254" t="s">
        <v>565</v>
      </c>
      <c r="G3737" s="257" t="s">
        <v>566</v>
      </c>
      <c r="J3737" s="253">
        <f t="shared" si="60"/>
        <v>1</v>
      </c>
    </row>
    <row r="3738" spans="1:10">
      <c r="A3738" s="253">
        <v>3930</v>
      </c>
      <c r="B3738" s="253" t="s">
        <v>527</v>
      </c>
      <c r="C3738" s="253" t="s">
        <v>553</v>
      </c>
      <c r="D3738" s="253" t="s">
        <v>565</v>
      </c>
      <c r="E3738" s="254" t="s">
        <v>565</v>
      </c>
      <c r="G3738" s="257" t="s">
        <v>566</v>
      </c>
      <c r="J3738" s="253">
        <f t="shared" si="60"/>
        <v>1</v>
      </c>
    </row>
    <row r="3739" spans="1:10">
      <c r="A3739" s="253">
        <v>3931</v>
      </c>
      <c r="B3739" s="253" t="s">
        <v>527</v>
      </c>
      <c r="C3739" s="253" t="s">
        <v>553</v>
      </c>
      <c r="D3739" s="253" t="s">
        <v>565</v>
      </c>
      <c r="E3739" s="254" t="s">
        <v>565</v>
      </c>
      <c r="G3739" s="257" t="s">
        <v>566</v>
      </c>
      <c r="J3739" s="253">
        <f t="shared" si="60"/>
        <v>1</v>
      </c>
    </row>
    <row r="3740" spans="1:10">
      <c r="A3740" s="253">
        <v>3932</v>
      </c>
      <c r="B3740" s="253" t="s">
        <v>527</v>
      </c>
      <c r="C3740" s="253" t="s">
        <v>553</v>
      </c>
      <c r="D3740" s="253" t="s">
        <v>565</v>
      </c>
      <c r="E3740" s="254" t="s">
        <v>565</v>
      </c>
      <c r="G3740" s="257" t="s">
        <v>566</v>
      </c>
      <c r="J3740" s="253">
        <f t="shared" si="60"/>
        <v>1</v>
      </c>
    </row>
    <row r="3741" spans="1:10">
      <c r="A3741" s="253">
        <v>3933</v>
      </c>
      <c r="B3741" s="253" t="s">
        <v>527</v>
      </c>
      <c r="C3741" s="253" t="s">
        <v>553</v>
      </c>
      <c r="D3741" s="253" t="s">
        <v>565</v>
      </c>
      <c r="E3741" s="254" t="s">
        <v>565</v>
      </c>
      <c r="G3741" s="257" t="s">
        <v>566</v>
      </c>
      <c r="J3741" s="253">
        <f t="shared" si="60"/>
        <v>1</v>
      </c>
    </row>
    <row r="3742" spans="1:10">
      <c r="A3742" s="253">
        <v>3934</v>
      </c>
      <c r="B3742" s="253" t="s">
        <v>527</v>
      </c>
      <c r="C3742" s="253" t="s">
        <v>553</v>
      </c>
      <c r="D3742" s="253" t="s">
        <v>565</v>
      </c>
      <c r="E3742" s="254" t="s">
        <v>565</v>
      </c>
      <c r="G3742" s="257" t="s">
        <v>566</v>
      </c>
      <c r="J3742" s="253">
        <f t="shared" si="60"/>
        <v>1</v>
      </c>
    </row>
    <row r="3743" spans="1:10">
      <c r="A3743" s="253">
        <v>3935</v>
      </c>
      <c r="B3743" s="253" t="s">
        <v>527</v>
      </c>
      <c r="C3743" s="253" t="s">
        <v>553</v>
      </c>
      <c r="D3743" s="253" t="s">
        <v>565</v>
      </c>
      <c r="E3743" s="254" t="s">
        <v>565</v>
      </c>
      <c r="G3743" s="257" t="s">
        <v>566</v>
      </c>
      <c r="J3743" s="253">
        <f t="shared" si="60"/>
        <v>1</v>
      </c>
    </row>
    <row r="3744" spans="1:10">
      <c r="A3744" s="253">
        <v>3936</v>
      </c>
      <c r="B3744" s="253" t="s">
        <v>527</v>
      </c>
      <c r="C3744" s="253" t="s">
        <v>553</v>
      </c>
      <c r="D3744" s="253" t="s">
        <v>565</v>
      </c>
      <c r="E3744" s="254" t="s">
        <v>565</v>
      </c>
      <c r="G3744" s="257" t="s">
        <v>566</v>
      </c>
      <c r="J3744" s="253">
        <f t="shared" si="60"/>
        <v>1</v>
      </c>
    </row>
    <row r="3745" spans="1:10">
      <c r="A3745" s="253">
        <v>3937</v>
      </c>
      <c r="B3745" s="253" t="s">
        <v>527</v>
      </c>
      <c r="C3745" s="253" t="s">
        <v>553</v>
      </c>
      <c r="D3745" s="253" t="s">
        <v>565</v>
      </c>
      <c r="E3745" s="254" t="s">
        <v>565</v>
      </c>
      <c r="G3745" s="257" t="s">
        <v>566</v>
      </c>
      <c r="J3745" s="253">
        <f t="shared" si="60"/>
        <v>1</v>
      </c>
    </row>
    <row r="3746" spans="1:10">
      <c r="A3746" s="253">
        <v>3938</v>
      </c>
      <c r="B3746" s="253" t="s">
        <v>527</v>
      </c>
      <c r="C3746" s="253" t="s">
        <v>553</v>
      </c>
      <c r="D3746" s="253" t="s">
        <v>565</v>
      </c>
      <c r="E3746" s="254" t="s">
        <v>565</v>
      </c>
      <c r="G3746" s="257" t="s">
        <v>566</v>
      </c>
      <c r="J3746" s="253">
        <f t="shared" si="60"/>
        <v>1</v>
      </c>
    </row>
    <row r="3747" spans="1:10">
      <c r="A3747" s="253">
        <v>3939</v>
      </c>
      <c r="B3747" s="253" t="s">
        <v>527</v>
      </c>
      <c r="C3747" s="253" t="s">
        <v>553</v>
      </c>
      <c r="D3747" s="253" t="s">
        <v>565</v>
      </c>
      <c r="E3747" s="254" t="s">
        <v>565</v>
      </c>
      <c r="G3747" s="257" t="s">
        <v>566</v>
      </c>
      <c r="J3747" s="253">
        <f t="shared" si="60"/>
        <v>1</v>
      </c>
    </row>
    <row r="3748" spans="1:10">
      <c r="A3748" s="253">
        <v>3940</v>
      </c>
      <c r="B3748" s="253" t="s">
        <v>527</v>
      </c>
      <c r="C3748" s="253" t="s">
        <v>553</v>
      </c>
      <c r="D3748" s="253" t="s">
        <v>565</v>
      </c>
      <c r="E3748" s="254" t="s">
        <v>565</v>
      </c>
      <c r="G3748" s="257" t="s">
        <v>566</v>
      </c>
      <c r="J3748" s="253">
        <f t="shared" si="60"/>
        <v>1</v>
      </c>
    </row>
    <row r="3749" spans="1:10">
      <c r="A3749" s="253">
        <v>3941</v>
      </c>
      <c r="B3749" s="253" t="s">
        <v>527</v>
      </c>
      <c r="C3749" s="253" t="s">
        <v>553</v>
      </c>
      <c r="D3749" s="253" t="s">
        <v>565</v>
      </c>
      <c r="E3749" s="254" t="s">
        <v>565</v>
      </c>
      <c r="G3749" s="257" t="s">
        <v>566</v>
      </c>
      <c r="J3749" s="253">
        <f t="shared" si="60"/>
        <v>1</v>
      </c>
    </row>
    <row r="3750" spans="1:10">
      <c r="A3750" s="253">
        <v>3942</v>
      </c>
      <c r="B3750" s="253" t="s">
        <v>527</v>
      </c>
      <c r="C3750" s="253" t="s">
        <v>553</v>
      </c>
      <c r="D3750" s="253" t="s">
        <v>565</v>
      </c>
      <c r="E3750" s="254" t="s">
        <v>565</v>
      </c>
      <c r="G3750" s="257" t="s">
        <v>566</v>
      </c>
      <c r="J3750" s="253">
        <f t="shared" si="60"/>
        <v>1</v>
      </c>
    </row>
    <row r="3751" spans="1:10">
      <c r="A3751" s="253">
        <v>3943</v>
      </c>
      <c r="B3751" s="253" t="s">
        <v>527</v>
      </c>
      <c r="C3751" s="253" t="s">
        <v>553</v>
      </c>
      <c r="D3751" s="253" t="s">
        <v>565</v>
      </c>
      <c r="E3751" s="254" t="s">
        <v>565</v>
      </c>
      <c r="G3751" s="257" t="s">
        <v>566</v>
      </c>
      <c r="J3751" s="253">
        <f t="shared" si="60"/>
        <v>1</v>
      </c>
    </row>
    <row r="3752" spans="1:10">
      <c r="A3752" s="253">
        <v>3944</v>
      </c>
      <c r="B3752" s="253" t="s">
        <v>527</v>
      </c>
      <c r="C3752" s="253" t="s">
        <v>553</v>
      </c>
      <c r="D3752" s="253" t="s">
        <v>565</v>
      </c>
      <c r="E3752" s="254" t="s">
        <v>565</v>
      </c>
      <c r="G3752" s="257" t="s">
        <v>566</v>
      </c>
      <c r="J3752" s="253">
        <f t="shared" si="60"/>
        <v>1</v>
      </c>
    </row>
    <row r="3753" spans="1:10">
      <c r="A3753" s="253">
        <v>3945</v>
      </c>
      <c r="B3753" s="253" t="s">
        <v>527</v>
      </c>
      <c r="C3753" s="253" t="s">
        <v>479</v>
      </c>
      <c r="D3753" s="253" t="s">
        <v>4</v>
      </c>
      <c r="I3753" s="253"/>
      <c r="J3753" s="253">
        <f t="shared" si="60"/>
        <v>0</v>
      </c>
    </row>
    <row r="3754" spans="1:10">
      <c r="A3754" s="253">
        <v>3946</v>
      </c>
      <c r="B3754" s="253" t="s">
        <v>527</v>
      </c>
      <c r="C3754" s="253" t="s">
        <v>479</v>
      </c>
      <c r="D3754" s="253" t="s">
        <v>4</v>
      </c>
      <c r="I3754" s="253"/>
      <c r="J3754" s="253">
        <f t="shared" si="60"/>
        <v>0</v>
      </c>
    </row>
    <row r="3755" spans="1:10">
      <c r="A3755" s="253">
        <v>3947</v>
      </c>
      <c r="B3755" s="253" t="s">
        <v>527</v>
      </c>
      <c r="C3755" s="253" t="s">
        <v>479</v>
      </c>
      <c r="D3755" s="253" t="s">
        <v>4</v>
      </c>
      <c r="I3755" s="253"/>
      <c r="J3755" s="253">
        <f t="shared" si="60"/>
        <v>0</v>
      </c>
    </row>
    <row r="3756" spans="1:10">
      <c r="A3756" s="253">
        <v>3948</v>
      </c>
      <c r="B3756" s="253" t="s">
        <v>527</v>
      </c>
      <c r="C3756" s="253" t="s">
        <v>479</v>
      </c>
      <c r="D3756" s="253" t="s">
        <v>4</v>
      </c>
      <c r="I3756" s="253"/>
      <c r="J3756" s="253">
        <f t="shared" si="60"/>
        <v>0</v>
      </c>
    </row>
    <row r="3757" spans="1:10">
      <c r="A3757" s="253">
        <v>3949</v>
      </c>
      <c r="B3757" s="253" t="s">
        <v>527</v>
      </c>
      <c r="C3757" s="253" t="s">
        <v>479</v>
      </c>
      <c r="D3757" s="253" t="s">
        <v>4</v>
      </c>
      <c r="I3757" s="253"/>
      <c r="J3757" s="253">
        <f t="shared" si="60"/>
        <v>0</v>
      </c>
    </row>
    <row r="3758" spans="1:10">
      <c r="A3758" s="253">
        <v>3950</v>
      </c>
      <c r="B3758" s="253" t="s">
        <v>527</v>
      </c>
      <c r="C3758" s="253" t="s">
        <v>479</v>
      </c>
      <c r="D3758" s="253" t="s">
        <v>4</v>
      </c>
      <c r="I3758" s="253"/>
      <c r="J3758" s="253">
        <f t="shared" si="60"/>
        <v>0</v>
      </c>
    </row>
    <row r="3759" spans="1:10">
      <c r="A3759" s="253">
        <v>3951</v>
      </c>
      <c r="B3759" s="253" t="s">
        <v>527</v>
      </c>
      <c r="C3759" s="253" t="s">
        <v>479</v>
      </c>
      <c r="D3759" s="253" t="s">
        <v>4</v>
      </c>
      <c r="I3759" s="253"/>
      <c r="J3759" s="253">
        <f t="shared" si="60"/>
        <v>0</v>
      </c>
    </row>
    <row r="3760" spans="1:10">
      <c r="A3760" s="253">
        <v>3952</v>
      </c>
      <c r="B3760" s="253" t="s">
        <v>527</v>
      </c>
      <c r="C3760" s="253" t="s">
        <v>479</v>
      </c>
      <c r="D3760" s="253" t="s">
        <v>4</v>
      </c>
      <c r="I3760" s="253"/>
      <c r="J3760" s="253">
        <f t="shared" si="60"/>
        <v>0</v>
      </c>
    </row>
    <row r="3761" spans="1:10">
      <c r="A3761" s="253">
        <v>3953</v>
      </c>
      <c r="B3761" s="253" t="s">
        <v>527</v>
      </c>
      <c r="C3761" s="253" t="s">
        <v>479</v>
      </c>
      <c r="D3761" s="253" t="s">
        <v>4</v>
      </c>
      <c r="I3761" s="253"/>
      <c r="J3761" s="253">
        <f t="shared" si="60"/>
        <v>0</v>
      </c>
    </row>
    <row r="3762" spans="1:10">
      <c r="A3762" s="253">
        <v>3954</v>
      </c>
      <c r="B3762" s="253" t="s">
        <v>527</v>
      </c>
      <c r="C3762" s="253" t="s">
        <v>479</v>
      </c>
      <c r="D3762" s="253" t="s">
        <v>4</v>
      </c>
      <c r="I3762" s="253"/>
      <c r="J3762" s="253">
        <f t="shared" si="60"/>
        <v>0</v>
      </c>
    </row>
    <row r="3763" spans="1:10">
      <c r="A3763" s="253">
        <v>3955</v>
      </c>
      <c r="B3763" s="253" t="s">
        <v>527</v>
      </c>
      <c r="C3763" s="253" t="s">
        <v>479</v>
      </c>
      <c r="D3763" s="253" t="s">
        <v>4</v>
      </c>
      <c r="I3763" s="253"/>
      <c r="J3763" s="253">
        <f t="shared" si="60"/>
        <v>0</v>
      </c>
    </row>
    <row r="3764" spans="1:10">
      <c r="A3764" s="253">
        <v>3956</v>
      </c>
      <c r="B3764" s="253" t="s">
        <v>527</v>
      </c>
      <c r="C3764" s="253" t="s">
        <v>479</v>
      </c>
      <c r="D3764" s="253" t="s">
        <v>4</v>
      </c>
      <c r="I3764" s="253"/>
      <c r="J3764" s="253">
        <f t="shared" si="60"/>
        <v>0</v>
      </c>
    </row>
    <row r="3765" spans="1:10">
      <c r="A3765" s="253">
        <v>3957</v>
      </c>
      <c r="B3765" s="253" t="s">
        <v>527</v>
      </c>
      <c r="C3765" s="253" t="s">
        <v>479</v>
      </c>
      <c r="D3765" s="253" t="s">
        <v>4</v>
      </c>
      <c r="I3765" s="253"/>
      <c r="J3765" s="253">
        <f t="shared" si="60"/>
        <v>0</v>
      </c>
    </row>
    <row r="3766" spans="1:10">
      <c r="A3766" s="253">
        <v>3958</v>
      </c>
      <c r="B3766" s="253" t="s">
        <v>527</v>
      </c>
      <c r="C3766" s="253" t="s">
        <v>479</v>
      </c>
      <c r="D3766" s="253" t="s">
        <v>4</v>
      </c>
      <c r="I3766" s="253"/>
      <c r="J3766" s="253">
        <f t="shared" si="60"/>
        <v>0</v>
      </c>
    </row>
    <row r="3767" spans="1:10">
      <c r="A3767" s="253">
        <v>3959</v>
      </c>
      <c r="B3767" s="253" t="s">
        <v>527</v>
      </c>
      <c r="C3767" s="253" t="s">
        <v>479</v>
      </c>
      <c r="D3767" s="253" t="s">
        <v>4</v>
      </c>
      <c r="I3767" s="253"/>
      <c r="J3767" s="253">
        <f t="shared" si="60"/>
        <v>0</v>
      </c>
    </row>
    <row r="3768" spans="1:10">
      <c r="A3768" s="253">
        <v>3960</v>
      </c>
      <c r="B3768" s="253" t="s">
        <v>527</v>
      </c>
      <c r="C3768" s="253" t="s">
        <v>479</v>
      </c>
      <c r="D3768" s="253" t="s">
        <v>4</v>
      </c>
      <c r="I3768" s="253"/>
      <c r="J3768" s="253">
        <f t="shared" si="60"/>
        <v>0</v>
      </c>
    </row>
    <row r="3769" spans="1:10">
      <c r="A3769" s="253">
        <v>3961</v>
      </c>
      <c r="B3769" s="253" t="s">
        <v>527</v>
      </c>
      <c r="C3769" s="253" t="s">
        <v>479</v>
      </c>
      <c r="D3769" s="253" t="s">
        <v>4</v>
      </c>
      <c r="I3769" s="253"/>
      <c r="J3769" s="253">
        <f t="shared" si="60"/>
        <v>0</v>
      </c>
    </row>
    <row r="3770" spans="1:10">
      <c r="A3770" s="253">
        <v>3962</v>
      </c>
      <c r="B3770" s="253" t="s">
        <v>527</v>
      </c>
      <c r="C3770" s="253" t="s">
        <v>479</v>
      </c>
      <c r="D3770" s="253" t="s">
        <v>4</v>
      </c>
      <c r="I3770" s="253"/>
      <c r="J3770" s="253">
        <f t="shared" si="60"/>
        <v>0</v>
      </c>
    </row>
    <row r="3771" spans="1:10">
      <c r="A3771" s="253">
        <v>3963</v>
      </c>
      <c r="B3771" s="253" t="s">
        <v>527</v>
      </c>
      <c r="C3771" s="253" t="s">
        <v>479</v>
      </c>
      <c r="D3771" s="253" t="s">
        <v>4</v>
      </c>
      <c r="I3771" s="253"/>
      <c r="J3771" s="253">
        <f t="shared" si="60"/>
        <v>0</v>
      </c>
    </row>
    <row r="3772" spans="1:10">
      <c r="A3772" s="253">
        <v>3964</v>
      </c>
      <c r="B3772" s="253" t="s">
        <v>527</v>
      </c>
      <c r="C3772" s="253" t="s">
        <v>479</v>
      </c>
      <c r="D3772" s="253" t="s">
        <v>4</v>
      </c>
      <c r="I3772" s="253"/>
      <c r="J3772" s="253">
        <f t="shared" si="60"/>
        <v>0</v>
      </c>
    </row>
    <row r="3773" spans="1:10">
      <c r="A3773" s="253">
        <v>3965</v>
      </c>
      <c r="B3773" s="253" t="s">
        <v>527</v>
      </c>
      <c r="C3773" s="253" t="s">
        <v>479</v>
      </c>
      <c r="D3773" s="253" t="s">
        <v>4</v>
      </c>
      <c r="I3773" s="253"/>
      <c r="J3773" s="253">
        <f t="shared" si="60"/>
        <v>0</v>
      </c>
    </row>
    <row r="3774" spans="1:10">
      <c r="A3774" s="253">
        <v>3966</v>
      </c>
      <c r="B3774" s="253" t="s">
        <v>527</v>
      </c>
      <c r="C3774" s="253" t="s">
        <v>479</v>
      </c>
      <c r="D3774" s="253" t="s">
        <v>4</v>
      </c>
      <c r="I3774" s="253"/>
      <c r="J3774" s="253">
        <f t="shared" si="60"/>
        <v>0</v>
      </c>
    </row>
    <row r="3775" spans="1:10">
      <c r="A3775" s="253">
        <v>3967</v>
      </c>
      <c r="B3775" s="253" t="s">
        <v>527</v>
      </c>
      <c r="C3775" s="253" t="s">
        <v>479</v>
      </c>
      <c r="D3775" s="253" t="s">
        <v>4</v>
      </c>
      <c r="I3775" s="253"/>
      <c r="J3775" s="253">
        <f t="shared" si="60"/>
        <v>0</v>
      </c>
    </row>
    <row r="3776" spans="1:10">
      <c r="A3776" s="253">
        <v>3968</v>
      </c>
      <c r="B3776" s="253" t="s">
        <v>527</v>
      </c>
      <c r="C3776" s="253" t="s">
        <v>479</v>
      </c>
      <c r="D3776" s="253" t="s">
        <v>4</v>
      </c>
      <c r="I3776" s="253"/>
      <c r="J3776" s="253">
        <f t="shared" si="60"/>
        <v>0</v>
      </c>
    </row>
    <row r="3777" spans="1:10">
      <c r="A3777" s="253">
        <v>3969</v>
      </c>
      <c r="B3777" s="253" t="s">
        <v>527</v>
      </c>
      <c r="C3777" s="253" t="s">
        <v>479</v>
      </c>
      <c r="D3777" s="253" t="s">
        <v>4</v>
      </c>
      <c r="I3777" s="253"/>
      <c r="J3777" s="253">
        <f t="shared" si="60"/>
        <v>0</v>
      </c>
    </row>
    <row r="3778" spans="1:10">
      <c r="A3778" s="253">
        <v>3970</v>
      </c>
      <c r="B3778" s="253" t="s">
        <v>527</v>
      </c>
      <c r="C3778" s="253" t="s">
        <v>479</v>
      </c>
      <c r="D3778" s="253" t="s">
        <v>4</v>
      </c>
      <c r="I3778" s="253"/>
      <c r="J3778" s="253">
        <f t="shared" si="60"/>
        <v>0</v>
      </c>
    </row>
    <row r="3779" spans="1:10">
      <c r="A3779" s="253">
        <v>3971</v>
      </c>
      <c r="B3779" s="253" t="s">
        <v>527</v>
      </c>
      <c r="C3779" s="253" t="s">
        <v>479</v>
      </c>
      <c r="D3779" s="253" t="s">
        <v>4</v>
      </c>
      <c r="I3779" s="253"/>
      <c r="J3779" s="253">
        <f t="shared" si="60"/>
        <v>0</v>
      </c>
    </row>
    <row r="3780" spans="1:10">
      <c r="A3780" s="253">
        <v>3972</v>
      </c>
      <c r="B3780" s="253" t="s">
        <v>527</v>
      </c>
      <c r="C3780" s="253" t="s">
        <v>553</v>
      </c>
      <c r="D3780" s="253" t="s">
        <v>4</v>
      </c>
      <c r="I3780" s="253"/>
      <c r="J3780" s="253">
        <f t="shared" si="60"/>
        <v>0</v>
      </c>
    </row>
    <row r="3781" spans="1:10">
      <c r="A3781" s="253">
        <v>3973</v>
      </c>
      <c r="B3781" s="253" t="s">
        <v>527</v>
      </c>
      <c r="C3781" s="253" t="s">
        <v>553</v>
      </c>
      <c r="D3781" s="253" t="s">
        <v>4</v>
      </c>
      <c r="I3781" s="253"/>
      <c r="J3781" s="253">
        <f t="shared" si="60"/>
        <v>0</v>
      </c>
    </row>
    <row r="3782" spans="1:10">
      <c r="A3782" s="253">
        <v>3974</v>
      </c>
      <c r="B3782" s="253" t="s">
        <v>527</v>
      </c>
      <c r="C3782" s="253" t="s">
        <v>553</v>
      </c>
      <c r="D3782" s="253" t="s">
        <v>4</v>
      </c>
      <c r="I3782" s="253"/>
      <c r="J3782" s="253">
        <f t="shared" si="60"/>
        <v>0</v>
      </c>
    </row>
    <row r="3783" spans="1:10">
      <c r="A3783" s="253">
        <v>3975</v>
      </c>
      <c r="B3783" s="253" t="s">
        <v>527</v>
      </c>
      <c r="C3783" s="253" t="s">
        <v>553</v>
      </c>
      <c r="D3783" s="253" t="s">
        <v>565</v>
      </c>
      <c r="E3783" s="254" t="s">
        <v>565</v>
      </c>
      <c r="G3783" s="257" t="s">
        <v>572</v>
      </c>
      <c r="J3783" s="253">
        <f t="shared" si="60"/>
        <v>1</v>
      </c>
    </row>
    <row r="3784" spans="1:10">
      <c r="A3784" s="253">
        <v>3976</v>
      </c>
      <c r="B3784" s="253" t="s">
        <v>527</v>
      </c>
      <c r="C3784" s="253" t="s">
        <v>553</v>
      </c>
      <c r="D3784" s="253" t="s">
        <v>565</v>
      </c>
      <c r="E3784" s="254" t="s">
        <v>565</v>
      </c>
      <c r="G3784" s="257" t="s">
        <v>572</v>
      </c>
      <c r="J3784" s="253">
        <f t="shared" si="60"/>
        <v>1</v>
      </c>
    </row>
    <row r="3785" spans="1:10">
      <c r="A3785" s="253">
        <v>3977</v>
      </c>
      <c r="B3785" s="253" t="s">
        <v>527</v>
      </c>
      <c r="C3785" s="253" t="s">
        <v>553</v>
      </c>
      <c r="D3785" s="253" t="s">
        <v>565</v>
      </c>
      <c r="E3785" s="254" t="s">
        <v>565</v>
      </c>
      <c r="G3785" s="257" t="s">
        <v>572</v>
      </c>
      <c r="J3785" s="253">
        <f t="shared" ref="J3785:J3848" si="61">IF(E3785="Category 1",1,IF(E3785="Category 2",2,IF(E3785="Category 3",3,0)))</f>
        <v>1</v>
      </c>
    </row>
    <row r="3786" spans="1:10">
      <c r="A3786" s="253">
        <v>3978</v>
      </c>
      <c r="B3786" s="253" t="s">
        <v>527</v>
      </c>
      <c r="C3786" s="253" t="s">
        <v>553</v>
      </c>
      <c r="D3786" s="253" t="s">
        <v>565</v>
      </c>
      <c r="E3786" s="254" t="s">
        <v>565</v>
      </c>
      <c r="G3786" s="257" t="s">
        <v>572</v>
      </c>
      <c r="J3786" s="253">
        <f t="shared" si="61"/>
        <v>1</v>
      </c>
    </row>
    <row r="3787" spans="1:10">
      <c r="A3787" s="253">
        <v>3979</v>
      </c>
      <c r="B3787" s="253" t="s">
        <v>527</v>
      </c>
      <c r="C3787" s="253" t="s">
        <v>479</v>
      </c>
      <c r="D3787" s="253" t="s">
        <v>4</v>
      </c>
      <c r="I3787" s="253"/>
      <c r="J3787" s="253">
        <f t="shared" si="61"/>
        <v>0</v>
      </c>
    </row>
    <row r="3788" spans="1:10">
      <c r="A3788" s="253">
        <v>3980</v>
      </c>
      <c r="B3788" s="253" t="s">
        <v>527</v>
      </c>
      <c r="C3788" s="253" t="s">
        <v>553</v>
      </c>
      <c r="D3788" s="253" t="s">
        <v>4</v>
      </c>
      <c r="E3788" s="254" t="s">
        <v>571</v>
      </c>
      <c r="J3788" s="253">
        <f t="shared" si="61"/>
        <v>3</v>
      </c>
    </row>
    <row r="3789" spans="1:10">
      <c r="A3789" s="253">
        <v>3981</v>
      </c>
      <c r="B3789" s="253" t="s">
        <v>527</v>
      </c>
      <c r="C3789" s="253" t="s">
        <v>553</v>
      </c>
      <c r="D3789" s="253" t="s">
        <v>4</v>
      </c>
      <c r="E3789" s="254" t="s">
        <v>571</v>
      </c>
      <c r="J3789" s="253">
        <f t="shared" si="61"/>
        <v>3</v>
      </c>
    </row>
    <row r="3790" spans="1:10">
      <c r="A3790" s="253">
        <v>3982</v>
      </c>
      <c r="B3790" s="253" t="s">
        <v>527</v>
      </c>
      <c r="C3790" s="253" t="s">
        <v>553</v>
      </c>
      <c r="D3790" s="253" t="s">
        <v>4</v>
      </c>
      <c r="I3790" s="253"/>
      <c r="J3790" s="253">
        <f t="shared" si="61"/>
        <v>0</v>
      </c>
    </row>
    <row r="3791" spans="1:10">
      <c r="A3791" s="253">
        <v>3983</v>
      </c>
      <c r="B3791" s="253" t="s">
        <v>527</v>
      </c>
      <c r="C3791" s="253" t="s">
        <v>553</v>
      </c>
      <c r="D3791" s="253" t="s">
        <v>4</v>
      </c>
      <c r="I3791" s="253"/>
      <c r="J3791" s="253">
        <f t="shared" si="61"/>
        <v>0</v>
      </c>
    </row>
    <row r="3792" spans="1:10">
      <c r="A3792" s="253">
        <v>3984</v>
      </c>
      <c r="B3792" s="253" t="s">
        <v>527</v>
      </c>
      <c r="C3792" s="253" t="s">
        <v>479</v>
      </c>
      <c r="D3792" s="253" t="s">
        <v>4</v>
      </c>
      <c r="I3792" s="253"/>
      <c r="J3792" s="253">
        <f t="shared" si="61"/>
        <v>0</v>
      </c>
    </row>
    <row r="3793" spans="1:10">
      <c r="A3793" s="253">
        <v>3985</v>
      </c>
      <c r="B3793" s="253" t="s">
        <v>527</v>
      </c>
      <c r="C3793" s="253" t="s">
        <v>479</v>
      </c>
      <c r="D3793" s="253" t="s">
        <v>4</v>
      </c>
      <c r="I3793" s="253"/>
      <c r="J3793" s="253">
        <f t="shared" si="61"/>
        <v>0</v>
      </c>
    </row>
    <row r="3794" spans="1:10">
      <c r="A3794" s="253">
        <v>3986</v>
      </c>
      <c r="B3794" s="253" t="s">
        <v>527</v>
      </c>
      <c r="C3794" s="253" t="s">
        <v>479</v>
      </c>
      <c r="D3794" s="253" t="s">
        <v>4</v>
      </c>
      <c r="I3794" s="253"/>
      <c r="J3794" s="253">
        <f t="shared" si="61"/>
        <v>0</v>
      </c>
    </row>
    <row r="3795" spans="1:10">
      <c r="A3795" s="253">
        <v>3987</v>
      </c>
      <c r="B3795" s="253" t="s">
        <v>527</v>
      </c>
      <c r="C3795" s="253" t="s">
        <v>479</v>
      </c>
      <c r="D3795" s="253" t="s">
        <v>4</v>
      </c>
      <c r="I3795" s="253"/>
      <c r="J3795" s="253">
        <f t="shared" si="61"/>
        <v>0</v>
      </c>
    </row>
    <row r="3796" spans="1:10">
      <c r="A3796" s="253">
        <v>3988</v>
      </c>
      <c r="B3796" s="253" t="s">
        <v>527</v>
      </c>
      <c r="C3796" s="253" t="s">
        <v>479</v>
      </c>
      <c r="D3796" s="253" t="s">
        <v>4</v>
      </c>
      <c r="I3796" s="253"/>
      <c r="J3796" s="253">
        <f t="shared" si="61"/>
        <v>0</v>
      </c>
    </row>
    <row r="3797" spans="1:10">
      <c r="A3797" s="253">
        <v>3989</v>
      </c>
      <c r="B3797" s="253" t="s">
        <v>527</v>
      </c>
      <c r="C3797" s="253" t="s">
        <v>479</v>
      </c>
      <c r="D3797" s="253" t="s">
        <v>4</v>
      </c>
      <c r="I3797" s="253"/>
      <c r="J3797" s="253">
        <f t="shared" si="61"/>
        <v>0</v>
      </c>
    </row>
    <row r="3798" spans="1:10">
      <c r="A3798" s="253">
        <v>3990</v>
      </c>
      <c r="B3798" s="253" t="s">
        <v>527</v>
      </c>
      <c r="C3798" s="253" t="s">
        <v>479</v>
      </c>
      <c r="D3798" s="253" t="s">
        <v>4</v>
      </c>
      <c r="I3798" s="253"/>
      <c r="J3798" s="253">
        <f t="shared" si="61"/>
        <v>0</v>
      </c>
    </row>
    <row r="3799" spans="1:10">
      <c r="A3799" s="253">
        <v>3991</v>
      </c>
      <c r="B3799" s="253" t="s">
        <v>527</v>
      </c>
      <c r="C3799" s="253" t="s">
        <v>479</v>
      </c>
      <c r="D3799" s="253" t="s">
        <v>4</v>
      </c>
      <c r="I3799" s="253"/>
      <c r="J3799" s="253">
        <f t="shared" si="61"/>
        <v>0</v>
      </c>
    </row>
    <row r="3800" spans="1:10">
      <c r="A3800" s="253">
        <v>3992</v>
      </c>
      <c r="B3800" s="253" t="s">
        <v>527</v>
      </c>
      <c r="C3800" s="253" t="s">
        <v>479</v>
      </c>
      <c r="D3800" s="253" t="s">
        <v>4</v>
      </c>
      <c r="I3800" s="253"/>
      <c r="J3800" s="253">
        <f t="shared" si="61"/>
        <v>0</v>
      </c>
    </row>
    <row r="3801" spans="1:10">
      <c r="A3801" s="253">
        <v>3993</v>
      </c>
      <c r="B3801" s="253" t="s">
        <v>527</v>
      </c>
      <c r="C3801" s="253" t="s">
        <v>479</v>
      </c>
      <c r="D3801" s="253" t="s">
        <v>4</v>
      </c>
      <c r="I3801" s="253"/>
      <c r="J3801" s="253">
        <f t="shared" si="61"/>
        <v>0</v>
      </c>
    </row>
    <row r="3802" spans="1:10">
      <c r="A3802" s="253">
        <v>3994</v>
      </c>
      <c r="B3802" s="253" t="s">
        <v>527</v>
      </c>
      <c r="C3802" s="253" t="s">
        <v>479</v>
      </c>
      <c r="D3802" s="253" t="s">
        <v>4</v>
      </c>
      <c r="I3802" s="253"/>
      <c r="J3802" s="253">
        <f t="shared" si="61"/>
        <v>0</v>
      </c>
    </row>
    <row r="3803" spans="1:10">
      <c r="A3803" s="253">
        <v>3995</v>
      </c>
      <c r="B3803" s="253" t="s">
        <v>527</v>
      </c>
      <c r="C3803" s="253" t="s">
        <v>479</v>
      </c>
      <c r="D3803" s="253" t="s">
        <v>4</v>
      </c>
      <c r="E3803" s="254" t="s">
        <v>571</v>
      </c>
      <c r="J3803" s="253">
        <f t="shared" si="61"/>
        <v>3</v>
      </c>
    </row>
    <row r="3804" spans="1:10">
      <c r="A3804" s="253">
        <v>3996</v>
      </c>
      <c r="B3804" s="253" t="s">
        <v>527</v>
      </c>
      <c r="C3804" s="253" t="s">
        <v>479</v>
      </c>
      <c r="D3804" s="253" t="s">
        <v>4</v>
      </c>
      <c r="E3804" s="254" t="s">
        <v>571</v>
      </c>
      <c r="J3804" s="253">
        <f t="shared" si="61"/>
        <v>3</v>
      </c>
    </row>
    <row r="3805" spans="1:10">
      <c r="A3805" s="253">
        <v>3997</v>
      </c>
      <c r="B3805" s="253" t="s">
        <v>527</v>
      </c>
      <c r="C3805" s="253" t="s">
        <v>479</v>
      </c>
      <c r="D3805" s="253" t="s">
        <v>4</v>
      </c>
      <c r="I3805" s="253"/>
      <c r="J3805" s="253">
        <f t="shared" si="61"/>
        <v>0</v>
      </c>
    </row>
    <row r="3806" spans="1:10">
      <c r="A3806" s="253">
        <v>3998</v>
      </c>
      <c r="B3806" s="253" t="s">
        <v>527</v>
      </c>
      <c r="C3806" s="253" t="s">
        <v>479</v>
      </c>
      <c r="D3806" s="253" t="s">
        <v>4</v>
      </c>
      <c r="I3806" s="253"/>
      <c r="J3806" s="253">
        <f t="shared" si="61"/>
        <v>0</v>
      </c>
    </row>
    <row r="3807" spans="1:10">
      <c r="A3807" s="253">
        <v>3999</v>
      </c>
      <c r="B3807" s="253" t="s">
        <v>527</v>
      </c>
      <c r="C3807" s="253" t="s">
        <v>479</v>
      </c>
      <c r="D3807" s="253" t="s">
        <v>4</v>
      </c>
      <c r="I3807" s="253"/>
      <c r="J3807" s="253">
        <f t="shared" si="61"/>
        <v>0</v>
      </c>
    </row>
    <row r="3808" spans="1:10">
      <c r="A3808" s="253">
        <v>4000</v>
      </c>
      <c r="B3808" s="253" t="s">
        <v>528</v>
      </c>
      <c r="C3808" s="253" t="s">
        <v>554</v>
      </c>
      <c r="D3808" s="253" t="s">
        <v>564</v>
      </c>
      <c r="E3808" s="254" t="s">
        <v>565</v>
      </c>
      <c r="F3808" s="254" t="s">
        <v>365</v>
      </c>
      <c r="G3808" s="257" t="s">
        <v>573</v>
      </c>
      <c r="H3808" s="254" t="s">
        <v>365</v>
      </c>
      <c r="J3808" s="253">
        <f t="shared" si="61"/>
        <v>1</v>
      </c>
    </row>
    <row r="3809" spans="1:10">
      <c r="A3809" s="253">
        <v>4001</v>
      </c>
      <c r="B3809" s="253" t="s">
        <v>528</v>
      </c>
      <c r="C3809" s="253" t="s">
        <v>554</v>
      </c>
      <c r="D3809" s="253" t="s">
        <v>565</v>
      </c>
      <c r="E3809" s="254" t="s">
        <v>565</v>
      </c>
      <c r="F3809" s="254" t="s">
        <v>365</v>
      </c>
      <c r="G3809" s="257" t="s">
        <v>573</v>
      </c>
      <c r="H3809" s="254" t="s">
        <v>365</v>
      </c>
      <c r="J3809" s="253">
        <f t="shared" si="61"/>
        <v>1</v>
      </c>
    </row>
    <row r="3810" spans="1:10">
      <c r="A3810" s="253">
        <v>4002</v>
      </c>
      <c r="B3810" s="253" t="s">
        <v>528</v>
      </c>
      <c r="C3810" s="253" t="s">
        <v>554</v>
      </c>
      <c r="D3810" s="253" t="s">
        <v>565</v>
      </c>
      <c r="E3810" s="254" t="s">
        <v>565</v>
      </c>
      <c r="F3810" s="254" t="s">
        <v>365</v>
      </c>
      <c r="G3810" s="257" t="s">
        <v>573</v>
      </c>
      <c r="H3810" s="254" t="s">
        <v>365</v>
      </c>
      <c r="J3810" s="253">
        <f t="shared" si="61"/>
        <v>1</v>
      </c>
    </row>
    <row r="3811" spans="1:10">
      <c r="A3811" s="253">
        <v>4003</v>
      </c>
      <c r="B3811" s="253" t="s">
        <v>528</v>
      </c>
      <c r="C3811" s="253" t="s">
        <v>554</v>
      </c>
      <c r="D3811" s="253" t="s">
        <v>565</v>
      </c>
      <c r="E3811" s="254" t="s">
        <v>565</v>
      </c>
      <c r="F3811" s="254" t="s">
        <v>365</v>
      </c>
      <c r="G3811" s="257" t="s">
        <v>573</v>
      </c>
      <c r="H3811" s="254" t="s">
        <v>365</v>
      </c>
      <c r="J3811" s="253">
        <f t="shared" si="61"/>
        <v>1</v>
      </c>
    </row>
    <row r="3812" spans="1:10">
      <c r="A3812" s="253">
        <v>4004</v>
      </c>
      <c r="B3812" s="253" t="s">
        <v>528</v>
      </c>
      <c r="C3812" s="253" t="s">
        <v>554</v>
      </c>
      <c r="D3812" s="253" t="s">
        <v>565</v>
      </c>
      <c r="E3812" s="254" t="s">
        <v>565</v>
      </c>
      <c r="F3812" s="254" t="s">
        <v>365</v>
      </c>
      <c r="G3812" s="257" t="s">
        <v>573</v>
      </c>
      <c r="H3812" s="254" t="s">
        <v>365</v>
      </c>
      <c r="J3812" s="253">
        <f t="shared" si="61"/>
        <v>1</v>
      </c>
    </row>
    <row r="3813" spans="1:10">
      <c r="A3813" s="253">
        <v>4005</v>
      </c>
      <c r="B3813" s="253" t="s">
        <v>528</v>
      </c>
      <c r="C3813" s="253" t="s">
        <v>553</v>
      </c>
      <c r="D3813" s="253" t="s">
        <v>565</v>
      </c>
      <c r="E3813" s="254" t="s">
        <v>565</v>
      </c>
      <c r="G3813" s="257" t="s">
        <v>573</v>
      </c>
      <c r="J3813" s="253">
        <f t="shared" si="61"/>
        <v>1</v>
      </c>
    </row>
    <row r="3814" spans="1:10">
      <c r="A3814" s="253">
        <v>4006</v>
      </c>
      <c r="B3814" s="253" t="s">
        <v>528</v>
      </c>
      <c r="C3814" s="253" t="s">
        <v>553</v>
      </c>
      <c r="D3814" s="253" t="s">
        <v>564</v>
      </c>
      <c r="E3814" s="254" t="s">
        <v>565</v>
      </c>
      <c r="F3814" s="254" t="s">
        <v>365</v>
      </c>
      <c r="G3814" s="257" t="s">
        <v>573</v>
      </c>
      <c r="H3814" s="254" t="s">
        <v>365</v>
      </c>
      <c r="J3814" s="253">
        <f t="shared" si="61"/>
        <v>1</v>
      </c>
    </row>
    <row r="3815" spans="1:10">
      <c r="A3815" s="253">
        <v>4007</v>
      </c>
      <c r="B3815" s="253" t="s">
        <v>528</v>
      </c>
      <c r="C3815" s="253" t="s">
        <v>553</v>
      </c>
      <c r="D3815" s="253" t="s">
        <v>569</v>
      </c>
      <c r="E3815" s="254" t="s">
        <v>565</v>
      </c>
      <c r="G3815" s="257" t="s">
        <v>573</v>
      </c>
      <c r="J3815" s="253">
        <f t="shared" si="61"/>
        <v>1</v>
      </c>
    </row>
    <row r="3816" spans="1:10">
      <c r="A3816" s="253">
        <v>4008</v>
      </c>
      <c r="B3816" s="253" t="s">
        <v>528</v>
      </c>
      <c r="C3816" s="253" t="s">
        <v>553</v>
      </c>
      <c r="D3816" s="253" t="s">
        <v>565</v>
      </c>
      <c r="E3816" s="254" t="s">
        <v>565</v>
      </c>
      <c r="G3816" s="257" t="s">
        <v>573</v>
      </c>
      <c r="J3816" s="253">
        <f t="shared" si="61"/>
        <v>1</v>
      </c>
    </row>
    <row r="3817" spans="1:10">
      <c r="A3817" s="253">
        <v>4009</v>
      </c>
      <c r="B3817" s="253" t="s">
        <v>528</v>
      </c>
      <c r="C3817" s="253" t="s">
        <v>553</v>
      </c>
      <c r="D3817" s="253" t="s">
        <v>565</v>
      </c>
      <c r="E3817" s="254" t="s">
        <v>565</v>
      </c>
      <c r="G3817" s="257" t="s">
        <v>573</v>
      </c>
      <c r="J3817" s="253">
        <f t="shared" si="61"/>
        <v>1</v>
      </c>
    </row>
    <row r="3818" spans="1:10">
      <c r="A3818" s="253">
        <v>4010</v>
      </c>
      <c r="B3818" s="253" t="s">
        <v>528</v>
      </c>
      <c r="C3818" s="253" t="s">
        <v>553</v>
      </c>
      <c r="D3818" s="253" t="s">
        <v>565</v>
      </c>
      <c r="E3818" s="254" t="s">
        <v>565</v>
      </c>
      <c r="G3818" s="257" t="s">
        <v>573</v>
      </c>
      <c r="J3818" s="253">
        <f t="shared" si="61"/>
        <v>1</v>
      </c>
    </row>
    <row r="3819" spans="1:10">
      <c r="A3819" s="253">
        <v>4011</v>
      </c>
      <c r="B3819" s="253" t="s">
        <v>528</v>
      </c>
      <c r="C3819" s="253" t="s">
        <v>553</v>
      </c>
      <c r="D3819" s="253" t="s">
        <v>565</v>
      </c>
      <c r="E3819" s="254" t="s">
        <v>565</v>
      </c>
      <c r="G3819" s="257" t="s">
        <v>573</v>
      </c>
      <c r="J3819" s="253">
        <f t="shared" si="61"/>
        <v>1</v>
      </c>
    </row>
    <row r="3820" spans="1:10">
      <c r="A3820" s="253">
        <v>4012</v>
      </c>
      <c r="B3820" s="253" t="s">
        <v>528</v>
      </c>
      <c r="C3820" s="253" t="s">
        <v>553</v>
      </c>
      <c r="D3820" s="253" t="s">
        <v>565</v>
      </c>
      <c r="E3820" s="254" t="s">
        <v>565</v>
      </c>
      <c r="G3820" s="257" t="s">
        <v>573</v>
      </c>
      <c r="J3820" s="253">
        <f t="shared" si="61"/>
        <v>1</v>
      </c>
    </row>
    <row r="3821" spans="1:10">
      <c r="A3821" s="253">
        <v>4013</v>
      </c>
      <c r="B3821" s="253" t="s">
        <v>528</v>
      </c>
      <c r="C3821" s="253" t="s">
        <v>553</v>
      </c>
      <c r="D3821" s="253" t="s">
        <v>565</v>
      </c>
      <c r="E3821" s="254" t="s">
        <v>565</v>
      </c>
      <c r="G3821" s="257" t="s">
        <v>573</v>
      </c>
      <c r="J3821" s="253">
        <f t="shared" si="61"/>
        <v>1</v>
      </c>
    </row>
    <row r="3822" spans="1:10">
      <c r="A3822" s="253">
        <v>4014</v>
      </c>
      <c r="B3822" s="253" t="s">
        <v>528</v>
      </c>
      <c r="C3822" s="253" t="s">
        <v>553</v>
      </c>
      <c r="D3822" s="253" t="s">
        <v>565</v>
      </c>
      <c r="E3822" s="254" t="s">
        <v>565</v>
      </c>
      <c r="G3822" s="257" t="s">
        <v>573</v>
      </c>
      <c r="J3822" s="253">
        <f t="shared" si="61"/>
        <v>1</v>
      </c>
    </row>
    <row r="3823" spans="1:10">
      <c r="A3823" s="253">
        <v>4015</v>
      </c>
      <c r="B3823" s="253" t="s">
        <v>528</v>
      </c>
      <c r="C3823" s="253" t="s">
        <v>553</v>
      </c>
      <c r="D3823" s="253" t="s">
        <v>565</v>
      </c>
      <c r="E3823" s="254" t="s">
        <v>565</v>
      </c>
      <c r="G3823" s="257" t="s">
        <v>573</v>
      </c>
      <c r="J3823" s="253">
        <f t="shared" si="61"/>
        <v>1</v>
      </c>
    </row>
    <row r="3824" spans="1:10">
      <c r="A3824" s="253">
        <v>4016</v>
      </c>
      <c r="B3824" s="253" t="s">
        <v>528</v>
      </c>
      <c r="C3824" s="253" t="s">
        <v>553</v>
      </c>
      <c r="D3824" s="253" t="s">
        <v>565</v>
      </c>
      <c r="E3824" s="254" t="s">
        <v>565</v>
      </c>
      <c r="G3824" s="257" t="s">
        <v>573</v>
      </c>
      <c r="J3824" s="253">
        <f t="shared" si="61"/>
        <v>1</v>
      </c>
    </row>
    <row r="3825" spans="1:10">
      <c r="A3825" s="253">
        <v>4017</v>
      </c>
      <c r="B3825" s="253" t="s">
        <v>528</v>
      </c>
      <c r="C3825" s="253" t="s">
        <v>553</v>
      </c>
      <c r="D3825" s="253" t="s">
        <v>565</v>
      </c>
      <c r="E3825" s="254" t="s">
        <v>565</v>
      </c>
      <c r="G3825" s="257" t="s">
        <v>573</v>
      </c>
      <c r="J3825" s="253">
        <f t="shared" si="61"/>
        <v>1</v>
      </c>
    </row>
    <row r="3826" spans="1:10">
      <c r="A3826" s="253">
        <v>4018</v>
      </c>
      <c r="B3826" s="253" t="s">
        <v>528</v>
      </c>
      <c r="C3826" s="253" t="s">
        <v>553</v>
      </c>
      <c r="D3826" s="253" t="s">
        <v>565</v>
      </c>
      <c r="E3826" s="254" t="s">
        <v>565</v>
      </c>
      <c r="G3826" s="257" t="s">
        <v>573</v>
      </c>
      <c r="J3826" s="253">
        <f t="shared" si="61"/>
        <v>1</v>
      </c>
    </row>
    <row r="3827" spans="1:10">
      <c r="A3827" s="253">
        <v>4019</v>
      </c>
      <c r="B3827" s="253" t="s">
        <v>528</v>
      </c>
      <c r="C3827" s="253" t="s">
        <v>553</v>
      </c>
      <c r="D3827" s="253" t="s">
        <v>565</v>
      </c>
      <c r="E3827" s="254" t="s">
        <v>565</v>
      </c>
      <c r="G3827" s="257" t="s">
        <v>573</v>
      </c>
      <c r="J3827" s="253">
        <f t="shared" si="61"/>
        <v>1</v>
      </c>
    </row>
    <row r="3828" spans="1:10">
      <c r="A3828" s="253">
        <v>4020</v>
      </c>
      <c r="B3828" s="253" t="s">
        <v>528</v>
      </c>
      <c r="C3828" s="253" t="s">
        <v>553</v>
      </c>
      <c r="D3828" s="253" t="s">
        <v>565</v>
      </c>
      <c r="E3828" s="254" t="s">
        <v>565</v>
      </c>
      <c r="G3828" s="257" t="s">
        <v>573</v>
      </c>
      <c r="J3828" s="253">
        <f t="shared" si="61"/>
        <v>1</v>
      </c>
    </row>
    <row r="3829" spans="1:10">
      <c r="A3829" s="253">
        <v>4021</v>
      </c>
      <c r="B3829" s="253" t="s">
        <v>528</v>
      </c>
      <c r="C3829" s="253" t="s">
        <v>553</v>
      </c>
      <c r="D3829" s="253" t="s">
        <v>565</v>
      </c>
      <c r="E3829" s="254" t="s">
        <v>565</v>
      </c>
      <c r="G3829" s="257" t="s">
        <v>573</v>
      </c>
      <c r="J3829" s="253">
        <f t="shared" si="61"/>
        <v>1</v>
      </c>
    </row>
    <row r="3830" spans="1:10">
      <c r="A3830" s="253">
        <v>4022</v>
      </c>
      <c r="B3830" s="253" t="s">
        <v>528</v>
      </c>
      <c r="C3830" s="253" t="s">
        <v>553</v>
      </c>
      <c r="D3830" s="253" t="s">
        <v>565</v>
      </c>
      <c r="E3830" s="254" t="s">
        <v>565</v>
      </c>
      <c r="G3830" s="257" t="s">
        <v>573</v>
      </c>
      <c r="J3830" s="253">
        <f t="shared" si="61"/>
        <v>1</v>
      </c>
    </row>
    <row r="3831" spans="1:10">
      <c r="A3831" s="253">
        <v>4023</v>
      </c>
      <c r="B3831" s="253" t="s">
        <v>528</v>
      </c>
      <c r="C3831" s="253" t="s">
        <v>553</v>
      </c>
      <c r="D3831" s="253" t="s">
        <v>4</v>
      </c>
      <c r="I3831" s="253"/>
      <c r="J3831" s="253">
        <f t="shared" si="61"/>
        <v>0</v>
      </c>
    </row>
    <row r="3832" spans="1:10">
      <c r="A3832" s="253">
        <v>4024</v>
      </c>
      <c r="B3832" s="253" t="s">
        <v>528</v>
      </c>
      <c r="C3832" s="253" t="s">
        <v>553</v>
      </c>
      <c r="D3832" s="253" t="s">
        <v>4</v>
      </c>
      <c r="I3832" s="253"/>
      <c r="J3832" s="253">
        <f t="shared" si="61"/>
        <v>0</v>
      </c>
    </row>
    <row r="3833" spans="1:10">
      <c r="A3833" s="253">
        <v>4025</v>
      </c>
      <c r="B3833" s="253" t="s">
        <v>528</v>
      </c>
      <c r="C3833" s="253" t="s">
        <v>553</v>
      </c>
      <c r="D3833" s="253" t="s">
        <v>4</v>
      </c>
      <c r="I3833" s="253"/>
      <c r="J3833" s="253">
        <f t="shared" si="61"/>
        <v>0</v>
      </c>
    </row>
    <row r="3834" spans="1:10">
      <c r="A3834" s="253">
        <v>4026</v>
      </c>
      <c r="B3834" s="253" t="s">
        <v>528</v>
      </c>
      <c r="C3834" s="253" t="s">
        <v>553</v>
      </c>
      <c r="D3834" s="253" t="s">
        <v>4</v>
      </c>
      <c r="I3834" s="253"/>
      <c r="J3834" s="253">
        <f t="shared" si="61"/>
        <v>0</v>
      </c>
    </row>
    <row r="3835" spans="1:10">
      <c r="A3835" s="253">
        <v>4027</v>
      </c>
      <c r="B3835" s="253" t="s">
        <v>528</v>
      </c>
      <c r="C3835" s="253" t="s">
        <v>553</v>
      </c>
      <c r="D3835" s="253" t="s">
        <v>4</v>
      </c>
      <c r="I3835" s="253"/>
      <c r="J3835" s="253">
        <f t="shared" si="61"/>
        <v>0</v>
      </c>
    </row>
    <row r="3836" spans="1:10">
      <c r="A3836" s="253">
        <v>4028</v>
      </c>
      <c r="B3836" s="253" t="s">
        <v>528</v>
      </c>
      <c r="C3836" s="253" t="s">
        <v>553</v>
      </c>
      <c r="D3836" s="253" t="s">
        <v>4</v>
      </c>
      <c r="I3836" s="253"/>
      <c r="J3836" s="253">
        <f t="shared" si="61"/>
        <v>0</v>
      </c>
    </row>
    <row r="3837" spans="1:10">
      <c r="A3837" s="253">
        <v>4029</v>
      </c>
      <c r="B3837" s="253" t="s">
        <v>528</v>
      </c>
      <c r="C3837" s="253" t="s">
        <v>553</v>
      </c>
      <c r="D3837" s="253" t="s">
        <v>4</v>
      </c>
      <c r="I3837" s="253"/>
      <c r="J3837" s="253">
        <f t="shared" si="61"/>
        <v>0</v>
      </c>
    </row>
    <row r="3838" spans="1:10">
      <c r="A3838" s="253">
        <v>4030</v>
      </c>
      <c r="B3838" s="253" t="s">
        <v>528</v>
      </c>
      <c r="C3838" s="253" t="s">
        <v>553</v>
      </c>
      <c r="D3838" s="253" t="s">
        <v>565</v>
      </c>
      <c r="E3838" s="254" t="s">
        <v>565</v>
      </c>
      <c r="G3838" s="257" t="s">
        <v>573</v>
      </c>
      <c r="J3838" s="253">
        <f t="shared" si="61"/>
        <v>1</v>
      </c>
    </row>
    <row r="3839" spans="1:10">
      <c r="A3839" s="253">
        <v>4031</v>
      </c>
      <c r="B3839" s="253" t="s">
        <v>528</v>
      </c>
      <c r="C3839" s="253" t="s">
        <v>553</v>
      </c>
      <c r="D3839" s="253" t="s">
        <v>565</v>
      </c>
      <c r="E3839" s="254" t="s">
        <v>565</v>
      </c>
      <c r="G3839" s="257" t="s">
        <v>573</v>
      </c>
      <c r="J3839" s="253">
        <f t="shared" si="61"/>
        <v>1</v>
      </c>
    </row>
    <row r="3840" spans="1:10">
      <c r="A3840" s="253">
        <v>4032</v>
      </c>
      <c r="B3840" s="253" t="s">
        <v>528</v>
      </c>
      <c r="C3840" s="253" t="s">
        <v>553</v>
      </c>
      <c r="D3840" s="253" t="s">
        <v>565</v>
      </c>
      <c r="E3840" s="254" t="s">
        <v>565</v>
      </c>
      <c r="G3840" s="257" t="s">
        <v>573</v>
      </c>
      <c r="J3840" s="253">
        <f t="shared" si="61"/>
        <v>1</v>
      </c>
    </row>
    <row r="3841" spans="1:10">
      <c r="A3841" s="253">
        <v>4033</v>
      </c>
      <c r="B3841" s="253" t="s">
        <v>528</v>
      </c>
      <c r="C3841" s="253" t="s">
        <v>553</v>
      </c>
      <c r="D3841" s="253" t="s">
        <v>565</v>
      </c>
      <c r="E3841" s="254" t="s">
        <v>565</v>
      </c>
      <c r="G3841" s="257" t="s">
        <v>573</v>
      </c>
      <c r="J3841" s="253">
        <f t="shared" si="61"/>
        <v>1</v>
      </c>
    </row>
    <row r="3842" spans="1:10">
      <c r="A3842" s="253">
        <v>4034</v>
      </c>
      <c r="B3842" s="253" t="s">
        <v>528</v>
      </c>
      <c r="C3842" s="253" t="s">
        <v>553</v>
      </c>
      <c r="D3842" s="253" t="s">
        <v>565</v>
      </c>
      <c r="E3842" s="254" t="s">
        <v>565</v>
      </c>
      <c r="G3842" s="257" t="s">
        <v>573</v>
      </c>
      <c r="J3842" s="253">
        <f t="shared" si="61"/>
        <v>1</v>
      </c>
    </row>
    <row r="3843" spans="1:10">
      <c r="A3843" s="253">
        <v>4035</v>
      </c>
      <c r="B3843" s="253" t="s">
        <v>528</v>
      </c>
      <c r="C3843" s="253" t="s">
        <v>553</v>
      </c>
      <c r="D3843" s="253" t="s">
        <v>565</v>
      </c>
      <c r="E3843" s="254" t="s">
        <v>565</v>
      </c>
      <c r="G3843" s="257" t="s">
        <v>573</v>
      </c>
      <c r="J3843" s="253">
        <f t="shared" si="61"/>
        <v>1</v>
      </c>
    </row>
    <row r="3844" spans="1:10">
      <c r="A3844" s="253">
        <v>4036</v>
      </c>
      <c r="B3844" s="253" t="s">
        <v>528</v>
      </c>
      <c r="C3844" s="253" t="s">
        <v>553</v>
      </c>
      <c r="D3844" s="253" t="s">
        <v>565</v>
      </c>
      <c r="E3844" s="254" t="s">
        <v>565</v>
      </c>
      <c r="G3844" s="257" t="s">
        <v>573</v>
      </c>
      <c r="J3844" s="253">
        <f t="shared" si="61"/>
        <v>1</v>
      </c>
    </row>
    <row r="3845" spans="1:10">
      <c r="A3845" s="253">
        <v>4037</v>
      </c>
      <c r="B3845" s="253" t="s">
        <v>528</v>
      </c>
      <c r="C3845" s="253" t="s">
        <v>553</v>
      </c>
      <c r="D3845" s="253" t="s">
        <v>565</v>
      </c>
      <c r="E3845" s="254" t="s">
        <v>565</v>
      </c>
      <c r="G3845" s="257" t="s">
        <v>573</v>
      </c>
      <c r="J3845" s="253">
        <f t="shared" si="61"/>
        <v>1</v>
      </c>
    </row>
    <row r="3846" spans="1:10">
      <c r="A3846" s="253">
        <v>4038</v>
      </c>
      <c r="B3846" s="253" t="s">
        <v>528</v>
      </c>
      <c r="C3846" s="253" t="s">
        <v>553</v>
      </c>
      <c r="D3846" s="253" t="s">
        <v>565</v>
      </c>
      <c r="E3846" s="254" t="s">
        <v>565</v>
      </c>
      <c r="G3846" s="257" t="s">
        <v>573</v>
      </c>
      <c r="J3846" s="253">
        <f t="shared" si="61"/>
        <v>1</v>
      </c>
    </row>
    <row r="3847" spans="1:10">
      <c r="A3847" s="253">
        <v>4039</v>
      </c>
      <c r="B3847" s="253" t="s">
        <v>528</v>
      </c>
      <c r="C3847" s="253" t="s">
        <v>553</v>
      </c>
      <c r="D3847" s="253" t="s">
        <v>565</v>
      </c>
      <c r="E3847" s="254" t="s">
        <v>565</v>
      </c>
      <c r="G3847" s="257" t="s">
        <v>573</v>
      </c>
      <c r="J3847" s="253">
        <f t="shared" si="61"/>
        <v>1</v>
      </c>
    </row>
    <row r="3848" spans="1:10">
      <c r="A3848" s="253">
        <v>4040</v>
      </c>
      <c r="B3848" s="253" t="s">
        <v>528</v>
      </c>
      <c r="C3848" s="253" t="s">
        <v>553</v>
      </c>
      <c r="D3848" s="253" t="s">
        <v>565</v>
      </c>
      <c r="E3848" s="254" t="s">
        <v>565</v>
      </c>
      <c r="G3848" s="257" t="s">
        <v>573</v>
      </c>
      <c r="J3848" s="253">
        <f t="shared" si="61"/>
        <v>1</v>
      </c>
    </row>
    <row r="3849" spans="1:10">
      <c r="A3849" s="253">
        <v>4041</v>
      </c>
      <c r="B3849" s="253" t="s">
        <v>528</v>
      </c>
      <c r="C3849" s="253" t="s">
        <v>553</v>
      </c>
      <c r="D3849" s="253" t="s">
        <v>565</v>
      </c>
      <c r="E3849" s="254" t="s">
        <v>565</v>
      </c>
      <c r="G3849" s="257" t="s">
        <v>573</v>
      </c>
      <c r="J3849" s="253">
        <f t="shared" ref="J3849:J3912" si="62">IF(E3849="Category 1",1,IF(E3849="Category 2",2,IF(E3849="Category 3",3,0)))</f>
        <v>1</v>
      </c>
    </row>
    <row r="3850" spans="1:10">
      <c r="A3850" s="253">
        <v>4042</v>
      </c>
      <c r="B3850" s="253" t="s">
        <v>528</v>
      </c>
      <c r="C3850" s="253" t="s">
        <v>553</v>
      </c>
      <c r="D3850" s="253" t="s">
        <v>565</v>
      </c>
      <c r="E3850" s="254" t="s">
        <v>565</v>
      </c>
      <c r="G3850" s="257" t="s">
        <v>573</v>
      </c>
      <c r="J3850" s="253">
        <f t="shared" si="62"/>
        <v>1</v>
      </c>
    </row>
    <row r="3851" spans="1:10">
      <c r="A3851" s="253">
        <v>4043</v>
      </c>
      <c r="B3851" s="253" t="s">
        <v>528</v>
      </c>
      <c r="C3851" s="253" t="s">
        <v>553</v>
      </c>
      <c r="D3851" s="253" t="s">
        <v>565</v>
      </c>
      <c r="E3851" s="254" t="s">
        <v>565</v>
      </c>
      <c r="G3851" s="257" t="s">
        <v>573</v>
      </c>
      <c r="J3851" s="253">
        <f t="shared" si="62"/>
        <v>1</v>
      </c>
    </row>
    <row r="3852" spans="1:10">
      <c r="A3852" s="253">
        <v>4044</v>
      </c>
      <c r="B3852" s="253" t="s">
        <v>528</v>
      </c>
      <c r="C3852" s="253" t="s">
        <v>553</v>
      </c>
      <c r="D3852" s="253" t="s">
        <v>565</v>
      </c>
      <c r="E3852" s="254" t="s">
        <v>565</v>
      </c>
      <c r="G3852" s="257" t="s">
        <v>573</v>
      </c>
      <c r="J3852" s="253">
        <f t="shared" si="62"/>
        <v>1</v>
      </c>
    </row>
    <row r="3853" spans="1:10">
      <c r="A3853" s="253">
        <v>4045</v>
      </c>
      <c r="B3853" s="253" t="s">
        <v>528</v>
      </c>
      <c r="C3853" s="253" t="s">
        <v>553</v>
      </c>
      <c r="D3853" s="253" t="s">
        <v>565</v>
      </c>
      <c r="E3853" s="254" t="s">
        <v>565</v>
      </c>
      <c r="G3853" s="257" t="s">
        <v>573</v>
      </c>
      <c r="J3853" s="253">
        <f t="shared" si="62"/>
        <v>1</v>
      </c>
    </row>
    <row r="3854" spans="1:10">
      <c r="A3854" s="253">
        <v>4046</v>
      </c>
      <c r="B3854" s="253" t="s">
        <v>528</v>
      </c>
      <c r="C3854" s="253" t="s">
        <v>553</v>
      </c>
      <c r="D3854" s="253" t="s">
        <v>565</v>
      </c>
      <c r="E3854" s="254" t="s">
        <v>565</v>
      </c>
      <c r="G3854" s="257" t="s">
        <v>573</v>
      </c>
      <c r="J3854" s="253">
        <f t="shared" si="62"/>
        <v>1</v>
      </c>
    </row>
    <row r="3855" spans="1:10">
      <c r="A3855" s="253">
        <v>4047</v>
      </c>
      <c r="B3855" s="253" t="s">
        <v>528</v>
      </c>
      <c r="C3855" s="253" t="s">
        <v>553</v>
      </c>
      <c r="D3855" s="253" t="s">
        <v>565</v>
      </c>
      <c r="E3855" s="254" t="s">
        <v>565</v>
      </c>
      <c r="G3855" s="257" t="s">
        <v>573</v>
      </c>
      <c r="J3855" s="253">
        <f t="shared" si="62"/>
        <v>1</v>
      </c>
    </row>
    <row r="3856" spans="1:10">
      <c r="A3856" s="253">
        <v>4048</v>
      </c>
      <c r="B3856" s="253" t="s">
        <v>528</v>
      </c>
      <c r="C3856" s="253" t="s">
        <v>553</v>
      </c>
      <c r="D3856" s="253" t="s">
        <v>565</v>
      </c>
      <c r="E3856" s="254" t="s">
        <v>565</v>
      </c>
      <c r="G3856" s="257" t="s">
        <v>573</v>
      </c>
      <c r="J3856" s="253">
        <f t="shared" si="62"/>
        <v>1</v>
      </c>
    </row>
    <row r="3857" spans="1:10">
      <c r="A3857" s="253">
        <v>4049</v>
      </c>
      <c r="B3857" s="253" t="s">
        <v>528</v>
      </c>
      <c r="C3857" s="253" t="s">
        <v>553</v>
      </c>
      <c r="D3857" s="253" t="s">
        <v>565</v>
      </c>
      <c r="E3857" s="254" t="s">
        <v>565</v>
      </c>
      <c r="G3857" s="257" t="s">
        <v>573</v>
      </c>
      <c r="J3857" s="253">
        <f t="shared" si="62"/>
        <v>1</v>
      </c>
    </row>
    <row r="3858" spans="1:10">
      <c r="A3858" s="253">
        <v>4050</v>
      </c>
      <c r="B3858" s="253" t="s">
        <v>528</v>
      </c>
      <c r="C3858" s="253" t="s">
        <v>553</v>
      </c>
      <c r="D3858" s="253" t="s">
        <v>565</v>
      </c>
      <c r="E3858" s="254" t="s">
        <v>565</v>
      </c>
      <c r="G3858" s="257" t="s">
        <v>573</v>
      </c>
      <c r="J3858" s="253">
        <f t="shared" si="62"/>
        <v>1</v>
      </c>
    </row>
    <row r="3859" spans="1:10">
      <c r="A3859" s="253">
        <v>4051</v>
      </c>
      <c r="B3859" s="253" t="s">
        <v>528</v>
      </c>
      <c r="C3859" s="253" t="s">
        <v>553</v>
      </c>
      <c r="D3859" s="253" t="s">
        <v>565</v>
      </c>
      <c r="E3859" s="254" t="s">
        <v>565</v>
      </c>
      <c r="G3859" s="257" t="s">
        <v>573</v>
      </c>
      <c r="J3859" s="253">
        <f t="shared" si="62"/>
        <v>1</v>
      </c>
    </row>
    <row r="3860" spans="1:10">
      <c r="A3860" s="253">
        <v>4052</v>
      </c>
      <c r="B3860" s="253" t="s">
        <v>528</v>
      </c>
      <c r="C3860" s="253" t="s">
        <v>553</v>
      </c>
      <c r="D3860" s="253" t="s">
        <v>565</v>
      </c>
      <c r="E3860" s="254" t="s">
        <v>565</v>
      </c>
      <c r="G3860" s="257" t="s">
        <v>573</v>
      </c>
      <c r="J3860" s="253">
        <f t="shared" si="62"/>
        <v>1</v>
      </c>
    </row>
    <row r="3861" spans="1:10">
      <c r="A3861" s="253">
        <v>4053</v>
      </c>
      <c r="B3861" s="253" t="s">
        <v>528</v>
      </c>
      <c r="C3861" s="253" t="s">
        <v>553</v>
      </c>
      <c r="D3861" s="253" t="s">
        <v>565</v>
      </c>
      <c r="E3861" s="254" t="s">
        <v>565</v>
      </c>
      <c r="G3861" s="257" t="s">
        <v>573</v>
      </c>
      <c r="J3861" s="253">
        <f t="shared" si="62"/>
        <v>1</v>
      </c>
    </row>
    <row r="3862" spans="1:10">
      <c r="A3862" s="253">
        <v>4054</v>
      </c>
      <c r="B3862" s="253" t="s">
        <v>528</v>
      </c>
      <c r="C3862" s="253" t="s">
        <v>553</v>
      </c>
      <c r="D3862" s="253" t="s">
        <v>565</v>
      </c>
      <c r="E3862" s="254" t="s">
        <v>565</v>
      </c>
      <c r="G3862" s="257" t="s">
        <v>573</v>
      </c>
      <c r="J3862" s="253">
        <f t="shared" si="62"/>
        <v>1</v>
      </c>
    </row>
    <row r="3863" spans="1:10">
      <c r="A3863" s="253">
        <v>4055</v>
      </c>
      <c r="B3863" s="253" t="s">
        <v>528</v>
      </c>
      <c r="C3863" s="253" t="s">
        <v>553</v>
      </c>
      <c r="D3863" s="253" t="s">
        <v>565</v>
      </c>
      <c r="E3863" s="254" t="s">
        <v>565</v>
      </c>
      <c r="G3863" s="257" t="s">
        <v>573</v>
      </c>
      <c r="J3863" s="253">
        <f t="shared" si="62"/>
        <v>1</v>
      </c>
    </row>
    <row r="3864" spans="1:10">
      <c r="A3864" s="253">
        <v>4056</v>
      </c>
      <c r="B3864" s="253" t="s">
        <v>528</v>
      </c>
      <c r="C3864" s="253" t="s">
        <v>553</v>
      </c>
      <c r="D3864" s="253" t="s">
        <v>565</v>
      </c>
      <c r="E3864" s="254" t="s">
        <v>565</v>
      </c>
      <c r="G3864" s="257" t="s">
        <v>573</v>
      </c>
      <c r="J3864" s="253">
        <f t="shared" si="62"/>
        <v>1</v>
      </c>
    </row>
    <row r="3865" spans="1:10">
      <c r="A3865" s="253">
        <v>4057</v>
      </c>
      <c r="B3865" s="253" t="s">
        <v>528</v>
      </c>
      <c r="C3865" s="253" t="s">
        <v>553</v>
      </c>
      <c r="D3865" s="253" t="s">
        <v>565</v>
      </c>
      <c r="E3865" s="254" t="s">
        <v>565</v>
      </c>
      <c r="G3865" s="257" t="s">
        <v>573</v>
      </c>
      <c r="J3865" s="253">
        <f t="shared" si="62"/>
        <v>1</v>
      </c>
    </row>
    <row r="3866" spans="1:10">
      <c r="A3866" s="253">
        <v>4058</v>
      </c>
      <c r="B3866" s="253" t="s">
        <v>528</v>
      </c>
      <c r="C3866" s="253" t="s">
        <v>553</v>
      </c>
      <c r="D3866" s="253" t="s">
        <v>565</v>
      </c>
      <c r="E3866" s="254" t="s">
        <v>565</v>
      </c>
      <c r="G3866" s="257" t="s">
        <v>573</v>
      </c>
      <c r="J3866" s="253">
        <f t="shared" si="62"/>
        <v>1</v>
      </c>
    </row>
    <row r="3867" spans="1:10">
      <c r="A3867" s="253">
        <v>4059</v>
      </c>
      <c r="B3867" s="253" t="s">
        <v>528</v>
      </c>
      <c r="C3867" s="253" t="s">
        <v>553</v>
      </c>
      <c r="D3867" s="253" t="s">
        <v>565</v>
      </c>
      <c r="E3867" s="254" t="s">
        <v>565</v>
      </c>
      <c r="G3867" s="257" t="s">
        <v>573</v>
      </c>
      <c r="J3867" s="253">
        <f t="shared" si="62"/>
        <v>1</v>
      </c>
    </row>
    <row r="3868" spans="1:10">
      <c r="A3868" s="253">
        <v>4060</v>
      </c>
      <c r="B3868" s="253" t="s">
        <v>528</v>
      </c>
      <c r="C3868" s="253" t="s">
        <v>553</v>
      </c>
      <c r="D3868" s="253" t="s">
        <v>565</v>
      </c>
      <c r="E3868" s="254" t="s">
        <v>565</v>
      </c>
      <c r="G3868" s="257" t="s">
        <v>573</v>
      </c>
      <c r="J3868" s="253">
        <f t="shared" si="62"/>
        <v>1</v>
      </c>
    </row>
    <row r="3869" spans="1:10">
      <c r="A3869" s="253">
        <v>4061</v>
      </c>
      <c r="B3869" s="253" t="s">
        <v>528</v>
      </c>
      <c r="C3869" s="253" t="s">
        <v>553</v>
      </c>
      <c r="D3869" s="253" t="s">
        <v>565</v>
      </c>
      <c r="E3869" s="254" t="s">
        <v>565</v>
      </c>
      <c r="G3869" s="257" t="s">
        <v>573</v>
      </c>
      <c r="J3869" s="253">
        <f t="shared" si="62"/>
        <v>1</v>
      </c>
    </row>
    <row r="3870" spans="1:10">
      <c r="A3870" s="253">
        <v>4062</v>
      </c>
      <c r="B3870" s="253" t="s">
        <v>528</v>
      </c>
      <c r="C3870" s="253" t="s">
        <v>553</v>
      </c>
      <c r="D3870" s="253" t="s">
        <v>565</v>
      </c>
      <c r="E3870" s="254" t="s">
        <v>565</v>
      </c>
      <c r="G3870" s="257" t="s">
        <v>573</v>
      </c>
      <c r="J3870" s="253">
        <f t="shared" si="62"/>
        <v>1</v>
      </c>
    </row>
    <row r="3871" spans="1:10">
      <c r="A3871" s="253">
        <v>4063</v>
      </c>
      <c r="B3871" s="253" t="s">
        <v>528</v>
      </c>
      <c r="C3871" s="253" t="s">
        <v>553</v>
      </c>
      <c r="D3871" s="253" t="s">
        <v>565</v>
      </c>
      <c r="E3871" s="254" t="s">
        <v>565</v>
      </c>
      <c r="G3871" s="257" t="s">
        <v>573</v>
      </c>
      <c r="J3871" s="253">
        <f t="shared" si="62"/>
        <v>1</v>
      </c>
    </row>
    <row r="3872" spans="1:10">
      <c r="A3872" s="253">
        <v>4064</v>
      </c>
      <c r="B3872" s="253" t="s">
        <v>528</v>
      </c>
      <c r="C3872" s="253" t="s">
        <v>553</v>
      </c>
      <c r="D3872" s="253" t="s">
        <v>565</v>
      </c>
      <c r="E3872" s="254" t="s">
        <v>565</v>
      </c>
      <c r="G3872" s="257" t="s">
        <v>573</v>
      </c>
      <c r="J3872" s="253">
        <f t="shared" si="62"/>
        <v>1</v>
      </c>
    </row>
    <row r="3873" spans="1:10">
      <c r="A3873" s="253">
        <v>4065</v>
      </c>
      <c r="B3873" s="253" t="s">
        <v>528</v>
      </c>
      <c r="C3873" s="253" t="s">
        <v>553</v>
      </c>
      <c r="D3873" s="253" t="s">
        <v>565</v>
      </c>
      <c r="E3873" s="254" t="s">
        <v>565</v>
      </c>
      <c r="G3873" s="257" t="s">
        <v>573</v>
      </c>
      <c r="J3873" s="253">
        <f t="shared" si="62"/>
        <v>1</v>
      </c>
    </row>
    <row r="3874" spans="1:10">
      <c r="A3874" s="253">
        <v>4066</v>
      </c>
      <c r="B3874" s="253" t="s">
        <v>528</v>
      </c>
      <c r="C3874" s="253" t="s">
        <v>553</v>
      </c>
      <c r="D3874" s="253" t="s">
        <v>565</v>
      </c>
      <c r="E3874" s="254" t="s">
        <v>565</v>
      </c>
      <c r="G3874" s="257" t="s">
        <v>573</v>
      </c>
      <c r="J3874" s="253">
        <f t="shared" si="62"/>
        <v>1</v>
      </c>
    </row>
    <row r="3875" spans="1:10">
      <c r="A3875" s="253">
        <v>4067</v>
      </c>
      <c r="B3875" s="253" t="s">
        <v>528</v>
      </c>
      <c r="C3875" s="253" t="s">
        <v>553</v>
      </c>
      <c r="D3875" s="253" t="s">
        <v>565</v>
      </c>
      <c r="E3875" s="254" t="s">
        <v>565</v>
      </c>
      <c r="G3875" s="257" t="s">
        <v>573</v>
      </c>
      <c r="J3875" s="253">
        <f t="shared" si="62"/>
        <v>1</v>
      </c>
    </row>
    <row r="3876" spans="1:10">
      <c r="A3876" s="253">
        <v>4068</v>
      </c>
      <c r="B3876" s="253" t="s">
        <v>528</v>
      </c>
      <c r="C3876" s="253" t="s">
        <v>553</v>
      </c>
      <c r="D3876" s="253" t="s">
        <v>565</v>
      </c>
      <c r="E3876" s="254" t="s">
        <v>565</v>
      </c>
      <c r="G3876" s="257" t="s">
        <v>573</v>
      </c>
      <c r="J3876" s="253">
        <f t="shared" si="62"/>
        <v>1</v>
      </c>
    </row>
    <row r="3877" spans="1:10">
      <c r="A3877" s="253">
        <v>4069</v>
      </c>
      <c r="B3877" s="253" t="s">
        <v>528</v>
      </c>
      <c r="C3877" s="253" t="s">
        <v>553</v>
      </c>
      <c r="D3877" s="253" t="s">
        <v>565</v>
      </c>
      <c r="E3877" s="254" t="s">
        <v>565</v>
      </c>
      <c r="G3877" s="257" t="s">
        <v>573</v>
      </c>
      <c r="J3877" s="253">
        <f t="shared" si="62"/>
        <v>1</v>
      </c>
    </row>
    <row r="3878" spans="1:10">
      <c r="A3878" s="253">
        <v>4070</v>
      </c>
      <c r="B3878" s="253" t="s">
        <v>528</v>
      </c>
      <c r="C3878" s="253" t="s">
        <v>553</v>
      </c>
      <c r="D3878" s="253" t="s">
        <v>565</v>
      </c>
      <c r="E3878" s="254" t="s">
        <v>565</v>
      </c>
      <c r="G3878" s="257" t="s">
        <v>573</v>
      </c>
      <c r="J3878" s="253">
        <f t="shared" si="62"/>
        <v>1</v>
      </c>
    </row>
    <row r="3879" spans="1:10">
      <c r="A3879" s="253">
        <v>4071</v>
      </c>
      <c r="B3879" s="253" t="s">
        <v>528</v>
      </c>
      <c r="C3879" s="253" t="s">
        <v>553</v>
      </c>
      <c r="D3879" s="253" t="s">
        <v>565</v>
      </c>
      <c r="E3879" s="254" t="s">
        <v>565</v>
      </c>
      <c r="G3879" s="257" t="s">
        <v>573</v>
      </c>
      <c r="J3879" s="253">
        <f t="shared" si="62"/>
        <v>1</v>
      </c>
    </row>
    <row r="3880" spans="1:10">
      <c r="A3880" s="253">
        <v>4072</v>
      </c>
      <c r="B3880" s="253" t="s">
        <v>528</v>
      </c>
      <c r="C3880" s="253" t="s">
        <v>553</v>
      </c>
      <c r="D3880" s="253" t="s">
        <v>565</v>
      </c>
      <c r="E3880" s="254" t="s">
        <v>565</v>
      </c>
      <c r="G3880" s="257" t="s">
        <v>573</v>
      </c>
      <c r="J3880" s="253">
        <f t="shared" si="62"/>
        <v>1</v>
      </c>
    </row>
    <row r="3881" spans="1:10">
      <c r="A3881" s="253">
        <v>4073</v>
      </c>
      <c r="B3881" s="253" t="s">
        <v>528</v>
      </c>
      <c r="C3881" s="253" t="s">
        <v>553</v>
      </c>
      <c r="D3881" s="253" t="s">
        <v>565</v>
      </c>
      <c r="E3881" s="254" t="s">
        <v>565</v>
      </c>
      <c r="G3881" s="257" t="s">
        <v>573</v>
      </c>
      <c r="J3881" s="253">
        <f t="shared" si="62"/>
        <v>1</v>
      </c>
    </row>
    <row r="3882" spans="1:10">
      <c r="A3882" s="253">
        <v>4074</v>
      </c>
      <c r="B3882" s="253" t="s">
        <v>528</v>
      </c>
      <c r="C3882" s="253" t="s">
        <v>553</v>
      </c>
      <c r="D3882" s="253" t="s">
        <v>565</v>
      </c>
      <c r="E3882" s="254" t="s">
        <v>565</v>
      </c>
      <c r="G3882" s="257" t="s">
        <v>573</v>
      </c>
      <c r="J3882" s="253">
        <f t="shared" si="62"/>
        <v>1</v>
      </c>
    </row>
    <row r="3883" spans="1:10">
      <c r="A3883" s="253">
        <v>4075</v>
      </c>
      <c r="B3883" s="253" t="s">
        <v>528</v>
      </c>
      <c r="C3883" s="253" t="s">
        <v>553</v>
      </c>
      <c r="D3883" s="253" t="s">
        <v>565</v>
      </c>
      <c r="E3883" s="254" t="s">
        <v>565</v>
      </c>
      <c r="G3883" s="257" t="s">
        <v>573</v>
      </c>
      <c r="J3883" s="253">
        <f t="shared" si="62"/>
        <v>1</v>
      </c>
    </row>
    <row r="3884" spans="1:10">
      <c r="A3884" s="253">
        <v>4076</v>
      </c>
      <c r="B3884" s="253" t="s">
        <v>528</v>
      </c>
      <c r="C3884" s="253" t="s">
        <v>553</v>
      </c>
      <c r="D3884" s="253" t="s">
        <v>565</v>
      </c>
      <c r="E3884" s="254" t="s">
        <v>565</v>
      </c>
      <c r="G3884" s="257" t="s">
        <v>573</v>
      </c>
      <c r="J3884" s="253">
        <f t="shared" si="62"/>
        <v>1</v>
      </c>
    </row>
    <row r="3885" spans="1:10">
      <c r="A3885" s="253">
        <v>4077</v>
      </c>
      <c r="B3885" s="253" t="s">
        <v>528</v>
      </c>
      <c r="C3885" s="253" t="s">
        <v>553</v>
      </c>
      <c r="D3885" s="253" t="s">
        <v>565</v>
      </c>
      <c r="E3885" s="254" t="s">
        <v>565</v>
      </c>
      <c r="G3885" s="257" t="s">
        <v>573</v>
      </c>
      <c r="J3885" s="253">
        <f t="shared" si="62"/>
        <v>1</v>
      </c>
    </row>
    <row r="3886" spans="1:10">
      <c r="A3886" s="253">
        <v>4078</v>
      </c>
      <c r="B3886" s="253" t="s">
        <v>528</v>
      </c>
      <c r="C3886" s="253" t="s">
        <v>553</v>
      </c>
      <c r="D3886" s="253" t="s">
        <v>565</v>
      </c>
      <c r="E3886" s="254" t="s">
        <v>565</v>
      </c>
      <c r="G3886" s="257" t="s">
        <v>573</v>
      </c>
      <c r="J3886" s="253">
        <f t="shared" si="62"/>
        <v>1</v>
      </c>
    </row>
    <row r="3887" spans="1:10">
      <c r="A3887" s="253">
        <v>4079</v>
      </c>
      <c r="B3887" s="253" t="s">
        <v>528</v>
      </c>
      <c r="C3887" s="253" t="s">
        <v>553</v>
      </c>
      <c r="D3887" s="253" t="s">
        <v>565</v>
      </c>
      <c r="E3887" s="254" t="s">
        <v>565</v>
      </c>
      <c r="G3887" s="257" t="s">
        <v>573</v>
      </c>
      <c r="J3887" s="253">
        <f t="shared" si="62"/>
        <v>1</v>
      </c>
    </row>
    <row r="3888" spans="1:10">
      <c r="A3888" s="253">
        <v>4080</v>
      </c>
      <c r="B3888" s="253" t="s">
        <v>528</v>
      </c>
      <c r="C3888" s="253" t="s">
        <v>553</v>
      </c>
      <c r="D3888" s="253" t="s">
        <v>565</v>
      </c>
      <c r="E3888" s="254" t="s">
        <v>565</v>
      </c>
      <c r="G3888" s="257" t="s">
        <v>573</v>
      </c>
      <c r="J3888" s="253">
        <f t="shared" si="62"/>
        <v>1</v>
      </c>
    </row>
    <row r="3889" spans="1:10">
      <c r="A3889" s="253">
        <v>4081</v>
      </c>
      <c r="B3889" s="253" t="s">
        <v>528</v>
      </c>
      <c r="C3889" s="253" t="s">
        <v>553</v>
      </c>
      <c r="D3889" s="253" t="s">
        <v>565</v>
      </c>
      <c r="E3889" s="254" t="s">
        <v>565</v>
      </c>
      <c r="G3889" s="257" t="s">
        <v>573</v>
      </c>
      <c r="J3889" s="253">
        <f t="shared" si="62"/>
        <v>1</v>
      </c>
    </row>
    <row r="3890" spans="1:10">
      <c r="A3890" s="253">
        <v>4082</v>
      </c>
      <c r="B3890" s="253" t="s">
        <v>528</v>
      </c>
      <c r="C3890" s="253" t="s">
        <v>553</v>
      </c>
      <c r="D3890" s="253" t="s">
        <v>565</v>
      </c>
      <c r="E3890" s="254" t="s">
        <v>565</v>
      </c>
      <c r="G3890" s="257" t="s">
        <v>573</v>
      </c>
      <c r="J3890" s="253">
        <f t="shared" si="62"/>
        <v>1</v>
      </c>
    </row>
    <row r="3891" spans="1:10">
      <c r="A3891" s="253">
        <v>4083</v>
      </c>
      <c r="B3891" s="253" t="s">
        <v>528</v>
      </c>
      <c r="C3891" s="253" t="s">
        <v>553</v>
      </c>
      <c r="D3891" s="253" t="s">
        <v>565</v>
      </c>
      <c r="E3891" s="254" t="s">
        <v>565</v>
      </c>
      <c r="G3891" s="257" t="s">
        <v>573</v>
      </c>
      <c r="J3891" s="253">
        <f t="shared" si="62"/>
        <v>1</v>
      </c>
    </row>
    <row r="3892" spans="1:10">
      <c r="A3892" s="253">
        <v>4084</v>
      </c>
      <c r="B3892" s="253" t="s">
        <v>528</v>
      </c>
      <c r="C3892" s="253" t="s">
        <v>553</v>
      </c>
      <c r="D3892" s="253" t="s">
        <v>565</v>
      </c>
      <c r="E3892" s="254" t="s">
        <v>565</v>
      </c>
      <c r="G3892" s="257" t="s">
        <v>573</v>
      </c>
      <c r="J3892" s="253">
        <f t="shared" si="62"/>
        <v>1</v>
      </c>
    </row>
    <row r="3893" spans="1:10">
      <c r="A3893" s="253">
        <v>4085</v>
      </c>
      <c r="B3893" s="253" t="s">
        <v>528</v>
      </c>
      <c r="C3893" s="253" t="s">
        <v>553</v>
      </c>
      <c r="D3893" s="253" t="s">
        <v>565</v>
      </c>
      <c r="E3893" s="254" t="s">
        <v>565</v>
      </c>
      <c r="G3893" s="257" t="s">
        <v>573</v>
      </c>
      <c r="J3893" s="253">
        <f t="shared" si="62"/>
        <v>1</v>
      </c>
    </row>
    <row r="3894" spans="1:10">
      <c r="A3894" s="253">
        <v>4086</v>
      </c>
      <c r="B3894" s="253" t="s">
        <v>528</v>
      </c>
      <c r="C3894" s="253" t="s">
        <v>553</v>
      </c>
      <c r="D3894" s="253" t="s">
        <v>565</v>
      </c>
      <c r="E3894" s="254" t="s">
        <v>565</v>
      </c>
      <c r="G3894" s="257" t="s">
        <v>573</v>
      </c>
      <c r="J3894" s="253">
        <f t="shared" si="62"/>
        <v>1</v>
      </c>
    </row>
    <row r="3895" spans="1:10">
      <c r="A3895" s="253">
        <v>4087</v>
      </c>
      <c r="B3895" s="253" t="s">
        <v>528</v>
      </c>
      <c r="C3895" s="253" t="s">
        <v>553</v>
      </c>
      <c r="D3895" s="253" t="s">
        <v>565</v>
      </c>
      <c r="E3895" s="254" t="s">
        <v>565</v>
      </c>
      <c r="G3895" s="257" t="s">
        <v>573</v>
      </c>
      <c r="J3895" s="253">
        <f t="shared" si="62"/>
        <v>1</v>
      </c>
    </row>
    <row r="3896" spans="1:10">
      <c r="A3896" s="253">
        <v>4088</v>
      </c>
      <c r="B3896" s="253" t="s">
        <v>528</v>
      </c>
      <c r="C3896" s="253" t="s">
        <v>553</v>
      </c>
      <c r="D3896" s="253" t="s">
        <v>565</v>
      </c>
      <c r="E3896" s="254" t="s">
        <v>565</v>
      </c>
      <c r="G3896" s="257" t="s">
        <v>573</v>
      </c>
      <c r="J3896" s="253">
        <f t="shared" si="62"/>
        <v>1</v>
      </c>
    </row>
    <row r="3897" spans="1:10">
      <c r="A3897" s="253">
        <v>4089</v>
      </c>
      <c r="B3897" s="253" t="s">
        <v>528</v>
      </c>
      <c r="C3897" s="253" t="s">
        <v>553</v>
      </c>
      <c r="D3897" s="253" t="s">
        <v>565</v>
      </c>
      <c r="E3897" s="254" t="s">
        <v>565</v>
      </c>
      <c r="G3897" s="257" t="s">
        <v>573</v>
      </c>
      <c r="J3897" s="253">
        <f t="shared" si="62"/>
        <v>1</v>
      </c>
    </row>
    <row r="3898" spans="1:10">
      <c r="A3898" s="253">
        <v>4090</v>
      </c>
      <c r="B3898" s="253" t="s">
        <v>528</v>
      </c>
      <c r="C3898" s="253" t="s">
        <v>553</v>
      </c>
      <c r="D3898" s="253" t="s">
        <v>565</v>
      </c>
      <c r="E3898" s="254" t="s">
        <v>565</v>
      </c>
      <c r="G3898" s="257" t="s">
        <v>573</v>
      </c>
      <c r="J3898" s="253">
        <f t="shared" si="62"/>
        <v>1</v>
      </c>
    </row>
    <row r="3899" spans="1:10">
      <c r="A3899" s="253">
        <v>4091</v>
      </c>
      <c r="B3899" s="253" t="s">
        <v>528</v>
      </c>
      <c r="C3899" s="253" t="s">
        <v>553</v>
      </c>
      <c r="D3899" s="253" t="s">
        <v>565</v>
      </c>
      <c r="E3899" s="254" t="s">
        <v>565</v>
      </c>
      <c r="G3899" s="257" t="s">
        <v>573</v>
      </c>
      <c r="J3899" s="253">
        <f t="shared" si="62"/>
        <v>1</v>
      </c>
    </row>
    <row r="3900" spans="1:10">
      <c r="A3900" s="253">
        <v>4092</v>
      </c>
      <c r="B3900" s="253" t="s">
        <v>528</v>
      </c>
      <c r="C3900" s="253" t="s">
        <v>553</v>
      </c>
      <c r="D3900" s="253" t="s">
        <v>565</v>
      </c>
      <c r="E3900" s="254" t="s">
        <v>565</v>
      </c>
      <c r="G3900" s="257" t="s">
        <v>573</v>
      </c>
      <c r="J3900" s="253">
        <f t="shared" si="62"/>
        <v>1</v>
      </c>
    </row>
    <row r="3901" spans="1:10">
      <c r="A3901" s="253">
        <v>4093</v>
      </c>
      <c r="B3901" s="253" t="s">
        <v>528</v>
      </c>
      <c r="C3901" s="253" t="s">
        <v>553</v>
      </c>
      <c r="D3901" s="253" t="s">
        <v>565</v>
      </c>
      <c r="E3901" s="254" t="s">
        <v>565</v>
      </c>
      <c r="G3901" s="257" t="s">
        <v>573</v>
      </c>
      <c r="J3901" s="253">
        <f t="shared" si="62"/>
        <v>1</v>
      </c>
    </row>
    <row r="3902" spans="1:10">
      <c r="A3902" s="253">
        <v>4094</v>
      </c>
      <c r="B3902" s="253" t="s">
        <v>528</v>
      </c>
      <c r="C3902" s="253" t="s">
        <v>553</v>
      </c>
      <c r="D3902" s="253" t="s">
        <v>565</v>
      </c>
      <c r="E3902" s="254" t="s">
        <v>565</v>
      </c>
      <c r="G3902" s="257" t="s">
        <v>573</v>
      </c>
      <c r="J3902" s="253">
        <f t="shared" si="62"/>
        <v>1</v>
      </c>
    </row>
    <row r="3903" spans="1:10">
      <c r="A3903" s="253">
        <v>4095</v>
      </c>
      <c r="B3903" s="253" t="s">
        <v>528</v>
      </c>
      <c r="C3903" s="253" t="s">
        <v>553</v>
      </c>
      <c r="D3903" s="253" t="s">
        <v>565</v>
      </c>
      <c r="E3903" s="254" t="s">
        <v>565</v>
      </c>
      <c r="G3903" s="257" t="s">
        <v>573</v>
      </c>
      <c r="J3903" s="253">
        <f t="shared" si="62"/>
        <v>1</v>
      </c>
    </row>
    <row r="3904" spans="1:10">
      <c r="A3904" s="253">
        <v>4096</v>
      </c>
      <c r="B3904" s="253" t="s">
        <v>528</v>
      </c>
      <c r="C3904" s="253" t="s">
        <v>553</v>
      </c>
      <c r="D3904" s="253" t="s">
        <v>565</v>
      </c>
      <c r="E3904" s="254" t="s">
        <v>565</v>
      </c>
      <c r="G3904" s="257" t="s">
        <v>573</v>
      </c>
      <c r="J3904" s="253">
        <f t="shared" si="62"/>
        <v>1</v>
      </c>
    </row>
    <row r="3905" spans="1:10">
      <c r="A3905" s="253">
        <v>4097</v>
      </c>
      <c r="B3905" s="253" t="s">
        <v>528</v>
      </c>
      <c r="C3905" s="253" t="s">
        <v>553</v>
      </c>
      <c r="D3905" s="253" t="s">
        <v>565</v>
      </c>
      <c r="E3905" s="254" t="s">
        <v>565</v>
      </c>
      <c r="G3905" s="257" t="s">
        <v>573</v>
      </c>
      <c r="J3905" s="253">
        <f t="shared" si="62"/>
        <v>1</v>
      </c>
    </row>
    <row r="3906" spans="1:10">
      <c r="A3906" s="253">
        <v>4098</v>
      </c>
      <c r="B3906" s="253" t="s">
        <v>528</v>
      </c>
      <c r="C3906" s="253" t="s">
        <v>553</v>
      </c>
      <c r="D3906" s="253" t="s">
        <v>565</v>
      </c>
      <c r="E3906" s="254" t="s">
        <v>565</v>
      </c>
      <c r="G3906" s="257" t="s">
        <v>573</v>
      </c>
      <c r="J3906" s="253">
        <f t="shared" si="62"/>
        <v>1</v>
      </c>
    </row>
    <row r="3907" spans="1:10">
      <c r="A3907" s="253">
        <v>4099</v>
      </c>
      <c r="B3907" s="253" t="s">
        <v>528</v>
      </c>
      <c r="C3907" s="253" t="s">
        <v>553</v>
      </c>
      <c r="D3907" s="253" t="s">
        <v>565</v>
      </c>
      <c r="E3907" s="254" t="s">
        <v>565</v>
      </c>
      <c r="G3907" s="257" t="s">
        <v>573</v>
      </c>
      <c r="J3907" s="253">
        <f t="shared" si="62"/>
        <v>1</v>
      </c>
    </row>
    <row r="3908" spans="1:10">
      <c r="A3908" s="253">
        <v>4100</v>
      </c>
      <c r="B3908" s="253" t="s">
        <v>528</v>
      </c>
      <c r="C3908" s="253" t="s">
        <v>553</v>
      </c>
      <c r="D3908" s="253" t="s">
        <v>565</v>
      </c>
      <c r="E3908" s="254" t="s">
        <v>565</v>
      </c>
      <c r="G3908" s="257" t="s">
        <v>573</v>
      </c>
      <c r="J3908" s="253">
        <f t="shared" si="62"/>
        <v>1</v>
      </c>
    </row>
    <row r="3909" spans="1:10">
      <c r="A3909" s="253">
        <v>4101</v>
      </c>
      <c r="B3909" s="253" t="s">
        <v>528</v>
      </c>
      <c r="C3909" s="253" t="s">
        <v>553</v>
      </c>
      <c r="D3909" s="253" t="s">
        <v>564</v>
      </c>
      <c r="E3909" s="254" t="s">
        <v>565</v>
      </c>
      <c r="F3909" s="254" t="s">
        <v>365</v>
      </c>
      <c r="G3909" s="257" t="s">
        <v>573</v>
      </c>
      <c r="J3909" s="253">
        <f t="shared" si="62"/>
        <v>1</v>
      </c>
    </row>
    <row r="3910" spans="1:10">
      <c r="A3910" s="253">
        <v>4102</v>
      </c>
      <c r="B3910" s="253" t="s">
        <v>528</v>
      </c>
      <c r="C3910" s="253" t="s">
        <v>553</v>
      </c>
      <c r="D3910" s="253" t="s">
        <v>565</v>
      </c>
      <c r="E3910" s="254" t="s">
        <v>565</v>
      </c>
      <c r="G3910" s="257" t="s">
        <v>573</v>
      </c>
      <c r="J3910" s="253">
        <f t="shared" si="62"/>
        <v>1</v>
      </c>
    </row>
    <row r="3911" spans="1:10">
      <c r="A3911" s="253">
        <v>4103</v>
      </c>
      <c r="B3911" s="253" t="s">
        <v>528</v>
      </c>
      <c r="C3911" s="253" t="s">
        <v>553</v>
      </c>
      <c r="D3911" s="253" t="s">
        <v>565</v>
      </c>
      <c r="E3911" s="254" t="s">
        <v>565</v>
      </c>
      <c r="G3911" s="257" t="s">
        <v>573</v>
      </c>
      <c r="J3911" s="253">
        <f t="shared" si="62"/>
        <v>1</v>
      </c>
    </row>
    <row r="3912" spans="1:10">
      <c r="A3912" s="253">
        <v>4104</v>
      </c>
      <c r="B3912" s="253" t="s">
        <v>528</v>
      </c>
      <c r="C3912" s="253" t="s">
        <v>553</v>
      </c>
      <c r="D3912" s="253" t="s">
        <v>565</v>
      </c>
      <c r="E3912" s="254" t="s">
        <v>565</v>
      </c>
      <c r="G3912" s="257" t="s">
        <v>573</v>
      </c>
      <c r="J3912" s="253">
        <f t="shared" si="62"/>
        <v>1</v>
      </c>
    </row>
    <row r="3913" spans="1:10">
      <c r="A3913" s="253">
        <v>4105</v>
      </c>
      <c r="B3913" s="253" t="s">
        <v>528</v>
      </c>
      <c r="C3913" s="253" t="s">
        <v>553</v>
      </c>
      <c r="D3913" s="253" t="s">
        <v>565</v>
      </c>
      <c r="E3913" s="254" t="s">
        <v>565</v>
      </c>
      <c r="G3913" s="257" t="s">
        <v>573</v>
      </c>
      <c r="J3913" s="253">
        <f t="shared" ref="J3913:J3976" si="63">IF(E3913="Category 1",1,IF(E3913="Category 2",2,IF(E3913="Category 3",3,0)))</f>
        <v>1</v>
      </c>
    </row>
    <row r="3914" spans="1:10">
      <c r="A3914" s="253">
        <v>4106</v>
      </c>
      <c r="B3914" s="253" t="s">
        <v>528</v>
      </c>
      <c r="C3914" s="253" t="s">
        <v>553</v>
      </c>
      <c r="D3914" s="253" t="s">
        <v>565</v>
      </c>
      <c r="E3914" s="254" t="s">
        <v>565</v>
      </c>
      <c r="G3914" s="257" t="s">
        <v>573</v>
      </c>
      <c r="J3914" s="253">
        <f t="shared" si="63"/>
        <v>1</v>
      </c>
    </row>
    <row r="3915" spans="1:10">
      <c r="A3915" s="253">
        <v>4107</v>
      </c>
      <c r="B3915" s="253" t="s">
        <v>528</v>
      </c>
      <c r="C3915" s="253" t="s">
        <v>553</v>
      </c>
      <c r="D3915" s="253" t="s">
        <v>565</v>
      </c>
      <c r="E3915" s="254" t="s">
        <v>565</v>
      </c>
      <c r="G3915" s="257" t="s">
        <v>573</v>
      </c>
      <c r="J3915" s="253">
        <f t="shared" si="63"/>
        <v>1</v>
      </c>
    </row>
    <row r="3916" spans="1:10">
      <c r="A3916" s="253">
        <v>4108</v>
      </c>
      <c r="B3916" s="253" t="s">
        <v>528</v>
      </c>
      <c r="C3916" s="253" t="s">
        <v>553</v>
      </c>
      <c r="D3916" s="253" t="s">
        <v>565</v>
      </c>
      <c r="E3916" s="254" t="s">
        <v>565</v>
      </c>
      <c r="G3916" s="257" t="s">
        <v>573</v>
      </c>
      <c r="J3916" s="253">
        <f t="shared" si="63"/>
        <v>1</v>
      </c>
    </row>
    <row r="3917" spans="1:10">
      <c r="A3917" s="253">
        <v>4109</v>
      </c>
      <c r="B3917" s="253" t="s">
        <v>528</v>
      </c>
      <c r="C3917" s="253" t="s">
        <v>553</v>
      </c>
      <c r="D3917" s="253" t="s">
        <v>565</v>
      </c>
      <c r="E3917" s="254" t="s">
        <v>565</v>
      </c>
      <c r="G3917" s="257" t="s">
        <v>573</v>
      </c>
      <c r="J3917" s="253">
        <f t="shared" si="63"/>
        <v>1</v>
      </c>
    </row>
    <row r="3918" spans="1:10">
      <c r="A3918" s="253">
        <v>4110</v>
      </c>
      <c r="B3918" s="253" t="s">
        <v>528</v>
      </c>
      <c r="C3918" s="253" t="s">
        <v>553</v>
      </c>
      <c r="D3918" s="253" t="s">
        <v>565</v>
      </c>
      <c r="E3918" s="254" t="s">
        <v>565</v>
      </c>
      <c r="G3918" s="257" t="s">
        <v>573</v>
      </c>
      <c r="J3918" s="253">
        <f t="shared" si="63"/>
        <v>1</v>
      </c>
    </row>
    <row r="3919" spans="1:10">
      <c r="A3919" s="253">
        <v>4111</v>
      </c>
      <c r="B3919" s="253" t="s">
        <v>528</v>
      </c>
      <c r="C3919" s="253" t="s">
        <v>553</v>
      </c>
      <c r="D3919" s="253" t="s">
        <v>565</v>
      </c>
      <c r="E3919" s="254" t="s">
        <v>565</v>
      </c>
      <c r="G3919" s="257" t="s">
        <v>573</v>
      </c>
      <c r="J3919" s="253">
        <f t="shared" si="63"/>
        <v>1</v>
      </c>
    </row>
    <row r="3920" spans="1:10">
      <c r="A3920" s="253">
        <v>4112</v>
      </c>
      <c r="B3920" s="253" t="s">
        <v>528</v>
      </c>
      <c r="C3920" s="253" t="s">
        <v>553</v>
      </c>
      <c r="D3920" s="253" t="s">
        <v>565</v>
      </c>
      <c r="E3920" s="254" t="s">
        <v>565</v>
      </c>
      <c r="G3920" s="257" t="s">
        <v>573</v>
      </c>
      <c r="J3920" s="253">
        <f t="shared" si="63"/>
        <v>1</v>
      </c>
    </row>
    <row r="3921" spans="1:10">
      <c r="A3921" s="253">
        <v>4113</v>
      </c>
      <c r="B3921" s="253" t="s">
        <v>528</v>
      </c>
      <c r="C3921" s="253" t="s">
        <v>553</v>
      </c>
      <c r="D3921" s="253" t="s">
        <v>565</v>
      </c>
      <c r="E3921" s="254" t="s">
        <v>565</v>
      </c>
      <c r="G3921" s="257" t="s">
        <v>573</v>
      </c>
      <c r="J3921" s="253">
        <f t="shared" si="63"/>
        <v>1</v>
      </c>
    </row>
    <row r="3922" spans="1:10">
      <c r="A3922" s="253">
        <v>4114</v>
      </c>
      <c r="B3922" s="253" t="s">
        <v>528</v>
      </c>
      <c r="C3922" s="253" t="s">
        <v>553</v>
      </c>
      <c r="D3922" s="253" t="s">
        <v>565</v>
      </c>
      <c r="E3922" s="254" t="s">
        <v>565</v>
      </c>
      <c r="G3922" s="257" t="s">
        <v>573</v>
      </c>
      <c r="J3922" s="253">
        <f t="shared" si="63"/>
        <v>1</v>
      </c>
    </row>
    <row r="3923" spans="1:10">
      <c r="A3923" s="253">
        <v>4115</v>
      </c>
      <c r="B3923" s="253" t="s">
        <v>528</v>
      </c>
      <c r="C3923" s="253" t="s">
        <v>553</v>
      </c>
      <c r="D3923" s="253" t="s">
        <v>565</v>
      </c>
      <c r="E3923" s="254" t="s">
        <v>565</v>
      </c>
      <c r="G3923" s="257" t="s">
        <v>573</v>
      </c>
      <c r="J3923" s="253">
        <f t="shared" si="63"/>
        <v>1</v>
      </c>
    </row>
    <row r="3924" spans="1:10">
      <c r="A3924" s="253">
        <v>4116</v>
      </c>
      <c r="B3924" s="253" t="s">
        <v>528</v>
      </c>
      <c r="C3924" s="253" t="s">
        <v>553</v>
      </c>
      <c r="D3924" s="253" t="s">
        <v>565</v>
      </c>
      <c r="E3924" s="254" t="s">
        <v>565</v>
      </c>
      <c r="G3924" s="257" t="s">
        <v>573</v>
      </c>
      <c r="J3924" s="253">
        <f t="shared" si="63"/>
        <v>1</v>
      </c>
    </row>
    <row r="3925" spans="1:10">
      <c r="A3925" s="253">
        <v>4117</v>
      </c>
      <c r="B3925" s="253" t="s">
        <v>528</v>
      </c>
      <c r="C3925" s="253" t="s">
        <v>553</v>
      </c>
      <c r="D3925" s="253" t="s">
        <v>565</v>
      </c>
      <c r="E3925" s="254" t="s">
        <v>565</v>
      </c>
      <c r="G3925" s="257" t="s">
        <v>573</v>
      </c>
      <c r="J3925" s="253">
        <f t="shared" si="63"/>
        <v>1</v>
      </c>
    </row>
    <row r="3926" spans="1:10">
      <c r="A3926" s="253">
        <v>4118</v>
      </c>
      <c r="B3926" s="253" t="s">
        <v>528</v>
      </c>
      <c r="C3926" s="253" t="s">
        <v>553</v>
      </c>
      <c r="D3926" s="253" t="s">
        <v>565</v>
      </c>
      <c r="E3926" s="254" t="s">
        <v>565</v>
      </c>
      <c r="G3926" s="257" t="s">
        <v>573</v>
      </c>
      <c r="J3926" s="253">
        <f t="shared" si="63"/>
        <v>1</v>
      </c>
    </row>
    <row r="3927" spans="1:10">
      <c r="A3927" s="253">
        <v>4119</v>
      </c>
      <c r="B3927" s="253" t="s">
        <v>528</v>
      </c>
      <c r="C3927" s="253" t="s">
        <v>553</v>
      </c>
      <c r="D3927" s="253" t="s">
        <v>565</v>
      </c>
      <c r="E3927" s="254" t="s">
        <v>565</v>
      </c>
      <c r="G3927" s="257" t="s">
        <v>573</v>
      </c>
      <c r="J3927" s="253">
        <f t="shared" si="63"/>
        <v>1</v>
      </c>
    </row>
    <row r="3928" spans="1:10">
      <c r="A3928" s="253">
        <v>4120</v>
      </c>
      <c r="B3928" s="253" t="s">
        <v>528</v>
      </c>
      <c r="C3928" s="253" t="s">
        <v>553</v>
      </c>
      <c r="D3928" s="253" t="s">
        <v>565</v>
      </c>
      <c r="E3928" s="254" t="s">
        <v>565</v>
      </c>
      <c r="G3928" s="257" t="s">
        <v>573</v>
      </c>
      <c r="J3928" s="253">
        <f t="shared" si="63"/>
        <v>1</v>
      </c>
    </row>
    <row r="3929" spans="1:10">
      <c r="A3929" s="253">
        <v>4121</v>
      </c>
      <c r="B3929" s="253" t="s">
        <v>528</v>
      </c>
      <c r="C3929" s="253" t="s">
        <v>553</v>
      </c>
      <c r="D3929" s="253" t="s">
        <v>565</v>
      </c>
      <c r="E3929" s="254" t="s">
        <v>565</v>
      </c>
      <c r="G3929" s="257" t="s">
        <v>573</v>
      </c>
      <c r="J3929" s="253">
        <f t="shared" si="63"/>
        <v>1</v>
      </c>
    </row>
    <row r="3930" spans="1:10">
      <c r="A3930" s="253">
        <v>4122</v>
      </c>
      <c r="B3930" s="253" t="s">
        <v>528</v>
      </c>
      <c r="C3930" s="253" t="s">
        <v>553</v>
      </c>
      <c r="D3930" s="253" t="s">
        <v>565</v>
      </c>
      <c r="E3930" s="254" t="s">
        <v>565</v>
      </c>
      <c r="G3930" s="257" t="s">
        <v>573</v>
      </c>
      <c r="J3930" s="253">
        <f t="shared" si="63"/>
        <v>1</v>
      </c>
    </row>
    <row r="3931" spans="1:10">
      <c r="A3931" s="253">
        <v>4123</v>
      </c>
      <c r="B3931" s="253" t="s">
        <v>528</v>
      </c>
      <c r="C3931" s="253" t="s">
        <v>553</v>
      </c>
      <c r="D3931" s="253" t="s">
        <v>565</v>
      </c>
      <c r="E3931" s="254" t="s">
        <v>565</v>
      </c>
      <c r="G3931" s="257" t="s">
        <v>573</v>
      </c>
      <c r="J3931" s="253">
        <f t="shared" si="63"/>
        <v>1</v>
      </c>
    </row>
    <row r="3932" spans="1:10">
      <c r="A3932" s="253">
        <v>4124</v>
      </c>
      <c r="B3932" s="253" t="s">
        <v>528</v>
      </c>
      <c r="C3932" s="253" t="s">
        <v>553</v>
      </c>
      <c r="D3932" s="253" t="s">
        <v>565</v>
      </c>
      <c r="E3932" s="254" t="s">
        <v>565</v>
      </c>
      <c r="G3932" s="257" t="s">
        <v>573</v>
      </c>
      <c r="J3932" s="253">
        <f t="shared" si="63"/>
        <v>1</v>
      </c>
    </row>
    <row r="3933" spans="1:10">
      <c r="A3933" s="253">
        <v>4125</v>
      </c>
      <c r="B3933" s="253" t="s">
        <v>528</v>
      </c>
      <c r="C3933" s="253" t="s">
        <v>553</v>
      </c>
      <c r="D3933" s="253" t="s">
        <v>565</v>
      </c>
      <c r="E3933" s="254" t="s">
        <v>565</v>
      </c>
      <c r="G3933" s="257" t="s">
        <v>573</v>
      </c>
      <c r="J3933" s="253">
        <f t="shared" si="63"/>
        <v>1</v>
      </c>
    </row>
    <row r="3934" spans="1:10">
      <c r="A3934" s="253">
        <v>4126</v>
      </c>
      <c r="B3934" s="253" t="s">
        <v>528</v>
      </c>
      <c r="C3934" s="253" t="s">
        <v>553</v>
      </c>
      <c r="D3934" s="253" t="s">
        <v>565</v>
      </c>
      <c r="E3934" s="254" t="s">
        <v>565</v>
      </c>
      <c r="G3934" s="257" t="s">
        <v>573</v>
      </c>
      <c r="J3934" s="253">
        <f t="shared" si="63"/>
        <v>1</v>
      </c>
    </row>
    <row r="3935" spans="1:10">
      <c r="A3935" s="253">
        <v>4127</v>
      </c>
      <c r="B3935" s="253" t="s">
        <v>528</v>
      </c>
      <c r="C3935" s="253" t="s">
        <v>553</v>
      </c>
      <c r="D3935" s="253" t="s">
        <v>565</v>
      </c>
      <c r="E3935" s="254" t="s">
        <v>565</v>
      </c>
      <c r="G3935" s="257" t="s">
        <v>573</v>
      </c>
      <c r="J3935" s="253">
        <f t="shared" si="63"/>
        <v>1</v>
      </c>
    </row>
    <row r="3936" spans="1:10">
      <c r="A3936" s="253">
        <v>4128</v>
      </c>
      <c r="B3936" s="253" t="s">
        <v>528</v>
      </c>
      <c r="C3936" s="253" t="s">
        <v>553</v>
      </c>
      <c r="D3936" s="253" t="s">
        <v>565</v>
      </c>
      <c r="E3936" s="254" t="s">
        <v>565</v>
      </c>
      <c r="G3936" s="257" t="s">
        <v>573</v>
      </c>
      <c r="J3936" s="253">
        <f t="shared" si="63"/>
        <v>1</v>
      </c>
    </row>
    <row r="3937" spans="1:10">
      <c r="A3937" s="253">
        <v>4129</v>
      </c>
      <c r="B3937" s="253" t="s">
        <v>528</v>
      </c>
      <c r="C3937" s="253" t="s">
        <v>553</v>
      </c>
      <c r="D3937" s="253" t="s">
        <v>565</v>
      </c>
      <c r="E3937" s="254" t="s">
        <v>565</v>
      </c>
      <c r="G3937" s="257" t="s">
        <v>573</v>
      </c>
      <c r="J3937" s="253">
        <f t="shared" si="63"/>
        <v>1</v>
      </c>
    </row>
    <row r="3938" spans="1:10">
      <c r="A3938" s="253">
        <v>4130</v>
      </c>
      <c r="B3938" s="253" t="s">
        <v>528</v>
      </c>
      <c r="C3938" s="253" t="s">
        <v>553</v>
      </c>
      <c r="D3938" s="253" t="s">
        <v>565</v>
      </c>
      <c r="E3938" s="254" t="s">
        <v>565</v>
      </c>
      <c r="G3938" s="257" t="s">
        <v>573</v>
      </c>
      <c r="J3938" s="253">
        <f t="shared" si="63"/>
        <v>1</v>
      </c>
    </row>
    <row r="3939" spans="1:10">
      <c r="A3939" s="253">
        <v>4131</v>
      </c>
      <c r="B3939" s="253" t="s">
        <v>528</v>
      </c>
      <c r="C3939" s="253" t="s">
        <v>553</v>
      </c>
      <c r="D3939" s="253" t="s">
        <v>565</v>
      </c>
      <c r="E3939" s="254" t="s">
        <v>565</v>
      </c>
      <c r="G3939" s="257" t="s">
        <v>573</v>
      </c>
      <c r="J3939" s="253">
        <f t="shared" si="63"/>
        <v>1</v>
      </c>
    </row>
    <row r="3940" spans="1:10">
      <c r="A3940" s="253">
        <v>4132</v>
      </c>
      <c r="B3940" s="253" t="s">
        <v>528</v>
      </c>
      <c r="C3940" s="253" t="s">
        <v>553</v>
      </c>
      <c r="D3940" s="253" t="s">
        <v>565</v>
      </c>
      <c r="E3940" s="254" t="s">
        <v>565</v>
      </c>
      <c r="G3940" s="257" t="s">
        <v>573</v>
      </c>
      <c r="J3940" s="253">
        <f t="shared" si="63"/>
        <v>1</v>
      </c>
    </row>
    <row r="3941" spans="1:10">
      <c r="A3941" s="253">
        <v>4133</v>
      </c>
      <c r="B3941" s="253" t="s">
        <v>528</v>
      </c>
      <c r="C3941" s="253" t="s">
        <v>553</v>
      </c>
      <c r="D3941" s="253" t="s">
        <v>565</v>
      </c>
      <c r="E3941" s="254" t="s">
        <v>565</v>
      </c>
      <c r="G3941" s="257" t="s">
        <v>573</v>
      </c>
      <c r="J3941" s="253">
        <f t="shared" si="63"/>
        <v>1</v>
      </c>
    </row>
    <row r="3942" spans="1:10">
      <c r="A3942" s="253">
        <v>4134</v>
      </c>
      <c r="B3942" s="253" t="s">
        <v>528</v>
      </c>
      <c r="C3942" s="253" t="s">
        <v>553</v>
      </c>
      <c r="D3942" s="253" t="s">
        <v>565</v>
      </c>
      <c r="E3942" s="254" t="s">
        <v>565</v>
      </c>
      <c r="G3942" s="257" t="s">
        <v>573</v>
      </c>
      <c r="J3942" s="253">
        <f t="shared" si="63"/>
        <v>1</v>
      </c>
    </row>
    <row r="3943" spans="1:10">
      <c r="A3943" s="253">
        <v>4135</v>
      </c>
      <c r="B3943" s="253" t="s">
        <v>528</v>
      </c>
      <c r="C3943" s="253" t="s">
        <v>553</v>
      </c>
      <c r="D3943" s="253" t="s">
        <v>565</v>
      </c>
      <c r="E3943" s="254" t="s">
        <v>565</v>
      </c>
      <c r="G3943" s="257" t="s">
        <v>573</v>
      </c>
      <c r="J3943" s="253">
        <f t="shared" si="63"/>
        <v>1</v>
      </c>
    </row>
    <row r="3944" spans="1:10">
      <c r="A3944" s="253">
        <v>4136</v>
      </c>
      <c r="B3944" s="253" t="s">
        <v>528</v>
      </c>
      <c r="C3944" s="253" t="s">
        <v>553</v>
      </c>
      <c r="D3944" s="253" t="s">
        <v>565</v>
      </c>
      <c r="E3944" s="254" t="s">
        <v>565</v>
      </c>
      <c r="G3944" s="257" t="s">
        <v>573</v>
      </c>
      <c r="J3944" s="253">
        <f t="shared" si="63"/>
        <v>1</v>
      </c>
    </row>
    <row r="3945" spans="1:10">
      <c r="A3945" s="253">
        <v>4137</v>
      </c>
      <c r="B3945" s="253" t="s">
        <v>528</v>
      </c>
      <c r="C3945" s="253" t="s">
        <v>553</v>
      </c>
      <c r="D3945" s="253" t="s">
        <v>565</v>
      </c>
      <c r="E3945" s="254" t="s">
        <v>565</v>
      </c>
      <c r="G3945" s="257" t="s">
        <v>573</v>
      </c>
      <c r="J3945" s="253">
        <f t="shared" si="63"/>
        <v>1</v>
      </c>
    </row>
    <row r="3946" spans="1:10">
      <c r="A3946" s="253">
        <v>4138</v>
      </c>
      <c r="B3946" s="253" t="s">
        <v>528</v>
      </c>
      <c r="C3946" s="253" t="s">
        <v>553</v>
      </c>
      <c r="D3946" s="253" t="s">
        <v>565</v>
      </c>
      <c r="E3946" s="254" t="s">
        <v>565</v>
      </c>
      <c r="G3946" s="257" t="s">
        <v>573</v>
      </c>
      <c r="J3946" s="253">
        <f t="shared" si="63"/>
        <v>1</v>
      </c>
    </row>
    <row r="3947" spans="1:10">
      <c r="A3947" s="253">
        <v>4139</v>
      </c>
      <c r="B3947" s="253" t="s">
        <v>528</v>
      </c>
      <c r="C3947" s="253" t="s">
        <v>553</v>
      </c>
      <c r="D3947" s="253" t="s">
        <v>565</v>
      </c>
      <c r="E3947" s="254" t="s">
        <v>565</v>
      </c>
      <c r="G3947" s="257" t="s">
        <v>573</v>
      </c>
      <c r="J3947" s="253">
        <f t="shared" si="63"/>
        <v>1</v>
      </c>
    </row>
    <row r="3948" spans="1:10">
      <c r="A3948" s="253">
        <v>4140</v>
      </c>
      <c r="B3948" s="253" t="s">
        <v>528</v>
      </c>
      <c r="C3948" s="253" t="s">
        <v>553</v>
      </c>
      <c r="D3948" s="253" t="s">
        <v>565</v>
      </c>
      <c r="E3948" s="254" t="s">
        <v>565</v>
      </c>
      <c r="G3948" s="257" t="s">
        <v>573</v>
      </c>
      <c r="J3948" s="253">
        <f t="shared" si="63"/>
        <v>1</v>
      </c>
    </row>
    <row r="3949" spans="1:10">
      <c r="A3949" s="253">
        <v>4141</v>
      </c>
      <c r="B3949" s="253" t="s">
        <v>528</v>
      </c>
      <c r="C3949" s="253" t="s">
        <v>553</v>
      </c>
      <c r="D3949" s="253" t="s">
        <v>565</v>
      </c>
      <c r="E3949" s="254" t="s">
        <v>565</v>
      </c>
      <c r="G3949" s="257" t="s">
        <v>573</v>
      </c>
      <c r="J3949" s="253">
        <f t="shared" si="63"/>
        <v>1</v>
      </c>
    </row>
    <row r="3950" spans="1:10">
      <c r="A3950" s="253">
        <v>4142</v>
      </c>
      <c r="B3950" s="253" t="s">
        <v>528</v>
      </c>
      <c r="C3950" s="253" t="s">
        <v>553</v>
      </c>
      <c r="D3950" s="253" t="s">
        <v>565</v>
      </c>
      <c r="E3950" s="254" t="s">
        <v>565</v>
      </c>
      <c r="G3950" s="257" t="s">
        <v>573</v>
      </c>
      <c r="J3950" s="253">
        <f t="shared" si="63"/>
        <v>1</v>
      </c>
    </row>
    <row r="3951" spans="1:10">
      <c r="A3951" s="253">
        <v>4143</v>
      </c>
      <c r="B3951" s="253" t="s">
        <v>528</v>
      </c>
      <c r="C3951" s="253" t="s">
        <v>553</v>
      </c>
      <c r="D3951" s="253" t="s">
        <v>565</v>
      </c>
      <c r="E3951" s="254" t="s">
        <v>565</v>
      </c>
      <c r="G3951" s="257" t="s">
        <v>573</v>
      </c>
      <c r="J3951" s="253">
        <f t="shared" si="63"/>
        <v>1</v>
      </c>
    </row>
    <row r="3952" spans="1:10">
      <c r="A3952" s="253">
        <v>4144</v>
      </c>
      <c r="B3952" s="253" t="s">
        <v>528</v>
      </c>
      <c r="C3952" s="253" t="s">
        <v>553</v>
      </c>
      <c r="D3952" s="253" t="s">
        <v>565</v>
      </c>
      <c r="E3952" s="254" t="s">
        <v>565</v>
      </c>
      <c r="G3952" s="257" t="s">
        <v>573</v>
      </c>
      <c r="J3952" s="253">
        <f t="shared" si="63"/>
        <v>1</v>
      </c>
    </row>
    <row r="3953" spans="1:10">
      <c r="A3953" s="253">
        <v>4145</v>
      </c>
      <c r="B3953" s="253" t="s">
        <v>528</v>
      </c>
      <c r="C3953" s="253" t="s">
        <v>553</v>
      </c>
      <c r="D3953" s="253" t="s">
        <v>565</v>
      </c>
      <c r="E3953" s="254" t="s">
        <v>565</v>
      </c>
      <c r="G3953" s="257" t="s">
        <v>573</v>
      </c>
      <c r="J3953" s="253">
        <f t="shared" si="63"/>
        <v>1</v>
      </c>
    </row>
    <row r="3954" spans="1:10">
      <c r="A3954" s="253">
        <v>4146</v>
      </c>
      <c r="B3954" s="253" t="s">
        <v>528</v>
      </c>
      <c r="C3954" s="253" t="s">
        <v>553</v>
      </c>
      <c r="D3954" s="253" t="s">
        <v>565</v>
      </c>
      <c r="E3954" s="254" t="s">
        <v>565</v>
      </c>
      <c r="G3954" s="257" t="s">
        <v>573</v>
      </c>
      <c r="J3954" s="253">
        <f t="shared" si="63"/>
        <v>1</v>
      </c>
    </row>
    <row r="3955" spans="1:10">
      <c r="A3955" s="253">
        <v>4147</v>
      </c>
      <c r="B3955" s="253" t="s">
        <v>528</v>
      </c>
      <c r="C3955" s="253" t="s">
        <v>553</v>
      </c>
      <c r="D3955" s="253" t="s">
        <v>565</v>
      </c>
      <c r="E3955" s="254" t="s">
        <v>565</v>
      </c>
      <c r="G3955" s="257" t="s">
        <v>573</v>
      </c>
      <c r="J3955" s="253">
        <f t="shared" si="63"/>
        <v>1</v>
      </c>
    </row>
    <row r="3956" spans="1:10">
      <c r="A3956" s="253">
        <v>4148</v>
      </c>
      <c r="B3956" s="253" t="s">
        <v>528</v>
      </c>
      <c r="C3956" s="253" t="s">
        <v>553</v>
      </c>
      <c r="D3956" s="253" t="s">
        <v>565</v>
      </c>
      <c r="E3956" s="254" t="s">
        <v>565</v>
      </c>
      <c r="G3956" s="257" t="s">
        <v>573</v>
      </c>
      <c r="J3956" s="253">
        <f t="shared" si="63"/>
        <v>1</v>
      </c>
    </row>
    <row r="3957" spans="1:10">
      <c r="A3957" s="253">
        <v>4149</v>
      </c>
      <c r="B3957" s="253" t="s">
        <v>528</v>
      </c>
      <c r="C3957" s="253" t="s">
        <v>553</v>
      </c>
      <c r="D3957" s="253" t="s">
        <v>565</v>
      </c>
      <c r="E3957" s="254" t="s">
        <v>565</v>
      </c>
      <c r="G3957" s="257" t="s">
        <v>573</v>
      </c>
      <c r="J3957" s="253">
        <f t="shared" si="63"/>
        <v>1</v>
      </c>
    </row>
    <row r="3958" spans="1:10">
      <c r="A3958" s="253">
        <v>4150</v>
      </c>
      <c r="B3958" s="253" t="s">
        <v>528</v>
      </c>
      <c r="C3958" s="253" t="s">
        <v>553</v>
      </c>
      <c r="D3958" s="253" t="s">
        <v>565</v>
      </c>
      <c r="E3958" s="254" t="s">
        <v>565</v>
      </c>
      <c r="G3958" s="257" t="s">
        <v>573</v>
      </c>
      <c r="J3958" s="253">
        <f t="shared" si="63"/>
        <v>1</v>
      </c>
    </row>
    <row r="3959" spans="1:10">
      <c r="A3959" s="253">
        <v>4151</v>
      </c>
      <c r="B3959" s="253" t="s">
        <v>528</v>
      </c>
      <c r="C3959" s="253" t="s">
        <v>553</v>
      </c>
      <c r="D3959" s="253" t="s">
        <v>565</v>
      </c>
      <c r="E3959" s="254" t="s">
        <v>565</v>
      </c>
      <c r="G3959" s="257" t="s">
        <v>573</v>
      </c>
      <c r="J3959" s="253">
        <f t="shared" si="63"/>
        <v>1</v>
      </c>
    </row>
    <row r="3960" spans="1:10">
      <c r="A3960" s="253">
        <v>4152</v>
      </c>
      <c r="B3960" s="253" t="s">
        <v>528</v>
      </c>
      <c r="C3960" s="253" t="s">
        <v>553</v>
      </c>
      <c r="D3960" s="253" t="s">
        <v>565</v>
      </c>
      <c r="E3960" s="254" t="s">
        <v>565</v>
      </c>
      <c r="G3960" s="257" t="s">
        <v>573</v>
      </c>
      <c r="J3960" s="253">
        <f t="shared" si="63"/>
        <v>1</v>
      </c>
    </row>
    <row r="3961" spans="1:10">
      <c r="A3961" s="253">
        <v>4153</v>
      </c>
      <c r="B3961" s="253" t="s">
        <v>528</v>
      </c>
      <c r="C3961" s="253" t="s">
        <v>553</v>
      </c>
      <c r="D3961" s="253" t="s">
        <v>565</v>
      </c>
      <c r="E3961" s="254" t="s">
        <v>565</v>
      </c>
      <c r="G3961" s="257" t="s">
        <v>573</v>
      </c>
      <c r="J3961" s="253">
        <f t="shared" si="63"/>
        <v>1</v>
      </c>
    </row>
    <row r="3962" spans="1:10">
      <c r="A3962" s="253">
        <v>4154</v>
      </c>
      <c r="B3962" s="253" t="s">
        <v>528</v>
      </c>
      <c r="C3962" s="253" t="s">
        <v>553</v>
      </c>
      <c r="D3962" s="253" t="s">
        <v>565</v>
      </c>
      <c r="E3962" s="254" t="s">
        <v>565</v>
      </c>
      <c r="G3962" s="257" t="s">
        <v>573</v>
      </c>
      <c r="J3962" s="253">
        <f t="shared" si="63"/>
        <v>1</v>
      </c>
    </row>
    <row r="3963" spans="1:10">
      <c r="A3963" s="253">
        <v>4155</v>
      </c>
      <c r="B3963" s="253" t="s">
        <v>528</v>
      </c>
      <c r="C3963" s="253" t="s">
        <v>553</v>
      </c>
      <c r="D3963" s="253" t="s">
        <v>565</v>
      </c>
      <c r="E3963" s="254" t="s">
        <v>565</v>
      </c>
      <c r="G3963" s="257" t="s">
        <v>573</v>
      </c>
      <c r="J3963" s="253">
        <f t="shared" si="63"/>
        <v>1</v>
      </c>
    </row>
    <row r="3964" spans="1:10">
      <c r="A3964" s="253">
        <v>4156</v>
      </c>
      <c r="B3964" s="253" t="s">
        <v>528</v>
      </c>
      <c r="C3964" s="253" t="s">
        <v>553</v>
      </c>
      <c r="D3964" s="253" t="s">
        <v>565</v>
      </c>
      <c r="E3964" s="254" t="s">
        <v>565</v>
      </c>
      <c r="G3964" s="257" t="s">
        <v>573</v>
      </c>
      <c r="J3964" s="253">
        <f t="shared" si="63"/>
        <v>1</v>
      </c>
    </row>
    <row r="3965" spans="1:10">
      <c r="A3965" s="253">
        <v>4157</v>
      </c>
      <c r="B3965" s="253" t="s">
        <v>528</v>
      </c>
      <c r="C3965" s="253" t="s">
        <v>553</v>
      </c>
      <c r="D3965" s="253" t="s">
        <v>565</v>
      </c>
      <c r="E3965" s="254" t="s">
        <v>565</v>
      </c>
      <c r="G3965" s="257" t="s">
        <v>573</v>
      </c>
      <c r="J3965" s="253">
        <f t="shared" si="63"/>
        <v>1</v>
      </c>
    </row>
    <row r="3966" spans="1:10">
      <c r="A3966" s="253">
        <v>4158</v>
      </c>
      <c r="B3966" s="253" t="s">
        <v>528</v>
      </c>
      <c r="C3966" s="253" t="s">
        <v>553</v>
      </c>
      <c r="D3966" s="253" t="s">
        <v>565</v>
      </c>
      <c r="E3966" s="254" t="s">
        <v>565</v>
      </c>
      <c r="G3966" s="257" t="s">
        <v>573</v>
      </c>
      <c r="J3966" s="253">
        <f t="shared" si="63"/>
        <v>1</v>
      </c>
    </row>
    <row r="3967" spans="1:10">
      <c r="A3967" s="253">
        <v>4159</v>
      </c>
      <c r="B3967" s="253" t="s">
        <v>528</v>
      </c>
      <c r="C3967" s="253" t="s">
        <v>553</v>
      </c>
      <c r="D3967" s="253" t="s">
        <v>565</v>
      </c>
      <c r="E3967" s="254" t="s">
        <v>565</v>
      </c>
      <c r="G3967" s="257" t="s">
        <v>573</v>
      </c>
      <c r="J3967" s="253">
        <f t="shared" si="63"/>
        <v>1</v>
      </c>
    </row>
    <row r="3968" spans="1:10">
      <c r="A3968" s="253">
        <v>4160</v>
      </c>
      <c r="B3968" s="253" t="s">
        <v>528</v>
      </c>
      <c r="C3968" s="253" t="s">
        <v>553</v>
      </c>
      <c r="D3968" s="253" t="s">
        <v>565</v>
      </c>
      <c r="E3968" s="254" t="s">
        <v>565</v>
      </c>
      <c r="G3968" s="257" t="s">
        <v>573</v>
      </c>
      <c r="J3968" s="253">
        <f t="shared" si="63"/>
        <v>1</v>
      </c>
    </row>
    <row r="3969" spans="1:10">
      <c r="A3969" s="253">
        <v>4161</v>
      </c>
      <c r="B3969" s="253" t="s">
        <v>528</v>
      </c>
      <c r="C3969" s="253" t="s">
        <v>553</v>
      </c>
      <c r="D3969" s="253" t="s">
        <v>565</v>
      </c>
      <c r="E3969" s="254" t="s">
        <v>565</v>
      </c>
      <c r="G3969" s="257" t="s">
        <v>573</v>
      </c>
      <c r="J3969" s="253">
        <f t="shared" si="63"/>
        <v>1</v>
      </c>
    </row>
    <row r="3970" spans="1:10">
      <c r="A3970" s="253">
        <v>4162</v>
      </c>
      <c r="B3970" s="253" t="s">
        <v>528</v>
      </c>
      <c r="C3970" s="253" t="s">
        <v>553</v>
      </c>
      <c r="D3970" s="253" t="s">
        <v>565</v>
      </c>
      <c r="E3970" s="254" t="s">
        <v>565</v>
      </c>
      <c r="G3970" s="257" t="s">
        <v>573</v>
      </c>
      <c r="J3970" s="253">
        <f t="shared" si="63"/>
        <v>1</v>
      </c>
    </row>
    <row r="3971" spans="1:10">
      <c r="A3971" s="253">
        <v>4163</v>
      </c>
      <c r="B3971" s="253" t="s">
        <v>528</v>
      </c>
      <c r="C3971" s="253" t="s">
        <v>553</v>
      </c>
      <c r="D3971" s="253" t="s">
        <v>565</v>
      </c>
      <c r="E3971" s="254" t="s">
        <v>565</v>
      </c>
      <c r="G3971" s="257" t="s">
        <v>573</v>
      </c>
      <c r="J3971" s="253">
        <f t="shared" si="63"/>
        <v>1</v>
      </c>
    </row>
    <row r="3972" spans="1:10">
      <c r="A3972" s="253">
        <v>4164</v>
      </c>
      <c r="B3972" s="253" t="s">
        <v>528</v>
      </c>
      <c r="C3972" s="253" t="s">
        <v>553</v>
      </c>
      <c r="D3972" s="253" t="s">
        <v>565</v>
      </c>
      <c r="E3972" s="254" t="s">
        <v>565</v>
      </c>
      <c r="G3972" s="257" t="s">
        <v>573</v>
      </c>
      <c r="J3972" s="253">
        <f t="shared" si="63"/>
        <v>1</v>
      </c>
    </row>
    <row r="3973" spans="1:10">
      <c r="A3973" s="253">
        <v>4165</v>
      </c>
      <c r="B3973" s="253" t="s">
        <v>528</v>
      </c>
      <c r="C3973" s="253" t="s">
        <v>553</v>
      </c>
      <c r="D3973" s="253" t="s">
        <v>565</v>
      </c>
      <c r="E3973" s="254" t="s">
        <v>565</v>
      </c>
      <c r="G3973" s="257" t="s">
        <v>573</v>
      </c>
      <c r="J3973" s="253">
        <f t="shared" si="63"/>
        <v>1</v>
      </c>
    </row>
    <row r="3974" spans="1:10">
      <c r="A3974" s="253">
        <v>4166</v>
      </c>
      <c r="B3974" s="253" t="s">
        <v>528</v>
      </c>
      <c r="C3974" s="253" t="s">
        <v>553</v>
      </c>
      <c r="D3974" s="253" t="s">
        <v>565</v>
      </c>
      <c r="E3974" s="254" t="s">
        <v>565</v>
      </c>
      <c r="G3974" s="257" t="s">
        <v>573</v>
      </c>
      <c r="J3974" s="253">
        <f t="shared" si="63"/>
        <v>1</v>
      </c>
    </row>
    <row r="3975" spans="1:10">
      <c r="A3975" s="253">
        <v>4167</v>
      </c>
      <c r="B3975" s="253" t="s">
        <v>528</v>
      </c>
      <c r="C3975" s="253" t="s">
        <v>553</v>
      </c>
      <c r="D3975" s="253" t="s">
        <v>565</v>
      </c>
      <c r="E3975" s="254" t="s">
        <v>565</v>
      </c>
      <c r="G3975" s="257" t="s">
        <v>573</v>
      </c>
      <c r="J3975" s="253">
        <f t="shared" si="63"/>
        <v>1</v>
      </c>
    </row>
    <row r="3976" spans="1:10">
      <c r="A3976" s="253">
        <v>4168</v>
      </c>
      <c r="B3976" s="253" t="s">
        <v>528</v>
      </c>
      <c r="C3976" s="253" t="s">
        <v>553</v>
      </c>
      <c r="D3976" s="253" t="s">
        <v>565</v>
      </c>
      <c r="E3976" s="254" t="s">
        <v>565</v>
      </c>
      <c r="G3976" s="257" t="s">
        <v>573</v>
      </c>
      <c r="J3976" s="253">
        <f t="shared" si="63"/>
        <v>1</v>
      </c>
    </row>
    <row r="3977" spans="1:10">
      <c r="A3977" s="253">
        <v>4169</v>
      </c>
      <c r="B3977" s="253" t="s">
        <v>528</v>
      </c>
      <c r="C3977" s="253" t="s">
        <v>553</v>
      </c>
      <c r="D3977" s="253" t="s">
        <v>565</v>
      </c>
      <c r="E3977" s="254" t="s">
        <v>565</v>
      </c>
      <c r="G3977" s="257" t="s">
        <v>573</v>
      </c>
      <c r="J3977" s="253">
        <f t="shared" ref="J3977:J4040" si="64">IF(E3977="Category 1",1,IF(E3977="Category 2",2,IF(E3977="Category 3",3,0)))</f>
        <v>1</v>
      </c>
    </row>
    <row r="3978" spans="1:10">
      <c r="A3978" s="253">
        <v>4170</v>
      </c>
      <c r="B3978" s="253" t="s">
        <v>528</v>
      </c>
      <c r="C3978" s="253" t="s">
        <v>553</v>
      </c>
      <c r="D3978" s="253" t="s">
        <v>565</v>
      </c>
      <c r="E3978" s="254" t="s">
        <v>565</v>
      </c>
      <c r="G3978" s="257" t="s">
        <v>573</v>
      </c>
      <c r="J3978" s="253">
        <f t="shared" si="64"/>
        <v>1</v>
      </c>
    </row>
    <row r="3979" spans="1:10">
      <c r="A3979" s="253">
        <v>4171</v>
      </c>
      <c r="B3979" s="253" t="s">
        <v>528</v>
      </c>
      <c r="C3979" s="253" t="s">
        <v>553</v>
      </c>
      <c r="D3979" s="253" t="s">
        <v>565</v>
      </c>
      <c r="E3979" s="254" t="s">
        <v>565</v>
      </c>
      <c r="G3979" s="257" t="s">
        <v>573</v>
      </c>
      <c r="J3979" s="253">
        <f t="shared" si="64"/>
        <v>1</v>
      </c>
    </row>
    <row r="3980" spans="1:10">
      <c r="A3980" s="253">
        <v>4172</v>
      </c>
      <c r="B3980" s="253" t="s">
        <v>528</v>
      </c>
      <c r="C3980" s="253" t="s">
        <v>553</v>
      </c>
      <c r="D3980" s="253" t="s">
        <v>565</v>
      </c>
      <c r="E3980" s="254" t="s">
        <v>565</v>
      </c>
      <c r="G3980" s="257" t="s">
        <v>573</v>
      </c>
      <c r="J3980" s="253">
        <f t="shared" si="64"/>
        <v>1</v>
      </c>
    </row>
    <row r="3981" spans="1:10">
      <c r="A3981" s="253">
        <v>4173</v>
      </c>
      <c r="B3981" s="253" t="s">
        <v>528</v>
      </c>
      <c r="C3981" s="253" t="s">
        <v>553</v>
      </c>
      <c r="D3981" s="253" t="s">
        <v>565</v>
      </c>
      <c r="E3981" s="254" t="s">
        <v>565</v>
      </c>
      <c r="G3981" s="257" t="s">
        <v>573</v>
      </c>
      <c r="J3981" s="253">
        <f t="shared" si="64"/>
        <v>1</v>
      </c>
    </row>
    <row r="3982" spans="1:10">
      <c r="A3982" s="253">
        <v>4174</v>
      </c>
      <c r="B3982" s="253" t="s">
        <v>528</v>
      </c>
      <c r="C3982" s="253" t="s">
        <v>553</v>
      </c>
      <c r="D3982" s="253" t="s">
        <v>565</v>
      </c>
      <c r="E3982" s="254" t="s">
        <v>565</v>
      </c>
      <c r="G3982" s="257" t="s">
        <v>573</v>
      </c>
      <c r="J3982" s="253">
        <f t="shared" si="64"/>
        <v>1</v>
      </c>
    </row>
    <row r="3983" spans="1:10">
      <c r="A3983" s="253">
        <v>4175</v>
      </c>
      <c r="B3983" s="253" t="s">
        <v>528</v>
      </c>
      <c r="C3983" s="253" t="s">
        <v>553</v>
      </c>
      <c r="D3983" s="253" t="s">
        <v>565</v>
      </c>
      <c r="E3983" s="254" t="s">
        <v>565</v>
      </c>
      <c r="G3983" s="257" t="s">
        <v>573</v>
      </c>
      <c r="J3983" s="253">
        <f t="shared" si="64"/>
        <v>1</v>
      </c>
    </row>
    <row r="3984" spans="1:10">
      <c r="A3984" s="253">
        <v>4176</v>
      </c>
      <c r="B3984" s="253" t="s">
        <v>528</v>
      </c>
      <c r="C3984" s="253" t="s">
        <v>553</v>
      </c>
      <c r="D3984" s="253" t="s">
        <v>565</v>
      </c>
      <c r="E3984" s="254" t="s">
        <v>565</v>
      </c>
      <c r="G3984" s="257" t="s">
        <v>573</v>
      </c>
      <c r="J3984" s="253">
        <f t="shared" si="64"/>
        <v>1</v>
      </c>
    </row>
    <row r="3985" spans="1:10">
      <c r="A3985" s="253">
        <v>4177</v>
      </c>
      <c r="B3985" s="253" t="s">
        <v>528</v>
      </c>
      <c r="C3985" s="253" t="s">
        <v>553</v>
      </c>
      <c r="D3985" s="253" t="s">
        <v>565</v>
      </c>
      <c r="E3985" s="254" t="s">
        <v>565</v>
      </c>
      <c r="G3985" s="257" t="s">
        <v>573</v>
      </c>
      <c r="J3985" s="253">
        <f t="shared" si="64"/>
        <v>1</v>
      </c>
    </row>
    <row r="3986" spans="1:10">
      <c r="A3986" s="253">
        <v>4178</v>
      </c>
      <c r="B3986" s="253" t="s">
        <v>528</v>
      </c>
      <c r="C3986" s="253" t="s">
        <v>553</v>
      </c>
      <c r="D3986" s="253" t="s">
        <v>565</v>
      </c>
      <c r="E3986" s="254" t="s">
        <v>565</v>
      </c>
      <c r="G3986" s="257" t="s">
        <v>573</v>
      </c>
      <c r="J3986" s="253">
        <f t="shared" si="64"/>
        <v>1</v>
      </c>
    </row>
    <row r="3987" spans="1:10">
      <c r="A3987" s="253">
        <v>4179</v>
      </c>
      <c r="B3987" s="253" t="s">
        <v>528</v>
      </c>
      <c r="C3987" s="253" t="s">
        <v>553</v>
      </c>
      <c r="D3987" s="253" t="s">
        <v>565</v>
      </c>
      <c r="E3987" s="254" t="s">
        <v>565</v>
      </c>
      <c r="G3987" s="257" t="s">
        <v>573</v>
      </c>
      <c r="J3987" s="253">
        <f t="shared" si="64"/>
        <v>1</v>
      </c>
    </row>
    <row r="3988" spans="1:10">
      <c r="A3988" s="253">
        <v>4180</v>
      </c>
      <c r="B3988" s="253" t="s">
        <v>528</v>
      </c>
      <c r="C3988" s="253" t="s">
        <v>553</v>
      </c>
      <c r="D3988" s="253" t="s">
        <v>4</v>
      </c>
      <c r="I3988" s="253"/>
      <c r="J3988" s="253">
        <f t="shared" si="64"/>
        <v>0</v>
      </c>
    </row>
    <row r="3989" spans="1:10">
      <c r="A3989" s="253">
        <v>4181</v>
      </c>
      <c r="B3989" s="253" t="s">
        <v>528</v>
      </c>
      <c r="C3989" s="253" t="s">
        <v>553</v>
      </c>
      <c r="D3989" s="253" t="s">
        <v>4</v>
      </c>
      <c r="I3989" s="253"/>
      <c r="J3989" s="253">
        <f t="shared" si="64"/>
        <v>0</v>
      </c>
    </row>
    <row r="3990" spans="1:10">
      <c r="A3990" s="253">
        <v>4182</v>
      </c>
      <c r="B3990" s="253" t="s">
        <v>528</v>
      </c>
      <c r="C3990" s="253" t="s">
        <v>553</v>
      </c>
      <c r="D3990" s="253" t="s">
        <v>4</v>
      </c>
      <c r="I3990" s="253"/>
      <c r="J3990" s="253">
        <f t="shared" si="64"/>
        <v>0</v>
      </c>
    </row>
    <row r="3991" spans="1:10">
      <c r="A3991" s="253">
        <v>4183</v>
      </c>
      <c r="B3991" s="253" t="s">
        <v>528</v>
      </c>
      <c r="C3991" s="253" t="s">
        <v>553</v>
      </c>
      <c r="D3991" s="253" t="s">
        <v>4</v>
      </c>
      <c r="I3991" s="253"/>
      <c r="J3991" s="253">
        <f t="shared" si="64"/>
        <v>0</v>
      </c>
    </row>
    <row r="3992" spans="1:10">
      <c r="A3992" s="253">
        <v>4184</v>
      </c>
      <c r="B3992" s="253" t="s">
        <v>528</v>
      </c>
      <c r="C3992" s="253" t="s">
        <v>553</v>
      </c>
      <c r="D3992" s="253" t="s">
        <v>4</v>
      </c>
      <c r="I3992" s="253"/>
      <c r="J3992" s="253">
        <f t="shared" si="64"/>
        <v>0</v>
      </c>
    </row>
    <row r="3993" spans="1:10">
      <c r="A3993" s="253">
        <v>4185</v>
      </c>
      <c r="B3993" s="253" t="s">
        <v>528</v>
      </c>
      <c r="C3993" s="253" t="s">
        <v>553</v>
      </c>
      <c r="D3993" s="253" t="s">
        <v>4</v>
      </c>
      <c r="I3993" s="253"/>
      <c r="J3993" s="253">
        <f t="shared" si="64"/>
        <v>0</v>
      </c>
    </row>
    <row r="3994" spans="1:10">
      <c r="A3994" s="253">
        <v>4186</v>
      </c>
      <c r="B3994" s="253" t="s">
        <v>528</v>
      </c>
      <c r="C3994" s="253" t="s">
        <v>553</v>
      </c>
      <c r="D3994" s="253" t="s">
        <v>4</v>
      </c>
      <c r="I3994" s="253"/>
      <c r="J3994" s="253">
        <f t="shared" si="64"/>
        <v>0</v>
      </c>
    </row>
    <row r="3995" spans="1:10">
      <c r="A3995" s="253">
        <v>4187</v>
      </c>
      <c r="B3995" s="253" t="s">
        <v>528</v>
      </c>
      <c r="C3995" s="253" t="s">
        <v>553</v>
      </c>
      <c r="D3995" s="253" t="s">
        <v>4</v>
      </c>
      <c r="I3995" s="253"/>
      <c r="J3995" s="253">
        <f t="shared" si="64"/>
        <v>0</v>
      </c>
    </row>
    <row r="3996" spans="1:10">
      <c r="A3996" s="253">
        <v>4188</v>
      </c>
      <c r="B3996" s="253" t="s">
        <v>528</v>
      </c>
      <c r="C3996" s="253" t="s">
        <v>553</v>
      </c>
      <c r="D3996" s="253" t="s">
        <v>4</v>
      </c>
      <c r="I3996" s="253"/>
      <c r="J3996" s="253">
        <f t="shared" si="64"/>
        <v>0</v>
      </c>
    </row>
    <row r="3997" spans="1:10">
      <c r="A3997" s="253">
        <v>4189</v>
      </c>
      <c r="B3997" s="253" t="s">
        <v>528</v>
      </c>
      <c r="C3997" s="253" t="s">
        <v>553</v>
      </c>
      <c r="D3997" s="253" t="s">
        <v>4</v>
      </c>
      <c r="I3997" s="253"/>
      <c r="J3997" s="253">
        <f t="shared" si="64"/>
        <v>0</v>
      </c>
    </row>
    <row r="3998" spans="1:10">
      <c r="A3998" s="253">
        <v>4190</v>
      </c>
      <c r="B3998" s="253" t="s">
        <v>528</v>
      </c>
      <c r="C3998" s="253" t="s">
        <v>553</v>
      </c>
      <c r="D3998" s="253" t="s">
        <v>4</v>
      </c>
      <c r="I3998" s="253"/>
      <c r="J3998" s="253">
        <f t="shared" si="64"/>
        <v>0</v>
      </c>
    </row>
    <row r="3999" spans="1:10">
      <c r="A3999" s="253">
        <v>4191</v>
      </c>
      <c r="B3999" s="253" t="s">
        <v>528</v>
      </c>
      <c r="C3999" s="253" t="s">
        <v>553</v>
      </c>
      <c r="D3999" s="253" t="s">
        <v>4</v>
      </c>
      <c r="I3999" s="253"/>
      <c r="J3999" s="253">
        <f t="shared" si="64"/>
        <v>0</v>
      </c>
    </row>
    <row r="4000" spans="1:10">
      <c r="A4000" s="253">
        <v>4192</v>
      </c>
      <c r="B4000" s="253" t="s">
        <v>528</v>
      </c>
      <c r="C4000" s="253" t="s">
        <v>553</v>
      </c>
      <c r="D4000" s="253" t="s">
        <v>4</v>
      </c>
      <c r="I4000" s="253"/>
      <c r="J4000" s="253">
        <f t="shared" si="64"/>
        <v>0</v>
      </c>
    </row>
    <row r="4001" spans="1:10">
      <c r="A4001" s="253">
        <v>4193</v>
      </c>
      <c r="B4001" s="253" t="s">
        <v>528</v>
      </c>
      <c r="C4001" s="253" t="s">
        <v>553</v>
      </c>
      <c r="D4001" s="253" t="s">
        <v>4</v>
      </c>
      <c r="I4001" s="253"/>
      <c r="J4001" s="253">
        <f t="shared" si="64"/>
        <v>0</v>
      </c>
    </row>
    <row r="4002" spans="1:10">
      <c r="A4002" s="253">
        <v>4194</v>
      </c>
      <c r="B4002" s="253" t="s">
        <v>528</v>
      </c>
      <c r="C4002" s="253" t="s">
        <v>553</v>
      </c>
      <c r="D4002" s="253" t="s">
        <v>4</v>
      </c>
      <c r="I4002" s="253"/>
      <c r="J4002" s="253">
        <f t="shared" si="64"/>
        <v>0</v>
      </c>
    </row>
    <row r="4003" spans="1:10">
      <c r="A4003" s="253">
        <v>4195</v>
      </c>
      <c r="B4003" s="253" t="s">
        <v>528</v>
      </c>
      <c r="C4003" s="253" t="s">
        <v>553</v>
      </c>
      <c r="D4003" s="253" t="s">
        <v>4</v>
      </c>
      <c r="I4003" s="253"/>
      <c r="J4003" s="253">
        <f t="shared" si="64"/>
        <v>0</v>
      </c>
    </row>
    <row r="4004" spans="1:10">
      <c r="A4004" s="253">
        <v>4196</v>
      </c>
      <c r="B4004" s="253" t="s">
        <v>528</v>
      </c>
      <c r="C4004" s="253" t="s">
        <v>553</v>
      </c>
      <c r="D4004" s="253" t="s">
        <v>4</v>
      </c>
      <c r="I4004" s="253"/>
      <c r="J4004" s="253">
        <f t="shared" si="64"/>
        <v>0</v>
      </c>
    </row>
    <row r="4005" spans="1:10">
      <c r="A4005" s="253">
        <v>4197</v>
      </c>
      <c r="B4005" s="253" t="s">
        <v>528</v>
      </c>
      <c r="C4005" s="253" t="s">
        <v>553</v>
      </c>
      <c r="D4005" s="253" t="s">
        <v>4</v>
      </c>
      <c r="I4005" s="253"/>
      <c r="J4005" s="253">
        <f t="shared" si="64"/>
        <v>0</v>
      </c>
    </row>
    <row r="4006" spans="1:10">
      <c r="A4006" s="253">
        <v>4198</v>
      </c>
      <c r="B4006" s="253" t="s">
        <v>528</v>
      </c>
      <c r="C4006" s="253" t="s">
        <v>553</v>
      </c>
      <c r="D4006" s="253" t="s">
        <v>4</v>
      </c>
      <c r="I4006" s="253"/>
      <c r="J4006" s="253">
        <f t="shared" si="64"/>
        <v>0</v>
      </c>
    </row>
    <row r="4007" spans="1:10">
      <c r="A4007" s="253">
        <v>4199</v>
      </c>
      <c r="B4007" s="253" t="s">
        <v>528</v>
      </c>
      <c r="C4007" s="253" t="s">
        <v>553</v>
      </c>
      <c r="D4007" s="253" t="s">
        <v>4</v>
      </c>
      <c r="I4007" s="253"/>
      <c r="J4007" s="253">
        <f t="shared" si="64"/>
        <v>0</v>
      </c>
    </row>
    <row r="4008" spans="1:10">
      <c r="A4008" s="253">
        <v>4200</v>
      </c>
      <c r="B4008" s="253" t="s">
        <v>528</v>
      </c>
      <c r="C4008" s="253" t="s">
        <v>553</v>
      </c>
      <c r="D4008" s="253" t="s">
        <v>4</v>
      </c>
      <c r="I4008" s="253"/>
      <c r="J4008" s="253">
        <f t="shared" si="64"/>
        <v>0</v>
      </c>
    </row>
    <row r="4009" spans="1:10">
      <c r="A4009" s="253">
        <v>4201</v>
      </c>
      <c r="B4009" s="253" t="s">
        <v>528</v>
      </c>
      <c r="C4009" s="253" t="s">
        <v>553</v>
      </c>
      <c r="D4009" s="253" t="s">
        <v>4</v>
      </c>
      <c r="I4009" s="253"/>
      <c r="J4009" s="253">
        <f t="shared" si="64"/>
        <v>0</v>
      </c>
    </row>
    <row r="4010" spans="1:10">
      <c r="A4010" s="253">
        <v>4202</v>
      </c>
      <c r="B4010" s="253" t="s">
        <v>528</v>
      </c>
      <c r="C4010" s="253" t="s">
        <v>553</v>
      </c>
      <c r="D4010" s="253" t="s">
        <v>4</v>
      </c>
      <c r="I4010" s="253"/>
      <c r="J4010" s="253">
        <f t="shared" si="64"/>
        <v>0</v>
      </c>
    </row>
    <row r="4011" spans="1:10">
      <c r="A4011" s="253">
        <v>4203</v>
      </c>
      <c r="B4011" s="253" t="s">
        <v>528</v>
      </c>
      <c r="C4011" s="253" t="s">
        <v>553</v>
      </c>
      <c r="D4011" s="253" t="s">
        <v>4</v>
      </c>
      <c r="I4011" s="253"/>
      <c r="J4011" s="253">
        <f t="shared" si="64"/>
        <v>0</v>
      </c>
    </row>
    <row r="4012" spans="1:10">
      <c r="A4012" s="253">
        <v>4204</v>
      </c>
      <c r="B4012" s="253" t="s">
        <v>528</v>
      </c>
      <c r="C4012" s="253" t="s">
        <v>553</v>
      </c>
      <c r="D4012" s="253" t="s">
        <v>4</v>
      </c>
      <c r="I4012" s="253"/>
      <c r="J4012" s="253">
        <f t="shared" si="64"/>
        <v>0</v>
      </c>
    </row>
    <row r="4013" spans="1:10">
      <c r="A4013" s="253">
        <v>4205</v>
      </c>
      <c r="B4013" s="253" t="s">
        <v>528</v>
      </c>
      <c r="C4013" s="253" t="s">
        <v>553</v>
      </c>
      <c r="D4013" s="253" t="s">
        <v>565</v>
      </c>
      <c r="E4013" s="254" t="s">
        <v>565</v>
      </c>
      <c r="G4013" s="257" t="s">
        <v>573</v>
      </c>
      <c r="J4013" s="253">
        <f t="shared" si="64"/>
        <v>1</v>
      </c>
    </row>
    <row r="4014" spans="1:10">
      <c r="A4014" s="253">
        <v>4206</v>
      </c>
      <c r="B4014" s="253" t="s">
        <v>528</v>
      </c>
      <c r="C4014" s="253" t="s">
        <v>553</v>
      </c>
      <c r="D4014" s="253" t="s">
        <v>565</v>
      </c>
      <c r="E4014" s="254" t="s">
        <v>565</v>
      </c>
      <c r="G4014" s="257" t="s">
        <v>573</v>
      </c>
      <c r="J4014" s="253">
        <f t="shared" si="64"/>
        <v>1</v>
      </c>
    </row>
    <row r="4015" spans="1:10">
      <c r="A4015" s="253">
        <v>4207</v>
      </c>
      <c r="B4015" s="253" t="s">
        <v>528</v>
      </c>
      <c r="C4015" s="253" t="s">
        <v>553</v>
      </c>
      <c r="D4015" s="253" t="s">
        <v>565</v>
      </c>
      <c r="E4015" s="254" t="s">
        <v>565</v>
      </c>
      <c r="G4015" s="257" t="s">
        <v>573</v>
      </c>
      <c r="J4015" s="253">
        <f t="shared" si="64"/>
        <v>1</v>
      </c>
    </row>
    <row r="4016" spans="1:10">
      <c r="A4016" s="253">
        <v>4208</v>
      </c>
      <c r="B4016" s="253" t="s">
        <v>528</v>
      </c>
      <c r="C4016" s="253" t="s">
        <v>553</v>
      </c>
      <c r="D4016" s="253" t="s">
        <v>565</v>
      </c>
      <c r="E4016" s="254" t="s">
        <v>565</v>
      </c>
      <c r="G4016" s="257" t="s">
        <v>573</v>
      </c>
      <c r="J4016" s="253">
        <f t="shared" si="64"/>
        <v>1</v>
      </c>
    </row>
    <row r="4017" spans="1:10">
      <c r="A4017" s="253">
        <v>4209</v>
      </c>
      <c r="B4017" s="253" t="s">
        <v>528</v>
      </c>
      <c r="C4017" s="253" t="s">
        <v>553</v>
      </c>
      <c r="D4017" s="253" t="s">
        <v>564</v>
      </c>
      <c r="E4017" s="254" t="s">
        <v>565</v>
      </c>
      <c r="F4017" s="254" t="s">
        <v>365</v>
      </c>
      <c r="G4017" s="257" t="s">
        <v>573</v>
      </c>
      <c r="J4017" s="253">
        <f t="shared" si="64"/>
        <v>1</v>
      </c>
    </row>
    <row r="4018" spans="1:10">
      <c r="A4018" s="253">
        <v>4210</v>
      </c>
      <c r="B4018" s="253" t="s">
        <v>528</v>
      </c>
      <c r="C4018" s="253" t="s">
        <v>479</v>
      </c>
      <c r="D4018" s="253" t="s">
        <v>565</v>
      </c>
      <c r="E4018" s="254" t="s">
        <v>565</v>
      </c>
      <c r="G4018" s="257" t="s">
        <v>566</v>
      </c>
      <c r="J4018" s="253">
        <f t="shared" si="64"/>
        <v>1</v>
      </c>
    </row>
    <row r="4019" spans="1:10">
      <c r="A4019" s="253">
        <v>4211</v>
      </c>
      <c r="B4019" s="253" t="s">
        <v>528</v>
      </c>
      <c r="C4019" s="253" t="s">
        <v>479</v>
      </c>
      <c r="D4019" s="253" t="s">
        <v>565</v>
      </c>
      <c r="E4019" s="254" t="s">
        <v>565</v>
      </c>
      <c r="G4019" s="257" t="s">
        <v>566</v>
      </c>
      <c r="J4019" s="253">
        <f t="shared" si="64"/>
        <v>1</v>
      </c>
    </row>
    <row r="4020" spans="1:10">
      <c r="A4020" s="253">
        <v>4212</v>
      </c>
      <c r="B4020" s="253" t="s">
        <v>528</v>
      </c>
      <c r="C4020" s="253" t="s">
        <v>479</v>
      </c>
      <c r="D4020" s="253" t="s">
        <v>565</v>
      </c>
      <c r="E4020" s="254" t="s">
        <v>565</v>
      </c>
      <c r="G4020" s="257" t="s">
        <v>566</v>
      </c>
      <c r="J4020" s="253">
        <f t="shared" si="64"/>
        <v>1</v>
      </c>
    </row>
    <row r="4021" spans="1:10">
      <c r="A4021" s="253">
        <v>4213</v>
      </c>
      <c r="B4021" s="253" t="s">
        <v>528</v>
      </c>
      <c r="C4021" s="253" t="s">
        <v>479</v>
      </c>
      <c r="D4021" s="253" t="s">
        <v>565</v>
      </c>
      <c r="E4021" s="254" t="s">
        <v>565</v>
      </c>
      <c r="G4021" s="257" t="s">
        <v>566</v>
      </c>
      <c r="J4021" s="253">
        <f t="shared" si="64"/>
        <v>1</v>
      </c>
    </row>
    <row r="4022" spans="1:10">
      <c r="A4022" s="253">
        <v>4214</v>
      </c>
      <c r="B4022" s="253" t="s">
        <v>528</v>
      </c>
      <c r="C4022" s="253" t="s">
        <v>479</v>
      </c>
      <c r="D4022" s="253" t="s">
        <v>565</v>
      </c>
      <c r="E4022" s="254" t="s">
        <v>565</v>
      </c>
      <c r="G4022" s="257" t="s">
        <v>566</v>
      </c>
      <c r="J4022" s="253">
        <f t="shared" si="64"/>
        <v>1</v>
      </c>
    </row>
    <row r="4023" spans="1:10">
      <c r="A4023" s="253">
        <v>4215</v>
      </c>
      <c r="B4023" s="253" t="s">
        <v>528</v>
      </c>
      <c r="C4023" s="253" t="s">
        <v>479</v>
      </c>
      <c r="D4023" s="253" t="s">
        <v>564</v>
      </c>
      <c r="E4023" s="254" t="s">
        <v>565</v>
      </c>
      <c r="F4023" s="254" t="s">
        <v>365</v>
      </c>
      <c r="G4023" s="257" t="s">
        <v>566</v>
      </c>
      <c r="J4023" s="253">
        <f t="shared" si="64"/>
        <v>1</v>
      </c>
    </row>
    <row r="4024" spans="1:10">
      <c r="A4024" s="253">
        <v>4216</v>
      </c>
      <c r="B4024" s="253" t="s">
        <v>528</v>
      </c>
      <c r="C4024" s="253" t="s">
        <v>479</v>
      </c>
      <c r="D4024" s="253" t="s">
        <v>565</v>
      </c>
      <c r="E4024" s="254" t="s">
        <v>565</v>
      </c>
      <c r="G4024" s="257" t="s">
        <v>566</v>
      </c>
      <c r="J4024" s="253">
        <f t="shared" si="64"/>
        <v>1</v>
      </c>
    </row>
    <row r="4025" spans="1:10">
      <c r="A4025" s="253">
        <v>4217</v>
      </c>
      <c r="B4025" s="253" t="s">
        <v>528</v>
      </c>
      <c r="C4025" s="253" t="s">
        <v>479</v>
      </c>
      <c r="D4025" s="253" t="s">
        <v>564</v>
      </c>
      <c r="E4025" s="254" t="s">
        <v>565</v>
      </c>
      <c r="F4025" s="254" t="s">
        <v>365</v>
      </c>
      <c r="G4025" s="257" t="s">
        <v>566</v>
      </c>
      <c r="J4025" s="253">
        <f t="shared" si="64"/>
        <v>1</v>
      </c>
    </row>
    <row r="4026" spans="1:10">
      <c r="A4026" s="253">
        <v>4218</v>
      </c>
      <c r="B4026" s="253" t="s">
        <v>528</v>
      </c>
      <c r="C4026" s="253" t="s">
        <v>479</v>
      </c>
      <c r="D4026" s="253" t="s">
        <v>564</v>
      </c>
      <c r="E4026" s="254" t="s">
        <v>565</v>
      </c>
      <c r="F4026" s="254" t="s">
        <v>365</v>
      </c>
      <c r="G4026" s="257" t="s">
        <v>566</v>
      </c>
      <c r="J4026" s="253">
        <f t="shared" si="64"/>
        <v>1</v>
      </c>
    </row>
    <row r="4027" spans="1:10">
      <c r="A4027" s="253">
        <v>4219</v>
      </c>
      <c r="B4027" s="253" t="s">
        <v>528</v>
      </c>
      <c r="C4027" s="253" t="s">
        <v>479</v>
      </c>
      <c r="D4027" s="253" t="s">
        <v>565</v>
      </c>
      <c r="E4027" s="254" t="s">
        <v>565</v>
      </c>
      <c r="G4027" s="257" t="s">
        <v>566</v>
      </c>
      <c r="J4027" s="253">
        <f t="shared" si="64"/>
        <v>1</v>
      </c>
    </row>
    <row r="4028" spans="1:10">
      <c r="A4028" s="253">
        <v>4220</v>
      </c>
      <c r="B4028" s="253" t="s">
        <v>528</v>
      </c>
      <c r="C4028" s="253" t="s">
        <v>479</v>
      </c>
      <c r="D4028" s="253" t="s">
        <v>565</v>
      </c>
      <c r="E4028" s="254" t="s">
        <v>565</v>
      </c>
      <c r="G4028" s="257" t="s">
        <v>566</v>
      </c>
      <c r="J4028" s="253">
        <f t="shared" si="64"/>
        <v>1</v>
      </c>
    </row>
    <row r="4029" spans="1:10">
      <c r="A4029" s="253">
        <v>4221</v>
      </c>
      <c r="B4029" s="253" t="s">
        <v>528</v>
      </c>
      <c r="C4029" s="253" t="s">
        <v>479</v>
      </c>
      <c r="D4029" s="253" t="s">
        <v>565</v>
      </c>
      <c r="E4029" s="254" t="s">
        <v>565</v>
      </c>
      <c r="G4029" s="257" t="s">
        <v>566</v>
      </c>
      <c r="J4029" s="253">
        <f t="shared" si="64"/>
        <v>1</v>
      </c>
    </row>
    <row r="4030" spans="1:10">
      <c r="A4030" s="253">
        <v>4222</v>
      </c>
      <c r="B4030" s="253" t="s">
        <v>528</v>
      </c>
      <c r="C4030" s="253" t="s">
        <v>479</v>
      </c>
      <c r="D4030" s="253" t="s">
        <v>4</v>
      </c>
      <c r="I4030" s="253"/>
      <c r="J4030" s="253">
        <f t="shared" si="64"/>
        <v>0</v>
      </c>
    </row>
    <row r="4031" spans="1:10">
      <c r="A4031" s="253">
        <v>4223</v>
      </c>
      <c r="B4031" s="253" t="s">
        <v>528</v>
      </c>
      <c r="C4031" s="253" t="s">
        <v>479</v>
      </c>
      <c r="D4031" s="253" t="s">
        <v>565</v>
      </c>
      <c r="E4031" s="254" t="s">
        <v>565</v>
      </c>
      <c r="G4031" s="257" t="s">
        <v>566</v>
      </c>
      <c r="J4031" s="253">
        <f t="shared" si="64"/>
        <v>1</v>
      </c>
    </row>
    <row r="4032" spans="1:10">
      <c r="A4032" s="253">
        <v>4224</v>
      </c>
      <c r="B4032" s="253" t="s">
        <v>528</v>
      </c>
      <c r="C4032" s="253" t="s">
        <v>479</v>
      </c>
      <c r="D4032" s="253" t="s">
        <v>565</v>
      </c>
      <c r="E4032" s="254" t="s">
        <v>565</v>
      </c>
      <c r="G4032" s="257" t="s">
        <v>566</v>
      </c>
      <c r="J4032" s="253">
        <f t="shared" si="64"/>
        <v>1</v>
      </c>
    </row>
    <row r="4033" spans="1:10">
      <c r="A4033" s="253">
        <v>4225</v>
      </c>
      <c r="B4033" s="253" t="s">
        <v>528</v>
      </c>
      <c r="C4033" s="253" t="s">
        <v>479</v>
      </c>
      <c r="D4033" s="253" t="s">
        <v>565</v>
      </c>
      <c r="E4033" s="254" t="s">
        <v>565</v>
      </c>
      <c r="G4033" s="257" t="s">
        <v>566</v>
      </c>
      <c r="J4033" s="253">
        <f t="shared" si="64"/>
        <v>1</v>
      </c>
    </row>
    <row r="4034" spans="1:10">
      <c r="A4034" s="253">
        <v>4226</v>
      </c>
      <c r="B4034" s="253" t="s">
        <v>528</v>
      </c>
      <c r="C4034" s="253" t="s">
        <v>479</v>
      </c>
      <c r="D4034" s="253" t="s">
        <v>565</v>
      </c>
      <c r="E4034" s="254" t="s">
        <v>565</v>
      </c>
      <c r="G4034" s="257" t="s">
        <v>566</v>
      </c>
      <c r="J4034" s="253">
        <f t="shared" si="64"/>
        <v>1</v>
      </c>
    </row>
    <row r="4035" spans="1:10">
      <c r="A4035" s="253">
        <v>4227</v>
      </c>
      <c r="B4035" s="253" t="s">
        <v>528</v>
      </c>
      <c r="C4035" s="253" t="s">
        <v>479</v>
      </c>
      <c r="D4035" s="253" t="s">
        <v>565</v>
      </c>
      <c r="E4035" s="254" t="s">
        <v>565</v>
      </c>
      <c r="G4035" s="257" t="s">
        <v>566</v>
      </c>
      <c r="J4035" s="253">
        <f t="shared" si="64"/>
        <v>1</v>
      </c>
    </row>
    <row r="4036" spans="1:10">
      <c r="A4036" s="253">
        <v>4228</v>
      </c>
      <c r="B4036" s="253" t="s">
        <v>528</v>
      </c>
      <c r="C4036" s="253" t="s">
        <v>479</v>
      </c>
      <c r="D4036" s="253" t="s">
        <v>565</v>
      </c>
      <c r="E4036" s="254" t="s">
        <v>565</v>
      </c>
      <c r="G4036" s="257" t="s">
        <v>566</v>
      </c>
      <c r="J4036" s="253">
        <f t="shared" si="64"/>
        <v>1</v>
      </c>
    </row>
    <row r="4037" spans="1:10">
      <c r="A4037" s="253">
        <v>4229</v>
      </c>
      <c r="B4037" s="253" t="s">
        <v>528</v>
      </c>
      <c r="C4037" s="253" t="s">
        <v>479</v>
      </c>
      <c r="D4037" s="253" t="s">
        <v>565</v>
      </c>
      <c r="E4037" s="254" t="s">
        <v>565</v>
      </c>
      <c r="G4037" s="257" t="s">
        <v>566</v>
      </c>
      <c r="J4037" s="253">
        <f t="shared" si="64"/>
        <v>1</v>
      </c>
    </row>
    <row r="4038" spans="1:10">
      <c r="A4038" s="253">
        <v>4230</v>
      </c>
      <c r="B4038" s="253" t="s">
        <v>528</v>
      </c>
      <c r="C4038" s="253" t="s">
        <v>479</v>
      </c>
      <c r="D4038" s="253" t="s">
        <v>4</v>
      </c>
      <c r="I4038" s="253"/>
      <c r="J4038" s="253">
        <f t="shared" si="64"/>
        <v>0</v>
      </c>
    </row>
    <row r="4039" spans="1:10">
      <c r="A4039" s="253">
        <v>4231</v>
      </c>
      <c r="B4039" s="253" t="s">
        <v>528</v>
      </c>
      <c r="C4039" s="253" t="s">
        <v>479</v>
      </c>
      <c r="D4039" s="253" t="s">
        <v>4</v>
      </c>
      <c r="I4039" s="253"/>
      <c r="J4039" s="253">
        <f t="shared" si="64"/>
        <v>0</v>
      </c>
    </row>
    <row r="4040" spans="1:10">
      <c r="A4040" s="253">
        <v>4232</v>
      </c>
      <c r="B4040" s="253" t="s">
        <v>528</v>
      </c>
      <c r="C4040" s="253" t="s">
        <v>479</v>
      </c>
      <c r="D4040" s="253" t="s">
        <v>4</v>
      </c>
      <c r="I4040" s="253"/>
      <c r="J4040" s="253">
        <f t="shared" si="64"/>
        <v>0</v>
      </c>
    </row>
    <row r="4041" spans="1:10">
      <c r="A4041" s="253">
        <v>4233</v>
      </c>
      <c r="B4041" s="253" t="s">
        <v>528</v>
      </c>
      <c r="C4041" s="253" t="s">
        <v>479</v>
      </c>
      <c r="D4041" s="253" t="s">
        <v>4</v>
      </c>
      <c r="I4041" s="253"/>
      <c r="J4041" s="253">
        <f t="shared" ref="J4041:J4104" si="65">IF(E4041="Category 1",1,IF(E4041="Category 2",2,IF(E4041="Category 3",3,0)))</f>
        <v>0</v>
      </c>
    </row>
    <row r="4042" spans="1:10">
      <c r="A4042" s="253">
        <v>4234</v>
      </c>
      <c r="B4042" s="253" t="s">
        <v>528</v>
      </c>
      <c r="C4042" s="253" t="s">
        <v>479</v>
      </c>
      <c r="D4042" s="253" t="s">
        <v>4</v>
      </c>
      <c r="I4042" s="253"/>
      <c r="J4042" s="253">
        <f t="shared" si="65"/>
        <v>0</v>
      </c>
    </row>
    <row r="4043" spans="1:10">
      <c r="A4043" s="253">
        <v>4235</v>
      </c>
      <c r="B4043" s="253" t="s">
        <v>528</v>
      </c>
      <c r="C4043" s="253" t="s">
        <v>479</v>
      </c>
      <c r="D4043" s="253" t="s">
        <v>4</v>
      </c>
      <c r="I4043" s="253"/>
      <c r="J4043" s="253">
        <f t="shared" si="65"/>
        <v>0</v>
      </c>
    </row>
    <row r="4044" spans="1:10">
      <c r="A4044" s="253">
        <v>4236</v>
      </c>
      <c r="B4044" s="253" t="s">
        <v>528</v>
      </c>
      <c r="C4044" s="253" t="s">
        <v>479</v>
      </c>
      <c r="D4044" s="253" t="s">
        <v>4</v>
      </c>
      <c r="I4044" s="253"/>
      <c r="J4044" s="253">
        <f t="shared" si="65"/>
        <v>0</v>
      </c>
    </row>
    <row r="4045" spans="1:10">
      <c r="A4045" s="253">
        <v>4237</v>
      </c>
      <c r="B4045" s="253" t="s">
        <v>528</v>
      </c>
      <c r="C4045" s="253" t="s">
        <v>479</v>
      </c>
      <c r="D4045" s="253" t="s">
        <v>4</v>
      </c>
      <c r="I4045" s="253"/>
      <c r="J4045" s="253">
        <f t="shared" si="65"/>
        <v>0</v>
      </c>
    </row>
    <row r="4046" spans="1:10">
      <c r="A4046" s="253">
        <v>4238</v>
      </c>
      <c r="B4046" s="253" t="s">
        <v>528</v>
      </c>
      <c r="C4046" s="253" t="s">
        <v>479</v>
      </c>
      <c r="D4046" s="253" t="s">
        <v>4</v>
      </c>
      <c r="I4046" s="253"/>
      <c r="J4046" s="253">
        <f t="shared" si="65"/>
        <v>0</v>
      </c>
    </row>
    <row r="4047" spans="1:10">
      <c r="A4047" s="253">
        <v>4239</v>
      </c>
      <c r="B4047" s="253" t="s">
        <v>528</v>
      </c>
      <c r="C4047" s="253" t="s">
        <v>479</v>
      </c>
      <c r="D4047" s="253" t="s">
        <v>4</v>
      </c>
      <c r="I4047" s="253"/>
      <c r="J4047" s="253">
        <f t="shared" si="65"/>
        <v>0</v>
      </c>
    </row>
    <row r="4048" spans="1:10">
      <c r="A4048" s="253">
        <v>4240</v>
      </c>
      <c r="B4048" s="253" t="s">
        <v>528</v>
      </c>
      <c r="C4048" s="253" t="s">
        <v>479</v>
      </c>
      <c r="D4048" s="253" t="s">
        <v>4</v>
      </c>
      <c r="I4048" s="253"/>
      <c r="J4048" s="253">
        <f t="shared" si="65"/>
        <v>0</v>
      </c>
    </row>
    <row r="4049" spans="1:10">
      <c r="A4049" s="253">
        <v>4241</v>
      </c>
      <c r="B4049" s="253" t="s">
        <v>528</v>
      </c>
      <c r="C4049" s="253" t="s">
        <v>479</v>
      </c>
      <c r="D4049" s="253" t="s">
        <v>4</v>
      </c>
      <c r="I4049" s="253"/>
      <c r="J4049" s="253">
        <f t="shared" si="65"/>
        <v>0</v>
      </c>
    </row>
    <row r="4050" spans="1:10">
      <c r="A4050" s="253">
        <v>4242</v>
      </c>
      <c r="B4050" s="253" t="s">
        <v>528</v>
      </c>
      <c r="C4050" s="253" t="s">
        <v>479</v>
      </c>
      <c r="D4050" s="253" t="s">
        <v>4</v>
      </c>
      <c r="I4050" s="253"/>
      <c r="J4050" s="253">
        <f t="shared" si="65"/>
        <v>0</v>
      </c>
    </row>
    <row r="4051" spans="1:10">
      <c r="A4051" s="253">
        <v>4243</v>
      </c>
      <c r="B4051" s="253" t="s">
        <v>528</v>
      </c>
      <c r="C4051" s="253" t="s">
        <v>479</v>
      </c>
      <c r="D4051" s="253" t="s">
        <v>4</v>
      </c>
      <c r="I4051" s="253"/>
      <c r="J4051" s="253">
        <f t="shared" si="65"/>
        <v>0</v>
      </c>
    </row>
    <row r="4052" spans="1:10">
      <c r="A4052" s="253">
        <v>4244</v>
      </c>
      <c r="B4052" s="253" t="s">
        <v>528</v>
      </c>
      <c r="C4052" s="253" t="s">
        <v>479</v>
      </c>
      <c r="D4052" s="253" t="s">
        <v>4</v>
      </c>
      <c r="I4052" s="253"/>
      <c r="J4052" s="253">
        <f t="shared" si="65"/>
        <v>0</v>
      </c>
    </row>
    <row r="4053" spans="1:10">
      <c r="A4053" s="253">
        <v>4245</v>
      </c>
      <c r="B4053" s="253" t="s">
        <v>528</v>
      </c>
      <c r="C4053" s="253" t="s">
        <v>479</v>
      </c>
      <c r="D4053" s="253" t="s">
        <v>4</v>
      </c>
      <c r="I4053" s="253"/>
      <c r="J4053" s="253">
        <f t="shared" si="65"/>
        <v>0</v>
      </c>
    </row>
    <row r="4054" spans="1:10">
      <c r="A4054" s="253">
        <v>4246</v>
      </c>
      <c r="B4054" s="253" t="s">
        <v>528</v>
      </c>
      <c r="C4054" s="253" t="s">
        <v>479</v>
      </c>
      <c r="D4054" s="253" t="s">
        <v>4</v>
      </c>
      <c r="I4054" s="253"/>
      <c r="J4054" s="253">
        <f t="shared" si="65"/>
        <v>0</v>
      </c>
    </row>
    <row r="4055" spans="1:10">
      <c r="A4055" s="253">
        <v>4247</v>
      </c>
      <c r="B4055" s="253" t="s">
        <v>528</v>
      </c>
      <c r="C4055" s="253" t="s">
        <v>479</v>
      </c>
      <c r="D4055" s="253" t="s">
        <v>4</v>
      </c>
      <c r="I4055" s="253"/>
      <c r="J4055" s="253">
        <f t="shared" si="65"/>
        <v>0</v>
      </c>
    </row>
    <row r="4056" spans="1:10">
      <c r="A4056" s="253">
        <v>4248</v>
      </c>
      <c r="B4056" s="253" t="s">
        <v>528</v>
      </c>
      <c r="C4056" s="253" t="s">
        <v>479</v>
      </c>
      <c r="D4056" s="253" t="s">
        <v>4</v>
      </c>
      <c r="I4056" s="253"/>
      <c r="J4056" s="253">
        <f t="shared" si="65"/>
        <v>0</v>
      </c>
    </row>
    <row r="4057" spans="1:10">
      <c r="A4057" s="253">
        <v>4249</v>
      </c>
      <c r="B4057" s="253" t="s">
        <v>528</v>
      </c>
      <c r="C4057" s="253" t="s">
        <v>479</v>
      </c>
      <c r="D4057" s="253" t="s">
        <v>4</v>
      </c>
      <c r="I4057" s="253"/>
      <c r="J4057" s="253">
        <f t="shared" si="65"/>
        <v>0</v>
      </c>
    </row>
    <row r="4058" spans="1:10">
      <c r="A4058" s="253">
        <v>4250</v>
      </c>
      <c r="B4058" s="253" t="s">
        <v>528</v>
      </c>
      <c r="C4058" s="253" t="s">
        <v>479</v>
      </c>
      <c r="D4058" s="253" t="s">
        <v>4</v>
      </c>
      <c r="I4058" s="253"/>
      <c r="J4058" s="253">
        <f t="shared" si="65"/>
        <v>0</v>
      </c>
    </row>
    <row r="4059" spans="1:10">
      <c r="A4059" s="253">
        <v>4251</v>
      </c>
      <c r="B4059" s="253" t="s">
        <v>528</v>
      </c>
      <c r="C4059" s="253" t="s">
        <v>479</v>
      </c>
      <c r="D4059" s="253" t="s">
        <v>4</v>
      </c>
      <c r="I4059" s="253"/>
      <c r="J4059" s="253">
        <f t="shared" si="65"/>
        <v>0</v>
      </c>
    </row>
    <row r="4060" spans="1:10">
      <c r="A4060" s="253">
        <v>4252</v>
      </c>
      <c r="B4060" s="253" t="s">
        <v>528</v>
      </c>
      <c r="C4060" s="253" t="s">
        <v>479</v>
      </c>
      <c r="D4060" s="253" t="s">
        <v>4</v>
      </c>
      <c r="I4060" s="253"/>
      <c r="J4060" s="253">
        <f t="shared" si="65"/>
        <v>0</v>
      </c>
    </row>
    <row r="4061" spans="1:10">
      <c r="A4061" s="253">
        <v>4253</v>
      </c>
      <c r="B4061" s="253" t="s">
        <v>528</v>
      </c>
      <c r="C4061" s="253" t="s">
        <v>479</v>
      </c>
      <c r="D4061" s="253" t="s">
        <v>4</v>
      </c>
      <c r="I4061" s="253"/>
      <c r="J4061" s="253">
        <f t="shared" si="65"/>
        <v>0</v>
      </c>
    </row>
    <row r="4062" spans="1:10">
      <c r="A4062" s="253">
        <v>4254</v>
      </c>
      <c r="B4062" s="253" t="s">
        <v>528</v>
      </c>
      <c r="C4062" s="253" t="s">
        <v>479</v>
      </c>
      <c r="D4062" s="253" t="s">
        <v>4</v>
      </c>
      <c r="I4062" s="253"/>
      <c r="J4062" s="253">
        <f t="shared" si="65"/>
        <v>0</v>
      </c>
    </row>
    <row r="4063" spans="1:10">
      <c r="A4063" s="253">
        <v>4255</v>
      </c>
      <c r="B4063" s="253" t="s">
        <v>528</v>
      </c>
      <c r="C4063" s="253" t="s">
        <v>479</v>
      </c>
      <c r="D4063" s="253" t="s">
        <v>4</v>
      </c>
      <c r="I4063" s="253"/>
      <c r="J4063" s="253">
        <f t="shared" si="65"/>
        <v>0</v>
      </c>
    </row>
    <row r="4064" spans="1:10">
      <c r="A4064" s="253">
        <v>4256</v>
      </c>
      <c r="B4064" s="253" t="s">
        <v>528</v>
      </c>
      <c r="C4064" s="253" t="s">
        <v>479</v>
      </c>
      <c r="D4064" s="253" t="s">
        <v>4</v>
      </c>
      <c r="I4064" s="253"/>
      <c r="J4064" s="253">
        <f t="shared" si="65"/>
        <v>0</v>
      </c>
    </row>
    <row r="4065" spans="1:10">
      <c r="A4065" s="253">
        <v>4257</v>
      </c>
      <c r="B4065" s="253" t="s">
        <v>528</v>
      </c>
      <c r="C4065" s="253" t="s">
        <v>479</v>
      </c>
      <c r="D4065" s="253" t="s">
        <v>4</v>
      </c>
      <c r="I4065" s="253"/>
      <c r="J4065" s="253">
        <f t="shared" si="65"/>
        <v>0</v>
      </c>
    </row>
    <row r="4066" spans="1:10">
      <c r="A4066" s="253">
        <v>4258</v>
      </c>
      <c r="B4066" s="253" t="s">
        <v>528</v>
      </c>
      <c r="C4066" s="253" t="s">
        <v>479</v>
      </c>
      <c r="D4066" s="253" t="s">
        <v>4</v>
      </c>
      <c r="I4066" s="253"/>
      <c r="J4066" s="253">
        <f t="shared" si="65"/>
        <v>0</v>
      </c>
    </row>
    <row r="4067" spans="1:10">
      <c r="A4067" s="253">
        <v>4259</v>
      </c>
      <c r="B4067" s="253" t="s">
        <v>528</v>
      </c>
      <c r="C4067" s="253" t="s">
        <v>479</v>
      </c>
      <c r="D4067" s="253" t="s">
        <v>4</v>
      </c>
      <c r="I4067" s="253"/>
      <c r="J4067" s="253">
        <f t="shared" si="65"/>
        <v>0</v>
      </c>
    </row>
    <row r="4068" spans="1:10">
      <c r="A4068" s="253">
        <v>4260</v>
      </c>
      <c r="B4068" s="253" t="s">
        <v>528</v>
      </c>
      <c r="C4068" s="253" t="s">
        <v>479</v>
      </c>
      <c r="D4068" s="253" t="s">
        <v>4</v>
      </c>
      <c r="I4068" s="253"/>
      <c r="J4068" s="253">
        <f t="shared" si="65"/>
        <v>0</v>
      </c>
    </row>
    <row r="4069" spans="1:10">
      <c r="A4069" s="253">
        <v>4261</v>
      </c>
      <c r="B4069" s="253" t="s">
        <v>528</v>
      </c>
      <c r="C4069" s="253" t="s">
        <v>479</v>
      </c>
      <c r="D4069" s="253" t="s">
        <v>4</v>
      </c>
      <c r="I4069" s="253"/>
      <c r="J4069" s="253">
        <f t="shared" si="65"/>
        <v>0</v>
      </c>
    </row>
    <row r="4070" spans="1:10">
      <c r="A4070" s="253">
        <v>4262</v>
      </c>
      <c r="B4070" s="253" t="s">
        <v>528</v>
      </c>
      <c r="C4070" s="253" t="s">
        <v>479</v>
      </c>
      <c r="D4070" s="253" t="s">
        <v>4</v>
      </c>
      <c r="I4070" s="253"/>
      <c r="J4070" s="253">
        <f t="shared" si="65"/>
        <v>0</v>
      </c>
    </row>
    <row r="4071" spans="1:10">
      <c r="A4071" s="253">
        <v>4263</v>
      </c>
      <c r="B4071" s="253" t="s">
        <v>528</v>
      </c>
      <c r="C4071" s="253" t="s">
        <v>479</v>
      </c>
      <c r="D4071" s="253" t="s">
        <v>4</v>
      </c>
      <c r="I4071" s="253"/>
      <c r="J4071" s="253">
        <f t="shared" si="65"/>
        <v>0</v>
      </c>
    </row>
    <row r="4072" spans="1:10">
      <c r="A4072" s="253">
        <v>4264</v>
      </c>
      <c r="B4072" s="253" t="s">
        <v>528</v>
      </c>
      <c r="C4072" s="253" t="s">
        <v>479</v>
      </c>
      <c r="D4072" s="253" t="s">
        <v>4</v>
      </c>
      <c r="I4072" s="253"/>
      <c r="J4072" s="253">
        <f t="shared" si="65"/>
        <v>0</v>
      </c>
    </row>
    <row r="4073" spans="1:10">
      <c r="A4073" s="253">
        <v>4265</v>
      </c>
      <c r="B4073" s="253" t="s">
        <v>528</v>
      </c>
      <c r="C4073" s="253" t="s">
        <v>479</v>
      </c>
      <c r="D4073" s="253" t="s">
        <v>4</v>
      </c>
      <c r="I4073" s="253"/>
      <c r="J4073" s="253">
        <f t="shared" si="65"/>
        <v>0</v>
      </c>
    </row>
    <row r="4074" spans="1:10">
      <c r="A4074" s="253">
        <v>4266</v>
      </c>
      <c r="B4074" s="253" t="s">
        <v>528</v>
      </c>
      <c r="C4074" s="253" t="s">
        <v>479</v>
      </c>
      <c r="D4074" s="253" t="s">
        <v>4</v>
      </c>
      <c r="I4074" s="253"/>
      <c r="J4074" s="253">
        <f t="shared" si="65"/>
        <v>0</v>
      </c>
    </row>
    <row r="4075" spans="1:10">
      <c r="A4075" s="253">
        <v>4267</v>
      </c>
      <c r="B4075" s="253" t="s">
        <v>528</v>
      </c>
      <c r="C4075" s="253" t="s">
        <v>479</v>
      </c>
      <c r="D4075" s="253" t="s">
        <v>4</v>
      </c>
      <c r="I4075" s="253"/>
      <c r="J4075" s="253">
        <f t="shared" si="65"/>
        <v>0</v>
      </c>
    </row>
    <row r="4076" spans="1:10">
      <c r="A4076" s="253">
        <v>4268</v>
      </c>
      <c r="B4076" s="253" t="s">
        <v>528</v>
      </c>
      <c r="C4076" s="253" t="s">
        <v>479</v>
      </c>
      <c r="D4076" s="253" t="s">
        <v>4</v>
      </c>
      <c r="I4076" s="253"/>
      <c r="J4076" s="253">
        <f t="shared" si="65"/>
        <v>0</v>
      </c>
    </row>
    <row r="4077" spans="1:10">
      <c r="A4077" s="253">
        <v>4269</v>
      </c>
      <c r="B4077" s="253" t="s">
        <v>528</v>
      </c>
      <c r="C4077" s="253" t="s">
        <v>479</v>
      </c>
      <c r="D4077" s="253" t="s">
        <v>4</v>
      </c>
      <c r="I4077" s="253"/>
      <c r="J4077" s="253">
        <f t="shared" si="65"/>
        <v>0</v>
      </c>
    </row>
    <row r="4078" spans="1:10">
      <c r="A4078" s="253">
        <v>4270</v>
      </c>
      <c r="B4078" s="253" t="s">
        <v>528</v>
      </c>
      <c r="C4078" s="253" t="s">
        <v>479</v>
      </c>
      <c r="D4078" s="253" t="s">
        <v>4</v>
      </c>
      <c r="E4078" s="254" t="s">
        <v>570</v>
      </c>
      <c r="J4078" s="253">
        <f t="shared" si="65"/>
        <v>2</v>
      </c>
    </row>
    <row r="4079" spans="1:10">
      <c r="A4079" s="253">
        <v>4271</v>
      </c>
      <c r="B4079" s="253" t="s">
        <v>528</v>
      </c>
      <c r="C4079" s="253" t="s">
        <v>479</v>
      </c>
      <c r="D4079" s="253" t="s">
        <v>4</v>
      </c>
      <c r="E4079" s="254" t="s">
        <v>570</v>
      </c>
      <c r="J4079" s="253">
        <f t="shared" si="65"/>
        <v>2</v>
      </c>
    </row>
    <row r="4080" spans="1:10">
      <c r="A4080" s="253">
        <v>4272</v>
      </c>
      <c r="B4080" s="253" t="s">
        <v>528</v>
      </c>
      <c r="C4080" s="253" t="s">
        <v>479</v>
      </c>
      <c r="D4080" s="253" t="s">
        <v>4</v>
      </c>
      <c r="E4080" s="254" t="s">
        <v>570</v>
      </c>
      <c r="J4080" s="253">
        <f t="shared" si="65"/>
        <v>2</v>
      </c>
    </row>
    <row r="4081" spans="1:10">
      <c r="A4081" s="253">
        <v>4273</v>
      </c>
      <c r="B4081" s="253" t="s">
        <v>528</v>
      </c>
      <c r="C4081" s="253" t="s">
        <v>479</v>
      </c>
      <c r="D4081" s="253" t="s">
        <v>4</v>
      </c>
      <c r="I4081" s="253"/>
      <c r="J4081" s="253">
        <f t="shared" si="65"/>
        <v>0</v>
      </c>
    </row>
    <row r="4082" spans="1:10">
      <c r="A4082" s="253">
        <v>4274</v>
      </c>
      <c r="B4082" s="253" t="s">
        <v>528</v>
      </c>
      <c r="C4082" s="253" t="s">
        <v>479</v>
      </c>
      <c r="D4082" s="253" t="s">
        <v>4</v>
      </c>
      <c r="I4082" s="253"/>
      <c r="J4082" s="253">
        <f t="shared" si="65"/>
        <v>0</v>
      </c>
    </row>
    <row r="4083" spans="1:10">
      <c r="A4083" s="253">
        <v>4275</v>
      </c>
      <c r="B4083" s="253" t="s">
        <v>528</v>
      </c>
      <c r="C4083" s="253" t="s">
        <v>479</v>
      </c>
      <c r="D4083" s="253" t="s">
        <v>4</v>
      </c>
      <c r="I4083" s="253"/>
      <c r="J4083" s="253">
        <f t="shared" si="65"/>
        <v>0</v>
      </c>
    </row>
    <row r="4084" spans="1:10">
      <c r="A4084" s="253">
        <v>4276</v>
      </c>
      <c r="B4084" s="253" t="s">
        <v>528</v>
      </c>
      <c r="C4084" s="253" t="s">
        <v>479</v>
      </c>
      <c r="D4084" s="253" t="s">
        <v>4</v>
      </c>
      <c r="I4084" s="253"/>
      <c r="J4084" s="253">
        <f t="shared" si="65"/>
        <v>0</v>
      </c>
    </row>
    <row r="4085" spans="1:10">
      <c r="A4085" s="253">
        <v>4277</v>
      </c>
      <c r="B4085" s="253" t="s">
        <v>528</v>
      </c>
      <c r="C4085" s="253" t="s">
        <v>479</v>
      </c>
      <c r="D4085" s="253" t="s">
        <v>4</v>
      </c>
      <c r="I4085" s="253"/>
      <c r="J4085" s="253">
        <f t="shared" si="65"/>
        <v>0</v>
      </c>
    </row>
    <row r="4086" spans="1:10">
      <c r="A4086" s="253">
        <v>4278</v>
      </c>
      <c r="B4086" s="253" t="s">
        <v>528</v>
      </c>
      <c r="C4086" s="253" t="s">
        <v>479</v>
      </c>
      <c r="D4086" s="253" t="s">
        <v>4</v>
      </c>
      <c r="I4086" s="253"/>
      <c r="J4086" s="253">
        <f t="shared" si="65"/>
        <v>0</v>
      </c>
    </row>
    <row r="4087" spans="1:10">
      <c r="A4087" s="253">
        <v>4279</v>
      </c>
      <c r="B4087" s="253" t="s">
        <v>528</v>
      </c>
      <c r="C4087" s="253" t="s">
        <v>479</v>
      </c>
      <c r="D4087" s="253" t="s">
        <v>4</v>
      </c>
      <c r="I4087" s="253"/>
      <c r="J4087" s="253">
        <f t="shared" si="65"/>
        <v>0</v>
      </c>
    </row>
    <row r="4088" spans="1:10">
      <c r="A4088" s="253">
        <v>4280</v>
      </c>
      <c r="B4088" s="253" t="s">
        <v>528</v>
      </c>
      <c r="C4088" s="253" t="s">
        <v>479</v>
      </c>
      <c r="D4088" s="253" t="s">
        <v>565</v>
      </c>
      <c r="E4088" s="254" t="s">
        <v>565</v>
      </c>
      <c r="G4088" s="254" t="s">
        <v>567</v>
      </c>
      <c r="J4088" s="253">
        <f t="shared" si="65"/>
        <v>1</v>
      </c>
    </row>
    <row r="4089" spans="1:10">
      <c r="A4089" s="253">
        <v>4281</v>
      </c>
      <c r="B4089" s="253" t="s">
        <v>528</v>
      </c>
      <c r="C4089" s="253" t="s">
        <v>479</v>
      </c>
      <c r="D4089" s="253" t="s">
        <v>4</v>
      </c>
      <c r="I4089" s="253"/>
      <c r="J4089" s="253">
        <f t="shared" si="65"/>
        <v>0</v>
      </c>
    </row>
    <row r="4090" spans="1:10">
      <c r="A4090" s="253">
        <v>4282</v>
      </c>
      <c r="B4090" s="253" t="s">
        <v>528</v>
      </c>
      <c r="C4090" s="253" t="s">
        <v>479</v>
      </c>
      <c r="D4090" s="253" t="s">
        <v>4</v>
      </c>
      <c r="I4090" s="253"/>
      <c r="J4090" s="253">
        <f t="shared" si="65"/>
        <v>0</v>
      </c>
    </row>
    <row r="4091" spans="1:10">
      <c r="A4091" s="253">
        <v>4283</v>
      </c>
      <c r="B4091" s="253" t="s">
        <v>528</v>
      </c>
      <c r="C4091" s="253" t="s">
        <v>479</v>
      </c>
      <c r="D4091" s="253" t="s">
        <v>4</v>
      </c>
      <c r="I4091" s="253"/>
      <c r="J4091" s="253">
        <f t="shared" si="65"/>
        <v>0</v>
      </c>
    </row>
    <row r="4092" spans="1:10">
      <c r="A4092" s="253">
        <v>4284</v>
      </c>
      <c r="B4092" s="253" t="s">
        <v>528</v>
      </c>
      <c r="C4092" s="253" t="s">
        <v>479</v>
      </c>
      <c r="D4092" s="253" t="s">
        <v>4</v>
      </c>
      <c r="I4092" s="253"/>
      <c r="J4092" s="253">
        <f t="shared" si="65"/>
        <v>0</v>
      </c>
    </row>
    <row r="4093" spans="1:10">
      <c r="A4093" s="253">
        <v>4285</v>
      </c>
      <c r="B4093" s="253" t="s">
        <v>528</v>
      </c>
      <c r="C4093" s="253" t="s">
        <v>479</v>
      </c>
      <c r="D4093" s="253" t="s">
        <v>4</v>
      </c>
      <c r="E4093" s="254" t="s">
        <v>571</v>
      </c>
      <c r="J4093" s="253">
        <f t="shared" si="65"/>
        <v>3</v>
      </c>
    </row>
    <row r="4094" spans="1:10">
      <c r="A4094" s="253">
        <v>4286</v>
      </c>
      <c r="B4094" s="253" t="s">
        <v>528</v>
      </c>
      <c r="C4094" s="253" t="s">
        <v>479</v>
      </c>
      <c r="D4094" s="253" t="s">
        <v>4</v>
      </c>
      <c r="I4094" s="253"/>
      <c r="J4094" s="253">
        <f t="shared" si="65"/>
        <v>0</v>
      </c>
    </row>
    <row r="4095" spans="1:10">
      <c r="A4095" s="253">
        <v>4287</v>
      </c>
      <c r="B4095" s="253" t="s">
        <v>528</v>
      </c>
      <c r="C4095" s="253" t="s">
        <v>479</v>
      </c>
      <c r="D4095" s="253" t="s">
        <v>4</v>
      </c>
      <c r="I4095" s="253"/>
      <c r="J4095" s="253">
        <f t="shared" si="65"/>
        <v>0</v>
      </c>
    </row>
    <row r="4096" spans="1:10">
      <c r="A4096" s="253">
        <v>4288</v>
      </c>
      <c r="B4096" s="253" t="s">
        <v>528</v>
      </c>
      <c r="C4096" s="253" t="s">
        <v>479</v>
      </c>
      <c r="D4096" s="253" t="s">
        <v>4</v>
      </c>
      <c r="I4096" s="253"/>
      <c r="J4096" s="253">
        <f t="shared" si="65"/>
        <v>0</v>
      </c>
    </row>
    <row r="4097" spans="1:10">
      <c r="A4097" s="253">
        <v>4289</v>
      </c>
      <c r="B4097" s="253" t="s">
        <v>528</v>
      </c>
      <c r="C4097" s="253" t="s">
        <v>479</v>
      </c>
      <c r="D4097" s="253" t="s">
        <v>4</v>
      </c>
      <c r="I4097" s="253"/>
      <c r="J4097" s="253">
        <f t="shared" si="65"/>
        <v>0</v>
      </c>
    </row>
    <row r="4098" spans="1:10">
      <c r="A4098" s="253">
        <v>4290</v>
      </c>
      <c r="B4098" s="253" t="s">
        <v>528</v>
      </c>
      <c r="C4098" s="253" t="s">
        <v>479</v>
      </c>
      <c r="D4098" s="253" t="s">
        <v>4</v>
      </c>
      <c r="I4098" s="253"/>
      <c r="J4098" s="253">
        <f t="shared" si="65"/>
        <v>0</v>
      </c>
    </row>
    <row r="4099" spans="1:10">
      <c r="A4099" s="253">
        <v>4291</v>
      </c>
      <c r="B4099" s="253" t="s">
        <v>528</v>
      </c>
      <c r="C4099" s="253" t="s">
        <v>479</v>
      </c>
      <c r="D4099" s="253" t="s">
        <v>4</v>
      </c>
      <c r="I4099" s="253"/>
      <c r="J4099" s="253">
        <f t="shared" si="65"/>
        <v>0</v>
      </c>
    </row>
    <row r="4100" spans="1:10">
      <c r="A4100" s="253">
        <v>4292</v>
      </c>
      <c r="B4100" s="253" t="s">
        <v>528</v>
      </c>
      <c r="C4100" s="253" t="s">
        <v>479</v>
      </c>
      <c r="D4100" s="253" t="s">
        <v>4</v>
      </c>
      <c r="I4100" s="253"/>
      <c r="J4100" s="253">
        <f t="shared" si="65"/>
        <v>0</v>
      </c>
    </row>
    <row r="4101" spans="1:10">
      <c r="A4101" s="253">
        <v>4293</v>
      </c>
      <c r="B4101" s="253" t="s">
        <v>528</v>
      </c>
      <c r="C4101" s="253" t="s">
        <v>479</v>
      </c>
      <c r="D4101" s="253" t="s">
        <v>4</v>
      </c>
      <c r="I4101" s="253"/>
      <c r="J4101" s="253">
        <f t="shared" si="65"/>
        <v>0</v>
      </c>
    </row>
    <row r="4102" spans="1:10">
      <c r="A4102" s="253">
        <v>4294</v>
      </c>
      <c r="B4102" s="253" t="s">
        <v>528</v>
      </c>
      <c r="C4102" s="253" t="s">
        <v>479</v>
      </c>
      <c r="D4102" s="253" t="s">
        <v>4</v>
      </c>
      <c r="I4102" s="253"/>
      <c r="J4102" s="253">
        <f t="shared" si="65"/>
        <v>0</v>
      </c>
    </row>
    <row r="4103" spans="1:10">
      <c r="A4103" s="253">
        <v>4295</v>
      </c>
      <c r="B4103" s="253" t="s">
        <v>528</v>
      </c>
      <c r="C4103" s="253" t="s">
        <v>479</v>
      </c>
      <c r="D4103" s="253" t="s">
        <v>4</v>
      </c>
      <c r="I4103" s="253"/>
      <c r="J4103" s="253">
        <f t="shared" si="65"/>
        <v>0</v>
      </c>
    </row>
    <row r="4104" spans="1:10">
      <c r="A4104" s="253">
        <v>4296</v>
      </c>
      <c r="B4104" s="253" t="s">
        <v>528</v>
      </c>
      <c r="C4104" s="253" t="s">
        <v>479</v>
      </c>
      <c r="D4104" s="253" t="s">
        <v>4</v>
      </c>
      <c r="I4104" s="253"/>
      <c r="J4104" s="253">
        <f t="shared" si="65"/>
        <v>0</v>
      </c>
    </row>
    <row r="4105" spans="1:10">
      <c r="A4105" s="253">
        <v>4297</v>
      </c>
      <c r="B4105" s="253" t="s">
        <v>528</v>
      </c>
      <c r="C4105" s="253" t="s">
        <v>479</v>
      </c>
      <c r="D4105" s="253" t="s">
        <v>4</v>
      </c>
      <c r="I4105" s="253"/>
      <c r="J4105" s="253">
        <f t="shared" ref="J4105:J4168" si="66">IF(E4105="Category 1",1,IF(E4105="Category 2",2,IF(E4105="Category 3",3,0)))</f>
        <v>0</v>
      </c>
    </row>
    <row r="4106" spans="1:10">
      <c r="A4106" s="253">
        <v>4298</v>
      </c>
      <c r="B4106" s="253" t="s">
        <v>528</v>
      </c>
      <c r="C4106" s="253" t="s">
        <v>479</v>
      </c>
      <c r="D4106" s="253" t="s">
        <v>4</v>
      </c>
      <c r="I4106" s="253"/>
      <c r="J4106" s="253">
        <f t="shared" si="66"/>
        <v>0</v>
      </c>
    </row>
    <row r="4107" spans="1:10">
      <c r="A4107" s="253">
        <v>4299</v>
      </c>
      <c r="B4107" s="253" t="s">
        <v>528</v>
      </c>
      <c r="C4107" s="253" t="s">
        <v>479</v>
      </c>
      <c r="D4107" s="253" t="s">
        <v>4</v>
      </c>
      <c r="I4107" s="253"/>
      <c r="J4107" s="253">
        <f t="shared" si="66"/>
        <v>0</v>
      </c>
    </row>
    <row r="4108" spans="1:10">
      <c r="A4108" s="253">
        <v>4300</v>
      </c>
      <c r="B4108" s="253" t="s">
        <v>528</v>
      </c>
      <c r="C4108" s="253" t="s">
        <v>553</v>
      </c>
      <c r="D4108" s="253" t="s">
        <v>565</v>
      </c>
      <c r="E4108" s="254" t="s">
        <v>565</v>
      </c>
      <c r="G4108" s="257" t="s">
        <v>573</v>
      </c>
      <c r="J4108" s="253">
        <f t="shared" si="66"/>
        <v>1</v>
      </c>
    </row>
    <row r="4109" spans="1:10">
      <c r="A4109" s="253">
        <v>4301</v>
      </c>
      <c r="B4109" s="253" t="s">
        <v>528</v>
      </c>
      <c r="C4109" s="253" t="s">
        <v>553</v>
      </c>
      <c r="D4109" s="253" t="s">
        <v>565</v>
      </c>
      <c r="E4109" s="254" t="s">
        <v>565</v>
      </c>
      <c r="G4109" s="257" t="s">
        <v>573</v>
      </c>
      <c r="J4109" s="253">
        <f t="shared" si="66"/>
        <v>1</v>
      </c>
    </row>
    <row r="4110" spans="1:10">
      <c r="A4110" s="253">
        <v>4302</v>
      </c>
      <c r="B4110" s="253" t="s">
        <v>528</v>
      </c>
      <c r="C4110" s="253" t="s">
        <v>553</v>
      </c>
      <c r="D4110" s="253" t="s">
        <v>565</v>
      </c>
      <c r="E4110" s="254" t="s">
        <v>565</v>
      </c>
      <c r="G4110" s="257" t="s">
        <v>573</v>
      </c>
      <c r="J4110" s="253">
        <f t="shared" si="66"/>
        <v>1</v>
      </c>
    </row>
    <row r="4111" spans="1:10">
      <c r="A4111" s="253">
        <v>4303</v>
      </c>
      <c r="B4111" s="253" t="s">
        <v>528</v>
      </c>
      <c r="C4111" s="253" t="s">
        <v>553</v>
      </c>
      <c r="D4111" s="253" t="s">
        <v>565</v>
      </c>
      <c r="E4111" s="254" t="s">
        <v>565</v>
      </c>
      <c r="G4111" s="257" t="s">
        <v>573</v>
      </c>
      <c r="J4111" s="253">
        <f t="shared" si="66"/>
        <v>1</v>
      </c>
    </row>
    <row r="4112" spans="1:10">
      <c r="A4112" s="253">
        <v>4304</v>
      </c>
      <c r="B4112" s="253" t="s">
        <v>528</v>
      </c>
      <c r="C4112" s="253" t="s">
        <v>553</v>
      </c>
      <c r="D4112" s="253" t="s">
        <v>565</v>
      </c>
      <c r="E4112" s="254" t="s">
        <v>565</v>
      </c>
      <c r="G4112" s="257" t="s">
        <v>573</v>
      </c>
      <c r="J4112" s="253">
        <f t="shared" si="66"/>
        <v>1</v>
      </c>
    </row>
    <row r="4113" spans="1:10">
      <c r="A4113" s="253">
        <v>4305</v>
      </c>
      <c r="B4113" s="253" t="s">
        <v>528</v>
      </c>
      <c r="C4113" s="253" t="s">
        <v>553</v>
      </c>
      <c r="D4113" s="253" t="s">
        <v>565</v>
      </c>
      <c r="E4113" s="254" t="s">
        <v>565</v>
      </c>
      <c r="G4113" s="257" t="s">
        <v>573</v>
      </c>
      <c r="J4113" s="253">
        <f t="shared" si="66"/>
        <v>1</v>
      </c>
    </row>
    <row r="4114" spans="1:10">
      <c r="A4114" s="253">
        <v>4306</v>
      </c>
      <c r="B4114" s="253" t="s">
        <v>528</v>
      </c>
      <c r="C4114" s="253" t="s">
        <v>553</v>
      </c>
      <c r="D4114" s="253" t="s">
        <v>565</v>
      </c>
      <c r="E4114" s="254" t="s">
        <v>565</v>
      </c>
      <c r="G4114" s="257" t="s">
        <v>566</v>
      </c>
      <c r="J4114" s="253">
        <f t="shared" si="66"/>
        <v>1</v>
      </c>
    </row>
    <row r="4115" spans="1:10">
      <c r="A4115" s="253">
        <v>4307</v>
      </c>
      <c r="B4115" s="253" t="s">
        <v>528</v>
      </c>
      <c r="C4115" s="253" t="s">
        <v>479</v>
      </c>
      <c r="D4115" s="253" t="s">
        <v>4</v>
      </c>
      <c r="I4115" s="253"/>
      <c r="J4115" s="253">
        <f t="shared" si="66"/>
        <v>0</v>
      </c>
    </row>
    <row r="4116" spans="1:10">
      <c r="A4116" s="253">
        <v>4308</v>
      </c>
      <c r="B4116" s="253" t="s">
        <v>528</v>
      </c>
      <c r="C4116" s="253" t="s">
        <v>479</v>
      </c>
      <c r="D4116" s="253" t="s">
        <v>4</v>
      </c>
      <c r="I4116" s="253"/>
      <c r="J4116" s="253">
        <f t="shared" si="66"/>
        <v>0</v>
      </c>
    </row>
    <row r="4117" spans="1:10">
      <c r="A4117" s="253">
        <v>4309</v>
      </c>
      <c r="B4117" s="253" t="s">
        <v>528</v>
      </c>
      <c r="C4117" s="253" t="s">
        <v>479</v>
      </c>
      <c r="D4117" s="253" t="s">
        <v>4</v>
      </c>
      <c r="I4117" s="253"/>
      <c r="J4117" s="253">
        <f t="shared" si="66"/>
        <v>0</v>
      </c>
    </row>
    <row r="4118" spans="1:10">
      <c r="A4118" s="253">
        <v>4310</v>
      </c>
      <c r="B4118" s="253" t="s">
        <v>528</v>
      </c>
      <c r="C4118" s="253" t="s">
        <v>479</v>
      </c>
      <c r="D4118" s="253" t="s">
        <v>4</v>
      </c>
      <c r="I4118" s="253"/>
      <c r="J4118" s="253">
        <f t="shared" si="66"/>
        <v>0</v>
      </c>
    </row>
    <row r="4119" spans="1:10">
      <c r="A4119" s="253">
        <v>4311</v>
      </c>
      <c r="B4119" s="253" t="s">
        <v>528</v>
      </c>
      <c r="C4119" s="253" t="s">
        <v>479</v>
      </c>
      <c r="D4119" s="253" t="s">
        <v>4</v>
      </c>
      <c r="I4119" s="253"/>
      <c r="J4119" s="253">
        <f t="shared" si="66"/>
        <v>0</v>
      </c>
    </row>
    <row r="4120" spans="1:10">
      <c r="A4120" s="253">
        <v>4312</v>
      </c>
      <c r="B4120" s="253" t="s">
        <v>528</v>
      </c>
      <c r="C4120" s="253" t="s">
        <v>479</v>
      </c>
      <c r="D4120" s="253" t="s">
        <v>4</v>
      </c>
      <c r="I4120" s="253"/>
      <c r="J4120" s="253">
        <f t="shared" si="66"/>
        <v>0</v>
      </c>
    </row>
    <row r="4121" spans="1:10">
      <c r="A4121" s="253">
        <v>4313</v>
      </c>
      <c r="B4121" s="253" t="s">
        <v>528</v>
      </c>
      <c r="C4121" s="253" t="s">
        <v>479</v>
      </c>
      <c r="D4121" s="253" t="s">
        <v>4</v>
      </c>
      <c r="I4121" s="253"/>
      <c r="J4121" s="253">
        <f t="shared" si="66"/>
        <v>0</v>
      </c>
    </row>
    <row r="4122" spans="1:10">
      <c r="A4122" s="253">
        <v>4314</v>
      </c>
      <c r="B4122" s="253" t="s">
        <v>528</v>
      </c>
      <c r="C4122" s="253" t="s">
        <v>479</v>
      </c>
      <c r="D4122" s="253" t="s">
        <v>4</v>
      </c>
      <c r="I4122" s="253"/>
      <c r="J4122" s="253">
        <f t="shared" si="66"/>
        <v>0</v>
      </c>
    </row>
    <row r="4123" spans="1:10">
      <c r="A4123" s="253">
        <v>4315</v>
      </c>
      <c r="B4123" s="253" t="s">
        <v>528</v>
      </c>
      <c r="C4123" s="253" t="s">
        <v>479</v>
      </c>
      <c r="D4123" s="253" t="s">
        <v>4</v>
      </c>
      <c r="I4123" s="253"/>
      <c r="J4123" s="253">
        <f t="shared" si="66"/>
        <v>0</v>
      </c>
    </row>
    <row r="4124" spans="1:10">
      <c r="A4124" s="253">
        <v>4316</v>
      </c>
      <c r="B4124" s="253" t="s">
        <v>528</v>
      </c>
      <c r="C4124" s="253" t="s">
        <v>479</v>
      </c>
      <c r="D4124" s="253" t="s">
        <v>4</v>
      </c>
      <c r="I4124" s="253"/>
      <c r="J4124" s="253">
        <f t="shared" si="66"/>
        <v>0</v>
      </c>
    </row>
    <row r="4125" spans="1:10">
      <c r="A4125" s="253">
        <v>4317</v>
      </c>
      <c r="B4125" s="253" t="s">
        <v>528</v>
      </c>
      <c r="C4125" s="253" t="s">
        <v>479</v>
      </c>
      <c r="D4125" s="253" t="s">
        <v>4</v>
      </c>
      <c r="I4125" s="253"/>
      <c r="J4125" s="253">
        <f t="shared" si="66"/>
        <v>0</v>
      </c>
    </row>
    <row r="4126" spans="1:10">
      <c r="A4126" s="253">
        <v>4318</v>
      </c>
      <c r="B4126" s="253" t="s">
        <v>528</v>
      </c>
      <c r="C4126" s="253" t="s">
        <v>479</v>
      </c>
      <c r="D4126" s="253" t="s">
        <v>4</v>
      </c>
      <c r="I4126" s="253"/>
      <c r="J4126" s="253">
        <f t="shared" si="66"/>
        <v>0</v>
      </c>
    </row>
    <row r="4127" spans="1:10">
      <c r="A4127" s="253">
        <v>4319</v>
      </c>
      <c r="B4127" s="253" t="s">
        <v>528</v>
      </c>
      <c r="C4127" s="253" t="s">
        <v>479</v>
      </c>
      <c r="D4127" s="253" t="s">
        <v>4</v>
      </c>
      <c r="I4127" s="253"/>
      <c r="J4127" s="253">
        <f t="shared" si="66"/>
        <v>0</v>
      </c>
    </row>
    <row r="4128" spans="1:10">
      <c r="A4128" s="253">
        <v>4320</v>
      </c>
      <c r="B4128" s="253" t="s">
        <v>528</v>
      </c>
      <c r="C4128" s="253" t="s">
        <v>479</v>
      </c>
      <c r="D4128" s="253" t="s">
        <v>4</v>
      </c>
      <c r="I4128" s="253"/>
      <c r="J4128" s="253">
        <f t="shared" si="66"/>
        <v>0</v>
      </c>
    </row>
    <row r="4129" spans="1:10">
      <c r="A4129" s="253">
        <v>4321</v>
      </c>
      <c r="B4129" s="253" t="s">
        <v>528</v>
      </c>
      <c r="C4129" s="253" t="s">
        <v>479</v>
      </c>
      <c r="D4129" s="253" t="s">
        <v>4</v>
      </c>
      <c r="I4129" s="253"/>
      <c r="J4129" s="253">
        <f t="shared" si="66"/>
        <v>0</v>
      </c>
    </row>
    <row r="4130" spans="1:10">
      <c r="A4130" s="253">
        <v>4322</v>
      </c>
      <c r="B4130" s="253" t="s">
        <v>528</v>
      </c>
      <c r="C4130" s="253" t="s">
        <v>479</v>
      </c>
      <c r="D4130" s="253" t="s">
        <v>4</v>
      </c>
      <c r="I4130" s="253"/>
      <c r="J4130" s="253">
        <f t="shared" si="66"/>
        <v>0</v>
      </c>
    </row>
    <row r="4131" spans="1:10">
      <c r="A4131" s="253">
        <v>4323</v>
      </c>
      <c r="B4131" s="253" t="s">
        <v>528</v>
      </c>
      <c r="C4131" s="253" t="s">
        <v>479</v>
      </c>
      <c r="D4131" s="253" t="s">
        <v>4</v>
      </c>
      <c r="I4131" s="253"/>
      <c r="J4131" s="253">
        <f t="shared" si="66"/>
        <v>0</v>
      </c>
    </row>
    <row r="4132" spans="1:10">
      <c r="A4132" s="253">
        <v>4324</v>
      </c>
      <c r="B4132" s="253" t="s">
        <v>528</v>
      </c>
      <c r="C4132" s="253" t="s">
        <v>479</v>
      </c>
      <c r="D4132" s="253" t="s">
        <v>4</v>
      </c>
      <c r="I4132" s="253"/>
      <c r="J4132" s="253">
        <f t="shared" si="66"/>
        <v>0</v>
      </c>
    </row>
    <row r="4133" spans="1:10">
      <c r="A4133" s="253">
        <v>4325</v>
      </c>
      <c r="B4133" s="253" t="s">
        <v>528</v>
      </c>
      <c r="C4133" s="253" t="s">
        <v>479</v>
      </c>
      <c r="D4133" s="253" t="s">
        <v>4</v>
      </c>
      <c r="I4133" s="253"/>
      <c r="J4133" s="253">
        <f t="shared" si="66"/>
        <v>0</v>
      </c>
    </row>
    <row r="4134" spans="1:10">
      <c r="A4134" s="253">
        <v>4326</v>
      </c>
      <c r="B4134" s="253" t="s">
        <v>528</v>
      </c>
      <c r="C4134" s="253" t="s">
        <v>479</v>
      </c>
      <c r="D4134" s="253" t="s">
        <v>4</v>
      </c>
      <c r="I4134" s="253"/>
      <c r="J4134" s="253">
        <f t="shared" si="66"/>
        <v>0</v>
      </c>
    </row>
    <row r="4135" spans="1:10">
      <c r="A4135" s="253">
        <v>4327</v>
      </c>
      <c r="B4135" s="253" t="s">
        <v>528</v>
      </c>
      <c r="C4135" s="253" t="s">
        <v>479</v>
      </c>
      <c r="D4135" s="253" t="s">
        <v>4</v>
      </c>
      <c r="I4135" s="253"/>
      <c r="J4135" s="253">
        <f t="shared" si="66"/>
        <v>0</v>
      </c>
    </row>
    <row r="4136" spans="1:10">
      <c r="A4136" s="253">
        <v>4328</v>
      </c>
      <c r="B4136" s="253" t="s">
        <v>528</v>
      </c>
      <c r="C4136" s="253" t="s">
        <v>479</v>
      </c>
      <c r="D4136" s="253" t="s">
        <v>4</v>
      </c>
      <c r="I4136" s="253"/>
      <c r="J4136" s="253">
        <f t="shared" si="66"/>
        <v>0</v>
      </c>
    </row>
    <row r="4137" spans="1:10">
      <c r="A4137" s="253">
        <v>4329</v>
      </c>
      <c r="B4137" s="253" t="s">
        <v>528</v>
      </c>
      <c r="C4137" s="253" t="s">
        <v>479</v>
      </c>
      <c r="D4137" s="253" t="s">
        <v>4</v>
      </c>
      <c r="I4137" s="253"/>
      <c r="J4137" s="253">
        <f t="shared" si="66"/>
        <v>0</v>
      </c>
    </row>
    <row r="4138" spans="1:10">
      <c r="A4138" s="253">
        <v>4330</v>
      </c>
      <c r="B4138" s="253" t="s">
        <v>528</v>
      </c>
      <c r="C4138" s="253" t="s">
        <v>479</v>
      </c>
      <c r="D4138" s="253" t="s">
        <v>4</v>
      </c>
      <c r="I4138" s="253"/>
      <c r="J4138" s="253">
        <f t="shared" si="66"/>
        <v>0</v>
      </c>
    </row>
    <row r="4139" spans="1:10">
      <c r="A4139" s="253">
        <v>4331</v>
      </c>
      <c r="B4139" s="253" t="s">
        <v>528</v>
      </c>
      <c r="C4139" s="253" t="s">
        <v>479</v>
      </c>
      <c r="D4139" s="253" t="s">
        <v>4</v>
      </c>
      <c r="I4139" s="253"/>
      <c r="J4139" s="253">
        <f t="shared" si="66"/>
        <v>0</v>
      </c>
    </row>
    <row r="4140" spans="1:10">
      <c r="A4140" s="253">
        <v>4332</v>
      </c>
      <c r="B4140" s="253" t="s">
        <v>528</v>
      </c>
      <c r="C4140" s="253" t="s">
        <v>479</v>
      </c>
      <c r="D4140" s="253" t="s">
        <v>4</v>
      </c>
      <c r="I4140" s="253"/>
      <c r="J4140" s="253">
        <f t="shared" si="66"/>
        <v>0</v>
      </c>
    </row>
    <row r="4141" spans="1:10">
      <c r="A4141" s="253">
        <v>4333</v>
      </c>
      <c r="B4141" s="253" t="s">
        <v>528</v>
      </c>
      <c r="C4141" s="253" t="s">
        <v>479</v>
      </c>
      <c r="D4141" s="253" t="s">
        <v>4</v>
      </c>
      <c r="I4141" s="253"/>
      <c r="J4141" s="253">
        <f t="shared" si="66"/>
        <v>0</v>
      </c>
    </row>
    <row r="4142" spans="1:10">
      <c r="A4142" s="253">
        <v>4334</v>
      </c>
      <c r="B4142" s="253" t="s">
        <v>528</v>
      </c>
      <c r="C4142" s="253" t="s">
        <v>479</v>
      </c>
      <c r="D4142" s="253" t="s">
        <v>4</v>
      </c>
      <c r="I4142" s="253"/>
      <c r="J4142" s="253">
        <f t="shared" si="66"/>
        <v>0</v>
      </c>
    </row>
    <row r="4143" spans="1:10">
      <c r="A4143" s="253">
        <v>4335</v>
      </c>
      <c r="B4143" s="253" t="s">
        <v>528</v>
      </c>
      <c r="C4143" s="253" t="s">
        <v>479</v>
      </c>
      <c r="D4143" s="253" t="s">
        <v>4</v>
      </c>
      <c r="I4143" s="253"/>
      <c r="J4143" s="253">
        <f t="shared" si="66"/>
        <v>0</v>
      </c>
    </row>
    <row r="4144" spans="1:10">
      <c r="A4144" s="253">
        <v>4336</v>
      </c>
      <c r="B4144" s="253" t="s">
        <v>528</v>
      </c>
      <c r="C4144" s="253" t="s">
        <v>479</v>
      </c>
      <c r="D4144" s="253" t="s">
        <v>4</v>
      </c>
      <c r="I4144" s="253"/>
      <c r="J4144" s="253">
        <f t="shared" si="66"/>
        <v>0</v>
      </c>
    </row>
    <row r="4145" spans="1:10">
      <c r="A4145" s="253">
        <v>4337</v>
      </c>
      <c r="B4145" s="253" t="s">
        <v>528</v>
      </c>
      <c r="C4145" s="253" t="s">
        <v>479</v>
      </c>
      <c r="D4145" s="253" t="s">
        <v>4</v>
      </c>
      <c r="I4145" s="253"/>
      <c r="J4145" s="253">
        <f t="shared" si="66"/>
        <v>0</v>
      </c>
    </row>
    <row r="4146" spans="1:10">
      <c r="A4146" s="253">
        <v>4338</v>
      </c>
      <c r="B4146" s="253" t="s">
        <v>528</v>
      </c>
      <c r="C4146" s="253" t="s">
        <v>479</v>
      </c>
      <c r="D4146" s="253" t="s">
        <v>4</v>
      </c>
      <c r="I4146" s="253"/>
      <c r="J4146" s="253">
        <f t="shared" si="66"/>
        <v>0</v>
      </c>
    </row>
    <row r="4147" spans="1:10">
      <c r="A4147" s="253">
        <v>4339</v>
      </c>
      <c r="B4147" s="253" t="s">
        <v>528</v>
      </c>
      <c r="C4147" s="253" t="s">
        <v>479</v>
      </c>
      <c r="D4147" s="253" t="s">
        <v>4</v>
      </c>
      <c r="I4147" s="253"/>
      <c r="J4147" s="253">
        <f t="shared" si="66"/>
        <v>0</v>
      </c>
    </row>
    <row r="4148" spans="1:10">
      <c r="A4148" s="253">
        <v>4340</v>
      </c>
      <c r="B4148" s="253" t="s">
        <v>528</v>
      </c>
      <c r="C4148" s="253" t="s">
        <v>479</v>
      </c>
      <c r="D4148" s="253" t="s">
        <v>4</v>
      </c>
      <c r="I4148" s="253"/>
      <c r="J4148" s="253">
        <f t="shared" si="66"/>
        <v>0</v>
      </c>
    </row>
    <row r="4149" spans="1:10">
      <c r="A4149" s="253">
        <v>4341</v>
      </c>
      <c r="B4149" s="253" t="s">
        <v>528</v>
      </c>
      <c r="C4149" s="253" t="s">
        <v>479</v>
      </c>
      <c r="D4149" s="253" t="s">
        <v>4</v>
      </c>
      <c r="I4149" s="253"/>
      <c r="J4149" s="253">
        <f t="shared" si="66"/>
        <v>0</v>
      </c>
    </row>
    <row r="4150" spans="1:10">
      <c r="A4150" s="253">
        <v>4342</v>
      </c>
      <c r="B4150" s="253" t="s">
        <v>528</v>
      </c>
      <c r="C4150" s="253" t="s">
        <v>479</v>
      </c>
      <c r="D4150" s="253" t="s">
        <v>4</v>
      </c>
      <c r="I4150" s="253"/>
      <c r="J4150" s="253">
        <f t="shared" si="66"/>
        <v>0</v>
      </c>
    </row>
    <row r="4151" spans="1:10">
      <c r="A4151" s="253">
        <v>4343</v>
      </c>
      <c r="B4151" s="253" t="s">
        <v>528</v>
      </c>
      <c r="C4151" s="253" t="s">
        <v>479</v>
      </c>
      <c r="D4151" s="253" t="s">
        <v>4</v>
      </c>
      <c r="E4151" s="254" t="s">
        <v>571</v>
      </c>
      <c r="J4151" s="253">
        <f t="shared" si="66"/>
        <v>3</v>
      </c>
    </row>
    <row r="4152" spans="1:10">
      <c r="A4152" s="253">
        <v>4344</v>
      </c>
      <c r="B4152" s="253" t="s">
        <v>528</v>
      </c>
      <c r="C4152" s="253" t="s">
        <v>479</v>
      </c>
      <c r="D4152" s="253" t="s">
        <v>4</v>
      </c>
      <c r="I4152" s="253"/>
      <c r="J4152" s="253">
        <f t="shared" si="66"/>
        <v>0</v>
      </c>
    </row>
    <row r="4153" spans="1:10">
      <c r="A4153" s="253">
        <v>4345</v>
      </c>
      <c r="B4153" s="253" t="s">
        <v>528</v>
      </c>
      <c r="C4153" s="253" t="s">
        <v>479</v>
      </c>
      <c r="D4153" s="253" t="s">
        <v>4</v>
      </c>
      <c r="I4153" s="253"/>
      <c r="J4153" s="253">
        <f t="shared" si="66"/>
        <v>0</v>
      </c>
    </row>
    <row r="4154" spans="1:10">
      <c r="A4154" s="253">
        <v>4346</v>
      </c>
      <c r="B4154" s="253" t="s">
        <v>528</v>
      </c>
      <c r="C4154" s="253" t="s">
        <v>479</v>
      </c>
      <c r="D4154" s="253" t="s">
        <v>4</v>
      </c>
      <c r="I4154" s="253"/>
      <c r="J4154" s="253">
        <f t="shared" si="66"/>
        <v>0</v>
      </c>
    </row>
    <row r="4155" spans="1:10">
      <c r="A4155" s="253">
        <v>4347</v>
      </c>
      <c r="B4155" s="253" t="s">
        <v>528</v>
      </c>
      <c r="C4155" s="253" t="s">
        <v>479</v>
      </c>
      <c r="D4155" s="253" t="s">
        <v>4</v>
      </c>
      <c r="I4155" s="253"/>
      <c r="J4155" s="253">
        <f t="shared" si="66"/>
        <v>0</v>
      </c>
    </row>
    <row r="4156" spans="1:10">
      <c r="A4156" s="253">
        <v>4348</v>
      </c>
      <c r="B4156" s="253" t="s">
        <v>528</v>
      </c>
      <c r="C4156" s="253" t="s">
        <v>479</v>
      </c>
      <c r="D4156" s="253" t="s">
        <v>4</v>
      </c>
      <c r="I4156" s="253"/>
      <c r="J4156" s="253">
        <f t="shared" si="66"/>
        <v>0</v>
      </c>
    </row>
    <row r="4157" spans="1:10">
      <c r="A4157" s="253">
        <v>4349</v>
      </c>
      <c r="B4157" s="253" t="s">
        <v>528</v>
      </c>
      <c r="C4157" s="253" t="s">
        <v>479</v>
      </c>
      <c r="D4157" s="253" t="s">
        <v>4</v>
      </c>
      <c r="I4157" s="253"/>
      <c r="J4157" s="253">
        <f t="shared" si="66"/>
        <v>0</v>
      </c>
    </row>
    <row r="4158" spans="1:10">
      <c r="A4158" s="253">
        <v>4350</v>
      </c>
      <c r="B4158" s="253" t="s">
        <v>528</v>
      </c>
      <c r="C4158" s="253" t="s">
        <v>479</v>
      </c>
      <c r="D4158" s="253" t="s">
        <v>565</v>
      </c>
      <c r="E4158" s="254" t="s">
        <v>565</v>
      </c>
      <c r="G4158" s="257" t="s">
        <v>566</v>
      </c>
      <c r="J4158" s="253">
        <f t="shared" si="66"/>
        <v>1</v>
      </c>
    </row>
    <row r="4159" spans="1:10">
      <c r="A4159" s="253">
        <v>4351</v>
      </c>
      <c r="B4159" s="253" t="s">
        <v>528</v>
      </c>
      <c r="C4159" s="253" t="s">
        <v>479</v>
      </c>
      <c r="D4159" s="253" t="s">
        <v>4</v>
      </c>
      <c r="I4159" s="253"/>
      <c r="J4159" s="253">
        <f t="shared" si="66"/>
        <v>0</v>
      </c>
    </row>
    <row r="4160" spans="1:10">
      <c r="A4160" s="253">
        <v>4352</v>
      </c>
      <c r="B4160" s="253" t="s">
        <v>528</v>
      </c>
      <c r="C4160" s="253" t="s">
        <v>479</v>
      </c>
      <c r="D4160" s="253" t="s">
        <v>4</v>
      </c>
      <c r="E4160" s="254" t="s">
        <v>570</v>
      </c>
      <c r="J4160" s="253">
        <f t="shared" si="66"/>
        <v>2</v>
      </c>
    </row>
    <row r="4161" spans="1:10">
      <c r="A4161" s="253">
        <v>4353</v>
      </c>
      <c r="B4161" s="253" t="s">
        <v>528</v>
      </c>
      <c r="C4161" s="253" t="s">
        <v>479</v>
      </c>
      <c r="D4161" s="253" t="s">
        <v>4</v>
      </c>
      <c r="I4161" s="253"/>
      <c r="J4161" s="253">
        <f t="shared" si="66"/>
        <v>0</v>
      </c>
    </row>
    <row r="4162" spans="1:10">
      <c r="A4162" s="253">
        <v>4354</v>
      </c>
      <c r="B4162" s="253" t="s">
        <v>528</v>
      </c>
      <c r="C4162" s="253" t="s">
        <v>479</v>
      </c>
      <c r="D4162" s="253" t="s">
        <v>4</v>
      </c>
      <c r="I4162" s="253"/>
      <c r="J4162" s="253">
        <f t="shared" si="66"/>
        <v>0</v>
      </c>
    </row>
    <row r="4163" spans="1:10">
      <c r="A4163" s="253">
        <v>4355</v>
      </c>
      <c r="B4163" s="253" t="s">
        <v>528</v>
      </c>
      <c r="C4163" s="253" t="s">
        <v>479</v>
      </c>
      <c r="D4163" s="253" t="s">
        <v>4</v>
      </c>
      <c r="I4163" s="253"/>
      <c r="J4163" s="253">
        <f t="shared" si="66"/>
        <v>0</v>
      </c>
    </row>
    <row r="4164" spans="1:10">
      <c r="A4164" s="253">
        <v>4356</v>
      </c>
      <c r="B4164" s="253" t="s">
        <v>528</v>
      </c>
      <c r="C4164" s="253" t="s">
        <v>479</v>
      </c>
      <c r="D4164" s="253" t="s">
        <v>4</v>
      </c>
      <c r="I4164" s="253"/>
      <c r="J4164" s="253">
        <f t="shared" si="66"/>
        <v>0</v>
      </c>
    </row>
    <row r="4165" spans="1:10">
      <c r="A4165" s="253">
        <v>4357</v>
      </c>
      <c r="B4165" s="253" t="s">
        <v>528</v>
      </c>
      <c r="C4165" s="253" t="s">
        <v>479</v>
      </c>
      <c r="D4165" s="253" t="s">
        <v>4</v>
      </c>
      <c r="I4165" s="253"/>
      <c r="J4165" s="253">
        <f t="shared" si="66"/>
        <v>0</v>
      </c>
    </row>
    <row r="4166" spans="1:10">
      <c r="A4166" s="253">
        <v>4358</v>
      </c>
      <c r="B4166" s="253" t="s">
        <v>528</v>
      </c>
      <c r="C4166" s="253" t="s">
        <v>479</v>
      </c>
      <c r="D4166" s="253" t="s">
        <v>4</v>
      </c>
      <c r="I4166" s="253"/>
      <c r="J4166" s="253">
        <f t="shared" si="66"/>
        <v>0</v>
      </c>
    </row>
    <row r="4167" spans="1:10">
      <c r="A4167" s="253">
        <v>4359</v>
      </c>
      <c r="B4167" s="253" t="s">
        <v>528</v>
      </c>
      <c r="C4167" s="253" t="s">
        <v>479</v>
      </c>
      <c r="D4167" s="253" t="s">
        <v>4</v>
      </c>
      <c r="I4167" s="253"/>
      <c r="J4167" s="253">
        <f t="shared" si="66"/>
        <v>0</v>
      </c>
    </row>
    <row r="4168" spans="1:10">
      <c r="A4168" s="253">
        <v>4360</v>
      </c>
      <c r="B4168" s="253" t="s">
        <v>528</v>
      </c>
      <c r="C4168" s="253" t="s">
        <v>479</v>
      </c>
      <c r="D4168" s="253" t="s">
        <v>4</v>
      </c>
      <c r="I4168" s="253"/>
      <c r="J4168" s="253">
        <f t="shared" si="66"/>
        <v>0</v>
      </c>
    </row>
    <row r="4169" spans="1:10">
      <c r="A4169" s="253">
        <v>4361</v>
      </c>
      <c r="B4169" s="253" t="s">
        <v>528</v>
      </c>
      <c r="C4169" s="253" t="s">
        <v>479</v>
      </c>
      <c r="D4169" s="253" t="s">
        <v>4</v>
      </c>
      <c r="I4169" s="253"/>
      <c r="J4169" s="253">
        <f t="shared" ref="J4169:J4232" si="67">IF(E4169="Category 1",1,IF(E4169="Category 2",2,IF(E4169="Category 3",3,0)))</f>
        <v>0</v>
      </c>
    </row>
    <row r="4170" spans="1:10">
      <c r="A4170" s="253">
        <v>4362</v>
      </c>
      <c r="B4170" s="253" t="s">
        <v>528</v>
      </c>
      <c r="C4170" s="253" t="s">
        <v>479</v>
      </c>
      <c r="D4170" s="253" t="s">
        <v>4</v>
      </c>
      <c r="I4170" s="253"/>
      <c r="J4170" s="253">
        <f t="shared" si="67"/>
        <v>0</v>
      </c>
    </row>
    <row r="4171" spans="1:10">
      <c r="A4171" s="253">
        <v>4363</v>
      </c>
      <c r="B4171" s="253" t="s">
        <v>528</v>
      </c>
      <c r="C4171" s="253" t="s">
        <v>479</v>
      </c>
      <c r="D4171" s="253" t="s">
        <v>4</v>
      </c>
      <c r="I4171" s="253"/>
      <c r="J4171" s="253">
        <f t="shared" si="67"/>
        <v>0</v>
      </c>
    </row>
    <row r="4172" spans="1:10">
      <c r="A4172" s="253">
        <v>4364</v>
      </c>
      <c r="B4172" s="253" t="s">
        <v>528</v>
      </c>
      <c r="C4172" s="253" t="s">
        <v>479</v>
      </c>
      <c r="D4172" s="253" t="s">
        <v>4</v>
      </c>
      <c r="I4172" s="253"/>
      <c r="J4172" s="253">
        <f t="shared" si="67"/>
        <v>0</v>
      </c>
    </row>
    <row r="4173" spans="1:10">
      <c r="A4173" s="253">
        <v>4365</v>
      </c>
      <c r="B4173" s="253" t="s">
        <v>528</v>
      </c>
      <c r="C4173" s="253" t="s">
        <v>479</v>
      </c>
      <c r="D4173" s="253" t="s">
        <v>4</v>
      </c>
      <c r="I4173" s="253"/>
      <c r="J4173" s="253">
        <f t="shared" si="67"/>
        <v>0</v>
      </c>
    </row>
    <row r="4174" spans="1:10">
      <c r="A4174" s="253">
        <v>4366</v>
      </c>
      <c r="B4174" s="253" t="s">
        <v>528</v>
      </c>
      <c r="C4174" s="253" t="s">
        <v>479</v>
      </c>
      <c r="D4174" s="253" t="s">
        <v>4</v>
      </c>
      <c r="I4174" s="253"/>
      <c r="J4174" s="253">
        <f t="shared" si="67"/>
        <v>0</v>
      </c>
    </row>
    <row r="4175" spans="1:10">
      <c r="A4175" s="253">
        <v>4367</v>
      </c>
      <c r="B4175" s="253" t="s">
        <v>528</v>
      </c>
      <c r="C4175" s="253" t="s">
        <v>479</v>
      </c>
      <c r="D4175" s="253" t="s">
        <v>4</v>
      </c>
      <c r="I4175" s="253"/>
      <c r="J4175" s="253">
        <f t="shared" si="67"/>
        <v>0</v>
      </c>
    </row>
    <row r="4176" spans="1:10">
      <c r="A4176" s="253">
        <v>4368</v>
      </c>
      <c r="B4176" s="253" t="s">
        <v>528</v>
      </c>
      <c r="C4176" s="253" t="s">
        <v>479</v>
      </c>
      <c r="D4176" s="253" t="s">
        <v>4</v>
      </c>
      <c r="I4176" s="253"/>
      <c r="J4176" s="253">
        <f t="shared" si="67"/>
        <v>0</v>
      </c>
    </row>
    <row r="4177" spans="1:10">
      <c r="A4177" s="253">
        <v>4369</v>
      </c>
      <c r="B4177" s="253" t="s">
        <v>528</v>
      </c>
      <c r="C4177" s="253" t="s">
        <v>479</v>
      </c>
      <c r="D4177" s="253" t="s">
        <v>4</v>
      </c>
      <c r="I4177" s="253"/>
      <c r="J4177" s="253">
        <f t="shared" si="67"/>
        <v>0</v>
      </c>
    </row>
    <row r="4178" spans="1:10">
      <c r="A4178" s="253">
        <v>4370</v>
      </c>
      <c r="B4178" s="253" t="s">
        <v>528</v>
      </c>
      <c r="C4178" s="253" t="s">
        <v>479</v>
      </c>
      <c r="D4178" s="253" t="s">
        <v>4</v>
      </c>
      <c r="E4178" s="254" t="s">
        <v>570</v>
      </c>
      <c r="J4178" s="253">
        <f t="shared" si="67"/>
        <v>2</v>
      </c>
    </row>
    <row r="4179" spans="1:10">
      <c r="A4179" s="253">
        <v>4371</v>
      </c>
      <c r="B4179" s="253" t="s">
        <v>528</v>
      </c>
      <c r="C4179" s="253" t="s">
        <v>479</v>
      </c>
      <c r="D4179" s="253" t="s">
        <v>4</v>
      </c>
      <c r="I4179" s="253"/>
      <c r="J4179" s="253">
        <f t="shared" si="67"/>
        <v>0</v>
      </c>
    </row>
    <row r="4180" spans="1:10">
      <c r="A4180" s="253">
        <v>4372</v>
      </c>
      <c r="B4180" s="253" t="s">
        <v>528</v>
      </c>
      <c r="C4180" s="253" t="s">
        <v>479</v>
      </c>
      <c r="D4180" s="253" t="s">
        <v>4</v>
      </c>
      <c r="I4180" s="253"/>
      <c r="J4180" s="253">
        <f t="shared" si="67"/>
        <v>0</v>
      </c>
    </row>
    <row r="4181" spans="1:10">
      <c r="A4181" s="253">
        <v>4373</v>
      </c>
      <c r="B4181" s="253" t="s">
        <v>528</v>
      </c>
      <c r="C4181" s="253" t="s">
        <v>479</v>
      </c>
      <c r="D4181" s="253" t="s">
        <v>4</v>
      </c>
      <c r="I4181" s="253"/>
      <c r="J4181" s="253">
        <f t="shared" si="67"/>
        <v>0</v>
      </c>
    </row>
    <row r="4182" spans="1:10">
      <c r="A4182" s="253">
        <v>4374</v>
      </c>
      <c r="B4182" s="253" t="s">
        <v>528</v>
      </c>
      <c r="C4182" s="253" t="s">
        <v>479</v>
      </c>
      <c r="D4182" s="253" t="s">
        <v>4</v>
      </c>
      <c r="I4182" s="253"/>
      <c r="J4182" s="253">
        <f t="shared" si="67"/>
        <v>0</v>
      </c>
    </row>
    <row r="4183" spans="1:10">
      <c r="A4183" s="253">
        <v>4375</v>
      </c>
      <c r="B4183" s="253" t="s">
        <v>528</v>
      </c>
      <c r="C4183" s="253" t="s">
        <v>479</v>
      </c>
      <c r="D4183" s="253" t="s">
        <v>4</v>
      </c>
      <c r="I4183" s="253"/>
      <c r="J4183" s="253">
        <f t="shared" si="67"/>
        <v>0</v>
      </c>
    </row>
    <row r="4184" spans="1:10">
      <c r="A4184" s="253">
        <v>4376</v>
      </c>
      <c r="B4184" s="253" t="s">
        <v>528</v>
      </c>
      <c r="C4184" s="253" t="s">
        <v>479</v>
      </c>
      <c r="D4184" s="253" t="s">
        <v>4</v>
      </c>
      <c r="I4184" s="253"/>
      <c r="J4184" s="253">
        <f t="shared" si="67"/>
        <v>0</v>
      </c>
    </row>
    <row r="4185" spans="1:10">
      <c r="A4185" s="253">
        <v>4377</v>
      </c>
      <c r="B4185" s="253" t="s">
        <v>528</v>
      </c>
      <c r="C4185" s="253" t="s">
        <v>479</v>
      </c>
      <c r="D4185" s="253" t="s">
        <v>4</v>
      </c>
      <c r="I4185" s="253"/>
      <c r="J4185" s="253">
        <f t="shared" si="67"/>
        <v>0</v>
      </c>
    </row>
    <row r="4186" spans="1:10">
      <c r="A4186" s="253">
        <v>4378</v>
      </c>
      <c r="B4186" s="253" t="s">
        <v>528</v>
      </c>
      <c r="C4186" s="253" t="s">
        <v>479</v>
      </c>
      <c r="D4186" s="253" t="s">
        <v>4</v>
      </c>
      <c r="I4186" s="253"/>
      <c r="J4186" s="253">
        <f t="shared" si="67"/>
        <v>0</v>
      </c>
    </row>
    <row r="4187" spans="1:10">
      <c r="A4187" s="253">
        <v>4379</v>
      </c>
      <c r="B4187" s="253" t="s">
        <v>528</v>
      </c>
      <c r="C4187" s="253" t="s">
        <v>479</v>
      </c>
      <c r="D4187" s="253" t="s">
        <v>4</v>
      </c>
      <c r="I4187" s="253"/>
      <c r="J4187" s="253">
        <f t="shared" si="67"/>
        <v>0</v>
      </c>
    </row>
    <row r="4188" spans="1:10">
      <c r="A4188" s="253">
        <v>4380</v>
      </c>
      <c r="B4188" s="253" t="s">
        <v>528</v>
      </c>
      <c r="C4188" s="253" t="s">
        <v>479</v>
      </c>
      <c r="D4188" s="253" t="s">
        <v>4</v>
      </c>
      <c r="I4188" s="253"/>
      <c r="J4188" s="253">
        <f t="shared" si="67"/>
        <v>0</v>
      </c>
    </row>
    <row r="4189" spans="1:10">
      <c r="A4189" s="253">
        <v>4381</v>
      </c>
      <c r="B4189" s="253" t="s">
        <v>528</v>
      </c>
      <c r="C4189" s="253" t="s">
        <v>479</v>
      </c>
      <c r="D4189" s="253" t="s">
        <v>4</v>
      </c>
      <c r="I4189" s="253"/>
      <c r="J4189" s="253">
        <f t="shared" si="67"/>
        <v>0</v>
      </c>
    </row>
    <row r="4190" spans="1:10">
      <c r="A4190" s="253">
        <v>4382</v>
      </c>
      <c r="B4190" s="253" t="s">
        <v>528</v>
      </c>
      <c r="C4190" s="253" t="s">
        <v>479</v>
      </c>
      <c r="D4190" s="253" t="s">
        <v>4</v>
      </c>
      <c r="I4190" s="253"/>
      <c r="J4190" s="253">
        <f t="shared" si="67"/>
        <v>0</v>
      </c>
    </row>
    <row r="4191" spans="1:10">
      <c r="A4191" s="253">
        <v>4383</v>
      </c>
      <c r="B4191" s="253" t="s">
        <v>528</v>
      </c>
      <c r="C4191" s="253" t="s">
        <v>479</v>
      </c>
      <c r="D4191" s="253" t="s">
        <v>4</v>
      </c>
      <c r="I4191" s="253"/>
      <c r="J4191" s="253">
        <f t="shared" si="67"/>
        <v>0</v>
      </c>
    </row>
    <row r="4192" spans="1:10">
      <c r="A4192" s="253">
        <v>4384</v>
      </c>
      <c r="B4192" s="253" t="s">
        <v>528</v>
      </c>
      <c r="C4192" s="253" t="s">
        <v>479</v>
      </c>
      <c r="D4192" s="253" t="s">
        <v>4</v>
      </c>
      <c r="I4192" s="253"/>
      <c r="J4192" s="253">
        <f t="shared" si="67"/>
        <v>0</v>
      </c>
    </row>
    <row r="4193" spans="1:10">
      <c r="A4193" s="253">
        <v>4385</v>
      </c>
      <c r="B4193" s="253" t="s">
        <v>528</v>
      </c>
      <c r="C4193" s="253" t="s">
        <v>479</v>
      </c>
      <c r="D4193" s="253" t="s">
        <v>4</v>
      </c>
      <c r="I4193" s="253"/>
      <c r="J4193" s="253">
        <f t="shared" si="67"/>
        <v>0</v>
      </c>
    </row>
    <row r="4194" spans="1:10">
      <c r="A4194" s="253">
        <v>4386</v>
      </c>
      <c r="B4194" s="253" t="s">
        <v>528</v>
      </c>
      <c r="C4194" s="253" t="s">
        <v>479</v>
      </c>
      <c r="D4194" s="253" t="s">
        <v>4</v>
      </c>
      <c r="I4194" s="253"/>
      <c r="J4194" s="253">
        <f t="shared" si="67"/>
        <v>0</v>
      </c>
    </row>
    <row r="4195" spans="1:10">
      <c r="A4195" s="253">
        <v>4387</v>
      </c>
      <c r="B4195" s="253" t="s">
        <v>528</v>
      </c>
      <c r="C4195" s="253" t="s">
        <v>479</v>
      </c>
      <c r="D4195" s="253" t="s">
        <v>4</v>
      </c>
      <c r="I4195" s="253"/>
      <c r="J4195" s="253">
        <f t="shared" si="67"/>
        <v>0</v>
      </c>
    </row>
    <row r="4196" spans="1:10">
      <c r="A4196" s="253">
        <v>4388</v>
      </c>
      <c r="B4196" s="253" t="s">
        <v>528</v>
      </c>
      <c r="C4196" s="253" t="s">
        <v>479</v>
      </c>
      <c r="D4196" s="253" t="s">
        <v>4</v>
      </c>
      <c r="I4196" s="253"/>
      <c r="J4196" s="253">
        <f t="shared" si="67"/>
        <v>0</v>
      </c>
    </row>
    <row r="4197" spans="1:10">
      <c r="A4197" s="253">
        <v>4389</v>
      </c>
      <c r="B4197" s="253" t="s">
        <v>528</v>
      </c>
      <c r="C4197" s="253" t="s">
        <v>479</v>
      </c>
      <c r="D4197" s="253" t="s">
        <v>4</v>
      </c>
      <c r="I4197" s="253"/>
      <c r="J4197" s="253">
        <f t="shared" si="67"/>
        <v>0</v>
      </c>
    </row>
    <row r="4198" spans="1:10">
      <c r="A4198" s="253">
        <v>4390</v>
      </c>
      <c r="B4198" s="253" t="s">
        <v>528</v>
      </c>
      <c r="C4198" s="253" t="s">
        <v>479</v>
      </c>
      <c r="D4198" s="253" t="s">
        <v>4</v>
      </c>
      <c r="I4198" s="253"/>
      <c r="J4198" s="253">
        <f t="shared" si="67"/>
        <v>0</v>
      </c>
    </row>
    <row r="4199" spans="1:10">
      <c r="A4199" s="253">
        <v>4391</v>
      </c>
      <c r="B4199" s="253" t="s">
        <v>528</v>
      </c>
      <c r="C4199" s="253" t="s">
        <v>479</v>
      </c>
      <c r="D4199" s="253" t="s">
        <v>4</v>
      </c>
      <c r="I4199" s="253"/>
      <c r="J4199" s="253">
        <f t="shared" si="67"/>
        <v>0</v>
      </c>
    </row>
    <row r="4200" spans="1:10">
      <c r="A4200" s="253">
        <v>4392</v>
      </c>
      <c r="B4200" s="253" t="s">
        <v>528</v>
      </c>
      <c r="C4200" s="253" t="s">
        <v>479</v>
      </c>
      <c r="D4200" s="253" t="s">
        <v>4</v>
      </c>
      <c r="I4200" s="253"/>
      <c r="J4200" s="253">
        <f t="shared" si="67"/>
        <v>0</v>
      </c>
    </row>
    <row r="4201" spans="1:10">
      <c r="A4201" s="253">
        <v>4393</v>
      </c>
      <c r="B4201" s="253" t="s">
        <v>528</v>
      </c>
      <c r="C4201" s="253" t="s">
        <v>479</v>
      </c>
      <c r="D4201" s="253" t="s">
        <v>4</v>
      </c>
      <c r="I4201" s="253"/>
      <c r="J4201" s="253">
        <f t="shared" si="67"/>
        <v>0</v>
      </c>
    </row>
    <row r="4202" spans="1:10">
      <c r="A4202" s="253">
        <v>4394</v>
      </c>
      <c r="B4202" s="253" t="s">
        <v>528</v>
      </c>
      <c r="C4202" s="253" t="s">
        <v>479</v>
      </c>
      <c r="D4202" s="253" t="s">
        <v>4</v>
      </c>
      <c r="I4202" s="253"/>
      <c r="J4202" s="253">
        <f t="shared" si="67"/>
        <v>0</v>
      </c>
    </row>
    <row r="4203" spans="1:10">
      <c r="A4203" s="253">
        <v>4395</v>
      </c>
      <c r="B4203" s="253" t="s">
        <v>528</v>
      </c>
      <c r="C4203" s="253" t="s">
        <v>479</v>
      </c>
      <c r="D4203" s="253" t="s">
        <v>4</v>
      </c>
      <c r="I4203" s="253"/>
      <c r="J4203" s="253">
        <f t="shared" si="67"/>
        <v>0</v>
      </c>
    </row>
    <row r="4204" spans="1:10">
      <c r="A4204" s="253">
        <v>4396</v>
      </c>
      <c r="B4204" s="253" t="s">
        <v>528</v>
      </c>
      <c r="C4204" s="253" t="s">
        <v>479</v>
      </c>
      <c r="D4204" s="253" t="s">
        <v>4</v>
      </c>
      <c r="I4204" s="253"/>
      <c r="J4204" s="253">
        <f t="shared" si="67"/>
        <v>0</v>
      </c>
    </row>
    <row r="4205" spans="1:10">
      <c r="A4205" s="253">
        <v>4397</v>
      </c>
      <c r="B4205" s="253" t="s">
        <v>528</v>
      </c>
      <c r="C4205" s="253" t="s">
        <v>479</v>
      </c>
      <c r="D4205" s="253" t="s">
        <v>4</v>
      </c>
      <c r="I4205" s="253"/>
      <c r="J4205" s="253">
        <f t="shared" si="67"/>
        <v>0</v>
      </c>
    </row>
    <row r="4206" spans="1:10">
      <c r="A4206" s="253">
        <v>4398</v>
      </c>
      <c r="B4206" s="253" t="s">
        <v>528</v>
      </c>
      <c r="C4206" s="253" t="s">
        <v>479</v>
      </c>
      <c r="D4206" s="253" t="s">
        <v>4</v>
      </c>
      <c r="I4206" s="253"/>
      <c r="J4206" s="253">
        <f t="shared" si="67"/>
        <v>0</v>
      </c>
    </row>
    <row r="4207" spans="1:10">
      <c r="A4207" s="253">
        <v>4399</v>
      </c>
      <c r="B4207" s="253" t="s">
        <v>528</v>
      </c>
      <c r="C4207" s="253" t="s">
        <v>479</v>
      </c>
      <c r="D4207" s="253" t="s">
        <v>4</v>
      </c>
      <c r="I4207" s="253"/>
      <c r="J4207" s="253">
        <f t="shared" si="67"/>
        <v>0</v>
      </c>
    </row>
    <row r="4208" spans="1:10">
      <c r="A4208" s="253">
        <v>4400</v>
      </c>
      <c r="B4208" s="253" t="s">
        <v>528</v>
      </c>
      <c r="C4208" s="253" t="s">
        <v>479</v>
      </c>
      <c r="D4208" s="253" t="s">
        <v>4</v>
      </c>
      <c r="I4208" s="253"/>
      <c r="J4208" s="253">
        <f t="shared" si="67"/>
        <v>0</v>
      </c>
    </row>
    <row r="4209" spans="1:10">
      <c r="A4209" s="253">
        <v>4401</v>
      </c>
      <c r="B4209" s="253" t="s">
        <v>528</v>
      </c>
      <c r="C4209" s="253" t="s">
        <v>479</v>
      </c>
      <c r="D4209" s="253" t="s">
        <v>4</v>
      </c>
      <c r="I4209" s="253"/>
      <c r="J4209" s="253">
        <f t="shared" si="67"/>
        <v>0</v>
      </c>
    </row>
    <row r="4210" spans="1:10">
      <c r="A4210" s="253">
        <v>4402</v>
      </c>
      <c r="B4210" s="253" t="s">
        <v>528</v>
      </c>
      <c r="C4210" s="253" t="s">
        <v>479</v>
      </c>
      <c r="D4210" s="253" t="s">
        <v>4</v>
      </c>
      <c r="I4210" s="253"/>
      <c r="J4210" s="253">
        <f t="shared" si="67"/>
        <v>0</v>
      </c>
    </row>
    <row r="4211" spans="1:10">
      <c r="A4211" s="253">
        <v>4403</v>
      </c>
      <c r="B4211" s="253" t="s">
        <v>528</v>
      </c>
      <c r="C4211" s="253" t="s">
        <v>479</v>
      </c>
      <c r="D4211" s="253" t="s">
        <v>4</v>
      </c>
      <c r="I4211" s="253"/>
      <c r="J4211" s="253">
        <f t="shared" si="67"/>
        <v>0</v>
      </c>
    </row>
    <row r="4212" spans="1:10">
      <c r="A4212" s="253">
        <v>4404</v>
      </c>
      <c r="B4212" s="253" t="s">
        <v>528</v>
      </c>
      <c r="C4212" s="253" t="s">
        <v>479</v>
      </c>
      <c r="D4212" s="253" t="s">
        <v>4</v>
      </c>
      <c r="I4212" s="253"/>
      <c r="J4212" s="253">
        <f t="shared" si="67"/>
        <v>0</v>
      </c>
    </row>
    <row r="4213" spans="1:10">
      <c r="A4213" s="253">
        <v>4405</v>
      </c>
      <c r="B4213" s="253" t="s">
        <v>528</v>
      </c>
      <c r="C4213" s="253" t="s">
        <v>479</v>
      </c>
      <c r="D4213" s="253" t="s">
        <v>4</v>
      </c>
      <c r="E4213" s="254" t="s">
        <v>571</v>
      </c>
      <c r="J4213" s="253">
        <f t="shared" si="67"/>
        <v>3</v>
      </c>
    </row>
    <row r="4214" spans="1:10">
      <c r="A4214" s="253">
        <v>4406</v>
      </c>
      <c r="B4214" s="253" t="s">
        <v>528</v>
      </c>
      <c r="C4214" s="253" t="s">
        <v>479</v>
      </c>
      <c r="D4214" s="253" t="s">
        <v>4</v>
      </c>
      <c r="I4214" s="253"/>
      <c r="J4214" s="253">
        <f t="shared" si="67"/>
        <v>0</v>
      </c>
    </row>
    <row r="4215" spans="1:10">
      <c r="A4215" s="253">
        <v>4407</v>
      </c>
      <c r="B4215" s="253" t="s">
        <v>528</v>
      </c>
      <c r="C4215" s="253" t="s">
        <v>479</v>
      </c>
      <c r="D4215" s="253" t="s">
        <v>4</v>
      </c>
      <c r="I4215" s="253"/>
      <c r="J4215" s="253">
        <f t="shared" si="67"/>
        <v>0</v>
      </c>
    </row>
    <row r="4216" spans="1:10">
      <c r="A4216" s="253">
        <v>4408</v>
      </c>
      <c r="B4216" s="253" t="s">
        <v>528</v>
      </c>
      <c r="C4216" s="253" t="s">
        <v>479</v>
      </c>
      <c r="D4216" s="253" t="s">
        <v>4</v>
      </c>
      <c r="I4216" s="253"/>
      <c r="J4216" s="253">
        <f t="shared" si="67"/>
        <v>0</v>
      </c>
    </row>
    <row r="4217" spans="1:10">
      <c r="A4217" s="253">
        <v>4409</v>
      </c>
      <c r="B4217" s="253" t="s">
        <v>528</v>
      </c>
      <c r="C4217" s="253" t="s">
        <v>479</v>
      </c>
      <c r="D4217" s="253" t="s">
        <v>4</v>
      </c>
      <c r="I4217" s="253"/>
      <c r="J4217" s="253">
        <f t="shared" si="67"/>
        <v>0</v>
      </c>
    </row>
    <row r="4218" spans="1:10">
      <c r="A4218" s="253">
        <v>4410</v>
      </c>
      <c r="B4218" s="253" t="s">
        <v>528</v>
      </c>
      <c r="C4218" s="253" t="s">
        <v>479</v>
      </c>
      <c r="D4218" s="253" t="s">
        <v>4</v>
      </c>
      <c r="I4218" s="253"/>
      <c r="J4218" s="253">
        <f t="shared" si="67"/>
        <v>0</v>
      </c>
    </row>
    <row r="4219" spans="1:10">
      <c r="A4219" s="253">
        <v>4411</v>
      </c>
      <c r="B4219" s="253" t="s">
        <v>528</v>
      </c>
      <c r="C4219" s="253" t="s">
        <v>479</v>
      </c>
      <c r="D4219" s="253" t="s">
        <v>4</v>
      </c>
      <c r="I4219" s="253"/>
      <c r="J4219" s="253">
        <f t="shared" si="67"/>
        <v>0</v>
      </c>
    </row>
    <row r="4220" spans="1:10">
      <c r="A4220" s="253">
        <v>4412</v>
      </c>
      <c r="B4220" s="253" t="s">
        <v>528</v>
      </c>
      <c r="C4220" s="253" t="s">
        <v>479</v>
      </c>
      <c r="D4220" s="253" t="s">
        <v>4</v>
      </c>
      <c r="I4220" s="253"/>
      <c r="J4220" s="253">
        <f t="shared" si="67"/>
        <v>0</v>
      </c>
    </row>
    <row r="4221" spans="1:10">
      <c r="A4221" s="253">
        <v>4413</v>
      </c>
      <c r="B4221" s="253" t="s">
        <v>528</v>
      </c>
      <c r="C4221" s="253" t="s">
        <v>479</v>
      </c>
      <c r="D4221" s="253" t="s">
        <v>4</v>
      </c>
      <c r="I4221" s="253"/>
      <c r="J4221" s="253">
        <f t="shared" si="67"/>
        <v>0</v>
      </c>
    </row>
    <row r="4222" spans="1:10">
      <c r="A4222" s="253">
        <v>4414</v>
      </c>
      <c r="B4222" s="253" t="s">
        <v>528</v>
      </c>
      <c r="C4222" s="253" t="s">
        <v>479</v>
      </c>
      <c r="D4222" s="253" t="s">
        <v>4</v>
      </c>
      <c r="I4222" s="253"/>
      <c r="J4222" s="253">
        <f t="shared" si="67"/>
        <v>0</v>
      </c>
    </row>
    <row r="4223" spans="1:10">
      <c r="A4223" s="253">
        <v>4415</v>
      </c>
      <c r="B4223" s="253" t="s">
        <v>528</v>
      </c>
      <c r="C4223" s="253" t="s">
        <v>479</v>
      </c>
      <c r="D4223" s="253" t="s">
        <v>4</v>
      </c>
      <c r="I4223" s="253"/>
      <c r="J4223" s="253">
        <f t="shared" si="67"/>
        <v>0</v>
      </c>
    </row>
    <row r="4224" spans="1:10">
      <c r="A4224" s="253">
        <v>4416</v>
      </c>
      <c r="B4224" s="253" t="s">
        <v>528</v>
      </c>
      <c r="C4224" s="253" t="s">
        <v>479</v>
      </c>
      <c r="D4224" s="253" t="s">
        <v>4</v>
      </c>
      <c r="I4224" s="253"/>
      <c r="J4224" s="253">
        <f t="shared" si="67"/>
        <v>0</v>
      </c>
    </row>
    <row r="4225" spans="1:10">
      <c r="A4225" s="253">
        <v>4417</v>
      </c>
      <c r="B4225" s="253" t="s">
        <v>528</v>
      </c>
      <c r="C4225" s="253" t="s">
        <v>479</v>
      </c>
      <c r="D4225" s="253" t="s">
        <v>4</v>
      </c>
      <c r="I4225" s="253"/>
      <c r="J4225" s="253">
        <f t="shared" si="67"/>
        <v>0</v>
      </c>
    </row>
    <row r="4226" spans="1:10">
      <c r="A4226" s="253">
        <v>4418</v>
      </c>
      <c r="B4226" s="253" t="s">
        <v>528</v>
      </c>
      <c r="C4226" s="253" t="s">
        <v>479</v>
      </c>
      <c r="D4226" s="253" t="s">
        <v>4</v>
      </c>
      <c r="I4226" s="253"/>
      <c r="J4226" s="253">
        <f t="shared" si="67"/>
        <v>0</v>
      </c>
    </row>
    <row r="4227" spans="1:10">
      <c r="A4227" s="253">
        <v>4419</v>
      </c>
      <c r="B4227" s="253" t="s">
        <v>528</v>
      </c>
      <c r="C4227" s="253" t="s">
        <v>479</v>
      </c>
      <c r="D4227" s="253" t="s">
        <v>4</v>
      </c>
      <c r="I4227" s="253"/>
      <c r="J4227" s="253">
        <f t="shared" si="67"/>
        <v>0</v>
      </c>
    </row>
    <row r="4228" spans="1:10">
      <c r="A4228" s="253">
        <v>4420</v>
      </c>
      <c r="B4228" s="253" t="s">
        <v>528</v>
      </c>
      <c r="C4228" s="253" t="s">
        <v>479</v>
      </c>
      <c r="D4228" s="253" t="s">
        <v>4</v>
      </c>
      <c r="I4228" s="253"/>
      <c r="J4228" s="253">
        <f t="shared" si="67"/>
        <v>0</v>
      </c>
    </row>
    <row r="4229" spans="1:10">
      <c r="A4229" s="253">
        <v>4421</v>
      </c>
      <c r="B4229" s="253" t="s">
        <v>528</v>
      </c>
      <c r="C4229" s="253" t="s">
        <v>479</v>
      </c>
      <c r="D4229" s="253" t="s">
        <v>4</v>
      </c>
      <c r="I4229" s="253"/>
      <c r="J4229" s="253">
        <f t="shared" si="67"/>
        <v>0</v>
      </c>
    </row>
    <row r="4230" spans="1:10">
      <c r="A4230" s="253">
        <v>4422</v>
      </c>
      <c r="B4230" s="253" t="s">
        <v>528</v>
      </c>
      <c r="C4230" s="253" t="s">
        <v>479</v>
      </c>
      <c r="D4230" s="253" t="s">
        <v>4</v>
      </c>
      <c r="I4230" s="253"/>
      <c r="J4230" s="253">
        <f t="shared" si="67"/>
        <v>0</v>
      </c>
    </row>
    <row r="4231" spans="1:10">
      <c r="A4231" s="253">
        <v>4423</v>
      </c>
      <c r="B4231" s="253" t="s">
        <v>528</v>
      </c>
      <c r="C4231" s="253" t="s">
        <v>479</v>
      </c>
      <c r="D4231" s="253" t="s">
        <v>4</v>
      </c>
      <c r="I4231" s="253"/>
      <c r="J4231" s="253">
        <f t="shared" si="67"/>
        <v>0</v>
      </c>
    </row>
    <row r="4232" spans="1:10">
      <c r="A4232" s="253">
        <v>4424</v>
      </c>
      <c r="B4232" s="253" t="s">
        <v>528</v>
      </c>
      <c r="C4232" s="253" t="s">
        <v>479</v>
      </c>
      <c r="D4232" s="253" t="s">
        <v>4</v>
      </c>
      <c r="I4232" s="253"/>
      <c r="J4232" s="253">
        <f t="shared" si="67"/>
        <v>0</v>
      </c>
    </row>
    <row r="4233" spans="1:10">
      <c r="A4233" s="253">
        <v>4425</v>
      </c>
      <c r="B4233" s="253" t="s">
        <v>528</v>
      </c>
      <c r="C4233" s="253" t="s">
        <v>479</v>
      </c>
      <c r="D4233" s="253" t="s">
        <v>4</v>
      </c>
      <c r="I4233" s="253"/>
      <c r="J4233" s="253">
        <f t="shared" ref="J4233:J4296" si="68">IF(E4233="Category 1",1,IF(E4233="Category 2",2,IF(E4233="Category 3",3,0)))</f>
        <v>0</v>
      </c>
    </row>
    <row r="4234" spans="1:10">
      <c r="A4234" s="253">
        <v>4426</v>
      </c>
      <c r="B4234" s="253" t="s">
        <v>528</v>
      </c>
      <c r="C4234" s="253" t="s">
        <v>479</v>
      </c>
      <c r="D4234" s="253" t="s">
        <v>4</v>
      </c>
      <c r="I4234" s="253"/>
      <c r="J4234" s="253">
        <f t="shared" si="68"/>
        <v>0</v>
      </c>
    </row>
    <row r="4235" spans="1:10">
      <c r="A4235" s="253">
        <v>4427</v>
      </c>
      <c r="B4235" s="253" t="s">
        <v>528</v>
      </c>
      <c r="C4235" s="253" t="s">
        <v>479</v>
      </c>
      <c r="D4235" s="253" t="s">
        <v>4</v>
      </c>
      <c r="I4235" s="253"/>
      <c r="J4235" s="253">
        <f t="shared" si="68"/>
        <v>0</v>
      </c>
    </row>
    <row r="4236" spans="1:10">
      <c r="A4236" s="253">
        <v>4428</v>
      </c>
      <c r="B4236" s="253" t="s">
        <v>528</v>
      </c>
      <c r="C4236" s="253" t="s">
        <v>479</v>
      </c>
      <c r="D4236" s="253" t="s">
        <v>4</v>
      </c>
      <c r="I4236" s="253"/>
      <c r="J4236" s="253">
        <f t="shared" si="68"/>
        <v>0</v>
      </c>
    </row>
    <row r="4237" spans="1:10">
      <c r="A4237" s="253">
        <v>4429</v>
      </c>
      <c r="B4237" s="253" t="s">
        <v>528</v>
      </c>
      <c r="C4237" s="253" t="s">
        <v>479</v>
      </c>
      <c r="D4237" s="253" t="s">
        <v>4</v>
      </c>
      <c r="I4237" s="253"/>
      <c r="J4237" s="253">
        <f t="shared" si="68"/>
        <v>0</v>
      </c>
    </row>
    <row r="4238" spans="1:10">
      <c r="A4238" s="253">
        <v>4430</v>
      </c>
      <c r="B4238" s="253" t="s">
        <v>528</v>
      </c>
      <c r="C4238" s="253" t="s">
        <v>479</v>
      </c>
      <c r="D4238" s="253" t="s">
        <v>4</v>
      </c>
      <c r="I4238" s="253"/>
      <c r="J4238" s="253">
        <f t="shared" si="68"/>
        <v>0</v>
      </c>
    </row>
    <row r="4239" spans="1:10">
      <c r="A4239" s="253">
        <v>4431</v>
      </c>
      <c r="B4239" s="253" t="s">
        <v>528</v>
      </c>
      <c r="C4239" s="253" t="s">
        <v>479</v>
      </c>
      <c r="D4239" s="253" t="s">
        <v>4</v>
      </c>
      <c r="I4239" s="253"/>
      <c r="J4239" s="253">
        <f t="shared" si="68"/>
        <v>0</v>
      </c>
    </row>
    <row r="4240" spans="1:10">
      <c r="A4240" s="253">
        <v>4432</v>
      </c>
      <c r="B4240" s="253" t="s">
        <v>528</v>
      </c>
      <c r="C4240" s="253" t="s">
        <v>479</v>
      </c>
      <c r="D4240" s="253" t="s">
        <v>4</v>
      </c>
      <c r="I4240" s="253"/>
      <c r="J4240" s="253">
        <f t="shared" si="68"/>
        <v>0</v>
      </c>
    </row>
    <row r="4241" spans="1:10">
      <c r="A4241" s="253">
        <v>4433</v>
      </c>
      <c r="B4241" s="253" t="s">
        <v>528</v>
      </c>
      <c r="C4241" s="253" t="s">
        <v>479</v>
      </c>
      <c r="D4241" s="253" t="s">
        <v>4</v>
      </c>
      <c r="I4241" s="253"/>
      <c r="J4241" s="253">
        <f t="shared" si="68"/>
        <v>0</v>
      </c>
    </row>
    <row r="4242" spans="1:10">
      <c r="A4242" s="253">
        <v>4434</v>
      </c>
      <c r="B4242" s="253" t="s">
        <v>528</v>
      </c>
      <c r="C4242" s="253" t="s">
        <v>479</v>
      </c>
      <c r="D4242" s="253" t="s">
        <v>4</v>
      </c>
      <c r="I4242" s="253"/>
      <c r="J4242" s="253">
        <f t="shared" si="68"/>
        <v>0</v>
      </c>
    </row>
    <row r="4243" spans="1:10">
      <c r="A4243" s="253">
        <v>4435</v>
      </c>
      <c r="B4243" s="253" t="s">
        <v>528</v>
      </c>
      <c r="C4243" s="253" t="s">
        <v>479</v>
      </c>
      <c r="D4243" s="253" t="s">
        <v>4</v>
      </c>
      <c r="I4243" s="253"/>
      <c r="J4243" s="253">
        <f t="shared" si="68"/>
        <v>0</v>
      </c>
    </row>
    <row r="4244" spans="1:10">
      <c r="A4244" s="253">
        <v>4436</v>
      </c>
      <c r="B4244" s="253" t="s">
        <v>528</v>
      </c>
      <c r="C4244" s="253" t="s">
        <v>479</v>
      </c>
      <c r="D4244" s="253" t="s">
        <v>4</v>
      </c>
      <c r="I4244" s="253"/>
      <c r="J4244" s="253">
        <f t="shared" si="68"/>
        <v>0</v>
      </c>
    </row>
    <row r="4245" spans="1:10">
      <c r="A4245" s="253">
        <v>4437</v>
      </c>
      <c r="B4245" s="253" t="s">
        <v>528</v>
      </c>
      <c r="C4245" s="253" t="s">
        <v>479</v>
      </c>
      <c r="D4245" s="253" t="s">
        <v>4</v>
      </c>
      <c r="I4245" s="253"/>
      <c r="J4245" s="253">
        <f t="shared" si="68"/>
        <v>0</v>
      </c>
    </row>
    <row r="4246" spans="1:10">
      <c r="A4246" s="253">
        <v>4438</v>
      </c>
      <c r="B4246" s="253" t="s">
        <v>528</v>
      </c>
      <c r="C4246" s="253" t="s">
        <v>479</v>
      </c>
      <c r="D4246" s="253" t="s">
        <v>4</v>
      </c>
      <c r="I4246" s="253"/>
      <c r="J4246" s="253">
        <f t="shared" si="68"/>
        <v>0</v>
      </c>
    </row>
    <row r="4247" spans="1:10">
      <c r="A4247" s="253">
        <v>4439</v>
      </c>
      <c r="B4247" s="253" t="s">
        <v>528</v>
      </c>
      <c r="C4247" s="253" t="s">
        <v>479</v>
      </c>
      <c r="D4247" s="253" t="s">
        <v>4</v>
      </c>
      <c r="I4247" s="253"/>
      <c r="J4247" s="253">
        <f t="shared" si="68"/>
        <v>0</v>
      </c>
    </row>
    <row r="4248" spans="1:10">
      <c r="A4248" s="253">
        <v>4440</v>
      </c>
      <c r="B4248" s="253" t="s">
        <v>528</v>
      </c>
      <c r="C4248" s="253" t="s">
        <v>479</v>
      </c>
      <c r="D4248" s="253" t="s">
        <v>4</v>
      </c>
      <c r="I4248" s="253"/>
      <c r="J4248" s="253">
        <f t="shared" si="68"/>
        <v>0</v>
      </c>
    </row>
    <row r="4249" spans="1:10">
      <c r="A4249" s="253">
        <v>4441</v>
      </c>
      <c r="B4249" s="253" t="s">
        <v>528</v>
      </c>
      <c r="C4249" s="253" t="s">
        <v>479</v>
      </c>
      <c r="D4249" s="253" t="s">
        <v>4</v>
      </c>
      <c r="I4249" s="253"/>
      <c r="J4249" s="253">
        <f t="shared" si="68"/>
        <v>0</v>
      </c>
    </row>
    <row r="4250" spans="1:10">
      <c r="A4250" s="253">
        <v>4442</v>
      </c>
      <c r="B4250" s="253" t="s">
        <v>528</v>
      </c>
      <c r="C4250" s="253" t="s">
        <v>479</v>
      </c>
      <c r="D4250" s="253" t="s">
        <v>4</v>
      </c>
      <c r="I4250" s="253"/>
      <c r="J4250" s="253">
        <f t="shared" si="68"/>
        <v>0</v>
      </c>
    </row>
    <row r="4251" spans="1:10">
      <c r="A4251" s="253">
        <v>4443</v>
      </c>
      <c r="B4251" s="253" t="s">
        <v>528</v>
      </c>
      <c r="C4251" s="253" t="s">
        <v>479</v>
      </c>
      <c r="D4251" s="253" t="s">
        <v>4</v>
      </c>
      <c r="I4251" s="253"/>
      <c r="J4251" s="253">
        <f t="shared" si="68"/>
        <v>0</v>
      </c>
    </row>
    <row r="4252" spans="1:10">
      <c r="A4252" s="253">
        <v>4444</v>
      </c>
      <c r="B4252" s="253" t="s">
        <v>528</v>
      </c>
      <c r="C4252" s="253" t="s">
        <v>479</v>
      </c>
      <c r="D4252" s="253" t="s">
        <v>4</v>
      </c>
      <c r="I4252" s="253"/>
      <c r="J4252" s="253">
        <f t="shared" si="68"/>
        <v>0</v>
      </c>
    </row>
    <row r="4253" spans="1:10">
      <c r="A4253" s="253">
        <v>4445</v>
      </c>
      <c r="B4253" s="253" t="s">
        <v>528</v>
      </c>
      <c r="C4253" s="253" t="s">
        <v>479</v>
      </c>
      <c r="D4253" s="253" t="s">
        <v>4</v>
      </c>
      <c r="I4253" s="253"/>
      <c r="J4253" s="253">
        <f t="shared" si="68"/>
        <v>0</v>
      </c>
    </row>
    <row r="4254" spans="1:10">
      <c r="A4254" s="253">
        <v>4446</v>
      </c>
      <c r="B4254" s="253" t="s">
        <v>528</v>
      </c>
      <c r="C4254" s="253" t="s">
        <v>479</v>
      </c>
      <c r="D4254" s="253" t="s">
        <v>4</v>
      </c>
      <c r="I4254" s="253"/>
      <c r="J4254" s="253">
        <f t="shared" si="68"/>
        <v>0</v>
      </c>
    </row>
    <row r="4255" spans="1:10">
      <c r="A4255" s="253">
        <v>4447</v>
      </c>
      <c r="B4255" s="253" t="s">
        <v>528</v>
      </c>
      <c r="C4255" s="253" t="s">
        <v>479</v>
      </c>
      <c r="D4255" s="253" t="s">
        <v>4</v>
      </c>
      <c r="I4255" s="253"/>
      <c r="J4255" s="253">
        <f t="shared" si="68"/>
        <v>0</v>
      </c>
    </row>
    <row r="4256" spans="1:10">
      <c r="A4256" s="253">
        <v>4448</v>
      </c>
      <c r="B4256" s="253" t="s">
        <v>528</v>
      </c>
      <c r="C4256" s="253" t="s">
        <v>479</v>
      </c>
      <c r="D4256" s="253" t="s">
        <v>4</v>
      </c>
      <c r="I4256" s="253"/>
      <c r="J4256" s="253">
        <f t="shared" si="68"/>
        <v>0</v>
      </c>
    </row>
    <row r="4257" spans="1:10">
      <c r="A4257" s="253">
        <v>4449</v>
      </c>
      <c r="B4257" s="253" t="s">
        <v>528</v>
      </c>
      <c r="C4257" s="253" t="s">
        <v>479</v>
      </c>
      <c r="D4257" s="253" t="s">
        <v>4</v>
      </c>
      <c r="I4257" s="253"/>
      <c r="J4257" s="253">
        <f t="shared" si="68"/>
        <v>0</v>
      </c>
    </row>
    <row r="4258" spans="1:10">
      <c r="A4258" s="253">
        <v>4450</v>
      </c>
      <c r="B4258" s="253" t="s">
        <v>528</v>
      </c>
      <c r="C4258" s="253" t="s">
        <v>479</v>
      </c>
      <c r="D4258" s="253" t="s">
        <v>4</v>
      </c>
      <c r="I4258" s="253"/>
      <c r="J4258" s="253">
        <f t="shared" si="68"/>
        <v>0</v>
      </c>
    </row>
    <row r="4259" spans="1:10">
      <c r="A4259" s="253">
        <v>4451</v>
      </c>
      <c r="B4259" s="253" t="s">
        <v>528</v>
      </c>
      <c r="C4259" s="253" t="s">
        <v>479</v>
      </c>
      <c r="D4259" s="253" t="s">
        <v>4</v>
      </c>
      <c r="I4259" s="253"/>
      <c r="J4259" s="253">
        <f t="shared" si="68"/>
        <v>0</v>
      </c>
    </row>
    <row r="4260" spans="1:10">
      <c r="A4260" s="253">
        <v>4452</v>
      </c>
      <c r="B4260" s="253" t="s">
        <v>528</v>
      </c>
      <c r="C4260" s="253" t="s">
        <v>479</v>
      </c>
      <c r="D4260" s="253" t="s">
        <v>4</v>
      </c>
      <c r="I4260" s="253"/>
      <c r="J4260" s="253">
        <f t="shared" si="68"/>
        <v>0</v>
      </c>
    </row>
    <row r="4261" spans="1:10">
      <c r="A4261" s="253">
        <v>4453</v>
      </c>
      <c r="B4261" s="253" t="s">
        <v>528</v>
      </c>
      <c r="C4261" s="253" t="s">
        <v>479</v>
      </c>
      <c r="D4261" s="253" t="s">
        <v>4</v>
      </c>
      <c r="I4261" s="253"/>
      <c r="J4261" s="253">
        <f t="shared" si="68"/>
        <v>0</v>
      </c>
    </row>
    <row r="4262" spans="1:10">
      <c r="A4262" s="253">
        <v>4454</v>
      </c>
      <c r="B4262" s="253" t="s">
        <v>528</v>
      </c>
      <c r="C4262" s="253" t="s">
        <v>479</v>
      </c>
      <c r="D4262" s="253" t="s">
        <v>4</v>
      </c>
      <c r="I4262" s="253"/>
      <c r="J4262" s="253">
        <f t="shared" si="68"/>
        <v>0</v>
      </c>
    </row>
    <row r="4263" spans="1:10">
      <c r="A4263" s="253">
        <v>4455</v>
      </c>
      <c r="B4263" s="253" t="s">
        <v>528</v>
      </c>
      <c r="C4263" s="253" t="s">
        <v>479</v>
      </c>
      <c r="D4263" s="253" t="s">
        <v>4</v>
      </c>
      <c r="I4263" s="253"/>
      <c r="J4263" s="253">
        <f t="shared" si="68"/>
        <v>0</v>
      </c>
    </row>
    <row r="4264" spans="1:10">
      <c r="A4264" s="253">
        <v>4456</v>
      </c>
      <c r="B4264" s="253" t="s">
        <v>528</v>
      </c>
      <c r="C4264" s="253" t="s">
        <v>479</v>
      </c>
      <c r="D4264" s="253" t="s">
        <v>4</v>
      </c>
      <c r="I4264" s="253"/>
      <c r="J4264" s="253">
        <f t="shared" si="68"/>
        <v>0</v>
      </c>
    </row>
    <row r="4265" spans="1:10">
      <c r="A4265" s="253">
        <v>4457</v>
      </c>
      <c r="B4265" s="253" t="s">
        <v>528</v>
      </c>
      <c r="C4265" s="253" t="s">
        <v>479</v>
      </c>
      <c r="D4265" s="253" t="s">
        <v>4</v>
      </c>
      <c r="I4265" s="253"/>
      <c r="J4265" s="253">
        <f t="shared" si="68"/>
        <v>0</v>
      </c>
    </row>
    <row r="4266" spans="1:10">
      <c r="A4266" s="253">
        <v>4458</v>
      </c>
      <c r="B4266" s="253" t="s">
        <v>528</v>
      </c>
      <c r="C4266" s="253" t="s">
        <v>479</v>
      </c>
      <c r="D4266" s="253" t="s">
        <v>4</v>
      </c>
      <c r="I4266" s="253"/>
      <c r="J4266" s="253">
        <f t="shared" si="68"/>
        <v>0</v>
      </c>
    </row>
    <row r="4267" spans="1:10">
      <c r="A4267" s="253">
        <v>4459</v>
      </c>
      <c r="B4267" s="253" t="s">
        <v>528</v>
      </c>
      <c r="C4267" s="253" t="s">
        <v>479</v>
      </c>
      <c r="D4267" s="253" t="s">
        <v>4</v>
      </c>
      <c r="I4267" s="253"/>
      <c r="J4267" s="253">
        <f t="shared" si="68"/>
        <v>0</v>
      </c>
    </row>
    <row r="4268" spans="1:10">
      <c r="A4268" s="253">
        <v>4460</v>
      </c>
      <c r="B4268" s="253" t="s">
        <v>528</v>
      </c>
      <c r="C4268" s="253" t="s">
        <v>479</v>
      </c>
      <c r="D4268" s="253" t="s">
        <v>4</v>
      </c>
      <c r="I4268" s="253"/>
      <c r="J4268" s="253">
        <f t="shared" si="68"/>
        <v>0</v>
      </c>
    </row>
    <row r="4269" spans="1:10">
      <c r="A4269" s="253">
        <v>4461</v>
      </c>
      <c r="B4269" s="253" t="s">
        <v>528</v>
      </c>
      <c r="C4269" s="253" t="s">
        <v>479</v>
      </c>
      <c r="D4269" s="253" t="s">
        <v>4</v>
      </c>
      <c r="I4269" s="253"/>
      <c r="J4269" s="253">
        <f t="shared" si="68"/>
        <v>0</v>
      </c>
    </row>
    <row r="4270" spans="1:10">
      <c r="A4270" s="253">
        <v>4462</v>
      </c>
      <c r="B4270" s="253" t="s">
        <v>528</v>
      </c>
      <c r="C4270" s="253" t="s">
        <v>479</v>
      </c>
      <c r="D4270" s="253" t="s">
        <v>4</v>
      </c>
      <c r="I4270" s="253"/>
      <c r="J4270" s="253">
        <f t="shared" si="68"/>
        <v>0</v>
      </c>
    </row>
    <row r="4271" spans="1:10">
      <c r="A4271" s="253">
        <v>4463</v>
      </c>
      <c r="B4271" s="253" t="s">
        <v>528</v>
      </c>
      <c r="C4271" s="253" t="s">
        <v>479</v>
      </c>
      <c r="D4271" s="253" t="s">
        <v>4</v>
      </c>
      <c r="I4271" s="253"/>
      <c r="J4271" s="253">
        <f t="shared" si="68"/>
        <v>0</v>
      </c>
    </row>
    <row r="4272" spans="1:10">
      <c r="A4272" s="253">
        <v>4464</v>
      </c>
      <c r="B4272" s="253" t="s">
        <v>528</v>
      </c>
      <c r="C4272" s="253" t="s">
        <v>479</v>
      </c>
      <c r="D4272" s="253" t="s">
        <v>4</v>
      </c>
      <c r="I4272" s="253"/>
      <c r="J4272" s="253">
        <f t="shared" si="68"/>
        <v>0</v>
      </c>
    </row>
    <row r="4273" spans="1:10">
      <c r="A4273" s="253">
        <v>4465</v>
      </c>
      <c r="B4273" s="253" t="s">
        <v>528</v>
      </c>
      <c r="C4273" s="253" t="s">
        <v>479</v>
      </c>
      <c r="D4273" s="253" t="s">
        <v>4</v>
      </c>
      <c r="I4273" s="253"/>
      <c r="J4273" s="253">
        <f t="shared" si="68"/>
        <v>0</v>
      </c>
    </row>
    <row r="4274" spans="1:10">
      <c r="A4274" s="253">
        <v>4466</v>
      </c>
      <c r="B4274" s="253" t="s">
        <v>528</v>
      </c>
      <c r="C4274" s="253" t="s">
        <v>479</v>
      </c>
      <c r="D4274" s="253" t="s">
        <v>4</v>
      </c>
      <c r="I4274" s="253"/>
      <c r="J4274" s="253">
        <f t="shared" si="68"/>
        <v>0</v>
      </c>
    </row>
    <row r="4275" spans="1:10">
      <c r="A4275" s="253">
        <v>4467</v>
      </c>
      <c r="B4275" s="253" t="s">
        <v>528</v>
      </c>
      <c r="C4275" s="253" t="s">
        <v>479</v>
      </c>
      <c r="D4275" s="253" t="s">
        <v>4</v>
      </c>
      <c r="I4275" s="253"/>
      <c r="J4275" s="253">
        <f t="shared" si="68"/>
        <v>0</v>
      </c>
    </row>
    <row r="4276" spans="1:10">
      <c r="A4276" s="253">
        <v>4468</v>
      </c>
      <c r="B4276" s="253" t="s">
        <v>528</v>
      </c>
      <c r="C4276" s="253" t="s">
        <v>479</v>
      </c>
      <c r="D4276" s="253" t="s">
        <v>4</v>
      </c>
      <c r="I4276" s="253"/>
      <c r="J4276" s="253">
        <f t="shared" si="68"/>
        <v>0</v>
      </c>
    </row>
    <row r="4277" spans="1:10">
      <c r="A4277" s="253">
        <v>4469</v>
      </c>
      <c r="B4277" s="253" t="s">
        <v>528</v>
      </c>
      <c r="C4277" s="253" t="s">
        <v>479</v>
      </c>
      <c r="D4277" s="253" t="s">
        <v>4</v>
      </c>
      <c r="I4277" s="253"/>
      <c r="J4277" s="253">
        <f t="shared" si="68"/>
        <v>0</v>
      </c>
    </row>
    <row r="4278" spans="1:10">
      <c r="A4278" s="253">
        <v>4470</v>
      </c>
      <c r="B4278" s="253" t="s">
        <v>528</v>
      </c>
      <c r="C4278" s="253" t="s">
        <v>479</v>
      </c>
      <c r="D4278" s="253" t="s">
        <v>4</v>
      </c>
      <c r="I4278" s="253"/>
      <c r="J4278" s="253">
        <f t="shared" si="68"/>
        <v>0</v>
      </c>
    </row>
    <row r="4279" spans="1:10">
      <c r="A4279" s="253">
        <v>4471</v>
      </c>
      <c r="B4279" s="253" t="s">
        <v>528</v>
      </c>
      <c r="C4279" s="253" t="s">
        <v>479</v>
      </c>
      <c r="D4279" s="253" t="s">
        <v>4</v>
      </c>
      <c r="I4279" s="253"/>
      <c r="J4279" s="253">
        <f t="shared" si="68"/>
        <v>0</v>
      </c>
    </row>
    <row r="4280" spans="1:10">
      <c r="A4280" s="253">
        <v>4472</v>
      </c>
      <c r="B4280" s="253" t="s">
        <v>528</v>
      </c>
      <c r="C4280" s="253" t="s">
        <v>479</v>
      </c>
      <c r="D4280" s="253" t="s">
        <v>4</v>
      </c>
      <c r="I4280" s="253"/>
      <c r="J4280" s="253">
        <f t="shared" si="68"/>
        <v>0</v>
      </c>
    </row>
    <row r="4281" spans="1:10">
      <c r="A4281" s="253">
        <v>4473</v>
      </c>
      <c r="B4281" s="253" t="s">
        <v>528</v>
      </c>
      <c r="C4281" s="253" t="s">
        <v>479</v>
      </c>
      <c r="D4281" s="253" t="s">
        <v>4</v>
      </c>
      <c r="I4281" s="253"/>
      <c r="J4281" s="253">
        <f t="shared" si="68"/>
        <v>0</v>
      </c>
    </row>
    <row r="4282" spans="1:10">
      <c r="A4282" s="253">
        <v>4474</v>
      </c>
      <c r="B4282" s="253" t="s">
        <v>528</v>
      </c>
      <c r="C4282" s="253" t="s">
        <v>479</v>
      </c>
      <c r="D4282" s="253" t="s">
        <v>4</v>
      </c>
      <c r="I4282" s="253"/>
      <c r="J4282" s="253">
        <f t="shared" si="68"/>
        <v>0</v>
      </c>
    </row>
    <row r="4283" spans="1:10">
      <c r="A4283" s="253">
        <v>4475</v>
      </c>
      <c r="B4283" s="253" t="s">
        <v>528</v>
      </c>
      <c r="C4283" s="253" t="s">
        <v>479</v>
      </c>
      <c r="D4283" s="253" t="s">
        <v>4</v>
      </c>
      <c r="I4283" s="253"/>
      <c r="J4283" s="253">
        <f t="shared" si="68"/>
        <v>0</v>
      </c>
    </row>
    <row r="4284" spans="1:10">
      <c r="A4284" s="253">
        <v>4476</v>
      </c>
      <c r="B4284" s="253" t="s">
        <v>528</v>
      </c>
      <c r="C4284" s="253" t="s">
        <v>479</v>
      </c>
      <c r="D4284" s="253" t="s">
        <v>4</v>
      </c>
      <c r="I4284" s="253"/>
      <c r="J4284" s="253">
        <f t="shared" si="68"/>
        <v>0</v>
      </c>
    </row>
    <row r="4285" spans="1:10">
      <c r="A4285" s="253">
        <v>4477</v>
      </c>
      <c r="B4285" s="253" t="s">
        <v>528</v>
      </c>
      <c r="C4285" s="253" t="s">
        <v>479</v>
      </c>
      <c r="D4285" s="253" t="s">
        <v>4</v>
      </c>
      <c r="I4285" s="253"/>
      <c r="J4285" s="253">
        <f t="shared" si="68"/>
        <v>0</v>
      </c>
    </row>
    <row r="4286" spans="1:10">
      <c r="A4286" s="253">
        <v>4478</v>
      </c>
      <c r="B4286" s="253" t="s">
        <v>528</v>
      </c>
      <c r="C4286" s="253" t="s">
        <v>479</v>
      </c>
      <c r="D4286" s="253" t="s">
        <v>4</v>
      </c>
      <c r="I4286" s="253"/>
      <c r="J4286" s="253">
        <f t="shared" si="68"/>
        <v>0</v>
      </c>
    </row>
    <row r="4287" spans="1:10">
      <c r="A4287" s="253">
        <v>4479</v>
      </c>
      <c r="B4287" s="253" t="s">
        <v>528</v>
      </c>
      <c r="C4287" s="253" t="s">
        <v>479</v>
      </c>
      <c r="D4287" s="253" t="s">
        <v>4</v>
      </c>
      <c r="I4287" s="253"/>
      <c r="J4287" s="253">
        <f t="shared" si="68"/>
        <v>0</v>
      </c>
    </row>
    <row r="4288" spans="1:10">
      <c r="A4288" s="253">
        <v>4480</v>
      </c>
      <c r="B4288" s="253" t="s">
        <v>528</v>
      </c>
      <c r="C4288" s="253" t="s">
        <v>479</v>
      </c>
      <c r="D4288" s="253" t="s">
        <v>4</v>
      </c>
      <c r="I4288" s="253"/>
      <c r="J4288" s="253">
        <f t="shared" si="68"/>
        <v>0</v>
      </c>
    </row>
    <row r="4289" spans="1:10">
      <c r="A4289" s="253">
        <v>4481</v>
      </c>
      <c r="B4289" s="253" t="s">
        <v>528</v>
      </c>
      <c r="C4289" s="253" t="s">
        <v>479</v>
      </c>
      <c r="D4289" s="253" t="s">
        <v>4</v>
      </c>
      <c r="I4289" s="253"/>
      <c r="J4289" s="253">
        <f t="shared" si="68"/>
        <v>0</v>
      </c>
    </row>
    <row r="4290" spans="1:10">
      <c r="A4290" s="253">
        <v>4482</v>
      </c>
      <c r="B4290" s="253" t="s">
        <v>528</v>
      </c>
      <c r="C4290" s="253" t="s">
        <v>479</v>
      </c>
      <c r="D4290" s="253" t="s">
        <v>4</v>
      </c>
      <c r="I4290" s="253"/>
      <c r="J4290" s="253">
        <f t="shared" si="68"/>
        <v>0</v>
      </c>
    </row>
    <row r="4291" spans="1:10">
      <c r="A4291" s="253">
        <v>4483</v>
      </c>
      <c r="B4291" s="253" t="s">
        <v>528</v>
      </c>
      <c r="C4291" s="253" t="s">
        <v>479</v>
      </c>
      <c r="D4291" s="253" t="s">
        <v>4</v>
      </c>
      <c r="I4291" s="253"/>
      <c r="J4291" s="253">
        <f t="shared" si="68"/>
        <v>0</v>
      </c>
    </row>
    <row r="4292" spans="1:10">
      <c r="A4292" s="253">
        <v>4484</v>
      </c>
      <c r="B4292" s="253" t="s">
        <v>528</v>
      </c>
      <c r="C4292" s="253" t="s">
        <v>479</v>
      </c>
      <c r="D4292" s="253" t="s">
        <v>4</v>
      </c>
      <c r="I4292" s="253"/>
      <c r="J4292" s="253">
        <f t="shared" si="68"/>
        <v>0</v>
      </c>
    </row>
    <row r="4293" spans="1:10">
      <c r="A4293" s="253">
        <v>4485</v>
      </c>
      <c r="B4293" s="253" t="s">
        <v>528</v>
      </c>
      <c r="C4293" s="253" t="s">
        <v>479</v>
      </c>
      <c r="D4293" s="253" t="s">
        <v>4</v>
      </c>
      <c r="I4293" s="253"/>
      <c r="J4293" s="253">
        <f t="shared" si="68"/>
        <v>0</v>
      </c>
    </row>
    <row r="4294" spans="1:10">
      <c r="A4294" s="253">
        <v>4486</v>
      </c>
      <c r="B4294" s="253" t="s">
        <v>528</v>
      </c>
      <c r="C4294" s="253" t="s">
        <v>479</v>
      </c>
      <c r="D4294" s="253" t="s">
        <v>4</v>
      </c>
      <c r="I4294" s="253"/>
      <c r="J4294" s="253">
        <f t="shared" si="68"/>
        <v>0</v>
      </c>
    </row>
    <row r="4295" spans="1:10">
      <c r="A4295" s="253">
        <v>4487</v>
      </c>
      <c r="B4295" s="253" t="s">
        <v>528</v>
      </c>
      <c r="C4295" s="253" t="s">
        <v>479</v>
      </c>
      <c r="D4295" s="253" t="s">
        <v>4</v>
      </c>
      <c r="I4295" s="253"/>
      <c r="J4295" s="253">
        <f t="shared" si="68"/>
        <v>0</v>
      </c>
    </row>
    <row r="4296" spans="1:10">
      <c r="A4296" s="253">
        <v>4488</v>
      </c>
      <c r="B4296" s="253" t="s">
        <v>528</v>
      </c>
      <c r="C4296" s="253" t="s">
        <v>479</v>
      </c>
      <c r="D4296" s="253" t="s">
        <v>4</v>
      </c>
      <c r="I4296" s="253"/>
      <c r="J4296" s="253">
        <f t="shared" si="68"/>
        <v>0</v>
      </c>
    </row>
    <row r="4297" spans="1:10">
      <c r="A4297" s="253">
        <v>4489</v>
      </c>
      <c r="B4297" s="253" t="s">
        <v>528</v>
      </c>
      <c r="C4297" s="253" t="s">
        <v>479</v>
      </c>
      <c r="D4297" s="253" t="s">
        <v>4</v>
      </c>
      <c r="I4297" s="253"/>
      <c r="J4297" s="253">
        <f t="shared" ref="J4297:J4360" si="69">IF(E4297="Category 1",1,IF(E4297="Category 2",2,IF(E4297="Category 3",3,0)))</f>
        <v>0</v>
      </c>
    </row>
    <row r="4298" spans="1:10">
      <c r="A4298" s="253">
        <v>4490</v>
      </c>
      <c r="B4298" s="253" t="s">
        <v>528</v>
      </c>
      <c r="C4298" s="253" t="s">
        <v>479</v>
      </c>
      <c r="D4298" s="253" t="s">
        <v>4</v>
      </c>
      <c r="I4298" s="253"/>
      <c r="J4298" s="253">
        <f t="shared" si="69"/>
        <v>0</v>
      </c>
    </row>
    <row r="4299" spans="1:10">
      <c r="A4299" s="253">
        <v>4491</v>
      </c>
      <c r="B4299" s="253" t="s">
        <v>528</v>
      </c>
      <c r="C4299" s="253" t="s">
        <v>479</v>
      </c>
      <c r="D4299" s="253" t="s">
        <v>4</v>
      </c>
      <c r="I4299" s="253"/>
      <c r="J4299" s="253">
        <f t="shared" si="69"/>
        <v>0</v>
      </c>
    </row>
    <row r="4300" spans="1:10">
      <c r="A4300" s="253">
        <v>4492</v>
      </c>
      <c r="B4300" s="253" t="s">
        <v>528</v>
      </c>
      <c r="C4300" s="253" t="s">
        <v>479</v>
      </c>
      <c r="D4300" s="253" t="s">
        <v>4</v>
      </c>
      <c r="I4300" s="253"/>
      <c r="J4300" s="253">
        <f t="shared" si="69"/>
        <v>0</v>
      </c>
    </row>
    <row r="4301" spans="1:10">
      <c r="A4301" s="253">
        <v>4493</v>
      </c>
      <c r="B4301" s="253" t="s">
        <v>528</v>
      </c>
      <c r="C4301" s="253" t="s">
        <v>479</v>
      </c>
      <c r="D4301" s="253" t="s">
        <v>4</v>
      </c>
      <c r="I4301" s="253"/>
      <c r="J4301" s="253">
        <f t="shared" si="69"/>
        <v>0</v>
      </c>
    </row>
    <row r="4302" spans="1:10">
      <c r="A4302" s="253">
        <v>4494</v>
      </c>
      <c r="B4302" s="253" t="s">
        <v>528</v>
      </c>
      <c r="C4302" s="253" t="s">
        <v>479</v>
      </c>
      <c r="D4302" s="253" t="s">
        <v>4</v>
      </c>
      <c r="I4302" s="253"/>
      <c r="J4302" s="253">
        <f t="shared" si="69"/>
        <v>0</v>
      </c>
    </row>
    <row r="4303" spans="1:10">
      <c r="A4303" s="253">
        <v>4495</v>
      </c>
      <c r="B4303" s="253" t="s">
        <v>528</v>
      </c>
      <c r="C4303" s="253" t="s">
        <v>479</v>
      </c>
      <c r="D4303" s="253" t="s">
        <v>4</v>
      </c>
      <c r="I4303" s="253"/>
      <c r="J4303" s="253">
        <f t="shared" si="69"/>
        <v>0</v>
      </c>
    </row>
    <row r="4304" spans="1:10">
      <c r="A4304" s="253">
        <v>4496</v>
      </c>
      <c r="B4304" s="253" t="s">
        <v>528</v>
      </c>
      <c r="C4304" s="253" t="s">
        <v>479</v>
      </c>
      <c r="D4304" s="253" t="s">
        <v>4</v>
      </c>
      <c r="I4304" s="253"/>
      <c r="J4304" s="253">
        <f t="shared" si="69"/>
        <v>0</v>
      </c>
    </row>
    <row r="4305" spans="1:10">
      <c r="A4305" s="253">
        <v>4497</v>
      </c>
      <c r="B4305" s="253" t="s">
        <v>528</v>
      </c>
      <c r="C4305" s="253" t="s">
        <v>479</v>
      </c>
      <c r="D4305" s="253" t="s">
        <v>4</v>
      </c>
      <c r="I4305" s="253"/>
      <c r="J4305" s="253">
        <f t="shared" si="69"/>
        <v>0</v>
      </c>
    </row>
    <row r="4306" spans="1:10">
      <c r="A4306" s="253">
        <v>4498</v>
      </c>
      <c r="B4306" s="253" t="s">
        <v>528</v>
      </c>
      <c r="C4306" s="253" t="s">
        <v>479</v>
      </c>
      <c r="D4306" s="253" t="s">
        <v>4</v>
      </c>
      <c r="I4306" s="253"/>
      <c r="J4306" s="253">
        <f t="shared" si="69"/>
        <v>0</v>
      </c>
    </row>
    <row r="4307" spans="1:10">
      <c r="A4307" s="253">
        <v>4499</v>
      </c>
      <c r="B4307" s="253" t="s">
        <v>528</v>
      </c>
      <c r="C4307" s="253" t="s">
        <v>479</v>
      </c>
      <c r="D4307" s="253" t="s">
        <v>4</v>
      </c>
      <c r="I4307" s="253"/>
      <c r="J4307" s="253">
        <f t="shared" si="69"/>
        <v>0</v>
      </c>
    </row>
    <row r="4308" spans="1:10">
      <c r="A4308" s="253">
        <v>4500</v>
      </c>
      <c r="B4308" s="253" t="s">
        <v>528</v>
      </c>
      <c r="C4308" s="253" t="s">
        <v>553</v>
      </c>
      <c r="D4308" s="253" t="s">
        <v>565</v>
      </c>
      <c r="E4308" s="254" t="s">
        <v>565</v>
      </c>
      <c r="G4308" s="257" t="s">
        <v>566</v>
      </c>
      <c r="J4308" s="253">
        <f t="shared" si="69"/>
        <v>1</v>
      </c>
    </row>
    <row r="4309" spans="1:10">
      <c r="A4309" s="253">
        <v>4501</v>
      </c>
      <c r="B4309" s="253" t="s">
        <v>528</v>
      </c>
      <c r="C4309" s="253" t="s">
        <v>553</v>
      </c>
      <c r="D4309" s="253" t="s">
        <v>565</v>
      </c>
      <c r="E4309" s="254" t="s">
        <v>565</v>
      </c>
      <c r="G4309" s="257" t="s">
        <v>566</v>
      </c>
      <c r="J4309" s="253">
        <f t="shared" si="69"/>
        <v>1</v>
      </c>
    </row>
    <row r="4310" spans="1:10">
      <c r="A4310" s="253">
        <v>4502</v>
      </c>
      <c r="B4310" s="253" t="s">
        <v>528</v>
      </c>
      <c r="C4310" s="253" t="s">
        <v>553</v>
      </c>
      <c r="D4310" s="253" t="s">
        <v>565</v>
      </c>
      <c r="E4310" s="254" t="s">
        <v>565</v>
      </c>
      <c r="G4310" s="257" t="s">
        <v>566</v>
      </c>
      <c r="J4310" s="253">
        <f t="shared" si="69"/>
        <v>1</v>
      </c>
    </row>
    <row r="4311" spans="1:10">
      <c r="A4311" s="253">
        <v>4503</v>
      </c>
      <c r="B4311" s="253" t="s">
        <v>528</v>
      </c>
      <c r="C4311" s="253" t="s">
        <v>553</v>
      </c>
      <c r="D4311" s="253" t="s">
        <v>565</v>
      </c>
      <c r="E4311" s="254" t="s">
        <v>565</v>
      </c>
      <c r="G4311" s="257" t="s">
        <v>566</v>
      </c>
      <c r="J4311" s="253">
        <f t="shared" si="69"/>
        <v>1</v>
      </c>
    </row>
    <row r="4312" spans="1:10">
      <c r="A4312" s="253">
        <v>4504</v>
      </c>
      <c r="B4312" s="253" t="s">
        <v>528</v>
      </c>
      <c r="C4312" s="253" t="s">
        <v>553</v>
      </c>
      <c r="D4312" s="253" t="s">
        <v>565</v>
      </c>
      <c r="E4312" s="254" t="s">
        <v>565</v>
      </c>
      <c r="G4312" s="257" t="s">
        <v>566</v>
      </c>
      <c r="J4312" s="253">
        <f t="shared" si="69"/>
        <v>1</v>
      </c>
    </row>
    <row r="4313" spans="1:10">
      <c r="A4313" s="253">
        <v>4505</v>
      </c>
      <c r="B4313" s="253" t="s">
        <v>528</v>
      </c>
      <c r="C4313" s="253" t="s">
        <v>553</v>
      </c>
      <c r="D4313" s="253" t="s">
        <v>565</v>
      </c>
      <c r="E4313" s="254" t="s">
        <v>565</v>
      </c>
      <c r="G4313" s="257" t="s">
        <v>566</v>
      </c>
      <c r="J4313" s="253">
        <f t="shared" si="69"/>
        <v>1</v>
      </c>
    </row>
    <row r="4314" spans="1:10">
      <c r="A4314" s="253">
        <v>4506</v>
      </c>
      <c r="B4314" s="253" t="s">
        <v>528</v>
      </c>
      <c r="C4314" s="253" t="s">
        <v>553</v>
      </c>
      <c r="D4314" s="253" t="s">
        <v>565</v>
      </c>
      <c r="E4314" s="254" t="s">
        <v>565</v>
      </c>
      <c r="G4314" s="257" t="s">
        <v>566</v>
      </c>
      <c r="J4314" s="253">
        <f t="shared" si="69"/>
        <v>1</v>
      </c>
    </row>
    <row r="4315" spans="1:10">
      <c r="A4315" s="253">
        <v>4507</v>
      </c>
      <c r="B4315" s="253" t="s">
        <v>528</v>
      </c>
      <c r="C4315" s="253" t="s">
        <v>553</v>
      </c>
      <c r="D4315" s="253" t="s">
        <v>565</v>
      </c>
      <c r="E4315" s="254" t="s">
        <v>565</v>
      </c>
      <c r="G4315" s="257" t="s">
        <v>566</v>
      </c>
      <c r="J4315" s="253">
        <f t="shared" si="69"/>
        <v>1</v>
      </c>
    </row>
    <row r="4316" spans="1:10">
      <c r="A4316" s="253">
        <v>4508</v>
      </c>
      <c r="B4316" s="253" t="s">
        <v>528</v>
      </c>
      <c r="C4316" s="253" t="s">
        <v>553</v>
      </c>
      <c r="D4316" s="253" t="s">
        <v>565</v>
      </c>
      <c r="E4316" s="254" t="s">
        <v>565</v>
      </c>
      <c r="G4316" s="257" t="s">
        <v>566</v>
      </c>
      <c r="J4316" s="253">
        <f t="shared" si="69"/>
        <v>1</v>
      </c>
    </row>
    <row r="4317" spans="1:10">
      <c r="A4317" s="253">
        <v>4509</v>
      </c>
      <c r="B4317" s="253" t="s">
        <v>528</v>
      </c>
      <c r="C4317" s="253" t="s">
        <v>553</v>
      </c>
      <c r="D4317" s="253" t="s">
        <v>565</v>
      </c>
      <c r="E4317" s="254" t="s">
        <v>565</v>
      </c>
      <c r="G4317" s="257" t="s">
        <v>566</v>
      </c>
      <c r="J4317" s="253">
        <f t="shared" si="69"/>
        <v>1</v>
      </c>
    </row>
    <row r="4318" spans="1:10">
      <c r="A4318" s="253">
        <v>4510</v>
      </c>
      <c r="B4318" s="253" t="s">
        <v>528</v>
      </c>
      <c r="C4318" s="253" t="s">
        <v>553</v>
      </c>
      <c r="D4318" s="253" t="s">
        <v>565</v>
      </c>
      <c r="E4318" s="254" t="s">
        <v>565</v>
      </c>
      <c r="G4318" s="257" t="s">
        <v>566</v>
      </c>
      <c r="J4318" s="253">
        <f t="shared" si="69"/>
        <v>1</v>
      </c>
    </row>
    <row r="4319" spans="1:10">
      <c r="A4319" s="253">
        <v>4511</v>
      </c>
      <c r="B4319" s="253" t="s">
        <v>528</v>
      </c>
      <c r="C4319" s="253" t="s">
        <v>553</v>
      </c>
      <c r="D4319" s="253" t="s">
        <v>565</v>
      </c>
      <c r="E4319" s="254" t="s">
        <v>565</v>
      </c>
      <c r="G4319" s="257" t="s">
        <v>566</v>
      </c>
      <c r="J4319" s="253">
        <f t="shared" si="69"/>
        <v>1</v>
      </c>
    </row>
    <row r="4320" spans="1:10">
      <c r="A4320" s="253">
        <v>4512</v>
      </c>
      <c r="B4320" s="253" t="s">
        <v>528</v>
      </c>
      <c r="C4320" s="253" t="s">
        <v>553</v>
      </c>
      <c r="D4320" s="253" t="s">
        <v>565</v>
      </c>
      <c r="E4320" s="254" t="s">
        <v>565</v>
      </c>
      <c r="G4320" s="257" t="s">
        <v>566</v>
      </c>
      <c r="J4320" s="253">
        <f t="shared" si="69"/>
        <v>1</v>
      </c>
    </row>
    <row r="4321" spans="1:10">
      <c r="A4321" s="253">
        <v>4513</v>
      </c>
      <c r="B4321" s="253" t="s">
        <v>528</v>
      </c>
      <c r="C4321" s="253" t="s">
        <v>553</v>
      </c>
      <c r="D4321" s="253" t="s">
        <v>4</v>
      </c>
      <c r="I4321" s="253"/>
      <c r="J4321" s="253">
        <f t="shared" si="69"/>
        <v>0</v>
      </c>
    </row>
    <row r="4322" spans="1:10">
      <c r="A4322" s="253">
        <v>4514</v>
      </c>
      <c r="B4322" s="253" t="s">
        <v>528</v>
      </c>
      <c r="C4322" s="253" t="s">
        <v>553</v>
      </c>
      <c r="D4322" s="253" t="s">
        <v>4</v>
      </c>
      <c r="E4322" s="254" t="s">
        <v>565</v>
      </c>
      <c r="G4322" s="254" t="s">
        <v>567</v>
      </c>
      <c r="J4322" s="253">
        <f t="shared" si="69"/>
        <v>1</v>
      </c>
    </row>
    <row r="4323" spans="1:10">
      <c r="A4323" s="253">
        <v>4515</v>
      </c>
      <c r="B4323" s="253" t="s">
        <v>528</v>
      </c>
      <c r="C4323" s="253" t="s">
        <v>553</v>
      </c>
      <c r="D4323" s="253" t="s">
        <v>4</v>
      </c>
      <c r="I4323" s="253"/>
      <c r="J4323" s="253">
        <f t="shared" si="69"/>
        <v>0</v>
      </c>
    </row>
    <row r="4324" spans="1:10">
      <c r="A4324" s="253">
        <v>4516</v>
      </c>
      <c r="B4324" s="253" t="s">
        <v>528</v>
      </c>
      <c r="C4324" s="253" t="s">
        <v>553</v>
      </c>
      <c r="D4324" s="253" t="s">
        <v>565</v>
      </c>
      <c r="E4324" s="254" t="s">
        <v>565</v>
      </c>
      <c r="G4324" s="254" t="s">
        <v>567</v>
      </c>
      <c r="J4324" s="253">
        <f t="shared" si="69"/>
        <v>1</v>
      </c>
    </row>
    <row r="4325" spans="1:10">
      <c r="A4325" s="253">
        <v>4517</v>
      </c>
      <c r="B4325" s="253" t="s">
        <v>528</v>
      </c>
      <c r="C4325" s="253" t="s">
        <v>553</v>
      </c>
      <c r="D4325" s="253" t="s">
        <v>565</v>
      </c>
      <c r="E4325" s="254" t="s">
        <v>565</v>
      </c>
      <c r="G4325" s="254" t="s">
        <v>567</v>
      </c>
      <c r="J4325" s="253">
        <f t="shared" si="69"/>
        <v>1</v>
      </c>
    </row>
    <row r="4326" spans="1:10">
      <c r="A4326" s="253">
        <v>4518</v>
      </c>
      <c r="B4326" s="253" t="s">
        <v>528</v>
      </c>
      <c r="C4326" s="253" t="s">
        <v>553</v>
      </c>
      <c r="D4326" s="253" t="s">
        <v>565</v>
      </c>
      <c r="E4326" s="254" t="s">
        <v>565</v>
      </c>
      <c r="G4326" s="254" t="s">
        <v>567</v>
      </c>
      <c r="J4326" s="253">
        <f t="shared" si="69"/>
        <v>1</v>
      </c>
    </row>
    <row r="4327" spans="1:10">
      <c r="A4327" s="253">
        <v>4519</v>
      </c>
      <c r="B4327" s="253" t="s">
        <v>528</v>
      </c>
      <c r="C4327" s="253" t="s">
        <v>553</v>
      </c>
      <c r="D4327" s="253" t="s">
        <v>565</v>
      </c>
      <c r="E4327" s="254" t="s">
        <v>565</v>
      </c>
      <c r="G4327" s="254" t="s">
        <v>567</v>
      </c>
      <c r="J4327" s="253">
        <f t="shared" si="69"/>
        <v>1</v>
      </c>
    </row>
    <row r="4328" spans="1:10">
      <c r="A4328" s="253">
        <v>4520</v>
      </c>
      <c r="B4328" s="253" t="s">
        <v>528</v>
      </c>
      <c r="C4328" s="253" t="s">
        <v>553</v>
      </c>
      <c r="D4328" s="253" t="s">
        <v>565</v>
      </c>
      <c r="E4328" s="254" t="s">
        <v>565</v>
      </c>
      <c r="G4328" s="254" t="s">
        <v>567</v>
      </c>
      <c r="J4328" s="253">
        <f t="shared" si="69"/>
        <v>1</v>
      </c>
    </row>
    <row r="4329" spans="1:10">
      <c r="A4329" s="253">
        <v>4521</v>
      </c>
      <c r="B4329" s="253" t="s">
        <v>528</v>
      </c>
      <c r="C4329" s="253" t="s">
        <v>553</v>
      </c>
      <c r="D4329" s="253" t="s">
        <v>4</v>
      </c>
      <c r="E4329" s="254" t="s">
        <v>565</v>
      </c>
      <c r="G4329" s="254" t="s">
        <v>567</v>
      </c>
      <c r="J4329" s="253">
        <f t="shared" si="69"/>
        <v>1</v>
      </c>
    </row>
    <row r="4330" spans="1:10">
      <c r="A4330" s="253">
        <v>4522</v>
      </c>
      <c r="B4330" s="253" t="s">
        <v>528</v>
      </c>
      <c r="C4330" s="253" t="s">
        <v>553</v>
      </c>
      <c r="D4330" s="253" t="s">
        <v>4</v>
      </c>
      <c r="I4330" s="253"/>
      <c r="J4330" s="253">
        <f t="shared" si="69"/>
        <v>0</v>
      </c>
    </row>
    <row r="4331" spans="1:10">
      <c r="A4331" s="253">
        <v>4523</v>
      </c>
      <c r="B4331" s="253" t="s">
        <v>528</v>
      </c>
      <c r="C4331" s="253" t="s">
        <v>553</v>
      </c>
      <c r="D4331" s="253" t="s">
        <v>4</v>
      </c>
      <c r="I4331" s="253"/>
      <c r="J4331" s="253">
        <f t="shared" si="69"/>
        <v>0</v>
      </c>
    </row>
    <row r="4332" spans="1:10">
      <c r="A4332" s="253">
        <v>4524</v>
      </c>
      <c r="B4332" s="253" t="s">
        <v>528</v>
      </c>
      <c r="C4332" s="253" t="s">
        <v>553</v>
      </c>
      <c r="D4332" s="253" t="s">
        <v>4</v>
      </c>
      <c r="I4332" s="253"/>
      <c r="J4332" s="253">
        <f t="shared" si="69"/>
        <v>0</v>
      </c>
    </row>
    <row r="4333" spans="1:10">
      <c r="A4333" s="253">
        <v>4525</v>
      </c>
      <c r="B4333" s="253" t="s">
        <v>528</v>
      </c>
      <c r="C4333" s="253" t="s">
        <v>553</v>
      </c>
      <c r="D4333" s="253" t="s">
        <v>4</v>
      </c>
      <c r="I4333" s="253"/>
      <c r="J4333" s="253">
        <f t="shared" si="69"/>
        <v>0</v>
      </c>
    </row>
    <row r="4334" spans="1:10">
      <c r="A4334" s="253">
        <v>4526</v>
      </c>
      <c r="B4334" s="253" t="s">
        <v>528</v>
      </c>
      <c r="C4334" s="253" t="s">
        <v>553</v>
      </c>
      <c r="D4334" s="253" t="s">
        <v>4</v>
      </c>
      <c r="I4334" s="253"/>
      <c r="J4334" s="253">
        <f t="shared" si="69"/>
        <v>0</v>
      </c>
    </row>
    <row r="4335" spans="1:10">
      <c r="A4335" s="253">
        <v>4527</v>
      </c>
      <c r="B4335" s="253" t="s">
        <v>528</v>
      </c>
      <c r="C4335" s="253" t="s">
        <v>553</v>
      </c>
      <c r="D4335" s="253" t="s">
        <v>4</v>
      </c>
      <c r="I4335" s="253"/>
      <c r="J4335" s="253">
        <f t="shared" si="69"/>
        <v>0</v>
      </c>
    </row>
    <row r="4336" spans="1:10">
      <c r="A4336" s="253">
        <v>4528</v>
      </c>
      <c r="B4336" s="253" t="s">
        <v>528</v>
      </c>
      <c r="C4336" s="253" t="s">
        <v>553</v>
      </c>
      <c r="D4336" s="253" t="s">
        <v>4</v>
      </c>
      <c r="I4336" s="253"/>
      <c r="J4336" s="253">
        <f t="shared" si="69"/>
        <v>0</v>
      </c>
    </row>
    <row r="4337" spans="1:10">
      <c r="A4337" s="253">
        <v>4529</v>
      </c>
      <c r="B4337" s="253" t="s">
        <v>528</v>
      </c>
      <c r="C4337" s="253" t="s">
        <v>553</v>
      </c>
      <c r="D4337" s="253" t="s">
        <v>4</v>
      </c>
      <c r="I4337" s="253"/>
      <c r="J4337" s="253">
        <f t="shared" si="69"/>
        <v>0</v>
      </c>
    </row>
    <row r="4338" spans="1:10">
      <c r="A4338" s="253">
        <v>4530</v>
      </c>
      <c r="B4338" s="253" t="s">
        <v>528</v>
      </c>
      <c r="C4338" s="253" t="s">
        <v>553</v>
      </c>
      <c r="D4338" s="253" t="s">
        <v>4</v>
      </c>
      <c r="I4338" s="253"/>
      <c r="J4338" s="253">
        <f t="shared" si="69"/>
        <v>0</v>
      </c>
    </row>
    <row r="4339" spans="1:10">
      <c r="A4339" s="253">
        <v>4531</v>
      </c>
      <c r="B4339" s="253" t="s">
        <v>528</v>
      </c>
      <c r="C4339" s="253" t="s">
        <v>553</v>
      </c>
      <c r="D4339" s="253" t="s">
        <v>4</v>
      </c>
      <c r="I4339" s="253"/>
      <c r="J4339" s="253">
        <f t="shared" si="69"/>
        <v>0</v>
      </c>
    </row>
    <row r="4340" spans="1:10">
      <c r="A4340" s="253">
        <v>4532</v>
      </c>
      <c r="B4340" s="253" t="s">
        <v>528</v>
      </c>
      <c r="C4340" s="253" t="s">
        <v>553</v>
      </c>
      <c r="D4340" s="253" t="s">
        <v>4</v>
      </c>
      <c r="I4340" s="253"/>
      <c r="J4340" s="253">
        <f t="shared" si="69"/>
        <v>0</v>
      </c>
    </row>
    <row r="4341" spans="1:10">
      <c r="A4341" s="253">
        <v>4533</v>
      </c>
      <c r="B4341" s="253" t="s">
        <v>528</v>
      </c>
      <c r="C4341" s="253" t="s">
        <v>553</v>
      </c>
      <c r="D4341" s="253" t="s">
        <v>4</v>
      </c>
      <c r="I4341" s="253"/>
      <c r="J4341" s="253">
        <f t="shared" si="69"/>
        <v>0</v>
      </c>
    </row>
    <row r="4342" spans="1:10">
      <c r="A4342" s="253">
        <v>4534</v>
      </c>
      <c r="B4342" s="253" t="s">
        <v>528</v>
      </c>
      <c r="C4342" s="253" t="s">
        <v>553</v>
      </c>
      <c r="D4342" s="253" t="s">
        <v>4</v>
      </c>
      <c r="I4342" s="253"/>
      <c r="J4342" s="253">
        <f t="shared" si="69"/>
        <v>0</v>
      </c>
    </row>
    <row r="4343" spans="1:10">
      <c r="A4343" s="253">
        <v>4535</v>
      </c>
      <c r="B4343" s="253" t="s">
        <v>528</v>
      </c>
      <c r="C4343" s="253" t="s">
        <v>553</v>
      </c>
      <c r="D4343" s="253" t="s">
        <v>4</v>
      </c>
      <c r="I4343" s="253"/>
      <c r="J4343" s="253">
        <f t="shared" si="69"/>
        <v>0</v>
      </c>
    </row>
    <row r="4344" spans="1:10">
      <c r="A4344" s="253">
        <v>4536</v>
      </c>
      <c r="B4344" s="253" t="s">
        <v>528</v>
      </c>
      <c r="C4344" s="253" t="s">
        <v>553</v>
      </c>
      <c r="D4344" s="253" t="s">
        <v>4</v>
      </c>
      <c r="I4344" s="253"/>
      <c r="J4344" s="253">
        <f t="shared" si="69"/>
        <v>0</v>
      </c>
    </row>
    <row r="4345" spans="1:10">
      <c r="A4345" s="253">
        <v>4537</v>
      </c>
      <c r="B4345" s="253" t="s">
        <v>528</v>
      </c>
      <c r="C4345" s="253" t="s">
        <v>553</v>
      </c>
      <c r="D4345" s="253" t="s">
        <v>4</v>
      </c>
      <c r="I4345" s="253"/>
      <c r="J4345" s="253">
        <f t="shared" si="69"/>
        <v>0</v>
      </c>
    </row>
    <row r="4346" spans="1:10">
      <c r="A4346" s="253">
        <v>4538</v>
      </c>
      <c r="B4346" s="253" t="s">
        <v>528</v>
      </c>
      <c r="C4346" s="253" t="s">
        <v>553</v>
      </c>
      <c r="D4346" s="253" t="s">
        <v>4</v>
      </c>
      <c r="I4346" s="253"/>
      <c r="J4346" s="253">
        <f t="shared" si="69"/>
        <v>0</v>
      </c>
    </row>
    <row r="4347" spans="1:10">
      <c r="A4347" s="253">
        <v>4539</v>
      </c>
      <c r="B4347" s="253" t="s">
        <v>528</v>
      </c>
      <c r="C4347" s="253" t="s">
        <v>553</v>
      </c>
      <c r="D4347" s="253" t="s">
        <v>4</v>
      </c>
      <c r="I4347" s="253"/>
      <c r="J4347" s="253">
        <f t="shared" si="69"/>
        <v>0</v>
      </c>
    </row>
    <row r="4348" spans="1:10">
      <c r="A4348" s="253">
        <v>4540</v>
      </c>
      <c r="B4348" s="253" t="s">
        <v>528</v>
      </c>
      <c r="C4348" s="253" t="s">
        <v>553</v>
      </c>
      <c r="D4348" s="253" t="s">
        <v>4</v>
      </c>
      <c r="I4348" s="253"/>
      <c r="J4348" s="253">
        <f t="shared" si="69"/>
        <v>0</v>
      </c>
    </row>
    <row r="4349" spans="1:10">
      <c r="A4349" s="253">
        <v>4541</v>
      </c>
      <c r="B4349" s="253" t="s">
        <v>528</v>
      </c>
      <c r="C4349" s="253" t="s">
        <v>553</v>
      </c>
      <c r="D4349" s="253" t="s">
        <v>4</v>
      </c>
      <c r="I4349" s="253"/>
      <c r="J4349" s="253">
        <f t="shared" si="69"/>
        <v>0</v>
      </c>
    </row>
    <row r="4350" spans="1:10">
      <c r="A4350" s="253">
        <v>4542</v>
      </c>
      <c r="B4350" s="253" t="s">
        <v>528</v>
      </c>
      <c r="C4350" s="253" t="s">
        <v>553</v>
      </c>
      <c r="D4350" s="253" t="s">
        <v>4</v>
      </c>
      <c r="I4350" s="253"/>
      <c r="J4350" s="253">
        <f t="shared" si="69"/>
        <v>0</v>
      </c>
    </row>
    <row r="4351" spans="1:10">
      <c r="A4351" s="253">
        <v>4543</v>
      </c>
      <c r="B4351" s="253" t="s">
        <v>528</v>
      </c>
      <c r="C4351" s="253" t="s">
        <v>553</v>
      </c>
      <c r="D4351" s="253" t="s">
        <v>4</v>
      </c>
      <c r="I4351" s="253"/>
      <c r="J4351" s="253">
        <f t="shared" si="69"/>
        <v>0</v>
      </c>
    </row>
    <row r="4352" spans="1:10">
      <c r="A4352" s="253">
        <v>4544</v>
      </c>
      <c r="B4352" s="253" t="s">
        <v>528</v>
      </c>
      <c r="C4352" s="253" t="s">
        <v>553</v>
      </c>
      <c r="D4352" s="253" t="s">
        <v>4</v>
      </c>
      <c r="I4352" s="253"/>
      <c r="J4352" s="253">
        <f t="shared" si="69"/>
        <v>0</v>
      </c>
    </row>
    <row r="4353" spans="1:10">
      <c r="A4353" s="253">
        <v>4545</v>
      </c>
      <c r="B4353" s="253" t="s">
        <v>528</v>
      </c>
      <c r="C4353" s="253" t="s">
        <v>553</v>
      </c>
      <c r="D4353" s="253" t="s">
        <v>4</v>
      </c>
      <c r="I4353" s="253"/>
      <c r="J4353" s="253">
        <f t="shared" si="69"/>
        <v>0</v>
      </c>
    </row>
    <row r="4354" spans="1:10">
      <c r="A4354" s="253">
        <v>4546</v>
      </c>
      <c r="B4354" s="253" t="s">
        <v>528</v>
      </c>
      <c r="C4354" s="253" t="s">
        <v>553</v>
      </c>
      <c r="D4354" s="253" t="s">
        <v>4</v>
      </c>
      <c r="I4354" s="253"/>
      <c r="J4354" s="253">
        <f t="shared" si="69"/>
        <v>0</v>
      </c>
    </row>
    <row r="4355" spans="1:10">
      <c r="A4355" s="253">
        <v>4547</v>
      </c>
      <c r="B4355" s="253" t="s">
        <v>528</v>
      </c>
      <c r="C4355" s="253" t="s">
        <v>553</v>
      </c>
      <c r="D4355" s="253" t="s">
        <v>4</v>
      </c>
      <c r="I4355" s="253"/>
      <c r="J4355" s="253">
        <f t="shared" si="69"/>
        <v>0</v>
      </c>
    </row>
    <row r="4356" spans="1:10">
      <c r="A4356" s="253">
        <v>4548</v>
      </c>
      <c r="B4356" s="253" t="s">
        <v>528</v>
      </c>
      <c r="C4356" s="253" t="s">
        <v>553</v>
      </c>
      <c r="D4356" s="253" t="s">
        <v>4</v>
      </c>
      <c r="I4356" s="253"/>
      <c r="J4356" s="253">
        <f t="shared" si="69"/>
        <v>0</v>
      </c>
    </row>
    <row r="4357" spans="1:10">
      <c r="A4357" s="253">
        <v>4549</v>
      </c>
      <c r="B4357" s="253" t="s">
        <v>528</v>
      </c>
      <c r="C4357" s="253" t="s">
        <v>553</v>
      </c>
      <c r="D4357" s="253" t="s">
        <v>4</v>
      </c>
      <c r="I4357" s="253"/>
      <c r="J4357" s="253">
        <f t="shared" si="69"/>
        <v>0</v>
      </c>
    </row>
    <row r="4358" spans="1:10">
      <c r="A4358" s="253">
        <v>4550</v>
      </c>
      <c r="B4358" s="253" t="s">
        <v>528</v>
      </c>
      <c r="C4358" s="253" t="s">
        <v>479</v>
      </c>
      <c r="D4358" s="253" t="s">
        <v>565</v>
      </c>
      <c r="E4358" s="254" t="s">
        <v>565</v>
      </c>
      <c r="G4358" s="254" t="s">
        <v>567</v>
      </c>
      <c r="J4358" s="253">
        <f t="shared" si="69"/>
        <v>1</v>
      </c>
    </row>
    <row r="4359" spans="1:10">
      <c r="A4359" s="253">
        <v>4551</v>
      </c>
      <c r="B4359" s="253" t="s">
        <v>528</v>
      </c>
      <c r="C4359" s="253" t="s">
        <v>479</v>
      </c>
      <c r="D4359" s="253" t="s">
        <v>565</v>
      </c>
      <c r="E4359" s="254" t="s">
        <v>565</v>
      </c>
      <c r="G4359" s="254" t="s">
        <v>567</v>
      </c>
      <c r="J4359" s="253">
        <f t="shared" si="69"/>
        <v>1</v>
      </c>
    </row>
    <row r="4360" spans="1:10">
      <c r="A4360" s="253">
        <v>4552</v>
      </c>
      <c r="B4360" s="253" t="s">
        <v>528</v>
      </c>
      <c r="C4360" s="253" t="s">
        <v>479</v>
      </c>
      <c r="D4360" s="253" t="s">
        <v>565</v>
      </c>
      <c r="E4360" s="254" t="s">
        <v>565</v>
      </c>
      <c r="G4360" s="254" t="s">
        <v>567</v>
      </c>
      <c r="J4360" s="253">
        <f t="shared" si="69"/>
        <v>1</v>
      </c>
    </row>
    <row r="4361" spans="1:10">
      <c r="A4361" s="253">
        <v>4553</v>
      </c>
      <c r="B4361" s="253" t="s">
        <v>528</v>
      </c>
      <c r="C4361" s="253" t="s">
        <v>479</v>
      </c>
      <c r="D4361" s="253" t="s">
        <v>565</v>
      </c>
      <c r="E4361" s="254" t="s">
        <v>565</v>
      </c>
      <c r="G4361" s="254" t="s">
        <v>567</v>
      </c>
      <c r="J4361" s="253">
        <f t="shared" ref="J4361:J4424" si="70">IF(E4361="Category 1",1,IF(E4361="Category 2",2,IF(E4361="Category 3",3,0)))</f>
        <v>1</v>
      </c>
    </row>
    <row r="4362" spans="1:10">
      <c r="A4362" s="253">
        <v>4554</v>
      </c>
      <c r="B4362" s="253" t="s">
        <v>528</v>
      </c>
      <c r="C4362" s="253" t="s">
        <v>479</v>
      </c>
      <c r="D4362" s="253" t="s">
        <v>565</v>
      </c>
      <c r="E4362" s="254" t="s">
        <v>565</v>
      </c>
      <c r="G4362" s="254" t="s">
        <v>567</v>
      </c>
      <c r="J4362" s="253">
        <f t="shared" si="70"/>
        <v>1</v>
      </c>
    </row>
    <row r="4363" spans="1:10">
      <c r="A4363" s="253">
        <v>4555</v>
      </c>
      <c r="B4363" s="253" t="s">
        <v>528</v>
      </c>
      <c r="C4363" s="253" t="s">
        <v>479</v>
      </c>
      <c r="D4363" s="253" t="s">
        <v>565</v>
      </c>
      <c r="E4363" s="254" t="s">
        <v>565</v>
      </c>
      <c r="G4363" s="254" t="s">
        <v>567</v>
      </c>
      <c r="J4363" s="253">
        <f t="shared" si="70"/>
        <v>1</v>
      </c>
    </row>
    <row r="4364" spans="1:10">
      <c r="A4364" s="253">
        <v>4556</v>
      </c>
      <c r="B4364" s="253" t="s">
        <v>528</v>
      </c>
      <c r="C4364" s="253" t="s">
        <v>479</v>
      </c>
      <c r="D4364" s="253" t="s">
        <v>565</v>
      </c>
      <c r="E4364" s="254" t="s">
        <v>565</v>
      </c>
      <c r="G4364" s="254" t="s">
        <v>567</v>
      </c>
      <c r="J4364" s="253">
        <f t="shared" si="70"/>
        <v>1</v>
      </c>
    </row>
    <row r="4365" spans="1:10">
      <c r="A4365" s="253">
        <v>4557</v>
      </c>
      <c r="B4365" s="253" t="s">
        <v>528</v>
      </c>
      <c r="C4365" s="253" t="s">
        <v>479</v>
      </c>
      <c r="D4365" s="253" t="s">
        <v>565</v>
      </c>
      <c r="E4365" s="254" t="s">
        <v>565</v>
      </c>
      <c r="G4365" s="254" t="s">
        <v>567</v>
      </c>
      <c r="J4365" s="253">
        <f t="shared" si="70"/>
        <v>1</v>
      </c>
    </row>
    <row r="4366" spans="1:10">
      <c r="A4366" s="253">
        <v>4558</v>
      </c>
      <c r="B4366" s="253" t="s">
        <v>528</v>
      </c>
      <c r="C4366" s="253" t="s">
        <v>479</v>
      </c>
      <c r="D4366" s="253" t="s">
        <v>565</v>
      </c>
      <c r="E4366" s="254" t="s">
        <v>565</v>
      </c>
      <c r="G4366" s="254" t="s">
        <v>567</v>
      </c>
      <c r="J4366" s="253">
        <f t="shared" si="70"/>
        <v>1</v>
      </c>
    </row>
    <row r="4367" spans="1:10">
      <c r="A4367" s="253">
        <v>4559</v>
      </c>
      <c r="B4367" s="253" t="s">
        <v>528</v>
      </c>
      <c r="C4367" s="253" t="s">
        <v>479</v>
      </c>
      <c r="D4367" s="253" t="s">
        <v>565</v>
      </c>
      <c r="E4367" s="254" t="s">
        <v>565</v>
      </c>
      <c r="G4367" s="254" t="s">
        <v>567</v>
      </c>
      <c r="J4367" s="253">
        <f t="shared" si="70"/>
        <v>1</v>
      </c>
    </row>
    <row r="4368" spans="1:10">
      <c r="A4368" s="253">
        <v>4560</v>
      </c>
      <c r="B4368" s="253" t="s">
        <v>528</v>
      </c>
      <c r="C4368" s="253" t="s">
        <v>479</v>
      </c>
      <c r="D4368" s="253" t="s">
        <v>565</v>
      </c>
      <c r="E4368" s="254" t="s">
        <v>565</v>
      </c>
      <c r="G4368" s="254" t="s">
        <v>567</v>
      </c>
      <c r="J4368" s="253">
        <f t="shared" si="70"/>
        <v>1</v>
      </c>
    </row>
    <row r="4369" spans="1:10">
      <c r="A4369" s="253">
        <v>4561</v>
      </c>
      <c r="B4369" s="253" t="s">
        <v>528</v>
      </c>
      <c r="C4369" s="253" t="s">
        <v>479</v>
      </c>
      <c r="D4369" s="253" t="s">
        <v>565</v>
      </c>
      <c r="E4369" s="254" t="s">
        <v>565</v>
      </c>
      <c r="G4369" s="254" t="s">
        <v>567</v>
      </c>
      <c r="J4369" s="253">
        <f t="shared" si="70"/>
        <v>1</v>
      </c>
    </row>
    <row r="4370" spans="1:10">
      <c r="A4370" s="253">
        <v>4562</v>
      </c>
      <c r="B4370" s="253" t="s">
        <v>528</v>
      </c>
      <c r="C4370" s="253" t="s">
        <v>479</v>
      </c>
      <c r="D4370" s="253" t="s">
        <v>565</v>
      </c>
      <c r="E4370" s="254" t="s">
        <v>565</v>
      </c>
      <c r="G4370" s="254" t="s">
        <v>567</v>
      </c>
      <c r="J4370" s="253">
        <f t="shared" si="70"/>
        <v>1</v>
      </c>
    </row>
    <row r="4371" spans="1:10">
      <c r="A4371" s="253">
        <v>4563</v>
      </c>
      <c r="B4371" s="253" t="s">
        <v>528</v>
      </c>
      <c r="C4371" s="253" t="s">
        <v>479</v>
      </c>
      <c r="D4371" s="253" t="s">
        <v>565</v>
      </c>
      <c r="E4371" s="254" t="s">
        <v>565</v>
      </c>
      <c r="G4371" s="254" t="s">
        <v>567</v>
      </c>
      <c r="J4371" s="253">
        <f t="shared" si="70"/>
        <v>1</v>
      </c>
    </row>
    <row r="4372" spans="1:10">
      <c r="A4372" s="253">
        <v>4564</v>
      </c>
      <c r="B4372" s="253" t="s">
        <v>528</v>
      </c>
      <c r="C4372" s="253" t="s">
        <v>479</v>
      </c>
      <c r="D4372" s="253" t="s">
        <v>565</v>
      </c>
      <c r="E4372" s="254" t="s">
        <v>565</v>
      </c>
      <c r="G4372" s="257" t="s">
        <v>566</v>
      </c>
      <c r="J4372" s="253">
        <f t="shared" si="70"/>
        <v>1</v>
      </c>
    </row>
    <row r="4373" spans="1:10">
      <c r="A4373" s="253">
        <v>4565</v>
      </c>
      <c r="B4373" s="253" t="s">
        <v>528</v>
      </c>
      <c r="C4373" s="253" t="s">
        <v>479</v>
      </c>
      <c r="D4373" s="253" t="s">
        <v>565</v>
      </c>
      <c r="E4373" s="254" t="s">
        <v>565</v>
      </c>
      <c r="G4373" s="257" t="s">
        <v>566</v>
      </c>
      <c r="J4373" s="253">
        <f t="shared" si="70"/>
        <v>1</v>
      </c>
    </row>
    <row r="4374" spans="1:10">
      <c r="A4374" s="253">
        <v>4566</v>
      </c>
      <c r="B4374" s="253" t="s">
        <v>528</v>
      </c>
      <c r="C4374" s="253" t="s">
        <v>479</v>
      </c>
      <c r="D4374" s="253" t="s">
        <v>565</v>
      </c>
      <c r="E4374" s="254" t="s">
        <v>565</v>
      </c>
      <c r="G4374" s="257" t="s">
        <v>566</v>
      </c>
      <c r="J4374" s="253">
        <f t="shared" si="70"/>
        <v>1</v>
      </c>
    </row>
    <row r="4375" spans="1:10">
      <c r="A4375" s="253">
        <v>4567</v>
      </c>
      <c r="B4375" s="253" t="s">
        <v>528</v>
      </c>
      <c r="C4375" s="253" t="s">
        <v>479</v>
      </c>
      <c r="D4375" s="253" t="s">
        <v>565</v>
      </c>
      <c r="E4375" s="254" t="s">
        <v>565</v>
      </c>
      <c r="G4375" s="257" t="s">
        <v>566</v>
      </c>
      <c r="J4375" s="253">
        <f t="shared" si="70"/>
        <v>1</v>
      </c>
    </row>
    <row r="4376" spans="1:10">
      <c r="A4376" s="253">
        <v>4568</v>
      </c>
      <c r="B4376" s="253" t="s">
        <v>528</v>
      </c>
      <c r="C4376" s="253" t="s">
        <v>479</v>
      </c>
      <c r="D4376" s="253" t="s">
        <v>4</v>
      </c>
      <c r="E4376" s="254" t="s">
        <v>570</v>
      </c>
      <c r="J4376" s="253">
        <f t="shared" si="70"/>
        <v>2</v>
      </c>
    </row>
    <row r="4377" spans="1:10">
      <c r="A4377" s="253">
        <v>4569</v>
      </c>
      <c r="B4377" s="253" t="s">
        <v>528</v>
      </c>
      <c r="C4377" s="253" t="s">
        <v>479</v>
      </c>
      <c r="D4377" s="253" t="s">
        <v>4</v>
      </c>
      <c r="I4377" s="253"/>
      <c r="J4377" s="253">
        <f t="shared" si="70"/>
        <v>0</v>
      </c>
    </row>
    <row r="4378" spans="1:10">
      <c r="A4378" s="253">
        <v>4570</v>
      </c>
      <c r="B4378" s="253" t="s">
        <v>528</v>
      </c>
      <c r="C4378" s="253" t="s">
        <v>479</v>
      </c>
      <c r="D4378" s="253" t="s">
        <v>4</v>
      </c>
      <c r="E4378" s="254" t="s">
        <v>570</v>
      </c>
      <c r="J4378" s="253">
        <f t="shared" si="70"/>
        <v>2</v>
      </c>
    </row>
    <row r="4379" spans="1:10">
      <c r="A4379" s="253">
        <v>4571</v>
      </c>
      <c r="B4379" s="253" t="s">
        <v>528</v>
      </c>
      <c r="C4379" s="253" t="s">
        <v>479</v>
      </c>
      <c r="D4379" s="253" t="s">
        <v>565</v>
      </c>
      <c r="E4379" s="254" t="s">
        <v>570</v>
      </c>
      <c r="J4379" s="253">
        <f t="shared" si="70"/>
        <v>2</v>
      </c>
    </row>
    <row r="4380" spans="1:10">
      <c r="A4380" s="253">
        <v>4572</v>
      </c>
      <c r="B4380" s="253" t="s">
        <v>528</v>
      </c>
      <c r="C4380" s="253" t="s">
        <v>479</v>
      </c>
      <c r="D4380" s="253" t="s">
        <v>565</v>
      </c>
      <c r="E4380" s="254" t="s">
        <v>565</v>
      </c>
      <c r="G4380" s="257" t="s">
        <v>566</v>
      </c>
      <c r="J4380" s="253">
        <f t="shared" si="70"/>
        <v>1</v>
      </c>
    </row>
    <row r="4381" spans="1:10">
      <c r="A4381" s="253">
        <v>4573</v>
      </c>
      <c r="B4381" s="253" t="s">
        <v>528</v>
      </c>
      <c r="C4381" s="253" t="s">
        <v>479</v>
      </c>
      <c r="D4381" s="253" t="s">
        <v>4</v>
      </c>
      <c r="E4381" s="254" t="s">
        <v>565</v>
      </c>
      <c r="G4381" s="257" t="s">
        <v>566</v>
      </c>
      <c r="J4381" s="253">
        <f t="shared" si="70"/>
        <v>1</v>
      </c>
    </row>
    <row r="4382" spans="1:10">
      <c r="A4382" s="253">
        <v>4574</v>
      </c>
      <c r="B4382" s="253" t="s">
        <v>528</v>
      </c>
      <c r="C4382" s="253" t="s">
        <v>479</v>
      </c>
      <c r="D4382" s="253" t="s">
        <v>565</v>
      </c>
      <c r="E4382" s="254" t="s">
        <v>570</v>
      </c>
      <c r="J4382" s="253">
        <f t="shared" si="70"/>
        <v>2</v>
      </c>
    </row>
    <row r="4383" spans="1:10">
      <c r="A4383" s="253">
        <v>4575</v>
      </c>
      <c r="B4383" s="253" t="s">
        <v>528</v>
      </c>
      <c r="C4383" s="253" t="s">
        <v>479</v>
      </c>
      <c r="D4383" s="253" t="s">
        <v>4</v>
      </c>
      <c r="E4383" s="254" t="s">
        <v>565</v>
      </c>
      <c r="G4383" s="257" t="s">
        <v>566</v>
      </c>
      <c r="J4383" s="253">
        <f t="shared" si="70"/>
        <v>1</v>
      </c>
    </row>
    <row r="4384" spans="1:10">
      <c r="A4384" s="253">
        <v>4576</v>
      </c>
      <c r="B4384" s="253" t="s">
        <v>528</v>
      </c>
      <c r="C4384" s="253" t="s">
        <v>479</v>
      </c>
      <c r="D4384" s="253" t="s">
        <v>4</v>
      </c>
      <c r="I4384" s="253"/>
      <c r="J4384" s="253">
        <f t="shared" si="70"/>
        <v>0</v>
      </c>
    </row>
    <row r="4385" spans="1:10">
      <c r="A4385" s="253">
        <v>4577</v>
      </c>
      <c r="B4385" s="253" t="s">
        <v>528</v>
      </c>
      <c r="C4385" s="253" t="s">
        <v>479</v>
      </c>
      <c r="D4385" s="253" t="s">
        <v>4</v>
      </c>
      <c r="I4385" s="253"/>
      <c r="J4385" s="253">
        <f t="shared" si="70"/>
        <v>0</v>
      </c>
    </row>
    <row r="4386" spans="1:10">
      <c r="A4386" s="253">
        <v>4578</v>
      </c>
      <c r="B4386" s="253" t="s">
        <v>528</v>
      </c>
      <c r="C4386" s="253" t="s">
        <v>479</v>
      </c>
      <c r="D4386" s="253" t="s">
        <v>4</v>
      </c>
      <c r="I4386" s="253"/>
      <c r="J4386" s="253">
        <f t="shared" si="70"/>
        <v>0</v>
      </c>
    </row>
    <row r="4387" spans="1:10">
      <c r="A4387" s="253">
        <v>4579</v>
      </c>
      <c r="B4387" s="253" t="s">
        <v>528</v>
      </c>
      <c r="C4387" s="253" t="s">
        <v>479</v>
      </c>
      <c r="D4387" s="253" t="s">
        <v>4</v>
      </c>
      <c r="I4387" s="253"/>
      <c r="J4387" s="253">
        <f t="shared" si="70"/>
        <v>0</v>
      </c>
    </row>
    <row r="4388" spans="1:10">
      <c r="A4388" s="253">
        <v>4580</v>
      </c>
      <c r="B4388" s="253" t="s">
        <v>528</v>
      </c>
      <c r="C4388" s="253" t="s">
        <v>479</v>
      </c>
      <c r="D4388" s="253" t="s">
        <v>4</v>
      </c>
      <c r="I4388" s="253"/>
      <c r="J4388" s="253">
        <f t="shared" si="70"/>
        <v>0</v>
      </c>
    </row>
    <row r="4389" spans="1:10">
      <c r="A4389" s="253">
        <v>4581</v>
      </c>
      <c r="B4389" s="253" t="s">
        <v>528</v>
      </c>
      <c r="C4389" s="253" t="s">
        <v>479</v>
      </c>
      <c r="D4389" s="253" t="s">
        <v>4</v>
      </c>
      <c r="I4389" s="253"/>
      <c r="J4389" s="253">
        <f t="shared" si="70"/>
        <v>0</v>
      </c>
    </row>
    <row r="4390" spans="1:10">
      <c r="A4390" s="253">
        <v>4582</v>
      </c>
      <c r="B4390" s="253" t="s">
        <v>528</v>
      </c>
      <c r="C4390" s="253" t="s">
        <v>479</v>
      </c>
      <c r="D4390" s="253" t="s">
        <v>4</v>
      </c>
      <c r="I4390" s="253"/>
      <c r="J4390" s="253">
        <f t="shared" si="70"/>
        <v>0</v>
      </c>
    </row>
    <row r="4391" spans="1:10">
      <c r="A4391" s="253">
        <v>4583</v>
      </c>
      <c r="B4391" s="253" t="s">
        <v>528</v>
      </c>
      <c r="C4391" s="253" t="s">
        <v>479</v>
      </c>
      <c r="D4391" s="253" t="s">
        <v>4</v>
      </c>
      <c r="I4391" s="253"/>
      <c r="J4391" s="253">
        <f t="shared" si="70"/>
        <v>0</v>
      </c>
    </row>
    <row r="4392" spans="1:10">
      <c r="A4392" s="253">
        <v>4584</v>
      </c>
      <c r="B4392" s="253" t="s">
        <v>528</v>
      </c>
      <c r="C4392" s="253" t="s">
        <v>479</v>
      </c>
      <c r="D4392" s="253" t="s">
        <v>4</v>
      </c>
      <c r="I4392" s="253"/>
      <c r="J4392" s="253">
        <f t="shared" si="70"/>
        <v>0</v>
      </c>
    </row>
    <row r="4393" spans="1:10">
      <c r="A4393" s="253">
        <v>4585</v>
      </c>
      <c r="B4393" s="253" t="s">
        <v>528</v>
      </c>
      <c r="C4393" s="253" t="s">
        <v>479</v>
      </c>
      <c r="D4393" s="253" t="s">
        <v>4</v>
      </c>
      <c r="I4393" s="253"/>
      <c r="J4393" s="253">
        <f t="shared" si="70"/>
        <v>0</v>
      </c>
    </row>
    <row r="4394" spans="1:10">
      <c r="A4394" s="253">
        <v>4586</v>
      </c>
      <c r="B4394" s="253" t="s">
        <v>528</v>
      </c>
      <c r="C4394" s="253" t="s">
        <v>479</v>
      </c>
      <c r="D4394" s="253" t="s">
        <v>4</v>
      </c>
      <c r="I4394" s="253"/>
      <c r="J4394" s="253">
        <f t="shared" si="70"/>
        <v>0</v>
      </c>
    </row>
    <row r="4395" spans="1:10">
      <c r="A4395" s="253">
        <v>4587</v>
      </c>
      <c r="B4395" s="253" t="s">
        <v>528</v>
      </c>
      <c r="C4395" s="253" t="s">
        <v>479</v>
      </c>
      <c r="D4395" s="253" t="s">
        <v>4</v>
      </c>
      <c r="I4395" s="253"/>
      <c r="J4395" s="253">
        <f t="shared" si="70"/>
        <v>0</v>
      </c>
    </row>
    <row r="4396" spans="1:10">
      <c r="A4396" s="253">
        <v>4588</v>
      </c>
      <c r="B4396" s="253" t="s">
        <v>528</v>
      </c>
      <c r="C4396" s="253" t="s">
        <v>479</v>
      </c>
      <c r="D4396" s="253" t="s">
        <v>4</v>
      </c>
      <c r="I4396" s="253"/>
      <c r="J4396" s="253">
        <f t="shared" si="70"/>
        <v>0</v>
      </c>
    </row>
    <row r="4397" spans="1:10">
      <c r="A4397" s="253">
        <v>4589</v>
      </c>
      <c r="B4397" s="253" t="s">
        <v>528</v>
      </c>
      <c r="C4397" s="253" t="s">
        <v>479</v>
      </c>
      <c r="D4397" s="253" t="s">
        <v>4</v>
      </c>
      <c r="I4397" s="253"/>
      <c r="J4397" s="253">
        <f t="shared" si="70"/>
        <v>0</v>
      </c>
    </row>
    <row r="4398" spans="1:10">
      <c r="A4398" s="253">
        <v>4590</v>
      </c>
      <c r="B4398" s="253" t="s">
        <v>528</v>
      </c>
      <c r="C4398" s="253" t="s">
        <v>479</v>
      </c>
      <c r="D4398" s="253" t="s">
        <v>4</v>
      </c>
      <c r="I4398" s="253"/>
      <c r="J4398" s="253">
        <f t="shared" si="70"/>
        <v>0</v>
      </c>
    </row>
    <row r="4399" spans="1:10">
      <c r="A4399" s="253">
        <v>4591</v>
      </c>
      <c r="B4399" s="253" t="s">
        <v>528</v>
      </c>
      <c r="C4399" s="253" t="s">
        <v>479</v>
      </c>
      <c r="D4399" s="253" t="s">
        <v>4</v>
      </c>
      <c r="I4399" s="253"/>
      <c r="J4399" s="253">
        <f t="shared" si="70"/>
        <v>0</v>
      </c>
    </row>
    <row r="4400" spans="1:10">
      <c r="A4400" s="253">
        <v>4592</v>
      </c>
      <c r="B4400" s="253" t="s">
        <v>528</v>
      </c>
      <c r="C4400" s="253" t="s">
        <v>479</v>
      </c>
      <c r="D4400" s="253" t="s">
        <v>4</v>
      </c>
      <c r="I4400" s="253"/>
      <c r="J4400" s="253">
        <f t="shared" si="70"/>
        <v>0</v>
      </c>
    </row>
    <row r="4401" spans="1:10">
      <c r="A4401" s="253">
        <v>4593</v>
      </c>
      <c r="B4401" s="253" t="s">
        <v>528</v>
      </c>
      <c r="C4401" s="253" t="s">
        <v>479</v>
      </c>
      <c r="D4401" s="253" t="s">
        <v>4</v>
      </c>
      <c r="I4401" s="253"/>
      <c r="J4401" s="253">
        <f t="shared" si="70"/>
        <v>0</v>
      </c>
    </row>
    <row r="4402" spans="1:10">
      <c r="A4402" s="253">
        <v>4594</v>
      </c>
      <c r="B4402" s="253" t="s">
        <v>528</v>
      </c>
      <c r="C4402" s="253" t="s">
        <v>479</v>
      </c>
      <c r="D4402" s="253" t="s">
        <v>4</v>
      </c>
      <c r="I4402" s="253"/>
      <c r="J4402" s="253">
        <f t="shared" si="70"/>
        <v>0</v>
      </c>
    </row>
    <row r="4403" spans="1:10">
      <c r="A4403" s="253">
        <v>4595</v>
      </c>
      <c r="B4403" s="253" t="s">
        <v>528</v>
      </c>
      <c r="C4403" s="253" t="s">
        <v>479</v>
      </c>
      <c r="D4403" s="253" t="s">
        <v>4</v>
      </c>
      <c r="I4403" s="253"/>
      <c r="J4403" s="253">
        <f t="shared" si="70"/>
        <v>0</v>
      </c>
    </row>
    <row r="4404" spans="1:10">
      <c r="A4404" s="253">
        <v>4596</v>
      </c>
      <c r="B4404" s="253" t="s">
        <v>528</v>
      </c>
      <c r="C4404" s="253" t="s">
        <v>479</v>
      </c>
      <c r="D4404" s="253" t="s">
        <v>4</v>
      </c>
      <c r="I4404" s="253"/>
      <c r="J4404" s="253">
        <f t="shared" si="70"/>
        <v>0</v>
      </c>
    </row>
    <row r="4405" spans="1:10">
      <c r="A4405" s="253">
        <v>4597</v>
      </c>
      <c r="B4405" s="253" t="s">
        <v>528</v>
      </c>
      <c r="C4405" s="253" t="s">
        <v>479</v>
      </c>
      <c r="D4405" s="253" t="s">
        <v>4</v>
      </c>
      <c r="I4405" s="253"/>
      <c r="J4405" s="253">
        <f t="shared" si="70"/>
        <v>0</v>
      </c>
    </row>
    <row r="4406" spans="1:10">
      <c r="A4406" s="253">
        <v>4598</v>
      </c>
      <c r="B4406" s="253" t="s">
        <v>528</v>
      </c>
      <c r="C4406" s="253" t="s">
        <v>479</v>
      </c>
      <c r="D4406" s="253" t="s">
        <v>4</v>
      </c>
      <c r="I4406" s="253"/>
      <c r="J4406" s="253">
        <f t="shared" si="70"/>
        <v>0</v>
      </c>
    </row>
    <row r="4407" spans="1:10">
      <c r="A4407" s="253">
        <v>4599</v>
      </c>
      <c r="B4407" s="253" t="s">
        <v>528</v>
      </c>
      <c r="C4407" s="253" t="s">
        <v>479</v>
      </c>
      <c r="D4407" s="253" t="s">
        <v>4</v>
      </c>
      <c r="I4407" s="253"/>
      <c r="J4407" s="253">
        <f t="shared" si="70"/>
        <v>0</v>
      </c>
    </row>
    <row r="4408" spans="1:10">
      <c r="A4408" s="253">
        <v>4600</v>
      </c>
      <c r="B4408" s="253" t="s">
        <v>528</v>
      </c>
      <c r="C4408" s="253" t="s">
        <v>479</v>
      </c>
      <c r="D4408" s="253" t="s">
        <v>4</v>
      </c>
      <c r="I4408" s="253"/>
      <c r="J4408" s="253">
        <f t="shared" si="70"/>
        <v>0</v>
      </c>
    </row>
    <row r="4409" spans="1:10">
      <c r="A4409" s="253">
        <v>4601</v>
      </c>
      <c r="B4409" s="253" t="s">
        <v>528</v>
      </c>
      <c r="C4409" s="253" t="s">
        <v>479</v>
      </c>
      <c r="D4409" s="253" t="s">
        <v>4</v>
      </c>
      <c r="I4409" s="253"/>
      <c r="J4409" s="253">
        <f t="shared" si="70"/>
        <v>0</v>
      </c>
    </row>
    <row r="4410" spans="1:10">
      <c r="A4410" s="253">
        <v>4602</v>
      </c>
      <c r="B4410" s="253" t="s">
        <v>528</v>
      </c>
      <c r="C4410" s="253" t="s">
        <v>479</v>
      </c>
      <c r="D4410" s="253" t="s">
        <v>4</v>
      </c>
      <c r="I4410" s="253"/>
      <c r="J4410" s="253">
        <f t="shared" si="70"/>
        <v>0</v>
      </c>
    </row>
    <row r="4411" spans="1:10">
      <c r="A4411" s="253">
        <v>4603</v>
      </c>
      <c r="B4411" s="253" t="s">
        <v>528</v>
      </c>
      <c r="C4411" s="253" t="s">
        <v>479</v>
      </c>
      <c r="D4411" s="253" t="s">
        <v>4</v>
      </c>
      <c r="I4411" s="253"/>
      <c r="J4411" s="253">
        <f t="shared" si="70"/>
        <v>0</v>
      </c>
    </row>
    <row r="4412" spans="1:10">
      <c r="A4412" s="253">
        <v>4604</v>
      </c>
      <c r="B4412" s="253" t="s">
        <v>528</v>
      </c>
      <c r="C4412" s="253" t="s">
        <v>479</v>
      </c>
      <c r="D4412" s="253" t="s">
        <v>4</v>
      </c>
      <c r="I4412" s="253"/>
      <c r="J4412" s="253">
        <f t="shared" si="70"/>
        <v>0</v>
      </c>
    </row>
    <row r="4413" spans="1:10">
      <c r="A4413" s="253">
        <v>4605</v>
      </c>
      <c r="B4413" s="253" t="s">
        <v>528</v>
      </c>
      <c r="C4413" s="253" t="s">
        <v>479</v>
      </c>
      <c r="D4413" s="253" t="s">
        <v>4</v>
      </c>
      <c r="I4413" s="253"/>
      <c r="J4413" s="253">
        <f t="shared" si="70"/>
        <v>0</v>
      </c>
    </row>
    <row r="4414" spans="1:10">
      <c r="A4414" s="253">
        <v>4606</v>
      </c>
      <c r="B4414" s="253" t="s">
        <v>528</v>
      </c>
      <c r="C4414" s="253" t="s">
        <v>479</v>
      </c>
      <c r="D4414" s="253" t="s">
        <v>4</v>
      </c>
      <c r="I4414" s="253"/>
      <c r="J4414" s="253">
        <f t="shared" si="70"/>
        <v>0</v>
      </c>
    </row>
    <row r="4415" spans="1:10">
      <c r="A4415" s="253">
        <v>4607</v>
      </c>
      <c r="B4415" s="253" t="s">
        <v>528</v>
      </c>
      <c r="C4415" s="253" t="s">
        <v>479</v>
      </c>
      <c r="D4415" s="253" t="s">
        <v>4</v>
      </c>
      <c r="I4415" s="253"/>
      <c r="J4415" s="253">
        <f t="shared" si="70"/>
        <v>0</v>
      </c>
    </row>
    <row r="4416" spans="1:10">
      <c r="A4416" s="253">
        <v>4608</v>
      </c>
      <c r="B4416" s="253" t="s">
        <v>528</v>
      </c>
      <c r="C4416" s="253" t="s">
        <v>479</v>
      </c>
      <c r="D4416" s="253" t="s">
        <v>4</v>
      </c>
      <c r="I4416" s="253"/>
      <c r="J4416" s="253">
        <f t="shared" si="70"/>
        <v>0</v>
      </c>
    </row>
    <row r="4417" spans="1:10">
      <c r="A4417" s="253">
        <v>4609</v>
      </c>
      <c r="B4417" s="253" t="s">
        <v>528</v>
      </c>
      <c r="C4417" s="253" t="s">
        <v>479</v>
      </c>
      <c r="D4417" s="253" t="s">
        <v>4</v>
      </c>
      <c r="I4417" s="253"/>
      <c r="J4417" s="253">
        <f t="shared" si="70"/>
        <v>0</v>
      </c>
    </row>
    <row r="4418" spans="1:10">
      <c r="A4418" s="253">
        <v>4610</v>
      </c>
      <c r="B4418" s="253" t="s">
        <v>528</v>
      </c>
      <c r="C4418" s="253" t="s">
        <v>479</v>
      </c>
      <c r="D4418" s="253" t="s">
        <v>4</v>
      </c>
      <c r="E4418" s="254" t="s">
        <v>571</v>
      </c>
      <c r="J4418" s="253">
        <f t="shared" si="70"/>
        <v>3</v>
      </c>
    </row>
    <row r="4419" spans="1:10">
      <c r="A4419" s="253">
        <v>4611</v>
      </c>
      <c r="B4419" s="253" t="s">
        <v>528</v>
      </c>
      <c r="C4419" s="253" t="s">
        <v>479</v>
      </c>
      <c r="D4419" s="253" t="s">
        <v>4</v>
      </c>
      <c r="I4419" s="253"/>
      <c r="J4419" s="253">
        <f t="shared" si="70"/>
        <v>0</v>
      </c>
    </row>
    <row r="4420" spans="1:10">
      <c r="A4420" s="253">
        <v>4612</v>
      </c>
      <c r="B4420" s="253" t="s">
        <v>528</v>
      </c>
      <c r="C4420" s="253" t="s">
        <v>479</v>
      </c>
      <c r="D4420" s="253" t="s">
        <v>4</v>
      </c>
      <c r="I4420" s="253"/>
      <c r="J4420" s="253">
        <f t="shared" si="70"/>
        <v>0</v>
      </c>
    </row>
    <row r="4421" spans="1:10">
      <c r="A4421" s="253">
        <v>4613</v>
      </c>
      <c r="B4421" s="253" t="s">
        <v>528</v>
      </c>
      <c r="C4421" s="253" t="s">
        <v>479</v>
      </c>
      <c r="D4421" s="253" t="s">
        <v>4</v>
      </c>
      <c r="I4421" s="253"/>
      <c r="J4421" s="253">
        <f t="shared" si="70"/>
        <v>0</v>
      </c>
    </row>
    <row r="4422" spans="1:10">
      <c r="A4422" s="253">
        <v>4614</v>
      </c>
      <c r="B4422" s="253" t="s">
        <v>528</v>
      </c>
      <c r="C4422" s="253" t="s">
        <v>479</v>
      </c>
      <c r="D4422" s="253" t="s">
        <v>4</v>
      </c>
      <c r="I4422" s="253"/>
      <c r="J4422" s="253">
        <f t="shared" si="70"/>
        <v>0</v>
      </c>
    </row>
    <row r="4423" spans="1:10">
      <c r="A4423" s="253">
        <v>4615</v>
      </c>
      <c r="B4423" s="253" t="s">
        <v>528</v>
      </c>
      <c r="C4423" s="253" t="s">
        <v>479</v>
      </c>
      <c r="D4423" s="253" t="s">
        <v>4</v>
      </c>
      <c r="I4423" s="253"/>
      <c r="J4423" s="253">
        <f t="shared" si="70"/>
        <v>0</v>
      </c>
    </row>
    <row r="4424" spans="1:10">
      <c r="A4424" s="253">
        <v>4616</v>
      </c>
      <c r="B4424" s="253" t="s">
        <v>528</v>
      </c>
      <c r="C4424" s="253" t="s">
        <v>479</v>
      </c>
      <c r="D4424" s="253" t="s">
        <v>4</v>
      </c>
      <c r="I4424" s="253"/>
      <c r="J4424" s="253">
        <f t="shared" si="70"/>
        <v>0</v>
      </c>
    </row>
    <row r="4425" spans="1:10">
      <c r="A4425" s="253">
        <v>4617</v>
      </c>
      <c r="B4425" s="253" t="s">
        <v>528</v>
      </c>
      <c r="C4425" s="253" t="s">
        <v>479</v>
      </c>
      <c r="D4425" s="253" t="s">
        <v>4</v>
      </c>
      <c r="I4425" s="253"/>
      <c r="J4425" s="253">
        <f t="shared" ref="J4425:J4488" si="71">IF(E4425="Category 1",1,IF(E4425="Category 2",2,IF(E4425="Category 3",3,0)))</f>
        <v>0</v>
      </c>
    </row>
    <row r="4426" spans="1:10">
      <c r="A4426" s="253">
        <v>4618</v>
      </c>
      <c r="B4426" s="253" t="s">
        <v>528</v>
      </c>
      <c r="C4426" s="253" t="s">
        <v>479</v>
      </c>
      <c r="D4426" s="253" t="s">
        <v>4</v>
      </c>
      <c r="I4426" s="253"/>
      <c r="J4426" s="253">
        <f t="shared" si="71"/>
        <v>0</v>
      </c>
    </row>
    <row r="4427" spans="1:10">
      <c r="A4427" s="253">
        <v>4619</v>
      </c>
      <c r="B4427" s="253" t="s">
        <v>528</v>
      </c>
      <c r="C4427" s="253" t="s">
        <v>479</v>
      </c>
      <c r="D4427" s="253" t="s">
        <v>4</v>
      </c>
      <c r="I4427" s="253"/>
      <c r="J4427" s="253">
        <f t="shared" si="71"/>
        <v>0</v>
      </c>
    </row>
    <row r="4428" spans="1:10">
      <c r="A4428" s="253">
        <v>4620</v>
      </c>
      <c r="B4428" s="253" t="s">
        <v>528</v>
      </c>
      <c r="C4428" s="253" t="s">
        <v>479</v>
      </c>
      <c r="D4428" s="253" t="s">
        <v>4</v>
      </c>
      <c r="I4428" s="253"/>
      <c r="J4428" s="253">
        <f t="shared" si="71"/>
        <v>0</v>
      </c>
    </row>
    <row r="4429" spans="1:10">
      <c r="A4429" s="253">
        <v>4621</v>
      </c>
      <c r="B4429" s="253" t="s">
        <v>528</v>
      </c>
      <c r="C4429" s="253" t="s">
        <v>479</v>
      </c>
      <c r="D4429" s="253" t="s">
        <v>4</v>
      </c>
      <c r="I4429" s="253"/>
      <c r="J4429" s="253">
        <f t="shared" si="71"/>
        <v>0</v>
      </c>
    </row>
    <row r="4430" spans="1:10">
      <c r="A4430" s="253">
        <v>4622</v>
      </c>
      <c r="B4430" s="253" t="s">
        <v>528</v>
      </c>
      <c r="C4430" s="253" t="s">
        <v>479</v>
      </c>
      <c r="D4430" s="253" t="s">
        <v>4</v>
      </c>
      <c r="I4430" s="253"/>
      <c r="J4430" s="253">
        <f t="shared" si="71"/>
        <v>0</v>
      </c>
    </row>
    <row r="4431" spans="1:10">
      <c r="A4431" s="253">
        <v>4623</v>
      </c>
      <c r="B4431" s="253" t="s">
        <v>528</v>
      </c>
      <c r="C4431" s="253" t="s">
        <v>479</v>
      </c>
      <c r="D4431" s="253" t="s">
        <v>4</v>
      </c>
      <c r="I4431" s="253"/>
      <c r="J4431" s="253">
        <f t="shared" si="71"/>
        <v>0</v>
      </c>
    </row>
    <row r="4432" spans="1:10">
      <c r="A4432" s="253">
        <v>4624</v>
      </c>
      <c r="B4432" s="253" t="s">
        <v>528</v>
      </c>
      <c r="C4432" s="253" t="s">
        <v>479</v>
      </c>
      <c r="D4432" s="253" t="s">
        <v>4</v>
      </c>
      <c r="I4432" s="253"/>
      <c r="J4432" s="253">
        <f t="shared" si="71"/>
        <v>0</v>
      </c>
    </row>
    <row r="4433" spans="1:10">
      <c r="A4433" s="253">
        <v>4625</v>
      </c>
      <c r="B4433" s="253" t="s">
        <v>528</v>
      </c>
      <c r="C4433" s="253" t="s">
        <v>479</v>
      </c>
      <c r="D4433" s="253" t="s">
        <v>4</v>
      </c>
      <c r="I4433" s="253"/>
      <c r="J4433" s="253">
        <f t="shared" si="71"/>
        <v>0</v>
      </c>
    </row>
    <row r="4434" spans="1:10">
      <c r="A4434" s="253">
        <v>4626</v>
      </c>
      <c r="B4434" s="253" t="s">
        <v>528</v>
      </c>
      <c r="C4434" s="253" t="s">
        <v>479</v>
      </c>
      <c r="D4434" s="253" t="s">
        <v>4</v>
      </c>
      <c r="I4434" s="253"/>
      <c r="J4434" s="253">
        <f t="shared" si="71"/>
        <v>0</v>
      </c>
    </row>
    <row r="4435" spans="1:10">
      <c r="A4435" s="253">
        <v>4627</v>
      </c>
      <c r="B4435" s="253" t="s">
        <v>528</v>
      </c>
      <c r="C4435" s="253" t="s">
        <v>479</v>
      </c>
      <c r="D4435" s="253" t="s">
        <v>4</v>
      </c>
      <c r="I4435" s="253"/>
      <c r="J4435" s="253">
        <f t="shared" si="71"/>
        <v>0</v>
      </c>
    </row>
    <row r="4436" spans="1:10">
      <c r="A4436" s="253">
        <v>4628</v>
      </c>
      <c r="B4436" s="253" t="s">
        <v>528</v>
      </c>
      <c r="C4436" s="253" t="s">
        <v>479</v>
      </c>
      <c r="D4436" s="253" t="s">
        <v>4</v>
      </c>
      <c r="I4436" s="253"/>
      <c r="J4436" s="253">
        <f t="shared" si="71"/>
        <v>0</v>
      </c>
    </row>
    <row r="4437" spans="1:10">
      <c r="A4437" s="253">
        <v>4629</v>
      </c>
      <c r="B4437" s="253" t="s">
        <v>528</v>
      </c>
      <c r="C4437" s="253" t="s">
        <v>479</v>
      </c>
      <c r="D4437" s="253" t="s">
        <v>4</v>
      </c>
      <c r="I4437" s="253"/>
      <c r="J4437" s="253">
        <f t="shared" si="71"/>
        <v>0</v>
      </c>
    </row>
    <row r="4438" spans="1:10">
      <c r="A4438" s="253">
        <v>4630</v>
      </c>
      <c r="B4438" s="253" t="s">
        <v>528</v>
      </c>
      <c r="C4438" s="253" t="s">
        <v>479</v>
      </c>
      <c r="D4438" s="253" t="s">
        <v>4</v>
      </c>
      <c r="I4438" s="253"/>
      <c r="J4438" s="253">
        <f t="shared" si="71"/>
        <v>0</v>
      </c>
    </row>
    <row r="4439" spans="1:10">
      <c r="A4439" s="253">
        <v>4631</v>
      </c>
      <c r="B4439" s="253" t="s">
        <v>528</v>
      </c>
      <c r="C4439" s="253" t="s">
        <v>479</v>
      </c>
      <c r="D4439" s="253" t="s">
        <v>4</v>
      </c>
      <c r="I4439" s="253"/>
      <c r="J4439" s="253">
        <f t="shared" si="71"/>
        <v>0</v>
      </c>
    </row>
    <row r="4440" spans="1:10">
      <c r="A4440" s="253">
        <v>4632</v>
      </c>
      <c r="B4440" s="253" t="s">
        <v>528</v>
      </c>
      <c r="C4440" s="253" t="s">
        <v>479</v>
      </c>
      <c r="D4440" s="253" t="s">
        <v>4</v>
      </c>
      <c r="I4440" s="253"/>
      <c r="J4440" s="253">
        <f t="shared" si="71"/>
        <v>0</v>
      </c>
    </row>
    <row r="4441" spans="1:10">
      <c r="A4441" s="253">
        <v>4633</v>
      </c>
      <c r="B4441" s="253" t="s">
        <v>528</v>
      </c>
      <c r="C4441" s="253" t="s">
        <v>479</v>
      </c>
      <c r="D4441" s="253" t="s">
        <v>4</v>
      </c>
      <c r="I4441" s="253"/>
      <c r="J4441" s="253">
        <f t="shared" si="71"/>
        <v>0</v>
      </c>
    </row>
    <row r="4442" spans="1:10">
      <c r="A4442" s="253">
        <v>4634</v>
      </c>
      <c r="B4442" s="253" t="s">
        <v>528</v>
      </c>
      <c r="C4442" s="253" t="s">
        <v>479</v>
      </c>
      <c r="D4442" s="253" t="s">
        <v>4</v>
      </c>
      <c r="I4442" s="253"/>
      <c r="J4442" s="253">
        <f t="shared" si="71"/>
        <v>0</v>
      </c>
    </row>
    <row r="4443" spans="1:10">
      <c r="A4443" s="253">
        <v>4635</v>
      </c>
      <c r="B4443" s="253" t="s">
        <v>528</v>
      </c>
      <c r="C4443" s="253" t="s">
        <v>479</v>
      </c>
      <c r="D4443" s="253" t="s">
        <v>4</v>
      </c>
      <c r="I4443" s="253"/>
      <c r="J4443" s="253">
        <f t="shared" si="71"/>
        <v>0</v>
      </c>
    </row>
    <row r="4444" spans="1:10">
      <c r="A4444" s="253">
        <v>4636</v>
      </c>
      <c r="B4444" s="253" t="s">
        <v>528</v>
      </c>
      <c r="C4444" s="253" t="s">
        <v>479</v>
      </c>
      <c r="D4444" s="253" t="s">
        <v>4</v>
      </c>
      <c r="I4444" s="253"/>
      <c r="J4444" s="253">
        <f t="shared" si="71"/>
        <v>0</v>
      </c>
    </row>
    <row r="4445" spans="1:10">
      <c r="A4445" s="253">
        <v>4637</v>
      </c>
      <c r="B4445" s="253" t="s">
        <v>528</v>
      </c>
      <c r="C4445" s="253" t="s">
        <v>479</v>
      </c>
      <c r="D4445" s="253" t="s">
        <v>4</v>
      </c>
      <c r="I4445" s="253"/>
      <c r="J4445" s="253">
        <f t="shared" si="71"/>
        <v>0</v>
      </c>
    </row>
    <row r="4446" spans="1:10">
      <c r="A4446" s="253">
        <v>4638</v>
      </c>
      <c r="B4446" s="253" t="s">
        <v>528</v>
      </c>
      <c r="C4446" s="253" t="s">
        <v>479</v>
      </c>
      <c r="D4446" s="253" t="s">
        <v>4</v>
      </c>
      <c r="I4446" s="253"/>
      <c r="J4446" s="253">
        <f t="shared" si="71"/>
        <v>0</v>
      </c>
    </row>
    <row r="4447" spans="1:10">
      <c r="A4447" s="253">
        <v>4639</v>
      </c>
      <c r="B4447" s="253" t="s">
        <v>528</v>
      </c>
      <c r="C4447" s="253" t="s">
        <v>479</v>
      </c>
      <c r="D4447" s="253" t="s">
        <v>4</v>
      </c>
      <c r="I4447" s="253"/>
      <c r="J4447" s="253">
        <f t="shared" si="71"/>
        <v>0</v>
      </c>
    </row>
    <row r="4448" spans="1:10">
      <c r="A4448" s="253">
        <v>4640</v>
      </c>
      <c r="B4448" s="253" t="s">
        <v>528</v>
      </c>
      <c r="C4448" s="253" t="s">
        <v>479</v>
      </c>
      <c r="D4448" s="253" t="s">
        <v>4</v>
      </c>
      <c r="I4448" s="253"/>
      <c r="J4448" s="253">
        <f t="shared" si="71"/>
        <v>0</v>
      </c>
    </row>
    <row r="4449" spans="1:10">
      <c r="A4449" s="253">
        <v>4641</v>
      </c>
      <c r="B4449" s="253" t="s">
        <v>528</v>
      </c>
      <c r="C4449" s="253" t="s">
        <v>479</v>
      </c>
      <c r="D4449" s="253" t="s">
        <v>4</v>
      </c>
      <c r="I4449" s="253"/>
      <c r="J4449" s="253">
        <f t="shared" si="71"/>
        <v>0</v>
      </c>
    </row>
    <row r="4450" spans="1:10">
      <c r="A4450" s="253">
        <v>4642</v>
      </c>
      <c r="B4450" s="253" t="s">
        <v>528</v>
      </c>
      <c r="C4450" s="253" t="s">
        <v>479</v>
      </c>
      <c r="D4450" s="253" t="s">
        <v>4</v>
      </c>
      <c r="I4450" s="253"/>
      <c r="J4450" s="253">
        <f t="shared" si="71"/>
        <v>0</v>
      </c>
    </row>
    <row r="4451" spans="1:10">
      <c r="A4451" s="253">
        <v>4643</v>
      </c>
      <c r="B4451" s="253" t="s">
        <v>528</v>
      </c>
      <c r="C4451" s="253" t="s">
        <v>479</v>
      </c>
      <c r="D4451" s="253" t="s">
        <v>4</v>
      </c>
      <c r="I4451" s="253"/>
      <c r="J4451" s="253">
        <f t="shared" si="71"/>
        <v>0</v>
      </c>
    </row>
    <row r="4452" spans="1:10">
      <c r="A4452" s="253">
        <v>4644</v>
      </c>
      <c r="B4452" s="253" t="s">
        <v>528</v>
      </c>
      <c r="C4452" s="253" t="s">
        <v>479</v>
      </c>
      <c r="D4452" s="253" t="s">
        <v>4</v>
      </c>
      <c r="I4452" s="253"/>
      <c r="J4452" s="253">
        <f t="shared" si="71"/>
        <v>0</v>
      </c>
    </row>
    <row r="4453" spans="1:10">
      <c r="A4453" s="253">
        <v>4645</v>
      </c>
      <c r="B4453" s="253" t="s">
        <v>528</v>
      </c>
      <c r="C4453" s="253" t="s">
        <v>479</v>
      </c>
      <c r="D4453" s="253" t="s">
        <v>4</v>
      </c>
      <c r="I4453" s="253"/>
      <c r="J4453" s="253">
        <f t="shared" si="71"/>
        <v>0</v>
      </c>
    </row>
    <row r="4454" spans="1:10">
      <c r="A4454" s="253">
        <v>4646</v>
      </c>
      <c r="B4454" s="253" t="s">
        <v>528</v>
      </c>
      <c r="C4454" s="253" t="s">
        <v>479</v>
      </c>
      <c r="D4454" s="253" t="s">
        <v>4</v>
      </c>
      <c r="I4454" s="253"/>
      <c r="J4454" s="253">
        <f t="shared" si="71"/>
        <v>0</v>
      </c>
    </row>
    <row r="4455" spans="1:10">
      <c r="A4455" s="253">
        <v>4647</v>
      </c>
      <c r="B4455" s="253" t="s">
        <v>528</v>
      </c>
      <c r="C4455" s="253" t="s">
        <v>479</v>
      </c>
      <c r="D4455" s="253" t="s">
        <v>4</v>
      </c>
      <c r="I4455" s="253"/>
      <c r="J4455" s="253">
        <f t="shared" si="71"/>
        <v>0</v>
      </c>
    </row>
    <row r="4456" spans="1:10">
      <c r="A4456" s="253">
        <v>4648</v>
      </c>
      <c r="B4456" s="253" t="s">
        <v>528</v>
      </c>
      <c r="C4456" s="253" t="s">
        <v>479</v>
      </c>
      <c r="D4456" s="253" t="s">
        <v>4</v>
      </c>
      <c r="I4456" s="253"/>
      <c r="J4456" s="253">
        <f t="shared" si="71"/>
        <v>0</v>
      </c>
    </row>
    <row r="4457" spans="1:10">
      <c r="A4457" s="253">
        <v>4649</v>
      </c>
      <c r="B4457" s="253" t="s">
        <v>528</v>
      </c>
      <c r="C4457" s="253" t="s">
        <v>479</v>
      </c>
      <c r="D4457" s="253" t="s">
        <v>4</v>
      </c>
      <c r="I4457" s="253"/>
      <c r="J4457" s="253">
        <f t="shared" si="71"/>
        <v>0</v>
      </c>
    </row>
    <row r="4458" spans="1:10">
      <c r="A4458" s="253">
        <v>4650</v>
      </c>
      <c r="B4458" s="253" t="s">
        <v>528</v>
      </c>
      <c r="C4458" s="253" t="s">
        <v>479</v>
      </c>
      <c r="D4458" s="253" t="s">
        <v>4</v>
      </c>
      <c r="E4458" s="254" t="s">
        <v>571</v>
      </c>
      <c r="J4458" s="253">
        <f t="shared" si="71"/>
        <v>3</v>
      </c>
    </row>
    <row r="4459" spans="1:10">
      <c r="A4459" s="253">
        <v>4651</v>
      </c>
      <c r="B4459" s="253" t="s">
        <v>528</v>
      </c>
      <c r="C4459" s="253" t="s">
        <v>479</v>
      </c>
      <c r="D4459" s="253" t="s">
        <v>4</v>
      </c>
      <c r="I4459" s="253"/>
      <c r="J4459" s="253">
        <f t="shared" si="71"/>
        <v>0</v>
      </c>
    </row>
    <row r="4460" spans="1:10">
      <c r="A4460" s="253">
        <v>4652</v>
      </c>
      <c r="B4460" s="253" t="s">
        <v>528</v>
      </c>
      <c r="C4460" s="253" t="s">
        <v>479</v>
      </c>
      <c r="D4460" s="253" t="s">
        <v>4</v>
      </c>
      <c r="I4460" s="253"/>
      <c r="J4460" s="253">
        <f t="shared" si="71"/>
        <v>0</v>
      </c>
    </row>
    <row r="4461" spans="1:10">
      <c r="A4461" s="253">
        <v>4653</v>
      </c>
      <c r="B4461" s="253" t="s">
        <v>528</v>
      </c>
      <c r="C4461" s="253" t="s">
        <v>479</v>
      </c>
      <c r="D4461" s="253" t="s">
        <v>4</v>
      </c>
      <c r="I4461" s="253"/>
      <c r="J4461" s="253">
        <f t="shared" si="71"/>
        <v>0</v>
      </c>
    </row>
    <row r="4462" spans="1:10">
      <c r="A4462" s="253">
        <v>4654</v>
      </c>
      <c r="B4462" s="253" t="s">
        <v>528</v>
      </c>
      <c r="C4462" s="253" t="s">
        <v>479</v>
      </c>
      <c r="D4462" s="253" t="s">
        <v>4</v>
      </c>
      <c r="I4462" s="253"/>
      <c r="J4462" s="253">
        <f t="shared" si="71"/>
        <v>0</v>
      </c>
    </row>
    <row r="4463" spans="1:10">
      <c r="A4463" s="253">
        <v>4655</v>
      </c>
      <c r="B4463" s="253" t="s">
        <v>528</v>
      </c>
      <c r="C4463" s="253" t="s">
        <v>479</v>
      </c>
      <c r="D4463" s="253" t="s">
        <v>4</v>
      </c>
      <c r="E4463" s="254" t="s">
        <v>570</v>
      </c>
      <c r="J4463" s="253">
        <f t="shared" si="71"/>
        <v>2</v>
      </c>
    </row>
    <row r="4464" spans="1:10">
      <c r="A4464" s="253">
        <v>4656</v>
      </c>
      <c r="B4464" s="253" t="s">
        <v>528</v>
      </c>
      <c r="C4464" s="253" t="s">
        <v>479</v>
      </c>
      <c r="D4464" s="253" t="s">
        <v>4</v>
      </c>
      <c r="I4464" s="253"/>
      <c r="J4464" s="253">
        <f t="shared" si="71"/>
        <v>0</v>
      </c>
    </row>
    <row r="4465" spans="1:10">
      <c r="A4465" s="253">
        <v>4657</v>
      </c>
      <c r="B4465" s="253" t="s">
        <v>528</v>
      </c>
      <c r="C4465" s="253" t="s">
        <v>479</v>
      </c>
      <c r="D4465" s="253" t="s">
        <v>4</v>
      </c>
      <c r="I4465" s="253"/>
      <c r="J4465" s="253">
        <f t="shared" si="71"/>
        <v>0</v>
      </c>
    </row>
    <row r="4466" spans="1:10">
      <c r="A4466" s="253">
        <v>4658</v>
      </c>
      <c r="B4466" s="253" t="s">
        <v>528</v>
      </c>
      <c r="C4466" s="253" t="s">
        <v>479</v>
      </c>
      <c r="D4466" s="253" t="s">
        <v>4</v>
      </c>
      <c r="I4466" s="253"/>
      <c r="J4466" s="253">
        <f t="shared" si="71"/>
        <v>0</v>
      </c>
    </row>
    <row r="4467" spans="1:10">
      <c r="A4467" s="253">
        <v>4659</v>
      </c>
      <c r="B4467" s="253" t="s">
        <v>528</v>
      </c>
      <c r="C4467" s="253" t="s">
        <v>479</v>
      </c>
      <c r="D4467" s="253" t="s">
        <v>4</v>
      </c>
      <c r="I4467" s="253"/>
      <c r="J4467" s="253">
        <f t="shared" si="71"/>
        <v>0</v>
      </c>
    </row>
    <row r="4468" spans="1:10">
      <c r="A4468" s="253">
        <v>4660</v>
      </c>
      <c r="B4468" s="253" t="s">
        <v>528</v>
      </c>
      <c r="C4468" s="253" t="s">
        <v>479</v>
      </c>
      <c r="D4468" s="253" t="s">
        <v>4</v>
      </c>
      <c r="I4468" s="253"/>
      <c r="J4468" s="253">
        <f t="shared" si="71"/>
        <v>0</v>
      </c>
    </row>
    <row r="4469" spans="1:10">
      <c r="A4469" s="253">
        <v>4661</v>
      </c>
      <c r="B4469" s="253" t="s">
        <v>528</v>
      </c>
      <c r="C4469" s="253" t="s">
        <v>479</v>
      </c>
      <c r="D4469" s="253" t="s">
        <v>4</v>
      </c>
      <c r="I4469" s="253"/>
      <c r="J4469" s="253">
        <f t="shared" si="71"/>
        <v>0</v>
      </c>
    </row>
    <row r="4470" spans="1:10">
      <c r="A4470" s="253">
        <v>4662</v>
      </c>
      <c r="B4470" s="253" t="s">
        <v>528</v>
      </c>
      <c r="C4470" s="253" t="s">
        <v>479</v>
      </c>
      <c r="D4470" s="253" t="s">
        <v>4</v>
      </c>
      <c r="I4470" s="253"/>
      <c r="J4470" s="253">
        <f t="shared" si="71"/>
        <v>0</v>
      </c>
    </row>
    <row r="4471" spans="1:10">
      <c r="A4471" s="253">
        <v>4663</v>
      </c>
      <c r="B4471" s="253" t="s">
        <v>528</v>
      </c>
      <c r="C4471" s="253" t="s">
        <v>479</v>
      </c>
      <c r="D4471" s="253" t="s">
        <v>4</v>
      </c>
      <c r="I4471" s="253"/>
      <c r="J4471" s="253">
        <f t="shared" si="71"/>
        <v>0</v>
      </c>
    </row>
    <row r="4472" spans="1:10">
      <c r="A4472" s="253">
        <v>4664</v>
      </c>
      <c r="B4472" s="253" t="s">
        <v>528</v>
      </c>
      <c r="C4472" s="253" t="s">
        <v>479</v>
      </c>
      <c r="D4472" s="253" t="s">
        <v>4</v>
      </c>
      <c r="I4472" s="253"/>
      <c r="J4472" s="253">
        <f t="shared" si="71"/>
        <v>0</v>
      </c>
    </row>
    <row r="4473" spans="1:10">
      <c r="A4473" s="253">
        <v>4665</v>
      </c>
      <c r="B4473" s="253" t="s">
        <v>528</v>
      </c>
      <c r="C4473" s="253" t="s">
        <v>479</v>
      </c>
      <c r="D4473" s="253" t="s">
        <v>4</v>
      </c>
      <c r="I4473" s="253"/>
      <c r="J4473" s="253">
        <f t="shared" si="71"/>
        <v>0</v>
      </c>
    </row>
    <row r="4474" spans="1:10">
      <c r="A4474" s="253">
        <v>4666</v>
      </c>
      <c r="B4474" s="253" t="s">
        <v>528</v>
      </c>
      <c r="C4474" s="253" t="s">
        <v>479</v>
      </c>
      <c r="D4474" s="253" t="s">
        <v>4</v>
      </c>
      <c r="I4474" s="253"/>
      <c r="J4474" s="253">
        <f t="shared" si="71"/>
        <v>0</v>
      </c>
    </row>
    <row r="4475" spans="1:10">
      <c r="A4475" s="253">
        <v>4667</v>
      </c>
      <c r="B4475" s="253" t="s">
        <v>528</v>
      </c>
      <c r="C4475" s="253" t="s">
        <v>479</v>
      </c>
      <c r="D4475" s="253" t="s">
        <v>4</v>
      </c>
      <c r="I4475" s="253"/>
      <c r="J4475" s="253">
        <f t="shared" si="71"/>
        <v>0</v>
      </c>
    </row>
    <row r="4476" spans="1:10">
      <c r="A4476" s="253">
        <v>4668</v>
      </c>
      <c r="B4476" s="253" t="s">
        <v>528</v>
      </c>
      <c r="C4476" s="253" t="s">
        <v>479</v>
      </c>
      <c r="D4476" s="253" t="s">
        <v>4</v>
      </c>
      <c r="I4476" s="253"/>
      <c r="J4476" s="253">
        <f t="shared" si="71"/>
        <v>0</v>
      </c>
    </row>
    <row r="4477" spans="1:10">
      <c r="A4477" s="253">
        <v>4669</v>
      </c>
      <c r="B4477" s="253" t="s">
        <v>528</v>
      </c>
      <c r="C4477" s="253" t="s">
        <v>479</v>
      </c>
      <c r="D4477" s="253" t="s">
        <v>4</v>
      </c>
      <c r="I4477" s="253"/>
      <c r="J4477" s="253">
        <f t="shared" si="71"/>
        <v>0</v>
      </c>
    </row>
    <row r="4478" spans="1:10">
      <c r="A4478" s="253">
        <v>4670</v>
      </c>
      <c r="B4478" s="253" t="s">
        <v>528</v>
      </c>
      <c r="C4478" s="253" t="s">
        <v>479</v>
      </c>
      <c r="D4478" s="253" t="s">
        <v>4</v>
      </c>
      <c r="E4478" s="254" t="s">
        <v>570</v>
      </c>
      <c r="J4478" s="253">
        <f t="shared" si="71"/>
        <v>2</v>
      </c>
    </row>
    <row r="4479" spans="1:10">
      <c r="A4479" s="253">
        <v>4671</v>
      </c>
      <c r="B4479" s="253" t="s">
        <v>528</v>
      </c>
      <c r="C4479" s="253" t="s">
        <v>479</v>
      </c>
      <c r="D4479" s="253" t="s">
        <v>4</v>
      </c>
      <c r="I4479" s="253"/>
      <c r="J4479" s="253">
        <f t="shared" si="71"/>
        <v>0</v>
      </c>
    </row>
    <row r="4480" spans="1:10">
      <c r="A4480" s="253">
        <v>4672</v>
      </c>
      <c r="B4480" s="253" t="s">
        <v>528</v>
      </c>
      <c r="C4480" s="253" t="s">
        <v>479</v>
      </c>
      <c r="D4480" s="253" t="s">
        <v>4</v>
      </c>
      <c r="I4480" s="253"/>
      <c r="J4480" s="253">
        <f t="shared" si="71"/>
        <v>0</v>
      </c>
    </row>
    <row r="4481" spans="1:10">
      <c r="A4481" s="253">
        <v>4673</v>
      </c>
      <c r="B4481" s="253" t="s">
        <v>528</v>
      </c>
      <c r="C4481" s="253" t="s">
        <v>479</v>
      </c>
      <c r="D4481" s="253" t="s">
        <v>4</v>
      </c>
      <c r="I4481" s="253"/>
      <c r="J4481" s="253">
        <f t="shared" si="71"/>
        <v>0</v>
      </c>
    </row>
    <row r="4482" spans="1:10">
      <c r="A4482" s="253">
        <v>4674</v>
      </c>
      <c r="B4482" s="253" t="s">
        <v>528</v>
      </c>
      <c r="C4482" s="253" t="s">
        <v>479</v>
      </c>
      <c r="D4482" s="253" t="s">
        <v>4</v>
      </c>
      <c r="I4482" s="253"/>
      <c r="J4482" s="253">
        <f t="shared" si="71"/>
        <v>0</v>
      </c>
    </row>
    <row r="4483" spans="1:10">
      <c r="A4483" s="253">
        <v>4675</v>
      </c>
      <c r="B4483" s="253" t="s">
        <v>528</v>
      </c>
      <c r="C4483" s="253" t="s">
        <v>479</v>
      </c>
      <c r="D4483" s="253" t="s">
        <v>4</v>
      </c>
      <c r="I4483" s="253"/>
      <c r="J4483" s="253">
        <f t="shared" si="71"/>
        <v>0</v>
      </c>
    </row>
    <row r="4484" spans="1:10">
      <c r="A4484" s="253">
        <v>4676</v>
      </c>
      <c r="B4484" s="253" t="s">
        <v>528</v>
      </c>
      <c r="C4484" s="253" t="s">
        <v>479</v>
      </c>
      <c r="D4484" s="253" t="s">
        <v>4</v>
      </c>
      <c r="I4484" s="253"/>
      <c r="J4484" s="253">
        <f t="shared" si="71"/>
        <v>0</v>
      </c>
    </row>
    <row r="4485" spans="1:10">
      <c r="A4485" s="253">
        <v>4677</v>
      </c>
      <c r="B4485" s="253" t="s">
        <v>528</v>
      </c>
      <c r="C4485" s="253" t="s">
        <v>479</v>
      </c>
      <c r="D4485" s="253" t="s">
        <v>4</v>
      </c>
      <c r="I4485" s="253"/>
      <c r="J4485" s="253">
        <f t="shared" si="71"/>
        <v>0</v>
      </c>
    </row>
    <row r="4486" spans="1:10">
      <c r="A4486" s="253">
        <v>4678</v>
      </c>
      <c r="B4486" s="253" t="s">
        <v>528</v>
      </c>
      <c r="C4486" s="253" t="s">
        <v>479</v>
      </c>
      <c r="D4486" s="253" t="s">
        <v>4</v>
      </c>
      <c r="I4486" s="253"/>
      <c r="J4486" s="253">
        <f t="shared" si="71"/>
        <v>0</v>
      </c>
    </row>
    <row r="4487" spans="1:10">
      <c r="A4487" s="253">
        <v>4679</v>
      </c>
      <c r="B4487" s="253" t="s">
        <v>528</v>
      </c>
      <c r="C4487" s="253" t="s">
        <v>479</v>
      </c>
      <c r="D4487" s="253" t="s">
        <v>4</v>
      </c>
      <c r="I4487" s="253"/>
      <c r="J4487" s="253">
        <f t="shared" si="71"/>
        <v>0</v>
      </c>
    </row>
    <row r="4488" spans="1:10">
      <c r="A4488" s="253">
        <v>4680</v>
      </c>
      <c r="B4488" s="253" t="s">
        <v>528</v>
      </c>
      <c r="C4488" s="253" t="s">
        <v>479</v>
      </c>
      <c r="D4488" s="253" t="s">
        <v>4</v>
      </c>
      <c r="E4488" s="254" t="s">
        <v>570</v>
      </c>
      <c r="J4488" s="253">
        <f t="shared" si="71"/>
        <v>2</v>
      </c>
    </row>
    <row r="4489" spans="1:10">
      <c r="A4489" s="253">
        <v>4681</v>
      </c>
      <c r="B4489" s="253" t="s">
        <v>528</v>
      </c>
      <c r="C4489" s="253" t="s">
        <v>479</v>
      </c>
      <c r="D4489" s="253" t="s">
        <v>4</v>
      </c>
      <c r="I4489" s="253"/>
      <c r="J4489" s="253">
        <f t="shared" ref="J4489:J4552" si="72">IF(E4489="Category 1",1,IF(E4489="Category 2",2,IF(E4489="Category 3",3,0)))</f>
        <v>0</v>
      </c>
    </row>
    <row r="4490" spans="1:10">
      <c r="A4490" s="253">
        <v>4682</v>
      </c>
      <c r="B4490" s="253" t="s">
        <v>528</v>
      </c>
      <c r="C4490" s="253" t="s">
        <v>479</v>
      </c>
      <c r="D4490" s="253" t="s">
        <v>4</v>
      </c>
      <c r="I4490" s="253"/>
      <c r="J4490" s="253">
        <f t="shared" si="72"/>
        <v>0</v>
      </c>
    </row>
    <row r="4491" spans="1:10">
      <c r="A4491" s="253">
        <v>4683</v>
      </c>
      <c r="B4491" s="253" t="s">
        <v>528</v>
      </c>
      <c r="C4491" s="253" t="s">
        <v>479</v>
      </c>
      <c r="D4491" s="253" t="s">
        <v>4</v>
      </c>
      <c r="I4491" s="253"/>
      <c r="J4491" s="253">
        <f t="shared" si="72"/>
        <v>0</v>
      </c>
    </row>
    <row r="4492" spans="1:10">
      <c r="A4492" s="253">
        <v>4684</v>
      </c>
      <c r="B4492" s="253" t="s">
        <v>528</v>
      </c>
      <c r="C4492" s="253" t="s">
        <v>479</v>
      </c>
      <c r="D4492" s="253" t="s">
        <v>4</v>
      </c>
      <c r="I4492" s="253"/>
      <c r="J4492" s="253">
        <f t="shared" si="72"/>
        <v>0</v>
      </c>
    </row>
    <row r="4493" spans="1:10">
      <c r="A4493" s="253">
        <v>4685</v>
      </c>
      <c r="B4493" s="253" t="s">
        <v>528</v>
      </c>
      <c r="C4493" s="253" t="s">
        <v>479</v>
      </c>
      <c r="D4493" s="253" t="s">
        <v>4</v>
      </c>
      <c r="I4493" s="253"/>
      <c r="J4493" s="253">
        <f t="shared" si="72"/>
        <v>0</v>
      </c>
    </row>
    <row r="4494" spans="1:10">
      <c r="A4494" s="253">
        <v>4686</v>
      </c>
      <c r="B4494" s="253" t="s">
        <v>528</v>
      </c>
      <c r="C4494" s="253" t="s">
        <v>479</v>
      </c>
      <c r="D4494" s="253" t="s">
        <v>4</v>
      </c>
      <c r="I4494" s="253"/>
      <c r="J4494" s="253">
        <f t="shared" si="72"/>
        <v>0</v>
      </c>
    </row>
    <row r="4495" spans="1:10">
      <c r="A4495" s="253">
        <v>4687</v>
      </c>
      <c r="B4495" s="253" t="s">
        <v>528</v>
      </c>
      <c r="C4495" s="253" t="s">
        <v>479</v>
      </c>
      <c r="D4495" s="253" t="s">
        <v>4</v>
      </c>
      <c r="I4495" s="253"/>
      <c r="J4495" s="253">
        <f t="shared" si="72"/>
        <v>0</v>
      </c>
    </row>
    <row r="4496" spans="1:10">
      <c r="A4496" s="253">
        <v>4688</v>
      </c>
      <c r="B4496" s="253" t="s">
        <v>528</v>
      </c>
      <c r="C4496" s="253" t="s">
        <v>479</v>
      </c>
      <c r="D4496" s="253" t="s">
        <v>4</v>
      </c>
      <c r="I4496" s="253"/>
      <c r="J4496" s="253">
        <f t="shared" si="72"/>
        <v>0</v>
      </c>
    </row>
    <row r="4497" spans="1:10">
      <c r="A4497" s="253">
        <v>4689</v>
      </c>
      <c r="B4497" s="253" t="s">
        <v>528</v>
      </c>
      <c r="C4497" s="253" t="s">
        <v>479</v>
      </c>
      <c r="D4497" s="253" t="s">
        <v>4</v>
      </c>
      <c r="I4497" s="253"/>
      <c r="J4497" s="253">
        <f t="shared" si="72"/>
        <v>0</v>
      </c>
    </row>
    <row r="4498" spans="1:10">
      <c r="A4498" s="253">
        <v>4690</v>
      </c>
      <c r="B4498" s="253" t="s">
        <v>528</v>
      </c>
      <c r="C4498" s="253" t="s">
        <v>479</v>
      </c>
      <c r="D4498" s="253" t="s">
        <v>4</v>
      </c>
      <c r="I4498" s="253"/>
      <c r="J4498" s="253">
        <f t="shared" si="72"/>
        <v>0</v>
      </c>
    </row>
    <row r="4499" spans="1:10">
      <c r="A4499" s="253">
        <v>4691</v>
      </c>
      <c r="B4499" s="253" t="s">
        <v>528</v>
      </c>
      <c r="C4499" s="253" t="s">
        <v>479</v>
      </c>
      <c r="D4499" s="253" t="s">
        <v>4</v>
      </c>
      <c r="I4499" s="253"/>
      <c r="J4499" s="253">
        <f t="shared" si="72"/>
        <v>0</v>
      </c>
    </row>
    <row r="4500" spans="1:10">
      <c r="A4500" s="253">
        <v>4692</v>
      </c>
      <c r="B4500" s="253" t="s">
        <v>528</v>
      </c>
      <c r="C4500" s="253" t="s">
        <v>479</v>
      </c>
      <c r="D4500" s="253" t="s">
        <v>4</v>
      </c>
      <c r="I4500" s="253"/>
      <c r="J4500" s="253">
        <f t="shared" si="72"/>
        <v>0</v>
      </c>
    </row>
    <row r="4501" spans="1:10">
      <c r="A4501" s="253">
        <v>4693</v>
      </c>
      <c r="B4501" s="253" t="s">
        <v>528</v>
      </c>
      <c r="C4501" s="253" t="s">
        <v>479</v>
      </c>
      <c r="D4501" s="253" t="s">
        <v>4</v>
      </c>
      <c r="I4501" s="253"/>
      <c r="J4501" s="253">
        <f t="shared" si="72"/>
        <v>0</v>
      </c>
    </row>
    <row r="4502" spans="1:10">
      <c r="A4502" s="253">
        <v>4694</v>
      </c>
      <c r="B4502" s="253" t="s">
        <v>528</v>
      </c>
      <c r="C4502" s="253" t="s">
        <v>479</v>
      </c>
      <c r="D4502" s="253" t="s">
        <v>4</v>
      </c>
      <c r="I4502" s="253"/>
      <c r="J4502" s="253">
        <f t="shared" si="72"/>
        <v>0</v>
      </c>
    </row>
    <row r="4503" spans="1:10">
      <c r="A4503" s="253">
        <v>4695</v>
      </c>
      <c r="B4503" s="253" t="s">
        <v>528</v>
      </c>
      <c r="C4503" s="253" t="s">
        <v>479</v>
      </c>
      <c r="D4503" s="253" t="s">
        <v>4</v>
      </c>
      <c r="I4503" s="253"/>
      <c r="J4503" s="253">
        <f t="shared" si="72"/>
        <v>0</v>
      </c>
    </row>
    <row r="4504" spans="1:10">
      <c r="A4504" s="253">
        <v>4696</v>
      </c>
      <c r="B4504" s="253" t="s">
        <v>528</v>
      </c>
      <c r="C4504" s="253" t="s">
        <v>479</v>
      </c>
      <c r="D4504" s="253" t="s">
        <v>4</v>
      </c>
      <c r="I4504" s="253"/>
      <c r="J4504" s="253">
        <f t="shared" si="72"/>
        <v>0</v>
      </c>
    </row>
    <row r="4505" spans="1:10">
      <c r="A4505" s="253">
        <v>4697</v>
      </c>
      <c r="B4505" s="253" t="s">
        <v>528</v>
      </c>
      <c r="C4505" s="253" t="s">
        <v>479</v>
      </c>
      <c r="D4505" s="253" t="s">
        <v>4</v>
      </c>
      <c r="I4505" s="253"/>
      <c r="J4505" s="253">
        <f t="shared" si="72"/>
        <v>0</v>
      </c>
    </row>
    <row r="4506" spans="1:10">
      <c r="A4506" s="253">
        <v>4698</v>
      </c>
      <c r="B4506" s="253" t="s">
        <v>528</v>
      </c>
      <c r="C4506" s="253" t="s">
        <v>479</v>
      </c>
      <c r="D4506" s="253" t="s">
        <v>4</v>
      </c>
      <c r="I4506" s="253"/>
      <c r="J4506" s="253">
        <f t="shared" si="72"/>
        <v>0</v>
      </c>
    </row>
    <row r="4507" spans="1:10">
      <c r="A4507" s="253">
        <v>4699</v>
      </c>
      <c r="B4507" s="253" t="s">
        <v>528</v>
      </c>
      <c r="C4507" s="253" t="s">
        <v>479</v>
      </c>
      <c r="D4507" s="253" t="s">
        <v>4</v>
      </c>
      <c r="I4507" s="253"/>
      <c r="J4507" s="253">
        <f t="shared" si="72"/>
        <v>0</v>
      </c>
    </row>
    <row r="4508" spans="1:10">
      <c r="A4508" s="253">
        <v>4700</v>
      </c>
      <c r="B4508" s="253" t="s">
        <v>528</v>
      </c>
      <c r="C4508" s="253" t="s">
        <v>479</v>
      </c>
      <c r="D4508" s="253" t="s">
        <v>565</v>
      </c>
      <c r="E4508" s="254" t="s">
        <v>565</v>
      </c>
      <c r="G4508" s="254" t="s">
        <v>567</v>
      </c>
      <c r="J4508" s="253">
        <f t="shared" si="72"/>
        <v>1</v>
      </c>
    </row>
    <row r="4509" spans="1:10">
      <c r="A4509" s="253">
        <v>4701</v>
      </c>
      <c r="B4509" s="253" t="s">
        <v>528</v>
      </c>
      <c r="C4509" s="253" t="s">
        <v>479</v>
      </c>
      <c r="D4509" s="253" t="s">
        <v>565</v>
      </c>
      <c r="E4509" s="254" t="s">
        <v>565</v>
      </c>
      <c r="G4509" s="254" t="s">
        <v>567</v>
      </c>
      <c r="J4509" s="253">
        <f t="shared" si="72"/>
        <v>1</v>
      </c>
    </row>
    <row r="4510" spans="1:10">
      <c r="A4510" s="253">
        <v>4702</v>
      </c>
      <c r="B4510" s="253" t="s">
        <v>528</v>
      </c>
      <c r="C4510" s="253" t="s">
        <v>479</v>
      </c>
      <c r="D4510" s="253" t="s">
        <v>4</v>
      </c>
      <c r="I4510" s="253"/>
      <c r="J4510" s="253">
        <f t="shared" si="72"/>
        <v>0</v>
      </c>
    </row>
    <row r="4511" spans="1:10">
      <c r="A4511" s="253">
        <v>4703</v>
      </c>
      <c r="B4511" s="253" t="s">
        <v>528</v>
      </c>
      <c r="C4511" s="253" t="s">
        <v>479</v>
      </c>
      <c r="D4511" s="253" t="s">
        <v>4</v>
      </c>
      <c r="E4511" s="254" t="s">
        <v>570</v>
      </c>
      <c r="J4511" s="253">
        <f t="shared" si="72"/>
        <v>2</v>
      </c>
    </row>
    <row r="4512" spans="1:10">
      <c r="A4512" s="253">
        <v>4704</v>
      </c>
      <c r="B4512" s="253" t="s">
        <v>528</v>
      </c>
      <c r="C4512" s="253" t="s">
        <v>479</v>
      </c>
      <c r="D4512" s="253" t="s">
        <v>4</v>
      </c>
      <c r="I4512" s="253"/>
      <c r="J4512" s="253">
        <f t="shared" si="72"/>
        <v>0</v>
      </c>
    </row>
    <row r="4513" spans="1:10">
      <c r="A4513" s="253">
        <v>4705</v>
      </c>
      <c r="B4513" s="253" t="s">
        <v>528</v>
      </c>
      <c r="C4513" s="253" t="s">
        <v>479</v>
      </c>
      <c r="D4513" s="253" t="s">
        <v>4</v>
      </c>
      <c r="I4513" s="253"/>
      <c r="J4513" s="253">
        <f t="shared" si="72"/>
        <v>0</v>
      </c>
    </row>
    <row r="4514" spans="1:10">
      <c r="A4514" s="253">
        <v>4706</v>
      </c>
      <c r="B4514" s="253" t="s">
        <v>528</v>
      </c>
      <c r="C4514" s="253" t="s">
        <v>479</v>
      </c>
      <c r="D4514" s="253" t="s">
        <v>4</v>
      </c>
      <c r="I4514" s="253"/>
      <c r="J4514" s="253">
        <f t="shared" si="72"/>
        <v>0</v>
      </c>
    </row>
    <row r="4515" spans="1:10">
      <c r="A4515" s="253">
        <v>4707</v>
      </c>
      <c r="B4515" s="253" t="s">
        <v>528</v>
      </c>
      <c r="C4515" s="253" t="s">
        <v>479</v>
      </c>
      <c r="D4515" s="253" t="s">
        <v>4</v>
      </c>
      <c r="I4515" s="253"/>
      <c r="J4515" s="253">
        <f t="shared" si="72"/>
        <v>0</v>
      </c>
    </row>
    <row r="4516" spans="1:10">
      <c r="A4516" s="253">
        <v>4708</v>
      </c>
      <c r="B4516" s="253" t="s">
        <v>528</v>
      </c>
      <c r="C4516" s="253" t="s">
        <v>479</v>
      </c>
      <c r="D4516" s="253" t="s">
        <v>4</v>
      </c>
      <c r="I4516" s="253"/>
      <c r="J4516" s="253">
        <f t="shared" si="72"/>
        <v>0</v>
      </c>
    </row>
    <row r="4517" spans="1:10">
      <c r="A4517" s="253">
        <v>4709</v>
      </c>
      <c r="B4517" s="253" t="s">
        <v>528</v>
      </c>
      <c r="C4517" s="253" t="s">
        <v>479</v>
      </c>
      <c r="D4517" s="253" t="s">
        <v>4</v>
      </c>
      <c r="I4517" s="253"/>
      <c r="J4517" s="253">
        <f t="shared" si="72"/>
        <v>0</v>
      </c>
    </row>
    <row r="4518" spans="1:10">
      <c r="A4518" s="253">
        <v>4710</v>
      </c>
      <c r="B4518" s="253" t="s">
        <v>528</v>
      </c>
      <c r="C4518" s="253" t="s">
        <v>479</v>
      </c>
      <c r="D4518" s="253" t="s">
        <v>4</v>
      </c>
      <c r="E4518" s="254" t="s">
        <v>570</v>
      </c>
      <c r="J4518" s="253">
        <f t="shared" si="72"/>
        <v>2</v>
      </c>
    </row>
    <row r="4519" spans="1:10">
      <c r="A4519" s="253">
        <v>4711</v>
      </c>
      <c r="B4519" s="253" t="s">
        <v>528</v>
      </c>
      <c r="C4519" s="253" t="s">
        <v>479</v>
      </c>
      <c r="D4519" s="253" t="s">
        <v>565</v>
      </c>
      <c r="E4519" s="254" t="s">
        <v>565</v>
      </c>
      <c r="G4519" s="254" t="s">
        <v>567</v>
      </c>
      <c r="J4519" s="253">
        <f t="shared" si="72"/>
        <v>1</v>
      </c>
    </row>
    <row r="4520" spans="1:10">
      <c r="A4520" s="253">
        <v>4712</v>
      </c>
      <c r="B4520" s="253" t="s">
        <v>528</v>
      </c>
      <c r="C4520" s="253" t="s">
        <v>479</v>
      </c>
      <c r="D4520" s="253" t="s">
        <v>4</v>
      </c>
      <c r="I4520" s="253"/>
      <c r="J4520" s="253">
        <f t="shared" si="72"/>
        <v>0</v>
      </c>
    </row>
    <row r="4521" spans="1:10">
      <c r="A4521" s="253">
        <v>4713</v>
      </c>
      <c r="B4521" s="253" t="s">
        <v>528</v>
      </c>
      <c r="C4521" s="253" t="s">
        <v>479</v>
      </c>
      <c r="D4521" s="253" t="s">
        <v>4</v>
      </c>
      <c r="I4521" s="253"/>
      <c r="J4521" s="253">
        <f t="shared" si="72"/>
        <v>0</v>
      </c>
    </row>
    <row r="4522" spans="1:10">
      <c r="A4522" s="253">
        <v>4714</v>
      </c>
      <c r="B4522" s="253" t="s">
        <v>528</v>
      </c>
      <c r="C4522" s="253" t="s">
        <v>479</v>
      </c>
      <c r="D4522" s="253" t="s">
        <v>4</v>
      </c>
      <c r="I4522" s="253"/>
      <c r="J4522" s="253">
        <f t="shared" si="72"/>
        <v>0</v>
      </c>
    </row>
    <row r="4523" spans="1:10">
      <c r="A4523" s="253">
        <v>4715</v>
      </c>
      <c r="B4523" s="253" t="s">
        <v>528</v>
      </c>
      <c r="C4523" s="253" t="s">
        <v>479</v>
      </c>
      <c r="D4523" s="253" t="s">
        <v>4</v>
      </c>
      <c r="I4523" s="253"/>
      <c r="J4523" s="253">
        <f t="shared" si="72"/>
        <v>0</v>
      </c>
    </row>
    <row r="4524" spans="1:10">
      <c r="A4524" s="253">
        <v>4716</v>
      </c>
      <c r="B4524" s="253" t="s">
        <v>528</v>
      </c>
      <c r="C4524" s="253" t="s">
        <v>479</v>
      </c>
      <c r="D4524" s="253" t="s">
        <v>4</v>
      </c>
      <c r="I4524" s="253"/>
      <c r="J4524" s="253">
        <f t="shared" si="72"/>
        <v>0</v>
      </c>
    </row>
    <row r="4525" spans="1:10">
      <c r="A4525" s="253">
        <v>4717</v>
      </c>
      <c r="B4525" s="253" t="s">
        <v>528</v>
      </c>
      <c r="C4525" s="253" t="s">
        <v>479</v>
      </c>
      <c r="D4525" s="253" t="s">
        <v>4</v>
      </c>
      <c r="I4525" s="253"/>
      <c r="J4525" s="253">
        <f t="shared" si="72"/>
        <v>0</v>
      </c>
    </row>
    <row r="4526" spans="1:10">
      <c r="A4526" s="253">
        <v>4718</v>
      </c>
      <c r="B4526" s="253" t="s">
        <v>528</v>
      </c>
      <c r="C4526" s="253" t="s">
        <v>479</v>
      </c>
      <c r="D4526" s="253" t="s">
        <v>4</v>
      </c>
      <c r="I4526" s="253"/>
      <c r="J4526" s="253">
        <f t="shared" si="72"/>
        <v>0</v>
      </c>
    </row>
    <row r="4527" spans="1:10">
      <c r="A4527" s="253">
        <v>4719</v>
      </c>
      <c r="B4527" s="253" t="s">
        <v>528</v>
      </c>
      <c r="C4527" s="253" t="s">
        <v>479</v>
      </c>
      <c r="D4527" s="253" t="s">
        <v>4</v>
      </c>
      <c r="I4527" s="253"/>
      <c r="J4527" s="253">
        <f t="shared" si="72"/>
        <v>0</v>
      </c>
    </row>
    <row r="4528" spans="1:10">
      <c r="A4528" s="253">
        <v>4720</v>
      </c>
      <c r="B4528" s="253" t="s">
        <v>528</v>
      </c>
      <c r="C4528" s="253" t="s">
        <v>479</v>
      </c>
      <c r="D4528" s="253" t="s">
        <v>4</v>
      </c>
      <c r="E4528" s="254" t="s">
        <v>570</v>
      </c>
      <c r="J4528" s="253">
        <f t="shared" si="72"/>
        <v>2</v>
      </c>
    </row>
    <row r="4529" spans="1:10">
      <c r="A4529" s="253">
        <v>4721</v>
      </c>
      <c r="B4529" s="253" t="s">
        <v>528</v>
      </c>
      <c r="C4529" s="253" t="s">
        <v>479</v>
      </c>
      <c r="D4529" s="253" t="s">
        <v>4</v>
      </c>
      <c r="I4529" s="253"/>
      <c r="J4529" s="253">
        <f t="shared" si="72"/>
        <v>0</v>
      </c>
    </row>
    <row r="4530" spans="1:10">
      <c r="A4530" s="253">
        <v>4722</v>
      </c>
      <c r="B4530" s="253" t="s">
        <v>528</v>
      </c>
      <c r="C4530" s="253" t="s">
        <v>479</v>
      </c>
      <c r="D4530" s="253" t="s">
        <v>4</v>
      </c>
      <c r="I4530" s="253"/>
      <c r="J4530" s="253">
        <f t="shared" si="72"/>
        <v>0</v>
      </c>
    </row>
    <row r="4531" spans="1:10">
      <c r="A4531" s="253">
        <v>4723</v>
      </c>
      <c r="B4531" s="253" t="s">
        <v>528</v>
      </c>
      <c r="C4531" s="253" t="s">
        <v>479</v>
      </c>
      <c r="D4531" s="253" t="s">
        <v>4</v>
      </c>
      <c r="I4531" s="253"/>
      <c r="J4531" s="253">
        <f t="shared" si="72"/>
        <v>0</v>
      </c>
    </row>
    <row r="4532" spans="1:10">
      <c r="A4532" s="253">
        <v>4724</v>
      </c>
      <c r="B4532" s="253" t="s">
        <v>528</v>
      </c>
      <c r="C4532" s="253" t="s">
        <v>479</v>
      </c>
      <c r="D4532" s="253" t="s">
        <v>4</v>
      </c>
      <c r="I4532" s="253"/>
      <c r="J4532" s="253">
        <f t="shared" si="72"/>
        <v>0</v>
      </c>
    </row>
    <row r="4533" spans="1:10">
      <c r="A4533" s="253">
        <v>4725</v>
      </c>
      <c r="B4533" s="253" t="s">
        <v>528</v>
      </c>
      <c r="C4533" s="253" t="s">
        <v>479</v>
      </c>
      <c r="D4533" s="253" t="s">
        <v>4</v>
      </c>
      <c r="I4533" s="253"/>
      <c r="J4533" s="253">
        <f t="shared" si="72"/>
        <v>0</v>
      </c>
    </row>
    <row r="4534" spans="1:10">
      <c r="A4534" s="253">
        <v>4726</v>
      </c>
      <c r="B4534" s="253" t="s">
        <v>528</v>
      </c>
      <c r="C4534" s="253" t="s">
        <v>479</v>
      </c>
      <c r="D4534" s="253" t="s">
        <v>4</v>
      </c>
      <c r="I4534" s="253"/>
      <c r="J4534" s="253">
        <f t="shared" si="72"/>
        <v>0</v>
      </c>
    </row>
    <row r="4535" spans="1:10">
      <c r="A4535" s="253">
        <v>4727</v>
      </c>
      <c r="B4535" s="253" t="s">
        <v>528</v>
      </c>
      <c r="C4535" s="253" t="s">
        <v>479</v>
      </c>
      <c r="D4535" s="253" t="s">
        <v>4</v>
      </c>
      <c r="I4535" s="253"/>
      <c r="J4535" s="253">
        <f t="shared" si="72"/>
        <v>0</v>
      </c>
    </row>
    <row r="4536" spans="1:10">
      <c r="A4536" s="253">
        <v>4728</v>
      </c>
      <c r="B4536" s="253" t="s">
        <v>528</v>
      </c>
      <c r="C4536" s="253" t="s">
        <v>479</v>
      </c>
      <c r="D4536" s="253" t="s">
        <v>4</v>
      </c>
      <c r="I4536" s="253"/>
      <c r="J4536" s="253">
        <f t="shared" si="72"/>
        <v>0</v>
      </c>
    </row>
    <row r="4537" spans="1:10">
      <c r="A4537" s="253">
        <v>4729</v>
      </c>
      <c r="B4537" s="253" t="s">
        <v>528</v>
      </c>
      <c r="C4537" s="253" t="s">
        <v>479</v>
      </c>
      <c r="D4537" s="253" t="s">
        <v>4</v>
      </c>
      <c r="I4537" s="253"/>
      <c r="J4537" s="253">
        <f t="shared" si="72"/>
        <v>0</v>
      </c>
    </row>
    <row r="4538" spans="1:10">
      <c r="A4538" s="253">
        <v>4730</v>
      </c>
      <c r="B4538" s="253" t="s">
        <v>528</v>
      </c>
      <c r="C4538" s="253" t="s">
        <v>479</v>
      </c>
      <c r="D4538" s="253" t="s">
        <v>4</v>
      </c>
      <c r="I4538" s="253"/>
      <c r="J4538" s="253">
        <f t="shared" si="72"/>
        <v>0</v>
      </c>
    </row>
    <row r="4539" spans="1:10">
      <c r="A4539" s="253">
        <v>4731</v>
      </c>
      <c r="B4539" s="253" t="s">
        <v>528</v>
      </c>
      <c r="C4539" s="253" t="s">
        <v>479</v>
      </c>
      <c r="D4539" s="253" t="s">
        <v>4</v>
      </c>
      <c r="I4539" s="253"/>
      <c r="J4539" s="253">
        <f t="shared" si="72"/>
        <v>0</v>
      </c>
    </row>
    <row r="4540" spans="1:10">
      <c r="A4540" s="253">
        <v>4732</v>
      </c>
      <c r="B4540" s="253" t="s">
        <v>528</v>
      </c>
      <c r="C4540" s="253" t="s">
        <v>479</v>
      </c>
      <c r="D4540" s="253" t="s">
        <v>4</v>
      </c>
      <c r="I4540" s="253"/>
      <c r="J4540" s="253">
        <f t="shared" si="72"/>
        <v>0</v>
      </c>
    </row>
    <row r="4541" spans="1:10">
      <c r="A4541" s="253">
        <v>4733</v>
      </c>
      <c r="B4541" s="253" t="s">
        <v>528</v>
      </c>
      <c r="C4541" s="253" t="s">
        <v>479</v>
      </c>
      <c r="D4541" s="253" t="s">
        <v>4</v>
      </c>
      <c r="I4541" s="253"/>
      <c r="J4541" s="253">
        <f t="shared" si="72"/>
        <v>0</v>
      </c>
    </row>
    <row r="4542" spans="1:10">
      <c r="A4542" s="253">
        <v>4734</v>
      </c>
      <c r="B4542" s="253" t="s">
        <v>528</v>
      </c>
      <c r="C4542" s="253" t="s">
        <v>479</v>
      </c>
      <c r="D4542" s="253" t="s">
        <v>4</v>
      </c>
      <c r="I4542" s="253"/>
      <c r="J4542" s="253">
        <f t="shared" si="72"/>
        <v>0</v>
      </c>
    </row>
    <row r="4543" spans="1:10">
      <c r="A4543" s="253">
        <v>4735</v>
      </c>
      <c r="B4543" s="253" t="s">
        <v>528</v>
      </c>
      <c r="C4543" s="253" t="s">
        <v>479</v>
      </c>
      <c r="D4543" s="253" t="s">
        <v>4</v>
      </c>
      <c r="I4543" s="253"/>
      <c r="J4543" s="253">
        <f t="shared" si="72"/>
        <v>0</v>
      </c>
    </row>
    <row r="4544" spans="1:10">
      <c r="A4544" s="253">
        <v>4736</v>
      </c>
      <c r="B4544" s="253" t="s">
        <v>528</v>
      </c>
      <c r="C4544" s="253" t="s">
        <v>479</v>
      </c>
      <c r="D4544" s="253" t="s">
        <v>4</v>
      </c>
      <c r="I4544" s="253"/>
      <c r="J4544" s="253">
        <f t="shared" si="72"/>
        <v>0</v>
      </c>
    </row>
    <row r="4545" spans="1:10">
      <c r="A4545" s="253">
        <v>4737</v>
      </c>
      <c r="B4545" s="253" t="s">
        <v>528</v>
      </c>
      <c r="C4545" s="253" t="s">
        <v>479</v>
      </c>
      <c r="D4545" s="253" t="s">
        <v>4</v>
      </c>
      <c r="E4545" s="254" t="s">
        <v>571</v>
      </c>
      <c r="J4545" s="253">
        <f t="shared" si="72"/>
        <v>3</v>
      </c>
    </row>
    <row r="4546" spans="1:10">
      <c r="A4546" s="253">
        <v>4738</v>
      </c>
      <c r="B4546" s="253" t="s">
        <v>528</v>
      </c>
      <c r="C4546" s="253" t="s">
        <v>479</v>
      </c>
      <c r="D4546" s="253" t="s">
        <v>4</v>
      </c>
      <c r="I4546" s="253"/>
      <c r="J4546" s="253">
        <f t="shared" si="72"/>
        <v>0</v>
      </c>
    </row>
    <row r="4547" spans="1:10">
      <c r="A4547" s="253">
        <v>4739</v>
      </c>
      <c r="B4547" s="253" t="s">
        <v>528</v>
      </c>
      <c r="C4547" s="253" t="s">
        <v>479</v>
      </c>
      <c r="D4547" s="253" t="s">
        <v>4</v>
      </c>
      <c r="I4547" s="253"/>
      <c r="J4547" s="253">
        <f t="shared" si="72"/>
        <v>0</v>
      </c>
    </row>
    <row r="4548" spans="1:10">
      <c r="A4548" s="253">
        <v>4740</v>
      </c>
      <c r="B4548" s="253" t="s">
        <v>528</v>
      </c>
      <c r="C4548" s="253" t="s">
        <v>479</v>
      </c>
      <c r="D4548" s="253" t="s">
        <v>565</v>
      </c>
      <c r="E4548" s="254" t="s">
        <v>570</v>
      </c>
      <c r="J4548" s="253">
        <f t="shared" si="72"/>
        <v>2</v>
      </c>
    </row>
    <row r="4549" spans="1:10">
      <c r="A4549" s="253">
        <v>4741</v>
      </c>
      <c r="B4549" s="253" t="s">
        <v>528</v>
      </c>
      <c r="C4549" s="253" t="s">
        <v>479</v>
      </c>
      <c r="D4549" s="253" t="s">
        <v>4</v>
      </c>
      <c r="I4549" s="253"/>
      <c r="J4549" s="253">
        <f t="shared" si="72"/>
        <v>0</v>
      </c>
    </row>
    <row r="4550" spans="1:10">
      <c r="A4550" s="253">
        <v>4742</v>
      </c>
      <c r="B4550" s="253" t="s">
        <v>528</v>
      </c>
      <c r="C4550" s="253" t="s">
        <v>479</v>
      </c>
      <c r="D4550" s="253" t="s">
        <v>4</v>
      </c>
      <c r="I4550" s="253"/>
      <c r="J4550" s="253">
        <f t="shared" si="72"/>
        <v>0</v>
      </c>
    </row>
    <row r="4551" spans="1:10">
      <c r="A4551" s="253">
        <v>4743</v>
      </c>
      <c r="B4551" s="253" t="s">
        <v>528</v>
      </c>
      <c r="C4551" s="253" t="s">
        <v>479</v>
      </c>
      <c r="D4551" s="253" t="s">
        <v>4</v>
      </c>
      <c r="I4551" s="253"/>
      <c r="J4551" s="253">
        <f t="shared" si="72"/>
        <v>0</v>
      </c>
    </row>
    <row r="4552" spans="1:10">
      <c r="A4552" s="253">
        <v>4744</v>
      </c>
      <c r="B4552" s="253" t="s">
        <v>528</v>
      </c>
      <c r="C4552" s="253" t="s">
        <v>479</v>
      </c>
      <c r="D4552" s="253" t="s">
        <v>4</v>
      </c>
      <c r="I4552" s="253"/>
      <c r="J4552" s="253">
        <f t="shared" si="72"/>
        <v>0</v>
      </c>
    </row>
    <row r="4553" spans="1:10">
      <c r="A4553" s="253">
        <v>4745</v>
      </c>
      <c r="B4553" s="253" t="s">
        <v>528</v>
      </c>
      <c r="C4553" s="253" t="s">
        <v>479</v>
      </c>
      <c r="D4553" s="253" t="s">
        <v>4</v>
      </c>
      <c r="I4553" s="253"/>
      <c r="J4553" s="253">
        <f t="shared" ref="J4553:J4616" si="73">IF(E4553="Category 1",1,IF(E4553="Category 2",2,IF(E4553="Category 3",3,0)))</f>
        <v>0</v>
      </c>
    </row>
    <row r="4554" spans="1:10">
      <c r="A4554" s="253">
        <v>4746</v>
      </c>
      <c r="B4554" s="253" t="s">
        <v>528</v>
      </c>
      <c r="C4554" s="253" t="s">
        <v>479</v>
      </c>
      <c r="D4554" s="253" t="s">
        <v>4</v>
      </c>
      <c r="I4554" s="253"/>
      <c r="J4554" s="253">
        <f t="shared" si="73"/>
        <v>0</v>
      </c>
    </row>
    <row r="4555" spans="1:10">
      <c r="A4555" s="253">
        <v>4747</v>
      </c>
      <c r="B4555" s="253" t="s">
        <v>528</v>
      </c>
      <c r="C4555" s="253" t="s">
        <v>479</v>
      </c>
      <c r="D4555" s="253" t="s">
        <v>4</v>
      </c>
      <c r="I4555" s="253"/>
      <c r="J4555" s="253">
        <f t="shared" si="73"/>
        <v>0</v>
      </c>
    </row>
    <row r="4556" spans="1:10">
      <c r="A4556" s="253">
        <v>4748</v>
      </c>
      <c r="B4556" s="253" t="s">
        <v>528</v>
      </c>
      <c r="C4556" s="253" t="s">
        <v>479</v>
      </c>
      <c r="D4556" s="253" t="s">
        <v>4</v>
      </c>
      <c r="I4556" s="253"/>
      <c r="J4556" s="253">
        <f t="shared" si="73"/>
        <v>0</v>
      </c>
    </row>
    <row r="4557" spans="1:10">
      <c r="A4557" s="253">
        <v>4749</v>
      </c>
      <c r="B4557" s="253" t="s">
        <v>528</v>
      </c>
      <c r="C4557" s="253" t="s">
        <v>479</v>
      </c>
      <c r="D4557" s="253" t="s">
        <v>4</v>
      </c>
      <c r="I4557" s="253"/>
      <c r="J4557" s="253">
        <f t="shared" si="73"/>
        <v>0</v>
      </c>
    </row>
    <row r="4558" spans="1:10">
      <c r="A4558" s="253">
        <v>4750</v>
      </c>
      <c r="B4558" s="253" t="s">
        <v>528</v>
      </c>
      <c r="C4558" s="253" t="s">
        <v>479</v>
      </c>
      <c r="D4558" s="253" t="s">
        <v>565</v>
      </c>
      <c r="E4558" s="254" t="s">
        <v>565</v>
      </c>
      <c r="G4558" s="254" t="s">
        <v>567</v>
      </c>
      <c r="J4558" s="253">
        <f t="shared" si="73"/>
        <v>1</v>
      </c>
    </row>
    <row r="4559" spans="1:10">
      <c r="A4559" s="253">
        <v>4751</v>
      </c>
      <c r="B4559" s="253" t="s">
        <v>528</v>
      </c>
      <c r="C4559" s="253" t="s">
        <v>479</v>
      </c>
      <c r="D4559" s="253" t="s">
        <v>565</v>
      </c>
      <c r="E4559" s="254" t="s">
        <v>565</v>
      </c>
      <c r="G4559" s="254" t="s">
        <v>567</v>
      </c>
      <c r="J4559" s="253">
        <f t="shared" si="73"/>
        <v>1</v>
      </c>
    </row>
    <row r="4560" spans="1:10">
      <c r="A4560" s="253">
        <v>4752</v>
      </c>
      <c r="B4560" s="253" t="s">
        <v>528</v>
      </c>
      <c r="C4560" s="253" t="s">
        <v>479</v>
      </c>
      <c r="D4560" s="253" t="s">
        <v>4</v>
      </c>
      <c r="I4560" s="253"/>
      <c r="J4560" s="253">
        <f t="shared" si="73"/>
        <v>0</v>
      </c>
    </row>
    <row r="4561" spans="1:10">
      <c r="A4561" s="253">
        <v>4753</v>
      </c>
      <c r="B4561" s="253" t="s">
        <v>528</v>
      </c>
      <c r="C4561" s="253" t="s">
        <v>479</v>
      </c>
      <c r="D4561" s="253" t="s">
        <v>4</v>
      </c>
      <c r="E4561" s="254" t="s">
        <v>570</v>
      </c>
      <c r="J4561" s="253">
        <f t="shared" si="73"/>
        <v>2</v>
      </c>
    </row>
    <row r="4562" spans="1:10">
      <c r="A4562" s="253">
        <v>4754</v>
      </c>
      <c r="B4562" s="253" t="s">
        <v>528</v>
      </c>
      <c r="C4562" s="253" t="s">
        <v>479</v>
      </c>
      <c r="D4562" s="253" t="s">
        <v>4</v>
      </c>
      <c r="I4562" s="253"/>
      <c r="J4562" s="253">
        <f t="shared" si="73"/>
        <v>0</v>
      </c>
    </row>
    <row r="4563" spans="1:10">
      <c r="A4563" s="253">
        <v>4755</v>
      </c>
      <c r="B4563" s="253" t="s">
        <v>528</v>
      </c>
      <c r="C4563" s="253" t="s">
        <v>479</v>
      </c>
      <c r="D4563" s="253" t="s">
        <v>4</v>
      </c>
      <c r="I4563" s="253"/>
      <c r="J4563" s="253">
        <f t="shared" si="73"/>
        <v>0</v>
      </c>
    </row>
    <row r="4564" spans="1:10">
      <c r="A4564" s="253">
        <v>4756</v>
      </c>
      <c r="B4564" s="253" t="s">
        <v>528</v>
      </c>
      <c r="C4564" s="253" t="s">
        <v>479</v>
      </c>
      <c r="D4564" s="253" t="s">
        <v>4</v>
      </c>
      <c r="I4564" s="253"/>
      <c r="J4564" s="253">
        <f t="shared" si="73"/>
        <v>0</v>
      </c>
    </row>
    <row r="4565" spans="1:10">
      <c r="A4565" s="253">
        <v>4757</v>
      </c>
      <c r="B4565" s="253" t="s">
        <v>528</v>
      </c>
      <c r="C4565" s="253" t="s">
        <v>479</v>
      </c>
      <c r="D4565" s="253" t="s">
        <v>4</v>
      </c>
      <c r="I4565" s="253"/>
      <c r="J4565" s="253">
        <f t="shared" si="73"/>
        <v>0</v>
      </c>
    </row>
    <row r="4566" spans="1:10">
      <c r="A4566" s="253">
        <v>4758</v>
      </c>
      <c r="B4566" s="253" t="s">
        <v>528</v>
      </c>
      <c r="C4566" s="253" t="s">
        <v>479</v>
      </c>
      <c r="D4566" s="253" t="s">
        <v>4</v>
      </c>
      <c r="I4566" s="253"/>
      <c r="J4566" s="253">
        <f t="shared" si="73"/>
        <v>0</v>
      </c>
    </row>
    <row r="4567" spans="1:10">
      <c r="A4567" s="253">
        <v>4759</v>
      </c>
      <c r="B4567" s="253" t="s">
        <v>528</v>
      </c>
      <c r="C4567" s="253" t="s">
        <v>479</v>
      </c>
      <c r="D4567" s="253" t="s">
        <v>4</v>
      </c>
      <c r="I4567" s="253"/>
      <c r="J4567" s="253">
        <f t="shared" si="73"/>
        <v>0</v>
      </c>
    </row>
    <row r="4568" spans="1:10">
      <c r="A4568" s="253">
        <v>4760</v>
      </c>
      <c r="B4568" s="253" t="s">
        <v>528</v>
      </c>
      <c r="C4568" s="253" t="s">
        <v>479</v>
      </c>
      <c r="D4568" s="253" t="s">
        <v>4</v>
      </c>
      <c r="I4568" s="253"/>
      <c r="J4568" s="253">
        <f t="shared" si="73"/>
        <v>0</v>
      </c>
    </row>
    <row r="4569" spans="1:10">
      <c r="A4569" s="253">
        <v>4761</v>
      </c>
      <c r="B4569" s="253" t="s">
        <v>528</v>
      </c>
      <c r="C4569" s="253" t="s">
        <v>479</v>
      </c>
      <c r="D4569" s="253" t="s">
        <v>4</v>
      </c>
      <c r="I4569" s="253"/>
      <c r="J4569" s="253">
        <f t="shared" si="73"/>
        <v>0</v>
      </c>
    </row>
    <row r="4570" spans="1:10">
      <c r="A4570" s="253">
        <v>4762</v>
      </c>
      <c r="B4570" s="253" t="s">
        <v>528</v>
      </c>
      <c r="C4570" s="253" t="s">
        <v>479</v>
      </c>
      <c r="D4570" s="253" t="s">
        <v>4</v>
      </c>
      <c r="I4570" s="253"/>
      <c r="J4570" s="253">
        <f t="shared" si="73"/>
        <v>0</v>
      </c>
    </row>
    <row r="4571" spans="1:10">
      <c r="A4571" s="253">
        <v>4763</v>
      </c>
      <c r="B4571" s="253" t="s">
        <v>528</v>
      </c>
      <c r="C4571" s="253" t="s">
        <v>479</v>
      </c>
      <c r="D4571" s="253" t="s">
        <v>4</v>
      </c>
      <c r="I4571" s="253"/>
      <c r="J4571" s="253">
        <f t="shared" si="73"/>
        <v>0</v>
      </c>
    </row>
    <row r="4572" spans="1:10">
      <c r="A4572" s="253">
        <v>4764</v>
      </c>
      <c r="B4572" s="253" t="s">
        <v>528</v>
      </c>
      <c r="C4572" s="253" t="s">
        <v>479</v>
      </c>
      <c r="D4572" s="253" t="s">
        <v>4</v>
      </c>
      <c r="I4572" s="253"/>
      <c r="J4572" s="253">
        <f t="shared" si="73"/>
        <v>0</v>
      </c>
    </row>
    <row r="4573" spans="1:10">
      <c r="A4573" s="253">
        <v>4765</v>
      </c>
      <c r="B4573" s="253" t="s">
        <v>528</v>
      </c>
      <c r="C4573" s="253" t="s">
        <v>479</v>
      </c>
      <c r="D4573" s="253" t="s">
        <v>4</v>
      </c>
      <c r="I4573" s="253"/>
      <c r="J4573" s="253">
        <f t="shared" si="73"/>
        <v>0</v>
      </c>
    </row>
    <row r="4574" spans="1:10">
      <c r="A4574" s="253">
        <v>4766</v>
      </c>
      <c r="B4574" s="253" t="s">
        <v>528</v>
      </c>
      <c r="C4574" s="253" t="s">
        <v>479</v>
      </c>
      <c r="D4574" s="253" t="s">
        <v>4</v>
      </c>
      <c r="I4574" s="253"/>
      <c r="J4574" s="253">
        <f t="shared" si="73"/>
        <v>0</v>
      </c>
    </row>
    <row r="4575" spans="1:10">
      <c r="A4575" s="253">
        <v>4767</v>
      </c>
      <c r="B4575" s="253" t="s">
        <v>528</v>
      </c>
      <c r="C4575" s="253" t="s">
        <v>479</v>
      </c>
      <c r="D4575" s="253" t="s">
        <v>4</v>
      </c>
      <c r="I4575" s="253"/>
      <c r="J4575" s="253">
        <f t="shared" si="73"/>
        <v>0</v>
      </c>
    </row>
    <row r="4576" spans="1:10">
      <c r="A4576" s="253">
        <v>4768</v>
      </c>
      <c r="B4576" s="253" t="s">
        <v>528</v>
      </c>
      <c r="C4576" s="253" t="s">
        <v>479</v>
      </c>
      <c r="D4576" s="253" t="s">
        <v>4</v>
      </c>
      <c r="I4576" s="253"/>
      <c r="J4576" s="253">
        <f t="shared" si="73"/>
        <v>0</v>
      </c>
    </row>
    <row r="4577" spans="1:10">
      <c r="A4577" s="253">
        <v>4769</v>
      </c>
      <c r="B4577" s="253" t="s">
        <v>528</v>
      </c>
      <c r="C4577" s="253" t="s">
        <v>479</v>
      </c>
      <c r="D4577" s="253" t="s">
        <v>4</v>
      </c>
      <c r="I4577" s="253"/>
      <c r="J4577" s="253">
        <f t="shared" si="73"/>
        <v>0</v>
      </c>
    </row>
    <row r="4578" spans="1:10">
      <c r="A4578" s="253">
        <v>4770</v>
      </c>
      <c r="B4578" s="253" t="s">
        <v>528</v>
      </c>
      <c r="C4578" s="253" t="s">
        <v>479</v>
      </c>
      <c r="D4578" s="253" t="s">
        <v>4</v>
      </c>
      <c r="I4578" s="253"/>
      <c r="J4578" s="253">
        <f t="shared" si="73"/>
        <v>0</v>
      </c>
    </row>
    <row r="4579" spans="1:10">
      <c r="A4579" s="253">
        <v>4771</v>
      </c>
      <c r="B4579" s="253" t="s">
        <v>528</v>
      </c>
      <c r="C4579" s="253" t="s">
        <v>479</v>
      </c>
      <c r="D4579" s="253" t="s">
        <v>4</v>
      </c>
      <c r="I4579" s="253"/>
      <c r="J4579" s="253">
        <f t="shared" si="73"/>
        <v>0</v>
      </c>
    </row>
    <row r="4580" spans="1:10">
      <c r="A4580" s="253">
        <v>4772</v>
      </c>
      <c r="B4580" s="253" t="s">
        <v>528</v>
      </c>
      <c r="C4580" s="253" t="s">
        <v>479</v>
      </c>
      <c r="D4580" s="253" t="s">
        <v>4</v>
      </c>
      <c r="I4580" s="253"/>
      <c r="J4580" s="253">
        <f t="shared" si="73"/>
        <v>0</v>
      </c>
    </row>
    <row r="4581" spans="1:10">
      <c r="A4581" s="253">
        <v>4773</v>
      </c>
      <c r="B4581" s="253" t="s">
        <v>528</v>
      </c>
      <c r="C4581" s="253" t="s">
        <v>479</v>
      </c>
      <c r="D4581" s="253" t="s">
        <v>4</v>
      </c>
      <c r="I4581" s="253"/>
      <c r="J4581" s="253">
        <f t="shared" si="73"/>
        <v>0</v>
      </c>
    </row>
    <row r="4582" spans="1:10">
      <c r="A4582" s="253">
        <v>4774</v>
      </c>
      <c r="B4582" s="253" t="s">
        <v>528</v>
      </c>
      <c r="C4582" s="253" t="s">
        <v>479</v>
      </c>
      <c r="D4582" s="253" t="s">
        <v>4</v>
      </c>
      <c r="I4582" s="253"/>
      <c r="J4582" s="253">
        <f t="shared" si="73"/>
        <v>0</v>
      </c>
    </row>
    <row r="4583" spans="1:10">
      <c r="A4583" s="253">
        <v>4775</v>
      </c>
      <c r="B4583" s="253" t="s">
        <v>528</v>
      </c>
      <c r="C4583" s="253" t="s">
        <v>479</v>
      </c>
      <c r="D4583" s="253" t="s">
        <v>4</v>
      </c>
      <c r="I4583" s="253"/>
      <c r="J4583" s="253">
        <f t="shared" si="73"/>
        <v>0</v>
      </c>
    </row>
    <row r="4584" spans="1:10">
      <c r="A4584" s="253">
        <v>4776</v>
      </c>
      <c r="B4584" s="253" t="s">
        <v>528</v>
      </c>
      <c r="C4584" s="253" t="s">
        <v>479</v>
      </c>
      <c r="D4584" s="253" t="s">
        <v>4</v>
      </c>
      <c r="I4584" s="253"/>
      <c r="J4584" s="253">
        <f t="shared" si="73"/>
        <v>0</v>
      </c>
    </row>
    <row r="4585" spans="1:10">
      <c r="A4585" s="253">
        <v>4777</v>
      </c>
      <c r="B4585" s="253" t="s">
        <v>528</v>
      </c>
      <c r="C4585" s="253" t="s">
        <v>479</v>
      </c>
      <c r="D4585" s="253" t="s">
        <v>4</v>
      </c>
      <c r="I4585" s="253"/>
      <c r="J4585" s="253">
        <f t="shared" si="73"/>
        <v>0</v>
      </c>
    </row>
    <row r="4586" spans="1:10">
      <c r="A4586" s="253">
        <v>4778</v>
      </c>
      <c r="B4586" s="253" t="s">
        <v>528</v>
      </c>
      <c r="C4586" s="253" t="s">
        <v>479</v>
      </c>
      <c r="D4586" s="253" t="s">
        <v>4</v>
      </c>
      <c r="I4586" s="253"/>
      <c r="J4586" s="253">
        <f t="shared" si="73"/>
        <v>0</v>
      </c>
    </row>
    <row r="4587" spans="1:10">
      <c r="A4587" s="253">
        <v>4779</v>
      </c>
      <c r="B4587" s="253" t="s">
        <v>528</v>
      </c>
      <c r="C4587" s="253" t="s">
        <v>479</v>
      </c>
      <c r="D4587" s="253" t="s">
        <v>4</v>
      </c>
      <c r="I4587" s="253"/>
      <c r="J4587" s="253">
        <f t="shared" si="73"/>
        <v>0</v>
      </c>
    </row>
    <row r="4588" spans="1:10">
      <c r="A4588" s="253">
        <v>4780</v>
      </c>
      <c r="B4588" s="253" t="s">
        <v>528</v>
      </c>
      <c r="C4588" s="253" t="s">
        <v>479</v>
      </c>
      <c r="D4588" s="253" t="s">
        <v>4</v>
      </c>
      <c r="I4588" s="253"/>
      <c r="J4588" s="253">
        <f t="shared" si="73"/>
        <v>0</v>
      </c>
    </row>
    <row r="4589" spans="1:10">
      <c r="A4589" s="253">
        <v>4781</v>
      </c>
      <c r="B4589" s="253" t="s">
        <v>528</v>
      </c>
      <c r="C4589" s="253" t="s">
        <v>479</v>
      </c>
      <c r="D4589" s="253" t="s">
        <v>4</v>
      </c>
      <c r="I4589" s="253"/>
      <c r="J4589" s="253">
        <f t="shared" si="73"/>
        <v>0</v>
      </c>
    </row>
    <row r="4590" spans="1:10">
      <c r="A4590" s="253">
        <v>4782</v>
      </c>
      <c r="B4590" s="253" t="s">
        <v>528</v>
      </c>
      <c r="C4590" s="253" t="s">
        <v>479</v>
      </c>
      <c r="D4590" s="253" t="s">
        <v>4</v>
      </c>
      <c r="I4590" s="253"/>
      <c r="J4590" s="253">
        <f t="shared" si="73"/>
        <v>0</v>
      </c>
    </row>
    <row r="4591" spans="1:10">
      <c r="A4591" s="253">
        <v>4783</v>
      </c>
      <c r="B4591" s="253" t="s">
        <v>528</v>
      </c>
      <c r="C4591" s="253" t="s">
        <v>479</v>
      </c>
      <c r="D4591" s="253" t="s">
        <v>4</v>
      </c>
      <c r="I4591" s="253"/>
      <c r="J4591" s="253">
        <f t="shared" si="73"/>
        <v>0</v>
      </c>
    </row>
    <row r="4592" spans="1:10">
      <c r="A4592" s="253">
        <v>4784</v>
      </c>
      <c r="B4592" s="253" t="s">
        <v>528</v>
      </c>
      <c r="C4592" s="253" t="s">
        <v>479</v>
      </c>
      <c r="D4592" s="253" t="s">
        <v>4</v>
      </c>
      <c r="I4592" s="253"/>
      <c r="J4592" s="253">
        <f t="shared" si="73"/>
        <v>0</v>
      </c>
    </row>
    <row r="4593" spans="1:10">
      <c r="A4593" s="253">
        <v>4785</v>
      </c>
      <c r="B4593" s="253" t="s">
        <v>528</v>
      </c>
      <c r="C4593" s="253" t="s">
        <v>479</v>
      </c>
      <c r="D4593" s="253" t="s">
        <v>4</v>
      </c>
      <c r="I4593" s="253"/>
      <c r="J4593" s="253">
        <f t="shared" si="73"/>
        <v>0</v>
      </c>
    </row>
    <row r="4594" spans="1:10">
      <c r="A4594" s="253">
        <v>4786</v>
      </c>
      <c r="B4594" s="253" t="s">
        <v>528</v>
      </c>
      <c r="C4594" s="253" t="s">
        <v>479</v>
      </c>
      <c r="D4594" s="253" t="s">
        <v>4</v>
      </c>
      <c r="I4594" s="253"/>
      <c r="J4594" s="253">
        <f t="shared" si="73"/>
        <v>0</v>
      </c>
    </row>
    <row r="4595" spans="1:10">
      <c r="A4595" s="253">
        <v>4787</v>
      </c>
      <c r="B4595" s="253" t="s">
        <v>528</v>
      </c>
      <c r="C4595" s="253" t="s">
        <v>479</v>
      </c>
      <c r="D4595" s="253" t="s">
        <v>4</v>
      </c>
      <c r="I4595" s="253"/>
      <c r="J4595" s="253">
        <f t="shared" si="73"/>
        <v>0</v>
      </c>
    </row>
    <row r="4596" spans="1:10">
      <c r="A4596" s="253">
        <v>4788</v>
      </c>
      <c r="B4596" s="253" t="s">
        <v>528</v>
      </c>
      <c r="C4596" s="253" t="s">
        <v>479</v>
      </c>
      <c r="D4596" s="253" t="s">
        <v>4</v>
      </c>
      <c r="I4596" s="253"/>
      <c r="J4596" s="253">
        <f t="shared" si="73"/>
        <v>0</v>
      </c>
    </row>
    <row r="4597" spans="1:10">
      <c r="A4597" s="253">
        <v>4789</v>
      </c>
      <c r="B4597" s="253" t="s">
        <v>528</v>
      </c>
      <c r="C4597" s="253" t="s">
        <v>479</v>
      </c>
      <c r="D4597" s="253" t="s">
        <v>4</v>
      </c>
      <c r="I4597" s="253"/>
      <c r="J4597" s="253">
        <f t="shared" si="73"/>
        <v>0</v>
      </c>
    </row>
    <row r="4598" spans="1:10">
      <c r="A4598" s="253">
        <v>4790</v>
      </c>
      <c r="B4598" s="253" t="s">
        <v>528</v>
      </c>
      <c r="C4598" s="253" t="s">
        <v>479</v>
      </c>
      <c r="D4598" s="253" t="s">
        <v>4</v>
      </c>
      <c r="I4598" s="253"/>
      <c r="J4598" s="253">
        <f t="shared" si="73"/>
        <v>0</v>
      </c>
    </row>
    <row r="4599" spans="1:10">
      <c r="A4599" s="253">
        <v>4791</v>
      </c>
      <c r="B4599" s="253" t="s">
        <v>528</v>
      </c>
      <c r="C4599" s="253" t="s">
        <v>479</v>
      </c>
      <c r="D4599" s="253" t="s">
        <v>4</v>
      </c>
      <c r="I4599" s="253"/>
      <c r="J4599" s="253">
        <f t="shared" si="73"/>
        <v>0</v>
      </c>
    </row>
    <row r="4600" spans="1:10">
      <c r="A4600" s="253">
        <v>4792</v>
      </c>
      <c r="B4600" s="253" t="s">
        <v>528</v>
      </c>
      <c r="C4600" s="253" t="s">
        <v>479</v>
      </c>
      <c r="D4600" s="253" t="s">
        <v>4</v>
      </c>
      <c r="I4600" s="253"/>
      <c r="J4600" s="253">
        <f t="shared" si="73"/>
        <v>0</v>
      </c>
    </row>
    <row r="4601" spans="1:10">
      <c r="A4601" s="253">
        <v>4793</v>
      </c>
      <c r="B4601" s="253" t="s">
        <v>528</v>
      </c>
      <c r="C4601" s="253" t="s">
        <v>479</v>
      </c>
      <c r="D4601" s="253" t="s">
        <v>4</v>
      </c>
      <c r="I4601" s="253"/>
      <c r="J4601" s="253">
        <f t="shared" si="73"/>
        <v>0</v>
      </c>
    </row>
    <row r="4602" spans="1:10">
      <c r="A4602" s="253">
        <v>4794</v>
      </c>
      <c r="B4602" s="253" t="s">
        <v>528</v>
      </c>
      <c r="C4602" s="253" t="s">
        <v>479</v>
      </c>
      <c r="D4602" s="253" t="s">
        <v>4</v>
      </c>
      <c r="I4602" s="253"/>
      <c r="J4602" s="253">
        <f t="shared" si="73"/>
        <v>0</v>
      </c>
    </row>
    <row r="4603" spans="1:10">
      <c r="A4603" s="253">
        <v>4795</v>
      </c>
      <c r="B4603" s="253" t="s">
        <v>528</v>
      </c>
      <c r="C4603" s="253" t="s">
        <v>479</v>
      </c>
      <c r="D4603" s="253" t="s">
        <v>4</v>
      </c>
      <c r="I4603" s="253"/>
      <c r="J4603" s="253">
        <f t="shared" si="73"/>
        <v>0</v>
      </c>
    </row>
    <row r="4604" spans="1:10">
      <c r="A4604" s="253">
        <v>4796</v>
      </c>
      <c r="B4604" s="253" t="s">
        <v>528</v>
      </c>
      <c r="C4604" s="253" t="s">
        <v>479</v>
      </c>
      <c r="D4604" s="253" t="s">
        <v>4</v>
      </c>
      <c r="I4604" s="253"/>
      <c r="J4604" s="253">
        <f t="shared" si="73"/>
        <v>0</v>
      </c>
    </row>
    <row r="4605" spans="1:10">
      <c r="A4605" s="253">
        <v>4797</v>
      </c>
      <c r="B4605" s="253" t="s">
        <v>528</v>
      </c>
      <c r="C4605" s="253" t="s">
        <v>479</v>
      </c>
      <c r="D4605" s="253" t="s">
        <v>4</v>
      </c>
      <c r="I4605" s="253"/>
      <c r="J4605" s="253">
        <f t="shared" si="73"/>
        <v>0</v>
      </c>
    </row>
    <row r="4606" spans="1:10">
      <c r="A4606" s="253">
        <v>4798</v>
      </c>
      <c r="B4606" s="253" t="s">
        <v>528</v>
      </c>
      <c r="C4606" s="253" t="s">
        <v>479</v>
      </c>
      <c r="D4606" s="253" t="s">
        <v>4</v>
      </c>
      <c r="I4606" s="253"/>
      <c r="J4606" s="253">
        <f t="shared" si="73"/>
        <v>0</v>
      </c>
    </row>
    <row r="4607" spans="1:10">
      <c r="A4607" s="253">
        <v>4799</v>
      </c>
      <c r="B4607" s="253" t="s">
        <v>528</v>
      </c>
      <c r="C4607" s="253" t="s">
        <v>479</v>
      </c>
      <c r="D4607" s="253" t="s">
        <v>4</v>
      </c>
      <c r="I4607" s="253"/>
      <c r="J4607" s="253">
        <f t="shared" si="73"/>
        <v>0</v>
      </c>
    </row>
    <row r="4608" spans="1:10">
      <c r="A4608" s="253">
        <v>4800</v>
      </c>
      <c r="B4608" s="253" t="s">
        <v>528</v>
      </c>
      <c r="C4608" s="253" t="s">
        <v>479</v>
      </c>
      <c r="D4608" s="253" t="s">
        <v>4</v>
      </c>
      <c r="E4608" s="254" t="s">
        <v>571</v>
      </c>
      <c r="J4608" s="253">
        <f t="shared" si="73"/>
        <v>3</v>
      </c>
    </row>
    <row r="4609" spans="1:10">
      <c r="A4609" s="253">
        <v>4801</v>
      </c>
      <c r="B4609" s="253" t="s">
        <v>528</v>
      </c>
      <c r="C4609" s="253" t="s">
        <v>479</v>
      </c>
      <c r="D4609" s="253" t="s">
        <v>4</v>
      </c>
      <c r="I4609" s="253"/>
      <c r="J4609" s="253">
        <f t="shared" si="73"/>
        <v>0</v>
      </c>
    </row>
    <row r="4610" spans="1:10">
      <c r="A4610" s="253">
        <v>4802</v>
      </c>
      <c r="B4610" s="253" t="s">
        <v>528</v>
      </c>
      <c r="C4610" s="253" t="s">
        <v>479</v>
      </c>
      <c r="D4610" s="253" t="s">
        <v>4</v>
      </c>
      <c r="E4610" s="254" t="s">
        <v>570</v>
      </c>
      <c r="J4610" s="253">
        <f t="shared" si="73"/>
        <v>2</v>
      </c>
    </row>
    <row r="4611" spans="1:10">
      <c r="A4611" s="253">
        <v>4803</v>
      </c>
      <c r="B4611" s="253" t="s">
        <v>528</v>
      </c>
      <c r="C4611" s="253" t="s">
        <v>479</v>
      </c>
      <c r="D4611" s="253" t="s">
        <v>4</v>
      </c>
      <c r="I4611" s="253"/>
      <c r="J4611" s="253">
        <f t="shared" si="73"/>
        <v>0</v>
      </c>
    </row>
    <row r="4612" spans="1:10">
      <c r="A4612" s="253">
        <v>4804</v>
      </c>
      <c r="B4612" s="253" t="s">
        <v>528</v>
      </c>
      <c r="C4612" s="253" t="s">
        <v>479</v>
      </c>
      <c r="D4612" s="253" t="s">
        <v>4</v>
      </c>
      <c r="I4612" s="253"/>
      <c r="J4612" s="253">
        <f t="shared" si="73"/>
        <v>0</v>
      </c>
    </row>
    <row r="4613" spans="1:10">
      <c r="A4613" s="253">
        <v>4805</v>
      </c>
      <c r="B4613" s="253" t="s">
        <v>528</v>
      </c>
      <c r="C4613" s="253" t="s">
        <v>479</v>
      </c>
      <c r="D4613" s="253" t="s">
        <v>4</v>
      </c>
      <c r="E4613" s="254" t="s">
        <v>571</v>
      </c>
      <c r="J4613" s="253">
        <f t="shared" si="73"/>
        <v>3</v>
      </c>
    </row>
    <row r="4614" spans="1:10">
      <c r="A4614" s="253">
        <v>4806</v>
      </c>
      <c r="B4614" s="253" t="s">
        <v>528</v>
      </c>
      <c r="C4614" s="253" t="s">
        <v>479</v>
      </c>
      <c r="D4614" s="253" t="s">
        <v>4</v>
      </c>
      <c r="I4614" s="253"/>
      <c r="J4614" s="253">
        <f t="shared" si="73"/>
        <v>0</v>
      </c>
    </row>
    <row r="4615" spans="1:10">
      <c r="A4615" s="253">
        <v>4807</v>
      </c>
      <c r="B4615" s="253" t="s">
        <v>528</v>
      </c>
      <c r="C4615" s="253" t="s">
        <v>479</v>
      </c>
      <c r="D4615" s="253" t="s">
        <v>4</v>
      </c>
      <c r="E4615" s="254" t="s">
        <v>571</v>
      </c>
      <c r="J4615" s="253">
        <f t="shared" si="73"/>
        <v>3</v>
      </c>
    </row>
    <row r="4616" spans="1:10">
      <c r="A4616" s="253">
        <v>4808</v>
      </c>
      <c r="B4616" s="253" t="s">
        <v>528</v>
      </c>
      <c r="C4616" s="253" t="s">
        <v>479</v>
      </c>
      <c r="D4616" s="253" t="s">
        <v>4</v>
      </c>
      <c r="E4616" s="254" t="s">
        <v>571</v>
      </c>
      <c r="J4616" s="253">
        <f t="shared" si="73"/>
        <v>3</v>
      </c>
    </row>
    <row r="4617" spans="1:10">
      <c r="A4617" s="253">
        <v>4809</v>
      </c>
      <c r="B4617" s="253" t="s">
        <v>528</v>
      </c>
      <c r="C4617" s="253" t="s">
        <v>479</v>
      </c>
      <c r="D4617" s="253" t="s">
        <v>4</v>
      </c>
      <c r="I4617" s="253"/>
      <c r="J4617" s="253">
        <f t="shared" ref="J4617:J4680" si="74">IF(E4617="Category 1",1,IF(E4617="Category 2",2,IF(E4617="Category 3",3,0)))</f>
        <v>0</v>
      </c>
    </row>
    <row r="4618" spans="1:10">
      <c r="A4618" s="253">
        <v>4810</v>
      </c>
      <c r="B4618" s="253" t="s">
        <v>528</v>
      </c>
      <c r="C4618" s="253" t="s">
        <v>479</v>
      </c>
      <c r="D4618" s="253" t="s">
        <v>565</v>
      </c>
      <c r="E4618" s="254" t="s">
        <v>565</v>
      </c>
      <c r="G4618" s="257" t="s">
        <v>566</v>
      </c>
      <c r="J4618" s="253">
        <f t="shared" si="74"/>
        <v>1</v>
      </c>
    </row>
    <row r="4619" spans="1:10">
      <c r="A4619" s="253">
        <v>4811</v>
      </c>
      <c r="B4619" s="253" t="s">
        <v>528</v>
      </c>
      <c r="C4619" s="253" t="s">
        <v>479</v>
      </c>
      <c r="D4619" s="253" t="s">
        <v>565</v>
      </c>
      <c r="E4619" s="254" t="s">
        <v>565</v>
      </c>
      <c r="G4619" s="257" t="s">
        <v>566</v>
      </c>
      <c r="J4619" s="253">
        <f t="shared" si="74"/>
        <v>1</v>
      </c>
    </row>
    <row r="4620" spans="1:10">
      <c r="A4620" s="253">
        <v>4812</v>
      </c>
      <c r="B4620" s="253" t="s">
        <v>528</v>
      </c>
      <c r="C4620" s="253" t="s">
        <v>479</v>
      </c>
      <c r="D4620" s="253" t="s">
        <v>565</v>
      </c>
      <c r="E4620" s="254" t="s">
        <v>565</v>
      </c>
      <c r="G4620" s="257" t="s">
        <v>566</v>
      </c>
      <c r="J4620" s="253">
        <f t="shared" si="74"/>
        <v>1</v>
      </c>
    </row>
    <row r="4621" spans="1:10">
      <c r="A4621" s="253">
        <v>4813</v>
      </c>
      <c r="B4621" s="253" t="s">
        <v>528</v>
      </c>
      <c r="C4621" s="253" t="s">
        <v>479</v>
      </c>
      <c r="D4621" s="253" t="s">
        <v>565</v>
      </c>
      <c r="E4621" s="254" t="s">
        <v>565</v>
      </c>
      <c r="G4621" s="257" t="s">
        <v>566</v>
      </c>
      <c r="J4621" s="253">
        <f t="shared" si="74"/>
        <v>1</v>
      </c>
    </row>
    <row r="4622" spans="1:10">
      <c r="A4622" s="253">
        <v>4814</v>
      </c>
      <c r="B4622" s="253" t="s">
        <v>528</v>
      </c>
      <c r="C4622" s="253" t="s">
        <v>479</v>
      </c>
      <c r="D4622" s="253" t="s">
        <v>565</v>
      </c>
      <c r="E4622" s="254" t="s">
        <v>565</v>
      </c>
      <c r="G4622" s="257" t="s">
        <v>566</v>
      </c>
      <c r="J4622" s="253">
        <f t="shared" si="74"/>
        <v>1</v>
      </c>
    </row>
    <row r="4623" spans="1:10">
      <c r="A4623" s="253">
        <v>4815</v>
      </c>
      <c r="B4623" s="253" t="s">
        <v>528</v>
      </c>
      <c r="C4623" s="253" t="s">
        <v>479</v>
      </c>
      <c r="D4623" s="253" t="s">
        <v>565</v>
      </c>
      <c r="E4623" s="254" t="s">
        <v>565</v>
      </c>
      <c r="G4623" s="257" t="s">
        <v>566</v>
      </c>
      <c r="J4623" s="253">
        <f t="shared" si="74"/>
        <v>1</v>
      </c>
    </row>
    <row r="4624" spans="1:10">
      <c r="A4624" s="253">
        <v>4816</v>
      </c>
      <c r="B4624" s="253" t="s">
        <v>528</v>
      </c>
      <c r="C4624" s="253" t="s">
        <v>479</v>
      </c>
      <c r="D4624" s="253" t="s">
        <v>4</v>
      </c>
      <c r="E4624" s="254" t="s">
        <v>571</v>
      </c>
      <c r="J4624" s="253">
        <f t="shared" si="74"/>
        <v>3</v>
      </c>
    </row>
    <row r="4625" spans="1:10">
      <c r="A4625" s="253">
        <v>4817</v>
      </c>
      <c r="B4625" s="253" t="s">
        <v>528</v>
      </c>
      <c r="C4625" s="253" t="s">
        <v>479</v>
      </c>
      <c r="D4625" s="253" t="s">
        <v>565</v>
      </c>
      <c r="E4625" s="254" t="s">
        <v>565</v>
      </c>
      <c r="G4625" s="254" t="s">
        <v>567</v>
      </c>
      <c r="J4625" s="253">
        <f t="shared" si="74"/>
        <v>1</v>
      </c>
    </row>
    <row r="4626" spans="1:10">
      <c r="A4626" s="253">
        <v>4818</v>
      </c>
      <c r="B4626" s="253" t="s">
        <v>528</v>
      </c>
      <c r="C4626" s="253" t="s">
        <v>479</v>
      </c>
      <c r="D4626" s="253" t="s">
        <v>565</v>
      </c>
      <c r="E4626" s="254" t="s">
        <v>565</v>
      </c>
      <c r="G4626" s="254" t="s">
        <v>567</v>
      </c>
      <c r="J4626" s="253">
        <f t="shared" si="74"/>
        <v>1</v>
      </c>
    </row>
    <row r="4627" spans="1:10">
      <c r="A4627" s="253">
        <v>4819</v>
      </c>
      <c r="B4627" s="253" t="s">
        <v>528</v>
      </c>
      <c r="C4627" s="253" t="s">
        <v>479</v>
      </c>
      <c r="D4627" s="253" t="s">
        <v>4</v>
      </c>
      <c r="E4627" s="254" t="s">
        <v>570</v>
      </c>
      <c r="J4627" s="253">
        <f t="shared" si="74"/>
        <v>2</v>
      </c>
    </row>
    <row r="4628" spans="1:10">
      <c r="A4628" s="253">
        <v>4820</v>
      </c>
      <c r="B4628" s="253" t="s">
        <v>528</v>
      </c>
      <c r="C4628" s="253" t="s">
        <v>479</v>
      </c>
      <c r="D4628" s="253" t="s">
        <v>4</v>
      </c>
      <c r="E4628" s="254" t="s">
        <v>571</v>
      </c>
      <c r="J4628" s="253">
        <f t="shared" si="74"/>
        <v>3</v>
      </c>
    </row>
    <row r="4629" spans="1:10">
      <c r="A4629" s="253">
        <v>4821</v>
      </c>
      <c r="B4629" s="253" t="s">
        <v>528</v>
      </c>
      <c r="C4629" s="253" t="s">
        <v>479</v>
      </c>
      <c r="D4629" s="253" t="s">
        <v>4</v>
      </c>
      <c r="E4629" s="254" t="s">
        <v>571</v>
      </c>
      <c r="J4629" s="253">
        <f t="shared" si="74"/>
        <v>3</v>
      </c>
    </row>
    <row r="4630" spans="1:10">
      <c r="A4630" s="253">
        <v>4822</v>
      </c>
      <c r="B4630" s="253" t="s">
        <v>528</v>
      </c>
      <c r="C4630" s="253" t="s">
        <v>479</v>
      </c>
      <c r="D4630" s="253" t="s">
        <v>4</v>
      </c>
      <c r="I4630" s="253"/>
      <c r="J4630" s="253">
        <f t="shared" si="74"/>
        <v>0</v>
      </c>
    </row>
    <row r="4631" spans="1:10">
      <c r="A4631" s="253">
        <v>4823</v>
      </c>
      <c r="B4631" s="253" t="s">
        <v>528</v>
      </c>
      <c r="C4631" s="253" t="s">
        <v>479</v>
      </c>
      <c r="D4631" s="253" t="s">
        <v>4</v>
      </c>
      <c r="E4631" s="254" t="s">
        <v>571</v>
      </c>
      <c r="J4631" s="253">
        <f t="shared" si="74"/>
        <v>3</v>
      </c>
    </row>
    <row r="4632" spans="1:10">
      <c r="A4632" s="253">
        <v>4824</v>
      </c>
      <c r="B4632" s="253" t="s">
        <v>528</v>
      </c>
      <c r="C4632" s="253" t="s">
        <v>479</v>
      </c>
      <c r="D4632" s="253" t="s">
        <v>4</v>
      </c>
      <c r="I4632" s="253"/>
      <c r="J4632" s="253">
        <f t="shared" si="74"/>
        <v>0</v>
      </c>
    </row>
    <row r="4633" spans="1:10">
      <c r="A4633" s="253">
        <v>4825</v>
      </c>
      <c r="B4633" s="253" t="s">
        <v>528</v>
      </c>
      <c r="C4633" s="253" t="s">
        <v>479</v>
      </c>
      <c r="D4633" s="253" t="s">
        <v>4</v>
      </c>
      <c r="E4633" s="254" t="s">
        <v>571</v>
      </c>
      <c r="J4633" s="253">
        <f t="shared" si="74"/>
        <v>3</v>
      </c>
    </row>
    <row r="4634" spans="1:10">
      <c r="A4634" s="253">
        <v>4826</v>
      </c>
      <c r="B4634" s="253" t="s">
        <v>528</v>
      </c>
      <c r="C4634" s="253" t="s">
        <v>479</v>
      </c>
      <c r="D4634" s="253" t="s">
        <v>4</v>
      </c>
      <c r="I4634" s="253"/>
      <c r="J4634" s="253">
        <f t="shared" si="74"/>
        <v>0</v>
      </c>
    </row>
    <row r="4635" spans="1:10">
      <c r="A4635" s="253">
        <v>4827</v>
      </c>
      <c r="B4635" s="253" t="s">
        <v>528</v>
      </c>
      <c r="C4635" s="253" t="s">
        <v>479</v>
      </c>
      <c r="D4635" s="253" t="s">
        <v>4</v>
      </c>
      <c r="I4635" s="253"/>
      <c r="J4635" s="253">
        <f t="shared" si="74"/>
        <v>0</v>
      </c>
    </row>
    <row r="4636" spans="1:10">
      <c r="A4636" s="253">
        <v>4828</v>
      </c>
      <c r="B4636" s="253" t="s">
        <v>528</v>
      </c>
      <c r="C4636" s="253" t="s">
        <v>479</v>
      </c>
      <c r="D4636" s="253" t="s">
        <v>4</v>
      </c>
      <c r="I4636" s="253"/>
      <c r="J4636" s="253">
        <f t="shared" si="74"/>
        <v>0</v>
      </c>
    </row>
    <row r="4637" spans="1:10">
      <c r="A4637" s="253">
        <v>4829</v>
      </c>
      <c r="B4637" s="253" t="s">
        <v>528</v>
      </c>
      <c r="C4637" s="253" t="s">
        <v>479</v>
      </c>
      <c r="D4637" s="253" t="s">
        <v>4</v>
      </c>
      <c r="I4637" s="253"/>
      <c r="J4637" s="253">
        <f t="shared" si="74"/>
        <v>0</v>
      </c>
    </row>
    <row r="4638" spans="1:10">
      <c r="A4638" s="253">
        <v>4830</v>
      </c>
      <c r="B4638" s="253" t="s">
        <v>528</v>
      </c>
      <c r="C4638" s="253" t="s">
        <v>479</v>
      </c>
      <c r="D4638" s="253" t="s">
        <v>4</v>
      </c>
      <c r="I4638" s="253"/>
      <c r="J4638" s="253">
        <f t="shared" si="74"/>
        <v>0</v>
      </c>
    </row>
    <row r="4639" spans="1:10">
      <c r="A4639" s="253">
        <v>4831</v>
      </c>
      <c r="B4639" s="253" t="s">
        <v>528</v>
      </c>
      <c r="C4639" s="253" t="s">
        <v>479</v>
      </c>
      <c r="D4639" s="253" t="s">
        <v>4</v>
      </c>
      <c r="I4639" s="253"/>
      <c r="J4639" s="253">
        <f t="shared" si="74"/>
        <v>0</v>
      </c>
    </row>
    <row r="4640" spans="1:10">
      <c r="A4640" s="253">
        <v>4832</v>
      </c>
      <c r="B4640" s="253" t="s">
        <v>528</v>
      </c>
      <c r="C4640" s="253" t="s">
        <v>479</v>
      </c>
      <c r="D4640" s="253" t="s">
        <v>4</v>
      </c>
      <c r="I4640" s="253"/>
      <c r="J4640" s="253">
        <f t="shared" si="74"/>
        <v>0</v>
      </c>
    </row>
    <row r="4641" spans="1:10">
      <c r="A4641" s="253">
        <v>4833</v>
      </c>
      <c r="B4641" s="253" t="s">
        <v>528</v>
      </c>
      <c r="C4641" s="253" t="s">
        <v>479</v>
      </c>
      <c r="D4641" s="253" t="s">
        <v>4</v>
      </c>
      <c r="I4641" s="253"/>
      <c r="J4641" s="253">
        <f t="shared" si="74"/>
        <v>0</v>
      </c>
    </row>
    <row r="4642" spans="1:10">
      <c r="A4642" s="253">
        <v>4834</v>
      </c>
      <c r="B4642" s="253" t="s">
        <v>528</v>
      </c>
      <c r="C4642" s="253" t="s">
        <v>479</v>
      </c>
      <c r="D4642" s="253" t="s">
        <v>4</v>
      </c>
      <c r="I4642" s="253"/>
      <c r="J4642" s="253">
        <f t="shared" si="74"/>
        <v>0</v>
      </c>
    </row>
    <row r="4643" spans="1:10">
      <c r="A4643" s="253">
        <v>4835</v>
      </c>
      <c r="B4643" s="253" t="s">
        <v>528</v>
      </c>
      <c r="C4643" s="253" t="s">
        <v>479</v>
      </c>
      <c r="D4643" s="253" t="s">
        <v>4</v>
      </c>
      <c r="I4643" s="253"/>
      <c r="J4643" s="253">
        <f t="shared" si="74"/>
        <v>0</v>
      </c>
    </row>
    <row r="4644" spans="1:10">
      <c r="A4644" s="253">
        <v>4836</v>
      </c>
      <c r="B4644" s="253" t="s">
        <v>528</v>
      </c>
      <c r="C4644" s="253" t="s">
        <v>479</v>
      </c>
      <c r="D4644" s="253" t="s">
        <v>4</v>
      </c>
      <c r="I4644" s="253"/>
      <c r="J4644" s="253">
        <f t="shared" si="74"/>
        <v>0</v>
      </c>
    </row>
    <row r="4645" spans="1:10">
      <c r="A4645" s="253">
        <v>4837</v>
      </c>
      <c r="B4645" s="253" t="s">
        <v>528</v>
      </c>
      <c r="C4645" s="253" t="s">
        <v>479</v>
      </c>
      <c r="D4645" s="253" t="s">
        <v>4</v>
      </c>
      <c r="I4645" s="253"/>
      <c r="J4645" s="253">
        <f t="shared" si="74"/>
        <v>0</v>
      </c>
    </row>
    <row r="4646" spans="1:10">
      <c r="A4646" s="253">
        <v>4838</v>
      </c>
      <c r="B4646" s="253" t="s">
        <v>528</v>
      </c>
      <c r="C4646" s="253" t="s">
        <v>479</v>
      </c>
      <c r="D4646" s="253" t="s">
        <v>4</v>
      </c>
      <c r="I4646" s="253"/>
      <c r="J4646" s="253">
        <f t="shared" si="74"/>
        <v>0</v>
      </c>
    </row>
    <row r="4647" spans="1:10">
      <c r="A4647" s="253">
        <v>4839</v>
      </c>
      <c r="B4647" s="253" t="s">
        <v>528</v>
      </c>
      <c r="C4647" s="253" t="s">
        <v>479</v>
      </c>
      <c r="D4647" s="253" t="s">
        <v>4</v>
      </c>
      <c r="I4647" s="253"/>
      <c r="J4647" s="253">
        <f t="shared" si="74"/>
        <v>0</v>
      </c>
    </row>
    <row r="4648" spans="1:10">
      <c r="A4648" s="253">
        <v>4840</v>
      </c>
      <c r="B4648" s="253" t="s">
        <v>528</v>
      </c>
      <c r="C4648" s="253" t="s">
        <v>479</v>
      </c>
      <c r="D4648" s="253" t="s">
        <v>4</v>
      </c>
      <c r="I4648" s="253"/>
      <c r="J4648" s="253">
        <f t="shared" si="74"/>
        <v>0</v>
      </c>
    </row>
    <row r="4649" spans="1:10">
      <c r="A4649" s="253">
        <v>4841</v>
      </c>
      <c r="B4649" s="253" t="s">
        <v>528</v>
      </c>
      <c r="C4649" s="253" t="s">
        <v>479</v>
      </c>
      <c r="D4649" s="253" t="s">
        <v>4</v>
      </c>
      <c r="I4649" s="253"/>
      <c r="J4649" s="253">
        <f t="shared" si="74"/>
        <v>0</v>
      </c>
    </row>
    <row r="4650" spans="1:10">
      <c r="A4650" s="253">
        <v>4842</v>
      </c>
      <c r="B4650" s="253" t="s">
        <v>528</v>
      </c>
      <c r="C4650" s="253" t="s">
        <v>479</v>
      </c>
      <c r="D4650" s="253" t="s">
        <v>4</v>
      </c>
      <c r="I4650" s="253"/>
      <c r="J4650" s="253">
        <f t="shared" si="74"/>
        <v>0</v>
      </c>
    </row>
    <row r="4651" spans="1:10">
      <c r="A4651" s="253">
        <v>4843</v>
      </c>
      <c r="B4651" s="253" t="s">
        <v>528</v>
      </c>
      <c r="C4651" s="253" t="s">
        <v>479</v>
      </c>
      <c r="D4651" s="253" t="s">
        <v>4</v>
      </c>
      <c r="I4651" s="253"/>
      <c r="J4651" s="253">
        <f t="shared" si="74"/>
        <v>0</v>
      </c>
    </row>
    <row r="4652" spans="1:10">
      <c r="A4652" s="253">
        <v>4844</v>
      </c>
      <c r="B4652" s="253" t="s">
        <v>528</v>
      </c>
      <c r="C4652" s="253" t="s">
        <v>479</v>
      </c>
      <c r="D4652" s="253" t="s">
        <v>4</v>
      </c>
      <c r="I4652" s="253"/>
      <c r="J4652" s="253">
        <f t="shared" si="74"/>
        <v>0</v>
      </c>
    </row>
    <row r="4653" spans="1:10">
      <c r="A4653" s="253">
        <v>4845</v>
      </c>
      <c r="B4653" s="253" t="s">
        <v>528</v>
      </c>
      <c r="C4653" s="253" t="s">
        <v>479</v>
      </c>
      <c r="D4653" s="253" t="s">
        <v>4</v>
      </c>
      <c r="I4653" s="253"/>
      <c r="J4653" s="253">
        <f t="shared" si="74"/>
        <v>0</v>
      </c>
    </row>
    <row r="4654" spans="1:10">
      <c r="A4654" s="253">
        <v>4846</v>
      </c>
      <c r="B4654" s="253" t="s">
        <v>528</v>
      </c>
      <c r="C4654" s="253" t="s">
        <v>479</v>
      </c>
      <c r="D4654" s="253" t="s">
        <v>4</v>
      </c>
      <c r="I4654" s="253"/>
      <c r="J4654" s="253">
        <f t="shared" si="74"/>
        <v>0</v>
      </c>
    </row>
    <row r="4655" spans="1:10">
      <c r="A4655" s="253">
        <v>4847</v>
      </c>
      <c r="B4655" s="253" t="s">
        <v>528</v>
      </c>
      <c r="C4655" s="253" t="s">
        <v>479</v>
      </c>
      <c r="D4655" s="253" t="s">
        <v>4</v>
      </c>
      <c r="I4655" s="253"/>
      <c r="J4655" s="253">
        <f t="shared" si="74"/>
        <v>0</v>
      </c>
    </row>
    <row r="4656" spans="1:10">
      <c r="A4656" s="253">
        <v>4848</v>
      </c>
      <c r="B4656" s="253" t="s">
        <v>528</v>
      </c>
      <c r="C4656" s="253" t="s">
        <v>479</v>
      </c>
      <c r="D4656" s="253" t="s">
        <v>4</v>
      </c>
      <c r="I4656" s="253"/>
      <c r="J4656" s="253">
        <f t="shared" si="74"/>
        <v>0</v>
      </c>
    </row>
    <row r="4657" spans="1:10">
      <c r="A4657" s="253">
        <v>4849</v>
      </c>
      <c r="B4657" s="253" t="s">
        <v>528</v>
      </c>
      <c r="C4657" s="253" t="s">
        <v>479</v>
      </c>
      <c r="D4657" s="253" t="s">
        <v>4</v>
      </c>
      <c r="I4657" s="253"/>
      <c r="J4657" s="253">
        <f t="shared" si="74"/>
        <v>0</v>
      </c>
    </row>
    <row r="4658" spans="1:10">
      <c r="A4658" s="253">
        <v>4850</v>
      </c>
      <c r="B4658" s="253" t="s">
        <v>528</v>
      </c>
      <c r="C4658" s="253" t="s">
        <v>479</v>
      </c>
      <c r="D4658" s="253" t="s">
        <v>4</v>
      </c>
      <c r="E4658" s="254" t="s">
        <v>571</v>
      </c>
      <c r="J4658" s="253">
        <f t="shared" si="74"/>
        <v>3</v>
      </c>
    </row>
    <row r="4659" spans="1:10">
      <c r="A4659" s="253">
        <v>4851</v>
      </c>
      <c r="B4659" s="253" t="s">
        <v>528</v>
      </c>
      <c r="C4659" s="253" t="s">
        <v>479</v>
      </c>
      <c r="D4659" s="253" t="s">
        <v>4</v>
      </c>
      <c r="I4659" s="253"/>
      <c r="J4659" s="253">
        <f t="shared" si="74"/>
        <v>0</v>
      </c>
    </row>
    <row r="4660" spans="1:10">
      <c r="A4660" s="253">
        <v>4852</v>
      </c>
      <c r="B4660" s="253" t="s">
        <v>528</v>
      </c>
      <c r="C4660" s="253" t="s">
        <v>479</v>
      </c>
      <c r="D4660" s="253" t="s">
        <v>4</v>
      </c>
      <c r="I4660" s="253"/>
      <c r="J4660" s="253">
        <f t="shared" si="74"/>
        <v>0</v>
      </c>
    </row>
    <row r="4661" spans="1:10">
      <c r="A4661" s="253">
        <v>4853</v>
      </c>
      <c r="B4661" s="253" t="s">
        <v>528</v>
      </c>
      <c r="C4661" s="253" t="s">
        <v>479</v>
      </c>
      <c r="D4661" s="253" t="s">
        <v>4</v>
      </c>
      <c r="I4661" s="253"/>
      <c r="J4661" s="253">
        <f t="shared" si="74"/>
        <v>0</v>
      </c>
    </row>
    <row r="4662" spans="1:10">
      <c r="A4662" s="253">
        <v>4854</v>
      </c>
      <c r="B4662" s="253" t="s">
        <v>528</v>
      </c>
      <c r="C4662" s="253" t="s">
        <v>479</v>
      </c>
      <c r="D4662" s="253" t="s">
        <v>4</v>
      </c>
      <c r="I4662" s="253"/>
      <c r="J4662" s="253">
        <f t="shared" si="74"/>
        <v>0</v>
      </c>
    </row>
    <row r="4663" spans="1:10">
      <c r="A4663" s="253">
        <v>4855</v>
      </c>
      <c r="B4663" s="253" t="s">
        <v>528</v>
      </c>
      <c r="C4663" s="253" t="s">
        <v>479</v>
      </c>
      <c r="D4663" s="253" t="s">
        <v>4</v>
      </c>
      <c r="I4663" s="253"/>
      <c r="J4663" s="253">
        <f t="shared" si="74"/>
        <v>0</v>
      </c>
    </row>
    <row r="4664" spans="1:10">
      <c r="A4664" s="253">
        <v>4856</v>
      </c>
      <c r="B4664" s="253" t="s">
        <v>528</v>
      </c>
      <c r="C4664" s="253" t="s">
        <v>479</v>
      </c>
      <c r="D4664" s="253" t="s">
        <v>4</v>
      </c>
      <c r="I4664" s="253"/>
      <c r="J4664" s="253">
        <f t="shared" si="74"/>
        <v>0</v>
      </c>
    </row>
    <row r="4665" spans="1:10">
      <c r="A4665" s="253">
        <v>4857</v>
      </c>
      <c r="B4665" s="253" t="s">
        <v>528</v>
      </c>
      <c r="C4665" s="253" t="s">
        <v>479</v>
      </c>
      <c r="D4665" s="253" t="s">
        <v>4</v>
      </c>
      <c r="I4665" s="253"/>
      <c r="J4665" s="253">
        <f t="shared" si="74"/>
        <v>0</v>
      </c>
    </row>
    <row r="4666" spans="1:10">
      <c r="A4666" s="253">
        <v>4858</v>
      </c>
      <c r="B4666" s="253" t="s">
        <v>528</v>
      </c>
      <c r="C4666" s="253" t="s">
        <v>479</v>
      </c>
      <c r="D4666" s="253" t="s">
        <v>4</v>
      </c>
      <c r="I4666" s="253"/>
      <c r="J4666" s="253">
        <f t="shared" si="74"/>
        <v>0</v>
      </c>
    </row>
    <row r="4667" spans="1:10">
      <c r="A4667" s="253">
        <v>4859</v>
      </c>
      <c r="B4667" s="253" t="s">
        <v>528</v>
      </c>
      <c r="C4667" s="253" t="s">
        <v>479</v>
      </c>
      <c r="D4667" s="253" t="s">
        <v>4</v>
      </c>
      <c r="I4667" s="253"/>
      <c r="J4667" s="253">
        <f t="shared" si="74"/>
        <v>0</v>
      </c>
    </row>
    <row r="4668" spans="1:10">
      <c r="A4668" s="253">
        <v>4860</v>
      </c>
      <c r="B4668" s="253" t="s">
        <v>528</v>
      </c>
      <c r="C4668" s="253" t="s">
        <v>479</v>
      </c>
      <c r="D4668" s="253" t="s">
        <v>4</v>
      </c>
      <c r="E4668" s="254" t="s">
        <v>571</v>
      </c>
      <c r="J4668" s="253">
        <f t="shared" si="74"/>
        <v>3</v>
      </c>
    </row>
    <row r="4669" spans="1:10">
      <c r="A4669" s="253">
        <v>4861</v>
      </c>
      <c r="B4669" s="253" t="s">
        <v>528</v>
      </c>
      <c r="C4669" s="253" t="s">
        <v>479</v>
      </c>
      <c r="D4669" s="253" t="s">
        <v>4</v>
      </c>
      <c r="I4669" s="253"/>
      <c r="J4669" s="253">
        <f t="shared" si="74"/>
        <v>0</v>
      </c>
    </row>
    <row r="4670" spans="1:10">
      <c r="A4670" s="253">
        <v>4862</v>
      </c>
      <c r="B4670" s="253" t="s">
        <v>528</v>
      </c>
      <c r="C4670" s="253" t="s">
        <v>479</v>
      </c>
      <c r="D4670" s="253" t="s">
        <v>4</v>
      </c>
      <c r="I4670" s="253"/>
      <c r="J4670" s="253">
        <f t="shared" si="74"/>
        <v>0</v>
      </c>
    </row>
    <row r="4671" spans="1:10">
      <c r="A4671" s="253">
        <v>4863</v>
      </c>
      <c r="B4671" s="253" t="s">
        <v>528</v>
      </c>
      <c r="C4671" s="253" t="s">
        <v>479</v>
      </c>
      <c r="D4671" s="253" t="s">
        <v>4</v>
      </c>
      <c r="I4671" s="253"/>
      <c r="J4671" s="253">
        <f t="shared" si="74"/>
        <v>0</v>
      </c>
    </row>
    <row r="4672" spans="1:10">
      <c r="A4672" s="253">
        <v>4864</v>
      </c>
      <c r="B4672" s="253" t="s">
        <v>528</v>
      </c>
      <c r="C4672" s="253" t="s">
        <v>479</v>
      </c>
      <c r="D4672" s="253" t="s">
        <v>4</v>
      </c>
      <c r="I4672" s="253"/>
      <c r="J4672" s="253">
        <f t="shared" si="74"/>
        <v>0</v>
      </c>
    </row>
    <row r="4673" spans="1:10">
      <c r="A4673" s="253">
        <v>4865</v>
      </c>
      <c r="B4673" s="253" t="s">
        <v>528</v>
      </c>
      <c r="C4673" s="253" t="s">
        <v>479</v>
      </c>
      <c r="D4673" s="253" t="s">
        <v>565</v>
      </c>
      <c r="E4673" s="254" t="s">
        <v>565</v>
      </c>
      <c r="G4673" s="254" t="s">
        <v>567</v>
      </c>
      <c r="J4673" s="253">
        <f t="shared" si="74"/>
        <v>1</v>
      </c>
    </row>
    <row r="4674" spans="1:10">
      <c r="A4674" s="253">
        <v>4866</v>
      </c>
      <c r="B4674" s="253" t="s">
        <v>528</v>
      </c>
      <c r="C4674" s="253" t="s">
        <v>479</v>
      </c>
      <c r="D4674" s="253" t="s">
        <v>4</v>
      </c>
      <c r="I4674" s="253"/>
      <c r="J4674" s="253">
        <f t="shared" si="74"/>
        <v>0</v>
      </c>
    </row>
    <row r="4675" spans="1:10">
      <c r="A4675" s="253">
        <v>4867</v>
      </c>
      <c r="B4675" s="253" t="s">
        <v>528</v>
      </c>
      <c r="C4675" s="253" t="s">
        <v>479</v>
      </c>
      <c r="D4675" s="253" t="s">
        <v>4</v>
      </c>
      <c r="I4675" s="253"/>
      <c r="J4675" s="253">
        <f t="shared" si="74"/>
        <v>0</v>
      </c>
    </row>
    <row r="4676" spans="1:10">
      <c r="A4676" s="253">
        <v>4868</v>
      </c>
      <c r="B4676" s="253" t="s">
        <v>528</v>
      </c>
      <c r="C4676" s="253" t="s">
        <v>479</v>
      </c>
      <c r="D4676" s="253" t="s">
        <v>565</v>
      </c>
      <c r="E4676" s="254" t="s">
        <v>565</v>
      </c>
      <c r="G4676" s="254" t="s">
        <v>567</v>
      </c>
      <c r="J4676" s="253">
        <f t="shared" si="74"/>
        <v>1</v>
      </c>
    </row>
    <row r="4677" spans="1:10">
      <c r="A4677" s="253">
        <v>4869</v>
      </c>
      <c r="B4677" s="253" t="s">
        <v>528</v>
      </c>
      <c r="C4677" s="253" t="s">
        <v>479</v>
      </c>
      <c r="D4677" s="253" t="s">
        <v>565</v>
      </c>
      <c r="E4677" s="254" t="s">
        <v>565</v>
      </c>
      <c r="G4677" s="254" t="s">
        <v>567</v>
      </c>
      <c r="J4677" s="253">
        <f t="shared" si="74"/>
        <v>1</v>
      </c>
    </row>
    <row r="4678" spans="1:10">
      <c r="A4678" s="253">
        <v>4870</v>
      </c>
      <c r="B4678" s="253" t="s">
        <v>528</v>
      </c>
      <c r="C4678" s="253" t="s">
        <v>479</v>
      </c>
      <c r="D4678" s="253" t="s">
        <v>564</v>
      </c>
      <c r="E4678" s="254" t="s">
        <v>565</v>
      </c>
      <c r="F4678" s="254" t="s">
        <v>365</v>
      </c>
      <c r="G4678" s="254" t="s">
        <v>567</v>
      </c>
      <c r="J4678" s="253">
        <f t="shared" si="74"/>
        <v>1</v>
      </c>
    </row>
    <row r="4679" spans="1:10">
      <c r="A4679" s="253">
        <v>4871</v>
      </c>
      <c r="B4679" s="253" t="s">
        <v>528</v>
      </c>
      <c r="C4679" s="253" t="s">
        <v>479</v>
      </c>
      <c r="D4679" s="253" t="s">
        <v>4</v>
      </c>
      <c r="I4679" s="253"/>
      <c r="J4679" s="253">
        <f t="shared" si="74"/>
        <v>0</v>
      </c>
    </row>
    <row r="4680" spans="1:10">
      <c r="A4680" s="253">
        <v>4872</v>
      </c>
      <c r="B4680" s="253" t="s">
        <v>528</v>
      </c>
      <c r="C4680" s="253" t="s">
        <v>479</v>
      </c>
      <c r="D4680" s="253" t="s">
        <v>4</v>
      </c>
      <c r="I4680" s="253"/>
      <c r="J4680" s="253">
        <f t="shared" si="74"/>
        <v>0</v>
      </c>
    </row>
    <row r="4681" spans="1:10">
      <c r="A4681" s="253">
        <v>4873</v>
      </c>
      <c r="B4681" s="253" t="s">
        <v>528</v>
      </c>
      <c r="C4681" s="253" t="s">
        <v>479</v>
      </c>
      <c r="D4681" s="253" t="s">
        <v>4</v>
      </c>
      <c r="I4681" s="253"/>
      <c r="J4681" s="253">
        <f t="shared" ref="J4681:J4744" si="75">IF(E4681="Category 1",1,IF(E4681="Category 2",2,IF(E4681="Category 3",3,0)))</f>
        <v>0</v>
      </c>
    </row>
    <row r="4682" spans="1:10">
      <c r="A4682" s="253">
        <v>4874</v>
      </c>
      <c r="B4682" s="253" t="s">
        <v>528</v>
      </c>
      <c r="C4682" s="253" t="s">
        <v>479</v>
      </c>
      <c r="D4682" s="253" t="s">
        <v>4</v>
      </c>
      <c r="I4682" s="253"/>
      <c r="J4682" s="253">
        <f t="shared" si="75"/>
        <v>0</v>
      </c>
    </row>
    <row r="4683" spans="1:10">
      <c r="A4683" s="253">
        <v>4875</v>
      </c>
      <c r="B4683" s="253" t="s">
        <v>528</v>
      </c>
      <c r="C4683" s="253" t="s">
        <v>479</v>
      </c>
      <c r="D4683" s="253" t="s">
        <v>4</v>
      </c>
      <c r="I4683" s="253"/>
      <c r="J4683" s="253">
        <f t="shared" si="75"/>
        <v>0</v>
      </c>
    </row>
    <row r="4684" spans="1:10">
      <c r="A4684" s="253">
        <v>4876</v>
      </c>
      <c r="B4684" s="253" t="s">
        <v>528</v>
      </c>
      <c r="C4684" s="253" t="s">
        <v>479</v>
      </c>
      <c r="D4684" s="253" t="s">
        <v>4</v>
      </c>
      <c r="I4684" s="253"/>
      <c r="J4684" s="253">
        <f t="shared" si="75"/>
        <v>0</v>
      </c>
    </row>
    <row r="4685" spans="1:10">
      <c r="A4685" s="253">
        <v>4877</v>
      </c>
      <c r="B4685" s="253" t="s">
        <v>528</v>
      </c>
      <c r="C4685" s="253" t="s">
        <v>479</v>
      </c>
      <c r="D4685" s="253" t="s">
        <v>4</v>
      </c>
      <c r="E4685" s="254" t="s">
        <v>570</v>
      </c>
      <c r="J4685" s="253">
        <f t="shared" si="75"/>
        <v>2</v>
      </c>
    </row>
    <row r="4686" spans="1:10">
      <c r="A4686" s="253">
        <v>4878</v>
      </c>
      <c r="B4686" s="253" t="s">
        <v>528</v>
      </c>
      <c r="C4686" s="253" t="s">
        <v>479</v>
      </c>
      <c r="D4686" s="253" t="s">
        <v>565</v>
      </c>
      <c r="E4686" s="254" t="s">
        <v>565</v>
      </c>
      <c r="G4686" s="254" t="s">
        <v>567</v>
      </c>
      <c r="J4686" s="253">
        <f t="shared" si="75"/>
        <v>1</v>
      </c>
    </row>
    <row r="4687" spans="1:10">
      <c r="A4687" s="253">
        <v>4879</v>
      </c>
      <c r="B4687" s="253" t="s">
        <v>528</v>
      </c>
      <c r="C4687" s="253" t="s">
        <v>479</v>
      </c>
      <c r="D4687" s="253" t="s">
        <v>564</v>
      </c>
      <c r="E4687" s="254" t="s">
        <v>565</v>
      </c>
      <c r="F4687" s="254" t="s">
        <v>365</v>
      </c>
      <c r="G4687" s="254" t="s">
        <v>567</v>
      </c>
      <c r="J4687" s="253">
        <f t="shared" si="75"/>
        <v>1</v>
      </c>
    </row>
    <row r="4688" spans="1:10">
      <c r="A4688" s="253">
        <v>4880</v>
      </c>
      <c r="B4688" s="253" t="s">
        <v>528</v>
      </c>
      <c r="C4688" s="253" t="s">
        <v>479</v>
      </c>
      <c r="D4688" s="253" t="s">
        <v>4</v>
      </c>
      <c r="E4688" s="254" t="s">
        <v>571</v>
      </c>
      <c r="J4688" s="253">
        <f t="shared" si="75"/>
        <v>3</v>
      </c>
    </row>
    <row r="4689" spans="1:10">
      <c r="A4689" s="253">
        <v>4881</v>
      </c>
      <c r="B4689" s="253" t="s">
        <v>528</v>
      </c>
      <c r="C4689" s="253" t="s">
        <v>479</v>
      </c>
      <c r="D4689" s="253" t="s">
        <v>4</v>
      </c>
      <c r="E4689" s="254" t="s">
        <v>570</v>
      </c>
      <c r="J4689" s="253">
        <f t="shared" si="75"/>
        <v>2</v>
      </c>
    </row>
    <row r="4690" spans="1:10">
      <c r="A4690" s="253">
        <v>4882</v>
      </c>
      <c r="B4690" s="253" t="s">
        <v>528</v>
      </c>
      <c r="C4690" s="253" t="s">
        <v>479</v>
      </c>
      <c r="D4690" s="253" t="s">
        <v>4</v>
      </c>
      <c r="I4690" s="253"/>
      <c r="J4690" s="253">
        <f t="shared" si="75"/>
        <v>0</v>
      </c>
    </row>
    <row r="4691" spans="1:10">
      <c r="A4691" s="253">
        <v>4883</v>
      </c>
      <c r="B4691" s="253" t="s">
        <v>528</v>
      </c>
      <c r="C4691" s="253" t="s">
        <v>479</v>
      </c>
      <c r="D4691" s="253" t="s">
        <v>4</v>
      </c>
      <c r="E4691" s="254" t="s">
        <v>570</v>
      </c>
      <c r="J4691" s="253">
        <f t="shared" si="75"/>
        <v>2</v>
      </c>
    </row>
    <row r="4692" spans="1:10">
      <c r="A4692" s="253">
        <v>4884</v>
      </c>
      <c r="B4692" s="253" t="s">
        <v>528</v>
      </c>
      <c r="C4692" s="253" t="s">
        <v>479</v>
      </c>
      <c r="D4692" s="253" t="s">
        <v>4</v>
      </c>
      <c r="I4692" s="253"/>
      <c r="J4692" s="253">
        <f t="shared" si="75"/>
        <v>0</v>
      </c>
    </row>
    <row r="4693" spans="1:10">
      <c r="A4693" s="253">
        <v>4885</v>
      </c>
      <c r="B4693" s="253" t="s">
        <v>528</v>
      </c>
      <c r="C4693" s="253" t="s">
        <v>479</v>
      </c>
      <c r="D4693" s="253" t="s">
        <v>4</v>
      </c>
      <c r="I4693" s="253"/>
      <c r="J4693" s="253">
        <f t="shared" si="75"/>
        <v>0</v>
      </c>
    </row>
    <row r="4694" spans="1:10">
      <c r="A4694" s="253">
        <v>4886</v>
      </c>
      <c r="B4694" s="253" t="s">
        <v>528</v>
      </c>
      <c r="C4694" s="253" t="s">
        <v>479</v>
      </c>
      <c r="D4694" s="253" t="s">
        <v>4</v>
      </c>
      <c r="I4694" s="253"/>
      <c r="J4694" s="253">
        <f t="shared" si="75"/>
        <v>0</v>
      </c>
    </row>
    <row r="4695" spans="1:10">
      <c r="A4695" s="253">
        <v>4887</v>
      </c>
      <c r="B4695" s="253" t="s">
        <v>528</v>
      </c>
      <c r="C4695" s="253" t="s">
        <v>479</v>
      </c>
      <c r="D4695" s="253" t="s">
        <v>4</v>
      </c>
      <c r="I4695" s="253"/>
      <c r="J4695" s="253">
        <f t="shared" si="75"/>
        <v>0</v>
      </c>
    </row>
    <row r="4696" spans="1:10">
      <c r="A4696" s="253">
        <v>4888</v>
      </c>
      <c r="B4696" s="253" t="s">
        <v>528</v>
      </c>
      <c r="C4696" s="253" t="s">
        <v>479</v>
      </c>
      <c r="D4696" s="253" t="s">
        <v>4</v>
      </c>
      <c r="I4696" s="253"/>
      <c r="J4696" s="253">
        <f t="shared" si="75"/>
        <v>0</v>
      </c>
    </row>
    <row r="4697" spans="1:10">
      <c r="A4697" s="253">
        <v>4889</v>
      </c>
      <c r="B4697" s="253" t="s">
        <v>528</v>
      </c>
      <c r="C4697" s="253" t="s">
        <v>479</v>
      </c>
      <c r="D4697" s="253" t="s">
        <v>4</v>
      </c>
      <c r="I4697" s="253"/>
      <c r="J4697" s="253">
        <f t="shared" si="75"/>
        <v>0</v>
      </c>
    </row>
    <row r="4698" spans="1:10">
      <c r="A4698" s="253">
        <v>4890</v>
      </c>
      <c r="B4698" s="253" t="s">
        <v>528</v>
      </c>
      <c r="C4698" s="253" t="s">
        <v>479</v>
      </c>
      <c r="D4698" s="253" t="s">
        <v>4</v>
      </c>
      <c r="I4698" s="253"/>
      <c r="J4698" s="253">
        <f t="shared" si="75"/>
        <v>0</v>
      </c>
    </row>
    <row r="4699" spans="1:10">
      <c r="A4699" s="253">
        <v>4891</v>
      </c>
      <c r="B4699" s="253" t="s">
        <v>528</v>
      </c>
      <c r="C4699" s="253" t="s">
        <v>479</v>
      </c>
      <c r="D4699" s="253" t="s">
        <v>4</v>
      </c>
      <c r="I4699" s="253"/>
      <c r="J4699" s="253">
        <f t="shared" si="75"/>
        <v>0</v>
      </c>
    </row>
    <row r="4700" spans="1:10">
      <c r="A4700" s="253">
        <v>4892</v>
      </c>
      <c r="B4700" s="253" t="s">
        <v>528</v>
      </c>
      <c r="C4700" s="253" t="s">
        <v>479</v>
      </c>
      <c r="D4700" s="253" t="s">
        <v>4</v>
      </c>
      <c r="I4700" s="253"/>
      <c r="J4700" s="253">
        <f t="shared" si="75"/>
        <v>0</v>
      </c>
    </row>
    <row r="4701" spans="1:10">
      <c r="A4701" s="253">
        <v>4893</v>
      </c>
      <c r="B4701" s="253" t="s">
        <v>528</v>
      </c>
      <c r="C4701" s="253" t="s">
        <v>479</v>
      </c>
      <c r="D4701" s="253" t="s">
        <v>4</v>
      </c>
      <c r="I4701" s="253"/>
      <c r="J4701" s="253">
        <f t="shared" si="75"/>
        <v>0</v>
      </c>
    </row>
    <row r="4702" spans="1:10">
      <c r="A4702" s="253">
        <v>4894</v>
      </c>
      <c r="B4702" s="253" t="s">
        <v>528</v>
      </c>
      <c r="C4702" s="253" t="s">
        <v>479</v>
      </c>
      <c r="D4702" s="253" t="s">
        <v>4</v>
      </c>
      <c r="I4702" s="253"/>
      <c r="J4702" s="253">
        <f t="shared" si="75"/>
        <v>0</v>
      </c>
    </row>
    <row r="4703" spans="1:10">
      <c r="A4703" s="253">
        <v>4895</v>
      </c>
      <c r="B4703" s="253" t="s">
        <v>528</v>
      </c>
      <c r="C4703" s="253" t="s">
        <v>479</v>
      </c>
      <c r="D4703" s="253" t="s">
        <v>4</v>
      </c>
      <c r="I4703" s="253"/>
      <c r="J4703" s="253">
        <f t="shared" si="75"/>
        <v>0</v>
      </c>
    </row>
    <row r="4704" spans="1:10">
      <c r="A4704" s="253">
        <v>4896</v>
      </c>
      <c r="B4704" s="253" t="s">
        <v>528</v>
      </c>
      <c r="C4704" s="253" t="s">
        <v>479</v>
      </c>
      <c r="D4704" s="253" t="s">
        <v>4</v>
      </c>
      <c r="I4704" s="253"/>
      <c r="J4704" s="253">
        <f t="shared" si="75"/>
        <v>0</v>
      </c>
    </row>
    <row r="4705" spans="1:10">
      <c r="A4705" s="253">
        <v>4897</v>
      </c>
      <c r="B4705" s="253" t="s">
        <v>528</v>
      </c>
      <c r="C4705" s="253" t="s">
        <v>479</v>
      </c>
      <c r="D4705" s="253" t="s">
        <v>4</v>
      </c>
      <c r="I4705" s="253"/>
      <c r="J4705" s="253">
        <f t="shared" si="75"/>
        <v>0</v>
      </c>
    </row>
    <row r="4706" spans="1:10">
      <c r="A4706" s="253">
        <v>4898</v>
      </c>
      <c r="B4706" s="253" t="s">
        <v>528</v>
      </c>
      <c r="C4706" s="253" t="s">
        <v>479</v>
      </c>
      <c r="D4706" s="253" t="s">
        <v>4</v>
      </c>
      <c r="I4706" s="253"/>
      <c r="J4706" s="253">
        <f t="shared" si="75"/>
        <v>0</v>
      </c>
    </row>
    <row r="4707" spans="1:10">
      <c r="A4707" s="253">
        <v>4899</v>
      </c>
      <c r="B4707" s="253" t="s">
        <v>528</v>
      </c>
      <c r="C4707" s="253" t="s">
        <v>479</v>
      </c>
      <c r="D4707" s="253" t="s">
        <v>4</v>
      </c>
      <c r="I4707" s="253"/>
      <c r="J4707" s="253">
        <f t="shared" si="75"/>
        <v>0</v>
      </c>
    </row>
    <row r="4708" spans="1:10">
      <c r="A4708" s="253">
        <v>4900</v>
      </c>
      <c r="B4708" s="253" t="s">
        <v>528</v>
      </c>
      <c r="C4708" s="253" t="s">
        <v>479</v>
      </c>
      <c r="D4708" s="253" t="s">
        <v>4</v>
      </c>
      <c r="I4708" s="253"/>
      <c r="J4708" s="253">
        <f t="shared" si="75"/>
        <v>0</v>
      </c>
    </row>
    <row r="4709" spans="1:10">
      <c r="A4709" s="253">
        <v>4901</v>
      </c>
      <c r="B4709" s="253" t="s">
        <v>528</v>
      </c>
      <c r="C4709" s="253" t="s">
        <v>479</v>
      </c>
      <c r="D4709" s="253" t="s">
        <v>4</v>
      </c>
      <c r="I4709" s="253"/>
      <c r="J4709" s="253">
        <f t="shared" si="75"/>
        <v>0</v>
      </c>
    </row>
    <row r="4710" spans="1:10">
      <c r="A4710" s="253">
        <v>4902</v>
      </c>
      <c r="B4710" s="253" t="s">
        <v>528</v>
      </c>
      <c r="C4710" s="253" t="s">
        <v>479</v>
      </c>
      <c r="D4710" s="253" t="s">
        <v>4</v>
      </c>
      <c r="I4710" s="253"/>
      <c r="J4710" s="253">
        <f t="shared" si="75"/>
        <v>0</v>
      </c>
    </row>
    <row r="4711" spans="1:10">
      <c r="A4711" s="253">
        <v>4903</v>
      </c>
      <c r="B4711" s="253" t="s">
        <v>528</v>
      </c>
      <c r="C4711" s="253" t="s">
        <v>479</v>
      </c>
      <c r="D4711" s="253" t="s">
        <v>4</v>
      </c>
      <c r="I4711" s="253"/>
      <c r="J4711" s="253">
        <f t="shared" si="75"/>
        <v>0</v>
      </c>
    </row>
    <row r="4712" spans="1:10">
      <c r="A4712" s="253">
        <v>4904</v>
      </c>
      <c r="B4712" s="253" t="s">
        <v>528</v>
      </c>
      <c r="C4712" s="253" t="s">
        <v>479</v>
      </c>
      <c r="D4712" s="253" t="s">
        <v>4</v>
      </c>
      <c r="I4712" s="253"/>
      <c r="J4712" s="253">
        <f t="shared" si="75"/>
        <v>0</v>
      </c>
    </row>
    <row r="4713" spans="1:10">
      <c r="A4713" s="253">
        <v>4905</v>
      </c>
      <c r="B4713" s="253" t="s">
        <v>528</v>
      </c>
      <c r="C4713" s="253" t="s">
        <v>479</v>
      </c>
      <c r="D4713" s="253" t="s">
        <v>4</v>
      </c>
      <c r="I4713" s="253"/>
      <c r="J4713" s="253">
        <f t="shared" si="75"/>
        <v>0</v>
      </c>
    </row>
    <row r="4714" spans="1:10">
      <c r="A4714" s="253">
        <v>4906</v>
      </c>
      <c r="B4714" s="253" t="s">
        <v>528</v>
      </c>
      <c r="C4714" s="253" t="s">
        <v>479</v>
      </c>
      <c r="D4714" s="253" t="s">
        <v>4</v>
      </c>
      <c r="I4714" s="253"/>
      <c r="J4714" s="253">
        <f t="shared" si="75"/>
        <v>0</v>
      </c>
    </row>
    <row r="4715" spans="1:10">
      <c r="A4715" s="253">
        <v>4907</v>
      </c>
      <c r="B4715" s="253" t="s">
        <v>528</v>
      </c>
      <c r="C4715" s="253" t="s">
        <v>479</v>
      </c>
      <c r="D4715" s="253" t="s">
        <v>4</v>
      </c>
      <c r="I4715" s="253"/>
      <c r="J4715" s="253">
        <f t="shared" si="75"/>
        <v>0</v>
      </c>
    </row>
    <row r="4716" spans="1:10">
      <c r="A4716" s="253">
        <v>4908</v>
      </c>
      <c r="B4716" s="253" t="s">
        <v>528</v>
      </c>
      <c r="C4716" s="253" t="s">
        <v>479</v>
      </c>
      <c r="D4716" s="253" t="s">
        <v>4</v>
      </c>
      <c r="I4716" s="253"/>
      <c r="J4716" s="253">
        <f t="shared" si="75"/>
        <v>0</v>
      </c>
    </row>
    <row r="4717" spans="1:10">
      <c r="A4717" s="253">
        <v>4909</v>
      </c>
      <c r="B4717" s="253" t="s">
        <v>528</v>
      </c>
      <c r="C4717" s="253" t="s">
        <v>479</v>
      </c>
      <c r="D4717" s="253" t="s">
        <v>4</v>
      </c>
      <c r="I4717" s="253"/>
      <c r="J4717" s="253">
        <f t="shared" si="75"/>
        <v>0</v>
      </c>
    </row>
    <row r="4718" spans="1:10">
      <c r="A4718" s="253">
        <v>4910</v>
      </c>
      <c r="B4718" s="253" t="s">
        <v>528</v>
      </c>
      <c r="C4718" s="253" t="s">
        <v>479</v>
      </c>
      <c r="D4718" s="253" t="s">
        <v>4</v>
      </c>
      <c r="I4718" s="253"/>
      <c r="J4718" s="253">
        <f t="shared" si="75"/>
        <v>0</v>
      </c>
    </row>
    <row r="4719" spans="1:10">
      <c r="A4719" s="253">
        <v>4911</v>
      </c>
      <c r="B4719" s="253" t="s">
        <v>528</v>
      </c>
      <c r="C4719" s="253" t="s">
        <v>479</v>
      </c>
      <c r="D4719" s="253" t="s">
        <v>4</v>
      </c>
      <c r="I4719" s="253"/>
      <c r="J4719" s="253">
        <f t="shared" si="75"/>
        <v>0</v>
      </c>
    </row>
    <row r="4720" spans="1:10">
      <c r="A4720" s="253">
        <v>4912</v>
      </c>
      <c r="B4720" s="253" t="s">
        <v>528</v>
      </c>
      <c r="C4720" s="253" t="s">
        <v>479</v>
      </c>
      <c r="D4720" s="253" t="s">
        <v>4</v>
      </c>
      <c r="I4720" s="253"/>
      <c r="J4720" s="253">
        <f t="shared" si="75"/>
        <v>0</v>
      </c>
    </row>
    <row r="4721" spans="1:10">
      <c r="A4721" s="253">
        <v>4913</v>
      </c>
      <c r="B4721" s="253" t="s">
        <v>528</v>
      </c>
      <c r="C4721" s="253" t="s">
        <v>479</v>
      </c>
      <c r="D4721" s="253" t="s">
        <v>4</v>
      </c>
      <c r="I4721" s="253"/>
      <c r="J4721" s="253">
        <f t="shared" si="75"/>
        <v>0</v>
      </c>
    </row>
    <row r="4722" spans="1:10">
      <c r="A4722" s="253">
        <v>4914</v>
      </c>
      <c r="B4722" s="253" t="s">
        <v>528</v>
      </c>
      <c r="C4722" s="253" t="s">
        <v>479</v>
      </c>
      <c r="D4722" s="253" t="s">
        <v>4</v>
      </c>
      <c r="I4722" s="253"/>
      <c r="J4722" s="253">
        <f t="shared" si="75"/>
        <v>0</v>
      </c>
    </row>
    <row r="4723" spans="1:10">
      <c r="A4723" s="253">
        <v>4915</v>
      </c>
      <c r="B4723" s="253" t="s">
        <v>528</v>
      </c>
      <c r="C4723" s="253" t="s">
        <v>479</v>
      </c>
      <c r="D4723" s="253" t="s">
        <v>4</v>
      </c>
      <c r="I4723" s="253"/>
      <c r="J4723" s="253">
        <f t="shared" si="75"/>
        <v>0</v>
      </c>
    </row>
    <row r="4724" spans="1:10">
      <c r="A4724" s="253">
        <v>4916</v>
      </c>
      <c r="B4724" s="253" t="s">
        <v>528</v>
      </c>
      <c r="C4724" s="253" t="s">
        <v>479</v>
      </c>
      <c r="D4724" s="253" t="s">
        <v>4</v>
      </c>
      <c r="I4724" s="253"/>
      <c r="J4724" s="253">
        <f t="shared" si="75"/>
        <v>0</v>
      </c>
    </row>
    <row r="4725" spans="1:10">
      <c r="A4725" s="253">
        <v>4917</v>
      </c>
      <c r="B4725" s="253" t="s">
        <v>528</v>
      </c>
      <c r="C4725" s="253" t="s">
        <v>479</v>
      </c>
      <c r="D4725" s="253" t="s">
        <v>4</v>
      </c>
      <c r="I4725" s="253"/>
      <c r="J4725" s="253">
        <f t="shared" si="75"/>
        <v>0</v>
      </c>
    </row>
    <row r="4726" spans="1:10">
      <c r="A4726" s="253">
        <v>4918</v>
      </c>
      <c r="B4726" s="253" t="s">
        <v>528</v>
      </c>
      <c r="C4726" s="253" t="s">
        <v>479</v>
      </c>
      <c r="D4726" s="253" t="s">
        <v>4</v>
      </c>
      <c r="I4726" s="253"/>
      <c r="J4726" s="253">
        <f t="shared" si="75"/>
        <v>0</v>
      </c>
    </row>
    <row r="4727" spans="1:10">
      <c r="A4727" s="253">
        <v>4919</v>
      </c>
      <c r="B4727" s="253" t="s">
        <v>528</v>
      </c>
      <c r="C4727" s="253" t="s">
        <v>479</v>
      </c>
      <c r="D4727" s="253" t="s">
        <v>4</v>
      </c>
      <c r="I4727" s="253"/>
      <c r="J4727" s="253">
        <f t="shared" si="75"/>
        <v>0</v>
      </c>
    </row>
    <row r="4728" spans="1:10">
      <c r="A4728" s="253">
        <v>4920</v>
      </c>
      <c r="B4728" s="253" t="s">
        <v>528</v>
      </c>
      <c r="C4728" s="253" t="s">
        <v>479</v>
      </c>
      <c r="D4728" s="253" t="s">
        <v>4</v>
      </c>
      <c r="I4728" s="253"/>
      <c r="J4728" s="253">
        <f t="shared" si="75"/>
        <v>0</v>
      </c>
    </row>
    <row r="4729" spans="1:10">
      <c r="A4729" s="253">
        <v>4921</v>
      </c>
      <c r="B4729" s="253" t="s">
        <v>528</v>
      </c>
      <c r="C4729" s="253" t="s">
        <v>479</v>
      </c>
      <c r="D4729" s="253" t="s">
        <v>4</v>
      </c>
      <c r="I4729" s="253"/>
      <c r="J4729" s="253">
        <f t="shared" si="75"/>
        <v>0</v>
      </c>
    </row>
    <row r="4730" spans="1:10">
      <c r="A4730" s="253">
        <v>4922</v>
      </c>
      <c r="B4730" s="253" t="s">
        <v>528</v>
      </c>
      <c r="C4730" s="253" t="s">
        <v>479</v>
      </c>
      <c r="D4730" s="253" t="s">
        <v>4</v>
      </c>
      <c r="I4730" s="253"/>
      <c r="J4730" s="253">
        <f t="shared" si="75"/>
        <v>0</v>
      </c>
    </row>
    <row r="4731" spans="1:10">
      <c r="A4731" s="253">
        <v>4923</v>
      </c>
      <c r="B4731" s="253" t="s">
        <v>528</v>
      </c>
      <c r="C4731" s="253" t="s">
        <v>479</v>
      </c>
      <c r="D4731" s="253" t="s">
        <v>4</v>
      </c>
      <c r="I4731" s="253"/>
      <c r="J4731" s="253">
        <f t="shared" si="75"/>
        <v>0</v>
      </c>
    </row>
    <row r="4732" spans="1:10">
      <c r="A4732" s="253">
        <v>4924</v>
      </c>
      <c r="B4732" s="253" t="s">
        <v>528</v>
      </c>
      <c r="C4732" s="253" t="s">
        <v>479</v>
      </c>
      <c r="D4732" s="253" t="s">
        <v>4</v>
      </c>
      <c r="I4732" s="253"/>
      <c r="J4732" s="253">
        <f t="shared" si="75"/>
        <v>0</v>
      </c>
    </row>
    <row r="4733" spans="1:10">
      <c r="A4733" s="253">
        <v>4925</v>
      </c>
      <c r="B4733" s="253" t="s">
        <v>528</v>
      </c>
      <c r="C4733" s="253" t="s">
        <v>479</v>
      </c>
      <c r="D4733" s="253" t="s">
        <v>4</v>
      </c>
      <c r="I4733" s="253"/>
      <c r="J4733" s="253">
        <f t="shared" si="75"/>
        <v>0</v>
      </c>
    </row>
    <row r="4734" spans="1:10">
      <c r="A4734" s="253">
        <v>4926</v>
      </c>
      <c r="B4734" s="253" t="s">
        <v>528</v>
      </c>
      <c r="C4734" s="253" t="s">
        <v>479</v>
      </c>
      <c r="D4734" s="253" t="s">
        <v>4</v>
      </c>
      <c r="I4734" s="253"/>
      <c r="J4734" s="253">
        <f t="shared" si="75"/>
        <v>0</v>
      </c>
    </row>
    <row r="4735" spans="1:10">
      <c r="A4735" s="253">
        <v>4927</v>
      </c>
      <c r="B4735" s="253" t="s">
        <v>528</v>
      </c>
      <c r="C4735" s="253" t="s">
        <v>479</v>
      </c>
      <c r="D4735" s="253" t="s">
        <v>4</v>
      </c>
      <c r="I4735" s="253"/>
      <c r="J4735" s="253">
        <f t="shared" si="75"/>
        <v>0</v>
      </c>
    </row>
    <row r="4736" spans="1:10">
      <c r="A4736" s="253">
        <v>4928</v>
      </c>
      <c r="B4736" s="253" t="s">
        <v>528</v>
      </c>
      <c r="C4736" s="253" t="s">
        <v>479</v>
      </c>
      <c r="D4736" s="253" t="s">
        <v>4</v>
      </c>
      <c r="I4736" s="253"/>
      <c r="J4736" s="253">
        <f t="shared" si="75"/>
        <v>0</v>
      </c>
    </row>
    <row r="4737" spans="1:10">
      <c r="A4737" s="253">
        <v>4929</v>
      </c>
      <c r="B4737" s="253" t="s">
        <v>528</v>
      </c>
      <c r="C4737" s="253" t="s">
        <v>479</v>
      </c>
      <c r="D4737" s="253" t="s">
        <v>4</v>
      </c>
      <c r="I4737" s="253"/>
      <c r="J4737" s="253">
        <f t="shared" si="75"/>
        <v>0</v>
      </c>
    </row>
    <row r="4738" spans="1:10">
      <c r="A4738" s="253">
        <v>4930</v>
      </c>
      <c r="B4738" s="253" t="s">
        <v>528</v>
      </c>
      <c r="C4738" s="253" t="s">
        <v>479</v>
      </c>
      <c r="D4738" s="253" t="s">
        <v>4</v>
      </c>
      <c r="I4738" s="253"/>
      <c r="J4738" s="253">
        <f t="shared" si="75"/>
        <v>0</v>
      </c>
    </row>
    <row r="4739" spans="1:10">
      <c r="A4739" s="253">
        <v>4931</v>
      </c>
      <c r="B4739" s="253" t="s">
        <v>528</v>
      </c>
      <c r="C4739" s="253" t="s">
        <v>479</v>
      </c>
      <c r="D4739" s="253" t="s">
        <v>4</v>
      </c>
      <c r="I4739" s="253"/>
      <c r="J4739" s="253">
        <f t="shared" si="75"/>
        <v>0</v>
      </c>
    </row>
    <row r="4740" spans="1:10">
      <c r="A4740" s="253">
        <v>4932</v>
      </c>
      <c r="B4740" s="253" t="s">
        <v>528</v>
      </c>
      <c r="C4740" s="253" t="s">
        <v>479</v>
      </c>
      <c r="D4740" s="253" t="s">
        <v>4</v>
      </c>
      <c r="I4740" s="253"/>
      <c r="J4740" s="253">
        <f t="shared" si="75"/>
        <v>0</v>
      </c>
    </row>
    <row r="4741" spans="1:10">
      <c r="A4741" s="253">
        <v>4933</v>
      </c>
      <c r="B4741" s="253" t="s">
        <v>528</v>
      </c>
      <c r="C4741" s="253" t="s">
        <v>479</v>
      </c>
      <c r="D4741" s="253" t="s">
        <v>4</v>
      </c>
      <c r="I4741" s="253"/>
      <c r="J4741" s="253">
        <f t="shared" si="75"/>
        <v>0</v>
      </c>
    </row>
    <row r="4742" spans="1:10">
      <c r="A4742" s="253">
        <v>4934</v>
      </c>
      <c r="B4742" s="253" t="s">
        <v>528</v>
      </c>
      <c r="C4742" s="253" t="s">
        <v>479</v>
      </c>
      <c r="D4742" s="253" t="s">
        <v>4</v>
      </c>
      <c r="I4742" s="253"/>
      <c r="J4742" s="253">
        <f t="shared" si="75"/>
        <v>0</v>
      </c>
    </row>
    <row r="4743" spans="1:10">
      <c r="A4743" s="253">
        <v>4935</v>
      </c>
      <c r="B4743" s="253" t="s">
        <v>528</v>
      </c>
      <c r="C4743" s="253" t="s">
        <v>479</v>
      </c>
      <c r="D4743" s="253" t="s">
        <v>4</v>
      </c>
      <c r="I4743" s="253"/>
      <c r="J4743" s="253">
        <f t="shared" si="75"/>
        <v>0</v>
      </c>
    </row>
    <row r="4744" spans="1:10">
      <c r="A4744" s="253">
        <v>4936</v>
      </c>
      <c r="B4744" s="253" t="s">
        <v>528</v>
      </c>
      <c r="C4744" s="253" t="s">
        <v>479</v>
      </c>
      <c r="D4744" s="253" t="s">
        <v>4</v>
      </c>
      <c r="I4744" s="253"/>
      <c r="J4744" s="253">
        <f t="shared" si="75"/>
        <v>0</v>
      </c>
    </row>
    <row r="4745" spans="1:10">
      <c r="A4745" s="253">
        <v>4937</v>
      </c>
      <c r="B4745" s="253" t="s">
        <v>528</v>
      </c>
      <c r="C4745" s="253" t="s">
        <v>479</v>
      </c>
      <c r="D4745" s="253" t="s">
        <v>4</v>
      </c>
      <c r="I4745" s="253"/>
      <c r="J4745" s="253">
        <f t="shared" ref="J4745:J4808" si="76">IF(E4745="Category 1",1,IF(E4745="Category 2",2,IF(E4745="Category 3",3,0)))</f>
        <v>0</v>
      </c>
    </row>
    <row r="4746" spans="1:10">
      <c r="A4746" s="253">
        <v>4938</v>
      </c>
      <c r="B4746" s="253" t="s">
        <v>528</v>
      </c>
      <c r="C4746" s="253" t="s">
        <v>479</v>
      </c>
      <c r="D4746" s="253" t="s">
        <v>4</v>
      </c>
      <c r="I4746" s="253"/>
      <c r="J4746" s="253">
        <f t="shared" si="76"/>
        <v>0</v>
      </c>
    </row>
    <row r="4747" spans="1:10">
      <c r="A4747" s="253">
        <v>4939</v>
      </c>
      <c r="B4747" s="253" t="s">
        <v>528</v>
      </c>
      <c r="C4747" s="253" t="s">
        <v>479</v>
      </c>
      <c r="D4747" s="253" t="s">
        <v>4</v>
      </c>
      <c r="I4747" s="253"/>
      <c r="J4747" s="253">
        <f t="shared" si="76"/>
        <v>0</v>
      </c>
    </row>
    <row r="4748" spans="1:10">
      <c r="A4748" s="253">
        <v>4940</v>
      </c>
      <c r="B4748" s="253" t="s">
        <v>528</v>
      </c>
      <c r="C4748" s="253" t="s">
        <v>479</v>
      </c>
      <c r="D4748" s="253" t="s">
        <v>4</v>
      </c>
      <c r="I4748" s="253"/>
      <c r="J4748" s="253">
        <f t="shared" si="76"/>
        <v>0</v>
      </c>
    </row>
    <row r="4749" spans="1:10">
      <c r="A4749" s="253">
        <v>4941</v>
      </c>
      <c r="B4749" s="253" t="s">
        <v>528</v>
      </c>
      <c r="C4749" s="253" t="s">
        <v>479</v>
      </c>
      <c r="D4749" s="253" t="s">
        <v>4</v>
      </c>
      <c r="I4749" s="253"/>
      <c r="J4749" s="253">
        <f t="shared" si="76"/>
        <v>0</v>
      </c>
    </row>
    <row r="4750" spans="1:10">
      <c r="A4750" s="253">
        <v>4942</v>
      </c>
      <c r="B4750" s="253" t="s">
        <v>528</v>
      </c>
      <c r="C4750" s="253" t="s">
        <v>479</v>
      </c>
      <c r="D4750" s="253" t="s">
        <v>4</v>
      </c>
      <c r="I4750" s="253"/>
      <c r="J4750" s="253">
        <f t="shared" si="76"/>
        <v>0</v>
      </c>
    </row>
    <row r="4751" spans="1:10">
      <c r="A4751" s="253">
        <v>4943</v>
      </c>
      <c r="B4751" s="253" t="s">
        <v>528</v>
      </c>
      <c r="C4751" s="253" t="s">
        <v>479</v>
      </c>
      <c r="D4751" s="253" t="s">
        <v>4</v>
      </c>
      <c r="I4751" s="253"/>
      <c r="J4751" s="253">
        <f t="shared" si="76"/>
        <v>0</v>
      </c>
    </row>
    <row r="4752" spans="1:10">
      <c r="A4752" s="253">
        <v>4944</v>
      </c>
      <c r="B4752" s="253" t="s">
        <v>528</v>
      </c>
      <c r="C4752" s="253" t="s">
        <v>479</v>
      </c>
      <c r="D4752" s="253" t="s">
        <v>4</v>
      </c>
      <c r="I4752" s="253"/>
      <c r="J4752" s="253">
        <f t="shared" si="76"/>
        <v>0</v>
      </c>
    </row>
    <row r="4753" spans="1:10">
      <c r="A4753" s="253">
        <v>4945</v>
      </c>
      <c r="B4753" s="253" t="s">
        <v>528</v>
      </c>
      <c r="C4753" s="253" t="s">
        <v>479</v>
      </c>
      <c r="D4753" s="253" t="s">
        <v>4</v>
      </c>
      <c r="I4753" s="253"/>
      <c r="J4753" s="253">
        <f t="shared" si="76"/>
        <v>0</v>
      </c>
    </row>
    <row r="4754" spans="1:10">
      <c r="A4754" s="253">
        <v>4946</v>
      </c>
      <c r="B4754" s="253" t="s">
        <v>528</v>
      </c>
      <c r="C4754" s="253" t="s">
        <v>479</v>
      </c>
      <c r="D4754" s="253" t="s">
        <v>4</v>
      </c>
      <c r="I4754" s="253"/>
      <c r="J4754" s="253">
        <f t="shared" si="76"/>
        <v>0</v>
      </c>
    </row>
    <row r="4755" spans="1:10">
      <c r="A4755" s="253">
        <v>4947</v>
      </c>
      <c r="B4755" s="253" t="s">
        <v>528</v>
      </c>
      <c r="C4755" s="253" t="s">
        <v>479</v>
      </c>
      <c r="D4755" s="253" t="s">
        <v>4</v>
      </c>
      <c r="I4755" s="253"/>
      <c r="J4755" s="253">
        <f t="shared" si="76"/>
        <v>0</v>
      </c>
    </row>
    <row r="4756" spans="1:10">
      <c r="A4756" s="253">
        <v>4948</v>
      </c>
      <c r="B4756" s="253" t="s">
        <v>528</v>
      </c>
      <c r="C4756" s="253" t="s">
        <v>479</v>
      </c>
      <c r="D4756" s="253" t="s">
        <v>4</v>
      </c>
      <c r="I4756" s="253"/>
      <c r="J4756" s="253">
        <f t="shared" si="76"/>
        <v>0</v>
      </c>
    </row>
    <row r="4757" spans="1:10">
      <c r="A4757" s="253">
        <v>4949</v>
      </c>
      <c r="B4757" s="253" t="s">
        <v>528</v>
      </c>
      <c r="C4757" s="253" t="s">
        <v>479</v>
      </c>
      <c r="D4757" s="253" t="s">
        <v>4</v>
      </c>
      <c r="I4757" s="253"/>
      <c r="J4757" s="253">
        <f t="shared" si="76"/>
        <v>0</v>
      </c>
    </row>
    <row r="4758" spans="1:10">
      <c r="A4758" s="253">
        <v>4950</v>
      </c>
      <c r="B4758" s="253" t="s">
        <v>528</v>
      </c>
      <c r="C4758" s="253" t="s">
        <v>479</v>
      </c>
      <c r="D4758" s="253" t="s">
        <v>4</v>
      </c>
      <c r="I4758" s="253"/>
      <c r="J4758" s="253">
        <f t="shared" si="76"/>
        <v>0</v>
      </c>
    </row>
    <row r="4759" spans="1:10">
      <c r="A4759" s="253">
        <v>4951</v>
      </c>
      <c r="B4759" s="253" t="s">
        <v>528</v>
      </c>
      <c r="C4759" s="253" t="s">
        <v>479</v>
      </c>
      <c r="D4759" s="253" t="s">
        <v>4</v>
      </c>
      <c r="I4759" s="253"/>
      <c r="J4759" s="253">
        <f t="shared" si="76"/>
        <v>0</v>
      </c>
    </row>
    <row r="4760" spans="1:10">
      <c r="A4760" s="253">
        <v>4952</v>
      </c>
      <c r="B4760" s="253" t="s">
        <v>528</v>
      </c>
      <c r="C4760" s="253" t="s">
        <v>479</v>
      </c>
      <c r="D4760" s="253" t="s">
        <v>4</v>
      </c>
      <c r="I4760" s="253"/>
      <c r="J4760" s="253">
        <f t="shared" si="76"/>
        <v>0</v>
      </c>
    </row>
    <row r="4761" spans="1:10">
      <c r="A4761" s="253">
        <v>4953</v>
      </c>
      <c r="B4761" s="253" t="s">
        <v>528</v>
      </c>
      <c r="C4761" s="253" t="s">
        <v>479</v>
      </c>
      <c r="D4761" s="253" t="s">
        <v>4</v>
      </c>
      <c r="I4761" s="253"/>
      <c r="J4761" s="253">
        <f t="shared" si="76"/>
        <v>0</v>
      </c>
    </row>
    <row r="4762" spans="1:10">
      <c r="A4762" s="253">
        <v>4954</v>
      </c>
      <c r="B4762" s="253" t="s">
        <v>528</v>
      </c>
      <c r="C4762" s="253" t="s">
        <v>479</v>
      </c>
      <c r="D4762" s="253" t="s">
        <v>4</v>
      </c>
      <c r="I4762" s="253"/>
      <c r="J4762" s="253">
        <f t="shared" si="76"/>
        <v>0</v>
      </c>
    </row>
    <row r="4763" spans="1:10">
      <c r="A4763" s="253">
        <v>4955</v>
      </c>
      <c r="B4763" s="253" t="s">
        <v>528</v>
      </c>
      <c r="C4763" s="253" t="s">
        <v>479</v>
      </c>
      <c r="D4763" s="253" t="s">
        <v>4</v>
      </c>
      <c r="I4763" s="253"/>
      <c r="J4763" s="253">
        <f t="shared" si="76"/>
        <v>0</v>
      </c>
    </row>
    <row r="4764" spans="1:10">
      <c r="A4764" s="253">
        <v>4956</v>
      </c>
      <c r="B4764" s="253" t="s">
        <v>528</v>
      </c>
      <c r="C4764" s="253" t="s">
        <v>479</v>
      </c>
      <c r="D4764" s="253" t="s">
        <v>4</v>
      </c>
      <c r="I4764" s="253"/>
      <c r="J4764" s="253">
        <f t="shared" si="76"/>
        <v>0</v>
      </c>
    </row>
    <row r="4765" spans="1:10">
      <c r="A4765" s="253">
        <v>4957</v>
      </c>
      <c r="B4765" s="253" t="s">
        <v>528</v>
      </c>
      <c r="C4765" s="253" t="s">
        <v>479</v>
      </c>
      <c r="D4765" s="253" t="s">
        <v>4</v>
      </c>
      <c r="I4765" s="253"/>
      <c r="J4765" s="253">
        <f t="shared" si="76"/>
        <v>0</v>
      </c>
    </row>
    <row r="4766" spans="1:10">
      <c r="A4766" s="253">
        <v>4958</v>
      </c>
      <c r="B4766" s="253" t="s">
        <v>528</v>
      </c>
      <c r="C4766" s="253" t="s">
        <v>479</v>
      </c>
      <c r="D4766" s="253" t="s">
        <v>4</v>
      </c>
      <c r="I4766" s="253"/>
      <c r="J4766" s="253">
        <f t="shared" si="76"/>
        <v>0</v>
      </c>
    </row>
    <row r="4767" spans="1:10">
      <c r="A4767" s="253">
        <v>4959</v>
      </c>
      <c r="B4767" s="253" t="s">
        <v>528</v>
      </c>
      <c r="C4767" s="253" t="s">
        <v>479</v>
      </c>
      <c r="D4767" s="253" t="s">
        <v>4</v>
      </c>
      <c r="I4767" s="253"/>
      <c r="J4767" s="253">
        <f t="shared" si="76"/>
        <v>0</v>
      </c>
    </row>
    <row r="4768" spans="1:10">
      <c r="A4768" s="253">
        <v>4960</v>
      </c>
      <c r="B4768" s="253" t="s">
        <v>528</v>
      </c>
      <c r="C4768" s="253" t="s">
        <v>479</v>
      </c>
      <c r="D4768" s="253" t="s">
        <v>4</v>
      </c>
      <c r="I4768" s="253"/>
      <c r="J4768" s="253">
        <f t="shared" si="76"/>
        <v>0</v>
      </c>
    </row>
    <row r="4769" spans="1:10">
      <c r="A4769" s="253">
        <v>4961</v>
      </c>
      <c r="B4769" s="253" t="s">
        <v>528</v>
      </c>
      <c r="C4769" s="253" t="s">
        <v>479</v>
      </c>
      <c r="D4769" s="253" t="s">
        <v>4</v>
      </c>
      <c r="I4769" s="253"/>
      <c r="J4769" s="253">
        <f t="shared" si="76"/>
        <v>0</v>
      </c>
    </row>
    <row r="4770" spans="1:10">
      <c r="A4770" s="253">
        <v>4962</v>
      </c>
      <c r="B4770" s="253" t="s">
        <v>528</v>
      </c>
      <c r="C4770" s="253" t="s">
        <v>479</v>
      </c>
      <c r="D4770" s="253" t="s">
        <v>4</v>
      </c>
      <c r="I4770" s="253"/>
      <c r="J4770" s="253">
        <f t="shared" si="76"/>
        <v>0</v>
      </c>
    </row>
    <row r="4771" spans="1:10">
      <c r="A4771" s="253">
        <v>4963</v>
      </c>
      <c r="B4771" s="253" t="s">
        <v>528</v>
      </c>
      <c r="C4771" s="253" t="s">
        <v>479</v>
      </c>
      <c r="D4771" s="253" t="s">
        <v>4</v>
      </c>
      <c r="I4771" s="253"/>
      <c r="J4771" s="253">
        <f t="shared" si="76"/>
        <v>0</v>
      </c>
    </row>
    <row r="4772" spans="1:10">
      <c r="A4772" s="253">
        <v>4964</v>
      </c>
      <c r="B4772" s="253" t="s">
        <v>528</v>
      </c>
      <c r="C4772" s="253" t="s">
        <v>479</v>
      </c>
      <c r="D4772" s="253" t="s">
        <v>4</v>
      </c>
      <c r="I4772" s="253"/>
      <c r="J4772" s="253">
        <f t="shared" si="76"/>
        <v>0</v>
      </c>
    </row>
    <row r="4773" spans="1:10">
      <c r="A4773" s="253">
        <v>4965</v>
      </c>
      <c r="B4773" s="253" t="s">
        <v>528</v>
      </c>
      <c r="C4773" s="253" t="s">
        <v>479</v>
      </c>
      <c r="D4773" s="253" t="s">
        <v>4</v>
      </c>
      <c r="I4773" s="253"/>
      <c r="J4773" s="253">
        <f t="shared" si="76"/>
        <v>0</v>
      </c>
    </row>
    <row r="4774" spans="1:10">
      <c r="A4774" s="253">
        <v>4966</v>
      </c>
      <c r="B4774" s="253" t="s">
        <v>528</v>
      </c>
      <c r="C4774" s="253" t="s">
        <v>479</v>
      </c>
      <c r="D4774" s="253" t="s">
        <v>4</v>
      </c>
      <c r="I4774" s="253"/>
      <c r="J4774" s="253">
        <f t="shared" si="76"/>
        <v>0</v>
      </c>
    </row>
    <row r="4775" spans="1:10">
      <c r="A4775" s="253">
        <v>4967</v>
      </c>
      <c r="B4775" s="253" t="s">
        <v>528</v>
      </c>
      <c r="C4775" s="253" t="s">
        <v>479</v>
      </c>
      <c r="D4775" s="253" t="s">
        <v>4</v>
      </c>
      <c r="I4775" s="253"/>
      <c r="J4775" s="253">
        <f t="shared" si="76"/>
        <v>0</v>
      </c>
    </row>
    <row r="4776" spans="1:10">
      <c r="A4776" s="253">
        <v>4968</v>
      </c>
      <c r="B4776" s="253" t="s">
        <v>528</v>
      </c>
      <c r="C4776" s="253" t="s">
        <v>479</v>
      </c>
      <c r="D4776" s="253" t="s">
        <v>4</v>
      </c>
      <c r="I4776" s="253"/>
      <c r="J4776" s="253">
        <f t="shared" si="76"/>
        <v>0</v>
      </c>
    </row>
    <row r="4777" spans="1:10">
      <c r="A4777" s="253">
        <v>4969</v>
      </c>
      <c r="B4777" s="253" t="s">
        <v>528</v>
      </c>
      <c r="C4777" s="253" t="s">
        <v>479</v>
      </c>
      <c r="D4777" s="253" t="s">
        <v>4</v>
      </c>
      <c r="I4777" s="253"/>
      <c r="J4777" s="253">
        <f t="shared" si="76"/>
        <v>0</v>
      </c>
    </row>
    <row r="4778" spans="1:10">
      <c r="A4778" s="253">
        <v>4970</v>
      </c>
      <c r="B4778" s="253" t="s">
        <v>528</v>
      </c>
      <c r="C4778" s="253" t="s">
        <v>479</v>
      </c>
      <c r="D4778" s="253" t="s">
        <v>4</v>
      </c>
      <c r="I4778" s="253"/>
      <c r="J4778" s="253">
        <f t="shared" si="76"/>
        <v>0</v>
      </c>
    </row>
    <row r="4779" spans="1:10">
      <c r="A4779" s="253">
        <v>4971</v>
      </c>
      <c r="B4779" s="253" t="s">
        <v>528</v>
      </c>
      <c r="C4779" s="253" t="s">
        <v>479</v>
      </c>
      <c r="D4779" s="253" t="s">
        <v>4</v>
      </c>
      <c r="I4779" s="253"/>
      <c r="J4779" s="253">
        <f t="shared" si="76"/>
        <v>0</v>
      </c>
    </row>
    <row r="4780" spans="1:10">
      <c r="A4780" s="253">
        <v>4972</v>
      </c>
      <c r="B4780" s="253" t="s">
        <v>528</v>
      </c>
      <c r="C4780" s="253" t="s">
        <v>479</v>
      </c>
      <c r="D4780" s="253" t="s">
        <v>4</v>
      </c>
      <c r="I4780" s="253"/>
      <c r="J4780" s="253">
        <f t="shared" si="76"/>
        <v>0</v>
      </c>
    </row>
    <row r="4781" spans="1:10">
      <c r="A4781" s="253">
        <v>4973</v>
      </c>
      <c r="B4781" s="253" t="s">
        <v>528</v>
      </c>
      <c r="C4781" s="253" t="s">
        <v>479</v>
      </c>
      <c r="D4781" s="253" t="s">
        <v>4</v>
      </c>
      <c r="I4781" s="253"/>
      <c r="J4781" s="253">
        <f t="shared" si="76"/>
        <v>0</v>
      </c>
    </row>
    <row r="4782" spans="1:10">
      <c r="A4782" s="253">
        <v>4974</v>
      </c>
      <c r="B4782" s="253" t="s">
        <v>528</v>
      </c>
      <c r="C4782" s="253" t="s">
        <v>479</v>
      </c>
      <c r="D4782" s="253" t="s">
        <v>4</v>
      </c>
      <c r="I4782" s="253"/>
      <c r="J4782" s="253">
        <f t="shared" si="76"/>
        <v>0</v>
      </c>
    </row>
    <row r="4783" spans="1:10">
      <c r="A4783" s="253">
        <v>4975</v>
      </c>
      <c r="B4783" s="253" t="s">
        <v>528</v>
      </c>
      <c r="C4783" s="253" t="s">
        <v>479</v>
      </c>
      <c r="D4783" s="253" t="s">
        <v>4</v>
      </c>
      <c r="I4783" s="253"/>
      <c r="J4783" s="253">
        <f t="shared" si="76"/>
        <v>0</v>
      </c>
    </row>
    <row r="4784" spans="1:10">
      <c r="A4784" s="253">
        <v>4976</v>
      </c>
      <c r="B4784" s="253" t="s">
        <v>528</v>
      </c>
      <c r="C4784" s="253" t="s">
        <v>479</v>
      </c>
      <c r="D4784" s="253" t="s">
        <v>4</v>
      </c>
      <c r="I4784" s="253"/>
      <c r="J4784" s="253">
        <f t="shared" si="76"/>
        <v>0</v>
      </c>
    </row>
    <row r="4785" spans="1:10">
      <c r="A4785" s="253">
        <v>4977</v>
      </c>
      <c r="B4785" s="253" t="s">
        <v>528</v>
      </c>
      <c r="C4785" s="253" t="s">
        <v>479</v>
      </c>
      <c r="D4785" s="253" t="s">
        <v>4</v>
      </c>
      <c r="I4785" s="253"/>
      <c r="J4785" s="253">
        <f t="shared" si="76"/>
        <v>0</v>
      </c>
    </row>
    <row r="4786" spans="1:10">
      <c r="A4786" s="253">
        <v>4978</v>
      </c>
      <c r="B4786" s="253" t="s">
        <v>528</v>
      </c>
      <c r="C4786" s="253" t="s">
        <v>479</v>
      </c>
      <c r="D4786" s="253" t="s">
        <v>4</v>
      </c>
      <c r="I4786" s="253"/>
      <c r="J4786" s="253">
        <f t="shared" si="76"/>
        <v>0</v>
      </c>
    </row>
    <row r="4787" spans="1:10">
      <c r="A4787" s="253">
        <v>4979</v>
      </c>
      <c r="B4787" s="253" t="s">
        <v>528</v>
      </c>
      <c r="C4787" s="253" t="s">
        <v>479</v>
      </c>
      <c r="D4787" s="253" t="s">
        <v>4</v>
      </c>
      <c r="I4787" s="253"/>
      <c r="J4787" s="253">
        <f t="shared" si="76"/>
        <v>0</v>
      </c>
    </row>
    <row r="4788" spans="1:10">
      <c r="A4788" s="253">
        <v>4980</v>
      </c>
      <c r="B4788" s="253" t="s">
        <v>528</v>
      </c>
      <c r="C4788" s="253" t="s">
        <v>479</v>
      </c>
      <c r="D4788" s="253" t="s">
        <v>4</v>
      </c>
      <c r="I4788" s="253"/>
      <c r="J4788" s="253">
        <f t="shared" si="76"/>
        <v>0</v>
      </c>
    </row>
    <row r="4789" spans="1:10">
      <c r="A4789" s="253">
        <v>4981</v>
      </c>
      <c r="B4789" s="253" t="s">
        <v>528</v>
      </c>
      <c r="C4789" s="253" t="s">
        <v>479</v>
      </c>
      <c r="D4789" s="253" t="s">
        <v>4</v>
      </c>
      <c r="I4789" s="253"/>
      <c r="J4789" s="253">
        <f t="shared" si="76"/>
        <v>0</v>
      </c>
    </row>
    <row r="4790" spans="1:10">
      <c r="A4790" s="253">
        <v>4982</v>
      </c>
      <c r="B4790" s="253" t="s">
        <v>528</v>
      </c>
      <c r="C4790" s="253" t="s">
        <v>479</v>
      </c>
      <c r="D4790" s="253" t="s">
        <v>4</v>
      </c>
      <c r="I4790" s="253"/>
      <c r="J4790" s="253">
        <f t="shared" si="76"/>
        <v>0</v>
      </c>
    </row>
    <row r="4791" spans="1:10">
      <c r="A4791" s="253">
        <v>4983</v>
      </c>
      <c r="B4791" s="253" t="s">
        <v>528</v>
      </c>
      <c r="C4791" s="253" t="s">
        <v>479</v>
      </c>
      <c r="D4791" s="253" t="s">
        <v>4</v>
      </c>
      <c r="I4791" s="253"/>
      <c r="J4791" s="253">
        <f t="shared" si="76"/>
        <v>0</v>
      </c>
    </row>
    <row r="4792" spans="1:10">
      <c r="A4792" s="253">
        <v>4984</v>
      </c>
      <c r="B4792" s="253" t="s">
        <v>528</v>
      </c>
      <c r="C4792" s="253" t="s">
        <v>479</v>
      </c>
      <c r="D4792" s="253" t="s">
        <v>4</v>
      </c>
      <c r="I4792" s="253"/>
      <c r="J4792" s="253">
        <f t="shared" si="76"/>
        <v>0</v>
      </c>
    </row>
    <row r="4793" spans="1:10">
      <c r="A4793" s="253">
        <v>4985</v>
      </c>
      <c r="B4793" s="253" t="s">
        <v>528</v>
      </c>
      <c r="C4793" s="253" t="s">
        <v>479</v>
      </c>
      <c r="D4793" s="253" t="s">
        <v>4</v>
      </c>
      <c r="I4793" s="253"/>
      <c r="J4793" s="253">
        <f t="shared" si="76"/>
        <v>0</v>
      </c>
    </row>
    <row r="4794" spans="1:10">
      <c r="A4794" s="253">
        <v>4986</v>
      </c>
      <c r="B4794" s="253" t="s">
        <v>528</v>
      </c>
      <c r="C4794" s="253" t="s">
        <v>479</v>
      </c>
      <c r="D4794" s="253" t="s">
        <v>4</v>
      </c>
      <c r="I4794" s="253"/>
      <c r="J4794" s="253">
        <f t="shared" si="76"/>
        <v>0</v>
      </c>
    </row>
    <row r="4795" spans="1:10">
      <c r="A4795" s="253">
        <v>4987</v>
      </c>
      <c r="B4795" s="253" t="s">
        <v>528</v>
      </c>
      <c r="C4795" s="253" t="s">
        <v>479</v>
      </c>
      <c r="D4795" s="253" t="s">
        <v>4</v>
      </c>
      <c r="I4795" s="253"/>
      <c r="J4795" s="253">
        <f t="shared" si="76"/>
        <v>0</v>
      </c>
    </row>
    <row r="4796" spans="1:10">
      <c r="A4796" s="253">
        <v>4988</v>
      </c>
      <c r="B4796" s="253" t="s">
        <v>528</v>
      </c>
      <c r="C4796" s="253" t="s">
        <v>479</v>
      </c>
      <c r="D4796" s="253" t="s">
        <v>4</v>
      </c>
      <c r="I4796" s="253"/>
      <c r="J4796" s="253">
        <f t="shared" si="76"/>
        <v>0</v>
      </c>
    </row>
    <row r="4797" spans="1:10">
      <c r="A4797" s="253">
        <v>4989</v>
      </c>
      <c r="B4797" s="253" t="s">
        <v>528</v>
      </c>
      <c r="C4797" s="253" t="s">
        <v>479</v>
      </c>
      <c r="D4797" s="253" t="s">
        <v>4</v>
      </c>
      <c r="I4797" s="253"/>
      <c r="J4797" s="253">
        <f t="shared" si="76"/>
        <v>0</v>
      </c>
    </row>
    <row r="4798" spans="1:10">
      <c r="A4798" s="253">
        <v>4990</v>
      </c>
      <c r="B4798" s="253" t="s">
        <v>528</v>
      </c>
      <c r="C4798" s="253" t="s">
        <v>479</v>
      </c>
      <c r="D4798" s="253" t="s">
        <v>4</v>
      </c>
      <c r="I4798" s="253"/>
      <c r="J4798" s="253">
        <f t="shared" si="76"/>
        <v>0</v>
      </c>
    </row>
    <row r="4799" spans="1:10">
      <c r="A4799" s="253">
        <v>4991</v>
      </c>
      <c r="B4799" s="253" t="s">
        <v>528</v>
      </c>
      <c r="C4799" s="253" t="s">
        <v>479</v>
      </c>
      <c r="D4799" s="253" t="s">
        <v>4</v>
      </c>
      <c r="I4799" s="253"/>
      <c r="J4799" s="253">
        <f t="shared" si="76"/>
        <v>0</v>
      </c>
    </row>
    <row r="4800" spans="1:10">
      <c r="A4800" s="253">
        <v>4992</v>
      </c>
      <c r="B4800" s="253" t="s">
        <v>528</v>
      </c>
      <c r="C4800" s="253" t="s">
        <v>479</v>
      </c>
      <c r="D4800" s="253" t="s">
        <v>4</v>
      </c>
      <c r="I4800" s="253"/>
      <c r="J4800" s="253">
        <f t="shared" si="76"/>
        <v>0</v>
      </c>
    </row>
    <row r="4801" spans="1:10">
      <c r="A4801" s="253">
        <v>4993</v>
      </c>
      <c r="B4801" s="253" t="s">
        <v>528</v>
      </c>
      <c r="C4801" s="253" t="s">
        <v>479</v>
      </c>
      <c r="D4801" s="253" t="s">
        <v>4</v>
      </c>
      <c r="I4801" s="253"/>
      <c r="J4801" s="253">
        <f t="shared" si="76"/>
        <v>0</v>
      </c>
    </row>
    <row r="4802" spans="1:10">
      <c r="A4802" s="253">
        <v>4994</v>
      </c>
      <c r="B4802" s="253" t="s">
        <v>528</v>
      </c>
      <c r="C4802" s="253" t="s">
        <v>479</v>
      </c>
      <c r="D4802" s="253" t="s">
        <v>4</v>
      </c>
      <c r="I4802" s="253"/>
      <c r="J4802" s="253">
        <f t="shared" si="76"/>
        <v>0</v>
      </c>
    </row>
    <row r="4803" spans="1:10">
      <c r="A4803" s="253">
        <v>4995</v>
      </c>
      <c r="B4803" s="253" t="s">
        <v>528</v>
      </c>
      <c r="C4803" s="253" t="s">
        <v>479</v>
      </c>
      <c r="D4803" s="253" t="s">
        <v>4</v>
      </c>
      <c r="I4803" s="253"/>
      <c r="J4803" s="253">
        <f t="shared" si="76"/>
        <v>0</v>
      </c>
    </row>
    <row r="4804" spans="1:10">
      <c r="A4804" s="253">
        <v>4996</v>
      </c>
      <c r="B4804" s="253" t="s">
        <v>528</v>
      </c>
      <c r="C4804" s="253" t="s">
        <v>479</v>
      </c>
      <c r="D4804" s="253" t="s">
        <v>4</v>
      </c>
      <c r="I4804" s="253"/>
      <c r="J4804" s="253">
        <f t="shared" si="76"/>
        <v>0</v>
      </c>
    </row>
    <row r="4805" spans="1:10">
      <c r="A4805" s="253">
        <v>4997</v>
      </c>
      <c r="B4805" s="253" t="s">
        <v>528</v>
      </c>
      <c r="C4805" s="253" t="s">
        <v>479</v>
      </c>
      <c r="D4805" s="253" t="s">
        <v>4</v>
      </c>
      <c r="I4805" s="253"/>
      <c r="J4805" s="253">
        <f t="shared" si="76"/>
        <v>0</v>
      </c>
    </row>
    <row r="4806" spans="1:10">
      <c r="A4806" s="253">
        <v>4998</v>
      </c>
      <c r="B4806" s="253" t="s">
        <v>528</v>
      </c>
      <c r="C4806" s="253" t="s">
        <v>479</v>
      </c>
      <c r="D4806" s="253" t="s">
        <v>4</v>
      </c>
      <c r="I4806" s="253"/>
      <c r="J4806" s="253">
        <f t="shared" si="76"/>
        <v>0</v>
      </c>
    </row>
    <row r="4807" spans="1:10">
      <c r="A4807" s="253">
        <v>4999</v>
      </c>
      <c r="B4807" s="253" t="s">
        <v>528</v>
      </c>
      <c r="C4807" s="253" t="s">
        <v>479</v>
      </c>
      <c r="D4807" s="253" t="s">
        <v>4</v>
      </c>
      <c r="I4807" s="253"/>
      <c r="J4807" s="253">
        <f t="shared" si="76"/>
        <v>0</v>
      </c>
    </row>
    <row r="4808" spans="1:10">
      <c r="A4808" s="253">
        <v>5000</v>
      </c>
      <c r="B4808" s="253" t="s">
        <v>533</v>
      </c>
      <c r="C4808" s="253" t="s">
        <v>554</v>
      </c>
      <c r="D4808" s="253" t="s">
        <v>564</v>
      </c>
      <c r="E4808" s="254" t="s">
        <v>565</v>
      </c>
      <c r="F4808" s="254" t="s">
        <v>365</v>
      </c>
      <c r="G4808" s="257" t="s">
        <v>566</v>
      </c>
      <c r="H4808" s="254" t="s">
        <v>365</v>
      </c>
      <c r="J4808" s="253">
        <f t="shared" si="76"/>
        <v>1</v>
      </c>
    </row>
    <row r="4809" spans="1:10">
      <c r="A4809" s="253">
        <v>5001</v>
      </c>
      <c r="B4809" s="253" t="s">
        <v>533</v>
      </c>
      <c r="C4809" s="253" t="s">
        <v>554</v>
      </c>
      <c r="D4809" s="253" t="s">
        <v>565</v>
      </c>
      <c r="E4809" s="254" t="s">
        <v>565</v>
      </c>
      <c r="F4809" s="254" t="s">
        <v>365</v>
      </c>
      <c r="G4809" s="257" t="s">
        <v>566</v>
      </c>
      <c r="H4809" s="254" t="s">
        <v>365</v>
      </c>
      <c r="J4809" s="253">
        <f t="shared" ref="J4809:J4872" si="77">IF(E4809="Category 1",1,IF(E4809="Category 2",2,IF(E4809="Category 3",3,0)))</f>
        <v>1</v>
      </c>
    </row>
    <row r="4810" spans="1:10">
      <c r="A4810" s="253">
        <v>5002</v>
      </c>
      <c r="B4810" s="253" t="s">
        <v>533</v>
      </c>
      <c r="C4810" s="253" t="s">
        <v>554</v>
      </c>
      <c r="D4810" s="253" t="s">
        <v>565</v>
      </c>
      <c r="E4810" s="254" t="s">
        <v>565</v>
      </c>
      <c r="F4810" s="254" t="s">
        <v>365</v>
      </c>
      <c r="G4810" s="257" t="s">
        <v>566</v>
      </c>
      <c r="H4810" s="254" t="s">
        <v>365</v>
      </c>
      <c r="J4810" s="253">
        <f t="shared" si="77"/>
        <v>1</v>
      </c>
    </row>
    <row r="4811" spans="1:10">
      <c r="A4811" s="253">
        <v>5003</v>
      </c>
      <c r="B4811" s="253" t="s">
        <v>533</v>
      </c>
      <c r="C4811" s="253" t="s">
        <v>554</v>
      </c>
      <c r="D4811" s="253" t="s">
        <v>565</v>
      </c>
      <c r="E4811" s="254" t="s">
        <v>565</v>
      </c>
      <c r="F4811" s="254" t="s">
        <v>365</v>
      </c>
      <c r="G4811" s="257" t="s">
        <v>566</v>
      </c>
      <c r="H4811" s="254" t="s">
        <v>365</v>
      </c>
      <c r="J4811" s="253">
        <f t="shared" si="77"/>
        <v>1</v>
      </c>
    </row>
    <row r="4812" spans="1:10">
      <c r="A4812" s="253">
        <v>5004</v>
      </c>
      <c r="B4812" s="253" t="s">
        <v>533</v>
      </c>
      <c r="C4812" s="253" t="s">
        <v>554</v>
      </c>
      <c r="D4812" s="253" t="s">
        <v>565</v>
      </c>
      <c r="E4812" s="254" t="s">
        <v>565</v>
      </c>
      <c r="F4812" s="254" t="s">
        <v>365</v>
      </c>
      <c r="G4812" s="257" t="s">
        <v>566</v>
      </c>
      <c r="H4812" s="254" t="s">
        <v>365</v>
      </c>
      <c r="J4812" s="253">
        <f t="shared" si="77"/>
        <v>1</v>
      </c>
    </row>
    <row r="4813" spans="1:10">
      <c r="A4813" s="253">
        <v>5005</v>
      </c>
      <c r="B4813" s="253" t="s">
        <v>533</v>
      </c>
      <c r="C4813" s="253" t="s">
        <v>554</v>
      </c>
      <c r="D4813" s="253" t="s">
        <v>565</v>
      </c>
      <c r="E4813" s="254" t="s">
        <v>565</v>
      </c>
      <c r="F4813" s="254" t="s">
        <v>365</v>
      </c>
      <c r="G4813" s="257" t="s">
        <v>566</v>
      </c>
      <c r="H4813" s="254" t="s">
        <v>365</v>
      </c>
      <c r="J4813" s="253">
        <f t="shared" si="77"/>
        <v>1</v>
      </c>
    </row>
    <row r="4814" spans="1:10">
      <c r="A4814" s="253">
        <v>5006</v>
      </c>
      <c r="B4814" s="253" t="s">
        <v>533</v>
      </c>
      <c r="C4814" s="253" t="s">
        <v>553</v>
      </c>
      <c r="D4814" s="253" t="s">
        <v>565</v>
      </c>
      <c r="E4814" s="254" t="s">
        <v>565</v>
      </c>
      <c r="G4814" s="257" t="s">
        <v>566</v>
      </c>
      <c r="J4814" s="253">
        <f t="shared" si="77"/>
        <v>1</v>
      </c>
    </row>
    <row r="4815" spans="1:10">
      <c r="A4815" s="253">
        <v>5007</v>
      </c>
      <c r="B4815" s="253" t="s">
        <v>533</v>
      </c>
      <c r="C4815" s="253" t="s">
        <v>553</v>
      </c>
      <c r="D4815" s="253" t="s">
        <v>565</v>
      </c>
      <c r="E4815" s="254" t="s">
        <v>565</v>
      </c>
      <c r="G4815" s="257" t="s">
        <v>566</v>
      </c>
      <c r="J4815" s="253">
        <f t="shared" si="77"/>
        <v>1</v>
      </c>
    </row>
    <row r="4816" spans="1:10">
      <c r="A4816" s="253">
        <v>5008</v>
      </c>
      <c r="B4816" s="253" t="s">
        <v>533</v>
      </c>
      <c r="C4816" s="253" t="s">
        <v>553</v>
      </c>
      <c r="D4816" s="253" t="s">
        <v>565</v>
      </c>
      <c r="E4816" s="254" t="s">
        <v>565</v>
      </c>
      <c r="G4816" s="257" t="s">
        <v>566</v>
      </c>
      <c r="J4816" s="253">
        <f t="shared" si="77"/>
        <v>1</v>
      </c>
    </row>
    <row r="4817" spans="1:10">
      <c r="A4817" s="253">
        <v>5009</v>
      </c>
      <c r="B4817" s="253" t="s">
        <v>533</v>
      </c>
      <c r="C4817" s="253" t="s">
        <v>553</v>
      </c>
      <c r="D4817" s="253" t="s">
        <v>565</v>
      </c>
      <c r="E4817" s="254" t="s">
        <v>565</v>
      </c>
      <c r="G4817" s="257" t="s">
        <v>566</v>
      </c>
      <c r="J4817" s="253">
        <f t="shared" si="77"/>
        <v>1</v>
      </c>
    </row>
    <row r="4818" spans="1:10">
      <c r="A4818" s="253">
        <v>5010</v>
      </c>
      <c r="B4818" s="253" t="s">
        <v>533</v>
      </c>
      <c r="C4818" s="253" t="s">
        <v>553</v>
      </c>
      <c r="D4818" s="253" t="s">
        <v>565</v>
      </c>
      <c r="E4818" s="254" t="s">
        <v>565</v>
      </c>
      <c r="G4818" s="257" t="s">
        <v>566</v>
      </c>
      <c r="J4818" s="253">
        <f t="shared" si="77"/>
        <v>1</v>
      </c>
    </row>
    <row r="4819" spans="1:10">
      <c r="A4819" s="253">
        <v>5011</v>
      </c>
      <c r="B4819" s="253" t="s">
        <v>533</v>
      </c>
      <c r="C4819" s="253" t="s">
        <v>553</v>
      </c>
      <c r="D4819" s="253" t="s">
        <v>565</v>
      </c>
      <c r="E4819" s="254" t="s">
        <v>565</v>
      </c>
      <c r="G4819" s="257" t="s">
        <v>566</v>
      </c>
      <c r="J4819" s="253">
        <f t="shared" si="77"/>
        <v>1</v>
      </c>
    </row>
    <row r="4820" spans="1:10">
      <c r="A4820" s="253">
        <v>5012</v>
      </c>
      <c r="B4820" s="253" t="s">
        <v>533</v>
      </c>
      <c r="C4820" s="253" t="s">
        <v>553</v>
      </c>
      <c r="D4820" s="253" t="s">
        <v>565</v>
      </c>
      <c r="E4820" s="254" t="s">
        <v>565</v>
      </c>
      <c r="G4820" s="257" t="s">
        <v>566</v>
      </c>
      <c r="J4820" s="253">
        <f t="shared" si="77"/>
        <v>1</v>
      </c>
    </row>
    <row r="4821" spans="1:10">
      <c r="A4821" s="253">
        <v>5013</v>
      </c>
      <c r="B4821" s="253" t="s">
        <v>533</v>
      </c>
      <c r="C4821" s="253" t="s">
        <v>553</v>
      </c>
      <c r="D4821" s="253" t="s">
        <v>565</v>
      </c>
      <c r="E4821" s="254" t="s">
        <v>565</v>
      </c>
      <c r="G4821" s="257" t="s">
        <v>566</v>
      </c>
      <c r="J4821" s="253">
        <f t="shared" si="77"/>
        <v>1</v>
      </c>
    </row>
    <row r="4822" spans="1:10">
      <c r="A4822" s="253">
        <v>5014</v>
      </c>
      <c r="B4822" s="253" t="s">
        <v>533</v>
      </c>
      <c r="C4822" s="253" t="s">
        <v>553</v>
      </c>
      <c r="D4822" s="253" t="s">
        <v>565</v>
      </c>
      <c r="E4822" s="254" t="s">
        <v>565</v>
      </c>
      <c r="G4822" s="257" t="s">
        <v>566</v>
      </c>
      <c r="J4822" s="253">
        <f t="shared" si="77"/>
        <v>1</v>
      </c>
    </row>
    <row r="4823" spans="1:10">
      <c r="A4823" s="253">
        <v>5015</v>
      </c>
      <c r="B4823" s="253" t="s">
        <v>533</v>
      </c>
      <c r="C4823" s="253" t="s">
        <v>553</v>
      </c>
      <c r="D4823" s="253" t="s">
        <v>565</v>
      </c>
      <c r="E4823" s="254" t="s">
        <v>565</v>
      </c>
      <c r="G4823" s="257" t="s">
        <v>566</v>
      </c>
      <c r="J4823" s="253">
        <f t="shared" si="77"/>
        <v>1</v>
      </c>
    </row>
    <row r="4824" spans="1:10">
      <c r="A4824" s="253">
        <v>5016</v>
      </c>
      <c r="B4824" s="253" t="s">
        <v>533</v>
      </c>
      <c r="C4824" s="253" t="s">
        <v>553</v>
      </c>
      <c r="D4824" s="253" t="s">
        <v>565</v>
      </c>
      <c r="E4824" s="254" t="s">
        <v>565</v>
      </c>
      <c r="G4824" s="257" t="s">
        <v>566</v>
      </c>
      <c r="J4824" s="253">
        <f t="shared" si="77"/>
        <v>1</v>
      </c>
    </row>
    <row r="4825" spans="1:10">
      <c r="A4825" s="253">
        <v>5017</v>
      </c>
      <c r="B4825" s="253" t="s">
        <v>533</v>
      </c>
      <c r="C4825" s="253" t="s">
        <v>553</v>
      </c>
      <c r="D4825" s="253" t="s">
        <v>565</v>
      </c>
      <c r="E4825" s="254" t="s">
        <v>565</v>
      </c>
      <c r="G4825" s="257" t="s">
        <v>566</v>
      </c>
      <c r="J4825" s="253">
        <f t="shared" si="77"/>
        <v>1</v>
      </c>
    </row>
    <row r="4826" spans="1:10">
      <c r="A4826" s="253">
        <v>5018</v>
      </c>
      <c r="B4826" s="253" t="s">
        <v>533</v>
      </c>
      <c r="C4826" s="253" t="s">
        <v>553</v>
      </c>
      <c r="D4826" s="253" t="s">
        <v>565</v>
      </c>
      <c r="E4826" s="254" t="s">
        <v>565</v>
      </c>
      <c r="G4826" s="257" t="s">
        <v>566</v>
      </c>
      <c r="J4826" s="253">
        <f t="shared" si="77"/>
        <v>1</v>
      </c>
    </row>
    <row r="4827" spans="1:10">
      <c r="A4827" s="253">
        <v>5019</v>
      </c>
      <c r="B4827" s="253" t="s">
        <v>533</v>
      </c>
      <c r="C4827" s="253" t="s">
        <v>553</v>
      </c>
      <c r="D4827" s="253" t="s">
        <v>565</v>
      </c>
      <c r="E4827" s="254" t="s">
        <v>565</v>
      </c>
      <c r="G4827" s="257" t="s">
        <v>566</v>
      </c>
      <c r="J4827" s="253">
        <f t="shared" si="77"/>
        <v>1</v>
      </c>
    </row>
    <row r="4828" spans="1:10">
      <c r="A4828" s="253">
        <v>5020</v>
      </c>
      <c r="B4828" s="253" t="s">
        <v>533</v>
      </c>
      <c r="C4828" s="253" t="s">
        <v>553</v>
      </c>
      <c r="D4828" s="253" t="s">
        <v>565</v>
      </c>
      <c r="E4828" s="254" t="s">
        <v>565</v>
      </c>
      <c r="G4828" s="257" t="s">
        <v>566</v>
      </c>
      <c r="J4828" s="253">
        <f t="shared" si="77"/>
        <v>1</v>
      </c>
    </row>
    <row r="4829" spans="1:10">
      <c r="A4829" s="253">
        <v>5021</v>
      </c>
      <c r="B4829" s="253" t="s">
        <v>533</v>
      </c>
      <c r="C4829" s="253" t="s">
        <v>553</v>
      </c>
      <c r="D4829" s="253" t="s">
        <v>565</v>
      </c>
      <c r="E4829" s="254" t="s">
        <v>565</v>
      </c>
      <c r="G4829" s="257" t="s">
        <v>566</v>
      </c>
      <c r="J4829" s="253">
        <f t="shared" si="77"/>
        <v>1</v>
      </c>
    </row>
    <row r="4830" spans="1:10">
      <c r="A4830" s="253">
        <v>5022</v>
      </c>
      <c r="B4830" s="253" t="s">
        <v>533</v>
      </c>
      <c r="C4830" s="253" t="s">
        <v>553</v>
      </c>
      <c r="D4830" s="253" t="s">
        <v>565</v>
      </c>
      <c r="E4830" s="254" t="s">
        <v>565</v>
      </c>
      <c r="G4830" s="257" t="s">
        <v>566</v>
      </c>
      <c r="J4830" s="253">
        <f t="shared" si="77"/>
        <v>1</v>
      </c>
    </row>
    <row r="4831" spans="1:10">
      <c r="A4831" s="253">
        <v>5023</v>
      </c>
      <c r="B4831" s="253" t="s">
        <v>533</v>
      </c>
      <c r="C4831" s="253" t="s">
        <v>553</v>
      </c>
      <c r="D4831" s="253" t="s">
        <v>565</v>
      </c>
      <c r="E4831" s="254" t="s">
        <v>565</v>
      </c>
      <c r="G4831" s="257" t="s">
        <v>566</v>
      </c>
      <c r="J4831" s="253">
        <f t="shared" si="77"/>
        <v>1</v>
      </c>
    </row>
    <row r="4832" spans="1:10">
      <c r="A4832" s="253">
        <v>5024</v>
      </c>
      <c r="B4832" s="253" t="s">
        <v>533</v>
      </c>
      <c r="C4832" s="253" t="s">
        <v>553</v>
      </c>
      <c r="D4832" s="253" t="s">
        <v>565</v>
      </c>
      <c r="E4832" s="254" t="s">
        <v>565</v>
      </c>
      <c r="G4832" s="257" t="s">
        <v>566</v>
      </c>
      <c r="J4832" s="253">
        <f t="shared" si="77"/>
        <v>1</v>
      </c>
    </row>
    <row r="4833" spans="1:10">
      <c r="A4833" s="253">
        <v>5025</v>
      </c>
      <c r="B4833" s="253" t="s">
        <v>533</v>
      </c>
      <c r="C4833" s="253" t="s">
        <v>553</v>
      </c>
      <c r="D4833" s="253" t="s">
        <v>565</v>
      </c>
      <c r="E4833" s="254" t="s">
        <v>565</v>
      </c>
      <c r="G4833" s="257" t="s">
        <v>566</v>
      </c>
      <c r="J4833" s="253">
        <f t="shared" si="77"/>
        <v>1</v>
      </c>
    </row>
    <row r="4834" spans="1:10">
      <c r="A4834" s="253">
        <v>5026</v>
      </c>
      <c r="B4834" s="253" t="s">
        <v>533</v>
      </c>
      <c r="C4834" s="253" t="s">
        <v>553</v>
      </c>
      <c r="D4834" s="253" t="s">
        <v>565</v>
      </c>
      <c r="E4834" s="254" t="s">
        <v>565</v>
      </c>
      <c r="G4834" s="257" t="s">
        <v>566</v>
      </c>
      <c r="J4834" s="253">
        <f t="shared" si="77"/>
        <v>1</v>
      </c>
    </row>
    <row r="4835" spans="1:10">
      <c r="A4835" s="253">
        <v>5027</v>
      </c>
      <c r="B4835" s="253" t="s">
        <v>533</v>
      </c>
      <c r="C4835" s="253" t="s">
        <v>553</v>
      </c>
      <c r="D4835" s="253" t="s">
        <v>565</v>
      </c>
      <c r="E4835" s="254" t="s">
        <v>565</v>
      </c>
      <c r="G4835" s="257" t="s">
        <v>566</v>
      </c>
      <c r="J4835" s="253">
        <f t="shared" si="77"/>
        <v>1</v>
      </c>
    </row>
    <row r="4836" spans="1:10">
      <c r="A4836" s="253">
        <v>5028</v>
      </c>
      <c r="B4836" s="253" t="s">
        <v>533</v>
      </c>
      <c r="C4836" s="253" t="s">
        <v>553</v>
      </c>
      <c r="D4836" s="253" t="s">
        <v>565</v>
      </c>
      <c r="E4836" s="254" t="s">
        <v>565</v>
      </c>
      <c r="G4836" s="257" t="s">
        <v>566</v>
      </c>
      <c r="J4836" s="253">
        <f t="shared" si="77"/>
        <v>1</v>
      </c>
    </row>
    <row r="4837" spans="1:10">
      <c r="A4837" s="253">
        <v>5029</v>
      </c>
      <c r="B4837" s="253" t="s">
        <v>533</v>
      </c>
      <c r="C4837" s="253" t="s">
        <v>553</v>
      </c>
      <c r="D4837" s="253" t="s">
        <v>565</v>
      </c>
      <c r="E4837" s="254" t="s">
        <v>565</v>
      </c>
      <c r="G4837" s="257" t="s">
        <v>566</v>
      </c>
      <c r="J4837" s="253">
        <f t="shared" si="77"/>
        <v>1</v>
      </c>
    </row>
    <row r="4838" spans="1:10">
      <c r="A4838" s="253">
        <v>5030</v>
      </c>
      <c r="B4838" s="253" t="s">
        <v>533</v>
      </c>
      <c r="C4838" s="253" t="s">
        <v>553</v>
      </c>
      <c r="D4838" s="253" t="s">
        <v>565</v>
      </c>
      <c r="E4838" s="254" t="s">
        <v>565</v>
      </c>
      <c r="G4838" s="257" t="s">
        <v>566</v>
      </c>
      <c r="J4838" s="253">
        <f t="shared" si="77"/>
        <v>1</v>
      </c>
    </row>
    <row r="4839" spans="1:10">
      <c r="A4839" s="253">
        <v>5031</v>
      </c>
      <c r="B4839" s="253" t="s">
        <v>533</v>
      </c>
      <c r="C4839" s="253" t="s">
        <v>553</v>
      </c>
      <c r="D4839" s="253" t="s">
        <v>565</v>
      </c>
      <c r="E4839" s="254" t="s">
        <v>565</v>
      </c>
      <c r="G4839" s="257" t="s">
        <v>566</v>
      </c>
      <c r="J4839" s="253">
        <f t="shared" si="77"/>
        <v>1</v>
      </c>
    </row>
    <row r="4840" spans="1:10">
      <c r="A4840" s="253">
        <v>5032</v>
      </c>
      <c r="B4840" s="253" t="s">
        <v>533</v>
      </c>
      <c r="C4840" s="253" t="s">
        <v>553</v>
      </c>
      <c r="D4840" s="253" t="s">
        <v>565</v>
      </c>
      <c r="E4840" s="254" t="s">
        <v>565</v>
      </c>
      <c r="G4840" s="257" t="s">
        <v>566</v>
      </c>
      <c r="J4840" s="253">
        <f t="shared" si="77"/>
        <v>1</v>
      </c>
    </row>
    <row r="4841" spans="1:10">
      <c r="A4841" s="253">
        <v>5033</v>
      </c>
      <c r="B4841" s="253" t="s">
        <v>533</v>
      </c>
      <c r="C4841" s="253" t="s">
        <v>553</v>
      </c>
      <c r="D4841" s="253" t="s">
        <v>565</v>
      </c>
      <c r="E4841" s="254" t="s">
        <v>565</v>
      </c>
      <c r="G4841" s="257" t="s">
        <v>566</v>
      </c>
      <c r="J4841" s="253">
        <f t="shared" si="77"/>
        <v>1</v>
      </c>
    </row>
    <row r="4842" spans="1:10">
      <c r="A4842" s="253">
        <v>5034</v>
      </c>
      <c r="B4842" s="253" t="s">
        <v>533</v>
      </c>
      <c r="C4842" s="253" t="s">
        <v>553</v>
      </c>
      <c r="D4842" s="253" t="s">
        <v>565</v>
      </c>
      <c r="E4842" s="254" t="s">
        <v>565</v>
      </c>
      <c r="G4842" s="257" t="s">
        <v>566</v>
      </c>
      <c r="J4842" s="253">
        <f t="shared" si="77"/>
        <v>1</v>
      </c>
    </row>
    <row r="4843" spans="1:10">
      <c r="A4843" s="253">
        <v>5035</v>
      </c>
      <c r="B4843" s="253" t="s">
        <v>533</v>
      </c>
      <c r="C4843" s="253" t="s">
        <v>553</v>
      </c>
      <c r="D4843" s="253" t="s">
        <v>565</v>
      </c>
      <c r="E4843" s="254" t="s">
        <v>565</v>
      </c>
      <c r="G4843" s="257" t="s">
        <v>566</v>
      </c>
      <c r="J4843" s="253">
        <f t="shared" si="77"/>
        <v>1</v>
      </c>
    </row>
    <row r="4844" spans="1:10">
      <c r="A4844" s="253">
        <v>5036</v>
      </c>
      <c r="B4844" s="253" t="s">
        <v>533</v>
      </c>
      <c r="C4844" s="253" t="s">
        <v>553</v>
      </c>
      <c r="D4844" s="253" t="s">
        <v>565</v>
      </c>
      <c r="E4844" s="254" t="s">
        <v>565</v>
      </c>
      <c r="G4844" s="257" t="s">
        <v>566</v>
      </c>
      <c r="J4844" s="253">
        <f t="shared" si="77"/>
        <v>1</v>
      </c>
    </row>
    <row r="4845" spans="1:10">
      <c r="A4845" s="253">
        <v>5037</v>
      </c>
      <c r="B4845" s="253" t="s">
        <v>533</v>
      </c>
      <c r="C4845" s="253" t="s">
        <v>553</v>
      </c>
      <c r="D4845" s="253" t="s">
        <v>565</v>
      </c>
      <c r="E4845" s="254" t="s">
        <v>565</v>
      </c>
      <c r="G4845" s="257" t="s">
        <v>566</v>
      </c>
      <c r="J4845" s="253">
        <f t="shared" si="77"/>
        <v>1</v>
      </c>
    </row>
    <row r="4846" spans="1:10">
      <c r="A4846" s="253">
        <v>5038</v>
      </c>
      <c r="B4846" s="253" t="s">
        <v>533</v>
      </c>
      <c r="C4846" s="253" t="s">
        <v>553</v>
      </c>
      <c r="D4846" s="253" t="s">
        <v>565</v>
      </c>
      <c r="E4846" s="254" t="s">
        <v>565</v>
      </c>
      <c r="G4846" s="257" t="s">
        <v>566</v>
      </c>
      <c r="J4846" s="253">
        <f t="shared" si="77"/>
        <v>1</v>
      </c>
    </row>
    <row r="4847" spans="1:10">
      <c r="A4847" s="253">
        <v>5039</v>
      </c>
      <c r="B4847" s="253" t="s">
        <v>533</v>
      </c>
      <c r="C4847" s="253" t="s">
        <v>553</v>
      </c>
      <c r="D4847" s="253" t="s">
        <v>565</v>
      </c>
      <c r="E4847" s="254" t="s">
        <v>565</v>
      </c>
      <c r="G4847" s="257" t="s">
        <v>566</v>
      </c>
      <c r="J4847" s="253">
        <f t="shared" si="77"/>
        <v>1</v>
      </c>
    </row>
    <row r="4848" spans="1:10">
      <c r="A4848" s="253">
        <v>5040</v>
      </c>
      <c r="B4848" s="253" t="s">
        <v>533</v>
      </c>
      <c r="C4848" s="253" t="s">
        <v>553</v>
      </c>
      <c r="D4848" s="253" t="s">
        <v>565</v>
      </c>
      <c r="E4848" s="254" t="s">
        <v>565</v>
      </c>
      <c r="G4848" s="257" t="s">
        <v>566</v>
      </c>
      <c r="J4848" s="253">
        <f t="shared" si="77"/>
        <v>1</v>
      </c>
    </row>
    <row r="4849" spans="1:10">
      <c r="A4849" s="253">
        <v>5041</v>
      </c>
      <c r="B4849" s="253" t="s">
        <v>533</v>
      </c>
      <c r="C4849" s="253" t="s">
        <v>553</v>
      </c>
      <c r="D4849" s="253" t="s">
        <v>565</v>
      </c>
      <c r="E4849" s="254" t="s">
        <v>565</v>
      </c>
      <c r="G4849" s="257" t="s">
        <v>566</v>
      </c>
      <c r="J4849" s="253">
        <f t="shared" si="77"/>
        <v>1</v>
      </c>
    </row>
    <row r="4850" spans="1:10">
      <c r="A4850" s="253">
        <v>5042</v>
      </c>
      <c r="B4850" s="253" t="s">
        <v>533</v>
      </c>
      <c r="C4850" s="253" t="s">
        <v>553</v>
      </c>
      <c r="D4850" s="253" t="s">
        <v>565</v>
      </c>
      <c r="E4850" s="254" t="s">
        <v>565</v>
      </c>
      <c r="G4850" s="257" t="s">
        <v>566</v>
      </c>
      <c r="J4850" s="253">
        <f t="shared" si="77"/>
        <v>1</v>
      </c>
    </row>
    <row r="4851" spans="1:10">
      <c r="A4851" s="253">
        <v>5043</v>
      </c>
      <c r="B4851" s="253" t="s">
        <v>533</v>
      </c>
      <c r="C4851" s="253" t="s">
        <v>553</v>
      </c>
      <c r="D4851" s="253" t="s">
        <v>565</v>
      </c>
      <c r="E4851" s="254" t="s">
        <v>565</v>
      </c>
      <c r="G4851" s="257" t="s">
        <v>566</v>
      </c>
      <c r="J4851" s="253">
        <f t="shared" si="77"/>
        <v>1</v>
      </c>
    </row>
    <row r="4852" spans="1:10">
      <c r="A4852" s="253">
        <v>5044</v>
      </c>
      <c r="B4852" s="253" t="s">
        <v>533</v>
      </c>
      <c r="C4852" s="253" t="s">
        <v>553</v>
      </c>
      <c r="D4852" s="253" t="s">
        <v>565</v>
      </c>
      <c r="E4852" s="254" t="s">
        <v>565</v>
      </c>
      <c r="G4852" s="257" t="s">
        <v>566</v>
      </c>
      <c r="J4852" s="253">
        <f t="shared" si="77"/>
        <v>1</v>
      </c>
    </row>
    <row r="4853" spans="1:10">
      <c r="A4853" s="253">
        <v>5045</v>
      </c>
      <c r="B4853" s="253" t="s">
        <v>533</v>
      </c>
      <c r="C4853" s="253" t="s">
        <v>553</v>
      </c>
      <c r="D4853" s="253" t="s">
        <v>565</v>
      </c>
      <c r="E4853" s="254" t="s">
        <v>565</v>
      </c>
      <c r="G4853" s="257" t="s">
        <v>566</v>
      </c>
      <c r="J4853" s="253">
        <f t="shared" si="77"/>
        <v>1</v>
      </c>
    </row>
    <row r="4854" spans="1:10">
      <c r="A4854" s="253">
        <v>5046</v>
      </c>
      <c r="B4854" s="253" t="s">
        <v>533</v>
      </c>
      <c r="C4854" s="253" t="s">
        <v>553</v>
      </c>
      <c r="D4854" s="253" t="s">
        <v>565</v>
      </c>
      <c r="E4854" s="254" t="s">
        <v>565</v>
      </c>
      <c r="G4854" s="257" t="s">
        <v>566</v>
      </c>
      <c r="J4854" s="253">
        <f t="shared" si="77"/>
        <v>1</v>
      </c>
    </row>
    <row r="4855" spans="1:10">
      <c r="A4855" s="253">
        <v>5047</v>
      </c>
      <c r="B4855" s="253" t="s">
        <v>533</v>
      </c>
      <c r="C4855" s="253" t="s">
        <v>553</v>
      </c>
      <c r="D4855" s="253" t="s">
        <v>565</v>
      </c>
      <c r="E4855" s="254" t="s">
        <v>565</v>
      </c>
      <c r="G4855" s="257" t="s">
        <v>566</v>
      </c>
      <c r="J4855" s="253">
        <f t="shared" si="77"/>
        <v>1</v>
      </c>
    </row>
    <row r="4856" spans="1:10">
      <c r="A4856" s="253">
        <v>5048</v>
      </c>
      <c r="B4856" s="253" t="s">
        <v>533</v>
      </c>
      <c r="C4856" s="253" t="s">
        <v>553</v>
      </c>
      <c r="D4856" s="253" t="s">
        <v>565</v>
      </c>
      <c r="E4856" s="254" t="s">
        <v>565</v>
      </c>
      <c r="G4856" s="257" t="s">
        <v>566</v>
      </c>
      <c r="J4856" s="253">
        <f t="shared" si="77"/>
        <v>1</v>
      </c>
    </row>
    <row r="4857" spans="1:10">
      <c r="A4857" s="253">
        <v>5049</v>
      </c>
      <c r="B4857" s="253" t="s">
        <v>533</v>
      </c>
      <c r="C4857" s="253" t="s">
        <v>553</v>
      </c>
      <c r="D4857" s="253" t="s">
        <v>565</v>
      </c>
      <c r="E4857" s="254" t="s">
        <v>565</v>
      </c>
      <c r="G4857" s="257" t="s">
        <v>566</v>
      </c>
      <c r="J4857" s="253">
        <f t="shared" si="77"/>
        <v>1</v>
      </c>
    </row>
    <row r="4858" spans="1:10">
      <c r="A4858" s="253">
        <v>5050</v>
      </c>
      <c r="B4858" s="253" t="s">
        <v>533</v>
      </c>
      <c r="C4858" s="253" t="s">
        <v>553</v>
      </c>
      <c r="D4858" s="253" t="s">
        <v>565</v>
      </c>
      <c r="E4858" s="254" t="s">
        <v>565</v>
      </c>
      <c r="G4858" s="257" t="s">
        <v>566</v>
      </c>
      <c r="J4858" s="253">
        <f t="shared" si="77"/>
        <v>1</v>
      </c>
    </row>
    <row r="4859" spans="1:10">
      <c r="A4859" s="253">
        <v>5051</v>
      </c>
      <c r="B4859" s="253" t="s">
        <v>533</v>
      </c>
      <c r="C4859" s="253" t="s">
        <v>553</v>
      </c>
      <c r="D4859" s="253" t="s">
        <v>565</v>
      </c>
      <c r="E4859" s="254" t="s">
        <v>565</v>
      </c>
      <c r="G4859" s="257" t="s">
        <v>566</v>
      </c>
      <c r="J4859" s="253">
        <f t="shared" si="77"/>
        <v>1</v>
      </c>
    </row>
    <row r="4860" spans="1:10">
      <c r="A4860" s="253">
        <v>5052</v>
      </c>
      <c r="B4860" s="253" t="s">
        <v>533</v>
      </c>
      <c r="C4860" s="253" t="s">
        <v>553</v>
      </c>
      <c r="D4860" s="253" t="s">
        <v>565</v>
      </c>
      <c r="E4860" s="254" t="s">
        <v>565</v>
      </c>
      <c r="G4860" s="257" t="s">
        <v>566</v>
      </c>
      <c r="J4860" s="253">
        <f t="shared" si="77"/>
        <v>1</v>
      </c>
    </row>
    <row r="4861" spans="1:10">
      <c r="A4861" s="253">
        <v>5053</v>
      </c>
      <c r="B4861" s="253" t="s">
        <v>533</v>
      </c>
      <c r="C4861" s="253" t="s">
        <v>553</v>
      </c>
      <c r="D4861" s="253" t="s">
        <v>565</v>
      </c>
      <c r="E4861" s="254" t="s">
        <v>565</v>
      </c>
      <c r="G4861" s="257" t="s">
        <v>566</v>
      </c>
      <c r="J4861" s="253">
        <f t="shared" si="77"/>
        <v>1</v>
      </c>
    </row>
    <row r="4862" spans="1:10">
      <c r="A4862" s="253">
        <v>5054</v>
      </c>
      <c r="B4862" s="253" t="s">
        <v>533</v>
      </c>
      <c r="C4862" s="253" t="s">
        <v>553</v>
      </c>
      <c r="D4862" s="253" t="s">
        <v>565</v>
      </c>
      <c r="E4862" s="254" t="s">
        <v>565</v>
      </c>
      <c r="G4862" s="257" t="s">
        <v>566</v>
      </c>
      <c r="J4862" s="253">
        <f t="shared" si="77"/>
        <v>1</v>
      </c>
    </row>
    <row r="4863" spans="1:10">
      <c r="A4863" s="253">
        <v>5055</v>
      </c>
      <c r="B4863" s="253" t="s">
        <v>533</v>
      </c>
      <c r="C4863" s="253" t="s">
        <v>553</v>
      </c>
      <c r="D4863" s="253" t="s">
        <v>565</v>
      </c>
      <c r="E4863" s="254" t="s">
        <v>565</v>
      </c>
      <c r="G4863" s="257" t="s">
        <v>566</v>
      </c>
      <c r="J4863" s="253">
        <f t="shared" si="77"/>
        <v>1</v>
      </c>
    </row>
    <row r="4864" spans="1:10">
      <c r="A4864" s="253">
        <v>5056</v>
      </c>
      <c r="B4864" s="253" t="s">
        <v>533</v>
      </c>
      <c r="C4864" s="253" t="s">
        <v>553</v>
      </c>
      <c r="D4864" s="253" t="s">
        <v>565</v>
      </c>
      <c r="E4864" s="254" t="s">
        <v>565</v>
      </c>
      <c r="G4864" s="257" t="s">
        <v>566</v>
      </c>
      <c r="J4864" s="253">
        <f t="shared" si="77"/>
        <v>1</v>
      </c>
    </row>
    <row r="4865" spans="1:10">
      <c r="A4865" s="253">
        <v>5057</v>
      </c>
      <c r="B4865" s="253" t="s">
        <v>533</v>
      </c>
      <c r="C4865" s="253" t="s">
        <v>553</v>
      </c>
      <c r="D4865" s="253" t="s">
        <v>565</v>
      </c>
      <c r="E4865" s="254" t="s">
        <v>565</v>
      </c>
      <c r="G4865" s="257" t="s">
        <v>566</v>
      </c>
      <c r="J4865" s="253">
        <f t="shared" si="77"/>
        <v>1</v>
      </c>
    </row>
    <row r="4866" spans="1:10">
      <c r="A4866" s="253">
        <v>5058</v>
      </c>
      <c r="B4866" s="253" t="s">
        <v>533</v>
      </c>
      <c r="C4866" s="253" t="s">
        <v>553</v>
      </c>
      <c r="D4866" s="253" t="s">
        <v>565</v>
      </c>
      <c r="E4866" s="254" t="s">
        <v>565</v>
      </c>
      <c r="G4866" s="257" t="s">
        <v>566</v>
      </c>
      <c r="J4866" s="253">
        <f t="shared" si="77"/>
        <v>1</v>
      </c>
    </row>
    <row r="4867" spans="1:10">
      <c r="A4867" s="253">
        <v>5059</v>
      </c>
      <c r="B4867" s="253" t="s">
        <v>533</v>
      </c>
      <c r="C4867" s="253" t="s">
        <v>553</v>
      </c>
      <c r="D4867" s="253" t="s">
        <v>565</v>
      </c>
      <c r="E4867" s="254" t="s">
        <v>565</v>
      </c>
      <c r="G4867" s="257" t="s">
        <v>566</v>
      </c>
      <c r="J4867" s="253">
        <f t="shared" si="77"/>
        <v>1</v>
      </c>
    </row>
    <row r="4868" spans="1:10">
      <c r="A4868" s="253">
        <v>5060</v>
      </c>
      <c r="B4868" s="253" t="s">
        <v>533</v>
      </c>
      <c r="C4868" s="253" t="s">
        <v>553</v>
      </c>
      <c r="D4868" s="253" t="s">
        <v>565</v>
      </c>
      <c r="E4868" s="254" t="s">
        <v>565</v>
      </c>
      <c r="G4868" s="257" t="s">
        <v>566</v>
      </c>
      <c r="J4868" s="253">
        <f t="shared" si="77"/>
        <v>1</v>
      </c>
    </row>
    <row r="4869" spans="1:10">
      <c r="A4869" s="253">
        <v>5061</v>
      </c>
      <c r="B4869" s="253" t="s">
        <v>533</v>
      </c>
      <c r="C4869" s="253" t="s">
        <v>553</v>
      </c>
      <c r="D4869" s="253" t="s">
        <v>565</v>
      </c>
      <c r="E4869" s="254" t="s">
        <v>565</v>
      </c>
      <c r="G4869" s="257" t="s">
        <v>566</v>
      </c>
      <c r="J4869" s="253">
        <f t="shared" si="77"/>
        <v>1</v>
      </c>
    </row>
    <row r="4870" spans="1:10">
      <c r="A4870" s="253">
        <v>5062</v>
      </c>
      <c r="B4870" s="253" t="s">
        <v>533</v>
      </c>
      <c r="C4870" s="253" t="s">
        <v>553</v>
      </c>
      <c r="D4870" s="253" t="s">
        <v>565</v>
      </c>
      <c r="E4870" s="254" t="s">
        <v>565</v>
      </c>
      <c r="G4870" s="257" t="s">
        <v>566</v>
      </c>
      <c r="J4870" s="253">
        <f t="shared" si="77"/>
        <v>1</v>
      </c>
    </row>
    <row r="4871" spans="1:10">
      <c r="A4871" s="253">
        <v>5063</v>
      </c>
      <c r="B4871" s="253" t="s">
        <v>533</v>
      </c>
      <c r="C4871" s="253" t="s">
        <v>553</v>
      </c>
      <c r="D4871" s="253" t="s">
        <v>565</v>
      </c>
      <c r="E4871" s="254" t="s">
        <v>565</v>
      </c>
      <c r="G4871" s="257" t="s">
        <v>566</v>
      </c>
      <c r="J4871" s="253">
        <f t="shared" si="77"/>
        <v>1</v>
      </c>
    </row>
    <row r="4872" spans="1:10">
      <c r="A4872" s="253">
        <v>5064</v>
      </c>
      <c r="B4872" s="253" t="s">
        <v>533</v>
      </c>
      <c r="C4872" s="253" t="s">
        <v>553</v>
      </c>
      <c r="D4872" s="253" t="s">
        <v>565</v>
      </c>
      <c r="E4872" s="254" t="s">
        <v>565</v>
      </c>
      <c r="G4872" s="257" t="s">
        <v>566</v>
      </c>
      <c r="J4872" s="253">
        <f t="shared" si="77"/>
        <v>1</v>
      </c>
    </row>
    <row r="4873" spans="1:10">
      <c r="A4873" s="253">
        <v>5065</v>
      </c>
      <c r="B4873" s="253" t="s">
        <v>533</v>
      </c>
      <c r="C4873" s="253" t="s">
        <v>553</v>
      </c>
      <c r="D4873" s="253" t="s">
        <v>565</v>
      </c>
      <c r="E4873" s="254" t="s">
        <v>565</v>
      </c>
      <c r="G4873" s="257" t="s">
        <v>566</v>
      </c>
      <c r="J4873" s="253">
        <f t="shared" ref="J4873:J4936" si="78">IF(E4873="Category 1",1,IF(E4873="Category 2",2,IF(E4873="Category 3",3,0)))</f>
        <v>1</v>
      </c>
    </row>
    <row r="4874" spans="1:10">
      <c r="A4874" s="253">
        <v>5066</v>
      </c>
      <c r="B4874" s="253" t="s">
        <v>533</v>
      </c>
      <c r="C4874" s="253" t="s">
        <v>553</v>
      </c>
      <c r="D4874" s="253" t="s">
        <v>565</v>
      </c>
      <c r="E4874" s="254" t="s">
        <v>565</v>
      </c>
      <c r="G4874" s="257" t="s">
        <v>566</v>
      </c>
      <c r="J4874" s="253">
        <f t="shared" si="78"/>
        <v>1</v>
      </c>
    </row>
    <row r="4875" spans="1:10">
      <c r="A4875" s="253">
        <v>5067</v>
      </c>
      <c r="B4875" s="253" t="s">
        <v>533</v>
      </c>
      <c r="C4875" s="253" t="s">
        <v>553</v>
      </c>
      <c r="D4875" s="253" t="s">
        <v>565</v>
      </c>
      <c r="E4875" s="254" t="s">
        <v>565</v>
      </c>
      <c r="G4875" s="257" t="s">
        <v>566</v>
      </c>
      <c r="J4875" s="253">
        <f t="shared" si="78"/>
        <v>1</v>
      </c>
    </row>
    <row r="4876" spans="1:10">
      <c r="A4876" s="253">
        <v>5068</v>
      </c>
      <c r="B4876" s="253" t="s">
        <v>533</v>
      </c>
      <c r="C4876" s="253" t="s">
        <v>553</v>
      </c>
      <c r="D4876" s="253" t="s">
        <v>565</v>
      </c>
      <c r="E4876" s="254" t="s">
        <v>565</v>
      </c>
      <c r="G4876" s="257" t="s">
        <v>566</v>
      </c>
      <c r="J4876" s="253">
        <f t="shared" si="78"/>
        <v>1</v>
      </c>
    </row>
    <row r="4877" spans="1:10">
      <c r="A4877" s="253">
        <v>5069</v>
      </c>
      <c r="B4877" s="253" t="s">
        <v>533</v>
      </c>
      <c r="C4877" s="253" t="s">
        <v>553</v>
      </c>
      <c r="D4877" s="253" t="s">
        <v>565</v>
      </c>
      <c r="E4877" s="254" t="s">
        <v>565</v>
      </c>
      <c r="G4877" s="257" t="s">
        <v>566</v>
      </c>
      <c r="J4877" s="253">
        <f t="shared" si="78"/>
        <v>1</v>
      </c>
    </row>
    <row r="4878" spans="1:10">
      <c r="A4878" s="253">
        <v>5070</v>
      </c>
      <c r="B4878" s="253" t="s">
        <v>533</v>
      </c>
      <c r="C4878" s="253" t="s">
        <v>553</v>
      </c>
      <c r="D4878" s="253" t="s">
        <v>565</v>
      </c>
      <c r="E4878" s="254" t="s">
        <v>565</v>
      </c>
      <c r="G4878" s="257" t="s">
        <v>566</v>
      </c>
      <c r="J4878" s="253">
        <f t="shared" si="78"/>
        <v>1</v>
      </c>
    </row>
    <row r="4879" spans="1:10">
      <c r="A4879" s="253">
        <v>5071</v>
      </c>
      <c r="B4879" s="253" t="s">
        <v>533</v>
      </c>
      <c r="C4879" s="253" t="s">
        <v>553</v>
      </c>
      <c r="D4879" s="253" t="s">
        <v>565</v>
      </c>
      <c r="E4879" s="254" t="s">
        <v>565</v>
      </c>
      <c r="G4879" s="257" t="s">
        <v>566</v>
      </c>
      <c r="J4879" s="253">
        <f t="shared" si="78"/>
        <v>1</v>
      </c>
    </row>
    <row r="4880" spans="1:10">
      <c r="A4880" s="253">
        <v>5072</v>
      </c>
      <c r="B4880" s="253" t="s">
        <v>533</v>
      </c>
      <c r="C4880" s="253" t="s">
        <v>553</v>
      </c>
      <c r="D4880" s="253" t="s">
        <v>565</v>
      </c>
      <c r="E4880" s="254" t="s">
        <v>565</v>
      </c>
      <c r="G4880" s="257" t="s">
        <v>566</v>
      </c>
      <c r="J4880" s="253">
        <f t="shared" si="78"/>
        <v>1</v>
      </c>
    </row>
    <row r="4881" spans="1:10">
      <c r="A4881" s="253">
        <v>5073</v>
      </c>
      <c r="B4881" s="253" t="s">
        <v>533</v>
      </c>
      <c r="C4881" s="253" t="s">
        <v>553</v>
      </c>
      <c r="D4881" s="253" t="s">
        <v>565</v>
      </c>
      <c r="E4881" s="254" t="s">
        <v>565</v>
      </c>
      <c r="G4881" s="257" t="s">
        <v>566</v>
      </c>
      <c r="J4881" s="253">
        <f t="shared" si="78"/>
        <v>1</v>
      </c>
    </row>
    <row r="4882" spans="1:10">
      <c r="A4882" s="253">
        <v>5074</v>
      </c>
      <c r="B4882" s="253" t="s">
        <v>533</v>
      </c>
      <c r="C4882" s="253" t="s">
        <v>553</v>
      </c>
      <c r="D4882" s="253" t="s">
        <v>565</v>
      </c>
      <c r="E4882" s="254" t="s">
        <v>565</v>
      </c>
      <c r="G4882" s="257" t="s">
        <v>566</v>
      </c>
      <c r="J4882" s="253">
        <f t="shared" si="78"/>
        <v>1</v>
      </c>
    </row>
    <row r="4883" spans="1:10">
      <c r="A4883" s="253">
        <v>5075</v>
      </c>
      <c r="B4883" s="253" t="s">
        <v>533</v>
      </c>
      <c r="C4883" s="253" t="s">
        <v>553</v>
      </c>
      <c r="D4883" s="253" t="s">
        <v>565</v>
      </c>
      <c r="E4883" s="254" t="s">
        <v>565</v>
      </c>
      <c r="G4883" s="257" t="s">
        <v>566</v>
      </c>
      <c r="J4883" s="253">
        <f t="shared" si="78"/>
        <v>1</v>
      </c>
    </row>
    <row r="4884" spans="1:10">
      <c r="A4884" s="253">
        <v>5076</v>
      </c>
      <c r="B4884" s="253" t="s">
        <v>533</v>
      </c>
      <c r="C4884" s="253" t="s">
        <v>553</v>
      </c>
      <c r="D4884" s="253" t="s">
        <v>565</v>
      </c>
      <c r="E4884" s="254" t="s">
        <v>565</v>
      </c>
      <c r="G4884" s="257" t="s">
        <v>566</v>
      </c>
      <c r="J4884" s="253">
        <f t="shared" si="78"/>
        <v>1</v>
      </c>
    </row>
    <row r="4885" spans="1:10">
      <c r="A4885" s="253">
        <v>5077</v>
      </c>
      <c r="B4885" s="253" t="s">
        <v>533</v>
      </c>
      <c r="C4885" s="253" t="s">
        <v>553</v>
      </c>
      <c r="D4885" s="253" t="s">
        <v>565</v>
      </c>
      <c r="E4885" s="254" t="s">
        <v>565</v>
      </c>
      <c r="G4885" s="257" t="s">
        <v>566</v>
      </c>
      <c r="J4885" s="253">
        <f t="shared" si="78"/>
        <v>1</v>
      </c>
    </row>
    <row r="4886" spans="1:10">
      <c r="A4886" s="253">
        <v>5078</v>
      </c>
      <c r="B4886" s="253" t="s">
        <v>533</v>
      </c>
      <c r="C4886" s="253" t="s">
        <v>553</v>
      </c>
      <c r="D4886" s="253" t="s">
        <v>565</v>
      </c>
      <c r="E4886" s="254" t="s">
        <v>565</v>
      </c>
      <c r="G4886" s="257" t="s">
        <v>566</v>
      </c>
      <c r="J4886" s="253">
        <f t="shared" si="78"/>
        <v>1</v>
      </c>
    </row>
    <row r="4887" spans="1:10">
      <c r="A4887" s="253">
        <v>5079</v>
      </c>
      <c r="B4887" s="253" t="s">
        <v>533</v>
      </c>
      <c r="C4887" s="253" t="s">
        <v>553</v>
      </c>
      <c r="D4887" s="253" t="s">
        <v>565</v>
      </c>
      <c r="E4887" s="254" t="s">
        <v>565</v>
      </c>
      <c r="G4887" s="257" t="s">
        <v>566</v>
      </c>
      <c r="J4887" s="253">
        <f t="shared" si="78"/>
        <v>1</v>
      </c>
    </row>
    <row r="4888" spans="1:10">
      <c r="A4888" s="253">
        <v>5080</v>
      </c>
      <c r="B4888" s="253" t="s">
        <v>533</v>
      </c>
      <c r="C4888" s="253" t="s">
        <v>553</v>
      </c>
      <c r="D4888" s="253" t="s">
        <v>565</v>
      </c>
      <c r="E4888" s="254" t="s">
        <v>565</v>
      </c>
      <c r="G4888" s="257" t="s">
        <v>566</v>
      </c>
      <c r="J4888" s="253">
        <f t="shared" si="78"/>
        <v>1</v>
      </c>
    </row>
    <row r="4889" spans="1:10">
      <c r="A4889" s="253">
        <v>5081</v>
      </c>
      <c r="B4889" s="253" t="s">
        <v>533</v>
      </c>
      <c r="C4889" s="253" t="s">
        <v>553</v>
      </c>
      <c r="D4889" s="253" t="s">
        <v>565</v>
      </c>
      <c r="E4889" s="254" t="s">
        <v>565</v>
      </c>
      <c r="G4889" s="257" t="s">
        <v>566</v>
      </c>
      <c r="J4889" s="253">
        <f t="shared" si="78"/>
        <v>1</v>
      </c>
    </row>
    <row r="4890" spans="1:10">
      <c r="A4890" s="253">
        <v>5082</v>
      </c>
      <c r="B4890" s="253" t="s">
        <v>533</v>
      </c>
      <c r="C4890" s="253" t="s">
        <v>553</v>
      </c>
      <c r="D4890" s="253" t="s">
        <v>565</v>
      </c>
      <c r="E4890" s="254" t="s">
        <v>565</v>
      </c>
      <c r="G4890" s="257" t="s">
        <v>566</v>
      </c>
      <c r="J4890" s="253">
        <f t="shared" si="78"/>
        <v>1</v>
      </c>
    </row>
    <row r="4891" spans="1:10">
      <c r="A4891" s="253">
        <v>5083</v>
      </c>
      <c r="B4891" s="253" t="s">
        <v>533</v>
      </c>
      <c r="C4891" s="253" t="s">
        <v>553</v>
      </c>
      <c r="D4891" s="253" t="s">
        <v>565</v>
      </c>
      <c r="E4891" s="254" t="s">
        <v>565</v>
      </c>
      <c r="G4891" s="257" t="s">
        <v>566</v>
      </c>
      <c r="J4891" s="253">
        <f t="shared" si="78"/>
        <v>1</v>
      </c>
    </row>
    <row r="4892" spans="1:10">
      <c r="A4892" s="253">
        <v>5084</v>
      </c>
      <c r="B4892" s="253" t="s">
        <v>533</v>
      </c>
      <c r="C4892" s="253" t="s">
        <v>553</v>
      </c>
      <c r="D4892" s="253" t="s">
        <v>565</v>
      </c>
      <c r="E4892" s="254" t="s">
        <v>565</v>
      </c>
      <c r="G4892" s="257" t="s">
        <v>566</v>
      </c>
      <c r="J4892" s="253">
        <f t="shared" si="78"/>
        <v>1</v>
      </c>
    </row>
    <row r="4893" spans="1:10">
      <c r="A4893" s="253">
        <v>5085</v>
      </c>
      <c r="B4893" s="253" t="s">
        <v>533</v>
      </c>
      <c r="C4893" s="253" t="s">
        <v>553</v>
      </c>
      <c r="D4893" s="253" t="s">
        <v>565</v>
      </c>
      <c r="E4893" s="254" t="s">
        <v>565</v>
      </c>
      <c r="G4893" s="257" t="s">
        <v>566</v>
      </c>
      <c r="J4893" s="253">
        <f t="shared" si="78"/>
        <v>1</v>
      </c>
    </row>
    <row r="4894" spans="1:10">
      <c r="A4894" s="253">
        <v>5086</v>
      </c>
      <c r="B4894" s="253" t="s">
        <v>533</v>
      </c>
      <c r="C4894" s="253" t="s">
        <v>553</v>
      </c>
      <c r="D4894" s="253" t="s">
        <v>565</v>
      </c>
      <c r="E4894" s="254" t="s">
        <v>565</v>
      </c>
      <c r="G4894" s="257" t="s">
        <v>566</v>
      </c>
      <c r="J4894" s="253">
        <f t="shared" si="78"/>
        <v>1</v>
      </c>
    </row>
    <row r="4895" spans="1:10">
      <c r="A4895" s="253">
        <v>5087</v>
      </c>
      <c r="B4895" s="253" t="s">
        <v>533</v>
      </c>
      <c r="C4895" s="253" t="s">
        <v>553</v>
      </c>
      <c r="D4895" s="253" t="s">
        <v>565</v>
      </c>
      <c r="E4895" s="254" t="s">
        <v>565</v>
      </c>
      <c r="G4895" s="257" t="s">
        <v>566</v>
      </c>
      <c r="J4895" s="253">
        <f t="shared" si="78"/>
        <v>1</v>
      </c>
    </row>
    <row r="4896" spans="1:10">
      <c r="A4896" s="253">
        <v>5088</v>
      </c>
      <c r="B4896" s="253" t="s">
        <v>533</v>
      </c>
      <c r="C4896" s="253" t="s">
        <v>553</v>
      </c>
      <c r="D4896" s="253" t="s">
        <v>565</v>
      </c>
      <c r="E4896" s="254" t="s">
        <v>565</v>
      </c>
      <c r="G4896" s="257" t="s">
        <v>566</v>
      </c>
      <c r="J4896" s="253">
        <f t="shared" si="78"/>
        <v>1</v>
      </c>
    </row>
    <row r="4897" spans="1:10">
      <c r="A4897" s="253">
        <v>5089</v>
      </c>
      <c r="B4897" s="253" t="s">
        <v>533</v>
      </c>
      <c r="C4897" s="253" t="s">
        <v>553</v>
      </c>
      <c r="D4897" s="253" t="s">
        <v>565</v>
      </c>
      <c r="E4897" s="254" t="s">
        <v>565</v>
      </c>
      <c r="G4897" s="257" t="s">
        <v>566</v>
      </c>
      <c r="J4897" s="253">
        <f t="shared" si="78"/>
        <v>1</v>
      </c>
    </row>
    <row r="4898" spans="1:10">
      <c r="A4898" s="253">
        <v>5090</v>
      </c>
      <c r="B4898" s="253" t="s">
        <v>533</v>
      </c>
      <c r="C4898" s="253" t="s">
        <v>553</v>
      </c>
      <c r="D4898" s="253" t="s">
        <v>565</v>
      </c>
      <c r="E4898" s="254" t="s">
        <v>565</v>
      </c>
      <c r="G4898" s="257" t="s">
        <v>566</v>
      </c>
      <c r="J4898" s="253">
        <f t="shared" si="78"/>
        <v>1</v>
      </c>
    </row>
    <row r="4899" spans="1:10">
      <c r="A4899" s="253">
        <v>5091</v>
      </c>
      <c r="B4899" s="253" t="s">
        <v>533</v>
      </c>
      <c r="C4899" s="253" t="s">
        <v>553</v>
      </c>
      <c r="D4899" s="253" t="s">
        <v>565</v>
      </c>
      <c r="E4899" s="254" t="s">
        <v>565</v>
      </c>
      <c r="G4899" s="257" t="s">
        <v>566</v>
      </c>
      <c r="J4899" s="253">
        <f t="shared" si="78"/>
        <v>1</v>
      </c>
    </row>
    <row r="4900" spans="1:10">
      <c r="A4900" s="253">
        <v>5092</v>
      </c>
      <c r="B4900" s="253" t="s">
        <v>533</v>
      </c>
      <c r="C4900" s="253" t="s">
        <v>553</v>
      </c>
      <c r="D4900" s="253" t="s">
        <v>565</v>
      </c>
      <c r="E4900" s="254" t="s">
        <v>565</v>
      </c>
      <c r="G4900" s="257" t="s">
        <v>566</v>
      </c>
      <c r="J4900" s="253">
        <f t="shared" si="78"/>
        <v>1</v>
      </c>
    </row>
    <row r="4901" spans="1:10">
      <c r="A4901" s="253">
        <v>5093</v>
      </c>
      <c r="B4901" s="253" t="s">
        <v>533</v>
      </c>
      <c r="C4901" s="253" t="s">
        <v>553</v>
      </c>
      <c r="D4901" s="253" t="s">
        <v>565</v>
      </c>
      <c r="E4901" s="254" t="s">
        <v>565</v>
      </c>
      <c r="G4901" s="257" t="s">
        <v>566</v>
      </c>
      <c r="J4901" s="253">
        <f t="shared" si="78"/>
        <v>1</v>
      </c>
    </row>
    <row r="4902" spans="1:10">
      <c r="A4902" s="253">
        <v>5094</v>
      </c>
      <c r="B4902" s="253" t="s">
        <v>533</v>
      </c>
      <c r="C4902" s="253" t="s">
        <v>553</v>
      </c>
      <c r="D4902" s="253" t="s">
        <v>565</v>
      </c>
      <c r="E4902" s="254" t="s">
        <v>565</v>
      </c>
      <c r="G4902" s="257" t="s">
        <v>566</v>
      </c>
      <c r="J4902" s="253">
        <f t="shared" si="78"/>
        <v>1</v>
      </c>
    </row>
    <row r="4903" spans="1:10">
      <c r="A4903" s="253">
        <v>5095</v>
      </c>
      <c r="B4903" s="253" t="s">
        <v>533</v>
      </c>
      <c r="C4903" s="253" t="s">
        <v>553</v>
      </c>
      <c r="D4903" s="253" t="s">
        <v>565</v>
      </c>
      <c r="E4903" s="254" t="s">
        <v>565</v>
      </c>
      <c r="G4903" s="257" t="s">
        <v>566</v>
      </c>
      <c r="J4903" s="253">
        <f t="shared" si="78"/>
        <v>1</v>
      </c>
    </row>
    <row r="4904" spans="1:10">
      <c r="A4904" s="253">
        <v>5096</v>
      </c>
      <c r="B4904" s="253" t="s">
        <v>533</v>
      </c>
      <c r="C4904" s="253" t="s">
        <v>553</v>
      </c>
      <c r="D4904" s="253" t="s">
        <v>565</v>
      </c>
      <c r="E4904" s="254" t="s">
        <v>565</v>
      </c>
      <c r="G4904" s="257" t="s">
        <v>566</v>
      </c>
      <c r="J4904" s="253">
        <f t="shared" si="78"/>
        <v>1</v>
      </c>
    </row>
    <row r="4905" spans="1:10">
      <c r="A4905" s="253">
        <v>5097</v>
      </c>
      <c r="B4905" s="253" t="s">
        <v>533</v>
      </c>
      <c r="C4905" s="253" t="s">
        <v>553</v>
      </c>
      <c r="D4905" s="253" t="s">
        <v>565</v>
      </c>
      <c r="E4905" s="254" t="s">
        <v>565</v>
      </c>
      <c r="G4905" s="257" t="s">
        <v>566</v>
      </c>
      <c r="J4905" s="253">
        <f t="shared" si="78"/>
        <v>1</v>
      </c>
    </row>
    <row r="4906" spans="1:10">
      <c r="A4906" s="253">
        <v>5098</v>
      </c>
      <c r="B4906" s="253" t="s">
        <v>533</v>
      </c>
      <c r="C4906" s="253" t="s">
        <v>553</v>
      </c>
      <c r="D4906" s="253" t="s">
        <v>565</v>
      </c>
      <c r="E4906" s="254" t="s">
        <v>565</v>
      </c>
      <c r="G4906" s="257" t="s">
        <v>566</v>
      </c>
      <c r="J4906" s="253">
        <f t="shared" si="78"/>
        <v>1</v>
      </c>
    </row>
    <row r="4907" spans="1:10">
      <c r="A4907" s="253">
        <v>5099</v>
      </c>
      <c r="B4907" s="253" t="s">
        <v>533</v>
      </c>
      <c r="C4907" s="253" t="s">
        <v>553</v>
      </c>
      <c r="D4907" s="253" t="s">
        <v>565</v>
      </c>
      <c r="E4907" s="254" t="s">
        <v>565</v>
      </c>
      <c r="G4907" s="257" t="s">
        <v>566</v>
      </c>
      <c r="J4907" s="253">
        <f t="shared" si="78"/>
        <v>1</v>
      </c>
    </row>
    <row r="4908" spans="1:10">
      <c r="A4908" s="253">
        <v>5100</v>
      </c>
      <c r="B4908" s="253" t="s">
        <v>533</v>
      </c>
      <c r="C4908" s="253" t="s">
        <v>553</v>
      </c>
      <c r="D4908" s="253" t="s">
        <v>565</v>
      </c>
      <c r="E4908" s="254" t="s">
        <v>565</v>
      </c>
      <c r="G4908" s="257" t="s">
        <v>566</v>
      </c>
      <c r="J4908" s="253">
        <f t="shared" si="78"/>
        <v>1</v>
      </c>
    </row>
    <row r="4909" spans="1:10">
      <c r="A4909" s="253">
        <v>5101</v>
      </c>
      <c r="B4909" s="253" t="s">
        <v>533</v>
      </c>
      <c r="C4909" s="253" t="s">
        <v>553</v>
      </c>
      <c r="D4909" s="253" t="s">
        <v>565</v>
      </c>
      <c r="G4909" s="258"/>
      <c r="I4909" s="253"/>
      <c r="J4909" s="253">
        <f t="shared" si="78"/>
        <v>0</v>
      </c>
    </row>
    <row r="4910" spans="1:10">
      <c r="A4910" s="253">
        <v>5102</v>
      </c>
      <c r="B4910" s="253" t="s">
        <v>533</v>
      </c>
      <c r="C4910" s="253" t="s">
        <v>553</v>
      </c>
      <c r="D4910" s="253" t="s">
        <v>565</v>
      </c>
      <c r="G4910" s="258"/>
      <c r="I4910" s="253"/>
      <c r="J4910" s="253">
        <f t="shared" si="78"/>
        <v>0</v>
      </c>
    </row>
    <row r="4911" spans="1:10">
      <c r="A4911" s="253">
        <v>5103</v>
      </c>
      <c r="B4911" s="253" t="s">
        <v>533</v>
      </c>
      <c r="C4911" s="253" t="s">
        <v>553</v>
      </c>
      <c r="D4911" s="253" t="s">
        <v>565</v>
      </c>
      <c r="G4911" s="258"/>
      <c r="I4911" s="253"/>
      <c r="J4911" s="253">
        <f t="shared" si="78"/>
        <v>0</v>
      </c>
    </row>
    <row r="4912" spans="1:10">
      <c r="A4912" s="253">
        <v>5104</v>
      </c>
      <c r="B4912" s="253" t="s">
        <v>533</v>
      </c>
      <c r="C4912" s="253" t="s">
        <v>553</v>
      </c>
      <c r="D4912" s="253" t="s">
        <v>565</v>
      </c>
      <c r="G4912" s="258"/>
      <c r="I4912" s="253"/>
      <c r="J4912" s="253">
        <f t="shared" si="78"/>
        <v>0</v>
      </c>
    </row>
    <row r="4913" spans="1:10">
      <c r="A4913" s="253">
        <v>5105</v>
      </c>
      <c r="B4913" s="253" t="s">
        <v>533</v>
      </c>
      <c r="C4913" s="253" t="s">
        <v>553</v>
      </c>
      <c r="D4913" s="253" t="s">
        <v>565</v>
      </c>
      <c r="G4913" s="258"/>
      <c r="I4913" s="253"/>
      <c r="J4913" s="253">
        <f t="shared" si="78"/>
        <v>0</v>
      </c>
    </row>
    <row r="4914" spans="1:10">
      <c r="A4914" s="253">
        <v>5106</v>
      </c>
      <c r="B4914" s="253" t="s">
        <v>533</v>
      </c>
      <c r="C4914" s="253" t="s">
        <v>553</v>
      </c>
      <c r="D4914" s="253" t="s">
        <v>565</v>
      </c>
      <c r="E4914" s="254" t="s">
        <v>565</v>
      </c>
      <c r="G4914" s="257" t="s">
        <v>566</v>
      </c>
      <c r="J4914" s="253">
        <f t="shared" si="78"/>
        <v>1</v>
      </c>
    </row>
    <row r="4915" spans="1:10">
      <c r="A4915" s="253">
        <v>5107</v>
      </c>
      <c r="B4915" s="253" t="s">
        <v>533</v>
      </c>
      <c r="C4915" s="253" t="s">
        <v>553</v>
      </c>
      <c r="D4915" s="253" t="s">
        <v>565</v>
      </c>
      <c r="E4915" s="254" t="s">
        <v>565</v>
      </c>
      <c r="G4915" s="257" t="s">
        <v>566</v>
      </c>
      <c r="J4915" s="253">
        <f t="shared" si="78"/>
        <v>1</v>
      </c>
    </row>
    <row r="4916" spans="1:10">
      <c r="A4916" s="253">
        <v>5108</v>
      </c>
      <c r="B4916" s="253" t="s">
        <v>533</v>
      </c>
      <c r="C4916" s="253" t="s">
        <v>553</v>
      </c>
      <c r="D4916" s="253" t="s">
        <v>565</v>
      </c>
      <c r="E4916" s="254" t="s">
        <v>565</v>
      </c>
      <c r="G4916" s="257" t="s">
        <v>566</v>
      </c>
      <c r="J4916" s="253">
        <f t="shared" si="78"/>
        <v>1</v>
      </c>
    </row>
    <row r="4917" spans="1:10">
      <c r="A4917" s="253">
        <v>5109</v>
      </c>
      <c r="B4917" s="253" t="s">
        <v>533</v>
      </c>
      <c r="C4917" s="253" t="s">
        <v>553</v>
      </c>
      <c r="D4917" s="253" t="s">
        <v>565</v>
      </c>
      <c r="E4917" s="254" t="s">
        <v>565</v>
      </c>
      <c r="G4917" s="257" t="s">
        <v>566</v>
      </c>
      <c r="J4917" s="253">
        <f t="shared" si="78"/>
        <v>1</v>
      </c>
    </row>
    <row r="4918" spans="1:10">
      <c r="A4918" s="253">
        <v>5110</v>
      </c>
      <c r="B4918" s="253" t="s">
        <v>533</v>
      </c>
      <c r="C4918" s="253" t="s">
        <v>553</v>
      </c>
      <c r="D4918" s="253" t="s">
        <v>565</v>
      </c>
      <c r="E4918" s="254" t="s">
        <v>565</v>
      </c>
      <c r="G4918" s="257" t="s">
        <v>566</v>
      </c>
      <c r="J4918" s="253">
        <f t="shared" si="78"/>
        <v>1</v>
      </c>
    </row>
    <row r="4919" spans="1:10">
      <c r="A4919" s="253">
        <v>5111</v>
      </c>
      <c r="B4919" s="253" t="s">
        <v>533</v>
      </c>
      <c r="C4919" s="253" t="s">
        <v>553</v>
      </c>
      <c r="D4919" s="253" t="s">
        <v>565</v>
      </c>
      <c r="E4919" s="254" t="s">
        <v>565</v>
      </c>
      <c r="G4919" s="257" t="s">
        <v>566</v>
      </c>
      <c r="J4919" s="253">
        <f t="shared" si="78"/>
        <v>1</v>
      </c>
    </row>
    <row r="4920" spans="1:10">
      <c r="A4920" s="253">
        <v>5112</v>
      </c>
      <c r="B4920" s="253" t="s">
        <v>533</v>
      </c>
      <c r="C4920" s="253" t="s">
        <v>553</v>
      </c>
      <c r="D4920" s="253" t="s">
        <v>565</v>
      </c>
      <c r="E4920" s="254" t="s">
        <v>565</v>
      </c>
      <c r="G4920" s="257" t="s">
        <v>566</v>
      </c>
      <c r="J4920" s="253">
        <f t="shared" si="78"/>
        <v>1</v>
      </c>
    </row>
    <row r="4921" spans="1:10">
      <c r="A4921" s="253">
        <v>5113</v>
      </c>
      <c r="B4921" s="253" t="s">
        <v>533</v>
      </c>
      <c r="C4921" s="253" t="s">
        <v>553</v>
      </c>
      <c r="D4921" s="253" t="s">
        <v>565</v>
      </c>
      <c r="E4921" s="254" t="s">
        <v>565</v>
      </c>
      <c r="G4921" s="257" t="s">
        <v>566</v>
      </c>
      <c r="J4921" s="253">
        <f t="shared" si="78"/>
        <v>1</v>
      </c>
    </row>
    <row r="4922" spans="1:10">
      <c r="A4922" s="253">
        <v>5114</v>
      </c>
      <c r="B4922" s="253" t="s">
        <v>533</v>
      </c>
      <c r="C4922" s="253" t="s">
        <v>553</v>
      </c>
      <c r="D4922" s="253" t="s">
        <v>565</v>
      </c>
      <c r="E4922" s="254" t="s">
        <v>565</v>
      </c>
      <c r="G4922" s="257" t="s">
        <v>566</v>
      </c>
      <c r="J4922" s="253">
        <f t="shared" si="78"/>
        <v>1</v>
      </c>
    </row>
    <row r="4923" spans="1:10">
      <c r="A4923" s="253">
        <v>5115</v>
      </c>
      <c r="B4923" s="253" t="s">
        <v>533</v>
      </c>
      <c r="C4923" s="253" t="s">
        <v>553</v>
      </c>
      <c r="D4923" s="253" t="s">
        <v>565</v>
      </c>
      <c r="E4923" s="254" t="s">
        <v>565</v>
      </c>
      <c r="G4923" s="257" t="s">
        <v>566</v>
      </c>
      <c r="J4923" s="253">
        <f t="shared" si="78"/>
        <v>1</v>
      </c>
    </row>
    <row r="4924" spans="1:10">
      <c r="A4924" s="253">
        <v>5116</v>
      </c>
      <c r="B4924" s="253" t="s">
        <v>533</v>
      </c>
      <c r="C4924" s="253" t="s">
        <v>553</v>
      </c>
      <c r="D4924" s="253" t="s">
        <v>565</v>
      </c>
      <c r="E4924" s="254" t="s">
        <v>565</v>
      </c>
      <c r="G4924" s="254" t="s">
        <v>567</v>
      </c>
      <c r="J4924" s="253">
        <f t="shared" si="78"/>
        <v>1</v>
      </c>
    </row>
    <row r="4925" spans="1:10">
      <c r="A4925" s="253">
        <v>5117</v>
      </c>
      <c r="B4925" s="253" t="s">
        <v>533</v>
      </c>
      <c r="C4925" s="253" t="s">
        <v>553</v>
      </c>
      <c r="D4925" s="253" t="s">
        <v>565</v>
      </c>
      <c r="E4925" s="254" t="s">
        <v>565</v>
      </c>
      <c r="G4925" s="254" t="s">
        <v>567</v>
      </c>
      <c r="J4925" s="253">
        <f t="shared" si="78"/>
        <v>1</v>
      </c>
    </row>
    <row r="4926" spans="1:10">
      <c r="A4926" s="253">
        <v>5118</v>
      </c>
      <c r="B4926" s="253" t="s">
        <v>533</v>
      </c>
      <c r="C4926" s="253" t="s">
        <v>553</v>
      </c>
      <c r="D4926" s="253" t="s">
        <v>565</v>
      </c>
      <c r="E4926" s="254" t="s">
        <v>565</v>
      </c>
      <c r="G4926" s="254" t="s">
        <v>567</v>
      </c>
      <c r="J4926" s="253">
        <f t="shared" si="78"/>
        <v>1</v>
      </c>
    </row>
    <row r="4927" spans="1:10">
      <c r="A4927" s="253">
        <v>5119</v>
      </c>
      <c r="B4927" s="253" t="s">
        <v>533</v>
      </c>
      <c r="C4927" s="253" t="s">
        <v>553</v>
      </c>
      <c r="D4927" s="253" t="s">
        <v>565</v>
      </c>
      <c r="E4927" s="254" t="s">
        <v>565</v>
      </c>
      <c r="G4927" s="254" t="s">
        <v>567</v>
      </c>
      <c r="J4927" s="253">
        <f t="shared" si="78"/>
        <v>1</v>
      </c>
    </row>
    <row r="4928" spans="1:10">
      <c r="A4928" s="253">
        <v>5120</v>
      </c>
      <c r="B4928" s="253" t="s">
        <v>533</v>
      </c>
      <c r="C4928" s="253" t="s">
        <v>553</v>
      </c>
      <c r="D4928" s="253" t="s">
        <v>565</v>
      </c>
      <c r="E4928" s="254" t="s">
        <v>565</v>
      </c>
      <c r="G4928" s="254" t="s">
        <v>567</v>
      </c>
      <c r="J4928" s="253">
        <f t="shared" si="78"/>
        <v>1</v>
      </c>
    </row>
    <row r="4929" spans="1:10">
      <c r="A4929" s="253">
        <v>5121</v>
      </c>
      <c r="B4929" s="253" t="s">
        <v>533</v>
      </c>
      <c r="C4929" s="253" t="s">
        <v>553</v>
      </c>
      <c r="D4929" s="253" t="s">
        <v>565</v>
      </c>
      <c r="E4929" s="254" t="s">
        <v>565</v>
      </c>
      <c r="G4929" s="254" t="s">
        <v>567</v>
      </c>
      <c r="J4929" s="253">
        <f t="shared" si="78"/>
        <v>1</v>
      </c>
    </row>
    <row r="4930" spans="1:10">
      <c r="A4930" s="253">
        <v>5122</v>
      </c>
      <c r="B4930" s="253" t="s">
        <v>533</v>
      </c>
      <c r="C4930" s="253" t="s">
        <v>553</v>
      </c>
      <c r="D4930" s="253" t="s">
        <v>565</v>
      </c>
      <c r="E4930" s="254" t="s">
        <v>565</v>
      </c>
      <c r="G4930" s="254" t="s">
        <v>567</v>
      </c>
      <c r="J4930" s="253">
        <f t="shared" si="78"/>
        <v>1</v>
      </c>
    </row>
    <row r="4931" spans="1:10">
      <c r="A4931" s="253">
        <v>5123</v>
      </c>
      <c r="B4931" s="253" t="s">
        <v>533</v>
      </c>
      <c r="C4931" s="253" t="s">
        <v>553</v>
      </c>
      <c r="D4931" s="253" t="s">
        <v>565</v>
      </c>
      <c r="E4931" s="254" t="s">
        <v>565</v>
      </c>
      <c r="G4931" s="254" t="s">
        <v>567</v>
      </c>
      <c r="J4931" s="253">
        <f t="shared" si="78"/>
        <v>1</v>
      </c>
    </row>
    <row r="4932" spans="1:10">
      <c r="A4932" s="253">
        <v>5124</v>
      </c>
      <c r="B4932" s="253" t="s">
        <v>533</v>
      </c>
      <c r="C4932" s="253" t="s">
        <v>553</v>
      </c>
      <c r="D4932" s="253" t="s">
        <v>565</v>
      </c>
      <c r="E4932" s="254" t="s">
        <v>565</v>
      </c>
      <c r="G4932" s="254" t="s">
        <v>567</v>
      </c>
      <c r="J4932" s="253">
        <f t="shared" si="78"/>
        <v>1</v>
      </c>
    </row>
    <row r="4933" spans="1:10">
      <c r="A4933" s="253">
        <v>5125</v>
      </c>
      <c r="B4933" s="253" t="s">
        <v>533</v>
      </c>
      <c r="C4933" s="253" t="s">
        <v>553</v>
      </c>
      <c r="D4933" s="253" t="s">
        <v>565</v>
      </c>
      <c r="E4933" s="254" t="s">
        <v>565</v>
      </c>
      <c r="G4933" s="257" t="s">
        <v>566</v>
      </c>
      <c r="J4933" s="253">
        <f t="shared" si="78"/>
        <v>1</v>
      </c>
    </row>
    <row r="4934" spans="1:10">
      <c r="A4934" s="253">
        <v>5126</v>
      </c>
      <c r="B4934" s="253" t="s">
        <v>533</v>
      </c>
      <c r="C4934" s="253" t="s">
        <v>553</v>
      </c>
      <c r="D4934" s="253" t="s">
        <v>565</v>
      </c>
      <c r="E4934" s="254" t="s">
        <v>565</v>
      </c>
      <c r="G4934" s="257" t="s">
        <v>566</v>
      </c>
      <c r="J4934" s="253">
        <f t="shared" si="78"/>
        <v>1</v>
      </c>
    </row>
    <row r="4935" spans="1:10">
      <c r="A4935" s="253">
        <v>5127</v>
      </c>
      <c r="B4935" s="253" t="s">
        <v>533</v>
      </c>
      <c r="C4935" s="253" t="s">
        <v>553</v>
      </c>
      <c r="D4935" s="253" t="s">
        <v>565</v>
      </c>
      <c r="E4935" s="254" t="s">
        <v>565</v>
      </c>
      <c r="G4935" s="257" t="s">
        <v>566</v>
      </c>
      <c r="J4935" s="253">
        <f t="shared" si="78"/>
        <v>1</v>
      </c>
    </row>
    <row r="4936" spans="1:10">
      <c r="A4936" s="253">
        <v>5128</v>
      </c>
      <c r="B4936" s="253" t="s">
        <v>533</v>
      </c>
      <c r="C4936" s="253" t="s">
        <v>553</v>
      </c>
      <c r="D4936" s="253" t="s">
        <v>565</v>
      </c>
      <c r="I4936" s="253"/>
      <c r="J4936" s="253">
        <f t="shared" si="78"/>
        <v>0</v>
      </c>
    </row>
    <row r="4937" spans="1:10">
      <c r="A4937" s="253">
        <v>5129</v>
      </c>
      <c r="B4937" s="253" t="s">
        <v>533</v>
      </c>
      <c r="C4937" s="253" t="s">
        <v>553</v>
      </c>
      <c r="D4937" s="253" t="s">
        <v>565</v>
      </c>
      <c r="I4937" s="253"/>
      <c r="J4937" s="253">
        <f t="shared" ref="J4937:J5000" si="79">IF(E4937="Category 1",1,IF(E4937="Category 2",2,IF(E4937="Category 3",3,0)))</f>
        <v>0</v>
      </c>
    </row>
    <row r="4938" spans="1:10">
      <c r="A4938" s="253">
        <v>5130</v>
      </c>
      <c r="B4938" s="253" t="s">
        <v>533</v>
      </c>
      <c r="C4938" s="253" t="s">
        <v>553</v>
      </c>
      <c r="D4938" s="253" t="s">
        <v>565</v>
      </c>
      <c r="I4938" s="253"/>
      <c r="J4938" s="253">
        <f t="shared" si="79"/>
        <v>0</v>
      </c>
    </row>
    <row r="4939" spans="1:10">
      <c r="A4939" s="253">
        <v>5131</v>
      </c>
      <c r="B4939" s="253" t="s">
        <v>533</v>
      </c>
      <c r="C4939" s="253" t="s">
        <v>553</v>
      </c>
      <c r="D4939" s="253" t="s">
        <v>565</v>
      </c>
      <c r="E4939" s="254" t="s">
        <v>565</v>
      </c>
      <c r="G4939" s="254" t="s">
        <v>567</v>
      </c>
      <c r="J4939" s="253">
        <f t="shared" si="79"/>
        <v>1</v>
      </c>
    </row>
    <row r="4940" spans="1:10">
      <c r="A4940" s="253">
        <v>5132</v>
      </c>
      <c r="B4940" s="253" t="s">
        <v>533</v>
      </c>
      <c r="C4940" s="253" t="s">
        <v>553</v>
      </c>
      <c r="D4940" s="253" t="s">
        <v>565</v>
      </c>
      <c r="E4940" s="254" t="s">
        <v>565</v>
      </c>
      <c r="G4940" s="254" t="s">
        <v>567</v>
      </c>
      <c r="J4940" s="253">
        <f t="shared" si="79"/>
        <v>1</v>
      </c>
    </row>
    <row r="4941" spans="1:10">
      <c r="A4941" s="253">
        <v>5133</v>
      </c>
      <c r="B4941" s="253" t="s">
        <v>533</v>
      </c>
      <c r="C4941" s="253" t="s">
        <v>553</v>
      </c>
      <c r="D4941" s="253" t="s">
        <v>565</v>
      </c>
      <c r="E4941" s="254" t="s">
        <v>565</v>
      </c>
      <c r="G4941" s="254" t="s">
        <v>567</v>
      </c>
      <c r="J4941" s="253">
        <f t="shared" si="79"/>
        <v>1</v>
      </c>
    </row>
    <row r="4942" spans="1:10">
      <c r="A4942" s="253">
        <v>5134</v>
      </c>
      <c r="B4942" s="253" t="s">
        <v>533</v>
      </c>
      <c r="C4942" s="253" t="s">
        <v>553</v>
      </c>
      <c r="D4942" s="253" t="s">
        <v>565</v>
      </c>
      <c r="E4942" s="254" t="s">
        <v>565</v>
      </c>
      <c r="G4942" s="254" t="s">
        <v>567</v>
      </c>
      <c r="J4942" s="253">
        <f t="shared" si="79"/>
        <v>1</v>
      </c>
    </row>
    <row r="4943" spans="1:10">
      <c r="A4943" s="253">
        <v>5135</v>
      </c>
      <c r="B4943" s="253" t="s">
        <v>533</v>
      </c>
      <c r="C4943" s="253" t="s">
        <v>553</v>
      </c>
      <c r="D4943" s="253" t="s">
        <v>565</v>
      </c>
      <c r="I4943" s="253"/>
      <c r="J4943" s="253">
        <f t="shared" si="79"/>
        <v>0</v>
      </c>
    </row>
    <row r="4944" spans="1:10">
      <c r="A4944" s="253">
        <v>5136</v>
      </c>
      <c r="B4944" s="253" t="s">
        <v>533</v>
      </c>
      <c r="C4944" s="253" t="s">
        <v>553</v>
      </c>
      <c r="D4944" s="253" t="s">
        <v>565</v>
      </c>
      <c r="E4944" s="254" t="s">
        <v>565</v>
      </c>
      <c r="G4944" s="254" t="s">
        <v>567</v>
      </c>
      <c r="J4944" s="253">
        <f t="shared" si="79"/>
        <v>1</v>
      </c>
    </row>
    <row r="4945" spans="1:10">
      <c r="A4945" s="253">
        <v>5137</v>
      </c>
      <c r="B4945" s="253" t="s">
        <v>533</v>
      </c>
      <c r="C4945" s="253" t="s">
        <v>553</v>
      </c>
      <c r="D4945" s="253" t="s">
        <v>565</v>
      </c>
      <c r="E4945" s="254" t="s">
        <v>565</v>
      </c>
      <c r="G4945" s="254" t="s">
        <v>567</v>
      </c>
      <c r="J4945" s="253">
        <f t="shared" si="79"/>
        <v>1</v>
      </c>
    </row>
    <row r="4946" spans="1:10">
      <c r="A4946" s="253">
        <v>5138</v>
      </c>
      <c r="B4946" s="253" t="s">
        <v>533</v>
      </c>
      <c r="C4946" s="253" t="s">
        <v>553</v>
      </c>
      <c r="D4946" s="253" t="s">
        <v>565</v>
      </c>
      <c r="E4946" s="254" t="s">
        <v>565</v>
      </c>
      <c r="G4946" s="254" t="s">
        <v>567</v>
      </c>
      <c r="J4946" s="253">
        <f t="shared" si="79"/>
        <v>1</v>
      </c>
    </row>
    <row r="4947" spans="1:10">
      <c r="A4947" s="253">
        <v>5139</v>
      </c>
      <c r="B4947" s="253" t="s">
        <v>533</v>
      </c>
      <c r="C4947" s="253" t="s">
        <v>553</v>
      </c>
      <c r="D4947" s="253" t="s">
        <v>565</v>
      </c>
      <c r="E4947" s="254" t="s">
        <v>565</v>
      </c>
      <c r="G4947" s="254" t="s">
        <v>567</v>
      </c>
      <c r="J4947" s="253">
        <f t="shared" si="79"/>
        <v>1</v>
      </c>
    </row>
    <row r="4948" spans="1:10">
      <c r="A4948" s="253">
        <v>5140</v>
      </c>
      <c r="B4948" s="253" t="s">
        <v>533</v>
      </c>
      <c r="C4948" s="253" t="s">
        <v>553</v>
      </c>
      <c r="D4948" s="253" t="s">
        <v>565</v>
      </c>
      <c r="E4948" s="254" t="s">
        <v>565</v>
      </c>
      <c r="G4948" s="254" t="s">
        <v>567</v>
      </c>
      <c r="J4948" s="253">
        <f t="shared" si="79"/>
        <v>1</v>
      </c>
    </row>
    <row r="4949" spans="1:10">
      <c r="A4949" s="253">
        <v>5141</v>
      </c>
      <c r="B4949" s="253" t="s">
        <v>533</v>
      </c>
      <c r="C4949" s="253" t="s">
        <v>553</v>
      </c>
      <c r="D4949" s="253" t="s">
        <v>565</v>
      </c>
      <c r="E4949" s="254" t="s">
        <v>565</v>
      </c>
      <c r="G4949" s="254" t="s">
        <v>567</v>
      </c>
      <c r="J4949" s="253">
        <f t="shared" si="79"/>
        <v>1</v>
      </c>
    </row>
    <row r="4950" spans="1:10">
      <c r="A4950" s="253">
        <v>5142</v>
      </c>
      <c r="B4950" s="253" t="s">
        <v>533</v>
      </c>
      <c r="C4950" s="253" t="s">
        <v>553</v>
      </c>
      <c r="D4950" s="253" t="s">
        <v>565</v>
      </c>
      <c r="E4950" s="254" t="s">
        <v>565</v>
      </c>
      <c r="G4950" s="254" t="s">
        <v>567</v>
      </c>
      <c r="J4950" s="253">
        <f t="shared" si="79"/>
        <v>1</v>
      </c>
    </row>
    <row r="4951" spans="1:10">
      <c r="A4951" s="253">
        <v>5143</v>
      </c>
      <c r="B4951" s="253" t="s">
        <v>533</v>
      </c>
      <c r="C4951" s="253" t="s">
        <v>553</v>
      </c>
      <c r="D4951" s="253" t="s">
        <v>565</v>
      </c>
      <c r="I4951" s="253"/>
      <c r="J4951" s="253">
        <f t="shared" si="79"/>
        <v>0</v>
      </c>
    </row>
    <row r="4952" spans="1:10">
      <c r="A4952" s="253">
        <v>5144</v>
      </c>
      <c r="B4952" s="253" t="s">
        <v>533</v>
      </c>
      <c r="C4952" s="253" t="s">
        <v>553</v>
      </c>
      <c r="D4952" s="253" t="s">
        <v>565</v>
      </c>
      <c r="I4952" s="253"/>
      <c r="J4952" s="253">
        <f t="shared" si="79"/>
        <v>0</v>
      </c>
    </row>
    <row r="4953" spans="1:10">
      <c r="A4953" s="253">
        <v>5145</v>
      </c>
      <c r="B4953" s="253" t="s">
        <v>533</v>
      </c>
      <c r="C4953" s="253" t="s">
        <v>553</v>
      </c>
      <c r="D4953" s="253" t="s">
        <v>565</v>
      </c>
      <c r="I4953" s="253"/>
      <c r="J4953" s="253">
        <f t="shared" si="79"/>
        <v>0</v>
      </c>
    </row>
    <row r="4954" spans="1:10">
      <c r="A4954" s="253">
        <v>5146</v>
      </c>
      <c r="B4954" s="253" t="s">
        <v>533</v>
      </c>
      <c r="C4954" s="253" t="s">
        <v>553</v>
      </c>
      <c r="D4954" s="253" t="s">
        <v>565</v>
      </c>
      <c r="I4954" s="253"/>
      <c r="J4954" s="253">
        <f t="shared" si="79"/>
        <v>0</v>
      </c>
    </row>
    <row r="4955" spans="1:10">
      <c r="A4955" s="253">
        <v>5147</v>
      </c>
      <c r="B4955" s="253" t="s">
        <v>533</v>
      </c>
      <c r="C4955" s="253" t="s">
        <v>553</v>
      </c>
      <c r="D4955" s="253" t="s">
        <v>565</v>
      </c>
      <c r="I4955" s="253"/>
      <c r="J4955" s="253">
        <f t="shared" si="79"/>
        <v>0</v>
      </c>
    </row>
    <row r="4956" spans="1:10">
      <c r="A4956" s="253">
        <v>5148</v>
      </c>
      <c r="B4956" s="253" t="s">
        <v>533</v>
      </c>
      <c r="C4956" s="253" t="s">
        <v>553</v>
      </c>
      <c r="D4956" s="253" t="s">
        <v>565</v>
      </c>
      <c r="I4956" s="253"/>
      <c r="J4956" s="253">
        <f t="shared" si="79"/>
        <v>0</v>
      </c>
    </row>
    <row r="4957" spans="1:10">
      <c r="A4957" s="253">
        <v>5149</v>
      </c>
      <c r="B4957" s="253" t="s">
        <v>533</v>
      </c>
      <c r="C4957" s="253" t="s">
        <v>553</v>
      </c>
      <c r="D4957" s="253" t="s">
        <v>565</v>
      </c>
      <c r="I4957" s="253"/>
      <c r="J4957" s="253">
        <f t="shared" si="79"/>
        <v>0</v>
      </c>
    </row>
    <row r="4958" spans="1:10">
      <c r="A4958" s="253">
        <v>5150</v>
      </c>
      <c r="B4958" s="253" t="s">
        <v>533</v>
      </c>
      <c r="C4958" s="253" t="s">
        <v>553</v>
      </c>
      <c r="D4958" s="253" t="s">
        <v>565</v>
      </c>
      <c r="I4958" s="253"/>
      <c r="J4958" s="253">
        <f t="shared" si="79"/>
        <v>0</v>
      </c>
    </row>
    <row r="4959" spans="1:10">
      <c r="A4959" s="253">
        <v>5151</v>
      </c>
      <c r="B4959" s="253" t="s">
        <v>533</v>
      </c>
      <c r="C4959" s="253" t="s">
        <v>553</v>
      </c>
      <c r="D4959" s="253" t="s">
        <v>565</v>
      </c>
      <c r="E4959" s="254" t="s">
        <v>565</v>
      </c>
      <c r="G4959" s="254" t="s">
        <v>567</v>
      </c>
      <c r="J4959" s="253">
        <f t="shared" si="79"/>
        <v>1</v>
      </c>
    </row>
    <row r="4960" spans="1:10">
      <c r="A4960" s="253">
        <v>5152</v>
      </c>
      <c r="B4960" s="253" t="s">
        <v>533</v>
      </c>
      <c r="C4960" s="253" t="s">
        <v>553</v>
      </c>
      <c r="D4960" s="253" t="s">
        <v>565</v>
      </c>
      <c r="E4960" s="254" t="s">
        <v>565</v>
      </c>
      <c r="G4960" s="254" t="s">
        <v>567</v>
      </c>
      <c r="J4960" s="253">
        <f t="shared" si="79"/>
        <v>1</v>
      </c>
    </row>
    <row r="4961" spans="1:10">
      <c r="A4961" s="253">
        <v>5153</v>
      </c>
      <c r="B4961" s="253" t="s">
        <v>533</v>
      </c>
      <c r="C4961" s="253" t="s">
        <v>553</v>
      </c>
      <c r="D4961" s="253" t="s">
        <v>565</v>
      </c>
      <c r="E4961" s="254" t="s">
        <v>565</v>
      </c>
      <c r="G4961" s="254" t="s">
        <v>567</v>
      </c>
      <c r="J4961" s="253">
        <f t="shared" si="79"/>
        <v>1</v>
      </c>
    </row>
    <row r="4962" spans="1:10">
      <c r="A4962" s="253">
        <v>5154</v>
      </c>
      <c r="B4962" s="253" t="s">
        <v>533</v>
      </c>
      <c r="C4962" s="253" t="s">
        <v>553</v>
      </c>
      <c r="D4962" s="253" t="s">
        <v>565</v>
      </c>
      <c r="E4962" s="254" t="s">
        <v>565</v>
      </c>
      <c r="G4962" s="254" t="s">
        <v>567</v>
      </c>
      <c r="J4962" s="253">
        <f t="shared" si="79"/>
        <v>1</v>
      </c>
    </row>
    <row r="4963" spans="1:10">
      <c r="A4963" s="253">
        <v>5155</v>
      </c>
      <c r="B4963" s="253" t="s">
        <v>533</v>
      </c>
      <c r="C4963" s="253" t="s">
        <v>553</v>
      </c>
      <c r="D4963" s="253" t="s">
        <v>565</v>
      </c>
      <c r="E4963" s="254" t="s">
        <v>565</v>
      </c>
      <c r="G4963" s="254" t="s">
        <v>567</v>
      </c>
      <c r="J4963" s="253">
        <f t="shared" si="79"/>
        <v>1</v>
      </c>
    </row>
    <row r="4964" spans="1:10">
      <c r="A4964" s="253">
        <v>5156</v>
      </c>
      <c r="B4964" s="253" t="s">
        <v>533</v>
      </c>
      <c r="C4964" s="253" t="s">
        <v>553</v>
      </c>
      <c r="D4964" s="253" t="s">
        <v>565</v>
      </c>
      <c r="E4964" s="254" t="s">
        <v>565</v>
      </c>
      <c r="G4964" s="254" t="s">
        <v>567</v>
      </c>
      <c r="J4964" s="253">
        <f t="shared" si="79"/>
        <v>1</v>
      </c>
    </row>
    <row r="4965" spans="1:10">
      <c r="A4965" s="253">
        <v>5157</v>
      </c>
      <c r="B4965" s="253" t="s">
        <v>533</v>
      </c>
      <c r="C4965" s="253" t="s">
        <v>553</v>
      </c>
      <c r="D4965" s="253" t="s">
        <v>565</v>
      </c>
      <c r="E4965" s="254" t="s">
        <v>565</v>
      </c>
      <c r="G4965" s="254" t="s">
        <v>567</v>
      </c>
      <c r="J4965" s="253">
        <f t="shared" si="79"/>
        <v>1</v>
      </c>
    </row>
    <row r="4966" spans="1:10">
      <c r="A4966" s="253">
        <v>5158</v>
      </c>
      <c r="B4966" s="253" t="s">
        <v>533</v>
      </c>
      <c r="C4966" s="253" t="s">
        <v>553</v>
      </c>
      <c r="D4966" s="253" t="s">
        <v>565</v>
      </c>
      <c r="E4966" s="254" t="s">
        <v>565</v>
      </c>
      <c r="G4966" s="257" t="s">
        <v>566</v>
      </c>
      <c r="J4966" s="253">
        <f t="shared" si="79"/>
        <v>1</v>
      </c>
    </row>
    <row r="4967" spans="1:10">
      <c r="A4967" s="253">
        <v>5159</v>
      </c>
      <c r="B4967" s="253" t="s">
        <v>533</v>
      </c>
      <c r="C4967" s="253" t="s">
        <v>553</v>
      </c>
      <c r="D4967" s="253" t="s">
        <v>565</v>
      </c>
      <c r="E4967" s="254" t="s">
        <v>565</v>
      </c>
      <c r="G4967" s="257" t="s">
        <v>566</v>
      </c>
      <c r="J4967" s="253">
        <f t="shared" si="79"/>
        <v>1</v>
      </c>
    </row>
    <row r="4968" spans="1:10">
      <c r="A4968" s="253">
        <v>5160</v>
      </c>
      <c r="B4968" s="253" t="s">
        <v>533</v>
      </c>
      <c r="C4968" s="253" t="s">
        <v>553</v>
      </c>
      <c r="D4968" s="253" t="s">
        <v>565</v>
      </c>
      <c r="E4968" s="254" t="s">
        <v>565</v>
      </c>
      <c r="G4968" s="257" t="s">
        <v>566</v>
      </c>
      <c r="J4968" s="253">
        <f t="shared" si="79"/>
        <v>1</v>
      </c>
    </row>
    <row r="4969" spans="1:10">
      <c r="A4969" s="253">
        <v>5161</v>
      </c>
      <c r="B4969" s="253" t="s">
        <v>533</v>
      </c>
      <c r="C4969" s="253" t="s">
        <v>553</v>
      </c>
      <c r="D4969" s="253" t="s">
        <v>565</v>
      </c>
      <c r="E4969" s="254" t="s">
        <v>565</v>
      </c>
      <c r="G4969" s="257" t="s">
        <v>566</v>
      </c>
      <c r="J4969" s="253">
        <f t="shared" si="79"/>
        <v>1</v>
      </c>
    </row>
    <row r="4970" spans="1:10">
      <c r="A4970" s="253">
        <v>5162</v>
      </c>
      <c r="B4970" s="253" t="s">
        <v>533</v>
      </c>
      <c r="C4970" s="253" t="s">
        <v>553</v>
      </c>
      <c r="D4970" s="253" t="s">
        <v>565</v>
      </c>
      <c r="E4970" s="254" t="s">
        <v>565</v>
      </c>
      <c r="G4970" s="257" t="s">
        <v>566</v>
      </c>
      <c r="J4970" s="253">
        <f t="shared" si="79"/>
        <v>1</v>
      </c>
    </row>
    <row r="4971" spans="1:10">
      <c r="A4971" s="253">
        <v>5163</v>
      </c>
      <c r="B4971" s="253" t="s">
        <v>533</v>
      </c>
      <c r="C4971" s="253" t="s">
        <v>553</v>
      </c>
      <c r="D4971" s="253" t="s">
        <v>565</v>
      </c>
      <c r="E4971" s="254" t="s">
        <v>565</v>
      </c>
      <c r="G4971" s="257" t="s">
        <v>566</v>
      </c>
      <c r="J4971" s="253">
        <f t="shared" si="79"/>
        <v>1</v>
      </c>
    </row>
    <row r="4972" spans="1:10">
      <c r="A4972" s="253">
        <v>5164</v>
      </c>
      <c r="B4972" s="253" t="s">
        <v>533</v>
      </c>
      <c r="C4972" s="253" t="s">
        <v>553</v>
      </c>
      <c r="D4972" s="253" t="s">
        <v>565</v>
      </c>
      <c r="E4972" s="254" t="s">
        <v>565</v>
      </c>
      <c r="G4972" s="257" t="s">
        <v>566</v>
      </c>
      <c r="J4972" s="253">
        <f t="shared" si="79"/>
        <v>1</v>
      </c>
    </row>
    <row r="4973" spans="1:10">
      <c r="A4973" s="253">
        <v>5165</v>
      </c>
      <c r="B4973" s="253" t="s">
        <v>533</v>
      </c>
      <c r="C4973" s="253" t="s">
        <v>553</v>
      </c>
      <c r="D4973" s="253" t="s">
        <v>565</v>
      </c>
      <c r="E4973" s="254" t="s">
        <v>565</v>
      </c>
      <c r="G4973" s="257" t="s">
        <v>566</v>
      </c>
      <c r="J4973" s="253">
        <f t="shared" si="79"/>
        <v>1</v>
      </c>
    </row>
    <row r="4974" spans="1:10">
      <c r="A4974" s="253">
        <v>5166</v>
      </c>
      <c r="B4974" s="253" t="s">
        <v>533</v>
      </c>
      <c r="C4974" s="253" t="s">
        <v>553</v>
      </c>
      <c r="D4974" s="253" t="s">
        <v>565</v>
      </c>
      <c r="E4974" s="254" t="s">
        <v>565</v>
      </c>
      <c r="G4974" s="257" t="s">
        <v>566</v>
      </c>
      <c r="J4974" s="253">
        <f t="shared" si="79"/>
        <v>1</v>
      </c>
    </row>
    <row r="4975" spans="1:10">
      <c r="A4975" s="253">
        <v>5167</v>
      </c>
      <c r="B4975" s="253" t="s">
        <v>533</v>
      </c>
      <c r="C4975" s="253" t="s">
        <v>553</v>
      </c>
      <c r="D4975" s="253" t="s">
        <v>565</v>
      </c>
      <c r="E4975" s="254" t="s">
        <v>565</v>
      </c>
      <c r="G4975" s="257" t="s">
        <v>566</v>
      </c>
      <c r="J4975" s="253">
        <f t="shared" si="79"/>
        <v>1</v>
      </c>
    </row>
    <row r="4976" spans="1:10">
      <c r="A4976" s="253">
        <v>5168</v>
      </c>
      <c r="B4976" s="253" t="s">
        <v>533</v>
      </c>
      <c r="C4976" s="253" t="s">
        <v>553</v>
      </c>
      <c r="D4976" s="253" t="s">
        <v>565</v>
      </c>
      <c r="E4976" s="254" t="s">
        <v>565</v>
      </c>
      <c r="G4976" s="257" t="s">
        <v>566</v>
      </c>
      <c r="J4976" s="253">
        <f t="shared" si="79"/>
        <v>1</v>
      </c>
    </row>
    <row r="4977" spans="1:10">
      <c r="A4977" s="253">
        <v>5169</v>
      </c>
      <c r="B4977" s="253" t="s">
        <v>533</v>
      </c>
      <c r="C4977" s="253" t="s">
        <v>553</v>
      </c>
      <c r="D4977" s="253" t="s">
        <v>565</v>
      </c>
      <c r="E4977" s="254" t="s">
        <v>565</v>
      </c>
      <c r="G4977" s="257" t="s">
        <v>566</v>
      </c>
      <c r="J4977" s="253">
        <f t="shared" si="79"/>
        <v>1</v>
      </c>
    </row>
    <row r="4978" spans="1:10">
      <c r="A4978" s="253">
        <v>5170</v>
      </c>
      <c r="B4978" s="253" t="s">
        <v>533</v>
      </c>
      <c r="C4978" s="253" t="s">
        <v>553</v>
      </c>
      <c r="D4978" s="253" t="s">
        <v>565</v>
      </c>
      <c r="E4978" s="254" t="s">
        <v>565</v>
      </c>
      <c r="G4978" s="257" t="s">
        <v>566</v>
      </c>
      <c r="J4978" s="253">
        <f t="shared" si="79"/>
        <v>1</v>
      </c>
    </row>
    <row r="4979" spans="1:10">
      <c r="A4979" s="253">
        <v>5171</v>
      </c>
      <c r="B4979" s="253" t="s">
        <v>533</v>
      </c>
      <c r="C4979" s="253" t="s">
        <v>553</v>
      </c>
      <c r="D4979" s="253" t="s">
        <v>565</v>
      </c>
      <c r="E4979" s="254" t="s">
        <v>565</v>
      </c>
      <c r="G4979" s="254" t="s">
        <v>567</v>
      </c>
      <c r="J4979" s="253">
        <f t="shared" si="79"/>
        <v>1</v>
      </c>
    </row>
    <row r="4980" spans="1:10">
      <c r="A4980" s="253">
        <v>5172</v>
      </c>
      <c r="B4980" s="253" t="s">
        <v>533</v>
      </c>
      <c r="C4980" s="253" t="s">
        <v>553</v>
      </c>
      <c r="D4980" s="253" t="s">
        <v>565</v>
      </c>
      <c r="E4980" s="254" t="s">
        <v>565</v>
      </c>
      <c r="G4980" s="254" t="s">
        <v>567</v>
      </c>
      <c r="J4980" s="253">
        <f t="shared" si="79"/>
        <v>1</v>
      </c>
    </row>
    <row r="4981" spans="1:10">
      <c r="A4981" s="253">
        <v>5173</v>
      </c>
      <c r="B4981" s="253" t="s">
        <v>533</v>
      </c>
      <c r="C4981" s="253" t="s">
        <v>553</v>
      </c>
      <c r="D4981" s="253" t="s">
        <v>565</v>
      </c>
      <c r="E4981" s="254" t="s">
        <v>565</v>
      </c>
      <c r="G4981" s="254" t="s">
        <v>567</v>
      </c>
      <c r="J4981" s="253">
        <f t="shared" si="79"/>
        <v>1</v>
      </c>
    </row>
    <row r="4982" spans="1:10">
      <c r="A4982" s="253">
        <v>5174</v>
      </c>
      <c r="B4982" s="253" t="s">
        <v>533</v>
      </c>
      <c r="C4982" s="253" t="s">
        <v>553</v>
      </c>
      <c r="D4982" s="253" t="s">
        <v>565</v>
      </c>
      <c r="E4982" s="254" t="s">
        <v>565</v>
      </c>
      <c r="G4982" s="254" t="s">
        <v>567</v>
      </c>
      <c r="J4982" s="253">
        <f t="shared" si="79"/>
        <v>1</v>
      </c>
    </row>
    <row r="4983" spans="1:10">
      <c r="A4983" s="253">
        <v>5175</v>
      </c>
      <c r="B4983" s="253" t="s">
        <v>533</v>
      </c>
      <c r="C4983" s="253" t="s">
        <v>553</v>
      </c>
      <c r="D4983" s="253" t="s">
        <v>4</v>
      </c>
      <c r="I4983" s="253"/>
      <c r="J4983" s="253">
        <f t="shared" si="79"/>
        <v>0</v>
      </c>
    </row>
    <row r="4984" spans="1:10">
      <c r="A4984" s="253">
        <v>5176</v>
      </c>
      <c r="B4984" s="253" t="s">
        <v>533</v>
      </c>
      <c r="C4984" s="253" t="s">
        <v>553</v>
      </c>
      <c r="D4984" s="253" t="s">
        <v>4</v>
      </c>
      <c r="I4984" s="253"/>
      <c r="J4984" s="253">
        <f t="shared" si="79"/>
        <v>0</v>
      </c>
    </row>
    <row r="4985" spans="1:10">
      <c r="A4985" s="253">
        <v>5177</v>
      </c>
      <c r="B4985" s="253" t="s">
        <v>533</v>
      </c>
      <c r="C4985" s="253" t="s">
        <v>553</v>
      </c>
      <c r="D4985" s="253" t="s">
        <v>4</v>
      </c>
      <c r="I4985" s="253"/>
      <c r="J4985" s="253">
        <f t="shared" si="79"/>
        <v>0</v>
      </c>
    </row>
    <row r="4986" spans="1:10">
      <c r="A4986" s="253">
        <v>5178</v>
      </c>
      <c r="B4986" s="253" t="s">
        <v>533</v>
      </c>
      <c r="C4986" s="253" t="s">
        <v>553</v>
      </c>
      <c r="D4986" s="253" t="s">
        <v>4</v>
      </c>
      <c r="I4986" s="253"/>
      <c r="J4986" s="253">
        <f t="shared" si="79"/>
        <v>0</v>
      </c>
    </row>
    <row r="4987" spans="1:10">
      <c r="A4987" s="253">
        <v>5179</v>
      </c>
      <c r="B4987" s="253" t="s">
        <v>533</v>
      </c>
      <c r="C4987" s="253" t="s">
        <v>553</v>
      </c>
      <c r="D4987" s="253" t="s">
        <v>4</v>
      </c>
      <c r="I4987" s="253"/>
      <c r="J4987" s="253">
        <f t="shared" si="79"/>
        <v>0</v>
      </c>
    </row>
    <row r="4988" spans="1:10">
      <c r="A4988" s="253">
        <v>5180</v>
      </c>
      <c r="B4988" s="253" t="s">
        <v>533</v>
      </c>
      <c r="C4988" s="253" t="s">
        <v>553</v>
      </c>
      <c r="D4988" s="253" t="s">
        <v>4</v>
      </c>
      <c r="I4988" s="253"/>
      <c r="J4988" s="253">
        <f t="shared" si="79"/>
        <v>0</v>
      </c>
    </row>
    <row r="4989" spans="1:10">
      <c r="A4989" s="253">
        <v>5181</v>
      </c>
      <c r="B4989" s="253" t="s">
        <v>533</v>
      </c>
      <c r="C4989" s="253" t="s">
        <v>553</v>
      </c>
      <c r="D4989" s="253" t="s">
        <v>4</v>
      </c>
      <c r="I4989" s="253"/>
      <c r="J4989" s="253">
        <f t="shared" si="79"/>
        <v>0</v>
      </c>
    </row>
    <row r="4990" spans="1:10">
      <c r="A4990" s="253">
        <v>5182</v>
      </c>
      <c r="B4990" s="253" t="s">
        <v>533</v>
      </c>
      <c r="C4990" s="253" t="s">
        <v>553</v>
      </c>
      <c r="D4990" s="253" t="s">
        <v>4</v>
      </c>
      <c r="I4990" s="253"/>
      <c r="J4990" s="253">
        <f t="shared" si="79"/>
        <v>0</v>
      </c>
    </row>
    <row r="4991" spans="1:10">
      <c r="A4991" s="253">
        <v>5183</v>
      </c>
      <c r="B4991" s="253" t="s">
        <v>533</v>
      </c>
      <c r="C4991" s="253" t="s">
        <v>553</v>
      </c>
      <c r="D4991" s="253" t="s">
        <v>4</v>
      </c>
      <c r="I4991" s="253"/>
      <c r="J4991" s="253">
        <f t="shared" si="79"/>
        <v>0</v>
      </c>
    </row>
    <row r="4992" spans="1:10">
      <c r="A4992" s="253">
        <v>5184</v>
      </c>
      <c r="B4992" s="253" t="s">
        <v>533</v>
      </c>
      <c r="C4992" s="253" t="s">
        <v>553</v>
      </c>
      <c r="D4992" s="253" t="s">
        <v>4</v>
      </c>
      <c r="I4992" s="253"/>
      <c r="J4992" s="253">
        <f t="shared" si="79"/>
        <v>0</v>
      </c>
    </row>
    <row r="4993" spans="1:10">
      <c r="A4993" s="253">
        <v>5185</v>
      </c>
      <c r="B4993" s="253" t="s">
        <v>533</v>
      </c>
      <c r="C4993" s="253" t="s">
        <v>553</v>
      </c>
      <c r="D4993" s="253" t="s">
        <v>4</v>
      </c>
      <c r="I4993" s="253"/>
      <c r="J4993" s="253">
        <f t="shared" si="79"/>
        <v>0</v>
      </c>
    </row>
    <row r="4994" spans="1:10">
      <c r="A4994" s="253">
        <v>5186</v>
      </c>
      <c r="B4994" s="253" t="s">
        <v>533</v>
      </c>
      <c r="C4994" s="253" t="s">
        <v>553</v>
      </c>
      <c r="D4994" s="253" t="s">
        <v>4</v>
      </c>
      <c r="I4994" s="253"/>
      <c r="J4994" s="253">
        <f t="shared" si="79"/>
        <v>0</v>
      </c>
    </row>
    <row r="4995" spans="1:10">
      <c r="A4995" s="253">
        <v>5187</v>
      </c>
      <c r="B4995" s="253" t="s">
        <v>533</v>
      </c>
      <c r="C4995" s="253" t="s">
        <v>553</v>
      </c>
      <c r="D4995" s="253" t="s">
        <v>4</v>
      </c>
      <c r="I4995" s="253"/>
      <c r="J4995" s="253">
        <f t="shared" si="79"/>
        <v>0</v>
      </c>
    </row>
    <row r="4996" spans="1:10">
      <c r="A4996" s="253">
        <v>5188</v>
      </c>
      <c r="B4996" s="253" t="s">
        <v>533</v>
      </c>
      <c r="C4996" s="253" t="s">
        <v>553</v>
      </c>
      <c r="D4996" s="253" t="s">
        <v>4</v>
      </c>
      <c r="I4996" s="253"/>
      <c r="J4996" s="253">
        <f t="shared" si="79"/>
        <v>0</v>
      </c>
    </row>
    <row r="4997" spans="1:10">
      <c r="A4997" s="253">
        <v>5189</v>
      </c>
      <c r="B4997" s="253" t="s">
        <v>533</v>
      </c>
      <c r="C4997" s="253" t="s">
        <v>553</v>
      </c>
      <c r="D4997" s="253" t="s">
        <v>4</v>
      </c>
      <c r="I4997" s="253"/>
      <c r="J4997" s="253">
        <f t="shared" si="79"/>
        <v>0</v>
      </c>
    </row>
    <row r="4998" spans="1:10">
      <c r="A4998" s="253">
        <v>5190</v>
      </c>
      <c r="B4998" s="253" t="s">
        <v>533</v>
      </c>
      <c r="C4998" s="253" t="s">
        <v>553</v>
      </c>
      <c r="D4998" s="253" t="s">
        <v>4</v>
      </c>
      <c r="I4998" s="253"/>
      <c r="J4998" s="253">
        <f t="shared" si="79"/>
        <v>0</v>
      </c>
    </row>
    <row r="4999" spans="1:10">
      <c r="A4999" s="253">
        <v>5191</v>
      </c>
      <c r="B4999" s="253" t="s">
        <v>533</v>
      </c>
      <c r="C4999" s="253" t="s">
        <v>553</v>
      </c>
      <c r="D4999" s="253" t="s">
        <v>4</v>
      </c>
      <c r="I4999" s="253"/>
      <c r="J4999" s="253">
        <f t="shared" si="79"/>
        <v>0</v>
      </c>
    </row>
    <row r="5000" spans="1:10">
      <c r="A5000" s="253">
        <v>5192</v>
      </c>
      <c r="B5000" s="253" t="s">
        <v>533</v>
      </c>
      <c r="C5000" s="253" t="s">
        <v>553</v>
      </c>
      <c r="D5000" s="253" t="s">
        <v>4</v>
      </c>
      <c r="I5000" s="253"/>
      <c r="J5000" s="253">
        <f t="shared" si="79"/>
        <v>0</v>
      </c>
    </row>
    <row r="5001" spans="1:10">
      <c r="A5001" s="253">
        <v>5193</v>
      </c>
      <c r="B5001" s="253" t="s">
        <v>533</v>
      </c>
      <c r="C5001" s="253" t="s">
        <v>553</v>
      </c>
      <c r="D5001" s="253" t="s">
        <v>4</v>
      </c>
      <c r="I5001" s="253"/>
      <c r="J5001" s="253">
        <f t="shared" ref="J5001:J5064" si="80">IF(E5001="Category 1",1,IF(E5001="Category 2",2,IF(E5001="Category 3",3,0)))</f>
        <v>0</v>
      </c>
    </row>
    <row r="5002" spans="1:10">
      <c r="A5002" s="253">
        <v>5194</v>
      </c>
      <c r="B5002" s="253" t="s">
        <v>533</v>
      </c>
      <c r="C5002" s="253" t="s">
        <v>553</v>
      </c>
      <c r="D5002" s="253" t="s">
        <v>4</v>
      </c>
      <c r="I5002" s="253"/>
      <c r="J5002" s="253">
        <f t="shared" si="80"/>
        <v>0</v>
      </c>
    </row>
    <row r="5003" spans="1:10">
      <c r="A5003" s="253">
        <v>5195</v>
      </c>
      <c r="B5003" s="253" t="s">
        <v>533</v>
      </c>
      <c r="C5003" s="253" t="s">
        <v>553</v>
      </c>
      <c r="D5003" s="253" t="s">
        <v>4</v>
      </c>
      <c r="I5003" s="253"/>
      <c r="J5003" s="253">
        <f t="shared" si="80"/>
        <v>0</v>
      </c>
    </row>
    <row r="5004" spans="1:10">
      <c r="A5004" s="253">
        <v>5196</v>
      </c>
      <c r="B5004" s="253" t="s">
        <v>533</v>
      </c>
      <c r="C5004" s="253" t="s">
        <v>553</v>
      </c>
      <c r="D5004" s="253" t="s">
        <v>4</v>
      </c>
      <c r="I5004" s="253"/>
      <c r="J5004" s="253">
        <f t="shared" si="80"/>
        <v>0</v>
      </c>
    </row>
    <row r="5005" spans="1:10">
      <c r="A5005" s="253">
        <v>5197</v>
      </c>
      <c r="B5005" s="253" t="s">
        <v>533</v>
      </c>
      <c r="C5005" s="253" t="s">
        <v>553</v>
      </c>
      <c r="D5005" s="253" t="s">
        <v>4</v>
      </c>
      <c r="I5005" s="253"/>
      <c r="J5005" s="253">
        <f t="shared" si="80"/>
        <v>0</v>
      </c>
    </row>
    <row r="5006" spans="1:10">
      <c r="A5006" s="253">
        <v>5198</v>
      </c>
      <c r="B5006" s="253" t="s">
        <v>533</v>
      </c>
      <c r="C5006" s="253" t="s">
        <v>553</v>
      </c>
      <c r="D5006" s="253" t="s">
        <v>4</v>
      </c>
      <c r="I5006" s="253"/>
      <c r="J5006" s="253">
        <f t="shared" si="80"/>
        <v>0</v>
      </c>
    </row>
    <row r="5007" spans="1:10">
      <c r="A5007" s="253">
        <v>5199</v>
      </c>
      <c r="B5007" s="253" t="s">
        <v>533</v>
      </c>
      <c r="C5007" s="253" t="s">
        <v>553</v>
      </c>
      <c r="D5007" s="253" t="s">
        <v>4</v>
      </c>
      <c r="I5007" s="253"/>
      <c r="J5007" s="253">
        <f t="shared" si="80"/>
        <v>0</v>
      </c>
    </row>
    <row r="5008" spans="1:10">
      <c r="A5008" s="253">
        <v>5200</v>
      </c>
      <c r="B5008" s="253" t="s">
        <v>533</v>
      </c>
      <c r="C5008" s="253" t="s">
        <v>479</v>
      </c>
      <c r="D5008" s="253" t="s">
        <v>4</v>
      </c>
      <c r="I5008" s="253"/>
      <c r="J5008" s="253">
        <f t="shared" si="80"/>
        <v>0</v>
      </c>
    </row>
    <row r="5009" spans="1:10">
      <c r="A5009" s="253">
        <v>5201</v>
      </c>
      <c r="B5009" s="253" t="s">
        <v>533</v>
      </c>
      <c r="C5009" s="253" t="s">
        <v>479</v>
      </c>
      <c r="D5009" s="253" t="s">
        <v>4</v>
      </c>
      <c r="E5009" s="254" t="s">
        <v>571</v>
      </c>
      <c r="J5009" s="253">
        <f t="shared" si="80"/>
        <v>3</v>
      </c>
    </row>
    <row r="5010" spans="1:10">
      <c r="A5010" s="253">
        <v>5202</v>
      </c>
      <c r="B5010" s="253" t="s">
        <v>533</v>
      </c>
      <c r="C5010" s="253" t="s">
        <v>479</v>
      </c>
      <c r="D5010" s="253" t="s">
        <v>4</v>
      </c>
      <c r="E5010" s="254" t="s">
        <v>571</v>
      </c>
      <c r="J5010" s="253">
        <f t="shared" si="80"/>
        <v>3</v>
      </c>
    </row>
    <row r="5011" spans="1:10">
      <c r="A5011" s="253">
        <v>5203</v>
      </c>
      <c r="B5011" s="253" t="s">
        <v>533</v>
      </c>
      <c r="C5011" s="253" t="s">
        <v>479</v>
      </c>
      <c r="D5011" s="253" t="s">
        <v>4</v>
      </c>
      <c r="E5011" s="254" t="s">
        <v>571</v>
      </c>
      <c r="J5011" s="253">
        <f t="shared" si="80"/>
        <v>3</v>
      </c>
    </row>
    <row r="5012" spans="1:10">
      <c r="A5012" s="253">
        <v>5204</v>
      </c>
      <c r="B5012" s="253" t="s">
        <v>533</v>
      </c>
      <c r="C5012" s="253" t="s">
        <v>479</v>
      </c>
      <c r="D5012" s="253" t="s">
        <v>4</v>
      </c>
      <c r="E5012" s="254" t="s">
        <v>571</v>
      </c>
      <c r="J5012" s="253">
        <f t="shared" si="80"/>
        <v>3</v>
      </c>
    </row>
    <row r="5013" spans="1:10">
      <c r="A5013" s="253">
        <v>5205</v>
      </c>
      <c r="B5013" s="253" t="s">
        <v>533</v>
      </c>
      <c r="C5013" s="253" t="s">
        <v>479</v>
      </c>
      <c r="D5013" s="253" t="s">
        <v>4</v>
      </c>
      <c r="I5013" s="253"/>
      <c r="J5013" s="253">
        <f t="shared" si="80"/>
        <v>0</v>
      </c>
    </row>
    <row r="5014" spans="1:10">
      <c r="A5014" s="253">
        <v>5206</v>
      </c>
      <c r="B5014" s="253" t="s">
        <v>533</v>
      </c>
      <c r="C5014" s="253" t="s">
        <v>479</v>
      </c>
      <c r="D5014" s="253" t="s">
        <v>4</v>
      </c>
      <c r="I5014" s="253"/>
      <c r="J5014" s="253">
        <f t="shared" si="80"/>
        <v>0</v>
      </c>
    </row>
    <row r="5015" spans="1:10">
      <c r="A5015" s="253">
        <v>5207</v>
      </c>
      <c r="B5015" s="253" t="s">
        <v>533</v>
      </c>
      <c r="C5015" s="253" t="s">
        <v>479</v>
      </c>
      <c r="D5015" s="253" t="s">
        <v>4</v>
      </c>
      <c r="I5015" s="253"/>
      <c r="J5015" s="253">
        <f t="shared" si="80"/>
        <v>0</v>
      </c>
    </row>
    <row r="5016" spans="1:10">
      <c r="A5016" s="253">
        <v>5208</v>
      </c>
      <c r="B5016" s="253" t="s">
        <v>533</v>
      </c>
      <c r="C5016" s="253" t="s">
        <v>479</v>
      </c>
      <c r="D5016" s="253" t="s">
        <v>4</v>
      </c>
      <c r="I5016" s="253"/>
      <c r="J5016" s="253">
        <f t="shared" si="80"/>
        <v>0</v>
      </c>
    </row>
    <row r="5017" spans="1:10">
      <c r="A5017" s="253">
        <v>5209</v>
      </c>
      <c r="B5017" s="253" t="s">
        <v>533</v>
      </c>
      <c r="C5017" s="253" t="s">
        <v>479</v>
      </c>
      <c r="D5017" s="253" t="s">
        <v>4</v>
      </c>
      <c r="I5017" s="253"/>
      <c r="J5017" s="253">
        <f t="shared" si="80"/>
        <v>0</v>
      </c>
    </row>
    <row r="5018" spans="1:10">
      <c r="A5018" s="253">
        <v>5210</v>
      </c>
      <c r="B5018" s="253" t="s">
        <v>533</v>
      </c>
      <c r="C5018" s="253" t="s">
        <v>479</v>
      </c>
      <c r="D5018" s="253" t="s">
        <v>4</v>
      </c>
      <c r="I5018" s="253"/>
      <c r="J5018" s="253">
        <f t="shared" si="80"/>
        <v>0</v>
      </c>
    </row>
    <row r="5019" spans="1:10">
      <c r="A5019" s="253">
        <v>5211</v>
      </c>
      <c r="B5019" s="253" t="s">
        <v>533</v>
      </c>
      <c r="C5019" s="253" t="s">
        <v>479</v>
      </c>
      <c r="D5019" s="253" t="s">
        <v>4</v>
      </c>
      <c r="E5019" s="254" t="s">
        <v>570</v>
      </c>
      <c r="J5019" s="253">
        <f t="shared" si="80"/>
        <v>2</v>
      </c>
    </row>
    <row r="5020" spans="1:10">
      <c r="A5020" s="253">
        <v>5212</v>
      </c>
      <c r="B5020" s="253" t="s">
        <v>533</v>
      </c>
      <c r="C5020" s="253" t="s">
        <v>479</v>
      </c>
      <c r="D5020" s="253" t="s">
        <v>4</v>
      </c>
      <c r="E5020" s="254" t="s">
        <v>570</v>
      </c>
      <c r="J5020" s="253">
        <f t="shared" si="80"/>
        <v>2</v>
      </c>
    </row>
    <row r="5021" spans="1:10">
      <c r="A5021" s="253">
        <v>5213</v>
      </c>
      <c r="B5021" s="253" t="s">
        <v>533</v>
      </c>
      <c r="C5021" s="253" t="s">
        <v>479</v>
      </c>
      <c r="D5021" s="253" t="s">
        <v>4</v>
      </c>
      <c r="E5021" s="254" t="s">
        <v>570</v>
      </c>
      <c r="J5021" s="253">
        <f t="shared" si="80"/>
        <v>2</v>
      </c>
    </row>
    <row r="5022" spans="1:10">
      <c r="A5022" s="253">
        <v>5214</v>
      </c>
      <c r="B5022" s="253" t="s">
        <v>533</v>
      </c>
      <c r="C5022" s="253" t="s">
        <v>479</v>
      </c>
      <c r="D5022" s="253" t="s">
        <v>4</v>
      </c>
      <c r="E5022" s="254" t="s">
        <v>570</v>
      </c>
      <c r="J5022" s="253">
        <f t="shared" si="80"/>
        <v>2</v>
      </c>
    </row>
    <row r="5023" spans="1:10">
      <c r="A5023" s="253">
        <v>5215</v>
      </c>
      <c r="B5023" s="253" t="s">
        <v>533</v>
      </c>
      <c r="C5023" s="253" t="s">
        <v>479</v>
      </c>
      <c r="D5023" s="253" t="s">
        <v>4</v>
      </c>
      <c r="I5023" s="253"/>
      <c r="J5023" s="253">
        <f t="shared" si="80"/>
        <v>0</v>
      </c>
    </row>
    <row r="5024" spans="1:10">
      <c r="A5024" s="253">
        <v>5216</v>
      </c>
      <c r="B5024" s="253" t="s">
        <v>533</v>
      </c>
      <c r="C5024" s="253" t="s">
        <v>479</v>
      </c>
      <c r="D5024" s="253" t="s">
        <v>4</v>
      </c>
      <c r="I5024" s="253"/>
      <c r="J5024" s="253">
        <f t="shared" si="80"/>
        <v>0</v>
      </c>
    </row>
    <row r="5025" spans="1:10">
      <c r="A5025" s="253">
        <v>5217</v>
      </c>
      <c r="B5025" s="253" t="s">
        <v>533</v>
      </c>
      <c r="C5025" s="253" t="s">
        <v>479</v>
      </c>
      <c r="D5025" s="253" t="s">
        <v>4</v>
      </c>
      <c r="I5025" s="253"/>
      <c r="J5025" s="253">
        <f t="shared" si="80"/>
        <v>0</v>
      </c>
    </row>
    <row r="5026" spans="1:10">
      <c r="A5026" s="253">
        <v>5218</v>
      </c>
      <c r="B5026" s="253" t="s">
        <v>533</v>
      </c>
      <c r="C5026" s="253" t="s">
        <v>479</v>
      </c>
      <c r="D5026" s="253" t="s">
        <v>4</v>
      </c>
      <c r="I5026" s="253"/>
      <c r="J5026" s="253">
        <f t="shared" si="80"/>
        <v>0</v>
      </c>
    </row>
    <row r="5027" spans="1:10">
      <c r="A5027" s="253">
        <v>5219</v>
      </c>
      <c r="B5027" s="253" t="s">
        <v>533</v>
      </c>
      <c r="C5027" s="253" t="s">
        <v>479</v>
      </c>
      <c r="D5027" s="253" t="s">
        <v>4</v>
      </c>
      <c r="I5027" s="253"/>
      <c r="J5027" s="253">
        <f t="shared" si="80"/>
        <v>0</v>
      </c>
    </row>
    <row r="5028" spans="1:10">
      <c r="A5028" s="253">
        <v>5220</v>
      </c>
      <c r="B5028" s="253" t="s">
        <v>533</v>
      </c>
      <c r="C5028" s="253" t="s">
        <v>479</v>
      </c>
      <c r="D5028" s="253" t="s">
        <v>4</v>
      </c>
      <c r="I5028" s="253"/>
      <c r="J5028" s="253">
        <f t="shared" si="80"/>
        <v>0</v>
      </c>
    </row>
    <row r="5029" spans="1:10">
      <c r="A5029" s="253">
        <v>5221</v>
      </c>
      <c r="B5029" s="253" t="s">
        <v>533</v>
      </c>
      <c r="C5029" s="253" t="s">
        <v>479</v>
      </c>
      <c r="D5029" s="253" t="s">
        <v>4</v>
      </c>
      <c r="I5029" s="253"/>
      <c r="J5029" s="253">
        <f t="shared" si="80"/>
        <v>0</v>
      </c>
    </row>
    <row r="5030" spans="1:10">
      <c r="A5030" s="253">
        <v>5222</v>
      </c>
      <c r="B5030" s="253" t="s">
        <v>533</v>
      </c>
      <c r="C5030" s="253" t="s">
        <v>479</v>
      </c>
      <c r="D5030" s="253" t="s">
        <v>4</v>
      </c>
      <c r="I5030" s="253"/>
      <c r="J5030" s="253">
        <f t="shared" si="80"/>
        <v>0</v>
      </c>
    </row>
    <row r="5031" spans="1:10">
      <c r="A5031" s="253">
        <v>5223</v>
      </c>
      <c r="B5031" s="253" t="s">
        <v>533</v>
      </c>
      <c r="C5031" s="253" t="s">
        <v>479</v>
      </c>
      <c r="D5031" s="253" t="s">
        <v>4</v>
      </c>
      <c r="I5031" s="253"/>
      <c r="J5031" s="253">
        <f t="shared" si="80"/>
        <v>0</v>
      </c>
    </row>
    <row r="5032" spans="1:10">
      <c r="A5032" s="253">
        <v>5224</v>
      </c>
      <c r="B5032" s="253" t="s">
        <v>533</v>
      </c>
      <c r="C5032" s="253" t="s">
        <v>479</v>
      </c>
      <c r="D5032" s="253" t="s">
        <v>4</v>
      </c>
      <c r="I5032" s="253"/>
      <c r="J5032" s="253">
        <f t="shared" si="80"/>
        <v>0</v>
      </c>
    </row>
    <row r="5033" spans="1:10">
      <c r="A5033" s="253">
        <v>5225</v>
      </c>
      <c r="B5033" s="253" t="s">
        <v>533</v>
      </c>
      <c r="C5033" s="253" t="s">
        <v>479</v>
      </c>
      <c r="D5033" s="253" t="s">
        <v>4</v>
      </c>
      <c r="I5033" s="253"/>
      <c r="J5033" s="253">
        <f t="shared" si="80"/>
        <v>0</v>
      </c>
    </row>
    <row r="5034" spans="1:10">
      <c r="A5034" s="253">
        <v>5226</v>
      </c>
      <c r="B5034" s="253" t="s">
        <v>533</v>
      </c>
      <c r="C5034" s="253" t="s">
        <v>479</v>
      </c>
      <c r="D5034" s="253" t="s">
        <v>4</v>
      </c>
      <c r="I5034" s="253"/>
      <c r="J5034" s="253">
        <f t="shared" si="80"/>
        <v>0</v>
      </c>
    </row>
    <row r="5035" spans="1:10">
      <c r="A5035" s="253">
        <v>5227</v>
      </c>
      <c r="B5035" s="253" t="s">
        <v>533</v>
      </c>
      <c r="C5035" s="253" t="s">
        <v>479</v>
      </c>
      <c r="D5035" s="253" t="s">
        <v>4</v>
      </c>
      <c r="I5035" s="253"/>
      <c r="J5035" s="253">
        <f t="shared" si="80"/>
        <v>0</v>
      </c>
    </row>
    <row r="5036" spans="1:10">
      <c r="A5036" s="253">
        <v>5228</v>
      </c>
      <c r="B5036" s="253" t="s">
        <v>533</v>
      </c>
      <c r="C5036" s="253" t="s">
        <v>479</v>
      </c>
      <c r="D5036" s="253" t="s">
        <v>4</v>
      </c>
      <c r="I5036" s="253"/>
      <c r="J5036" s="253">
        <f t="shared" si="80"/>
        <v>0</v>
      </c>
    </row>
    <row r="5037" spans="1:10">
      <c r="A5037" s="253">
        <v>5229</v>
      </c>
      <c r="B5037" s="253" t="s">
        <v>533</v>
      </c>
      <c r="C5037" s="253" t="s">
        <v>479</v>
      </c>
      <c r="D5037" s="253" t="s">
        <v>4</v>
      </c>
      <c r="I5037" s="253"/>
      <c r="J5037" s="253">
        <f t="shared" si="80"/>
        <v>0</v>
      </c>
    </row>
    <row r="5038" spans="1:10">
      <c r="A5038" s="253">
        <v>5230</v>
      </c>
      <c r="B5038" s="253" t="s">
        <v>533</v>
      </c>
      <c r="C5038" s="253" t="s">
        <v>479</v>
      </c>
      <c r="D5038" s="253" t="s">
        <v>4</v>
      </c>
      <c r="I5038" s="253"/>
      <c r="J5038" s="253">
        <f t="shared" si="80"/>
        <v>0</v>
      </c>
    </row>
    <row r="5039" spans="1:10">
      <c r="A5039" s="253">
        <v>5231</v>
      </c>
      <c r="B5039" s="253" t="s">
        <v>533</v>
      </c>
      <c r="C5039" s="253" t="s">
        <v>479</v>
      </c>
      <c r="D5039" s="253" t="s">
        <v>565</v>
      </c>
      <c r="E5039" s="254" t="s">
        <v>565</v>
      </c>
      <c r="G5039" s="254" t="s">
        <v>567</v>
      </c>
      <c r="J5039" s="253">
        <f t="shared" si="80"/>
        <v>1</v>
      </c>
    </row>
    <row r="5040" spans="1:10">
      <c r="A5040" s="253">
        <v>5232</v>
      </c>
      <c r="B5040" s="253" t="s">
        <v>533</v>
      </c>
      <c r="C5040" s="253" t="s">
        <v>479</v>
      </c>
      <c r="D5040" s="253" t="s">
        <v>565</v>
      </c>
      <c r="E5040" s="254" t="s">
        <v>565</v>
      </c>
      <c r="G5040" s="254" t="s">
        <v>567</v>
      </c>
      <c r="J5040" s="253">
        <f t="shared" si="80"/>
        <v>1</v>
      </c>
    </row>
    <row r="5041" spans="1:10">
      <c r="A5041" s="253">
        <v>5233</v>
      </c>
      <c r="B5041" s="253" t="s">
        <v>533</v>
      </c>
      <c r="C5041" s="253" t="s">
        <v>479</v>
      </c>
      <c r="D5041" s="253" t="s">
        <v>565</v>
      </c>
      <c r="E5041" s="254" t="s">
        <v>565</v>
      </c>
      <c r="G5041" s="254" t="s">
        <v>567</v>
      </c>
      <c r="J5041" s="253">
        <f t="shared" si="80"/>
        <v>1</v>
      </c>
    </row>
    <row r="5042" spans="1:10">
      <c r="A5042" s="253">
        <v>5234</v>
      </c>
      <c r="B5042" s="253" t="s">
        <v>533</v>
      </c>
      <c r="C5042" s="253" t="s">
        <v>479</v>
      </c>
      <c r="D5042" s="253" t="s">
        <v>565</v>
      </c>
      <c r="E5042" s="254" t="s">
        <v>565</v>
      </c>
      <c r="G5042" s="254" t="s">
        <v>567</v>
      </c>
      <c r="J5042" s="253">
        <f t="shared" si="80"/>
        <v>1</v>
      </c>
    </row>
    <row r="5043" spans="1:10">
      <c r="A5043" s="253">
        <v>5235</v>
      </c>
      <c r="B5043" s="253" t="s">
        <v>533</v>
      </c>
      <c r="C5043" s="253" t="s">
        <v>479</v>
      </c>
      <c r="D5043" s="253" t="s">
        <v>4</v>
      </c>
      <c r="I5043" s="253"/>
      <c r="J5043" s="253">
        <f t="shared" si="80"/>
        <v>0</v>
      </c>
    </row>
    <row r="5044" spans="1:10">
      <c r="A5044" s="253">
        <v>5236</v>
      </c>
      <c r="B5044" s="253" t="s">
        <v>533</v>
      </c>
      <c r="C5044" s="253" t="s">
        <v>479</v>
      </c>
      <c r="D5044" s="253" t="s">
        <v>4</v>
      </c>
      <c r="I5044" s="253"/>
      <c r="J5044" s="253">
        <f t="shared" si="80"/>
        <v>0</v>
      </c>
    </row>
    <row r="5045" spans="1:10">
      <c r="A5045" s="253">
        <v>5237</v>
      </c>
      <c r="B5045" s="253" t="s">
        <v>533</v>
      </c>
      <c r="C5045" s="253" t="s">
        <v>479</v>
      </c>
      <c r="D5045" s="253" t="s">
        <v>4</v>
      </c>
      <c r="I5045" s="253"/>
      <c r="J5045" s="253">
        <f t="shared" si="80"/>
        <v>0</v>
      </c>
    </row>
    <row r="5046" spans="1:10">
      <c r="A5046" s="253">
        <v>5238</v>
      </c>
      <c r="B5046" s="253" t="s">
        <v>533</v>
      </c>
      <c r="C5046" s="253" t="s">
        <v>479</v>
      </c>
      <c r="D5046" s="253" t="s">
        <v>4</v>
      </c>
      <c r="I5046" s="253"/>
      <c r="J5046" s="253">
        <f t="shared" si="80"/>
        <v>0</v>
      </c>
    </row>
    <row r="5047" spans="1:10">
      <c r="A5047" s="253">
        <v>5239</v>
      </c>
      <c r="B5047" s="253" t="s">
        <v>533</v>
      </c>
      <c r="C5047" s="253" t="s">
        <v>479</v>
      </c>
      <c r="D5047" s="253" t="s">
        <v>4</v>
      </c>
      <c r="I5047" s="253"/>
      <c r="J5047" s="253">
        <f t="shared" si="80"/>
        <v>0</v>
      </c>
    </row>
    <row r="5048" spans="1:10">
      <c r="A5048" s="253">
        <v>5240</v>
      </c>
      <c r="B5048" s="253" t="s">
        <v>533</v>
      </c>
      <c r="C5048" s="253" t="s">
        <v>479</v>
      </c>
      <c r="D5048" s="253" t="s">
        <v>565</v>
      </c>
      <c r="E5048" s="254" t="s">
        <v>565</v>
      </c>
      <c r="G5048" s="254" t="s">
        <v>567</v>
      </c>
      <c r="J5048" s="253">
        <f t="shared" si="80"/>
        <v>1</v>
      </c>
    </row>
    <row r="5049" spans="1:10">
      <c r="A5049" s="253">
        <v>5241</v>
      </c>
      <c r="B5049" s="253" t="s">
        <v>533</v>
      </c>
      <c r="C5049" s="253" t="s">
        <v>479</v>
      </c>
      <c r="D5049" s="253" t="s">
        <v>565</v>
      </c>
      <c r="E5049" s="254" t="s">
        <v>565</v>
      </c>
      <c r="G5049" s="254" t="s">
        <v>567</v>
      </c>
      <c r="J5049" s="253">
        <f t="shared" si="80"/>
        <v>1</v>
      </c>
    </row>
    <row r="5050" spans="1:10">
      <c r="A5050" s="253">
        <v>5242</v>
      </c>
      <c r="B5050" s="253" t="s">
        <v>533</v>
      </c>
      <c r="C5050" s="253" t="s">
        <v>479</v>
      </c>
      <c r="D5050" s="253" t="s">
        <v>565</v>
      </c>
      <c r="E5050" s="254" t="s">
        <v>565</v>
      </c>
      <c r="G5050" s="254" t="s">
        <v>567</v>
      </c>
      <c r="J5050" s="253">
        <f t="shared" si="80"/>
        <v>1</v>
      </c>
    </row>
    <row r="5051" spans="1:10">
      <c r="A5051" s="253">
        <v>5243</v>
      </c>
      <c r="B5051" s="253" t="s">
        <v>533</v>
      </c>
      <c r="C5051" s="253" t="s">
        <v>479</v>
      </c>
      <c r="D5051" s="253" t="s">
        <v>565</v>
      </c>
      <c r="E5051" s="254" t="s">
        <v>565</v>
      </c>
      <c r="G5051" s="254" t="s">
        <v>567</v>
      </c>
      <c r="J5051" s="253">
        <f t="shared" si="80"/>
        <v>1</v>
      </c>
    </row>
    <row r="5052" spans="1:10">
      <c r="A5052" s="253">
        <v>5244</v>
      </c>
      <c r="B5052" s="253" t="s">
        <v>533</v>
      </c>
      <c r="C5052" s="253" t="s">
        <v>479</v>
      </c>
      <c r="D5052" s="253" t="s">
        <v>565</v>
      </c>
      <c r="E5052" s="254" t="s">
        <v>565</v>
      </c>
      <c r="G5052" s="254" t="s">
        <v>567</v>
      </c>
      <c r="J5052" s="253">
        <f t="shared" si="80"/>
        <v>1</v>
      </c>
    </row>
    <row r="5053" spans="1:10">
      <c r="A5053" s="253">
        <v>5245</v>
      </c>
      <c r="B5053" s="253" t="s">
        <v>533</v>
      </c>
      <c r="C5053" s="253" t="s">
        <v>479</v>
      </c>
      <c r="D5053" s="253" t="s">
        <v>565</v>
      </c>
      <c r="E5053" s="254" t="s">
        <v>565</v>
      </c>
      <c r="G5053" s="254" t="s">
        <v>567</v>
      </c>
      <c r="J5053" s="253">
        <f t="shared" si="80"/>
        <v>1</v>
      </c>
    </row>
    <row r="5054" spans="1:10">
      <c r="A5054" s="253">
        <v>5246</v>
      </c>
      <c r="B5054" s="253" t="s">
        <v>533</v>
      </c>
      <c r="C5054" s="253" t="s">
        <v>479</v>
      </c>
      <c r="D5054" s="253" t="s">
        <v>565</v>
      </c>
      <c r="E5054" s="254" t="s">
        <v>565</v>
      </c>
      <c r="G5054" s="254" t="s">
        <v>567</v>
      </c>
      <c r="J5054" s="253">
        <f t="shared" si="80"/>
        <v>1</v>
      </c>
    </row>
    <row r="5055" spans="1:10">
      <c r="A5055" s="253">
        <v>5247</v>
      </c>
      <c r="B5055" s="253" t="s">
        <v>533</v>
      </c>
      <c r="C5055" s="253" t="s">
        <v>479</v>
      </c>
      <c r="D5055" s="253" t="s">
        <v>565</v>
      </c>
      <c r="E5055" s="254" t="s">
        <v>565</v>
      </c>
      <c r="G5055" s="254" t="s">
        <v>567</v>
      </c>
      <c r="J5055" s="253">
        <f t="shared" si="80"/>
        <v>1</v>
      </c>
    </row>
    <row r="5056" spans="1:10">
      <c r="A5056" s="253">
        <v>5248</v>
      </c>
      <c r="B5056" s="253" t="s">
        <v>533</v>
      </c>
      <c r="C5056" s="253" t="s">
        <v>479</v>
      </c>
      <c r="D5056" s="253" t="s">
        <v>565</v>
      </c>
      <c r="E5056" s="254" t="s">
        <v>565</v>
      </c>
      <c r="G5056" s="254" t="s">
        <v>567</v>
      </c>
      <c r="J5056" s="253">
        <f t="shared" si="80"/>
        <v>1</v>
      </c>
    </row>
    <row r="5057" spans="1:10">
      <c r="A5057" s="253">
        <v>5249</v>
      </c>
      <c r="B5057" s="253" t="s">
        <v>533</v>
      </c>
      <c r="C5057" s="253" t="s">
        <v>479</v>
      </c>
      <c r="D5057" s="253" t="s">
        <v>565</v>
      </c>
      <c r="E5057" s="254" t="s">
        <v>565</v>
      </c>
      <c r="G5057" s="254" t="s">
        <v>567</v>
      </c>
      <c r="J5057" s="253">
        <f t="shared" si="80"/>
        <v>1</v>
      </c>
    </row>
    <row r="5058" spans="1:10">
      <c r="A5058" s="253">
        <v>5250</v>
      </c>
      <c r="B5058" s="253" t="s">
        <v>533</v>
      </c>
      <c r="C5058" s="253" t="s">
        <v>479</v>
      </c>
      <c r="D5058" s="253" t="s">
        <v>565</v>
      </c>
      <c r="E5058" s="254" t="s">
        <v>565</v>
      </c>
      <c r="G5058" s="254" t="s">
        <v>567</v>
      </c>
      <c r="J5058" s="253">
        <f t="shared" si="80"/>
        <v>1</v>
      </c>
    </row>
    <row r="5059" spans="1:10">
      <c r="A5059" s="253">
        <v>5251</v>
      </c>
      <c r="B5059" s="253" t="s">
        <v>533</v>
      </c>
      <c r="C5059" s="253" t="s">
        <v>479</v>
      </c>
      <c r="D5059" s="253" t="s">
        <v>565</v>
      </c>
      <c r="E5059" s="254" t="s">
        <v>565</v>
      </c>
      <c r="G5059" s="254" t="s">
        <v>567</v>
      </c>
      <c r="J5059" s="253">
        <f t="shared" si="80"/>
        <v>1</v>
      </c>
    </row>
    <row r="5060" spans="1:10">
      <c r="A5060" s="253">
        <v>5252</v>
      </c>
      <c r="B5060" s="253" t="s">
        <v>533</v>
      </c>
      <c r="C5060" s="253" t="s">
        <v>479</v>
      </c>
      <c r="D5060" s="253" t="s">
        <v>4</v>
      </c>
      <c r="E5060" s="254" t="s">
        <v>571</v>
      </c>
      <c r="J5060" s="253">
        <f t="shared" si="80"/>
        <v>3</v>
      </c>
    </row>
    <row r="5061" spans="1:10">
      <c r="A5061" s="253">
        <v>5253</v>
      </c>
      <c r="B5061" s="253" t="s">
        <v>533</v>
      </c>
      <c r="C5061" s="253" t="s">
        <v>479</v>
      </c>
      <c r="D5061" s="253" t="s">
        <v>4</v>
      </c>
      <c r="E5061" s="254" t="s">
        <v>571</v>
      </c>
      <c r="J5061" s="253">
        <f t="shared" si="80"/>
        <v>3</v>
      </c>
    </row>
    <row r="5062" spans="1:10">
      <c r="A5062" s="253">
        <v>5254</v>
      </c>
      <c r="B5062" s="253" t="s">
        <v>533</v>
      </c>
      <c r="C5062" s="253" t="s">
        <v>479</v>
      </c>
      <c r="D5062" s="253" t="s">
        <v>4</v>
      </c>
      <c r="I5062" s="253"/>
      <c r="J5062" s="253">
        <f t="shared" si="80"/>
        <v>0</v>
      </c>
    </row>
    <row r="5063" spans="1:10">
      <c r="A5063" s="253">
        <v>5255</v>
      </c>
      <c r="B5063" s="253" t="s">
        <v>533</v>
      </c>
      <c r="C5063" s="253" t="s">
        <v>479</v>
      </c>
      <c r="D5063" s="253" t="s">
        <v>4</v>
      </c>
      <c r="E5063" s="254" t="s">
        <v>571</v>
      </c>
      <c r="J5063" s="253">
        <f t="shared" si="80"/>
        <v>3</v>
      </c>
    </row>
    <row r="5064" spans="1:10">
      <c r="A5064" s="253">
        <v>5256</v>
      </c>
      <c r="B5064" s="253" t="s">
        <v>533</v>
      </c>
      <c r="C5064" s="253" t="s">
        <v>479</v>
      </c>
      <c r="D5064" s="253" t="s">
        <v>4</v>
      </c>
      <c r="I5064" s="253"/>
      <c r="J5064" s="253">
        <f t="shared" si="80"/>
        <v>0</v>
      </c>
    </row>
    <row r="5065" spans="1:10">
      <c r="A5065" s="253">
        <v>5257</v>
      </c>
      <c r="B5065" s="253" t="s">
        <v>533</v>
      </c>
      <c r="C5065" s="253" t="s">
        <v>479</v>
      </c>
      <c r="D5065" s="253" t="s">
        <v>4</v>
      </c>
      <c r="I5065" s="253"/>
      <c r="J5065" s="253">
        <f t="shared" ref="J5065:J5128" si="81">IF(E5065="Category 1",1,IF(E5065="Category 2",2,IF(E5065="Category 3",3,0)))</f>
        <v>0</v>
      </c>
    </row>
    <row r="5066" spans="1:10">
      <c r="A5066" s="253">
        <v>5258</v>
      </c>
      <c r="B5066" s="253" t="s">
        <v>533</v>
      </c>
      <c r="C5066" s="253" t="s">
        <v>479</v>
      </c>
      <c r="D5066" s="253" t="s">
        <v>4</v>
      </c>
      <c r="I5066" s="253"/>
      <c r="J5066" s="253">
        <f t="shared" si="81"/>
        <v>0</v>
      </c>
    </row>
    <row r="5067" spans="1:10">
      <c r="A5067" s="253">
        <v>5259</v>
      </c>
      <c r="B5067" s="253" t="s">
        <v>533</v>
      </c>
      <c r="C5067" s="253" t="s">
        <v>479</v>
      </c>
      <c r="D5067" s="253" t="s">
        <v>4</v>
      </c>
      <c r="I5067" s="253"/>
      <c r="J5067" s="253">
        <f t="shared" si="81"/>
        <v>0</v>
      </c>
    </row>
    <row r="5068" spans="1:10">
      <c r="A5068" s="253">
        <v>5260</v>
      </c>
      <c r="B5068" s="253" t="s">
        <v>533</v>
      </c>
      <c r="C5068" s="253" t="s">
        <v>479</v>
      </c>
      <c r="D5068" s="253" t="s">
        <v>4</v>
      </c>
      <c r="I5068" s="253"/>
      <c r="J5068" s="253">
        <f t="shared" si="81"/>
        <v>0</v>
      </c>
    </row>
    <row r="5069" spans="1:10">
      <c r="A5069" s="253">
        <v>5261</v>
      </c>
      <c r="B5069" s="253" t="s">
        <v>533</v>
      </c>
      <c r="C5069" s="253" t="s">
        <v>479</v>
      </c>
      <c r="D5069" s="253" t="s">
        <v>4</v>
      </c>
      <c r="I5069" s="253"/>
      <c r="J5069" s="253">
        <f t="shared" si="81"/>
        <v>0</v>
      </c>
    </row>
    <row r="5070" spans="1:10">
      <c r="A5070" s="253">
        <v>5262</v>
      </c>
      <c r="B5070" s="253" t="s">
        <v>533</v>
      </c>
      <c r="C5070" s="253" t="s">
        <v>479</v>
      </c>
      <c r="D5070" s="253" t="s">
        <v>4</v>
      </c>
      <c r="I5070" s="253"/>
      <c r="J5070" s="253">
        <f t="shared" si="81"/>
        <v>0</v>
      </c>
    </row>
    <row r="5071" spans="1:10">
      <c r="A5071" s="253">
        <v>5263</v>
      </c>
      <c r="B5071" s="253" t="s">
        <v>533</v>
      </c>
      <c r="C5071" s="253" t="s">
        <v>479</v>
      </c>
      <c r="D5071" s="253" t="s">
        <v>4</v>
      </c>
      <c r="I5071" s="253"/>
      <c r="J5071" s="253">
        <f t="shared" si="81"/>
        <v>0</v>
      </c>
    </row>
    <row r="5072" spans="1:10">
      <c r="A5072" s="253">
        <v>5264</v>
      </c>
      <c r="B5072" s="253" t="s">
        <v>533</v>
      </c>
      <c r="C5072" s="253" t="s">
        <v>479</v>
      </c>
      <c r="D5072" s="253" t="s">
        <v>4</v>
      </c>
      <c r="I5072" s="253"/>
      <c r="J5072" s="253">
        <f t="shared" si="81"/>
        <v>0</v>
      </c>
    </row>
    <row r="5073" spans="1:10">
      <c r="A5073" s="253">
        <v>5265</v>
      </c>
      <c r="B5073" s="253" t="s">
        <v>533</v>
      </c>
      <c r="C5073" s="253" t="s">
        <v>479</v>
      </c>
      <c r="D5073" s="253" t="s">
        <v>4</v>
      </c>
      <c r="I5073" s="253"/>
      <c r="J5073" s="253">
        <f t="shared" si="81"/>
        <v>0</v>
      </c>
    </row>
    <row r="5074" spans="1:10">
      <c r="A5074" s="253">
        <v>5266</v>
      </c>
      <c r="B5074" s="253" t="s">
        <v>533</v>
      </c>
      <c r="C5074" s="253" t="s">
        <v>479</v>
      </c>
      <c r="D5074" s="253" t="s">
        <v>4</v>
      </c>
      <c r="I5074" s="253"/>
      <c r="J5074" s="253">
        <f t="shared" si="81"/>
        <v>0</v>
      </c>
    </row>
    <row r="5075" spans="1:10">
      <c r="A5075" s="253">
        <v>5267</v>
      </c>
      <c r="B5075" s="253" t="s">
        <v>533</v>
      </c>
      <c r="C5075" s="253" t="s">
        <v>479</v>
      </c>
      <c r="D5075" s="253" t="s">
        <v>4</v>
      </c>
      <c r="I5075" s="253"/>
      <c r="J5075" s="253">
        <f t="shared" si="81"/>
        <v>0</v>
      </c>
    </row>
    <row r="5076" spans="1:10">
      <c r="A5076" s="253">
        <v>5268</v>
      </c>
      <c r="B5076" s="253" t="s">
        <v>533</v>
      </c>
      <c r="C5076" s="253" t="s">
        <v>479</v>
      </c>
      <c r="D5076" s="253" t="s">
        <v>4</v>
      </c>
      <c r="I5076" s="253"/>
      <c r="J5076" s="253">
        <f t="shared" si="81"/>
        <v>0</v>
      </c>
    </row>
    <row r="5077" spans="1:10">
      <c r="A5077" s="253">
        <v>5269</v>
      </c>
      <c r="B5077" s="253" t="s">
        <v>533</v>
      </c>
      <c r="C5077" s="253" t="s">
        <v>479</v>
      </c>
      <c r="D5077" s="253" t="s">
        <v>4</v>
      </c>
      <c r="I5077" s="253"/>
      <c r="J5077" s="253">
        <f t="shared" si="81"/>
        <v>0</v>
      </c>
    </row>
    <row r="5078" spans="1:10">
      <c r="A5078" s="253">
        <v>5270</v>
      </c>
      <c r="B5078" s="253" t="s">
        <v>533</v>
      </c>
      <c r="C5078" s="253" t="s">
        <v>479</v>
      </c>
      <c r="D5078" s="253" t="s">
        <v>4</v>
      </c>
      <c r="I5078" s="253"/>
      <c r="J5078" s="253">
        <f t="shared" si="81"/>
        <v>0</v>
      </c>
    </row>
    <row r="5079" spans="1:10">
      <c r="A5079" s="253">
        <v>5271</v>
      </c>
      <c r="B5079" s="253" t="s">
        <v>533</v>
      </c>
      <c r="C5079" s="253" t="s">
        <v>479</v>
      </c>
      <c r="D5079" s="253" t="s">
        <v>4</v>
      </c>
      <c r="I5079" s="253"/>
      <c r="J5079" s="253">
        <f t="shared" si="81"/>
        <v>0</v>
      </c>
    </row>
    <row r="5080" spans="1:10">
      <c r="A5080" s="253">
        <v>5272</v>
      </c>
      <c r="B5080" s="253" t="s">
        <v>533</v>
      </c>
      <c r="C5080" s="253" t="s">
        <v>479</v>
      </c>
      <c r="D5080" s="253" t="s">
        <v>4</v>
      </c>
      <c r="I5080" s="253"/>
      <c r="J5080" s="253">
        <f t="shared" si="81"/>
        <v>0</v>
      </c>
    </row>
    <row r="5081" spans="1:10">
      <c r="A5081" s="253">
        <v>5273</v>
      </c>
      <c r="B5081" s="253" t="s">
        <v>533</v>
      </c>
      <c r="C5081" s="253" t="s">
        <v>479</v>
      </c>
      <c r="D5081" s="253" t="s">
        <v>4</v>
      </c>
      <c r="I5081" s="253"/>
      <c r="J5081" s="253">
        <f t="shared" si="81"/>
        <v>0</v>
      </c>
    </row>
    <row r="5082" spans="1:10">
      <c r="A5082" s="253">
        <v>5274</v>
      </c>
      <c r="B5082" s="253" t="s">
        <v>533</v>
      </c>
      <c r="C5082" s="253" t="s">
        <v>479</v>
      </c>
      <c r="D5082" s="253" t="s">
        <v>4</v>
      </c>
      <c r="I5082" s="253"/>
      <c r="J5082" s="253">
        <f t="shared" si="81"/>
        <v>0</v>
      </c>
    </row>
    <row r="5083" spans="1:10">
      <c r="A5083" s="253">
        <v>5275</v>
      </c>
      <c r="B5083" s="253" t="s">
        <v>533</v>
      </c>
      <c r="C5083" s="253" t="s">
        <v>479</v>
      </c>
      <c r="D5083" s="253" t="s">
        <v>4</v>
      </c>
      <c r="I5083" s="253"/>
      <c r="J5083" s="253">
        <f t="shared" si="81"/>
        <v>0</v>
      </c>
    </row>
    <row r="5084" spans="1:10">
      <c r="A5084" s="253">
        <v>5276</v>
      </c>
      <c r="B5084" s="253" t="s">
        <v>533</v>
      </c>
      <c r="C5084" s="253" t="s">
        <v>479</v>
      </c>
      <c r="D5084" s="253" t="s">
        <v>4</v>
      </c>
      <c r="I5084" s="253"/>
      <c r="J5084" s="253">
        <f t="shared" si="81"/>
        <v>0</v>
      </c>
    </row>
    <row r="5085" spans="1:10">
      <c r="A5085" s="253">
        <v>5277</v>
      </c>
      <c r="B5085" s="253" t="s">
        <v>533</v>
      </c>
      <c r="C5085" s="253" t="s">
        <v>479</v>
      </c>
      <c r="D5085" s="253" t="s">
        <v>4</v>
      </c>
      <c r="I5085" s="253"/>
      <c r="J5085" s="253">
        <f t="shared" si="81"/>
        <v>0</v>
      </c>
    </row>
    <row r="5086" spans="1:10">
      <c r="A5086" s="253">
        <v>5278</v>
      </c>
      <c r="B5086" s="253" t="s">
        <v>533</v>
      </c>
      <c r="C5086" s="253" t="s">
        <v>479</v>
      </c>
      <c r="D5086" s="253" t="s">
        <v>4</v>
      </c>
      <c r="I5086" s="253"/>
      <c r="J5086" s="253">
        <f t="shared" si="81"/>
        <v>0</v>
      </c>
    </row>
    <row r="5087" spans="1:10">
      <c r="A5087" s="253">
        <v>5279</v>
      </c>
      <c r="B5087" s="253" t="s">
        <v>533</v>
      </c>
      <c r="C5087" s="253" t="s">
        <v>479</v>
      </c>
      <c r="D5087" s="253" t="s">
        <v>4</v>
      </c>
      <c r="I5087" s="253"/>
      <c r="J5087" s="253">
        <f t="shared" si="81"/>
        <v>0</v>
      </c>
    </row>
    <row r="5088" spans="1:10">
      <c r="A5088" s="253">
        <v>5280</v>
      </c>
      <c r="B5088" s="253" t="s">
        <v>533</v>
      </c>
      <c r="C5088" s="253" t="s">
        <v>479</v>
      </c>
      <c r="D5088" s="253" t="s">
        <v>4</v>
      </c>
      <c r="E5088" s="254" t="s">
        <v>571</v>
      </c>
      <c r="J5088" s="253">
        <f t="shared" si="81"/>
        <v>3</v>
      </c>
    </row>
    <row r="5089" spans="1:10">
      <c r="A5089" s="253">
        <v>5281</v>
      </c>
      <c r="B5089" s="253" t="s">
        <v>533</v>
      </c>
      <c r="C5089" s="253" t="s">
        <v>479</v>
      </c>
      <c r="D5089" s="253" t="s">
        <v>4</v>
      </c>
      <c r="I5089" s="253"/>
      <c r="J5089" s="253">
        <f t="shared" si="81"/>
        <v>0</v>
      </c>
    </row>
    <row r="5090" spans="1:10">
      <c r="A5090" s="253">
        <v>5282</v>
      </c>
      <c r="B5090" s="253" t="s">
        <v>533</v>
      </c>
      <c r="C5090" s="253" t="s">
        <v>479</v>
      </c>
      <c r="D5090" s="253" t="s">
        <v>4</v>
      </c>
      <c r="I5090" s="253"/>
      <c r="J5090" s="253">
        <f t="shared" si="81"/>
        <v>0</v>
      </c>
    </row>
    <row r="5091" spans="1:10">
      <c r="A5091" s="253">
        <v>5283</v>
      </c>
      <c r="B5091" s="253" t="s">
        <v>533</v>
      </c>
      <c r="C5091" s="253" t="s">
        <v>479</v>
      </c>
      <c r="D5091" s="253" t="s">
        <v>4</v>
      </c>
      <c r="I5091" s="253"/>
      <c r="J5091" s="253">
        <f t="shared" si="81"/>
        <v>0</v>
      </c>
    </row>
    <row r="5092" spans="1:10">
      <c r="A5092" s="253">
        <v>5284</v>
      </c>
      <c r="B5092" s="253" t="s">
        <v>533</v>
      </c>
      <c r="C5092" s="253" t="s">
        <v>479</v>
      </c>
      <c r="D5092" s="253" t="s">
        <v>4</v>
      </c>
      <c r="I5092" s="253"/>
      <c r="J5092" s="253">
        <f t="shared" si="81"/>
        <v>0</v>
      </c>
    </row>
    <row r="5093" spans="1:10">
      <c r="A5093" s="253">
        <v>5285</v>
      </c>
      <c r="B5093" s="253" t="s">
        <v>533</v>
      </c>
      <c r="C5093" s="253" t="s">
        <v>479</v>
      </c>
      <c r="D5093" s="253" t="s">
        <v>4</v>
      </c>
      <c r="I5093" s="253"/>
      <c r="J5093" s="253">
        <f t="shared" si="81"/>
        <v>0</v>
      </c>
    </row>
    <row r="5094" spans="1:10">
      <c r="A5094" s="253">
        <v>5286</v>
      </c>
      <c r="B5094" s="253" t="s">
        <v>533</v>
      </c>
      <c r="C5094" s="253" t="s">
        <v>479</v>
      </c>
      <c r="D5094" s="253" t="s">
        <v>4</v>
      </c>
      <c r="I5094" s="253"/>
      <c r="J5094" s="253">
        <f t="shared" si="81"/>
        <v>0</v>
      </c>
    </row>
    <row r="5095" spans="1:10">
      <c r="A5095" s="253">
        <v>5287</v>
      </c>
      <c r="B5095" s="253" t="s">
        <v>533</v>
      </c>
      <c r="C5095" s="253" t="s">
        <v>479</v>
      </c>
      <c r="D5095" s="253" t="s">
        <v>4</v>
      </c>
      <c r="I5095" s="253"/>
      <c r="J5095" s="253">
        <f t="shared" si="81"/>
        <v>0</v>
      </c>
    </row>
    <row r="5096" spans="1:10">
      <c r="A5096" s="253">
        <v>5288</v>
      </c>
      <c r="B5096" s="253" t="s">
        <v>533</v>
      </c>
      <c r="C5096" s="253" t="s">
        <v>479</v>
      </c>
      <c r="D5096" s="253" t="s">
        <v>4</v>
      </c>
      <c r="I5096" s="253"/>
      <c r="J5096" s="253">
        <f t="shared" si="81"/>
        <v>0</v>
      </c>
    </row>
    <row r="5097" spans="1:10">
      <c r="A5097" s="253">
        <v>5289</v>
      </c>
      <c r="B5097" s="253" t="s">
        <v>533</v>
      </c>
      <c r="C5097" s="253" t="s">
        <v>479</v>
      </c>
      <c r="D5097" s="253" t="s">
        <v>4</v>
      </c>
      <c r="I5097" s="253"/>
      <c r="J5097" s="253">
        <f t="shared" si="81"/>
        <v>0</v>
      </c>
    </row>
    <row r="5098" spans="1:10">
      <c r="A5098" s="253">
        <v>5290</v>
      </c>
      <c r="B5098" s="253" t="s">
        <v>533</v>
      </c>
      <c r="C5098" s="253" t="s">
        <v>479</v>
      </c>
      <c r="D5098" s="253" t="s">
        <v>4</v>
      </c>
      <c r="E5098" s="254" t="s">
        <v>570</v>
      </c>
      <c r="J5098" s="253">
        <f t="shared" si="81"/>
        <v>2</v>
      </c>
    </row>
    <row r="5099" spans="1:10">
      <c r="A5099" s="253">
        <v>5291</v>
      </c>
      <c r="B5099" s="253" t="s">
        <v>533</v>
      </c>
      <c r="C5099" s="253" t="s">
        <v>479</v>
      </c>
      <c r="D5099" s="253" t="s">
        <v>4</v>
      </c>
      <c r="E5099" s="254" t="s">
        <v>571</v>
      </c>
      <c r="J5099" s="253">
        <f t="shared" si="81"/>
        <v>3</v>
      </c>
    </row>
    <row r="5100" spans="1:10">
      <c r="A5100" s="253">
        <v>5292</v>
      </c>
      <c r="B5100" s="253" t="s">
        <v>533</v>
      </c>
      <c r="C5100" s="253" t="s">
        <v>479</v>
      </c>
      <c r="D5100" s="253" t="s">
        <v>4</v>
      </c>
      <c r="I5100" s="253"/>
      <c r="J5100" s="253">
        <f t="shared" si="81"/>
        <v>0</v>
      </c>
    </row>
    <row r="5101" spans="1:10">
      <c r="A5101" s="253">
        <v>5293</v>
      </c>
      <c r="B5101" s="253" t="s">
        <v>533</v>
      </c>
      <c r="C5101" s="253" t="s">
        <v>479</v>
      </c>
      <c r="D5101" s="253" t="s">
        <v>4</v>
      </c>
      <c r="I5101" s="253"/>
      <c r="J5101" s="253">
        <f t="shared" si="81"/>
        <v>0</v>
      </c>
    </row>
    <row r="5102" spans="1:10">
      <c r="A5102" s="253">
        <v>5294</v>
      </c>
      <c r="B5102" s="253" t="s">
        <v>533</v>
      </c>
      <c r="C5102" s="253" t="s">
        <v>479</v>
      </c>
      <c r="D5102" s="253" t="s">
        <v>4</v>
      </c>
      <c r="I5102" s="253"/>
      <c r="J5102" s="253">
        <f t="shared" si="81"/>
        <v>0</v>
      </c>
    </row>
    <row r="5103" spans="1:10">
      <c r="A5103" s="253">
        <v>5295</v>
      </c>
      <c r="B5103" s="253" t="s">
        <v>533</v>
      </c>
      <c r="C5103" s="253" t="s">
        <v>479</v>
      </c>
      <c r="D5103" s="253" t="s">
        <v>4</v>
      </c>
      <c r="I5103" s="253"/>
      <c r="J5103" s="253">
        <f t="shared" si="81"/>
        <v>0</v>
      </c>
    </row>
    <row r="5104" spans="1:10">
      <c r="A5104" s="253">
        <v>5296</v>
      </c>
      <c r="B5104" s="253" t="s">
        <v>533</v>
      </c>
      <c r="C5104" s="253" t="s">
        <v>479</v>
      </c>
      <c r="D5104" s="253" t="s">
        <v>4</v>
      </c>
      <c r="I5104" s="253"/>
      <c r="J5104" s="253">
        <f t="shared" si="81"/>
        <v>0</v>
      </c>
    </row>
    <row r="5105" spans="1:10">
      <c r="A5105" s="253">
        <v>5297</v>
      </c>
      <c r="B5105" s="253" t="s">
        <v>533</v>
      </c>
      <c r="C5105" s="253" t="s">
        <v>479</v>
      </c>
      <c r="D5105" s="253" t="s">
        <v>4</v>
      </c>
      <c r="I5105" s="253"/>
      <c r="J5105" s="253">
        <f t="shared" si="81"/>
        <v>0</v>
      </c>
    </row>
    <row r="5106" spans="1:10">
      <c r="A5106" s="253">
        <v>5298</v>
      </c>
      <c r="B5106" s="253" t="s">
        <v>533</v>
      </c>
      <c r="C5106" s="253" t="s">
        <v>479</v>
      </c>
      <c r="D5106" s="253" t="s">
        <v>4</v>
      </c>
      <c r="I5106" s="253"/>
      <c r="J5106" s="253">
        <f t="shared" si="81"/>
        <v>0</v>
      </c>
    </row>
    <row r="5107" spans="1:10">
      <c r="A5107" s="253">
        <v>5299</v>
      </c>
      <c r="B5107" s="253" t="s">
        <v>533</v>
      </c>
      <c r="C5107" s="253" t="s">
        <v>479</v>
      </c>
      <c r="D5107" s="253" t="s">
        <v>4</v>
      </c>
      <c r="I5107" s="253"/>
      <c r="J5107" s="253">
        <f t="shared" si="81"/>
        <v>0</v>
      </c>
    </row>
    <row r="5108" spans="1:10">
      <c r="A5108" s="253">
        <v>5300</v>
      </c>
      <c r="B5108" s="253" t="s">
        <v>533</v>
      </c>
      <c r="C5108" s="253" t="s">
        <v>479</v>
      </c>
      <c r="D5108" s="253" t="s">
        <v>4</v>
      </c>
      <c r="I5108" s="253"/>
      <c r="J5108" s="253">
        <f t="shared" si="81"/>
        <v>0</v>
      </c>
    </row>
    <row r="5109" spans="1:10">
      <c r="A5109" s="253">
        <v>5301</v>
      </c>
      <c r="B5109" s="253" t="s">
        <v>533</v>
      </c>
      <c r="C5109" s="253" t="s">
        <v>479</v>
      </c>
      <c r="D5109" s="253" t="s">
        <v>4</v>
      </c>
      <c r="I5109" s="253"/>
      <c r="J5109" s="253">
        <f t="shared" si="81"/>
        <v>0</v>
      </c>
    </row>
    <row r="5110" spans="1:10">
      <c r="A5110" s="253">
        <v>5302</v>
      </c>
      <c r="B5110" s="253" t="s">
        <v>533</v>
      </c>
      <c r="C5110" s="253" t="s">
        <v>479</v>
      </c>
      <c r="D5110" s="253" t="s">
        <v>4</v>
      </c>
      <c r="I5110" s="253"/>
      <c r="J5110" s="253">
        <f t="shared" si="81"/>
        <v>0</v>
      </c>
    </row>
    <row r="5111" spans="1:10">
      <c r="A5111" s="253">
        <v>5303</v>
      </c>
      <c r="B5111" s="253" t="s">
        <v>533</v>
      </c>
      <c r="C5111" s="253" t="s">
        <v>479</v>
      </c>
      <c r="D5111" s="253" t="s">
        <v>4</v>
      </c>
      <c r="I5111" s="253"/>
      <c r="J5111" s="253">
        <f t="shared" si="81"/>
        <v>0</v>
      </c>
    </row>
    <row r="5112" spans="1:10">
      <c r="A5112" s="253">
        <v>5304</v>
      </c>
      <c r="B5112" s="253" t="s">
        <v>533</v>
      </c>
      <c r="C5112" s="253" t="s">
        <v>479</v>
      </c>
      <c r="D5112" s="253" t="s">
        <v>4</v>
      </c>
      <c r="I5112" s="253"/>
      <c r="J5112" s="253">
        <f t="shared" si="81"/>
        <v>0</v>
      </c>
    </row>
    <row r="5113" spans="1:10">
      <c r="A5113" s="253">
        <v>5305</v>
      </c>
      <c r="B5113" s="253" t="s">
        <v>533</v>
      </c>
      <c r="C5113" s="253" t="s">
        <v>479</v>
      </c>
      <c r="D5113" s="253" t="s">
        <v>4</v>
      </c>
      <c r="I5113" s="253"/>
      <c r="J5113" s="253">
        <f t="shared" si="81"/>
        <v>0</v>
      </c>
    </row>
    <row r="5114" spans="1:10">
      <c r="A5114" s="253">
        <v>5306</v>
      </c>
      <c r="B5114" s="253" t="s">
        <v>533</v>
      </c>
      <c r="C5114" s="253" t="s">
        <v>479</v>
      </c>
      <c r="D5114" s="253" t="s">
        <v>4</v>
      </c>
      <c r="I5114" s="253"/>
      <c r="J5114" s="253">
        <f t="shared" si="81"/>
        <v>0</v>
      </c>
    </row>
    <row r="5115" spans="1:10">
      <c r="A5115" s="253">
        <v>5307</v>
      </c>
      <c r="B5115" s="253" t="s">
        <v>533</v>
      </c>
      <c r="C5115" s="253" t="s">
        <v>479</v>
      </c>
      <c r="D5115" s="253" t="s">
        <v>4</v>
      </c>
      <c r="I5115" s="253"/>
      <c r="J5115" s="253">
        <f t="shared" si="81"/>
        <v>0</v>
      </c>
    </row>
    <row r="5116" spans="1:10">
      <c r="A5116" s="253">
        <v>5308</v>
      </c>
      <c r="B5116" s="253" t="s">
        <v>533</v>
      </c>
      <c r="C5116" s="253" t="s">
        <v>479</v>
      </c>
      <c r="D5116" s="253" t="s">
        <v>4</v>
      </c>
      <c r="I5116" s="253"/>
      <c r="J5116" s="253">
        <f t="shared" si="81"/>
        <v>0</v>
      </c>
    </row>
    <row r="5117" spans="1:10">
      <c r="A5117" s="253">
        <v>5309</v>
      </c>
      <c r="B5117" s="253" t="s">
        <v>533</v>
      </c>
      <c r="C5117" s="253" t="s">
        <v>479</v>
      </c>
      <c r="D5117" s="253" t="s">
        <v>4</v>
      </c>
      <c r="I5117" s="253"/>
      <c r="J5117" s="253">
        <f t="shared" si="81"/>
        <v>0</v>
      </c>
    </row>
    <row r="5118" spans="1:10">
      <c r="A5118" s="253">
        <v>5310</v>
      </c>
      <c r="B5118" s="253" t="s">
        <v>533</v>
      </c>
      <c r="C5118" s="253" t="s">
        <v>479</v>
      </c>
      <c r="D5118" s="253" t="s">
        <v>4</v>
      </c>
      <c r="I5118" s="253"/>
      <c r="J5118" s="253">
        <f t="shared" si="81"/>
        <v>0</v>
      </c>
    </row>
    <row r="5119" spans="1:10">
      <c r="A5119" s="253">
        <v>5311</v>
      </c>
      <c r="B5119" s="253" t="s">
        <v>533</v>
      </c>
      <c r="C5119" s="253" t="s">
        <v>479</v>
      </c>
      <c r="D5119" s="253" t="s">
        <v>4</v>
      </c>
      <c r="I5119" s="253"/>
      <c r="J5119" s="253">
        <f t="shared" si="81"/>
        <v>0</v>
      </c>
    </row>
    <row r="5120" spans="1:10">
      <c r="A5120" s="253">
        <v>5312</v>
      </c>
      <c r="B5120" s="253" t="s">
        <v>533</v>
      </c>
      <c r="C5120" s="253" t="s">
        <v>479</v>
      </c>
      <c r="D5120" s="253" t="s">
        <v>4</v>
      </c>
      <c r="I5120" s="253"/>
      <c r="J5120" s="253">
        <f t="shared" si="81"/>
        <v>0</v>
      </c>
    </row>
    <row r="5121" spans="1:10">
      <c r="A5121" s="253">
        <v>5313</v>
      </c>
      <c r="B5121" s="253" t="s">
        <v>533</v>
      </c>
      <c r="C5121" s="253" t="s">
        <v>479</v>
      </c>
      <c r="D5121" s="253" t="s">
        <v>4</v>
      </c>
      <c r="I5121" s="253"/>
      <c r="J5121" s="253">
        <f t="shared" si="81"/>
        <v>0</v>
      </c>
    </row>
    <row r="5122" spans="1:10">
      <c r="A5122" s="253">
        <v>5314</v>
      </c>
      <c r="B5122" s="253" t="s">
        <v>533</v>
      </c>
      <c r="C5122" s="253" t="s">
        <v>479</v>
      </c>
      <c r="D5122" s="253" t="s">
        <v>4</v>
      </c>
      <c r="I5122" s="253"/>
      <c r="J5122" s="253">
        <f t="shared" si="81"/>
        <v>0</v>
      </c>
    </row>
    <row r="5123" spans="1:10">
      <c r="A5123" s="253">
        <v>5315</v>
      </c>
      <c r="B5123" s="253" t="s">
        <v>533</v>
      </c>
      <c r="C5123" s="253" t="s">
        <v>479</v>
      </c>
      <c r="D5123" s="253" t="s">
        <v>4</v>
      </c>
      <c r="I5123" s="253"/>
      <c r="J5123" s="253">
        <f t="shared" si="81"/>
        <v>0</v>
      </c>
    </row>
    <row r="5124" spans="1:10">
      <c r="A5124" s="253">
        <v>5316</v>
      </c>
      <c r="B5124" s="253" t="s">
        <v>533</v>
      </c>
      <c r="C5124" s="253" t="s">
        <v>479</v>
      </c>
      <c r="D5124" s="253" t="s">
        <v>4</v>
      </c>
      <c r="I5124" s="253"/>
      <c r="J5124" s="253">
        <f t="shared" si="81"/>
        <v>0</v>
      </c>
    </row>
    <row r="5125" spans="1:10">
      <c r="A5125" s="253">
        <v>5317</v>
      </c>
      <c r="B5125" s="253" t="s">
        <v>533</v>
      </c>
      <c r="C5125" s="253" t="s">
        <v>479</v>
      </c>
      <c r="D5125" s="253" t="s">
        <v>4</v>
      </c>
      <c r="I5125" s="253"/>
      <c r="J5125" s="253">
        <f t="shared" si="81"/>
        <v>0</v>
      </c>
    </row>
    <row r="5126" spans="1:10">
      <c r="A5126" s="253">
        <v>5318</v>
      </c>
      <c r="B5126" s="253" t="s">
        <v>533</v>
      </c>
      <c r="C5126" s="253" t="s">
        <v>479</v>
      </c>
      <c r="D5126" s="253" t="s">
        <v>4</v>
      </c>
      <c r="I5126" s="253"/>
      <c r="J5126" s="253">
        <f t="shared" si="81"/>
        <v>0</v>
      </c>
    </row>
    <row r="5127" spans="1:10">
      <c r="A5127" s="253">
        <v>5319</v>
      </c>
      <c r="B5127" s="253" t="s">
        <v>533</v>
      </c>
      <c r="C5127" s="253" t="s">
        <v>479</v>
      </c>
      <c r="D5127" s="253" t="s">
        <v>4</v>
      </c>
      <c r="I5127" s="253"/>
      <c r="J5127" s="253">
        <f t="shared" si="81"/>
        <v>0</v>
      </c>
    </row>
    <row r="5128" spans="1:10">
      <c r="A5128" s="253">
        <v>5320</v>
      </c>
      <c r="B5128" s="253" t="s">
        <v>533</v>
      </c>
      <c r="C5128" s="253" t="s">
        <v>479</v>
      </c>
      <c r="D5128" s="253" t="s">
        <v>4</v>
      </c>
      <c r="I5128" s="253"/>
      <c r="J5128" s="253">
        <f t="shared" si="81"/>
        <v>0</v>
      </c>
    </row>
    <row r="5129" spans="1:10">
      <c r="A5129" s="253">
        <v>5321</v>
      </c>
      <c r="B5129" s="253" t="s">
        <v>533</v>
      </c>
      <c r="C5129" s="253" t="s">
        <v>479</v>
      </c>
      <c r="D5129" s="253" t="s">
        <v>4</v>
      </c>
      <c r="I5129" s="253"/>
      <c r="J5129" s="253">
        <f t="shared" ref="J5129:J5192" si="82">IF(E5129="Category 1",1,IF(E5129="Category 2",2,IF(E5129="Category 3",3,0)))</f>
        <v>0</v>
      </c>
    </row>
    <row r="5130" spans="1:10">
      <c r="A5130" s="253">
        <v>5322</v>
      </c>
      <c r="B5130" s="253" t="s">
        <v>533</v>
      </c>
      <c r="C5130" s="253" t="s">
        <v>479</v>
      </c>
      <c r="D5130" s="253" t="s">
        <v>4</v>
      </c>
      <c r="I5130" s="253"/>
      <c r="J5130" s="253">
        <f t="shared" si="82"/>
        <v>0</v>
      </c>
    </row>
    <row r="5131" spans="1:10">
      <c r="A5131" s="253">
        <v>5323</v>
      </c>
      <c r="B5131" s="253" t="s">
        <v>533</v>
      </c>
      <c r="C5131" s="253" t="s">
        <v>479</v>
      </c>
      <c r="D5131" s="253" t="s">
        <v>4</v>
      </c>
      <c r="I5131" s="253"/>
      <c r="J5131" s="253">
        <f t="shared" si="82"/>
        <v>0</v>
      </c>
    </row>
    <row r="5132" spans="1:10">
      <c r="A5132" s="253">
        <v>5324</v>
      </c>
      <c r="B5132" s="253" t="s">
        <v>533</v>
      </c>
      <c r="C5132" s="253" t="s">
        <v>479</v>
      </c>
      <c r="D5132" s="253" t="s">
        <v>4</v>
      </c>
      <c r="I5132" s="253"/>
      <c r="J5132" s="253">
        <f t="shared" si="82"/>
        <v>0</v>
      </c>
    </row>
    <row r="5133" spans="1:10">
      <c r="A5133" s="253">
        <v>5325</v>
      </c>
      <c r="B5133" s="253" t="s">
        <v>533</v>
      </c>
      <c r="C5133" s="253" t="s">
        <v>479</v>
      </c>
      <c r="D5133" s="253" t="s">
        <v>4</v>
      </c>
      <c r="I5133" s="253"/>
      <c r="J5133" s="253">
        <f t="shared" si="82"/>
        <v>0</v>
      </c>
    </row>
    <row r="5134" spans="1:10">
      <c r="A5134" s="253">
        <v>5326</v>
      </c>
      <c r="B5134" s="253" t="s">
        <v>533</v>
      </c>
      <c r="C5134" s="253" t="s">
        <v>479</v>
      </c>
      <c r="D5134" s="253" t="s">
        <v>4</v>
      </c>
      <c r="I5134" s="253"/>
      <c r="J5134" s="253">
        <f t="shared" si="82"/>
        <v>0</v>
      </c>
    </row>
    <row r="5135" spans="1:10">
      <c r="A5135" s="253">
        <v>5327</v>
      </c>
      <c r="B5135" s="253" t="s">
        <v>533</v>
      </c>
      <c r="C5135" s="253" t="s">
        <v>479</v>
      </c>
      <c r="D5135" s="253" t="s">
        <v>4</v>
      </c>
      <c r="I5135" s="253"/>
      <c r="J5135" s="253">
        <f t="shared" si="82"/>
        <v>0</v>
      </c>
    </row>
    <row r="5136" spans="1:10">
      <c r="A5136" s="253">
        <v>5328</v>
      </c>
      <c r="B5136" s="253" t="s">
        <v>533</v>
      </c>
      <c r="C5136" s="253" t="s">
        <v>479</v>
      </c>
      <c r="D5136" s="253" t="s">
        <v>4</v>
      </c>
      <c r="I5136" s="253"/>
      <c r="J5136" s="253">
        <f t="shared" si="82"/>
        <v>0</v>
      </c>
    </row>
    <row r="5137" spans="1:10">
      <c r="A5137" s="253">
        <v>5329</v>
      </c>
      <c r="B5137" s="253" t="s">
        <v>533</v>
      </c>
      <c r="C5137" s="253" t="s">
        <v>479</v>
      </c>
      <c r="D5137" s="253" t="s">
        <v>4</v>
      </c>
      <c r="I5137" s="253"/>
      <c r="J5137" s="253">
        <f t="shared" si="82"/>
        <v>0</v>
      </c>
    </row>
    <row r="5138" spans="1:10">
      <c r="A5138" s="253">
        <v>5330</v>
      </c>
      <c r="B5138" s="253" t="s">
        <v>533</v>
      </c>
      <c r="C5138" s="253" t="s">
        <v>479</v>
      </c>
      <c r="D5138" s="253" t="s">
        <v>4</v>
      </c>
      <c r="I5138" s="253"/>
      <c r="J5138" s="253">
        <f t="shared" si="82"/>
        <v>0</v>
      </c>
    </row>
    <row r="5139" spans="1:10">
      <c r="A5139" s="253">
        <v>5331</v>
      </c>
      <c r="B5139" s="253" t="s">
        <v>533</v>
      </c>
      <c r="C5139" s="253" t="s">
        <v>479</v>
      </c>
      <c r="D5139" s="253" t="s">
        <v>4</v>
      </c>
      <c r="I5139" s="253"/>
      <c r="J5139" s="253">
        <f t="shared" si="82"/>
        <v>0</v>
      </c>
    </row>
    <row r="5140" spans="1:10">
      <c r="A5140" s="253">
        <v>5332</v>
      </c>
      <c r="B5140" s="253" t="s">
        <v>533</v>
      </c>
      <c r="C5140" s="253" t="s">
        <v>479</v>
      </c>
      <c r="D5140" s="253" t="s">
        <v>4</v>
      </c>
      <c r="I5140" s="253"/>
      <c r="J5140" s="253">
        <f t="shared" si="82"/>
        <v>0</v>
      </c>
    </row>
    <row r="5141" spans="1:10">
      <c r="A5141" s="253">
        <v>5333</v>
      </c>
      <c r="B5141" s="253" t="s">
        <v>533</v>
      </c>
      <c r="C5141" s="253" t="s">
        <v>479</v>
      </c>
      <c r="D5141" s="253" t="s">
        <v>4</v>
      </c>
      <c r="E5141" s="254" t="s">
        <v>571</v>
      </c>
      <c r="J5141" s="253">
        <f t="shared" si="82"/>
        <v>3</v>
      </c>
    </row>
    <row r="5142" spans="1:10">
      <c r="A5142" s="253">
        <v>5334</v>
      </c>
      <c r="B5142" s="253" t="s">
        <v>533</v>
      </c>
      <c r="C5142" s="253" t="s">
        <v>479</v>
      </c>
      <c r="D5142" s="253" t="s">
        <v>4</v>
      </c>
      <c r="I5142" s="253"/>
      <c r="J5142" s="253">
        <f t="shared" si="82"/>
        <v>0</v>
      </c>
    </row>
    <row r="5143" spans="1:10">
      <c r="A5143" s="253">
        <v>5335</v>
      </c>
      <c r="B5143" s="253" t="s">
        <v>533</v>
      </c>
      <c r="C5143" s="253" t="s">
        <v>479</v>
      </c>
      <c r="D5143" s="253" t="s">
        <v>4</v>
      </c>
      <c r="I5143" s="253"/>
      <c r="J5143" s="253">
        <f t="shared" si="82"/>
        <v>0</v>
      </c>
    </row>
    <row r="5144" spans="1:10">
      <c r="A5144" s="253">
        <v>5336</v>
      </c>
      <c r="B5144" s="253" t="s">
        <v>533</v>
      </c>
      <c r="C5144" s="253" t="s">
        <v>479</v>
      </c>
      <c r="D5144" s="253" t="s">
        <v>4</v>
      </c>
      <c r="I5144" s="253"/>
      <c r="J5144" s="253">
        <f t="shared" si="82"/>
        <v>0</v>
      </c>
    </row>
    <row r="5145" spans="1:10">
      <c r="A5145" s="253">
        <v>5337</v>
      </c>
      <c r="B5145" s="253" t="s">
        <v>533</v>
      </c>
      <c r="C5145" s="253" t="s">
        <v>479</v>
      </c>
      <c r="D5145" s="253" t="s">
        <v>4</v>
      </c>
      <c r="I5145" s="253"/>
      <c r="J5145" s="253">
        <f t="shared" si="82"/>
        <v>0</v>
      </c>
    </row>
    <row r="5146" spans="1:10">
      <c r="A5146" s="253">
        <v>5338</v>
      </c>
      <c r="B5146" s="253" t="s">
        <v>533</v>
      </c>
      <c r="C5146" s="253" t="s">
        <v>479</v>
      </c>
      <c r="D5146" s="253" t="s">
        <v>4</v>
      </c>
      <c r="I5146" s="253"/>
      <c r="J5146" s="253">
        <f t="shared" si="82"/>
        <v>0</v>
      </c>
    </row>
    <row r="5147" spans="1:10">
      <c r="A5147" s="253">
        <v>5339</v>
      </c>
      <c r="B5147" s="253" t="s">
        <v>533</v>
      </c>
      <c r="C5147" s="253" t="s">
        <v>479</v>
      </c>
      <c r="D5147" s="253" t="s">
        <v>4</v>
      </c>
      <c r="I5147" s="253"/>
      <c r="J5147" s="253">
        <f t="shared" si="82"/>
        <v>0</v>
      </c>
    </row>
    <row r="5148" spans="1:10">
      <c r="A5148" s="253">
        <v>5340</v>
      </c>
      <c r="B5148" s="253" t="s">
        <v>533</v>
      </c>
      <c r="C5148" s="253" t="s">
        <v>479</v>
      </c>
      <c r="D5148" s="253" t="s">
        <v>4</v>
      </c>
      <c r="I5148" s="253"/>
      <c r="J5148" s="253">
        <f t="shared" si="82"/>
        <v>0</v>
      </c>
    </row>
    <row r="5149" spans="1:10">
      <c r="A5149" s="253">
        <v>5341</v>
      </c>
      <c r="B5149" s="253" t="s">
        <v>533</v>
      </c>
      <c r="C5149" s="253" t="s">
        <v>479</v>
      </c>
      <c r="D5149" s="253" t="s">
        <v>4</v>
      </c>
      <c r="E5149" s="254" t="s">
        <v>571</v>
      </c>
      <c r="J5149" s="253">
        <f t="shared" si="82"/>
        <v>3</v>
      </c>
    </row>
    <row r="5150" spans="1:10">
      <c r="A5150" s="253">
        <v>5342</v>
      </c>
      <c r="B5150" s="253" t="s">
        <v>533</v>
      </c>
      <c r="C5150" s="253" t="s">
        <v>479</v>
      </c>
      <c r="D5150" s="253" t="s">
        <v>4</v>
      </c>
      <c r="I5150" s="253"/>
      <c r="J5150" s="253">
        <f t="shared" si="82"/>
        <v>0</v>
      </c>
    </row>
    <row r="5151" spans="1:10">
      <c r="A5151" s="253">
        <v>5343</v>
      </c>
      <c r="B5151" s="253" t="s">
        <v>533</v>
      </c>
      <c r="C5151" s="253" t="s">
        <v>479</v>
      </c>
      <c r="D5151" s="253" t="s">
        <v>4</v>
      </c>
      <c r="E5151" s="254" t="s">
        <v>571</v>
      </c>
      <c r="J5151" s="253">
        <f t="shared" si="82"/>
        <v>3</v>
      </c>
    </row>
    <row r="5152" spans="1:10">
      <c r="A5152" s="253">
        <v>5344</v>
      </c>
      <c r="B5152" s="253" t="s">
        <v>533</v>
      </c>
      <c r="C5152" s="253" t="s">
        <v>479</v>
      </c>
      <c r="D5152" s="253" t="s">
        <v>4</v>
      </c>
      <c r="I5152" s="253"/>
      <c r="J5152" s="253">
        <f t="shared" si="82"/>
        <v>0</v>
      </c>
    </row>
    <row r="5153" spans="1:10">
      <c r="A5153" s="253">
        <v>5345</v>
      </c>
      <c r="B5153" s="253" t="s">
        <v>533</v>
      </c>
      <c r="C5153" s="253" t="s">
        <v>479</v>
      </c>
      <c r="D5153" s="253" t="s">
        <v>4</v>
      </c>
      <c r="E5153" s="254" t="s">
        <v>571</v>
      </c>
      <c r="J5153" s="253">
        <f t="shared" si="82"/>
        <v>3</v>
      </c>
    </row>
    <row r="5154" spans="1:10">
      <c r="A5154" s="253">
        <v>5346</v>
      </c>
      <c r="B5154" s="253" t="s">
        <v>533</v>
      </c>
      <c r="C5154" s="253" t="s">
        <v>479</v>
      </c>
      <c r="D5154" s="253" t="s">
        <v>4</v>
      </c>
      <c r="I5154" s="253"/>
      <c r="J5154" s="253">
        <f t="shared" si="82"/>
        <v>0</v>
      </c>
    </row>
    <row r="5155" spans="1:10">
      <c r="A5155" s="253">
        <v>5347</v>
      </c>
      <c r="B5155" s="253" t="s">
        <v>533</v>
      </c>
      <c r="C5155" s="253" t="s">
        <v>479</v>
      </c>
      <c r="D5155" s="253" t="s">
        <v>4</v>
      </c>
      <c r="I5155" s="253"/>
      <c r="J5155" s="253">
        <f t="shared" si="82"/>
        <v>0</v>
      </c>
    </row>
    <row r="5156" spans="1:10">
      <c r="A5156" s="253">
        <v>5348</v>
      </c>
      <c r="B5156" s="253" t="s">
        <v>533</v>
      </c>
      <c r="C5156" s="253" t="s">
        <v>479</v>
      </c>
      <c r="D5156" s="253" t="s">
        <v>4</v>
      </c>
      <c r="I5156" s="253"/>
      <c r="J5156" s="253">
        <f t="shared" si="82"/>
        <v>0</v>
      </c>
    </row>
    <row r="5157" spans="1:10">
      <c r="A5157" s="253">
        <v>5349</v>
      </c>
      <c r="B5157" s="253" t="s">
        <v>533</v>
      </c>
      <c r="C5157" s="253" t="s">
        <v>479</v>
      </c>
      <c r="D5157" s="253" t="s">
        <v>4</v>
      </c>
      <c r="I5157" s="253"/>
      <c r="J5157" s="253">
        <f t="shared" si="82"/>
        <v>0</v>
      </c>
    </row>
    <row r="5158" spans="1:10">
      <c r="A5158" s="253">
        <v>5350</v>
      </c>
      <c r="B5158" s="253" t="s">
        <v>533</v>
      </c>
      <c r="C5158" s="253" t="s">
        <v>479</v>
      </c>
      <c r="D5158" s="253" t="s">
        <v>4</v>
      </c>
      <c r="I5158" s="253"/>
      <c r="J5158" s="253">
        <f t="shared" si="82"/>
        <v>0</v>
      </c>
    </row>
    <row r="5159" spans="1:10">
      <c r="A5159" s="253">
        <v>5351</v>
      </c>
      <c r="B5159" s="253" t="s">
        <v>533</v>
      </c>
      <c r="C5159" s="253" t="s">
        <v>479</v>
      </c>
      <c r="D5159" s="253" t="s">
        <v>4</v>
      </c>
      <c r="E5159" s="254" t="s">
        <v>571</v>
      </c>
      <c r="J5159" s="253">
        <f t="shared" si="82"/>
        <v>3</v>
      </c>
    </row>
    <row r="5160" spans="1:10">
      <c r="A5160" s="253">
        <v>5352</v>
      </c>
      <c r="B5160" s="253" t="s">
        <v>533</v>
      </c>
      <c r="C5160" s="253" t="s">
        <v>479</v>
      </c>
      <c r="D5160" s="253" t="s">
        <v>4</v>
      </c>
      <c r="E5160" s="254" t="s">
        <v>571</v>
      </c>
      <c r="J5160" s="253">
        <f t="shared" si="82"/>
        <v>3</v>
      </c>
    </row>
    <row r="5161" spans="1:10">
      <c r="A5161" s="253">
        <v>5353</v>
      </c>
      <c r="B5161" s="253" t="s">
        <v>533</v>
      </c>
      <c r="C5161" s="253" t="s">
        <v>479</v>
      </c>
      <c r="D5161" s="253" t="s">
        <v>4</v>
      </c>
      <c r="E5161" s="254" t="s">
        <v>571</v>
      </c>
      <c r="J5161" s="253">
        <f t="shared" si="82"/>
        <v>3</v>
      </c>
    </row>
    <row r="5162" spans="1:10">
      <c r="A5162" s="253">
        <v>5354</v>
      </c>
      <c r="B5162" s="253" t="s">
        <v>533</v>
      </c>
      <c r="C5162" s="253" t="s">
        <v>479</v>
      </c>
      <c r="D5162" s="253" t="s">
        <v>4</v>
      </c>
      <c r="E5162" s="254" t="s">
        <v>571</v>
      </c>
      <c r="J5162" s="253">
        <f t="shared" si="82"/>
        <v>3</v>
      </c>
    </row>
    <row r="5163" spans="1:10">
      <c r="A5163" s="253">
        <v>5355</v>
      </c>
      <c r="B5163" s="253" t="s">
        <v>533</v>
      </c>
      <c r="C5163" s="253" t="s">
        <v>479</v>
      </c>
      <c r="D5163" s="253" t="s">
        <v>4</v>
      </c>
      <c r="E5163" s="254" t="s">
        <v>570</v>
      </c>
      <c r="J5163" s="253">
        <f t="shared" si="82"/>
        <v>2</v>
      </c>
    </row>
    <row r="5164" spans="1:10">
      <c r="A5164" s="253">
        <v>5356</v>
      </c>
      <c r="B5164" s="253" t="s">
        <v>533</v>
      </c>
      <c r="C5164" s="253" t="s">
        <v>479</v>
      </c>
      <c r="D5164" s="253" t="s">
        <v>4</v>
      </c>
      <c r="I5164" s="253"/>
      <c r="J5164" s="253">
        <f t="shared" si="82"/>
        <v>0</v>
      </c>
    </row>
    <row r="5165" spans="1:10">
      <c r="A5165" s="253">
        <v>5357</v>
      </c>
      <c r="B5165" s="253" t="s">
        <v>533</v>
      </c>
      <c r="C5165" s="253" t="s">
        <v>479</v>
      </c>
      <c r="D5165" s="253" t="s">
        <v>4</v>
      </c>
      <c r="I5165" s="253"/>
      <c r="J5165" s="253">
        <f t="shared" si="82"/>
        <v>0</v>
      </c>
    </row>
    <row r="5166" spans="1:10">
      <c r="A5166" s="253">
        <v>5358</v>
      </c>
      <c r="B5166" s="253" t="s">
        <v>533</v>
      </c>
      <c r="C5166" s="253" t="s">
        <v>479</v>
      </c>
      <c r="D5166" s="253" t="s">
        <v>4</v>
      </c>
      <c r="I5166" s="253"/>
      <c r="J5166" s="253">
        <f t="shared" si="82"/>
        <v>0</v>
      </c>
    </row>
    <row r="5167" spans="1:10">
      <c r="A5167" s="253">
        <v>5359</v>
      </c>
      <c r="B5167" s="253" t="s">
        <v>533</v>
      </c>
      <c r="C5167" s="253" t="s">
        <v>479</v>
      </c>
      <c r="D5167" s="253" t="s">
        <v>4</v>
      </c>
      <c r="I5167" s="253"/>
      <c r="J5167" s="253">
        <f t="shared" si="82"/>
        <v>0</v>
      </c>
    </row>
    <row r="5168" spans="1:10">
      <c r="A5168" s="253">
        <v>5360</v>
      </c>
      <c r="B5168" s="253" t="s">
        <v>533</v>
      </c>
      <c r="C5168" s="253" t="s">
        <v>479</v>
      </c>
      <c r="D5168" s="253" t="s">
        <v>4</v>
      </c>
      <c r="I5168" s="253"/>
      <c r="J5168" s="253">
        <f t="shared" si="82"/>
        <v>0</v>
      </c>
    </row>
    <row r="5169" spans="1:10">
      <c r="A5169" s="253">
        <v>5361</v>
      </c>
      <c r="B5169" s="253" t="s">
        <v>533</v>
      </c>
      <c r="C5169" s="253" t="s">
        <v>479</v>
      </c>
      <c r="D5169" s="253" t="s">
        <v>4</v>
      </c>
      <c r="I5169" s="253"/>
      <c r="J5169" s="253">
        <f t="shared" si="82"/>
        <v>0</v>
      </c>
    </row>
    <row r="5170" spans="1:10">
      <c r="A5170" s="253">
        <v>5362</v>
      </c>
      <c r="B5170" s="253" t="s">
        <v>533</v>
      </c>
      <c r="C5170" s="253" t="s">
        <v>479</v>
      </c>
      <c r="D5170" s="253" t="s">
        <v>4</v>
      </c>
      <c r="I5170" s="253"/>
      <c r="J5170" s="253">
        <f t="shared" si="82"/>
        <v>0</v>
      </c>
    </row>
    <row r="5171" spans="1:10">
      <c r="A5171" s="253">
        <v>5363</v>
      </c>
      <c r="B5171" s="253" t="s">
        <v>533</v>
      </c>
      <c r="C5171" s="253" t="s">
        <v>479</v>
      </c>
      <c r="D5171" s="253" t="s">
        <v>4</v>
      </c>
      <c r="I5171" s="253"/>
      <c r="J5171" s="253">
        <f t="shared" si="82"/>
        <v>0</v>
      </c>
    </row>
    <row r="5172" spans="1:10">
      <c r="A5172" s="253">
        <v>5364</v>
      </c>
      <c r="B5172" s="253" t="s">
        <v>533</v>
      </c>
      <c r="C5172" s="253" t="s">
        <v>479</v>
      </c>
      <c r="D5172" s="253" t="s">
        <v>4</v>
      </c>
      <c r="I5172" s="253"/>
      <c r="J5172" s="253">
        <f t="shared" si="82"/>
        <v>0</v>
      </c>
    </row>
    <row r="5173" spans="1:10">
      <c r="A5173" s="253">
        <v>5365</v>
      </c>
      <c r="B5173" s="253" t="s">
        <v>533</v>
      </c>
      <c r="C5173" s="253" t="s">
        <v>479</v>
      </c>
      <c r="D5173" s="253" t="s">
        <v>4</v>
      </c>
      <c r="I5173" s="253"/>
      <c r="J5173" s="253">
        <f t="shared" si="82"/>
        <v>0</v>
      </c>
    </row>
    <row r="5174" spans="1:10">
      <c r="A5174" s="253">
        <v>5366</v>
      </c>
      <c r="B5174" s="253" t="s">
        <v>533</v>
      </c>
      <c r="C5174" s="253" t="s">
        <v>479</v>
      </c>
      <c r="D5174" s="253" t="s">
        <v>4</v>
      </c>
      <c r="I5174" s="253"/>
      <c r="J5174" s="253">
        <f t="shared" si="82"/>
        <v>0</v>
      </c>
    </row>
    <row r="5175" spans="1:10">
      <c r="A5175" s="253">
        <v>5367</v>
      </c>
      <c r="B5175" s="253" t="s">
        <v>533</v>
      </c>
      <c r="C5175" s="253" t="s">
        <v>479</v>
      </c>
      <c r="D5175" s="253" t="s">
        <v>4</v>
      </c>
      <c r="I5175" s="253"/>
      <c r="J5175" s="253">
        <f t="shared" si="82"/>
        <v>0</v>
      </c>
    </row>
    <row r="5176" spans="1:10">
      <c r="A5176" s="253">
        <v>5368</v>
      </c>
      <c r="B5176" s="253" t="s">
        <v>533</v>
      </c>
      <c r="C5176" s="253" t="s">
        <v>479</v>
      </c>
      <c r="D5176" s="253" t="s">
        <v>4</v>
      </c>
      <c r="I5176" s="253"/>
      <c r="J5176" s="253">
        <f t="shared" si="82"/>
        <v>0</v>
      </c>
    </row>
    <row r="5177" spans="1:10">
      <c r="A5177" s="253">
        <v>5369</v>
      </c>
      <c r="B5177" s="253" t="s">
        <v>533</v>
      </c>
      <c r="C5177" s="253" t="s">
        <v>479</v>
      </c>
      <c r="D5177" s="253" t="s">
        <v>4</v>
      </c>
      <c r="I5177" s="253"/>
      <c r="J5177" s="253">
        <f t="shared" si="82"/>
        <v>0</v>
      </c>
    </row>
    <row r="5178" spans="1:10">
      <c r="A5178" s="253">
        <v>5370</v>
      </c>
      <c r="B5178" s="253" t="s">
        <v>533</v>
      </c>
      <c r="C5178" s="253" t="s">
        <v>479</v>
      </c>
      <c r="D5178" s="253" t="s">
        <v>4</v>
      </c>
      <c r="I5178" s="253"/>
      <c r="J5178" s="253">
        <f t="shared" si="82"/>
        <v>0</v>
      </c>
    </row>
    <row r="5179" spans="1:10">
      <c r="A5179" s="253">
        <v>5371</v>
      </c>
      <c r="B5179" s="253" t="s">
        <v>533</v>
      </c>
      <c r="C5179" s="253" t="s">
        <v>479</v>
      </c>
      <c r="D5179" s="253" t="s">
        <v>4</v>
      </c>
      <c r="I5179" s="253"/>
      <c r="J5179" s="253">
        <f t="shared" si="82"/>
        <v>0</v>
      </c>
    </row>
    <row r="5180" spans="1:10">
      <c r="A5180" s="253">
        <v>5372</v>
      </c>
      <c r="B5180" s="253" t="s">
        <v>533</v>
      </c>
      <c r="C5180" s="253" t="s">
        <v>479</v>
      </c>
      <c r="D5180" s="253" t="s">
        <v>4</v>
      </c>
      <c r="I5180" s="253"/>
      <c r="J5180" s="253">
        <f t="shared" si="82"/>
        <v>0</v>
      </c>
    </row>
    <row r="5181" spans="1:10">
      <c r="A5181" s="253">
        <v>5373</v>
      </c>
      <c r="B5181" s="253" t="s">
        <v>533</v>
      </c>
      <c r="C5181" s="253" t="s">
        <v>479</v>
      </c>
      <c r="D5181" s="253" t="s">
        <v>4</v>
      </c>
      <c r="I5181" s="253"/>
      <c r="J5181" s="253">
        <f t="shared" si="82"/>
        <v>0</v>
      </c>
    </row>
    <row r="5182" spans="1:10">
      <c r="A5182" s="253">
        <v>5374</v>
      </c>
      <c r="B5182" s="253" t="s">
        <v>533</v>
      </c>
      <c r="C5182" s="253" t="s">
        <v>479</v>
      </c>
      <c r="D5182" s="253" t="s">
        <v>4</v>
      </c>
      <c r="I5182" s="253"/>
      <c r="J5182" s="253">
        <f t="shared" si="82"/>
        <v>0</v>
      </c>
    </row>
    <row r="5183" spans="1:10">
      <c r="A5183" s="253">
        <v>5375</v>
      </c>
      <c r="B5183" s="253" t="s">
        <v>533</v>
      </c>
      <c r="C5183" s="253" t="s">
        <v>479</v>
      </c>
      <c r="D5183" s="253" t="s">
        <v>4</v>
      </c>
      <c r="I5183" s="253"/>
      <c r="J5183" s="253">
        <f t="shared" si="82"/>
        <v>0</v>
      </c>
    </row>
    <row r="5184" spans="1:10">
      <c r="A5184" s="253">
        <v>5376</v>
      </c>
      <c r="B5184" s="253" t="s">
        <v>533</v>
      </c>
      <c r="C5184" s="253" t="s">
        <v>479</v>
      </c>
      <c r="D5184" s="253" t="s">
        <v>4</v>
      </c>
      <c r="I5184" s="253"/>
      <c r="J5184" s="253">
        <f t="shared" si="82"/>
        <v>0</v>
      </c>
    </row>
    <row r="5185" spans="1:10">
      <c r="A5185" s="253">
        <v>5377</v>
      </c>
      <c r="B5185" s="253" t="s">
        <v>533</v>
      </c>
      <c r="C5185" s="253" t="s">
        <v>479</v>
      </c>
      <c r="D5185" s="253" t="s">
        <v>4</v>
      </c>
      <c r="I5185" s="253"/>
      <c r="J5185" s="253">
        <f t="shared" si="82"/>
        <v>0</v>
      </c>
    </row>
    <row r="5186" spans="1:10">
      <c r="A5186" s="253">
        <v>5378</v>
      </c>
      <c r="B5186" s="253" t="s">
        <v>533</v>
      </c>
      <c r="C5186" s="253" t="s">
        <v>479</v>
      </c>
      <c r="D5186" s="253" t="s">
        <v>4</v>
      </c>
      <c r="I5186" s="253"/>
      <c r="J5186" s="253">
        <f t="shared" si="82"/>
        <v>0</v>
      </c>
    </row>
    <row r="5187" spans="1:10">
      <c r="A5187" s="253">
        <v>5379</v>
      </c>
      <c r="B5187" s="253" t="s">
        <v>533</v>
      </c>
      <c r="C5187" s="253" t="s">
        <v>479</v>
      </c>
      <c r="D5187" s="253" t="s">
        <v>4</v>
      </c>
      <c r="I5187" s="253"/>
      <c r="J5187" s="253">
        <f t="shared" si="82"/>
        <v>0</v>
      </c>
    </row>
    <row r="5188" spans="1:10">
      <c r="A5188" s="253">
        <v>5380</v>
      </c>
      <c r="B5188" s="253" t="s">
        <v>533</v>
      </c>
      <c r="C5188" s="253" t="s">
        <v>479</v>
      </c>
      <c r="D5188" s="253" t="s">
        <v>4</v>
      </c>
      <c r="I5188" s="253"/>
      <c r="J5188" s="253">
        <f t="shared" si="82"/>
        <v>0</v>
      </c>
    </row>
    <row r="5189" spans="1:10">
      <c r="A5189" s="253">
        <v>5381</v>
      </c>
      <c r="B5189" s="253" t="s">
        <v>533</v>
      </c>
      <c r="C5189" s="253" t="s">
        <v>479</v>
      </c>
      <c r="D5189" s="253" t="s">
        <v>4</v>
      </c>
      <c r="I5189" s="253"/>
      <c r="J5189" s="253">
        <f t="shared" si="82"/>
        <v>0</v>
      </c>
    </row>
    <row r="5190" spans="1:10">
      <c r="A5190" s="253">
        <v>5382</v>
      </c>
      <c r="B5190" s="253" t="s">
        <v>533</v>
      </c>
      <c r="C5190" s="253" t="s">
        <v>479</v>
      </c>
      <c r="D5190" s="253" t="s">
        <v>4</v>
      </c>
      <c r="I5190" s="253"/>
      <c r="J5190" s="253">
        <f t="shared" si="82"/>
        <v>0</v>
      </c>
    </row>
    <row r="5191" spans="1:10">
      <c r="A5191" s="253">
        <v>5383</v>
      </c>
      <c r="B5191" s="253" t="s">
        <v>533</v>
      </c>
      <c r="C5191" s="253" t="s">
        <v>479</v>
      </c>
      <c r="D5191" s="253" t="s">
        <v>4</v>
      </c>
      <c r="I5191" s="253"/>
      <c r="J5191" s="253">
        <f t="shared" si="82"/>
        <v>0</v>
      </c>
    </row>
    <row r="5192" spans="1:10">
      <c r="A5192" s="253">
        <v>5384</v>
      </c>
      <c r="B5192" s="253" t="s">
        <v>533</v>
      </c>
      <c r="C5192" s="253" t="s">
        <v>479</v>
      </c>
      <c r="D5192" s="253" t="s">
        <v>4</v>
      </c>
      <c r="I5192" s="253"/>
      <c r="J5192" s="253">
        <f t="shared" si="82"/>
        <v>0</v>
      </c>
    </row>
    <row r="5193" spans="1:10">
      <c r="A5193" s="253">
        <v>5385</v>
      </c>
      <c r="B5193" s="253" t="s">
        <v>533</v>
      </c>
      <c r="C5193" s="253" t="s">
        <v>479</v>
      </c>
      <c r="D5193" s="253" t="s">
        <v>4</v>
      </c>
      <c r="I5193" s="253"/>
      <c r="J5193" s="253">
        <f t="shared" ref="J5193:J5256" si="83">IF(E5193="Category 1",1,IF(E5193="Category 2",2,IF(E5193="Category 3",3,0)))</f>
        <v>0</v>
      </c>
    </row>
    <row r="5194" spans="1:10">
      <c r="A5194" s="253">
        <v>5386</v>
      </c>
      <c r="B5194" s="253" t="s">
        <v>533</v>
      </c>
      <c r="C5194" s="253" t="s">
        <v>479</v>
      </c>
      <c r="D5194" s="253" t="s">
        <v>4</v>
      </c>
      <c r="I5194" s="253"/>
      <c r="J5194" s="253">
        <f t="shared" si="83"/>
        <v>0</v>
      </c>
    </row>
    <row r="5195" spans="1:10">
      <c r="A5195" s="253">
        <v>5387</v>
      </c>
      <c r="B5195" s="253" t="s">
        <v>533</v>
      </c>
      <c r="C5195" s="253" t="s">
        <v>479</v>
      </c>
      <c r="D5195" s="253" t="s">
        <v>4</v>
      </c>
      <c r="I5195" s="253"/>
      <c r="J5195" s="253">
        <f t="shared" si="83"/>
        <v>0</v>
      </c>
    </row>
    <row r="5196" spans="1:10">
      <c r="A5196" s="253">
        <v>5388</v>
      </c>
      <c r="B5196" s="253" t="s">
        <v>533</v>
      </c>
      <c r="C5196" s="253" t="s">
        <v>479</v>
      </c>
      <c r="D5196" s="253" t="s">
        <v>4</v>
      </c>
      <c r="I5196" s="253"/>
      <c r="J5196" s="253">
        <f t="shared" si="83"/>
        <v>0</v>
      </c>
    </row>
    <row r="5197" spans="1:10">
      <c r="A5197" s="253">
        <v>5389</v>
      </c>
      <c r="B5197" s="253" t="s">
        <v>533</v>
      </c>
      <c r="C5197" s="253" t="s">
        <v>479</v>
      </c>
      <c r="D5197" s="253" t="s">
        <v>4</v>
      </c>
      <c r="I5197" s="253"/>
      <c r="J5197" s="253">
        <f t="shared" si="83"/>
        <v>0</v>
      </c>
    </row>
    <row r="5198" spans="1:10">
      <c r="A5198" s="253">
        <v>5390</v>
      </c>
      <c r="B5198" s="253" t="s">
        <v>533</v>
      </c>
      <c r="C5198" s="253" t="s">
        <v>479</v>
      </c>
      <c r="D5198" s="253" t="s">
        <v>4</v>
      </c>
      <c r="I5198" s="253"/>
      <c r="J5198" s="253">
        <f t="shared" si="83"/>
        <v>0</v>
      </c>
    </row>
    <row r="5199" spans="1:10">
      <c r="A5199" s="253">
        <v>5391</v>
      </c>
      <c r="B5199" s="253" t="s">
        <v>533</v>
      </c>
      <c r="C5199" s="253" t="s">
        <v>479</v>
      </c>
      <c r="D5199" s="253" t="s">
        <v>4</v>
      </c>
      <c r="I5199" s="253"/>
      <c r="J5199" s="253">
        <f t="shared" si="83"/>
        <v>0</v>
      </c>
    </row>
    <row r="5200" spans="1:10">
      <c r="A5200" s="253">
        <v>5392</v>
      </c>
      <c r="B5200" s="253" t="s">
        <v>533</v>
      </c>
      <c r="C5200" s="253" t="s">
        <v>479</v>
      </c>
      <c r="D5200" s="253" t="s">
        <v>4</v>
      </c>
      <c r="I5200" s="253"/>
      <c r="J5200" s="253">
        <f t="shared" si="83"/>
        <v>0</v>
      </c>
    </row>
    <row r="5201" spans="1:10">
      <c r="A5201" s="253">
        <v>5393</v>
      </c>
      <c r="B5201" s="253" t="s">
        <v>533</v>
      </c>
      <c r="C5201" s="253" t="s">
        <v>479</v>
      </c>
      <c r="D5201" s="253" t="s">
        <v>4</v>
      </c>
      <c r="I5201" s="253"/>
      <c r="J5201" s="253">
        <f t="shared" si="83"/>
        <v>0</v>
      </c>
    </row>
    <row r="5202" spans="1:10">
      <c r="A5202" s="253">
        <v>5394</v>
      </c>
      <c r="B5202" s="253" t="s">
        <v>533</v>
      </c>
      <c r="C5202" s="253" t="s">
        <v>479</v>
      </c>
      <c r="D5202" s="253" t="s">
        <v>4</v>
      </c>
      <c r="I5202" s="253"/>
      <c r="J5202" s="253">
        <f t="shared" si="83"/>
        <v>0</v>
      </c>
    </row>
    <row r="5203" spans="1:10">
      <c r="A5203" s="253">
        <v>5395</v>
      </c>
      <c r="B5203" s="253" t="s">
        <v>533</v>
      </c>
      <c r="C5203" s="253" t="s">
        <v>479</v>
      </c>
      <c r="D5203" s="253" t="s">
        <v>4</v>
      </c>
      <c r="I5203" s="253"/>
      <c r="J5203" s="253">
        <f t="shared" si="83"/>
        <v>0</v>
      </c>
    </row>
    <row r="5204" spans="1:10">
      <c r="A5204" s="253">
        <v>5396</v>
      </c>
      <c r="B5204" s="253" t="s">
        <v>533</v>
      </c>
      <c r="C5204" s="253" t="s">
        <v>479</v>
      </c>
      <c r="D5204" s="253" t="s">
        <v>4</v>
      </c>
      <c r="I5204" s="253"/>
      <c r="J5204" s="253">
        <f t="shared" si="83"/>
        <v>0</v>
      </c>
    </row>
    <row r="5205" spans="1:10">
      <c r="A5205" s="253">
        <v>5397</v>
      </c>
      <c r="B5205" s="253" t="s">
        <v>533</v>
      </c>
      <c r="C5205" s="253" t="s">
        <v>479</v>
      </c>
      <c r="D5205" s="253" t="s">
        <v>4</v>
      </c>
      <c r="I5205" s="253"/>
      <c r="J5205" s="253">
        <f t="shared" si="83"/>
        <v>0</v>
      </c>
    </row>
    <row r="5206" spans="1:10">
      <c r="A5206" s="253">
        <v>5398</v>
      </c>
      <c r="B5206" s="253" t="s">
        <v>533</v>
      </c>
      <c r="C5206" s="253" t="s">
        <v>479</v>
      </c>
      <c r="D5206" s="253" t="s">
        <v>4</v>
      </c>
      <c r="I5206" s="253"/>
      <c r="J5206" s="253">
        <f t="shared" si="83"/>
        <v>0</v>
      </c>
    </row>
    <row r="5207" spans="1:10">
      <c r="A5207" s="253">
        <v>5399</v>
      </c>
      <c r="B5207" s="253" t="s">
        <v>533</v>
      </c>
      <c r="C5207" s="253" t="s">
        <v>479</v>
      </c>
      <c r="D5207" s="253" t="s">
        <v>4</v>
      </c>
      <c r="I5207" s="253"/>
      <c r="J5207" s="253">
        <f t="shared" si="83"/>
        <v>0</v>
      </c>
    </row>
    <row r="5208" spans="1:10">
      <c r="A5208" s="253">
        <v>5400</v>
      </c>
      <c r="B5208" s="253" t="s">
        <v>533</v>
      </c>
      <c r="C5208" s="253" t="s">
        <v>479</v>
      </c>
      <c r="D5208" s="253" t="s">
        <v>4</v>
      </c>
      <c r="I5208" s="253"/>
      <c r="J5208" s="253">
        <f t="shared" si="83"/>
        <v>0</v>
      </c>
    </row>
    <row r="5209" spans="1:10">
      <c r="A5209" s="253">
        <v>5401</v>
      </c>
      <c r="B5209" s="253" t="s">
        <v>533</v>
      </c>
      <c r="C5209" s="253" t="s">
        <v>479</v>
      </c>
      <c r="D5209" s="253" t="s">
        <v>4</v>
      </c>
      <c r="I5209" s="253"/>
      <c r="J5209" s="253">
        <f t="shared" si="83"/>
        <v>0</v>
      </c>
    </row>
    <row r="5210" spans="1:10">
      <c r="A5210" s="253">
        <v>5402</v>
      </c>
      <c r="B5210" s="253" t="s">
        <v>533</v>
      </c>
      <c r="C5210" s="253" t="s">
        <v>479</v>
      </c>
      <c r="D5210" s="253" t="s">
        <v>4</v>
      </c>
      <c r="I5210" s="253"/>
      <c r="J5210" s="253">
        <f t="shared" si="83"/>
        <v>0</v>
      </c>
    </row>
    <row r="5211" spans="1:10">
      <c r="A5211" s="253">
        <v>5403</v>
      </c>
      <c r="B5211" s="253" t="s">
        <v>533</v>
      </c>
      <c r="C5211" s="253" t="s">
        <v>479</v>
      </c>
      <c r="D5211" s="253" t="s">
        <v>4</v>
      </c>
      <c r="I5211" s="253"/>
      <c r="J5211" s="253">
        <f t="shared" si="83"/>
        <v>0</v>
      </c>
    </row>
    <row r="5212" spans="1:10">
      <c r="A5212" s="253">
        <v>5404</v>
      </c>
      <c r="B5212" s="253" t="s">
        <v>533</v>
      </c>
      <c r="C5212" s="253" t="s">
        <v>479</v>
      </c>
      <c r="D5212" s="253" t="s">
        <v>4</v>
      </c>
      <c r="I5212" s="253"/>
      <c r="J5212" s="253">
        <f t="shared" si="83"/>
        <v>0</v>
      </c>
    </row>
    <row r="5213" spans="1:10">
      <c r="A5213" s="253">
        <v>5405</v>
      </c>
      <c r="B5213" s="253" t="s">
        <v>533</v>
      </c>
      <c r="C5213" s="253" t="s">
        <v>479</v>
      </c>
      <c r="D5213" s="253" t="s">
        <v>4</v>
      </c>
      <c r="I5213" s="253"/>
      <c r="J5213" s="253">
        <f t="shared" si="83"/>
        <v>0</v>
      </c>
    </row>
    <row r="5214" spans="1:10">
      <c r="A5214" s="253">
        <v>5406</v>
      </c>
      <c r="B5214" s="253" t="s">
        <v>533</v>
      </c>
      <c r="C5214" s="253" t="s">
        <v>479</v>
      </c>
      <c r="D5214" s="253" t="s">
        <v>4</v>
      </c>
      <c r="I5214" s="253"/>
      <c r="J5214" s="253">
        <f t="shared" si="83"/>
        <v>0</v>
      </c>
    </row>
    <row r="5215" spans="1:10">
      <c r="A5215" s="253">
        <v>5407</v>
      </c>
      <c r="B5215" s="253" t="s">
        <v>533</v>
      </c>
      <c r="C5215" s="253" t="s">
        <v>479</v>
      </c>
      <c r="D5215" s="253" t="s">
        <v>4</v>
      </c>
      <c r="I5215" s="253"/>
      <c r="J5215" s="253">
        <f t="shared" si="83"/>
        <v>0</v>
      </c>
    </row>
    <row r="5216" spans="1:10">
      <c r="A5216" s="253">
        <v>5408</v>
      </c>
      <c r="B5216" s="253" t="s">
        <v>533</v>
      </c>
      <c r="C5216" s="253" t="s">
        <v>479</v>
      </c>
      <c r="D5216" s="253" t="s">
        <v>4</v>
      </c>
      <c r="I5216" s="253"/>
      <c r="J5216" s="253">
        <f t="shared" si="83"/>
        <v>0</v>
      </c>
    </row>
    <row r="5217" spans="1:10">
      <c r="A5217" s="253">
        <v>5409</v>
      </c>
      <c r="B5217" s="253" t="s">
        <v>533</v>
      </c>
      <c r="C5217" s="253" t="s">
        <v>479</v>
      </c>
      <c r="D5217" s="253" t="s">
        <v>4</v>
      </c>
      <c r="I5217" s="253"/>
      <c r="J5217" s="253">
        <f t="shared" si="83"/>
        <v>0</v>
      </c>
    </row>
    <row r="5218" spans="1:10">
      <c r="A5218" s="253">
        <v>5410</v>
      </c>
      <c r="B5218" s="253" t="s">
        <v>533</v>
      </c>
      <c r="C5218" s="253" t="s">
        <v>479</v>
      </c>
      <c r="D5218" s="253" t="s">
        <v>4</v>
      </c>
      <c r="I5218" s="253"/>
      <c r="J5218" s="253">
        <f t="shared" si="83"/>
        <v>0</v>
      </c>
    </row>
    <row r="5219" spans="1:10">
      <c r="A5219" s="253">
        <v>5411</v>
      </c>
      <c r="B5219" s="253" t="s">
        <v>533</v>
      </c>
      <c r="C5219" s="253" t="s">
        <v>479</v>
      </c>
      <c r="D5219" s="253" t="s">
        <v>4</v>
      </c>
      <c r="I5219" s="253"/>
      <c r="J5219" s="253">
        <f t="shared" si="83"/>
        <v>0</v>
      </c>
    </row>
    <row r="5220" spans="1:10">
      <c r="A5220" s="253">
        <v>5412</v>
      </c>
      <c r="B5220" s="253" t="s">
        <v>533</v>
      </c>
      <c r="C5220" s="253" t="s">
        <v>479</v>
      </c>
      <c r="D5220" s="253" t="s">
        <v>4</v>
      </c>
      <c r="I5220" s="253"/>
      <c r="J5220" s="253">
        <f t="shared" si="83"/>
        <v>0</v>
      </c>
    </row>
    <row r="5221" spans="1:10">
      <c r="A5221" s="253">
        <v>5413</v>
      </c>
      <c r="B5221" s="253" t="s">
        <v>533</v>
      </c>
      <c r="C5221" s="253" t="s">
        <v>479</v>
      </c>
      <c r="D5221" s="253" t="s">
        <v>4</v>
      </c>
      <c r="I5221" s="253"/>
      <c r="J5221" s="253">
        <f t="shared" si="83"/>
        <v>0</v>
      </c>
    </row>
    <row r="5222" spans="1:10">
      <c r="A5222" s="253">
        <v>5414</v>
      </c>
      <c r="B5222" s="253" t="s">
        <v>533</v>
      </c>
      <c r="C5222" s="253" t="s">
        <v>479</v>
      </c>
      <c r="D5222" s="253" t="s">
        <v>4</v>
      </c>
      <c r="I5222" s="253"/>
      <c r="J5222" s="253">
        <f t="shared" si="83"/>
        <v>0</v>
      </c>
    </row>
    <row r="5223" spans="1:10">
      <c r="A5223" s="253">
        <v>5415</v>
      </c>
      <c r="B5223" s="253" t="s">
        <v>533</v>
      </c>
      <c r="C5223" s="253" t="s">
        <v>479</v>
      </c>
      <c r="D5223" s="253" t="s">
        <v>4</v>
      </c>
      <c r="I5223" s="253"/>
      <c r="J5223" s="253">
        <f t="shared" si="83"/>
        <v>0</v>
      </c>
    </row>
    <row r="5224" spans="1:10">
      <c r="A5224" s="253">
        <v>5416</v>
      </c>
      <c r="B5224" s="253" t="s">
        <v>533</v>
      </c>
      <c r="C5224" s="253" t="s">
        <v>479</v>
      </c>
      <c r="D5224" s="253" t="s">
        <v>4</v>
      </c>
      <c r="I5224" s="253"/>
      <c r="J5224" s="253">
        <f t="shared" si="83"/>
        <v>0</v>
      </c>
    </row>
    <row r="5225" spans="1:10">
      <c r="A5225" s="253">
        <v>5417</v>
      </c>
      <c r="B5225" s="253" t="s">
        <v>533</v>
      </c>
      <c r="C5225" s="253" t="s">
        <v>479</v>
      </c>
      <c r="D5225" s="253" t="s">
        <v>4</v>
      </c>
      <c r="I5225" s="253"/>
      <c r="J5225" s="253">
        <f t="shared" si="83"/>
        <v>0</v>
      </c>
    </row>
    <row r="5226" spans="1:10">
      <c r="A5226" s="253">
        <v>5418</v>
      </c>
      <c r="B5226" s="253" t="s">
        <v>533</v>
      </c>
      <c r="C5226" s="253" t="s">
        <v>479</v>
      </c>
      <c r="D5226" s="253" t="s">
        <v>4</v>
      </c>
      <c r="I5226" s="253"/>
      <c r="J5226" s="253">
        <f t="shared" si="83"/>
        <v>0</v>
      </c>
    </row>
    <row r="5227" spans="1:10">
      <c r="A5227" s="253">
        <v>5419</v>
      </c>
      <c r="B5227" s="253" t="s">
        <v>533</v>
      </c>
      <c r="C5227" s="253" t="s">
        <v>479</v>
      </c>
      <c r="D5227" s="253" t="s">
        <v>4</v>
      </c>
      <c r="I5227" s="253"/>
      <c r="J5227" s="253">
        <f t="shared" si="83"/>
        <v>0</v>
      </c>
    </row>
    <row r="5228" spans="1:10">
      <c r="A5228" s="253">
        <v>5420</v>
      </c>
      <c r="B5228" s="253" t="s">
        <v>533</v>
      </c>
      <c r="C5228" s="253" t="s">
        <v>479</v>
      </c>
      <c r="D5228" s="253" t="s">
        <v>4</v>
      </c>
      <c r="I5228" s="253"/>
      <c r="J5228" s="253">
        <f t="shared" si="83"/>
        <v>0</v>
      </c>
    </row>
    <row r="5229" spans="1:10">
      <c r="A5229" s="253">
        <v>5421</v>
      </c>
      <c r="B5229" s="253" t="s">
        <v>533</v>
      </c>
      <c r="C5229" s="253" t="s">
        <v>479</v>
      </c>
      <c r="D5229" s="253" t="s">
        <v>4</v>
      </c>
      <c r="I5229" s="253"/>
      <c r="J5229" s="253">
        <f t="shared" si="83"/>
        <v>0</v>
      </c>
    </row>
    <row r="5230" spans="1:10">
      <c r="A5230" s="253">
        <v>5422</v>
      </c>
      <c r="B5230" s="253" t="s">
        <v>533</v>
      </c>
      <c r="C5230" s="253" t="s">
        <v>479</v>
      </c>
      <c r="D5230" s="253" t="s">
        <v>4</v>
      </c>
      <c r="I5230" s="253"/>
      <c r="J5230" s="253">
        <f t="shared" si="83"/>
        <v>0</v>
      </c>
    </row>
    <row r="5231" spans="1:10">
      <c r="A5231" s="253">
        <v>5423</v>
      </c>
      <c r="B5231" s="253" t="s">
        <v>533</v>
      </c>
      <c r="C5231" s="253" t="s">
        <v>479</v>
      </c>
      <c r="D5231" s="253" t="s">
        <v>4</v>
      </c>
      <c r="I5231" s="253"/>
      <c r="J5231" s="253">
        <f t="shared" si="83"/>
        <v>0</v>
      </c>
    </row>
    <row r="5232" spans="1:10">
      <c r="A5232" s="253">
        <v>5424</v>
      </c>
      <c r="B5232" s="253" t="s">
        <v>533</v>
      </c>
      <c r="C5232" s="253" t="s">
        <v>479</v>
      </c>
      <c r="D5232" s="253" t="s">
        <v>4</v>
      </c>
      <c r="I5232" s="253"/>
      <c r="J5232" s="253">
        <f t="shared" si="83"/>
        <v>0</v>
      </c>
    </row>
    <row r="5233" spans="1:10">
      <c r="A5233" s="253">
        <v>5425</v>
      </c>
      <c r="B5233" s="253" t="s">
        <v>533</v>
      </c>
      <c r="C5233" s="253" t="s">
        <v>479</v>
      </c>
      <c r="D5233" s="253" t="s">
        <v>4</v>
      </c>
      <c r="I5233" s="253"/>
      <c r="J5233" s="253">
        <f t="shared" si="83"/>
        <v>0</v>
      </c>
    </row>
    <row r="5234" spans="1:10">
      <c r="A5234" s="253">
        <v>5426</v>
      </c>
      <c r="B5234" s="253" t="s">
        <v>533</v>
      </c>
      <c r="C5234" s="253" t="s">
        <v>479</v>
      </c>
      <c r="D5234" s="253" t="s">
        <v>4</v>
      </c>
      <c r="I5234" s="253"/>
      <c r="J5234" s="253">
        <f t="shared" si="83"/>
        <v>0</v>
      </c>
    </row>
    <row r="5235" spans="1:10">
      <c r="A5235" s="253">
        <v>5427</v>
      </c>
      <c r="B5235" s="253" t="s">
        <v>533</v>
      </c>
      <c r="C5235" s="253" t="s">
        <v>479</v>
      </c>
      <c r="D5235" s="253" t="s">
        <v>4</v>
      </c>
      <c r="I5235" s="253"/>
      <c r="J5235" s="253">
        <f t="shared" si="83"/>
        <v>0</v>
      </c>
    </row>
    <row r="5236" spans="1:10">
      <c r="A5236" s="253">
        <v>5428</v>
      </c>
      <c r="B5236" s="253" t="s">
        <v>533</v>
      </c>
      <c r="C5236" s="253" t="s">
        <v>479</v>
      </c>
      <c r="D5236" s="253" t="s">
        <v>4</v>
      </c>
      <c r="I5236" s="253"/>
      <c r="J5236" s="253">
        <f t="shared" si="83"/>
        <v>0</v>
      </c>
    </row>
    <row r="5237" spans="1:10">
      <c r="A5237" s="253">
        <v>5429</v>
      </c>
      <c r="B5237" s="253" t="s">
        <v>533</v>
      </c>
      <c r="C5237" s="253" t="s">
        <v>479</v>
      </c>
      <c r="D5237" s="253" t="s">
        <v>4</v>
      </c>
      <c r="I5237" s="253"/>
      <c r="J5237" s="253">
        <f t="shared" si="83"/>
        <v>0</v>
      </c>
    </row>
    <row r="5238" spans="1:10">
      <c r="A5238" s="253">
        <v>5430</v>
      </c>
      <c r="B5238" s="253" t="s">
        <v>533</v>
      </c>
      <c r="C5238" s="253" t="s">
        <v>479</v>
      </c>
      <c r="D5238" s="253" t="s">
        <v>4</v>
      </c>
      <c r="I5238" s="253"/>
      <c r="J5238" s="253">
        <f t="shared" si="83"/>
        <v>0</v>
      </c>
    </row>
    <row r="5239" spans="1:10">
      <c r="A5239" s="253">
        <v>5431</v>
      </c>
      <c r="B5239" s="253" t="s">
        <v>533</v>
      </c>
      <c r="C5239" s="253" t="s">
        <v>479</v>
      </c>
      <c r="D5239" s="253" t="s">
        <v>4</v>
      </c>
      <c r="I5239" s="253"/>
      <c r="J5239" s="253">
        <f t="shared" si="83"/>
        <v>0</v>
      </c>
    </row>
    <row r="5240" spans="1:10">
      <c r="A5240" s="253">
        <v>5432</v>
      </c>
      <c r="B5240" s="253" t="s">
        <v>533</v>
      </c>
      <c r="C5240" s="253" t="s">
        <v>479</v>
      </c>
      <c r="D5240" s="253" t="s">
        <v>4</v>
      </c>
      <c r="I5240" s="253"/>
      <c r="J5240" s="253">
        <f t="shared" si="83"/>
        <v>0</v>
      </c>
    </row>
    <row r="5241" spans="1:10">
      <c r="A5241" s="253">
        <v>5433</v>
      </c>
      <c r="B5241" s="253" t="s">
        <v>533</v>
      </c>
      <c r="C5241" s="253" t="s">
        <v>479</v>
      </c>
      <c r="D5241" s="253" t="s">
        <v>4</v>
      </c>
      <c r="I5241" s="253"/>
      <c r="J5241" s="253">
        <f t="shared" si="83"/>
        <v>0</v>
      </c>
    </row>
    <row r="5242" spans="1:10">
      <c r="A5242" s="253">
        <v>5434</v>
      </c>
      <c r="B5242" s="253" t="s">
        <v>533</v>
      </c>
      <c r="C5242" s="253" t="s">
        <v>479</v>
      </c>
      <c r="D5242" s="253" t="s">
        <v>4</v>
      </c>
      <c r="I5242" s="253"/>
      <c r="J5242" s="253">
        <f t="shared" si="83"/>
        <v>0</v>
      </c>
    </row>
    <row r="5243" spans="1:10">
      <c r="A5243" s="253">
        <v>5435</v>
      </c>
      <c r="B5243" s="253" t="s">
        <v>533</v>
      </c>
      <c r="C5243" s="253" t="s">
        <v>479</v>
      </c>
      <c r="D5243" s="253" t="s">
        <v>4</v>
      </c>
      <c r="I5243" s="253"/>
      <c r="J5243" s="253">
        <f t="shared" si="83"/>
        <v>0</v>
      </c>
    </row>
    <row r="5244" spans="1:10">
      <c r="A5244" s="253">
        <v>5436</v>
      </c>
      <c r="B5244" s="253" t="s">
        <v>533</v>
      </c>
      <c r="C5244" s="253" t="s">
        <v>479</v>
      </c>
      <c r="D5244" s="253" t="s">
        <v>4</v>
      </c>
      <c r="I5244" s="253"/>
      <c r="J5244" s="253">
        <f t="shared" si="83"/>
        <v>0</v>
      </c>
    </row>
    <row r="5245" spans="1:10">
      <c r="A5245" s="253">
        <v>5437</v>
      </c>
      <c r="B5245" s="253" t="s">
        <v>533</v>
      </c>
      <c r="C5245" s="253" t="s">
        <v>479</v>
      </c>
      <c r="D5245" s="253" t="s">
        <v>4</v>
      </c>
      <c r="I5245" s="253"/>
      <c r="J5245" s="253">
        <f t="shared" si="83"/>
        <v>0</v>
      </c>
    </row>
    <row r="5246" spans="1:10">
      <c r="A5246" s="253">
        <v>5438</v>
      </c>
      <c r="B5246" s="253" t="s">
        <v>533</v>
      </c>
      <c r="C5246" s="253" t="s">
        <v>479</v>
      </c>
      <c r="D5246" s="253" t="s">
        <v>4</v>
      </c>
      <c r="I5246" s="253"/>
      <c r="J5246" s="253">
        <f t="shared" si="83"/>
        <v>0</v>
      </c>
    </row>
    <row r="5247" spans="1:10">
      <c r="A5247" s="253">
        <v>5439</v>
      </c>
      <c r="B5247" s="253" t="s">
        <v>533</v>
      </c>
      <c r="C5247" s="253" t="s">
        <v>479</v>
      </c>
      <c r="D5247" s="253" t="s">
        <v>4</v>
      </c>
      <c r="I5247" s="253"/>
      <c r="J5247" s="253">
        <f t="shared" si="83"/>
        <v>0</v>
      </c>
    </row>
    <row r="5248" spans="1:10">
      <c r="A5248" s="253">
        <v>5440</v>
      </c>
      <c r="B5248" s="253" t="s">
        <v>533</v>
      </c>
      <c r="C5248" s="253" t="s">
        <v>479</v>
      </c>
      <c r="D5248" s="253" t="s">
        <v>4</v>
      </c>
      <c r="I5248" s="253"/>
      <c r="J5248" s="253">
        <f t="shared" si="83"/>
        <v>0</v>
      </c>
    </row>
    <row r="5249" spans="1:10">
      <c r="A5249" s="253">
        <v>5441</v>
      </c>
      <c r="B5249" s="253" t="s">
        <v>533</v>
      </c>
      <c r="C5249" s="253" t="s">
        <v>479</v>
      </c>
      <c r="D5249" s="253" t="s">
        <v>4</v>
      </c>
      <c r="I5249" s="253"/>
      <c r="J5249" s="253">
        <f t="shared" si="83"/>
        <v>0</v>
      </c>
    </row>
    <row r="5250" spans="1:10">
      <c r="A5250" s="253">
        <v>5442</v>
      </c>
      <c r="B5250" s="253" t="s">
        <v>533</v>
      </c>
      <c r="C5250" s="253" t="s">
        <v>479</v>
      </c>
      <c r="D5250" s="253" t="s">
        <v>4</v>
      </c>
      <c r="I5250" s="253"/>
      <c r="J5250" s="253">
        <f t="shared" si="83"/>
        <v>0</v>
      </c>
    </row>
    <row r="5251" spans="1:10">
      <c r="A5251" s="253">
        <v>5443</v>
      </c>
      <c r="B5251" s="253" t="s">
        <v>533</v>
      </c>
      <c r="C5251" s="253" t="s">
        <v>479</v>
      </c>
      <c r="D5251" s="253" t="s">
        <v>4</v>
      </c>
      <c r="I5251" s="253"/>
      <c r="J5251" s="253">
        <f t="shared" si="83"/>
        <v>0</v>
      </c>
    </row>
    <row r="5252" spans="1:10">
      <c r="A5252" s="253">
        <v>5444</v>
      </c>
      <c r="B5252" s="253" t="s">
        <v>533</v>
      </c>
      <c r="C5252" s="253" t="s">
        <v>479</v>
      </c>
      <c r="D5252" s="253" t="s">
        <v>4</v>
      </c>
      <c r="I5252" s="253"/>
      <c r="J5252" s="253">
        <f t="shared" si="83"/>
        <v>0</v>
      </c>
    </row>
    <row r="5253" spans="1:10">
      <c r="A5253" s="253">
        <v>5445</v>
      </c>
      <c r="B5253" s="253" t="s">
        <v>533</v>
      </c>
      <c r="C5253" s="253" t="s">
        <v>479</v>
      </c>
      <c r="D5253" s="253" t="s">
        <v>4</v>
      </c>
      <c r="I5253" s="253"/>
      <c r="J5253" s="253">
        <f t="shared" si="83"/>
        <v>0</v>
      </c>
    </row>
    <row r="5254" spans="1:10">
      <c r="A5254" s="253">
        <v>5446</v>
      </c>
      <c r="B5254" s="253" t="s">
        <v>533</v>
      </c>
      <c r="C5254" s="253" t="s">
        <v>479</v>
      </c>
      <c r="D5254" s="253" t="s">
        <v>4</v>
      </c>
      <c r="I5254" s="253"/>
      <c r="J5254" s="253">
        <f t="shared" si="83"/>
        <v>0</v>
      </c>
    </row>
    <row r="5255" spans="1:10">
      <c r="A5255" s="253">
        <v>5447</v>
      </c>
      <c r="B5255" s="253" t="s">
        <v>533</v>
      </c>
      <c r="C5255" s="253" t="s">
        <v>479</v>
      </c>
      <c r="D5255" s="253" t="s">
        <v>4</v>
      </c>
      <c r="I5255" s="253"/>
      <c r="J5255" s="253">
        <f t="shared" si="83"/>
        <v>0</v>
      </c>
    </row>
    <row r="5256" spans="1:10">
      <c r="A5256" s="253">
        <v>5448</v>
      </c>
      <c r="B5256" s="253" t="s">
        <v>533</v>
      </c>
      <c r="C5256" s="253" t="s">
        <v>479</v>
      </c>
      <c r="D5256" s="253" t="s">
        <v>4</v>
      </c>
      <c r="I5256" s="253"/>
      <c r="J5256" s="253">
        <f t="shared" si="83"/>
        <v>0</v>
      </c>
    </row>
    <row r="5257" spans="1:10">
      <c r="A5257" s="253">
        <v>5449</v>
      </c>
      <c r="B5257" s="253" t="s">
        <v>533</v>
      </c>
      <c r="C5257" s="253" t="s">
        <v>479</v>
      </c>
      <c r="D5257" s="253" t="s">
        <v>4</v>
      </c>
      <c r="I5257" s="253"/>
      <c r="J5257" s="253">
        <f t="shared" ref="J5257:J5320" si="84">IF(E5257="Category 1",1,IF(E5257="Category 2",2,IF(E5257="Category 3",3,0)))</f>
        <v>0</v>
      </c>
    </row>
    <row r="5258" spans="1:10">
      <c r="A5258" s="253">
        <v>5450</v>
      </c>
      <c r="B5258" s="253" t="s">
        <v>533</v>
      </c>
      <c r="C5258" s="253" t="s">
        <v>479</v>
      </c>
      <c r="D5258" s="253" t="s">
        <v>4</v>
      </c>
      <c r="I5258" s="253"/>
      <c r="J5258" s="253">
        <f t="shared" si="84"/>
        <v>0</v>
      </c>
    </row>
    <row r="5259" spans="1:10">
      <c r="A5259" s="253">
        <v>5451</v>
      </c>
      <c r="B5259" s="253" t="s">
        <v>533</v>
      </c>
      <c r="C5259" s="253" t="s">
        <v>479</v>
      </c>
      <c r="D5259" s="253" t="s">
        <v>4</v>
      </c>
      <c r="I5259" s="253"/>
      <c r="J5259" s="253">
        <f t="shared" si="84"/>
        <v>0</v>
      </c>
    </row>
    <row r="5260" spans="1:10">
      <c r="A5260" s="253">
        <v>5452</v>
      </c>
      <c r="B5260" s="253" t="s">
        <v>533</v>
      </c>
      <c r="C5260" s="253" t="s">
        <v>479</v>
      </c>
      <c r="D5260" s="253" t="s">
        <v>4</v>
      </c>
      <c r="I5260" s="253"/>
      <c r="J5260" s="253">
        <f t="shared" si="84"/>
        <v>0</v>
      </c>
    </row>
    <row r="5261" spans="1:10">
      <c r="A5261" s="253">
        <v>5453</v>
      </c>
      <c r="B5261" s="253" t="s">
        <v>533</v>
      </c>
      <c r="C5261" s="253" t="s">
        <v>479</v>
      </c>
      <c r="D5261" s="253" t="s">
        <v>4</v>
      </c>
      <c r="E5261" s="254" t="s">
        <v>571</v>
      </c>
      <c r="J5261" s="253">
        <f t="shared" si="84"/>
        <v>3</v>
      </c>
    </row>
    <row r="5262" spans="1:10">
      <c r="A5262" s="253">
        <v>5454</v>
      </c>
      <c r="B5262" s="253" t="s">
        <v>533</v>
      </c>
      <c r="C5262" s="253" t="s">
        <v>479</v>
      </c>
      <c r="D5262" s="253" t="s">
        <v>4</v>
      </c>
      <c r="I5262" s="253"/>
      <c r="J5262" s="253">
        <f t="shared" si="84"/>
        <v>0</v>
      </c>
    </row>
    <row r="5263" spans="1:10">
      <c r="A5263" s="253">
        <v>5455</v>
      </c>
      <c r="B5263" s="253" t="s">
        <v>533</v>
      </c>
      <c r="C5263" s="253" t="s">
        <v>479</v>
      </c>
      <c r="D5263" s="253" t="s">
        <v>4</v>
      </c>
      <c r="I5263" s="253"/>
      <c r="J5263" s="253">
        <f t="shared" si="84"/>
        <v>0</v>
      </c>
    </row>
    <row r="5264" spans="1:10">
      <c r="A5264" s="253">
        <v>5456</v>
      </c>
      <c r="B5264" s="253" t="s">
        <v>533</v>
      </c>
      <c r="C5264" s="253" t="s">
        <v>479</v>
      </c>
      <c r="D5264" s="253" t="s">
        <v>4</v>
      </c>
      <c r="I5264" s="253"/>
      <c r="J5264" s="253">
        <f t="shared" si="84"/>
        <v>0</v>
      </c>
    </row>
    <row r="5265" spans="1:10">
      <c r="A5265" s="253">
        <v>5457</v>
      </c>
      <c r="B5265" s="253" t="s">
        <v>533</v>
      </c>
      <c r="C5265" s="253" t="s">
        <v>479</v>
      </c>
      <c r="D5265" s="253" t="s">
        <v>4</v>
      </c>
      <c r="I5265" s="253"/>
      <c r="J5265" s="253">
        <f t="shared" si="84"/>
        <v>0</v>
      </c>
    </row>
    <row r="5266" spans="1:10">
      <c r="A5266" s="253">
        <v>5458</v>
      </c>
      <c r="B5266" s="253" t="s">
        <v>533</v>
      </c>
      <c r="C5266" s="253" t="s">
        <v>479</v>
      </c>
      <c r="D5266" s="253" t="s">
        <v>4</v>
      </c>
      <c r="I5266" s="253"/>
      <c r="J5266" s="253">
        <f t="shared" si="84"/>
        <v>0</v>
      </c>
    </row>
    <row r="5267" spans="1:10">
      <c r="A5267" s="253">
        <v>5459</v>
      </c>
      <c r="B5267" s="253" t="s">
        <v>533</v>
      </c>
      <c r="C5267" s="253" t="s">
        <v>479</v>
      </c>
      <c r="D5267" s="253" t="s">
        <v>4</v>
      </c>
      <c r="I5267" s="253"/>
      <c r="J5267" s="253">
        <f t="shared" si="84"/>
        <v>0</v>
      </c>
    </row>
    <row r="5268" spans="1:10">
      <c r="A5268" s="253">
        <v>5460</v>
      </c>
      <c r="B5268" s="253" t="s">
        <v>533</v>
      </c>
      <c r="C5268" s="253" t="s">
        <v>479</v>
      </c>
      <c r="D5268" s="253" t="s">
        <v>4</v>
      </c>
      <c r="I5268" s="253"/>
      <c r="J5268" s="253">
        <f t="shared" si="84"/>
        <v>0</v>
      </c>
    </row>
    <row r="5269" spans="1:10">
      <c r="A5269" s="253">
        <v>5461</v>
      </c>
      <c r="B5269" s="253" t="s">
        <v>533</v>
      </c>
      <c r="C5269" s="253" t="s">
        <v>479</v>
      </c>
      <c r="D5269" s="253" t="s">
        <v>4</v>
      </c>
      <c r="I5269" s="253"/>
      <c r="J5269" s="253">
        <f t="shared" si="84"/>
        <v>0</v>
      </c>
    </row>
    <row r="5270" spans="1:10">
      <c r="A5270" s="253">
        <v>5462</v>
      </c>
      <c r="B5270" s="253" t="s">
        <v>533</v>
      </c>
      <c r="C5270" s="253" t="s">
        <v>479</v>
      </c>
      <c r="D5270" s="253" t="s">
        <v>4</v>
      </c>
      <c r="I5270" s="253"/>
      <c r="J5270" s="253">
        <f t="shared" si="84"/>
        <v>0</v>
      </c>
    </row>
    <row r="5271" spans="1:10">
      <c r="A5271" s="253">
        <v>5463</v>
      </c>
      <c r="B5271" s="253" t="s">
        <v>533</v>
      </c>
      <c r="C5271" s="253" t="s">
        <v>479</v>
      </c>
      <c r="D5271" s="253" t="s">
        <v>4</v>
      </c>
      <c r="I5271" s="253"/>
      <c r="J5271" s="253">
        <f t="shared" si="84"/>
        <v>0</v>
      </c>
    </row>
    <row r="5272" spans="1:10">
      <c r="A5272" s="253">
        <v>5464</v>
      </c>
      <c r="B5272" s="253" t="s">
        <v>533</v>
      </c>
      <c r="C5272" s="253" t="s">
        <v>479</v>
      </c>
      <c r="D5272" s="253" t="s">
        <v>4</v>
      </c>
      <c r="I5272" s="253"/>
      <c r="J5272" s="253">
        <f t="shared" si="84"/>
        <v>0</v>
      </c>
    </row>
    <row r="5273" spans="1:10">
      <c r="A5273" s="253">
        <v>5465</v>
      </c>
      <c r="B5273" s="253" t="s">
        <v>533</v>
      </c>
      <c r="C5273" s="253" t="s">
        <v>479</v>
      </c>
      <c r="D5273" s="253" t="s">
        <v>4</v>
      </c>
      <c r="I5273" s="253"/>
      <c r="J5273" s="253">
        <f t="shared" si="84"/>
        <v>0</v>
      </c>
    </row>
    <row r="5274" spans="1:10">
      <c r="A5274" s="253">
        <v>5466</v>
      </c>
      <c r="B5274" s="253" t="s">
        <v>533</v>
      </c>
      <c r="C5274" s="253" t="s">
        <v>479</v>
      </c>
      <c r="D5274" s="253" t="s">
        <v>4</v>
      </c>
      <c r="I5274" s="253"/>
      <c r="J5274" s="253">
        <f t="shared" si="84"/>
        <v>0</v>
      </c>
    </row>
    <row r="5275" spans="1:10">
      <c r="A5275" s="253">
        <v>5467</v>
      </c>
      <c r="B5275" s="253" t="s">
        <v>533</v>
      </c>
      <c r="C5275" s="253" t="s">
        <v>479</v>
      </c>
      <c r="D5275" s="253" t="s">
        <v>4</v>
      </c>
      <c r="I5275" s="253"/>
      <c r="J5275" s="253">
        <f t="shared" si="84"/>
        <v>0</v>
      </c>
    </row>
    <row r="5276" spans="1:10">
      <c r="A5276" s="253">
        <v>5468</v>
      </c>
      <c r="B5276" s="253" t="s">
        <v>533</v>
      </c>
      <c r="C5276" s="253" t="s">
        <v>479</v>
      </c>
      <c r="D5276" s="253" t="s">
        <v>4</v>
      </c>
      <c r="I5276" s="253"/>
      <c r="J5276" s="253">
        <f t="shared" si="84"/>
        <v>0</v>
      </c>
    </row>
    <row r="5277" spans="1:10">
      <c r="A5277" s="253">
        <v>5469</v>
      </c>
      <c r="B5277" s="253" t="s">
        <v>533</v>
      </c>
      <c r="C5277" s="253" t="s">
        <v>479</v>
      </c>
      <c r="D5277" s="253" t="s">
        <v>4</v>
      </c>
      <c r="I5277" s="253"/>
      <c r="J5277" s="253">
        <f t="shared" si="84"/>
        <v>0</v>
      </c>
    </row>
    <row r="5278" spans="1:10">
      <c r="A5278" s="253">
        <v>5470</v>
      </c>
      <c r="B5278" s="253" t="s">
        <v>533</v>
      </c>
      <c r="C5278" s="253" t="s">
        <v>479</v>
      </c>
      <c r="D5278" s="253" t="s">
        <v>4</v>
      </c>
      <c r="I5278" s="253"/>
      <c r="J5278" s="253">
        <f t="shared" si="84"/>
        <v>0</v>
      </c>
    </row>
    <row r="5279" spans="1:10">
      <c r="A5279" s="253">
        <v>5471</v>
      </c>
      <c r="B5279" s="253" t="s">
        <v>533</v>
      </c>
      <c r="C5279" s="253" t="s">
        <v>479</v>
      </c>
      <c r="D5279" s="253" t="s">
        <v>4</v>
      </c>
      <c r="I5279" s="253"/>
      <c r="J5279" s="253">
        <f t="shared" si="84"/>
        <v>0</v>
      </c>
    </row>
    <row r="5280" spans="1:10">
      <c r="A5280" s="253">
        <v>5472</v>
      </c>
      <c r="B5280" s="253" t="s">
        <v>533</v>
      </c>
      <c r="C5280" s="253" t="s">
        <v>479</v>
      </c>
      <c r="D5280" s="253" t="s">
        <v>4</v>
      </c>
      <c r="I5280" s="253"/>
      <c r="J5280" s="253">
        <f t="shared" si="84"/>
        <v>0</v>
      </c>
    </row>
    <row r="5281" spans="1:10">
      <c r="A5281" s="253">
        <v>5473</v>
      </c>
      <c r="B5281" s="253" t="s">
        <v>533</v>
      </c>
      <c r="C5281" s="253" t="s">
        <v>479</v>
      </c>
      <c r="D5281" s="253" t="s">
        <v>4</v>
      </c>
      <c r="I5281" s="253"/>
      <c r="J5281" s="253">
        <f t="shared" si="84"/>
        <v>0</v>
      </c>
    </row>
    <row r="5282" spans="1:10">
      <c r="A5282" s="253">
        <v>5474</v>
      </c>
      <c r="B5282" s="253" t="s">
        <v>533</v>
      </c>
      <c r="C5282" s="253" t="s">
        <v>479</v>
      </c>
      <c r="D5282" s="253" t="s">
        <v>4</v>
      </c>
      <c r="I5282" s="253"/>
      <c r="J5282" s="253">
        <f t="shared" si="84"/>
        <v>0</v>
      </c>
    </row>
    <row r="5283" spans="1:10">
      <c r="A5283" s="253">
        <v>5475</v>
      </c>
      <c r="B5283" s="253" t="s">
        <v>533</v>
      </c>
      <c r="C5283" s="253" t="s">
        <v>479</v>
      </c>
      <c r="D5283" s="253" t="s">
        <v>4</v>
      </c>
      <c r="I5283" s="253"/>
      <c r="J5283" s="253">
        <f t="shared" si="84"/>
        <v>0</v>
      </c>
    </row>
    <row r="5284" spans="1:10">
      <c r="A5284" s="253">
        <v>5476</v>
      </c>
      <c r="B5284" s="253" t="s">
        <v>533</v>
      </c>
      <c r="C5284" s="253" t="s">
        <v>479</v>
      </c>
      <c r="D5284" s="253" t="s">
        <v>4</v>
      </c>
      <c r="I5284" s="253"/>
      <c r="J5284" s="253">
        <f t="shared" si="84"/>
        <v>0</v>
      </c>
    </row>
    <row r="5285" spans="1:10">
      <c r="A5285" s="253">
        <v>5477</v>
      </c>
      <c r="B5285" s="253" t="s">
        <v>533</v>
      </c>
      <c r="C5285" s="253" t="s">
        <v>479</v>
      </c>
      <c r="D5285" s="253" t="s">
        <v>4</v>
      </c>
      <c r="I5285" s="253"/>
      <c r="J5285" s="253">
        <f t="shared" si="84"/>
        <v>0</v>
      </c>
    </row>
    <row r="5286" spans="1:10">
      <c r="A5286" s="253">
        <v>5478</v>
      </c>
      <c r="B5286" s="253" t="s">
        <v>533</v>
      </c>
      <c r="C5286" s="253" t="s">
        <v>479</v>
      </c>
      <c r="D5286" s="253" t="s">
        <v>4</v>
      </c>
      <c r="I5286" s="253"/>
      <c r="J5286" s="253">
        <f t="shared" si="84"/>
        <v>0</v>
      </c>
    </row>
    <row r="5287" spans="1:10">
      <c r="A5287" s="253">
        <v>5479</v>
      </c>
      <c r="B5287" s="253" t="s">
        <v>533</v>
      </c>
      <c r="C5287" s="253" t="s">
        <v>479</v>
      </c>
      <c r="D5287" s="253" t="s">
        <v>4</v>
      </c>
      <c r="I5287" s="253"/>
      <c r="J5287" s="253">
        <f t="shared" si="84"/>
        <v>0</v>
      </c>
    </row>
    <row r="5288" spans="1:10">
      <c r="A5288" s="253">
        <v>5480</v>
      </c>
      <c r="B5288" s="253" t="s">
        <v>533</v>
      </c>
      <c r="C5288" s="253" t="s">
        <v>479</v>
      </c>
      <c r="D5288" s="253" t="s">
        <v>4</v>
      </c>
      <c r="I5288" s="253"/>
      <c r="J5288" s="253">
        <f t="shared" si="84"/>
        <v>0</v>
      </c>
    </row>
    <row r="5289" spans="1:10">
      <c r="A5289" s="253">
        <v>5481</v>
      </c>
      <c r="B5289" s="253" t="s">
        <v>533</v>
      </c>
      <c r="C5289" s="253" t="s">
        <v>479</v>
      </c>
      <c r="D5289" s="253" t="s">
        <v>4</v>
      </c>
      <c r="I5289" s="253"/>
      <c r="J5289" s="253">
        <f t="shared" si="84"/>
        <v>0</v>
      </c>
    </row>
    <row r="5290" spans="1:10">
      <c r="A5290" s="253">
        <v>5482</v>
      </c>
      <c r="B5290" s="253" t="s">
        <v>533</v>
      </c>
      <c r="C5290" s="253" t="s">
        <v>479</v>
      </c>
      <c r="D5290" s="253" t="s">
        <v>4</v>
      </c>
      <c r="I5290" s="253"/>
      <c r="J5290" s="253">
        <f t="shared" si="84"/>
        <v>0</v>
      </c>
    </row>
    <row r="5291" spans="1:10">
      <c r="A5291" s="253">
        <v>5483</v>
      </c>
      <c r="B5291" s="253" t="s">
        <v>533</v>
      </c>
      <c r="C5291" s="253" t="s">
        <v>479</v>
      </c>
      <c r="D5291" s="253" t="s">
        <v>4</v>
      </c>
      <c r="I5291" s="253"/>
      <c r="J5291" s="253">
        <f t="shared" si="84"/>
        <v>0</v>
      </c>
    </row>
    <row r="5292" spans="1:10">
      <c r="A5292" s="253">
        <v>5484</v>
      </c>
      <c r="B5292" s="253" t="s">
        <v>533</v>
      </c>
      <c r="C5292" s="253" t="s">
        <v>479</v>
      </c>
      <c r="D5292" s="253" t="s">
        <v>4</v>
      </c>
      <c r="I5292" s="253"/>
      <c r="J5292" s="253">
        <f t="shared" si="84"/>
        <v>0</v>
      </c>
    </row>
    <row r="5293" spans="1:10">
      <c r="A5293" s="253">
        <v>5485</v>
      </c>
      <c r="B5293" s="253" t="s">
        <v>533</v>
      </c>
      <c r="C5293" s="253" t="s">
        <v>479</v>
      </c>
      <c r="D5293" s="253" t="s">
        <v>4</v>
      </c>
      <c r="I5293" s="253"/>
      <c r="J5293" s="253">
        <f t="shared" si="84"/>
        <v>0</v>
      </c>
    </row>
    <row r="5294" spans="1:10">
      <c r="A5294" s="253">
        <v>5486</v>
      </c>
      <c r="B5294" s="253" t="s">
        <v>533</v>
      </c>
      <c r="C5294" s="253" t="s">
        <v>479</v>
      </c>
      <c r="D5294" s="253" t="s">
        <v>4</v>
      </c>
      <c r="I5294" s="253"/>
      <c r="J5294" s="253">
        <f t="shared" si="84"/>
        <v>0</v>
      </c>
    </row>
    <row r="5295" spans="1:10">
      <c r="A5295" s="253">
        <v>5487</v>
      </c>
      <c r="B5295" s="253" t="s">
        <v>533</v>
      </c>
      <c r="C5295" s="253" t="s">
        <v>479</v>
      </c>
      <c r="D5295" s="253" t="s">
        <v>4</v>
      </c>
      <c r="I5295" s="253"/>
      <c r="J5295" s="253">
        <f t="shared" si="84"/>
        <v>0</v>
      </c>
    </row>
    <row r="5296" spans="1:10">
      <c r="A5296" s="253">
        <v>5488</v>
      </c>
      <c r="B5296" s="253" t="s">
        <v>533</v>
      </c>
      <c r="C5296" s="253" t="s">
        <v>479</v>
      </c>
      <c r="D5296" s="253" t="s">
        <v>4</v>
      </c>
      <c r="I5296" s="253"/>
      <c r="J5296" s="253">
        <f t="shared" si="84"/>
        <v>0</v>
      </c>
    </row>
    <row r="5297" spans="1:10">
      <c r="A5297" s="253">
        <v>5489</v>
      </c>
      <c r="B5297" s="253" t="s">
        <v>533</v>
      </c>
      <c r="C5297" s="253" t="s">
        <v>479</v>
      </c>
      <c r="D5297" s="253" t="s">
        <v>4</v>
      </c>
      <c r="I5297" s="253"/>
      <c r="J5297" s="253">
        <f t="shared" si="84"/>
        <v>0</v>
      </c>
    </row>
    <row r="5298" spans="1:10">
      <c r="A5298" s="253">
        <v>5490</v>
      </c>
      <c r="B5298" s="253" t="s">
        <v>533</v>
      </c>
      <c r="C5298" s="253" t="s">
        <v>479</v>
      </c>
      <c r="D5298" s="253" t="s">
        <v>4</v>
      </c>
      <c r="I5298" s="253"/>
      <c r="J5298" s="253">
        <f t="shared" si="84"/>
        <v>0</v>
      </c>
    </row>
    <row r="5299" spans="1:10">
      <c r="A5299" s="253">
        <v>5491</v>
      </c>
      <c r="B5299" s="253" t="s">
        <v>533</v>
      </c>
      <c r="C5299" s="253" t="s">
        <v>479</v>
      </c>
      <c r="D5299" s="253" t="s">
        <v>4</v>
      </c>
      <c r="I5299" s="253"/>
      <c r="J5299" s="253">
        <f t="shared" si="84"/>
        <v>0</v>
      </c>
    </row>
    <row r="5300" spans="1:10">
      <c r="A5300" s="253">
        <v>5492</v>
      </c>
      <c r="B5300" s="253" t="s">
        <v>533</v>
      </c>
      <c r="C5300" s="253" t="s">
        <v>479</v>
      </c>
      <c r="D5300" s="253" t="s">
        <v>4</v>
      </c>
      <c r="I5300" s="253"/>
      <c r="J5300" s="253">
        <f t="shared" si="84"/>
        <v>0</v>
      </c>
    </row>
    <row r="5301" spans="1:10">
      <c r="A5301" s="253">
        <v>5493</v>
      </c>
      <c r="B5301" s="253" t="s">
        <v>533</v>
      </c>
      <c r="C5301" s="253" t="s">
        <v>479</v>
      </c>
      <c r="D5301" s="253" t="s">
        <v>4</v>
      </c>
      <c r="I5301" s="253"/>
      <c r="J5301" s="253">
        <f t="shared" si="84"/>
        <v>0</v>
      </c>
    </row>
    <row r="5302" spans="1:10">
      <c r="A5302" s="253">
        <v>5494</v>
      </c>
      <c r="B5302" s="253" t="s">
        <v>533</v>
      </c>
      <c r="C5302" s="253" t="s">
        <v>479</v>
      </c>
      <c r="D5302" s="253" t="s">
        <v>4</v>
      </c>
      <c r="I5302" s="253"/>
      <c r="J5302" s="253">
        <f t="shared" si="84"/>
        <v>0</v>
      </c>
    </row>
    <row r="5303" spans="1:10">
      <c r="A5303" s="253">
        <v>5495</v>
      </c>
      <c r="B5303" s="253" t="s">
        <v>533</v>
      </c>
      <c r="C5303" s="253" t="s">
        <v>479</v>
      </c>
      <c r="D5303" s="253" t="s">
        <v>4</v>
      </c>
      <c r="I5303" s="253"/>
      <c r="J5303" s="253">
        <f t="shared" si="84"/>
        <v>0</v>
      </c>
    </row>
    <row r="5304" spans="1:10">
      <c r="A5304" s="253">
        <v>5496</v>
      </c>
      <c r="B5304" s="253" t="s">
        <v>533</v>
      </c>
      <c r="C5304" s="253" t="s">
        <v>479</v>
      </c>
      <c r="D5304" s="253" t="s">
        <v>4</v>
      </c>
      <c r="I5304" s="253"/>
      <c r="J5304" s="253">
        <f t="shared" si="84"/>
        <v>0</v>
      </c>
    </row>
    <row r="5305" spans="1:10">
      <c r="A5305" s="253">
        <v>5497</v>
      </c>
      <c r="B5305" s="253" t="s">
        <v>533</v>
      </c>
      <c r="C5305" s="253" t="s">
        <v>479</v>
      </c>
      <c r="D5305" s="253" t="s">
        <v>4</v>
      </c>
      <c r="I5305" s="253"/>
      <c r="J5305" s="253">
        <f t="shared" si="84"/>
        <v>0</v>
      </c>
    </row>
    <row r="5306" spans="1:10">
      <c r="A5306" s="253">
        <v>5498</v>
      </c>
      <c r="B5306" s="253" t="s">
        <v>533</v>
      </c>
      <c r="C5306" s="253" t="s">
        <v>479</v>
      </c>
      <c r="D5306" s="253" t="s">
        <v>4</v>
      </c>
      <c r="I5306" s="253"/>
      <c r="J5306" s="253">
        <f t="shared" si="84"/>
        <v>0</v>
      </c>
    </row>
    <row r="5307" spans="1:10">
      <c r="A5307" s="253">
        <v>5499</v>
      </c>
      <c r="B5307" s="253" t="s">
        <v>533</v>
      </c>
      <c r="C5307" s="253" t="s">
        <v>479</v>
      </c>
      <c r="D5307" s="253" t="s">
        <v>4</v>
      </c>
      <c r="I5307" s="253"/>
      <c r="J5307" s="253">
        <f t="shared" si="84"/>
        <v>0</v>
      </c>
    </row>
    <row r="5308" spans="1:10">
      <c r="A5308" s="253">
        <v>5500</v>
      </c>
      <c r="B5308" s="253" t="s">
        <v>533</v>
      </c>
      <c r="C5308" s="253" t="s">
        <v>479</v>
      </c>
      <c r="D5308" s="253" t="s">
        <v>4</v>
      </c>
      <c r="I5308" s="253"/>
      <c r="J5308" s="253">
        <f t="shared" si="84"/>
        <v>0</v>
      </c>
    </row>
    <row r="5309" spans="1:10">
      <c r="A5309" s="253">
        <v>5501</v>
      </c>
      <c r="B5309" s="253" t="s">
        <v>533</v>
      </c>
      <c r="C5309" s="253" t="s">
        <v>479</v>
      </c>
      <c r="D5309" s="253" t="s">
        <v>4</v>
      </c>
      <c r="E5309" s="254" t="s">
        <v>571</v>
      </c>
      <c r="J5309" s="253">
        <f t="shared" si="84"/>
        <v>3</v>
      </c>
    </row>
    <row r="5310" spans="1:10">
      <c r="A5310" s="253">
        <v>5502</v>
      </c>
      <c r="B5310" s="253" t="s">
        <v>533</v>
      </c>
      <c r="C5310" s="253" t="s">
        <v>479</v>
      </c>
      <c r="D5310" s="253" t="s">
        <v>4</v>
      </c>
      <c r="I5310" s="253"/>
      <c r="J5310" s="253">
        <f t="shared" si="84"/>
        <v>0</v>
      </c>
    </row>
    <row r="5311" spans="1:10">
      <c r="A5311" s="253">
        <v>5503</v>
      </c>
      <c r="B5311" s="253" t="s">
        <v>533</v>
      </c>
      <c r="C5311" s="253" t="s">
        <v>479</v>
      </c>
      <c r="D5311" s="253" t="s">
        <v>4</v>
      </c>
      <c r="I5311" s="253"/>
      <c r="J5311" s="253">
        <f t="shared" si="84"/>
        <v>0</v>
      </c>
    </row>
    <row r="5312" spans="1:10">
      <c r="A5312" s="253">
        <v>5504</v>
      </c>
      <c r="B5312" s="253" t="s">
        <v>533</v>
      </c>
      <c r="C5312" s="253" t="s">
        <v>479</v>
      </c>
      <c r="D5312" s="253" t="s">
        <v>4</v>
      </c>
      <c r="I5312" s="253"/>
      <c r="J5312" s="253">
        <f t="shared" si="84"/>
        <v>0</v>
      </c>
    </row>
    <row r="5313" spans="1:10">
      <c r="A5313" s="253">
        <v>5505</v>
      </c>
      <c r="B5313" s="253" t="s">
        <v>533</v>
      </c>
      <c r="C5313" s="253" t="s">
        <v>479</v>
      </c>
      <c r="D5313" s="253" t="s">
        <v>4</v>
      </c>
      <c r="I5313" s="253"/>
      <c r="J5313" s="253">
        <f t="shared" si="84"/>
        <v>0</v>
      </c>
    </row>
    <row r="5314" spans="1:10">
      <c r="A5314" s="253">
        <v>5506</v>
      </c>
      <c r="B5314" s="253" t="s">
        <v>533</v>
      </c>
      <c r="C5314" s="253" t="s">
        <v>479</v>
      </c>
      <c r="D5314" s="253" t="s">
        <v>4</v>
      </c>
      <c r="I5314" s="253"/>
      <c r="J5314" s="253">
        <f t="shared" si="84"/>
        <v>0</v>
      </c>
    </row>
    <row r="5315" spans="1:10">
      <c r="A5315" s="253">
        <v>5507</v>
      </c>
      <c r="B5315" s="253" t="s">
        <v>533</v>
      </c>
      <c r="C5315" s="253" t="s">
        <v>479</v>
      </c>
      <c r="D5315" s="253" t="s">
        <v>4</v>
      </c>
      <c r="I5315" s="253"/>
      <c r="J5315" s="253">
        <f t="shared" si="84"/>
        <v>0</v>
      </c>
    </row>
    <row r="5316" spans="1:10">
      <c r="A5316" s="253">
        <v>5508</v>
      </c>
      <c r="B5316" s="253" t="s">
        <v>533</v>
      </c>
      <c r="C5316" s="253" t="s">
        <v>479</v>
      </c>
      <c r="D5316" s="253" t="s">
        <v>4</v>
      </c>
      <c r="I5316" s="253"/>
      <c r="J5316" s="253">
        <f t="shared" si="84"/>
        <v>0</v>
      </c>
    </row>
    <row r="5317" spans="1:10">
      <c r="A5317" s="253">
        <v>5509</v>
      </c>
      <c r="B5317" s="253" t="s">
        <v>533</v>
      </c>
      <c r="C5317" s="253" t="s">
        <v>479</v>
      </c>
      <c r="D5317" s="253" t="s">
        <v>4</v>
      </c>
      <c r="I5317" s="253"/>
      <c r="J5317" s="253">
        <f t="shared" si="84"/>
        <v>0</v>
      </c>
    </row>
    <row r="5318" spans="1:10">
      <c r="A5318" s="253">
        <v>5510</v>
      </c>
      <c r="B5318" s="253" t="s">
        <v>533</v>
      </c>
      <c r="C5318" s="253" t="s">
        <v>479</v>
      </c>
      <c r="D5318" s="253" t="s">
        <v>4</v>
      </c>
      <c r="I5318" s="253"/>
      <c r="J5318" s="253">
        <f t="shared" si="84"/>
        <v>0</v>
      </c>
    </row>
    <row r="5319" spans="1:10">
      <c r="A5319" s="253">
        <v>5511</v>
      </c>
      <c r="B5319" s="253" t="s">
        <v>533</v>
      </c>
      <c r="C5319" s="253" t="s">
        <v>479</v>
      </c>
      <c r="D5319" s="253" t="s">
        <v>4</v>
      </c>
      <c r="I5319" s="253"/>
      <c r="J5319" s="253">
        <f t="shared" si="84"/>
        <v>0</v>
      </c>
    </row>
    <row r="5320" spans="1:10">
      <c r="A5320" s="253">
        <v>5512</v>
      </c>
      <c r="B5320" s="253" t="s">
        <v>533</v>
      </c>
      <c r="C5320" s="253" t="s">
        <v>479</v>
      </c>
      <c r="D5320" s="253" t="s">
        <v>4</v>
      </c>
      <c r="I5320" s="253"/>
      <c r="J5320" s="253">
        <f t="shared" si="84"/>
        <v>0</v>
      </c>
    </row>
    <row r="5321" spans="1:10">
      <c r="A5321" s="253">
        <v>5513</v>
      </c>
      <c r="B5321" s="253" t="s">
        <v>533</v>
      </c>
      <c r="C5321" s="253" t="s">
        <v>479</v>
      </c>
      <c r="D5321" s="253" t="s">
        <v>4</v>
      </c>
      <c r="I5321" s="253"/>
      <c r="J5321" s="253">
        <f t="shared" ref="J5321:J5384" si="85">IF(E5321="Category 1",1,IF(E5321="Category 2",2,IF(E5321="Category 3",3,0)))</f>
        <v>0</v>
      </c>
    </row>
    <row r="5322" spans="1:10">
      <c r="A5322" s="253">
        <v>5514</v>
      </c>
      <c r="B5322" s="253" t="s">
        <v>533</v>
      </c>
      <c r="C5322" s="253" t="s">
        <v>479</v>
      </c>
      <c r="D5322" s="253" t="s">
        <v>4</v>
      </c>
      <c r="I5322" s="253"/>
      <c r="J5322" s="253">
        <f t="shared" si="85"/>
        <v>0</v>
      </c>
    </row>
    <row r="5323" spans="1:10">
      <c r="A5323" s="253">
        <v>5515</v>
      </c>
      <c r="B5323" s="253" t="s">
        <v>533</v>
      </c>
      <c r="C5323" s="253" t="s">
        <v>479</v>
      </c>
      <c r="D5323" s="253" t="s">
        <v>4</v>
      </c>
      <c r="I5323" s="253"/>
      <c r="J5323" s="253">
        <f t="shared" si="85"/>
        <v>0</v>
      </c>
    </row>
    <row r="5324" spans="1:10">
      <c r="A5324" s="253">
        <v>5516</v>
      </c>
      <c r="B5324" s="253" t="s">
        <v>533</v>
      </c>
      <c r="C5324" s="253" t="s">
        <v>479</v>
      </c>
      <c r="D5324" s="253" t="s">
        <v>4</v>
      </c>
      <c r="I5324" s="253"/>
      <c r="J5324" s="253">
        <f t="shared" si="85"/>
        <v>0</v>
      </c>
    </row>
    <row r="5325" spans="1:10">
      <c r="A5325" s="253">
        <v>5517</v>
      </c>
      <c r="B5325" s="253" t="s">
        <v>533</v>
      </c>
      <c r="C5325" s="253" t="s">
        <v>479</v>
      </c>
      <c r="D5325" s="253" t="s">
        <v>4</v>
      </c>
      <c r="I5325" s="253"/>
      <c r="J5325" s="253">
        <f t="shared" si="85"/>
        <v>0</v>
      </c>
    </row>
    <row r="5326" spans="1:10">
      <c r="A5326" s="253">
        <v>5518</v>
      </c>
      <c r="B5326" s="253" t="s">
        <v>533</v>
      </c>
      <c r="C5326" s="253" t="s">
        <v>479</v>
      </c>
      <c r="D5326" s="253" t="s">
        <v>4</v>
      </c>
      <c r="I5326" s="253"/>
      <c r="J5326" s="253">
        <f t="shared" si="85"/>
        <v>0</v>
      </c>
    </row>
    <row r="5327" spans="1:10">
      <c r="A5327" s="253">
        <v>5519</v>
      </c>
      <c r="B5327" s="253" t="s">
        <v>533</v>
      </c>
      <c r="C5327" s="253" t="s">
        <v>479</v>
      </c>
      <c r="D5327" s="253" t="s">
        <v>4</v>
      </c>
      <c r="I5327" s="253"/>
      <c r="J5327" s="253">
        <f t="shared" si="85"/>
        <v>0</v>
      </c>
    </row>
    <row r="5328" spans="1:10">
      <c r="A5328" s="253">
        <v>5520</v>
      </c>
      <c r="B5328" s="253" t="s">
        <v>533</v>
      </c>
      <c r="C5328" s="253" t="s">
        <v>479</v>
      </c>
      <c r="D5328" s="253" t="s">
        <v>4</v>
      </c>
      <c r="I5328" s="253"/>
      <c r="J5328" s="253">
        <f t="shared" si="85"/>
        <v>0</v>
      </c>
    </row>
    <row r="5329" spans="1:10">
      <c r="A5329" s="253">
        <v>5521</v>
      </c>
      <c r="B5329" s="253" t="s">
        <v>533</v>
      </c>
      <c r="C5329" s="253" t="s">
        <v>479</v>
      </c>
      <c r="D5329" s="253" t="s">
        <v>4</v>
      </c>
      <c r="I5329" s="253"/>
      <c r="J5329" s="253">
        <f t="shared" si="85"/>
        <v>0</v>
      </c>
    </row>
    <row r="5330" spans="1:10">
      <c r="A5330" s="253">
        <v>5522</v>
      </c>
      <c r="B5330" s="253" t="s">
        <v>533</v>
      </c>
      <c r="C5330" s="253" t="s">
        <v>479</v>
      </c>
      <c r="D5330" s="253" t="s">
        <v>4</v>
      </c>
      <c r="I5330" s="253"/>
      <c r="J5330" s="253">
        <f t="shared" si="85"/>
        <v>0</v>
      </c>
    </row>
    <row r="5331" spans="1:10">
      <c r="A5331" s="253">
        <v>5523</v>
      </c>
      <c r="B5331" s="253" t="s">
        <v>533</v>
      </c>
      <c r="C5331" s="253" t="s">
        <v>479</v>
      </c>
      <c r="D5331" s="253" t="s">
        <v>4</v>
      </c>
      <c r="I5331" s="253"/>
      <c r="J5331" s="253">
        <f t="shared" si="85"/>
        <v>0</v>
      </c>
    </row>
    <row r="5332" spans="1:10">
      <c r="A5332" s="253">
        <v>5524</v>
      </c>
      <c r="B5332" s="253" t="s">
        <v>533</v>
      </c>
      <c r="C5332" s="253" t="s">
        <v>479</v>
      </c>
      <c r="D5332" s="253" t="s">
        <v>4</v>
      </c>
      <c r="I5332" s="253"/>
      <c r="J5332" s="253">
        <f t="shared" si="85"/>
        <v>0</v>
      </c>
    </row>
    <row r="5333" spans="1:10">
      <c r="A5333" s="253">
        <v>5525</v>
      </c>
      <c r="B5333" s="253" t="s">
        <v>533</v>
      </c>
      <c r="C5333" s="253" t="s">
        <v>479</v>
      </c>
      <c r="D5333" s="253" t="s">
        <v>4</v>
      </c>
      <c r="I5333" s="253"/>
      <c r="J5333" s="253">
        <f t="shared" si="85"/>
        <v>0</v>
      </c>
    </row>
    <row r="5334" spans="1:10">
      <c r="A5334" s="253">
        <v>5526</v>
      </c>
      <c r="B5334" s="253" t="s">
        <v>533</v>
      </c>
      <c r="C5334" s="253" t="s">
        <v>479</v>
      </c>
      <c r="D5334" s="253" t="s">
        <v>4</v>
      </c>
      <c r="I5334" s="253"/>
      <c r="J5334" s="253">
        <f t="shared" si="85"/>
        <v>0</v>
      </c>
    </row>
    <row r="5335" spans="1:10">
      <c r="A5335" s="253">
        <v>5527</v>
      </c>
      <c r="B5335" s="253" t="s">
        <v>533</v>
      </c>
      <c r="C5335" s="253" t="s">
        <v>479</v>
      </c>
      <c r="D5335" s="253" t="s">
        <v>4</v>
      </c>
      <c r="I5335" s="253"/>
      <c r="J5335" s="253">
        <f t="shared" si="85"/>
        <v>0</v>
      </c>
    </row>
    <row r="5336" spans="1:10">
      <c r="A5336" s="253">
        <v>5528</v>
      </c>
      <c r="B5336" s="253" t="s">
        <v>533</v>
      </c>
      <c r="C5336" s="253" t="s">
        <v>479</v>
      </c>
      <c r="D5336" s="253" t="s">
        <v>4</v>
      </c>
      <c r="I5336" s="253"/>
      <c r="J5336" s="253">
        <f t="shared" si="85"/>
        <v>0</v>
      </c>
    </row>
    <row r="5337" spans="1:10">
      <c r="A5337" s="253">
        <v>5529</v>
      </c>
      <c r="B5337" s="253" t="s">
        <v>533</v>
      </c>
      <c r="C5337" s="253" t="s">
        <v>479</v>
      </c>
      <c r="D5337" s="253" t="s">
        <v>4</v>
      </c>
      <c r="I5337" s="253"/>
      <c r="J5337" s="253">
        <f t="shared" si="85"/>
        <v>0</v>
      </c>
    </row>
    <row r="5338" spans="1:10">
      <c r="A5338" s="253">
        <v>5530</v>
      </c>
      <c r="B5338" s="253" t="s">
        <v>533</v>
      </c>
      <c r="C5338" s="253" t="s">
        <v>479</v>
      </c>
      <c r="D5338" s="253" t="s">
        <v>4</v>
      </c>
      <c r="I5338" s="253"/>
      <c r="J5338" s="253">
        <f t="shared" si="85"/>
        <v>0</v>
      </c>
    </row>
    <row r="5339" spans="1:10">
      <c r="A5339" s="253">
        <v>5531</v>
      </c>
      <c r="B5339" s="253" t="s">
        <v>533</v>
      </c>
      <c r="C5339" s="253" t="s">
        <v>479</v>
      </c>
      <c r="D5339" s="253" t="s">
        <v>4</v>
      </c>
      <c r="I5339" s="253"/>
      <c r="J5339" s="253">
        <f t="shared" si="85"/>
        <v>0</v>
      </c>
    </row>
    <row r="5340" spans="1:10">
      <c r="A5340" s="253">
        <v>5532</v>
      </c>
      <c r="B5340" s="253" t="s">
        <v>533</v>
      </c>
      <c r="C5340" s="253" t="s">
        <v>479</v>
      </c>
      <c r="D5340" s="253" t="s">
        <v>4</v>
      </c>
      <c r="I5340" s="253"/>
      <c r="J5340" s="253">
        <f t="shared" si="85"/>
        <v>0</v>
      </c>
    </row>
    <row r="5341" spans="1:10">
      <c r="A5341" s="253">
        <v>5533</v>
      </c>
      <c r="B5341" s="253" t="s">
        <v>533</v>
      </c>
      <c r="C5341" s="253" t="s">
        <v>479</v>
      </c>
      <c r="D5341" s="253" t="s">
        <v>4</v>
      </c>
      <c r="I5341" s="253"/>
      <c r="J5341" s="253">
        <f t="shared" si="85"/>
        <v>0</v>
      </c>
    </row>
    <row r="5342" spans="1:10">
      <c r="A5342" s="253">
        <v>5534</v>
      </c>
      <c r="B5342" s="253" t="s">
        <v>533</v>
      </c>
      <c r="C5342" s="253" t="s">
        <v>479</v>
      </c>
      <c r="D5342" s="253" t="s">
        <v>4</v>
      </c>
      <c r="I5342" s="253"/>
      <c r="J5342" s="253">
        <f t="shared" si="85"/>
        <v>0</v>
      </c>
    </row>
    <row r="5343" spans="1:10">
      <c r="A5343" s="253">
        <v>5535</v>
      </c>
      <c r="B5343" s="253" t="s">
        <v>533</v>
      </c>
      <c r="C5343" s="253" t="s">
        <v>479</v>
      </c>
      <c r="D5343" s="253" t="s">
        <v>4</v>
      </c>
      <c r="I5343" s="253"/>
      <c r="J5343" s="253">
        <f t="shared" si="85"/>
        <v>0</v>
      </c>
    </row>
    <row r="5344" spans="1:10">
      <c r="A5344" s="253">
        <v>5536</v>
      </c>
      <c r="B5344" s="253" t="s">
        <v>533</v>
      </c>
      <c r="C5344" s="253" t="s">
        <v>479</v>
      </c>
      <c r="D5344" s="253" t="s">
        <v>4</v>
      </c>
      <c r="I5344" s="253"/>
      <c r="J5344" s="253">
        <f t="shared" si="85"/>
        <v>0</v>
      </c>
    </row>
    <row r="5345" spans="1:10">
      <c r="A5345" s="253">
        <v>5537</v>
      </c>
      <c r="B5345" s="253" t="s">
        <v>533</v>
      </c>
      <c r="C5345" s="253" t="s">
        <v>479</v>
      </c>
      <c r="D5345" s="253" t="s">
        <v>4</v>
      </c>
      <c r="I5345" s="253"/>
      <c r="J5345" s="253">
        <f t="shared" si="85"/>
        <v>0</v>
      </c>
    </row>
    <row r="5346" spans="1:10">
      <c r="A5346" s="253">
        <v>5538</v>
      </c>
      <c r="B5346" s="253" t="s">
        <v>533</v>
      </c>
      <c r="C5346" s="253" t="s">
        <v>479</v>
      </c>
      <c r="D5346" s="253" t="s">
        <v>4</v>
      </c>
      <c r="I5346" s="253"/>
      <c r="J5346" s="253">
        <f t="shared" si="85"/>
        <v>0</v>
      </c>
    </row>
    <row r="5347" spans="1:10">
      <c r="A5347" s="253">
        <v>5539</v>
      </c>
      <c r="B5347" s="253" t="s">
        <v>533</v>
      </c>
      <c r="C5347" s="253" t="s">
        <v>479</v>
      </c>
      <c r="D5347" s="253" t="s">
        <v>4</v>
      </c>
      <c r="I5347" s="253"/>
      <c r="J5347" s="253">
        <f t="shared" si="85"/>
        <v>0</v>
      </c>
    </row>
    <row r="5348" spans="1:10">
      <c r="A5348" s="253">
        <v>5540</v>
      </c>
      <c r="B5348" s="253" t="s">
        <v>533</v>
      </c>
      <c r="C5348" s="253" t="s">
        <v>479</v>
      </c>
      <c r="D5348" s="253" t="s">
        <v>4</v>
      </c>
      <c r="E5348" s="254" t="s">
        <v>571</v>
      </c>
      <c r="J5348" s="253">
        <f t="shared" si="85"/>
        <v>3</v>
      </c>
    </row>
    <row r="5349" spans="1:10">
      <c r="A5349" s="253">
        <v>5541</v>
      </c>
      <c r="B5349" s="253" t="s">
        <v>533</v>
      </c>
      <c r="C5349" s="253" t="s">
        <v>479</v>
      </c>
      <c r="D5349" s="253" t="s">
        <v>4</v>
      </c>
      <c r="I5349" s="253"/>
      <c r="J5349" s="253">
        <f t="shared" si="85"/>
        <v>0</v>
      </c>
    </row>
    <row r="5350" spans="1:10">
      <c r="A5350" s="253">
        <v>5542</v>
      </c>
      <c r="B5350" s="253" t="s">
        <v>533</v>
      </c>
      <c r="C5350" s="253" t="s">
        <v>479</v>
      </c>
      <c r="D5350" s="253" t="s">
        <v>4</v>
      </c>
      <c r="I5350" s="253"/>
      <c r="J5350" s="253">
        <f t="shared" si="85"/>
        <v>0</v>
      </c>
    </row>
    <row r="5351" spans="1:10">
      <c r="A5351" s="253">
        <v>5543</v>
      </c>
      <c r="B5351" s="253" t="s">
        <v>533</v>
      </c>
      <c r="C5351" s="253" t="s">
        <v>479</v>
      </c>
      <c r="D5351" s="253" t="s">
        <v>4</v>
      </c>
      <c r="I5351" s="253"/>
      <c r="J5351" s="253">
        <f t="shared" si="85"/>
        <v>0</v>
      </c>
    </row>
    <row r="5352" spans="1:10">
      <c r="A5352" s="253">
        <v>5544</v>
      </c>
      <c r="B5352" s="253" t="s">
        <v>533</v>
      </c>
      <c r="C5352" s="253" t="s">
        <v>479</v>
      </c>
      <c r="D5352" s="253" t="s">
        <v>4</v>
      </c>
      <c r="I5352" s="253"/>
      <c r="J5352" s="253">
        <f t="shared" si="85"/>
        <v>0</v>
      </c>
    </row>
    <row r="5353" spans="1:10">
      <c r="A5353" s="253">
        <v>5545</v>
      </c>
      <c r="B5353" s="253" t="s">
        <v>533</v>
      </c>
      <c r="C5353" s="253" t="s">
        <v>479</v>
      </c>
      <c r="D5353" s="253" t="s">
        <v>4</v>
      </c>
      <c r="I5353" s="253"/>
      <c r="J5353" s="253">
        <f t="shared" si="85"/>
        <v>0</v>
      </c>
    </row>
    <row r="5354" spans="1:10">
      <c r="A5354" s="253">
        <v>5546</v>
      </c>
      <c r="B5354" s="253" t="s">
        <v>533</v>
      </c>
      <c r="C5354" s="253" t="s">
        <v>479</v>
      </c>
      <c r="D5354" s="253" t="s">
        <v>4</v>
      </c>
      <c r="I5354" s="253"/>
      <c r="J5354" s="253">
        <f t="shared" si="85"/>
        <v>0</v>
      </c>
    </row>
    <row r="5355" spans="1:10">
      <c r="A5355" s="253">
        <v>5547</v>
      </c>
      <c r="B5355" s="253" t="s">
        <v>533</v>
      </c>
      <c r="C5355" s="253" t="s">
        <v>479</v>
      </c>
      <c r="D5355" s="253" t="s">
        <v>4</v>
      </c>
      <c r="I5355" s="253"/>
      <c r="J5355" s="253">
        <f t="shared" si="85"/>
        <v>0</v>
      </c>
    </row>
    <row r="5356" spans="1:10">
      <c r="A5356" s="253">
        <v>5548</v>
      </c>
      <c r="B5356" s="253" t="s">
        <v>533</v>
      </c>
      <c r="C5356" s="253" t="s">
        <v>479</v>
      </c>
      <c r="D5356" s="253" t="s">
        <v>4</v>
      </c>
      <c r="I5356" s="253"/>
      <c r="J5356" s="253">
        <f t="shared" si="85"/>
        <v>0</v>
      </c>
    </row>
    <row r="5357" spans="1:10">
      <c r="A5357" s="253">
        <v>5549</v>
      </c>
      <c r="B5357" s="253" t="s">
        <v>533</v>
      </c>
      <c r="C5357" s="253" t="s">
        <v>479</v>
      </c>
      <c r="D5357" s="253" t="s">
        <v>4</v>
      </c>
      <c r="I5357" s="253"/>
      <c r="J5357" s="253">
        <f t="shared" si="85"/>
        <v>0</v>
      </c>
    </row>
    <row r="5358" spans="1:10">
      <c r="A5358" s="253">
        <v>5550</v>
      </c>
      <c r="B5358" s="253" t="s">
        <v>533</v>
      </c>
      <c r="C5358" s="253" t="s">
        <v>479</v>
      </c>
      <c r="D5358" s="253" t="s">
        <v>4</v>
      </c>
      <c r="I5358" s="253"/>
      <c r="J5358" s="253">
        <f t="shared" si="85"/>
        <v>0</v>
      </c>
    </row>
    <row r="5359" spans="1:10">
      <c r="A5359" s="253">
        <v>5551</v>
      </c>
      <c r="B5359" s="253" t="s">
        <v>533</v>
      </c>
      <c r="C5359" s="253" t="s">
        <v>479</v>
      </c>
      <c r="D5359" s="253" t="s">
        <v>4</v>
      </c>
      <c r="I5359" s="253"/>
      <c r="J5359" s="253">
        <f t="shared" si="85"/>
        <v>0</v>
      </c>
    </row>
    <row r="5360" spans="1:10">
      <c r="A5360" s="253">
        <v>5552</v>
      </c>
      <c r="B5360" s="253" t="s">
        <v>533</v>
      </c>
      <c r="C5360" s="253" t="s">
        <v>479</v>
      </c>
      <c r="D5360" s="253" t="s">
        <v>4</v>
      </c>
      <c r="I5360" s="253"/>
      <c r="J5360" s="253">
        <f t="shared" si="85"/>
        <v>0</v>
      </c>
    </row>
    <row r="5361" spans="1:10">
      <c r="A5361" s="253">
        <v>5553</v>
      </c>
      <c r="B5361" s="253" t="s">
        <v>533</v>
      </c>
      <c r="C5361" s="253" t="s">
        <v>479</v>
      </c>
      <c r="D5361" s="253" t="s">
        <v>4</v>
      </c>
      <c r="I5361" s="253"/>
      <c r="J5361" s="253">
        <f t="shared" si="85"/>
        <v>0</v>
      </c>
    </row>
    <row r="5362" spans="1:10">
      <c r="A5362" s="253">
        <v>5554</v>
      </c>
      <c r="B5362" s="253" t="s">
        <v>533</v>
      </c>
      <c r="C5362" s="253" t="s">
        <v>479</v>
      </c>
      <c r="D5362" s="253" t="s">
        <v>4</v>
      </c>
      <c r="E5362" s="254" t="s">
        <v>571</v>
      </c>
      <c r="J5362" s="253">
        <f t="shared" si="85"/>
        <v>3</v>
      </c>
    </row>
    <row r="5363" spans="1:10">
      <c r="A5363" s="253">
        <v>5555</v>
      </c>
      <c r="B5363" s="253" t="s">
        <v>533</v>
      </c>
      <c r="C5363" s="253" t="s">
        <v>479</v>
      </c>
      <c r="D5363" s="253" t="s">
        <v>4</v>
      </c>
      <c r="I5363" s="253"/>
      <c r="J5363" s="253">
        <f t="shared" si="85"/>
        <v>0</v>
      </c>
    </row>
    <row r="5364" spans="1:10">
      <c r="A5364" s="253">
        <v>5556</v>
      </c>
      <c r="B5364" s="253" t="s">
        <v>533</v>
      </c>
      <c r="C5364" s="253" t="s">
        <v>479</v>
      </c>
      <c r="D5364" s="253" t="s">
        <v>4</v>
      </c>
      <c r="E5364" s="254" t="s">
        <v>571</v>
      </c>
      <c r="J5364" s="253">
        <f t="shared" si="85"/>
        <v>3</v>
      </c>
    </row>
    <row r="5365" spans="1:10">
      <c r="A5365" s="253">
        <v>5557</v>
      </c>
      <c r="B5365" s="253" t="s">
        <v>533</v>
      </c>
      <c r="C5365" s="253" t="s">
        <v>479</v>
      </c>
      <c r="D5365" s="253" t="s">
        <v>4</v>
      </c>
      <c r="I5365" s="253"/>
      <c r="J5365" s="253">
        <f t="shared" si="85"/>
        <v>0</v>
      </c>
    </row>
    <row r="5366" spans="1:10">
      <c r="A5366" s="253">
        <v>5558</v>
      </c>
      <c r="B5366" s="253" t="s">
        <v>533</v>
      </c>
      <c r="C5366" s="253" t="s">
        <v>479</v>
      </c>
      <c r="D5366" s="253" t="s">
        <v>4</v>
      </c>
      <c r="E5366" s="254" t="s">
        <v>571</v>
      </c>
      <c r="J5366" s="253">
        <f t="shared" si="85"/>
        <v>3</v>
      </c>
    </row>
    <row r="5367" spans="1:10">
      <c r="A5367" s="253">
        <v>5559</v>
      </c>
      <c r="B5367" s="253" t="s">
        <v>533</v>
      </c>
      <c r="C5367" s="253" t="s">
        <v>479</v>
      </c>
      <c r="D5367" s="253" t="s">
        <v>4</v>
      </c>
      <c r="I5367" s="253"/>
      <c r="J5367" s="253">
        <f t="shared" si="85"/>
        <v>0</v>
      </c>
    </row>
    <row r="5368" spans="1:10">
      <c r="A5368" s="253">
        <v>5560</v>
      </c>
      <c r="B5368" s="253" t="s">
        <v>533</v>
      </c>
      <c r="C5368" s="253" t="s">
        <v>479</v>
      </c>
      <c r="D5368" s="253" t="s">
        <v>4</v>
      </c>
      <c r="I5368" s="253"/>
      <c r="J5368" s="253">
        <f t="shared" si="85"/>
        <v>0</v>
      </c>
    </row>
    <row r="5369" spans="1:10">
      <c r="A5369" s="253">
        <v>5561</v>
      </c>
      <c r="B5369" s="253" t="s">
        <v>533</v>
      </c>
      <c r="C5369" s="253" t="s">
        <v>479</v>
      </c>
      <c r="D5369" s="253" t="s">
        <v>4</v>
      </c>
      <c r="I5369" s="253"/>
      <c r="J5369" s="253">
        <f t="shared" si="85"/>
        <v>0</v>
      </c>
    </row>
    <row r="5370" spans="1:10">
      <c r="A5370" s="253">
        <v>5562</v>
      </c>
      <c r="B5370" s="253" t="s">
        <v>533</v>
      </c>
      <c r="C5370" s="253" t="s">
        <v>479</v>
      </c>
      <c r="D5370" s="253" t="s">
        <v>4</v>
      </c>
      <c r="I5370" s="253"/>
      <c r="J5370" s="253">
        <f t="shared" si="85"/>
        <v>0</v>
      </c>
    </row>
    <row r="5371" spans="1:10">
      <c r="A5371" s="253">
        <v>5563</v>
      </c>
      <c r="B5371" s="253" t="s">
        <v>533</v>
      </c>
      <c r="C5371" s="253" t="s">
        <v>479</v>
      </c>
      <c r="D5371" s="253" t="s">
        <v>4</v>
      </c>
      <c r="I5371" s="253"/>
      <c r="J5371" s="253">
        <f t="shared" si="85"/>
        <v>0</v>
      </c>
    </row>
    <row r="5372" spans="1:10">
      <c r="A5372" s="253">
        <v>5564</v>
      </c>
      <c r="B5372" s="253" t="s">
        <v>533</v>
      </c>
      <c r="C5372" s="253" t="s">
        <v>479</v>
      </c>
      <c r="D5372" s="253" t="s">
        <v>4</v>
      </c>
      <c r="I5372" s="253"/>
      <c r="J5372" s="253">
        <f t="shared" si="85"/>
        <v>0</v>
      </c>
    </row>
    <row r="5373" spans="1:10">
      <c r="A5373" s="253">
        <v>5565</v>
      </c>
      <c r="B5373" s="253" t="s">
        <v>533</v>
      </c>
      <c r="C5373" s="253" t="s">
        <v>479</v>
      </c>
      <c r="D5373" s="253" t="s">
        <v>4</v>
      </c>
      <c r="I5373" s="253"/>
      <c r="J5373" s="253">
        <f t="shared" si="85"/>
        <v>0</v>
      </c>
    </row>
    <row r="5374" spans="1:10">
      <c r="A5374" s="253">
        <v>5566</v>
      </c>
      <c r="B5374" s="253" t="s">
        <v>533</v>
      </c>
      <c r="C5374" s="253" t="s">
        <v>479</v>
      </c>
      <c r="D5374" s="253" t="s">
        <v>4</v>
      </c>
      <c r="I5374" s="253"/>
      <c r="J5374" s="253">
        <f t="shared" si="85"/>
        <v>0</v>
      </c>
    </row>
    <row r="5375" spans="1:10">
      <c r="A5375" s="253">
        <v>5567</v>
      </c>
      <c r="B5375" s="253" t="s">
        <v>533</v>
      </c>
      <c r="C5375" s="253" t="s">
        <v>479</v>
      </c>
      <c r="D5375" s="253" t="s">
        <v>4</v>
      </c>
      <c r="I5375" s="253"/>
      <c r="J5375" s="253">
        <f t="shared" si="85"/>
        <v>0</v>
      </c>
    </row>
    <row r="5376" spans="1:10">
      <c r="A5376" s="253">
        <v>5568</v>
      </c>
      <c r="B5376" s="253" t="s">
        <v>533</v>
      </c>
      <c r="C5376" s="253" t="s">
        <v>479</v>
      </c>
      <c r="D5376" s="253" t="s">
        <v>4</v>
      </c>
      <c r="I5376" s="253"/>
      <c r="J5376" s="253">
        <f t="shared" si="85"/>
        <v>0</v>
      </c>
    </row>
    <row r="5377" spans="1:10">
      <c r="A5377" s="253">
        <v>5569</v>
      </c>
      <c r="B5377" s="253" t="s">
        <v>533</v>
      </c>
      <c r="C5377" s="253" t="s">
        <v>479</v>
      </c>
      <c r="D5377" s="253" t="s">
        <v>4</v>
      </c>
      <c r="I5377" s="253"/>
      <c r="J5377" s="253">
        <f t="shared" si="85"/>
        <v>0</v>
      </c>
    </row>
    <row r="5378" spans="1:10">
      <c r="A5378" s="253">
        <v>5570</v>
      </c>
      <c r="B5378" s="253" t="s">
        <v>533</v>
      </c>
      <c r="C5378" s="253" t="s">
        <v>479</v>
      </c>
      <c r="D5378" s="253" t="s">
        <v>4</v>
      </c>
      <c r="I5378" s="253"/>
      <c r="J5378" s="253">
        <f t="shared" si="85"/>
        <v>0</v>
      </c>
    </row>
    <row r="5379" spans="1:10">
      <c r="A5379" s="253">
        <v>5571</v>
      </c>
      <c r="B5379" s="253" t="s">
        <v>533</v>
      </c>
      <c r="C5379" s="253" t="s">
        <v>479</v>
      </c>
      <c r="D5379" s="253" t="s">
        <v>4</v>
      </c>
      <c r="I5379" s="253"/>
      <c r="J5379" s="253">
        <f t="shared" si="85"/>
        <v>0</v>
      </c>
    </row>
    <row r="5380" spans="1:10">
      <c r="A5380" s="253">
        <v>5572</v>
      </c>
      <c r="B5380" s="253" t="s">
        <v>533</v>
      </c>
      <c r="C5380" s="253" t="s">
        <v>479</v>
      </c>
      <c r="D5380" s="253" t="s">
        <v>4</v>
      </c>
      <c r="I5380" s="253"/>
      <c r="J5380" s="253">
        <f t="shared" si="85"/>
        <v>0</v>
      </c>
    </row>
    <row r="5381" spans="1:10">
      <c r="A5381" s="253">
        <v>5573</v>
      </c>
      <c r="B5381" s="253" t="s">
        <v>533</v>
      </c>
      <c r="C5381" s="253" t="s">
        <v>479</v>
      </c>
      <c r="D5381" s="253" t="s">
        <v>4</v>
      </c>
      <c r="I5381" s="253"/>
      <c r="J5381" s="253">
        <f t="shared" si="85"/>
        <v>0</v>
      </c>
    </row>
    <row r="5382" spans="1:10">
      <c r="A5382" s="253">
        <v>5574</v>
      </c>
      <c r="B5382" s="253" t="s">
        <v>533</v>
      </c>
      <c r="C5382" s="253" t="s">
        <v>479</v>
      </c>
      <c r="D5382" s="253" t="s">
        <v>4</v>
      </c>
      <c r="I5382" s="253"/>
      <c r="J5382" s="253">
        <f t="shared" si="85"/>
        <v>0</v>
      </c>
    </row>
    <row r="5383" spans="1:10">
      <c r="A5383" s="253">
        <v>5575</v>
      </c>
      <c r="B5383" s="253" t="s">
        <v>533</v>
      </c>
      <c r="C5383" s="253" t="s">
        <v>479</v>
      </c>
      <c r="D5383" s="253" t="s">
        <v>4</v>
      </c>
      <c r="I5383" s="253"/>
      <c r="J5383" s="253">
        <f t="shared" si="85"/>
        <v>0</v>
      </c>
    </row>
    <row r="5384" spans="1:10">
      <c r="A5384" s="253">
        <v>5576</v>
      </c>
      <c r="B5384" s="253" t="s">
        <v>533</v>
      </c>
      <c r="C5384" s="253" t="s">
        <v>479</v>
      </c>
      <c r="D5384" s="253" t="s">
        <v>4</v>
      </c>
      <c r="I5384" s="253"/>
      <c r="J5384" s="253">
        <f t="shared" si="85"/>
        <v>0</v>
      </c>
    </row>
    <row r="5385" spans="1:10">
      <c r="A5385" s="253">
        <v>5577</v>
      </c>
      <c r="B5385" s="253" t="s">
        <v>533</v>
      </c>
      <c r="C5385" s="253" t="s">
        <v>479</v>
      </c>
      <c r="D5385" s="253" t="s">
        <v>4</v>
      </c>
      <c r="I5385" s="253"/>
      <c r="J5385" s="253">
        <f t="shared" ref="J5385:J5448" si="86">IF(E5385="Category 1",1,IF(E5385="Category 2",2,IF(E5385="Category 3",3,0)))</f>
        <v>0</v>
      </c>
    </row>
    <row r="5386" spans="1:10">
      <c r="A5386" s="253">
        <v>5578</v>
      </c>
      <c r="B5386" s="253" t="s">
        <v>533</v>
      </c>
      <c r="C5386" s="253" t="s">
        <v>479</v>
      </c>
      <c r="D5386" s="253" t="s">
        <v>4</v>
      </c>
      <c r="I5386" s="253"/>
      <c r="J5386" s="253">
        <f t="shared" si="86"/>
        <v>0</v>
      </c>
    </row>
    <row r="5387" spans="1:10">
      <c r="A5387" s="253">
        <v>5579</v>
      </c>
      <c r="B5387" s="253" t="s">
        <v>533</v>
      </c>
      <c r="C5387" s="253" t="s">
        <v>479</v>
      </c>
      <c r="D5387" s="253" t="s">
        <v>4</v>
      </c>
      <c r="I5387" s="253"/>
      <c r="J5387" s="253">
        <f t="shared" si="86"/>
        <v>0</v>
      </c>
    </row>
    <row r="5388" spans="1:10">
      <c r="A5388" s="253">
        <v>5580</v>
      </c>
      <c r="B5388" s="253" t="s">
        <v>533</v>
      </c>
      <c r="C5388" s="253" t="s">
        <v>479</v>
      </c>
      <c r="D5388" s="253" t="s">
        <v>4</v>
      </c>
      <c r="I5388" s="253"/>
      <c r="J5388" s="253">
        <f t="shared" si="86"/>
        <v>0</v>
      </c>
    </row>
    <row r="5389" spans="1:10">
      <c r="A5389" s="253">
        <v>5581</v>
      </c>
      <c r="B5389" s="253" t="s">
        <v>533</v>
      </c>
      <c r="C5389" s="253" t="s">
        <v>479</v>
      </c>
      <c r="D5389" s="253" t="s">
        <v>4</v>
      </c>
      <c r="I5389" s="253"/>
      <c r="J5389" s="253">
        <f t="shared" si="86"/>
        <v>0</v>
      </c>
    </row>
    <row r="5390" spans="1:10">
      <c r="A5390" s="253">
        <v>5582</v>
      </c>
      <c r="B5390" s="253" t="s">
        <v>533</v>
      </c>
      <c r="C5390" s="253" t="s">
        <v>479</v>
      </c>
      <c r="D5390" s="253" t="s">
        <v>4</v>
      </c>
      <c r="I5390" s="253"/>
      <c r="J5390" s="253">
        <f t="shared" si="86"/>
        <v>0</v>
      </c>
    </row>
    <row r="5391" spans="1:10">
      <c r="A5391" s="253">
        <v>5583</v>
      </c>
      <c r="B5391" s="253" t="s">
        <v>533</v>
      </c>
      <c r="C5391" s="253" t="s">
        <v>479</v>
      </c>
      <c r="D5391" s="253" t="s">
        <v>4</v>
      </c>
      <c r="I5391" s="253"/>
      <c r="J5391" s="253">
        <f t="shared" si="86"/>
        <v>0</v>
      </c>
    </row>
    <row r="5392" spans="1:10">
      <c r="A5392" s="253">
        <v>5584</v>
      </c>
      <c r="B5392" s="253" t="s">
        <v>533</v>
      </c>
      <c r="C5392" s="253" t="s">
        <v>479</v>
      </c>
      <c r="D5392" s="253" t="s">
        <v>4</v>
      </c>
      <c r="I5392" s="253"/>
      <c r="J5392" s="253">
        <f t="shared" si="86"/>
        <v>0</v>
      </c>
    </row>
    <row r="5393" spans="1:10">
      <c r="A5393" s="253">
        <v>5585</v>
      </c>
      <c r="B5393" s="253" t="s">
        <v>533</v>
      </c>
      <c r="C5393" s="253" t="s">
        <v>479</v>
      </c>
      <c r="D5393" s="253" t="s">
        <v>4</v>
      </c>
      <c r="I5393" s="253"/>
      <c r="J5393" s="253">
        <f t="shared" si="86"/>
        <v>0</v>
      </c>
    </row>
    <row r="5394" spans="1:10">
      <c r="A5394" s="253">
        <v>5586</v>
      </c>
      <c r="B5394" s="253" t="s">
        <v>533</v>
      </c>
      <c r="C5394" s="253" t="s">
        <v>479</v>
      </c>
      <c r="D5394" s="253" t="s">
        <v>4</v>
      </c>
      <c r="I5394" s="253"/>
      <c r="J5394" s="253">
        <f t="shared" si="86"/>
        <v>0</v>
      </c>
    </row>
    <row r="5395" spans="1:10">
      <c r="A5395" s="253">
        <v>5587</v>
      </c>
      <c r="B5395" s="253" t="s">
        <v>533</v>
      </c>
      <c r="C5395" s="253" t="s">
        <v>479</v>
      </c>
      <c r="D5395" s="253" t="s">
        <v>4</v>
      </c>
      <c r="I5395" s="253"/>
      <c r="J5395" s="253">
        <f t="shared" si="86"/>
        <v>0</v>
      </c>
    </row>
    <row r="5396" spans="1:10">
      <c r="A5396" s="253">
        <v>5588</v>
      </c>
      <c r="B5396" s="253" t="s">
        <v>533</v>
      </c>
      <c r="C5396" s="253" t="s">
        <v>479</v>
      </c>
      <c r="D5396" s="253" t="s">
        <v>4</v>
      </c>
      <c r="I5396" s="253"/>
      <c r="J5396" s="253">
        <f t="shared" si="86"/>
        <v>0</v>
      </c>
    </row>
    <row r="5397" spans="1:10">
      <c r="A5397" s="253">
        <v>5589</v>
      </c>
      <c r="B5397" s="253" t="s">
        <v>533</v>
      </c>
      <c r="C5397" s="253" t="s">
        <v>479</v>
      </c>
      <c r="D5397" s="253" t="s">
        <v>4</v>
      </c>
      <c r="I5397" s="253"/>
      <c r="J5397" s="253">
        <f t="shared" si="86"/>
        <v>0</v>
      </c>
    </row>
    <row r="5398" spans="1:10">
      <c r="A5398" s="253">
        <v>5590</v>
      </c>
      <c r="B5398" s="253" t="s">
        <v>533</v>
      </c>
      <c r="C5398" s="253" t="s">
        <v>479</v>
      </c>
      <c r="D5398" s="253" t="s">
        <v>4</v>
      </c>
      <c r="I5398" s="253"/>
      <c r="J5398" s="253">
        <f t="shared" si="86"/>
        <v>0</v>
      </c>
    </row>
    <row r="5399" spans="1:10">
      <c r="A5399" s="253">
        <v>5591</v>
      </c>
      <c r="B5399" s="253" t="s">
        <v>533</v>
      </c>
      <c r="C5399" s="253" t="s">
        <v>479</v>
      </c>
      <c r="D5399" s="253" t="s">
        <v>4</v>
      </c>
      <c r="I5399" s="253"/>
      <c r="J5399" s="253">
        <f t="shared" si="86"/>
        <v>0</v>
      </c>
    </row>
    <row r="5400" spans="1:10">
      <c r="A5400" s="253">
        <v>5592</v>
      </c>
      <c r="B5400" s="253" t="s">
        <v>533</v>
      </c>
      <c r="C5400" s="253" t="s">
        <v>479</v>
      </c>
      <c r="D5400" s="253" t="s">
        <v>4</v>
      </c>
      <c r="I5400" s="253"/>
      <c r="J5400" s="253">
        <f t="shared" si="86"/>
        <v>0</v>
      </c>
    </row>
    <row r="5401" spans="1:10">
      <c r="A5401" s="253">
        <v>5593</v>
      </c>
      <c r="B5401" s="253" t="s">
        <v>533</v>
      </c>
      <c r="C5401" s="253" t="s">
        <v>479</v>
      </c>
      <c r="D5401" s="253" t="s">
        <v>4</v>
      </c>
      <c r="I5401" s="253"/>
      <c r="J5401" s="253">
        <f t="shared" si="86"/>
        <v>0</v>
      </c>
    </row>
    <row r="5402" spans="1:10">
      <c r="A5402" s="253">
        <v>5594</v>
      </c>
      <c r="B5402" s="253" t="s">
        <v>533</v>
      </c>
      <c r="C5402" s="253" t="s">
        <v>479</v>
      </c>
      <c r="D5402" s="253" t="s">
        <v>4</v>
      </c>
      <c r="I5402" s="253"/>
      <c r="J5402" s="253">
        <f t="shared" si="86"/>
        <v>0</v>
      </c>
    </row>
    <row r="5403" spans="1:10">
      <c r="A5403" s="253">
        <v>5595</v>
      </c>
      <c r="B5403" s="253" t="s">
        <v>533</v>
      </c>
      <c r="C5403" s="253" t="s">
        <v>479</v>
      </c>
      <c r="D5403" s="253" t="s">
        <v>4</v>
      </c>
      <c r="I5403" s="253"/>
      <c r="J5403" s="253">
        <f t="shared" si="86"/>
        <v>0</v>
      </c>
    </row>
    <row r="5404" spans="1:10">
      <c r="A5404" s="253">
        <v>5596</v>
      </c>
      <c r="B5404" s="253" t="s">
        <v>533</v>
      </c>
      <c r="C5404" s="253" t="s">
        <v>479</v>
      </c>
      <c r="D5404" s="253" t="s">
        <v>4</v>
      </c>
      <c r="I5404" s="253"/>
      <c r="J5404" s="253">
        <f t="shared" si="86"/>
        <v>0</v>
      </c>
    </row>
    <row r="5405" spans="1:10">
      <c r="A5405" s="253">
        <v>5597</v>
      </c>
      <c r="B5405" s="253" t="s">
        <v>533</v>
      </c>
      <c r="C5405" s="253" t="s">
        <v>479</v>
      </c>
      <c r="D5405" s="253" t="s">
        <v>4</v>
      </c>
      <c r="I5405" s="253"/>
      <c r="J5405" s="253">
        <f t="shared" si="86"/>
        <v>0</v>
      </c>
    </row>
    <row r="5406" spans="1:10">
      <c r="A5406" s="253">
        <v>5598</v>
      </c>
      <c r="B5406" s="253" t="s">
        <v>533</v>
      </c>
      <c r="C5406" s="253" t="s">
        <v>479</v>
      </c>
      <c r="D5406" s="253" t="s">
        <v>4</v>
      </c>
      <c r="I5406" s="253"/>
      <c r="J5406" s="253">
        <f t="shared" si="86"/>
        <v>0</v>
      </c>
    </row>
    <row r="5407" spans="1:10">
      <c r="A5407" s="253">
        <v>5599</v>
      </c>
      <c r="B5407" s="253" t="s">
        <v>533</v>
      </c>
      <c r="C5407" s="253" t="s">
        <v>479</v>
      </c>
      <c r="D5407" s="253" t="s">
        <v>4</v>
      </c>
      <c r="I5407" s="253"/>
      <c r="J5407" s="253">
        <f t="shared" si="86"/>
        <v>0</v>
      </c>
    </row>
    <row r="5408" spans="1:10">
      <c r="A5408" s="253">
        <v>5600</v>
      </c>
      <c r="B5408" s="253" t="s">
        <v>533</v>
      </c>
      <c r="C5408" s="253" t="s">
        <v>479</v>
      </c>
      <c r="D5408" s="253" t="s">
        <v>4</v>
      </c>
      <c r="E5408" s="254" t="s">
        <v>570</v>
      </c>
      <c r="J5408" s="253">
        <f t="shared" si="86"/>
        <v>2</v>
      </c>
    </row>
    <row r="5409" spans="1:10">
      <c r="A5409" s="253">
        <v>5601</v>
      </c>
      <c r="B5409" s="253" t="s">
        <v>533</v>
      </c>
      <c r="C5409" s="253" t="s">
        <v>479</v>
      </c>
      <c r="D5409" s="253" t="s">
        <v>4</v>
      </c>
      <c r="I5409" s="253"/>
      <c r="J5409" s="253">
        <f t="shared" si="86"/>
        <v>0</v>
      </c>
    </row>
    <row r="5410" spans="1:10">
      <c r="A5410" s="253">
        <v>5602</v>
      </c>
      <c r="B5410" s="253" t="s">
        <v>533</v>
      </c>
      <c r="C5410" s="253" t="s">
        <v>479</v>
      </c>
      <c r="D5410" s="253" t="s">
        <v>4</v>
      </c>
      <c r="I5410" s="253"/>
      <c r="J5410" s="253">
        <f t="shared" si="86"/>
        <v>0</v>
      </c>
    </row>
    <row r="5411" spans="1:10">
      <c r="A5411" s="253">
        <v>5603</v>
      </c>
      <c r="B5411" s="253" t="s">
        <v>533</v>
      </c>
      <c r="C5411" s="253" t="s">
        <v>479</v>
      </c>
      <c r="D5411" s="253" t="s">
        <v>4</v>
      </c>
      <c r="I5411" s="253"/>
      <c r="J5411" s="253">
        <f t="shared" si="86"/>
        <v>0</v>
      </c>
    </row>
    <row r="5412" spans="1:10">
      <c r="A5412" s="253">
        <v>5604</v>
      </c>
      <c r="B5412" s="253" t="s">
        <v>533</v>
      </c>
      <c r="C5412" s="253" t="s">
        <v>479</v>
      </c>
      <c r="D5412" s="253" t="s">
        <v>4</v>
      </c>
      <c r="I5412" s="253"/>
      <c r="J5412" s="253">
        <f t="shared" si="86"/>
        <v>0</v>
      </c>
    </row>
    <row r="5413" spans="1:10">
      <c r="A5413" s="253">
        <v>5605</v>
      </c>
      <c r="B5413" s="253" t="s">
        <v>533</v>
      </c>
      <c r="C5413" s="253" t="s">
        <v>479</v>
      </c>
      <c r="D5413" s="253" t="s">
        <v>4</v>
      </c>
      <c r="I5413" s="253"/>
      <c r="J5413" s="253">
        <f t="shared" si="86"/>
        <v>0</v>
      </c>
    </row>
    <row r="5414" spans="1:10">
      <c r="A5414" s="253">
        <v>5606</v>
      </c>
      <c r="B5414" s="253" t="s">
        <v>533</v>
      </c>
      <c r="C5414" s="253" t="s">
        <v>479</v>
      </c>
      <c r="D5414" s="253" t="s">
        <v>4</v>
      </c>
      <c r="E5414" s="254" t="s">
        <v>571</v>
      </c>
      <c r="J5414" s="253">
        <f t="shared" si="86"/>
        <v>3</v>
      </c>
    </row>
    <row r="5415" spans="1:10">
      <c r="A5415" s="253">
        <v>5607</v>
      </c>
      <c r="B5415" s="253" t="s">
        <v>533</v>
      </c>
      <c r="C5415" s="253" t="s">
        <v>479</v>
      </c>
      <c r="D5415" s="253" t="s">
        <v>4</v>
      </c>
      <c r="E5415" s="254" t="s">
        <v>571</v>
      </c>
      <c r="J5415" s="253">
        <f t="shared" si="86"/>
        <v>3</v>
      </c>
    </row>
    <row r="5416" spans="1:10">
      <c r="A5416" s="253">
        <v>5608</v>
      </c>
      <c r="B5416" s="253" t="s">
        <v>533</v>
      </c>
      <c r="C5416" s="253" t="s">
        <v>479</v>
      </c>
      <c r="D5416" s="253" t="s">
        <v>4</v>
      </c>
      <c r="E5416" s="254" t="s">
        <v>570</v>
      </c>
      <c r="J5416" s="253">
        <f t="shared" si="86"/>
        <v>2</v>
      </c>
    </row>
    <row r="5417" spans="1:10">
      <c r="A5417" s="253">
        <v>5609</v>
      </c>
      <c r="B5417" s="253" t="s">
        <v>533</v>
      </c>
      <c r="C5417" s="253" t="s">
        <v>479</v>
      </c>
      <c r="D5417" s="253" t="s">
        <v>4</v>
      </c>
      <c r="E5417" s="254" t="s">
        <v>570</v>
      </c>
      <c r="J5417" s="253">
        <f t="shared" si="86"/>
        <v>2</v>
      </c>
    </row>
    <row r="5418" spans="1:10">
      <c r="A5418" s="253">
        <v>5610</v>
      </c>
      <c r="B5418" s="253" t="s">
        <v>533</v>
      </c>
      <c r="C5418" s="253" t="s">
        <v>479</v>
      </c>
      <c r="D5418" s="253" t="s">
        <v>4</v>
      </c>
      <c r="I5418" s="253"/>
      <c r="J5418" s="253">
        <f t="shared" si="86"/>
        <v>0</v>
      </c>
    </row>
    <row r="5419" spans="1:10">
      <c r="A5419" s="253">
        <v>5611</v>
      </c>
      <c r="B5419" s="253" t="s">
        <v>533</v>
      </c>
      <c r="C5419" s="253" t="s">
        <v>479</v>
      </c>
      <c r="D5419" s="253" t="s">
        <v>4</v>
      </c>
      <c r="I5419" s="253"/>
      <c r="J5419" s="253">
        <f t="shared" si="86"/>
        <v>0</v>
      </c>
    </row>
    <row r="5420" spans="1:10">
      <c r="A5420" s="253">
        <v>5612</v>
      </c>
      <c r="B5420" s="253" t="s">
        <v>533</v>
      </c>
      <c r="C5420" s="253" t="s">
        <v>479</v>
      </c>
      <c r="D5420" s="253" t="s">
        <v>4</v>
      </c>
      <c r="I5420" s="253"/>
      <c r="J5420" s="253">
        <f t="shared" si="86"/>
        <v>0</v>
      </c>
    </row>
    <row r="5421" spans="1:10">
      <c r="A5421" s="253">
        <v>5613</v>
      </c>
      <c r="B5421" s="253" t="s">
        <v>533</v>
      </c>
      <c r="C5421" s="253" t="s">
        <v>479</v>
      </c>
      <c r="D5421" s="253" t="s">
        <v>4</v>
      </c>
      <c r="I5421" s="253"/>
      <c r="J5421" s="253">
        <f t="shared" si="86"/>
        <v>0</v>
      </c>
    </row>
    <row r="5422" spans="1:10">
      <c r="A5422" s="253">
        <v>5614</v>
      </c>
      <c r="B5422" s="253" t="s">
        <v>533</v>
      </c>
      <c r="C5422" s="253" t="s">
        <v>479</v>
      </c>
      <c r="D5422" s="253" t="s">
        <v>4</v>
      </c>
      <c r="I5422" s="253"/>
      <c r="J5422" s="253">
        <f t="shared" si="86"/>
        <v>0</v>
      </c>
    </row>
    <row r="5423" spans="1:10">
      <c r="A5423" s="253">
        <v>5615</v>
      </c>
      <c r="B5423" s="253" t="s">
        <v>533</v>
      </c>
      <c r="C5423" s="253" t="s">
        <v>479</v>
      </c>
      <c r="D5423" s="253" t="s">
        <v>4</v>
      </c>
      <c r="I5423" s="253"/>
      <c r="J5423" s="253">
        <f t="shared" si="86"/>
        <v>0</v>
      </c>
    </row>
    <row r="5424" spans="1:10">
      <c r="A5424" s="253">
        <v>5616</v>
      </c>
      <c r="B5424" s="253" t="s">
        <v>533</v>
      </c>
      <c r="C5424" s="253" t="s">
        <v>479</v>
      </c>
      <c r="D5424" s="253" t="s">
        <v>4</v>
      </c>
      <c r="I5424" s="253"/>
      <c r="J5424" s="253">
        <f t="shared" si="86"/>
        <v>0</v>
      </c>
    </row>
    <row r="5425" spans="1:10">
      <c r="A5425" s="253">
        <v>5617</v>
      </c>
      <c r="B5425" s="253" t="s">
        <v>533</v>
      </c>
      <c r="C5425" s="253" t="s">
        <v>479</v>
      </c>
      <c r="D5425" s="253" t="s">
        <v>4</v>
      </c>
      <c r="I5425" s="253"/>
      <c r="J5425" s="253">
        <f t="shared" si="86"/>
        <v>0</v>
      </c>
    </row>
    <row r="5426" spans="1:10">
      <c r="A5426" s="253">
        <v>5618</v>
      </c>
      <c r="B5426" s="253" t="s">
        <v>533</v>
      </c>
      <c r="C5426" s="253" t="s">
        <v>479</v>
      </c>
      <c r="D5426" s="253" t="s">
        <v>4</v>
      </c>
      <c r="I5426" s="253"/>
      <c r="J5426" s="253">
        <f t="shared" si="86"/>
        <v>0</v>
      </c>
    </row>
    <row r="5427" spans="1:10">
      <c r="A5427" s="253">
        <v>5619</v>
      </c>
      <c r="B5427" s="253" t="s">
        <v>533</v>
      </c>
      <c r="C5427" s="253" t="s">
        <v>479</v>
      </c>
      <c r="D5427" s="253" t="s">
        <v>4</v>
      </c>
      <c r="I5427" s="253"/>
      <c r="J5427" s="253">
        <f t="shared" si="86"/>
        <v>0</v>
      </c>
    </row>
    <row r="5428" spans="1:10">
      <c r="A5428" s="253">
        <v>5620</v>
      </c>
      <c r="B5428" s="253" t="s">
        <v>533</v>
      </c>
      <c r="C5428" s="253" t="s">
        <v>479</v>
      </c>
      <c r="D5428" s="253" t="s">
        <v>4</v>
      </c>
      <c r="I5428" s="253"/>
      <c r="J5428" s="253">
        <f t="shared" si="86"/>
        <v>0</v>
      </c>
    </row>
    <row r="5429" spans="1:10">
      <c r="A5429" s="253">
        <v>5621</v>
      </c>
      <c r="B5429" s="253" t="s">
        <v>533</v>
      </c>
      <c r="C5429" s="253" t="s">
        <v>479</v>
      </c>
      <c r="D5429" s="253" t="s">
        <v>4</v>
      </c>
      <c r="I5429" s="253"/>
      <c r="J5429" s="253">
        <f t="shared" si="86"/>
        <v>0</v>
      </c>
    </row>
    <row r="5430" spans="1:10">
      <c r="A5430" s="253">
        <v>5622</v>
      </c>
      <c r="B5430" s="253" t="s">
        <v>533</v>
      </c>
      <c r="C5430" s="253" t="s">
        <v>479</v>
      </c>
      <c r="D5430" s="253" t="s">
        <v>4</v>
      </c>
      <c r="I5430" s="253"/>
      <c r="J5430" s="253">
        <f t="shared" si="86"/>
        <v>0</v>
      </c>
    </row>
    <row r="5431" spans="1:10">
      <c r="A5431" s="253">
        <v>5623</v>
      </c>
      <c r="B5431" s="253" t="s">
        <v>533</v>
      </c>
      <c r="C5431" s="253" t="s">
        <v>479</v>
      </c>
      <c r="D5431" s="253" t="s">
        <v>4</v>
      </c>
      <c r="I5431" s="253"/>
      <c r="J5431" s="253">
        <f t="shared" si="86"/>
        <v>0</v>
      </c>
    </row>
    <row r="5432" spans="1:10">
      <c r="A5432" s="253">
        <v>5624</v>
      </c>
      <c r="B5432" s="253" t="s">
        <v>533</v>
      </c>
      <c r="C5432" s="253" t="s">
        <v>479</v>
      </c>
      <c r="D5432" s="253" t="s">
        <v>4</v>
      </c>
      <c r="I5432" s="253"/>
      <c r="J5432" s="253">
        <f t="shared" si="86"/>
        <v>0</v>
      </c>
    </row>
    <row r="5433" spans="1:10">
      <c r="A5433" s="253">
        <v>5625</v>
      </c>
      <c r="B5433" s="253" t="s">
        <v>533</v>
      </c>
      <c r="C5433" s="253" t="s">
        <v>479</v>
      </c>
      <c r="D5433" s="253" t="s">
        <v>4</v>
      </c>
      <c r="I5433" s="253"/>
      <c r="J5433" s="253">
        <f t="shared" si="86"/>
        <v>0</v>
      </c>
    </row>
    <row r="5434" spans="1:10">
      <c r="A5434" s="253">
        <v>5626</v>
      </c>
      <c r="B5434" s="253" t="s">
        <v>533</v>
      </c>
      <c r="C5434" s="253" t="s">
        <v>479</v>
      </c>
      <c r="D5434" s="253" t="s">
        <v>4</v>
      </c>
      <c r="I5434" s="253"/>
      <c r="J5434" s="253">
        <f t="shared" si="86"/>
        <v>0</v>
      </c>
    </row>
    <row r="5435" spans="1:10">
      <c r="A5435" s="253">
        <v>5627</v>
      </c>
      <c r="B5435" s="253" t="s">
        <v>533</v>
      </c>
      <c r="C5435" s="253" t="s">
        <v>479</v>
      </c>
      <c r="D5435" s="253" t="s">
        <v>4</v>
      </c>
      <c r="I5435" s="253"/>
      <c r="J5435" s="253">
        <f t="shared" si="86"/>
        <v>0</v>
      </c>
    </row>
    <row r="5436" spans="1:10">
      <c r="A5436" s="253">
        <v>5628</v>
      </c>
      <c r="B5436" s="253" t="s">
        <v>533</v>
      </c>
      <c r="C5436" s="253" t="s">
        <v>479</v>
      </c>
      <c r="D5436" s="253" t="s">
        <v>4</v>
      </c>
      <c r="I5436" s="253"/>
      <c r="J5436" s="253">
        <f t="shared" si="86"/>
        <v>0</v>
      </c>
    </row>
    <row r="5437" spans="1:10">
      <c r="A5437" s="253">
        <v>5629</v>
      </c>
      <c r="B5437" s="253" t="s">
        <v>533</v>
      </c>
      <c r="C5437" s="253" t="s">
        <v>479</v>
      </c>
      <c r="D5437" s="253" t="s">
        <v>4</v>
      </c>
      <c r="I5437" s="253"/>
      <c r="J5437" s="253">
        <f t="shared" si="86"/>
        <v>0</v>
      </c>
    </row>
    <row r="5438" spans="1:10">
      <c r="A5438" s="253">
        <v>5630</v>
      </c>
      <c r="B5438" s="253" t="s">
        <v>533</v>
      </c>
      <c r="C5438" s="253" t="s">
        <v>479</v>
      </c>
      <c r="D5438" s="253" t="s">
        <v>4</v>
      </c>
      <c r="I5438" s="253"/>
      <c r="J5438" s="253">
        <f t="shared" si="86"/>
        <v>0</v>
      </c>
    </row>
    <row r="5439" spans="1:10">
      <c r="A5439" s="253">
        <v>5631</v>
      </c>
      <c r="B5439" s="253" t="s">
        <v>533</v>
      </c>
      <c r="C5439" s="253" t="s">
        <v>479</v>
      </c>
      <c r="D5439" s="253" t="s">
        <v>4</v>
      </c>
      <c r="I5439" s="253"/>
      <c r="J5439" s="253">
        <f t="shared" si="86"/>
        <v>0</v>
      </c>
    </row>
    <row r="5440" spans="1:10">
      <c r="A5440" s="253">
        <v>5632</v>
      </c>
      <c r="B5440" s="253" t="s">
        <v>533</v>
      </c>
      <c r="C5440" s="253" t="s">
        <v>479</v>
      </c>
      <c r="D5440" s="253" t="s">
        <v>4</v>
      </c>
      <c r="I5440" s="253"/>
      <c r="J5440" s="253">
        <f t="shared" si="86"/>
        <v>0</v>
      </c>
    </row>
    <row r="5441" spans="1:10">
      <c r="A5441" s="253">
        <v>5633</v>
      </c>
      <c r="B5441" s="253" t="s">
        <v>533</v>
      </c>
      <c r="C5441" s="253" t="s">
        <v>479</v>
      </c>
      <c r="D5441" s="253" t="s">
        <v>4</v>
      </c>
      <c r="I5441" s="253"/>
      <c r="J5441" s="253">
        <f t="shared" si="86"/>
        <v>0</v>
      </c>
    </row>
    <row r="5442" spans="1:10">
      <c r="A5442" s="253">
        <v>5634</v>
      </c>
      <c r="B5442" s="253" t="s">
        <v>533</v>
      </c>
      <c r="C5442" s="253" t="s">
        <v>479</v>
      </c>
      <c r="D5442" s="253" t="s">
        <v>4</v>
      </c>
      <c r="I5442" s="253"/>
      <c r="J5442" s="253">
        <f t="shared" si="86"/>
        <v>0</v>
      </c>
    </row>
    <row r="5443" spans="1:10">
      <c r="A5443" s="253">
        <v>5635</v>
      </c>
      <c r="B5443" s="253" t="s">
        <v>533</v>
      </c>
      <c r="C5443" s="253" t="s">
        <v>479</v>
      </c>
      <c r="D5443" s="253" t="s">
        <v>4</v>
      </c>
      <c r="I5443" s="253"/>
      <c r="J5443" s="253">
        <f t="shared" si="86"/>
        <v>0</v>
      </c>
    </row>
    <row r="5444" spans="1:10">
      <c r="A5444" s="253">
        <v>5636</v>
      </c>
      <c r="B5444" s="253" t="s">
        <v>533</v>
      </c>
      <c r="C5444" s="253" t="s">
        <v>479</v>
      </c>
      <c r="D5444" s="253" t="s">
        <v>4</v>
      </c>
      <c r="I5444" s="253"/>
      <c r="J5444" s="253">
        <f t="shared" si="86"/>
        <v>0</v>
      </c>
    </row>
    <row r="5445" spans="1:10">
      <c r="A5445" s="253">
        <v>5637</v>
      </c>
      <c r="B5445" s="253" t="s">
        <v>533</v>
      </c>
      <c r="C5445" s="253" t="s">
        <v>479</v>
      </c>
      <c r="D5445" s="253" t="s">
        <v>4</v>
      </c>
      <c r="I5445" s="253"/>
      <c r="J5445" s="253">
        <f t="shared" si="86"/>
        <v>0</v>
      </c>
    </row>
    <row r="5446" spans="1:10">
      <c r="A5446" s="253">
        <v>5638</v>
      </c>
      <c r="B5446" s="253" t="s">
        <v>533</v>
      </c>
      <c r="C5446" s="253" t="s">
        <v>479</v>
      </c>
      <c r="D5446" s="253" t="s">
        <v>4</v>
      </c>
      <c r="I5446" s="253"/>
      <c r="J5446" s="253">
        <f t="shared" si="86"/>
        <v>0</v>
      </c>
    </row>
    <row r="5447" spans="1:10">
      <c r="A5447" s="253">
        <v>5639</v>
      </c>
      <c r="B5447" s="253" t="s">
        <v>533</v>
      </c>
      <c r="C5447" s="253" t="s">
        <v>479</v>
      </c>
      <c r="D5447" s="253" t="s">
        <v>4</v>
      </c>
      <c r="I5447" s="253"/>
      <c r="J5447" s="253">
        <f t="shared" si="86"/>
        <v>0</v>
      </c>
    </row>
    <row r="5448" spans="1:10">
      <c r="A5448" s="253">
        <v>5640</v>
      </c>
      <c r="B5448" s="253" t="s">
        <v>533</v>
      </c>
      <c r="C5448" s="253" t="s">
        <v>479</v>
      </c>
      <c r="D5448" s="253" t="s">
        <v>4</v>
      </c>
      <c r="I5448" s="253"/>
      <c r="J5448" s="253">
        <f t="shared" si="86"/>
        <v>0</v>
      </c>
    </row>
    <row r="5449" spans="1:10">
      <c r="A5449" s="253">
        <v>5641</v>
      </c>
      <c r="B5449" s="253" t="s">
        <v>533</v>
      </c>
      <c r="C5449" s="253" t="s">
        <v>479</v>
      </c>
      <c r="D5449" s="253" t="s">
        <v>4</v>
      </c>
      <c r="I5449" s="253"/>
      <c r="J5449" s="253">
        <f t="shared" ref="J5449:J5512" si="87">IF(E5449="Category 1",1,IF(E5449="Category 2",2,IF(E5449="Category 3",3,0)))</f>
        <v>0</v>
      </c>
    </row>
    <row r="5450" spans="1:10">
      <c r="A5450" s="253">
        <v>5642</v>
      </c>
      <c r="B5450" s="253" t="s">
        <v>533</v>
      </c>
      <c r="C5450" s="253" t="s">
        <v>479</v>
      </c>
      <c r="D5450" s="253" t="s">
        <v>4</v>
      </c>
      <c r="I5450" s="253"/>
      <c r="J5450" s="253">
        <f t="shared" si="87"/>
        <v>0</v>
      </c>
    </row>
    <row r="5451" spans="1:10">
      <c r="A5451" s="253">
        <v>5643</v>
      </c>
      <c r="B5451" s="253" t="s">
        <v>533</v>
      </c>
      <c r="C5451" s="253" t="s">
        <v>479</v>
      </c>
      <c r="D5451" s="253" t="s">
        <v>4</v>
      </c>
      <c r="I5451" s="253"/>
      <c r="J5451" s="253">
        <f t="shared" si="87"/>
        <v>0</v>
      </c>
    </row>
    <row r="5452" spans="1:10">
      <c r="A5452" s="253">
        <v>5644</v>
      </c>
      <c r="B5452" s="253" t="s">
        <v>533</v>
      </c>
      <c r="C5452" s="253" t="s">
        <v>479</v>
      </c>
      <c r="D5452" s="253" t="s">
        <v>4</v>
      </c>
      <c r="I5452" s="253"/>
      <c r="J5452" s="253">
        <f t="shared" si="87"/>
        <v>0</v>
      </c>
    </row>
    <row r="5453" spans="1:10">
      <c r="A5453" s="253">
        <v>5645</v>
      </c>
      <c r="B5453" s="253" t="s">
        <v>533</v>
      </c>
      <c r="C5453" s="253" t="s">
        <v>479</v>
      </c>
      <c r="D5453" s="253" t="s">
        <v>4</v>
      </c>
      <c r="I5453" s="253"/>
      <c r="J5453" s="253">
        <f t="shared" si="87"/>
        <v>0</v>
      </c>
    </row>
    <row r="5454" spans="1:10">
      <c r="A5454" s="253">
        <v>5646</v>
      </c>
      <c r="B5454" s="253" t="s">
        <v>533</v>
      </c>
      <c r="C5454" s="253" t="s">
        <v>479</v>
      </c>
      <c r="D5454" s="253" t="s">
        <v>4</v>
      </c>
      <c r="I5454" s="253"/>
      <c r="J5454" s="253">
        <f t="shared" si="87"/>
        <v>0</v>
      </c>
    </row>
    <row r="5455" spans="1:10">
      <c r="A5455" s="253">
        <v>5647</v>
      </c>
      <c r="B5455" s="253" t="s">
        <v>533</v>
      </c>
      <c r="C5455" s="253" t="s">
        <v>479</v>
      </c>
      <c r="D5455" s="253" t="s">
        <v>4</v>
      </c>
      <c r="I5455" s="253"/>
      <c r="J5455" s="253">
        <f t="shared" si="87"/>
        <v>0</v>
      </c>
    </row>
    <row r="5456" spans="1:10">
      <c r="A5456" s="253">
        <v>5648</v>
      </c>
      <c r="B5456" s="253" t="s">
        <v>533</v>
      </c>
      <c r="C5456" s="253" t="s">
        <v>479</v>
      </c>
      <c r="D5456" s="253" t="s">
        <v>4</v>
      </c>
      <c r="I5456" s="253"/>
      <c r="J5456" s="253">
        <f t="shared" si="87"/>
        <v>0</v>
      </c>
    </row>
    <row r="5457" spans="1:10">
      <c r="A5457" s="253">
        <v>5649</v>
      </c>
      <c r="B5457" s="253" t="s">
        <v>533</v>
      </c>
      <c r="C5457" s="253" t="s">
        <v>479</v>
      </c>
      <c r="D5457" s="253" t="s">
        <v>4</v>
      </c>
      <c r="I5457" s="253"/>
      <c r="J5457" s="253">
        <f t="shared" si="87"/>
        <v>0</v>
      </c>
    </row>
    <row r="5458" spans="1:10">
      <c r="A5458" s="253">
        <v>5650</v>
      </c>
      <c r="B5458" s="253" t="s">
        <v>533</v>
      </c>
      <c r="C5458" s="253" t="s">
        <v>479</v>
      </c>
      <c r="D5458" s="253" t="s">
        <v>4</v>
      </c>
      <c r="I5458" s="253"/>
      <c r="J5458" s="253">
        <f t="shared" si="87"/>
        <v>0</v>
      </c>
    </row>
    <row r="5459" spans="1:10">
      <c r="A5459" s="253">
        <v>5651</v>
      </c>
      <c r="B5459" s="253" t="s">
        <v>533</v>
      </c>
      <c r="C5459" s="253" t="s">
        <v>479</v>
      </c>
      <c r="D5459" s="253" t="s">
        <v>4</v>
      </c>
      <c r="I5459" s="253"/>
      <c r="J5459" s="253">
        <f t="shared" si="87"/>
        <v>0</v>
      </c>
    </row>
    <row r="5460" spans="1:10">
      <c r="A5460" s="253">
        <v>5652</v>
      </c>
      <c r="B5460" s="253" t="s">
        <v>533</v>
      </c>
      <c r="C5460" s="253" t="s">
        <v>479</v>
      </c>
      <c r="D5460" s="253" t="s">
        <v>4</v>
      </c>
      <c r="I5460" s="253"/>
      <c r="J5460" s="253">
        <f t="shared" si="87"/>
        <v>0</v>
      </c>
    </row>
    <row r="5461" spans="1:10">
      <c r="A5461" s="253">
        <v>5653</v>
      </c>
      <c r="B5461" s="253" t="s">
        <v>533</v>
      </c>
      <c r="C5461" s="253" t="s">
        <v>479</v>
      </c>
      <c r="D5461" s="253" t="s">
        <v>4</v>
      </c>
      <c r="I5461" s="253"/>
      <c r="J5461" s="253">
        <f t="shared" si="87"/>
        <v>0</v>
      </c>
    </row>
    <row r="5462" spans="1:10">
      <c r="A5462" s="253">
        <v>5654</v>
      </c>
      <c r="B5462" s="253" t="s">
        <v>533</v>
      </c>
      <c r="C5462" s="253" t="s">
        <v>479</v>
      </c>
      <c r="D5462" s="253" t="s">
        <v>4</v>
      </c>
      <c r="I5462" s="253"/>
      <c r="J5462" s="253">
        <f t="shared" si="87"/>
        <v>0</v>
      </c>
    </row>
    <row r="5463" spans="1:10">
      <c r="A5463" s="253">
        <v>5655</v>
      </c>
      <c r="B5463" s="253" t="s">
        <v>533</v>
      </c>
      <c r="C5463" s="253" t="s">
        <v>479</v>
      </c>
      <c r="D5463" s="253" t="s">
        <v>4</v>
      </c>
      <c r="I5463" s="253"/>
      <c r="J5463" s="253">
        <f t="shared" si="87"/>
        <v>0</v>
      </c>
    </row>
    <row r="5464" spans="1:10">
      <c r="A5464" s="253">
        <v>5656</v>
      </c>
      <c r="B5464" s="253" t="s">
        <v>533</v>
      </c>
      <c r="C5464" s="253" t="s">
        <v>479</v>
      </c>
      <c r="D5464" s="253" t="s">
        <v>4</v>
      </c>
      <c r="I5464" s="253"/>
      <c r="J5464" s="253">
        <f t="shared" si="87"/>
        <v>0</v>
      </c>
    </row>
    <row r="5465" spans="1:10">
      <c r="A5465" s="253">
        <v>5657</v>
      </c>
      <c r="B5465" s="253" t="s">
        <v>533</v>
      </c>
      <c r="C5465" s="253" t="s">
        <v>479</v>
      </c>
      <c r="D5465" s="253" t="s">
        <v>4</v>
      </c>
      <c r="I5465" s="253"/>
      <c r="J5465" s="253">
        <f t="shared" si="87"/>
        <v>0</v>
      </c>
    </row>
    <row r="5466" spans="1:10">
      <c r="A5466" s="253">
        <v>5658</v>
      </c>
      <c r="B5466" s="253" t="s">
        <v>533</v>
      </c>
      <c r="C5466" s="253" t="s">
        <v>479</v>
      </c>
      <c r="D5466" s="253" t="s">
        <v>4</v>
      </c>
      <c r="I5466" s="253"/>
      <c r="J5466" s="253">
        <f t="shared" si="87"/>
        <v>0</v>
      </c>
    </row>
    <row r="5467" spans="1:10">
      <c r="A5467" s="253">
        <v>5659</v>
      </c>
      <c r="B5467" s="253" t="s">
        <v>533</v>
      </c>
      <c r="C5467" s="253" t="s">
        <v>479</v>
      </c>
      <c r="D5467" s="253" t="s">
        <v>4</v>
      </c>
      <c r="I5467" s="253"/>
      <c r="J5467" s="253">
        <f t="shared" si="87"/>
        <v>0</v>
      </c>
    </row>
    <row r="5468" spans="1:10">
      <c r="A5468" s="253">
        <v>5660</v>
      </c>
      <c r="B5468" s="253" t="s">
        <v>533</v>
      </c>
      <c r="C5468" s="253" t="s">
        <v>479</v>
      </c>
      <c r="D5468" s="253" t="s">
        <v>4</v>
      </c>
      <c r="I5468" s="253"/>
      <c r="J5468" s="253">
        <f t="shared" si="87"/>
        <v>0</v>
      </c>
    </row>
    <row r="5469" spans="1:10">
      <c r="A5469" s="253">
        <v>5661</v>
      </c>
      <c r="B5469" s="253" t="s">
        <v>533</v>
      </c>
      <c r="C5469" s="253" t="s">
        <v>479</v>
      </c>
      <c r="D5469" s="253" t="s">
        <v>4</v>
      </c>
      <c r="I5469" s="253"/>
      <c r="J5469" s="253">
        <f t="shared" si="87"/>
        <v>0</v>
      </c>
    </row>
    <row r="5470" spans="1:10">
      <c r="A5470" s="253">
        <v>5662</v>
      </c>
      <c r="B5470" s="253" t="s">
        <v>533</v>
      </c>
      <c r="C5470" s="253" t="s">
        <v>479</v>
      </c>
      <c r="D5470" s="253" t="s">
        <v>4</v>
      </c>
      <c r="I5470" s="253"/>
      <c r="J5470" s="253">
        <f t="shared" si="87"/>
        <v>0</v>
      </c>
    </row>
    <row r="5471" spans="1:10">
      <c r="A5471" s="253">
        <v>5663</v>
      </c>
      <c r="B5471" s="253" t="s">
        <v>533</v>
      </c>
      <c r="C5471" s="253" t="s">
        <v>479</v>
      </c>
      <c r="D5471" s="253" t="s">
        <v>4</v>
      </c>
      <c r="I5471" s="253"/>
      <c r="J5471" s="253">
        <f t="shared" si="87"/>
        <v>0</v>
      </c>
    </row>
    <row r="5472" spans="1:10">
      <c r="A5472" s="253">
        <v>5664</v>
      </c>
      <c r="B5472" s="253" t="s">
        <v>533</v>
      </c>
      <c r="C5472" s="253" t="s">
        <v>479</v>
      </c>
      <c r="D5472" s="253" t="s">
        <v>4</v>
      </c>
      <c r="I5472" s="253"/>
      <c r="J5472" s="253">
        <f t="shared" si="87"/>
        <v>0</v>
      </c>
    </row>
    <row r="5473" spans="1:10">
      <c r="A5473" s="253">
        <v>5665</v>
      </c>
      <c r="B5473" s="253" t="s">
        <v>533</v>
      </c>
      <c r="C5473" s="253" t="s">
        <v>479</v>
      </c>
      <c r="D5473" s="253" t="s">
        <v>4</v>
      </c>
      <c r="I5473" s="253"/>
      <c r="J5473" s="253">
        <f t="shared" si="87"/>
        <v>0</v>
      </c>
    </row>
    <row r="5474" spans="1:10">
      <c r="A5474" s="253">
        <v>5666</v>
      </c>
      <c r="B5474" s="253" t="s">
        <v>533</v>
      </c>
      <c r="C5474" s="253" t="s">
        <v>479</v>
      </c>
      <c r="D5474" s="253" t="s">
        <v>4</v>
      </c>
      <c r="I5474" s="253"/>
      <c r="J5474" s="253">
        <f t="shared" si="87"/>
        <v>0</v>
      </c>
    </row>
    <row r="5475" spans="1:10">
      <c r="A5475" s="253">
        <v>5667</v>
      </c>
      <c r="B5475" s="253" t="s">
        <v>533</v>
      </c>
      <c r="C5475" s="253" t="s">
        <v>479</v>
      </c>
      <c r="D5475" s="253" t="s">
        <v>4</v>
      </c>
      <c r="I5475" s="253"/>
      <c r="J5475" s="253">
        <f t="shared" si="87"/>
        <v>0</v>
      </c>
    </row>
    <row r="5476" spans="1:10">
      <c r="A5476" s="253">
        <v>5668</v>
      </c>
      <c r="B5476" s="253" t="s">
        <v>533</v>
      </c>
      <c r="C5476" s="253" t="s">
        <v>479</v>
      </c>
      <c r="D5476" s="253" t="s">
        <v>4</v>
      </c>
      <c r="I5476" s="253"/>
      <c r="J5476" s="253">
        <f t="shared" si="87"/>
        <v>0</v>
      </c>
    </row>
    <row r="5477" spans="1:10">
      <c r="A5477" s="253">
        <v>5669</v>
      </c>
      <c r="B5477" s="253" t="s">
        <v>533</v>
      </c>
      <c r="C5477" s="253" t="s">
        <v>479</v>
      </c>
      <c r="D5477" s="253" t="s">
        <v>4</v>
      </c>
      <c r="I5477" s="253"/>
      <c r="J5477" s="253">
        <f t="shared" si="87"/>
        <v>0</v>
      </c>
    </row>
    <row r="5478" spans="1:10">
      <c r="A5478" s="253">
        <v>5670</v>
      </c>
      <c r="B5478" s="253" t="s">
        <v>533</v>
      </c>
      <c r="C5478" s="253" t="s">
        <v>479</v>
      </c>
      <c r="D5478" s="253" t="s">
        <v>4</v>
      </c>
      <c r="I5478" s="253"/>
      <c r="J5478" s="253">
        <f t="shared" si="87"/>
        <v>0</v>
      </c>
    </row>
    <row r="5479" spans="1:10">
      <c r="A5479" s="253">
        <v>5671</v>
      </c>
      <c r="B5479" s="253" t="s">
        <v>533</v>
      </c>
      <c r="C5479" s="253" t="s">
        <v>479</v>
      </c>
      <c r="D5479" s="253" t="s">
        <v>4</v>
      </c>
      <c r="I5479" s="253"/>
      <c r="J5479" s="253">
        <f t="shared" si="87"/>
        <v>0</v>
      </c>
    </row>
    <row r="5480" spans="1:10">
      <c r="A5480" s="253">
        <v>5672</v>
      </c>
      <c r="B5480" s="253" t="s">
        <v>533</v>
      </c>
      <c r="C5480" s="253" t="s">
        <v>479</v>
      </c>
      <c r="D5480" s="253" t="s">
        <v>4</v>
      </c>
      <c r="I5480" s="253"/>
      <c r="J5480" s="253">
        <f t="shared" si="87"/>
        <v>0</v>
      </c>
    </row>
    <row r="5481" spans="1:10">
      <c r="A5481" s="253">
        <v>5673</v>
      </c>
      <c r="B5481" s="253" t="s">
        <v>533</v>
      </c>
      <c r="C5481" s="253" t="s">
        <v>479</v>
      </c>
      <c r="D5481" s="253" t="s">
        <v>4</v>
      </c>
      <c r="I5481" s="253"/>
      <c r="J5481" s="253">
        <f t="shared" si="87"/>
        <v>0</v>
      </c>
    </row>
    <row r="5482" spans="1:10">
      <c r="A5482" s="253">
        <v>5674</v>
      </c>
      <c r="B5482" s="253" t="s">
        <v>533</v>
      </c>
      <c r="C5482" s="253" t="s">
        <v>479</v>
      </c>
      <c r="D5482" s="253" t="s">
        <v>4</v>
      </c>
      <c r="I5482" s="253"/>
      <c r="J5482" s="253">
        <f t="shared" si="87"/>
        <v>0</v>
      </c>
    </row>
    <row r="5483" spans="1:10">
      <c r="A5483" s="253">
        <v>5675</v>
      </c>
      <c r="B5483" s="253" t="s">
        <v>533</v>
      </c>
      <c r="C5483" s="253" t="s">
        <v>479</v>
      </c>
      <c r="D5483" s="253" t="s">
        <v>4</v>
      </c>
      <c r="I5483" s="253"/>
      <c r="J5483" s="253">
        <f t="shared" si="87"/>
        <v>0</v>
      </c>
    </row>
    <row r="5484" spans="1:10">
      <c r="A5484" s="253">
        <v>5676</v>
      </c>
      <c r="B5484" s="253" t="s">
        <v>533</v>
      </c>
      <c r="C5484" s="253" t="s">
        <v>479</v>
      </c>
      <c r="D5484" s="253" t="s">
        <v>4</v>
      </c>
      <c r="I5484" s="253"/>
      <c r="J5484" s="253">
        <f t="shared" si="87"/>
        <v>0</v>
      </c>
    </row>
    <row r="5485" spans="1:10">
      <c r="A5485" s="253">
        <v>5677</v>
      </c>
      <c r="B5485" s="253" t="s">
        <v>533</v>
      </c>
      <c r="C5485" s="253" t="s">
        <v>479</v>
      </c>
      <c r="D5485" s="253" t="s">
        <v>4</v>
      </c>
      <c r="I5485" s="253"/>
      <c r="J5485" s="253">
        <f t="shared" si="87"/>
        <v>0</v>
      </c>
    </row>
    <row r="5486" spans="1:10">
      <c r="A5486" s="253">
        <v>5678</v>
      </c>
      <c r="B5486" s="253" t="s">
        <v>533</v>
      </c>
      <c r="C5486" s="253" t="s">
        <v>479</v>
      </c>
      <c r="D5486" s="253" t="s">
        <v>4</v>
      </c>
      <c r="I5486" s="253"/>
      <c r="J5486" s="253">
        <f t="shared" si="87"/>
        <v>0</v>
      </c>
    </row>
    <row r="5487" spans="1:10">
      <c r="A5487" s="253">
        <v>5679</v>
      </c>
      <c r="B5487" s="253" t="s">
        <v>533</v>
      </c>
      <c r="C5487" s="253" t="s">
        <v>479</v>
      </c>
      <c r="D5487" s="253" t="s">
        <v>4</v>
      </c>
      <c r="I5487" s="253"/>
      <c r="J5487" s="253">
        <f t="shared" si="87"/>
        <v>0</v>
      </c>
    </row>
    <row r="5488" spans="1:10">
      <c r="A5488" s="253">
        <v>5680</v>
      </c>
      <c r="B5488" s="253" t="s">
        <v>533</v>
      </c>
      <c r="C5488" s="253" t="s">
        <v>479</v>
      </c>
      <c r="D5488" s="253" t="s">
        <v>4</v>
      </c>
      <c r="I5488" s="253"/>
      <c r="J5488" s="253">
        <f t="shared" si="87"/>
        <v>0</v>
      </c>
    </row>
    <row r="5489" spans="1:10">
      <c r="A5489" s="253">
        <v>5681</v>
      </c>
      <c r="B5489" s="253" t="s">
        <v>533</v>
      </c>
      <c r="C5489" s="253" t="s">
        <v>479</v>
      </c>
      <c r="D5489" s="253" t="s">
        <v>4</v>
      </c>
      <c r="I5489" s="253"/>
      <c r="J5489" s="253">
        <f t="shared" si="87"/>
        <v>0</v>
      </c>
    </row>
    <row r="5490" spans="1:10">
      <c r="A5490" s="253">
        <v>5682</v>
      </c>
      <c r="B5490" s="253" t="s">
        <v>533</v>
      </c>
      <c r="C5490" s="253" t="s">
        <v>479</v>
      </c>
      <c r="D5490" s="253" t="s">
        <v>4</v>
      </c>
      <c r="I5490" s="253"/>
      <c r="J5490" s="253">
        <f t="shared" si="87"/>
        <v>0</v>
      </c>
    </row>
    <row r="5491" spans="1:10">
      <c r="A5491" s="253">
        <v>5683</v>
      </c>
      <c r="B5491" s="253" t="s">
        <v>533</v>
      </c>
      <c r="C5491" s="253" t="s">
        <v>479</v>
      </c>
      <c r="D5491" s="253" t="s">
        <v>4</v>
      </c>
      <c r="I5491" s="253"/>
      <c r="J5491" s="253">
        <f t="shared" si="87"/>
        <v>0</v>
      </c>
    </row>
    <row r="5492" spans="1:10">
      <c r="A5492" s="253">
        <v>5684</v>
      </c>
      <c r="B5492" s="253" t="s">
        <v>533</v>
      </c>
      <c r="C5492" s="253" t="s">
        <v>479</v>
      </c>
      <c r="D5492" s="253" t="s">
        <v>4</v>
      </c>
      <c r="I5492" s="253"/>
      <c r="J5492" s="253">
        <f t="shared" si="87"/>
        <v>0</v>
      </c>
    </row>
    <row r="5493" spans="1:10">
      <c r="A5493" s="253">
        <v>5685</v>
      </c>
      <c r="B5493" s="253" t="s">
        <v>533</v>
      </c>
      <c r="C5493" s="253" t="s">
        <v>479</v>
      </c>
      <c r="D5493" s="253" t="s">
        <v>4</v>
      </c>
      <c r="I5493" s="253"/>
      <c r="J5493" s="253">
        <f t="shared" si="87"/>
        <v>0</v>
      </c>
    </row>
    <row r="5494" spans="1:10">
      <c r="A5494" s="253">
        <v>5686</v>
      </c>
      <c r="B5494" s="253" t="s">
        <v>533</v>
      </c>
      <c r="C5494" s="253" t="s">
        <v>479</v>
      </c>
      <c r="D5494" s="253" t="s">
        <v>4</v>
      </c>
      <c r="I5494" s="253"/>
      <c r="J5494" s="253">
        <f t="shared" si="87"/>
        <v>0</v>
      </c>
    </row>
    <row r="5495" spans="1:10">
      <c r="A5495" s="253">
        <v>5687</v>
      </c>
      <c r="B5495" s="253" t="s">
        <v>533</v>
      </c>
      <c r="C5495" s="253" t="s">
        <v>479</v>
      </c>
      <c r="D5495" s="253" t="s">
        <v>4</v>
      </c>
      <c r="I5495" s="253"/>
      <c r="J5495" s="253">
        <f t="shared" si="87"/>
        <v>0</v>
      </c>
    </row>
    <row r="5496" spans="1:10">
      <c r="A5496" s="253">
        <v>5688</v>
      </c>
      <c r="B5496" s="253" t="s">
        <v>533</v>
      </c>
      <c r="C5496" s="253" t="s">
        <v>479</v>
      </c>
      <c r="D5496" s="253" t="s">
        <v>4</v>
      </c>
      <c r="I5496" s="253"/>
      <c r="J5496" s="253">
        <f t="shared" si="87"/>
        <v>0</v>
      </c>
    </row>
    <row r="5497" spans="1:10">
      <c r="A5497" s="253">
        <v>5689</v>
      </c>
      <c r="B5497" s="253" t="s">
        <v>533</v>
      </c>
      <c r="C5497" s="253" t="s">
        <v>479</v>
      </c>
      <c r="D5497" s="253" t="s">
        <v>4</v>
      </c>
      <c r="I5497" s="253"/>
      <c r="J5497" s="253">
        <f t="shared" si="87"/>
        <v>0</v>
      </c>
    </row>
    <row r="5498" spans="1:10">
      <c r="A5498" s="253">
        <v>5690</v>
      </c>
      <c r="B5498" s="253" t="s">
        <v>533</v>
      </c>
      <c r="C5498" s="253" t="s">
        <v>479</v>
      </c>
      <c r="D5498" s="253" t="s">
        <v>4</v>
      </c>
      <c r="I5498" s="253"/>
      <c r="J5498" s="253">
        <f t="shared" si="87"/>
        <v>0</v>
      </c>
    </row>
    <row r="5499" spans="1:10">
      <c r="A5499" s="253">
        <v>5691</v>
      </c>
      <c r="B5499" s="253" t="s">
        <v>533</v>
      </c>
      <c r="C5499" s="253" t="s">
        <v>479</v>
      </c>
      <c r="D5499" s="253" t="s">
        <v>4</v>
      </c>
      <c r="I5499" s="253"/>
      <c r="J5499" s="253">
        <f t="shared" si="87"/>
        <v>0</v>
      </c>
    </row>
    <row r="5500" spans="1:10">
      <c r="A5500" s="253">
        <v>5692</v>
      </c>
      <c r="B5500" s="253" t="s">
        <v>533</v>
      </c>
      <c r="C5500" s="253" t="s">
        <v>479</v>
      </c>
      <c r="D5500" s="253" t="s">
        <v>4</v>
      </c>
      <c r="I5500" s="253"/>
      <c r="J5500" s="253">
        <f t="shared" si="87"/>
        <v>0</v>
      </c>
    </row>
    <row r="5501" spans="1:10">
      <c r="A5501" s="253">
        <v>5693</v>
      </c>
      <c r="B5501" s="253" t="s">
        <v>533</v>
      </c>
      <c r="C5501" s="253" t="s">
        <v>479</v>
      </c>
      <c r="D5501" s="253" t="s">
        <v>4</v>
      </c>
      <c r="I5501" s="253"/>
      <c r="J5501" s="253">
        <f t="shared" si="87"/>
        <v>0</v>
      </c>
    </row>
    <row r="5502" spans="1:10">
      <c r="A5502" s="253">
        <v>5694</v>
      </c>
      <c r="B5502" s="253" t="s">
        <v>533</v>
      </c>
      <c r="C5502" s="253" t="s">
        <v>479</v>
      </c>
      <c r="D5502" s="253" t="s">
        <v>4</v>
      </c>
      <c r="I5502" s="253"/>
      <c r="J5502" s="253">
        <f t="shared" si="87"/>
        <v>0</v>
      </c>
    </row>
    <row r="5503" spans="1:10">
      <c r="A5503" s="253">
        <v>5695</v>
      </c>
      <c r="B5503" s="253" t="s">
        <v>533</v>
      </c>
      <c r="C5503" s="253" t="s">
        <v>479</v>
      </c>
      <c r="D5503" s="253" t="s">
        <v>4</v>
      </c>
      <c r="I5503" s="253"/>
      <c r="J5503" s="253">
        <f t="shared" si="87"/>
        <v>0</v>
      </c>
    </row>
    <row r="5504" spans="1:10">
      <c r="A5504" s="253">
        <v>5696</v>
      </c>
      <c r="B5504" s="253" t="s">
        <v>533</v>
      </c>
      <c r="C5504" s="253" t="s">
        <v>479</v>
      </c>
      <c r="D5504" s="253" t="s">
        <v>4</v>
      </c>
      <c r="I5504" s="253"/>
      <c r="J5504" s="253">
        <f t="shared" si="87"/>
        <v>0</v>
      </c>
    </row>
    <row r="5505" spans="1:10">
      <c r="A5505" s="253">
        <v>5697</v>
      </c>
      <c r="B5505" s="253" t="s">
        <v>533</v>
      </c>
      <c r="C5505" s="253" t="s">
        <v>479</v>
      </c>
      <c r="D5505" s="253" t="s">
        <v>4</v>
      </c>
      <c r="I5505" s="253"/>
      <c r="J5505" s="253">
        <f t="shared" si="87"/>
        <v>0</v>
      </c>
    </row>
    <row r="5506" spans="1:10">
      <c r="A5506" s="253">
        <v>5698</v>
      </c>
      <c r="B5506" s="253" t="s">
        <v>533</v>
      </c>
      <c r="C5506" s="253" t="s">
        <v>479</v>
      </c>
      <c r="D5506" s="253" t="s">
        <v>4</v>
      </c>
      <c r="I5506" s="253"/>
      <c r="J5506" s="253">
        <f t="shared" si="87"/>
        <v>0</v>
      </c>
    </row>
    <row r="5507" spans="1:10">
      <c r="A5507" s="253">
        <v>5699</v>
      </c>
      <c r="B5507" s="253" t="s">
        <v>533</v>
      </c>
      <c r="C5507" s="253" t="s">
        <v>479</v>
      </c>
      <c r="D5507" s="253" t="s">
        <v>4</v>
      </c>
      <c r="I5507" s="253"/>
      <c r="J5507" s="253">
        <f t="shared" si="87"/>
        <v>0</v>
      </c>
    </row>
    <row r="5508" spans="1:10">
      <c r="A5508" s="253">
        <v>5700</v>
      </c>
      <c r="B5508" s="253" t="s">
        <v>533</v>
      </c>
      <c r="C5508" s="253" t="s">
        <v>479</v>
      </c>
      <c r="D5508" s="253" t="s">
        <v>4</v>
      </c>
      <c r="E5508" s="254" t="s">
        <v>571</v>
      </c>
      <c r="J5508" s="253">
        <f t="shared" si="87"/>
        <v>3</v>
      </c>
    </row>
    <row r="5509" spans="1:10">
      <c r="A5509" s="253">
        <v>5701</v>
      </c>
      <c r="B5509" s="253" t="s">
        <v>533</v>
      </c>
      <c r="C5509" s="253" t="s">
        <v>479</v>
      </c>
      <c r="D5509" s="253" t="s">
        <v>4</v>
      </c>
      <c r="I5509" s="253"/>
      <c r="J5509" s="253">
        <f t="shared" si="87"/>
        <v>0</v>
      </c>
    </row>
    <row r="5510" spans="1:10">
      <c r="A5510" s="253">
        <v>5702</v>
      </c>
      <c r="B5510" s="253" t="s">
        <v>533</v>
      </c>
      <c r="C5510" s="253" t="s">
        <v>479</v>
      </c>
      <c r="D5510" s="253" t="s">
        <v>4</v>
      </c>
      <c r="I5510" s="253"/>
      <c r="J5510" s="253">
        <f t="shared" si="87"/>
        <v>0</v>
      </c>
    </row>
    <row r="5511" spans="1:10">
      <c r="A5511" s="253">
        <v>5703</v>
      </c>
      <c r="B5511" s="253" t="s">
        <v>533</v>
      </c>
      <c r="C5511" s="253" t="s">
        <v>479</v>
      </c>
      <c r="D5511" s="253" t="s">
        <v>4</v>
      </c>
      <c r="I5511" s="253"/>
      <c r="J5511" s="253">
        <f t="shared" si="87"/>
        <v>0</v>
      </c>
    </row>
    <row r="5512" spans="1:10">
      <c r="A5512" s="253">
        <v>5704</v>
      </c>
      <c r="B5512" s="253" t="s">
        <v>533</v>
      </c>
      <c r="C5512" s="253" t="s">
        <v>479</v>
      </c>
      <c r="D5512" s="253" t="s">
        <v>4</v>
      </c>
      <c r="I5512" s="253"/>
      <c r="J5512" s="253">
        <f t="shared" si="87"/>
        <v>0</v>
      </c>
    </row>
    <row r="5513" spans="1:10">
      <c r="A5513" s="253">
        <v>5705</v>
      </c>
      <c r="B5513" s="253" t="s">
        <v>533</v>
      </c>
      <c r="C5513" s="253" t="s">
        <v>479</v>
      </c>
      <c r="D5513" s="253" t="s">
        <v>4</v>
      </c>
      <c r="I5513" s="253"/>
      <c r="J5513" s="253">
        <f t="shared" ref="J5513:J5576" si="88">IF(E5513="Category 1",1,IF(E5513="Category 2",2,IF(E5513="Category 3",3,0)))</f>
        <v>0</v>
      </c>
    </row>
    <row r="5514" spans="1:10">
      <c r="A5514" s="253">
        <v>5706</v>
      </c>
      <c r="B5514" s="253" t="s">
        <v>533</v>
      </c>
      <c r="C5514" s="253" t="s">
        <v>479</v>
      </c>
      <c r="D5514" s="253" t="s">
        <v>4</v>
      </c>
      <c r="I5514" s="253"/>
      <c r="J5514" s="253">
        <f t="shared" si="88"/>
        <v>0</v>
      </c>
    </row>
    <row r="5515" spans="1:10">
      <c r="A5515" s="253">
        <v>5707</v>
      </c>
      <c r="B5515" s="253" t="s">
        <v>533</v>
      </c>
      <c r="C5515" s="253" t="s">
        <v>479</v>
      </c>
      <c r="D5515" s="253" t="s">
        <v>4</v>
      </c>
      <c r="I5515" s="253"/>
      <c r="J5515" s="253">
        <f t="shared" si="88"/>
        <v>0</v>
      </c>
    </row>
    <row r="5516" spans="1:10">
      <c r="A5516" s="253">
        <v>5708</v>
      </c>
      <c r="B5516" s="253" t="s">
        <v>533</v>
      </c>
      <c r="C5516" s="253" t="s">
        <v>479</v>
      </c>
      <c r="D5516" s="253" t="s">
        <v>4</v>
      </c>
      <c r="I5516" s="253"/>
      <c r="J5516" s="253">
        <f t="shared" si="88"/>
        <v>0</v>
      </c>
    </row>
    <row r="5517" spans="1:10">
      <c r="A5517" s="253">
        <v>5709</v>
      </c>
      <c r="B5517" s="253" t="s">
        <v>533</v>
      </c>
      <c r="C5517" s="253" t="s">
        <v>479</v>
      </c>
      <c r="D5517" s="253" t="s">
        <v>4</v>
      </c>
      <c r="I5517" s="253"/>
      <c r="J5517" s="253">
        <f t="shared" si="88"/>
        <v>0</v>
      </c>
    </row>
    <row r="5518" spans="1:10">
      <c r="A5518" s="253">
        <v>5710</v>
      </c>
      <c r="B5518" s="253" t="s">
        <v>533</v>
      </c>
      <c r="C5518" s="253" t="s">
        <v>479</v>
      </c>
      <c r="D5518" s="253" t="s">
        <v>4</v>
      </c>
      <c r="I5518" s="253"/>
      <c r="J5518" s="253">
        <f t="shared" si="88"/>
        <v>0</v>
      </c>
    </row>
    <row r="5519" spans="1:10">
      <c r="A5519" s="253">
        <v>5711</v>
      </c>
      <c r="B5519" s="253" t="s">
        <v>533</v>
      </c>
      <c r="C5519" s="253" t="s">
        <v>479</v>
      </c>
      <c r="D5519" s="253" t="s">
        <v>4</v>
      </c>
      <c r="I5519" s="253"/>
      <c r="J5519" s="253">
        <f t="shared" si="88"/>
        <v>0</v>
      </c>
    </row>
    <row r="5520" spans="1:10">
      <c r="A5520" s="253">
        <v>5712</v>
      </c>
      <c r="B5520" s="253" t="s">
        <v>533</v>
      </c>
      <c r="C5520" s="253" t="s">
        <v>479</v>
      </c>
      <c r="D5520" s="253" t="s">
        <v>4</v>
      </c>
      <c r="I5520" s="253"/>
      <c r="J5520" s="253">
        <f t="shared" si="88"/>
        <v>0</v>
      </c>
    </row>
    <row r="5521" spans="1:10">
      <c r="A5521" s="253">
        <v>5713</v>
      </c>
      <c r="B5521" s="253" t="s">
        <v>533</v>
      </c>
      <c r="C5521" s="253" t="s">
        <v>479</v>
      </c>
      <c r="D5521" s="253" t="s">
        <v>4</v>
      </c>
      <c r="I5521" s="253"/>
      <c r="J5521" s="253">
        <f t="shared" si="88"/>
        <v>0</v>
      </c>
    </row>
    <row r="5522" spans="1:10">
      <c r="A5522" s="253">
        <v>5714</v>
      </c>
      <c r="B5522" s="253" t="s">
        <v>533</v>
      </c>
      <c r="C5522" s="253" t="s">
        <v>479</v>
      </c>
      <c r="D5522" s="253" t="s">
        <v>4</v>
      </c>
      <c r="I5522" s="253"/>
      <c r="J5522" s="253">
        <f t="shared" si="88"/>
        <v>0</v>
      </c>
    </row>
    <row r="5523" spans="1:10">
      <c r="A5523" s="253">
        <v>5715</v>
      </c>
      <c r="B5523" s="253" t="s">
        <v>533</v>
      </c>
      <c r="C5523" s="253" t="s">
        <v>479</v>
      </c>
      <c r="D5523" s="253" t="s">
        <v>4</v>
      </c>
      <c r="I5523" s="253"/>
      <c r="J5523" s="253">
        <f t="shared" si="88"/>
        <v>0</v>
      </c>
    </row>
    <row r="5524" spans="1:10">
      <c r="A5524" s="253">
        <v>5716</v>
      </c>
      <c r="B5524" s="253" t="s">
        <v>533</v>
      </c>
      <c r="C5524" s="253" t="s">
        <v>479</v>
      </c>
      <c r="D5524" s="253" t="s">
        <v>4</v>
      </c>
      <c r="I5524" s="253"/>
      <c r="J5524" s="253">
        <f t="shared" si="88"/>
        <v>0</v>
      </c>
    </row>
    <row r="5525" spans="1:10">
      <c r="A5525" s="253">
        <v>5717</v>
      </c>
      <c r="B5525" s="253" t="s">
        <v>533</v>
      </c>
      <c r="C5525" s="253" t="s">
        <v>479</v>
      </c>
      <c r="D5525" s="253" t="s">
        <v>4</v>
      </c>
      <c r="I5525" s="253"/>
      <c r="J5525" s="253">
        <f t="shared" si="88"/>
        <v>0</v>
      </c>
    </row>
    <row r="5526" spans="1:10">
      <c r="A5526" s="253">
        <v>5718</v>
      </c>
      <c r="B5526" s="253" t="s">
        <v>533</v>
      </c>
      <c r="C5526" s="253" t="s">
        <v>479</v>
      </c>
      <c r="D5526" s="253" t="s">
        <v>4</v>
      </c>
      <c r="I5526" s="253"/>
      <c r="J5526" s="253">
        <f t="shared" si="88"/>
        <v>0</v>
      </c>
    </row>
    <row r="5527" spans="1:10">
      <c r="A5527" s="253">
        <v>5719</v>
      </c>
      <c r="B5527" s="253" t="s">
        <v>533</v>
      </c>
      <c r="C5527" s="253" t="s">
        <v>479</v>
      </c>
      <c r="D5527" s="253" t="s">
        <v>4</v>
      </c>
      <c r="E5527" s="254" t="s">
        <v>570</v>
      </c>
      <c r="J5527" s="253">
        <f t="shared" si="88"/>
        <v>2</v>
      </c>
    </row>
    <row r="5528" spans="1:10">
      <c r="A5528" s="253">
        <v>5720</v>
      </c>
      <c r="B5528" s="253" t="s">
        <v>533</v>
      </c>
      <c r="C5528" s="253" t="s">
        <v>479</v>
      </c>
      <c r="D5528" s="253" t="s">
        <v>4</v>
      </c>
      <c r="I5528" s="253"/>
      <c r="J5528" s="253">
        <f t="shared" si="88"/>
        <v>0</v>
      </c>
    </row>
    <row r="5529" spans="1:10">
      <c r="A5529" s="253">
        <v>5721</v>
      </c>
      <c r="B5529" s="253" t="s">
        <v>533</v>
      </c>
      <c r="C5529" s="253" t="s">
        <v>479</v>
      </c>
      <c r="D5529" s="253" t="s">
        <v>4</v>
      </c>
      <c r="I5529" s="253"/>
      <c r="J5529" s="253">
        <f t="shared" si="88"/>
        <v>0</v>
      </c>
    </row>
    <row r="5530" spans="1:10">
      <c r="A5530" s="253">
        <v>5722</v>
      </c>
      <c r="B5530" s="253" t="s">
        <v>533</v>
      </c>
      <c r="C5530" s="253" t="s">
        <v>479</v>
      </c>
      <c r="D5530" s="253" t="s">
        <v>4</v>
      </c>
      <c r="I5530" s="253"/>
      <c r="J5530" s="253">
        <f t="shared" si="88"/>
        <v>0</v>
      </c>
    </row>
    <row r="5531" spans="1:10">
      <c r="A5531" s="253">
        <v>5723</v>
      </c>
      <c r="B5531" s="253" t="s">
        <v>533</v>
      </c>
      <c r="C5531" s="253" t="s">
        <v>479</v>
      </c>
      <c r="D5531" s="253" t="s">
        <v>4</v>
      </c>
      <c r="I5531" s="253"/>
      <c r="J5531" s="253">
        <f t="shared" si="88"/>
        <v>0</v>
      </c>
    </row>
    <row r="5532" spans="1:10">
      <c r="A5532" s="253">
        <v>5724</v>
      </c>
      <c r="B5532" s="253" t="s">
        <v>533</v>
      </c>
      <c r="C5532" s="253" t="s">
        <v>479</v>
      </c>
      <c r="D5532" s="253" t="s">
        <v>4</v>
      </c>
      <c r="I5532" s="253"/>
      <c r="J5532" s="253">
        <f t="shared" si="88"/>
        <v>0</v>
      </c>
    </row>
    <row r="5533" spans="1:10">
      <c r="A5533" s="253">
        <v>5725</v>
      </c>
      <c r="B5533" s="253" t="s">
        <v>533</v>
      </c>
      <c r="C5533" s="253" t="s">
        <v>479</v>
      </c>
      <c r="D5533" s="253" t="s">
        <v>4</v>
      </c>
      <c r="I5533" s="253"/>
      <c r="J5533" s="253">
        <f t="shared" si="88"/>
        <v>0</v>
      </c>
    </row>
    <row r="5534" spans="1:10">
      <c r="A5534" s="253">
        <v>5726</v>
      </c>
      <c r="B5534" s="253" t="s">
        <v>533</v>
      </c>
      <c r="C5534" s="253" t="s">
        <v>479</v>
      </c>
      <c r="D5534" s="253" t="s">
        <v>4</v>
      </c>
      <c r="I5534" s="253"/>
      <c r="J5534" s="253">
        <f t="shared" si="88"/>
        <v>0</v>
      </c>
    </row>
    <row r="5535" spans="1:10">
      <c r="A5535" s="253">
        <v>5727</v>
      </c>
      <c r="B5535" s="253" t="s">
        <v>533</v>
      </c>
      <c r="C5535" s="253" t="s">
        <v>479</v>
      </c>
      <c r="D5535" s="253" t="s">
        <v>4</v>
      </c>
      <c r="I5535" s="253"/>
      <c r="J5535" s="253">
        <f t="shared" si="88"/>
        <v>0</v>
      </c>
    </row>
    <row r="5536" spans="1:10">
      <c r="A5536" s="253">
        <v>5728</v>
      </c>
      <c r="B5536" s="253" t="s">
        <v>533</v>
      </c>
      <c r="C5536" s="253" t="s">
        <v>479</v>
      </c>
      <c r="D5536" s="253" t="s">
        <v>4</v>
      </c>
      <c r="I5536" s="253"/>
      <c r="J5536" s="253">
        <f t="shared" si="88"/>
        <v>0</v>
      </c>
    </row>
    <row r="5537" spans="1:10">
      <c r="A5537" s="253">
        <v>5729</v>
      </c>
      <c r="B5537" s="253" t="s">
        <v>533</v>
      </c>
      <c r="C5537" s="253" t="s">
        <v>479</v>
      </c>
      <c r="D5537" s="253" t="s">
        <v>4</v>
      </c>
      <c r="I5537" s="253"/>
      <c r="J5537" s="253">
        <f t="shared" si="88"/>
        <v>0</v>
      </c>
    </row>
    <row r="5538" spans="1:10">
      <c r="A5538" s="253">
        <v>5730</v>
      </c>
      <c r="B5538" s="253" t="s">
        <v>533</v>
      </c>
      <c r="C5538" s="253" t="s">
        <v>479</v>
      </c>
      <c r="D5538" s="253" t="s">
        <v>4</v>
      </c>
      <c r="I5538" s="253"/>
      <c r="J5538" s="253">
        <f t="shared" si="88"/>
        <v>0</v>
      </c>
    </row>
    <row r="5539" spans="1:10">
      <c r="A5539" s="253">
        <v>5731</v>
      </c>
      <c r="B5539" s="253" t="s">
        <v>533</v>
      </c>
      <c r="C5539" s="253" t="s">
        <v>479</v>
      </c>
      <c r="D5539" s="253" t="s">
        <v>4</v>
      </c>
      <c r="I5539" s="253"/>
      <c r="J5539" s="253">
        <f t="shared" si="88"/>
        <v>0</v>
      </c>
    </row>
    <row r="5540" spans="1:10">
      <c r="A5540" s="253">
        <v>5732</v>
      </c>
      <c r="B5540" s="253" t="s">
        <v>533</v>
      </c>
      <c r="C5540" s="253" t="s">
        <v>479</v>
      </c>
      <c r="D5540" s="253" t="s">
        <v>4</v>
      </c>
      <c r="I5540" s="253"/>
      <c r="J5540" s="253">
        <f t="shared" si="88"/>
        <v>0</v>
      </c>
    </row>
    <row r="5541" spans="1:10">
      <c r="A5541" s="253">
        <v>5733</v>
      </c>
      <c r="B5541" s="253" t="s">
        <v>533</v>
      </c>
      <c r="C5541" s="253" t="s">
        <v>479</v>
      </c>
      <c r="D5541" s="253" t="s">
        <v>4</v>
      </c>
      <c r="I5541" s="253"/>
      <c r="J5541" s="253">
        <f t="shared" si="88"/>
        <v>0</v>
      </c>
    </row>
    <row r="5542" spans="1:10">
      <c r="A5542" s="253">
        <v>5734</v>
      </c>
      <c r="B5542" s="253" t="s">
        <v>533</v>
      </c>
      <c r="C5542" s="253" t="s">
        <v>479</v>
      </c>
      <c r="D5542" s="253" t="s">
        <v>4</v>
      </c>
      <c r="I5542" s="253"/>
      <c r="J5542" s="253">
        <f t="shared" si="88"/>
        <v>0</v>
      </c>
    </row>
    <row r="5543" spans="1:10">
      <c r="A5543" s="253">
        <v>5735</v>
      </c>
      <c r="B5543" s="253" t="s">
        <v>533</v>
      </c>
      <c r="C5543" s="253" t="s">
        <v>479</v>
      </c>
      <c r="D5543" s="253" t="s">
        <v>4</v>
      </c>
      <c r="I5543" s="253"/>
      <c r="J5543" s="253">
        <f t="shared" si="88"/>
        <v>0</v>
      </c>
    </row>
    <row r="5544" spans="1:10">
      <c r="A5544" s="253">
        <v>5736</v>
      </c>
      <c r="B5544" s="253" t="s">
        <v>533</v>
      </c>
      <c r="C5544" s="253" t="s">
        <v>479</v>
      </c>
      <c r="D5544" s="253" t="s">
        <v>4</v>
      </c>
      <c r="I5544" s="253"/>
      <c r="J5544" s="253">
        <f t="shared" si="88"/>
        <v>0</v>
      </c>
    </row>
    <row r="5545" spans="1:10">
      <c r="A5545" s="253">
        <v>5737</v>
      </c>
      <c r="B5545" s="253" t="s">
        <v>533</v>
      </c>
      <c r="C5545" s="253" t="s">
        <v>479</v>
      </c>
      <c r="D5545" s="253" t="s">
        <v>4</v>
      </c>
      <c r="I5545" s="253"/>
      <c r="J5545" s="253">
        <f t="shared" si="88"/>
        <v>0</v>
      </c>
    </row>
    <row r="5546" spans="1:10">
      <c r="A5546" s="253">
        <v>5738</v>
      </c>
      <c r="B5546" s="253" t="s">
        <v>533</v>
      </c>
      <c r="C5546" s="253" t="s">
        <v>479</v>
      </c>
      <c r="D5546" s="253" t="s">
        <v>4</v>
      </c>
      <c r="I5546" s="253"/>
      <c r="J5546" s="253">
        <f t="shared" si="88"/>
        <v>0</v>
      </c>
    </row>
    <row r="5547" spans="1:10">
      <c r="A5547" s="253">
        <v>5739</v>
      </c>
      <c r="B5547" s="253" t="s">
        <v>533</v>
      </c>
      <c r="C5547" s="253" t="s">
        <v>479</v>
      </c>
      <c r="D5547" s="253" t="s">
        <v>4</v>
      </c>
      <c r="I5547" s="253"/>
      <c r="J5547" s="253">
        <f t="shared" si="88"/>
        <v>0</v>
      </c>
    </row>
    <row r="5548" spans="1:10">
      <c r="A5548" s="253">
        <v>5740</v>
      </c>
      <c r="B5548" s="253" t="s">
        <v>533</v>
      </c>
      <c r="C5548" s="253" t="s">
        <v>479</v>
      </c>
      <c r="D5548" s="253" t="s">
        <v>4</v>
      </c>
      <c r="I5548" s="253"/>
      <c r="J5548" s="253">
        <f t="shared" si="88"/>
        <v>0</v>
      </c>
    </row>
    <row r="5549" spans="1:10">
      <c r="A5549" s="253">
        <v>5741</v>
      </c>
      <c r="B5549" s="253" t="s">
        <v>533</v>
      </c>
      <c r="C5549" s="253" t="s">
        <v>479</v>
      </c>
      <c r="D5549" s="253" t="s">
        <v>4</v>
      </c>
      <c r="I5549" s="253"/>
      <c r="J5549" s="253">
        <f t="shared" si="88"/>
        <v>0</v>
      </c>
    </row>
    <row r="5550" spans="1:10">
      <c r="A5550" s="253">
        <v>5742</v>
      </c>
      <c r="B5550" s="253" t="s">
        <v>533</v>
      </c>
      <c r="C5550" s="253" t="s">
        <v>479</v>
      </c>
      <c r="D5550" s="253" t="s">
        <v>4</v>
      </c>
      <c r="I5550" s="253"/>
      <c r="J5550" s="253">
        <f t="shared" si="88"/>
        <v>0</v>
      </c>
    </row>
    <row r="5551" spans="1:10">
      <c r="A5551" s="253">
        <v>5743</v>
      </c>
      <c r="B5551" s="253" t="s">
        <v>533</v>
      </c>
      <c r="C5551" s="253" t="s">
        <v>479</v>
      </c>
      <c r="D5551" s="253" t="s">
        <v>4</v>
      </c>
      <c r="I5551" s="253"/>
      <c r="J5551" s="253">
        <f t="shared" si="88"/>
        <v>0</v>
      </c>
    </row>
    <row r="5552" spans="1:10">
      <c r="A5552" s="253">
        <v>5744</v>
      </c>
      <c r="B5552" s="253" t="s">
        <v>533</v>
      </c>
      <c r="C5552" s="253" t="s">
        <v>479</v>
      </c>
      <c r="D5552" s="253" t="s">
        <v>4</v>
      </c>
      <c r="I5552" s="253"/>
      <c r="J5552" s="253">
        <f t="shared" si="88"/>
        <v>0</v>
      </c>
    </row>
    <row r="5553" spans="1:10">
      <c r="A5553" s="253">
        <v>5745</v>
      </c>
      <c r="B5553" s="253" t="s">
        <v>533</v>
      </c>
      <c r="C5553" s="253" t="s">
        <v>479</v>
      </c>
      <c r="D5553" s="253" t="s">
        <v>4</v>
      </c>
      <c r="I5553" s="253"/>
      <c r="J5553" s="253">
        <f t="shared" si="88"/>
        <v>0</v>
      </c>
    </row>
    <row r="5554" spans="1:10">
      <c r="A5554" s="253">
        <v>5746</v>
      </c>
      <c r="B5554" s="253" t="s">
        <v>533</v>
      </c>
      <c r="C5554" s="253" t="s">
        <v>479</v>
      </c>
      <c r="D5554" s="253" t="s">
        <v>4</v>
      </c>
      <c r="I5554" s="253"/>
      <c r="J5554" s="253">
        <f t="shared" si="88"/>
        <v>0</v>
      </c>
    </row>
    <row r="5555" spans="1:10">
      <c r="A5555" s="253">
        <v>5747</v>
      </c>
      <c r="B5555" s="253" t="s">
        <v>533</v>
      </c>
      <c r="C5555" s="253" t="s">
        <v>479</v>
      </c>
      <c r="D5555" s="253" t="s">
        <v>4</v>
      </c>
      <c r="I5555" s="253"/>
      <c r="J5555" s="253">
        <f t="shared" si="88"/>
        <v>0</v>
      </c>
    </row>
    <row r="5556" spans="1:10">
      <c r="A5556" s="253">
        <v>5748</v>
      </c>
      <c r="B5556" s="253" t="s">
        <v>533</v>
      </c>
      <c r="C5556" s="253" t="s">
        <v>479</v>
      </c>
      <c r="D5556" s="253" t="s">
        <v>4</v>
      </c>
      <c r="I5556" s="253"/>
      <c r="J5556" s="253">
        <f t="shared" si="88"/>
        <v>0</v>
      </c>
    </row>
    <row r="5557" spans="1:10">
      <c r="A5557" s="253">
        <v>5749</v>
      </c>
      <c r="B5557" s="253" t="s">
        <v>533</v>
      </c>
      <c r="C5557" s="253" t="s">
        <v>479</v>
      </c>
      <c r="D5557" s="253" t="s">
        <v>4</v>
      </c>
      <c r="I5557" s="253"/>
      <c r="J5557" s="253">
        <f t="shared" si="88"/>
        <v>0</v>
      </c>
    </row>
    <row r="5558" spans="1:10">
      <c r="A5558" s="253">
        <v>5750</v>
      </c>
      <c r="B5558" s="253" t="s">
        <v>533</v>
      </c>
      <c r="C5558" s="253" t="s">
        <v>479</v>
      </c>
      <c r="D5558" s="253" t="s">
        <v>4</v>
      </c>
      <c r="I5558" s="253"/>
      <c r="J5558" s="253">
        <f t="shared" si="88"/>
        <v>0</v>
      </c>
    </row>
    <row r="5559" spans="1:10">
      <c r="A5559" s="253">
        <v>5751</v>
      </c>
      <c r="B5559" s="253" t="s">
        <v>533</v>
      </c>
      <c r="C5559" s="253" t="s">
        <v>479</v>
      </c>
      <c r="D5559" s="253" t="s">
        <v>4</v>
      </c>
      <c r="I5559" s="253"/>
      <c r="J5559" s="253">
        <f t="shared" si="88"/>
        <v>0</v>
      </c>
    </row>
    <row r="5560" spans="1:10">
      <c r="A5560" s="253">
        <v>5752</v>
      </c>
      <c r="B5560" s="253" t="s">
        <v>533</v>
      </c>
      <c r="C5560" s="253" t="s">
        <v>479</v>
      </c>
      <c r="D5560" s="253" t="s">
        <v>4</v>
      </c>
      <c r="I5560" s="253"/>
      <c r="J5560" s="253">
        <f t="shared" si="88"/>
        <v>0</v>
      </c>
    </row>
    <row r="5561" spans="1:10">
      <c r="A5561" s="253">
        <v>5753</v>
      </c>
      <c r="B5561" s="253" t="s">
        <v>533</v>
      </c>
      <c r="C5561" s="253" t="s">
        <v>479</v>
      </c>
      <c r="D5561" s="253" t="s">
        <v>4</v>
      </c>
      <c r="I5561" s="253"/>
      <c r="J5561" s="253">
        <f t="shared" si="88"/>
        <v>0</v>
      </c>
    </row>
    <row r="5562" spans="1:10">
      <c r="A5562" s="253">
        <v>5754</v>
      </c>
      <c r="B5562" s="253" t="s">
        <v>533</v>
      </c>
      <c r="C5562" s="253" t="s">
        <v>479</v>
      </c>
      <c r="D5562" s="253" t="s">
        <v>4</v>
      </c>
      <c r="I5562" s="253"/>
      <c r="J5562" s="253">
        <f t="shared" si="88"/>
        <v>0</v>
      </c>
    </row>
    <row r="5563" spans="1:10">
      <c r="A5563" s="253">
        <v>5755</v>
      </c>
      <c r="B5563" s="253" t="s">
        <v>533</v>
      </c>
      <c r="C5563" s="253" t="s">
        <v>479</v>
      </c>
      <c r="D5563" s="253" t="s">
        <v>4</v>
      </c>
      <c r="I5563" s="253"/>
      <c r="J5563" s="253">
        <f t="shared" si="88"/>
        <v>0</v>
      </c>
    </row>
    <row r="5564" spans="1:10">
      <c r="A5564" s="253">
        <v>5756</v>
      </c>
      <c r="B5564" s="253" t="s">
        <v>533</v>
      </c>
      <c r="C5564" s="253" t="s">
        <v>479</v>
      </c>
      <c r="D5564" s="253" t="s">
        <v>4</v>
      </c>
      <c r="I5564" s="253"/>
      <c r="J5564" s="253">
        <f t="shared" si="88"/>
        <v>0</v>
      </c>
    </row>
    <row r="5565" spans="1:10">
      <c r="A5565" s="253">
        <v>5757</v>
      </c>
      <c r="B5565" s="253" t="s">
        <v>533</v>
      </c>
      <c r="C5565" s="253" t="s">
        <v>479</v>
      </c>
      <c r="D5565" s="253" t="s">
        <v>4</v>
      </c>
      <c r="I5565" s="253"/>
      <c r="J5565" s="253">
        <f t="shared" si="88"/>
        <v>0</v>
      </c>
    </row>
    <row r="5566" spans="1:10">
      <c r="A5566" s="253">
        <v>5758</v>
      </c>
      <c r="B5566" s="253" t="s">
        <v>533</v>
      </c>
      <c r="C5566" s="253" t="s">
        <v>479</v>
      </c>
      <c r="D5566" s="253" t="s">
        <v>4</v>
      </c>
      <c r="I5566" s="253"/>
      <c r="J5566" s="253">
        <f t="shared" si="88"/>
        <v>0</v>
      </c>
    </row>
    <row r="5567" spans="1:10">
      <c r="A5567" s="253">
        <v>5759</v>
      </c>
      <c r="B5567" s="253" t="s">
        <v>533</v>
      </c>
      <c r="C5567" s="253" t="s">
        <v>479</v>
      </c>
      <c r="D5567" s="253" t="s">
        <v>4</v>
      </c>
      <c r="I5567" s="253"/>
      <c r="J5567" s="253">
        <f t="shared" si="88"/>
        <v>0</v>
      </c>
    </row>
    <row r="5568" spans="1:10">
      <c r="A5568" s="253">
        <v>5760</v>
      </c>
      <c r="B5568" s="253" t="s">
        <v>533</v>
      </c>
      <c r="C5568" s="253" t="s">
        <v>479</v>
      </c>
      <c r="D5568" s="253" t="s">
        <v>4</v>
      </c>
      <c r="I5568" s="253"/>
      <c r="J5568" s="253">
        <f t="shared" si="88"/>
        <v>0</v>
      </c>
    </row>
    <row r="5569" spans="1:10">
      <c r="A5569" s="253">
        <v>5761</v>
      </c>
      <c r="B5569" s="253" t="s">
        <v>533</v>
      </c>
      <c r="C5569" s="253" t="s">
        <v>479</v>
      </c>
      <c r="D5569" s="253" t="s">
        <v>4</v>
      </c>
      <c r="I5569" s="253"/>
      <c r="J5569" s="253">
        <f t="shared" si="88"/>
        <v>0</v>
      </c>
    </row>
    <row r="5570" spans="1:10">
      <c r="A5570" s="253">
        <v>5762</v>
      </c>
      <c r="B5570" s="253" t="s">
        <v>533</v>
      </c>
      <c r="C5570" s="253" t="s">
        <v>479</v>
      </c>
      <c r="D5570" s="253" t="s">
        <v>4</v>
      </c>
      <c r="I5570" s="253"/>
      <c r="J5570" s="253">
        <f t="shared" si="88"/>
        <v>0</v>
      </c>
    </row>
    <row r="5571" spans="1:10">
      <c r="A5571" s="253">
        <v>5763</v>
      </c>
      <c r="B5571" s="253" t="s">
        <v>533</v>
      </c>
      <c r="C5571" s="253" t="s">
        <v>479</v>
      </c>
      <c r="D5571" s="253" t="s">
        <v>4</v>
      </c>
      <c r="I5571" s="253"/>
      <c r="J5571" s="253">
        <f t="shared" si="88"/>
        <v>0</v>
      </c>
    </row>
    <row r="5572" spans="1:10">
      <c r="A5572" s="253">
        <v>5764</v>
      </c>
      <c r="B5572" s="253" t="s">
        <v>533</v>
      </c>
      <c r="C5572" s="253" t="s">
        <v>479</v>
      </c>
      <c r="D5572" s="253" t="s">
        <v>4</v>
      </c>
      <c r="I5572" s="253"/>
      <c r="J5572" s="253">
        <f t="shared" si="88"/>
        <v>0</v>
      </c>
    </row>
    <row r="5573" spans="1:10">
      <c r="A5573" s="253">
        <v>5765</v>
      </c>
      <c r="B5573" s="253" t="s">
        <v>533</v>
      </c>
      <c r="C5573" s="253" t="s">
        <v>479</v>
      </c>
      <c r="D5573" s="253" t="s">
        <v>4</v>
      </c>
      <c r="I5573" s="253"/>
      <c r="J5573" s="253">
        <f t="shared" si="88"/>
        <v>0</v>
      </c>
    </row>
    <row r="5574" spans="1:10">
      <c r="A5574" s="253">
        <v>5766</v>
      </c>
      <c r="B5574" s="253" t="s">
        <v>533</v>
      </c>
      <c r="C5574" s="253" t="s">
        <v>479</v>
      </c>
      <c r="D5574" s="253" t="s">
        <v>4</v>
      </c>
      <c r="I5574" s="253"/>
      <c r="J5574" s="253">
        <f t="shared" si="88"/>
        <v>0</v>
      </c>
    </row>
    <row r="5575" spans="1:10">
      <c r="A5575" s="253">
        <v>5767</v>
      </c>
      <c r="B5575" s="253" t="s">
        <v>533</v>
      </c>
      <c r="C5575" s="253" t="s">
        <v>479</v>
      </c>
      <c r="D5575" s="253" t="s">
        <v>4</v>
      </c>
      <c r="I5575" s="253"/>
      <c r="J5575" s="253">
        <f t="shared" si="88"/>
        <v>0</v>
      </c>
    </row>
    <row r="5576" spans="1:10">
      <c r="A5576" s="253">
        <v>5768</v>
      </c>
      <c r="B5576" s="253" t="s">
        <v>533</v>
      </c>
      <c r="C5576" s="253" t="s">
        <v>479</v>
      </c>
      <c r="D5576" s="253" t="s">
        <v>4</v>
      </c>
      <c r="I5576" s="253"/>
      <c r="J5576" s="253">
        <f t="shared" si="88"/>
        <v>0</v>
      </c>
    </row>
    <row r="5577" spans="1:10">
      <c r="A5577" s="253">
        <v>5769</v>
      </c>
      <c r="B5577" s="253" t="s">
        <v>533</v>
      </c>
      <c r="C5577" s="253" t="s">
        <v>479</v>
      </c>
      <c r="D5577" s="253" t="s">
        <v>4</v>
      </c>
      <c r="I5577" s="253"/>
      <c r="J5577" s="253">
        <f t="shared" ref="J5577:J5640" si="89">IF(E5577="Category 1",1,IF(E5577="Category 2",2,IF(E5577="Category 3",3,0)))</f>
        <v>0</v>
      </c>
    </row>
    <row r="5578" spans="1:10">
      <c r="A5578" s="253">
        <v>5770</v>
      </c>
      <c r="B5578" s="253" t="s">
        <v>533</v>
      </c>
      <c r="C5578" s="253" t="s">
        <v>479</v>
      </c>
      <c r="D5578" s="253" t="s">
        <v>4</v>
      </c>
      <c r="I5578" s="253"/>
      <c r="J5578" s="253">
        <f t="shared" si="89"/>
        <v>0</v>
      </c>
    </row>
    <row r="5579" spans="1:10">
      <c r="A5579" s="253">
        <v>5771</v>
      </c>
      <c r="B5579" s="253" t="s">
        <v>533</v>
      </c>
      <c r="C5579" s="253" t="s">
        <v>479</v>
      </c>
      <c r="D5579" s="253" t="s">
        <v>4</v>
      </c>
      <c r="I5579" s="253"/>
      <c r="J5579" s="253">
        <f t="shared" si="89"/>
        <v>0</v>
      </c>
    </row>
    <row r="5580" spans="1:10">
      <c r="A5580" s="253">
        <v>5772</v>
      </c>
      <c r="B5580" s="253" t="s">
        <v>533</v>
      </c>
      <c r="C5580" s="253" t="s">
        <v>479</v>
      </c>
      <c r="D5580" s="253" t="s">
        <v>4</v>
      </c>
      <c r="I5580" s="253"/>
      <c r="J5580" s="253">
        <f t="shared" si="89"/>
        <v>0</v>
      </c>
    </row>
    <row r="5581" spans="1:10">
      <c r="A5581" s="253">
        <v>5773</v>
      </c>
      <c r="B5581" s="253" t="s">
        <v>533</v>
      </c>
      <c r="C5581" s="253" t="s">
        <v>479</v>
      </c>
      <c r="D5581" s="253" t="s">
        <v>4</v>
      </c>
      <c r="I5581" s="253"/>
      <c r="J5581" s="253">
        <f t="shared" si="89"/>
        <v>0</v>
      </c>
    </row>
    <row r="5582" spans="1:10">
      <c r="A5582" s="253">
        <v>5774</v>
      </c>
      <c r="B5582" s="253" t="s">
        <v>533</v>
      </c>
      <c r="C5582" s="253" t="s">
        <v>479</v>
      </c>
      <c r="D5582" s="253" t="s">
        <v>4</v>
      </c>
      <c r="I5582" s="253"/>
      <c r="J5582" s="253">
        <f t="shared" si="89"/>
        <v>0</v>
      </c>
    </row>
    <row r="5583" spans="1:10">
      <c r="A5583" s="253">
        <v>5775</v>
      </c>
      <c r="B5583" s="253" t="s">
        <v>533</v>
      </c>
      <c r="C5583" s="253" t="s">
        <v>479</v>
      </c>
      <c r="D5583" s="253" t="s">
        <v>4</v>
      </c>
      <c r="I5583" s="253"/>
      <c r="J5583" s="253">
        <f t="shared" si="89"/>
        <v>0</v>
      </c>
    </row>
    <row r="5584" spans="1:10">
      <c r="A5584" s="253">
        <v>5776</v>
      </c>
      <c r="B5584" s="253" t="s">
        <v>533</v>
      </c>
      <c r="C5584" s="253" t="s">
        <v>479</v>
      </c>
      <c r="D5584" s="253" t="s">
        <v>4</v>
      </c>
      <c r="I5584" s="253"/>
      <c r="J5584" s="253">
        <f t="shared" si="89"/>
        <v>0</v>
      </c>
    </row>
    <row r="5585" spans="1:10">
      <c r="A5585" s="253">
        <v>5777</v>
      </c>
      <c r="B5585" s="253" t="s">
        <v>533</v>
      </c>
      <c r="C5585" s="253" t="s">
        <v>479</v>
      </c>
      <c r="D5585" s="253" t="s">
        <v>4</v>
      </c>
      <c r="I5585" s="253"/>
      <c r="J5585" s="253">
        <f t="shared" si="89"/>
        <v>0</v>
      </c>
    </row>
    <row r="5586" spans="1:10">
      <c r="A5586" s="253">
        <v>5778</v>
      </c>
      <c r="B5586" s="253" t="s">
        <v>533</v>
      </c>
      <c r="C5586" s="253" t="s">
        <v>479</v>
      </c>
      <c r="D5586" s="253" t="s">
        <v>4</v>
      </c>
      <c r="I5586" s="253"/>
      <c r="J5586" s="253">
        <f t="shared" si="89"/>
        <v>0</v>
      </c>
    </row>
    <row r="5587" spans="1:10">
      <c r="A5587" s="253">
        <v>5779</v>
      </c>
      <c r="B5587" s="253" t="s">
        <v>533</v>
      </c>
      <c r="C5587" s="253" t="s">
        <v>479</v>
      </c>
      <c r="D5587" s="253" t="s">
        <v>4</v>
      </c>
      <c r="I5587" s="253"/>
      <c r="J5587" s="253">
        <f t="shared" si="89"/>
        <v>0</v>
      </c>
    </row>
    <row r="5588" spans="1:10">
      <c r="A5588" s="253">
        <v>5780</v>
      </c>
      <c r="B5588" s="253" t="s">
        <v>533</v>
      </c>
      <c r="C5588" s="253" t="s">
        <v>479</v>
      </c>
      <c r="D5588" s="253" t="s">
        <v>4</v>
      </c>
      <c r="I5588" s="253"/>
      <c r="J5588" s="253">
        <f t="shared" si="89"/>
        <v>0</v>
      </c>
    </row>
    <row r="5589" spans="1:10">
      <c r="A5589" s="253">
        <v>5781</v>
      </c>
      <c r="B5589" s="253" t="s">
        <v>533</v>
      </c>
      <c r="C5589" s="253" t="s">
        <v>479</v>
      </c>
      <c r="D5589" s="253" t="s">
        <v>4</v>
      </c>
      <c r="I5589" s="253"/>
      <c r="J5589" s="253">
        <f t="shared" si="89"/>
        <v>0</v>
      </c>
    </row>
    <row r="5590" spans="1:10">
      <c r="A5590" s="253">
        <v>5782</v>
      </c>
      <c r="B5590" s="253" t="s">
        <v>533</v>
      </c>
      <c r="C5590" s="253" t="s">
        <v>479</v>
      </c>
      <c r="D5590" s="253" t="s">
        <v>4</v>
      </c>
      <c r="I5590" s="253"/>
      <c r="J5590" s="253">
        <f t="shared" si="89"/>
        <v>0</v>
      </c>
    </row>
    <row r="5591" spans="1:10">
      <c r="A5591" s="253">
        <v>5783</v>
      </c>
      <c r="B5591" s="253" t="s">
        <v>533</v>
      </c>
      <c r="C5591" s="253" t="s">
        <v>479</v>
      </c>
      <c r="D5591" s="253" t="s">
        <v>4</v>
      </c>
      <c r="I5591" s="253"/>
      <c r="J5591" s="253">
        <f t="shared" si="89"/>
        <v>0</v>
      </c>
    </row>
    <row r="5592" spans="1:10">
      <c r="A5592" s="253">
        <v>5784</v>
      </c>
      <c r="B5592" s="253" t="s">
        <v>533</v>
      </c>
      <c r="C5592" s="253" t="s">
        <v>479</v>
      </c>
      <c r="D5592" s="253" t="s">
        <v>4</v>
      </c>
      <c r="I5592" s="253"/>
      <c r="J5592" s="253">
        <f t="shared" si="89"/>
        <v>0</v>
      </c>
    </row>
    <row r="5593" spans="1:10">
      <c r="A5593" s="253">
        <v>5785</v>
      </c>
      <c r="B5593" s="253" t="s">
        <v>533</v>
      </c>
      <c r="C5593" s="253" t="s">
        <v>479</v>
      </c>
      <c r="D5593" s="253" t="s">
        <v>4</v>
      </c>
      <c r="I5593" s="253"/>
      <c r="J5593" s="253">
        <f t="shared" si="89"/>
        <v>0</v>
      </c>
    </row>
    <row r="5594" spans="1:10">
      <c r="A5594" s="253">
        <v>5786</v>
      </c>
      <c r="B5594" s="253" t="s">
        <v>533</v>
      </c>
      <c r="C5594" s="253" t="s">
        <v>479</v>
      </c>
      <c r="D5594" s="253" t="s">
        <v>4</v>
      </c>
      <c r="I5594" s="253"/>
      <c r="J5594" s="253">
        <f t="shared" si="89"/>
        <v>0</v>
      </c>
    </row>
    <row r="5595" spans="1:10">
      <c r="A5595" s="253">
        <v>5787</v>
      </c>
      <c r="B5595" s="253" t="s">
        <v>533</v>
      </c>
      <c r="C5595" s="253" t="s">
        <v>479</v>
      </c>
      <c r="D5595" s="253" t="s">
        <v>4</v>
      </c>
      <c r="I5595" s="253"/>
      <c r="J5595" s="253">
        <f t="shared" si="89"/>
        <v>0</v>
      </c>
    </row>
    <row r="5596" spans="1:10">
      <c r="A5596" s="253">
        <v>5788</v>
      </c>
      <c r="B5596" s="253" t="s">
        <v>533</v>
      </c>
      <c r="C5596" s="253" t="s">
        <v>479</v>
      </c>
      <c r="D5596" s="253" t="s">
        <v>4</v>
      </c>
      <c r="I5596" s="253"/>
      <c r="J5596" s="253">
        <f t="shared" si="89"/>
        <v>0</v>
      </c>
    </row>
    <row r="5597" spans="1:10">
      <c r="A5597" s="253">
        <v>5789</v>
      </c>
      <c r="B5597" s="253" t="s">
        <v>533</v>
      </c>
      <c r="C5597" s="253" t="s">
        <v>479</v>
      </c>
      <c r="D5597" s="253" t="s">
        <v>4</v>
      </c>
      <c r="I5597" s="253"/>
      <c r="J5597" s="253">
        <f t="shared" si="89"/>
        <v>0</v>
      </c>
    </row>
    <row r="5598" spans="1:10">
      <c r="A5598" s="253">
        <v>5790</v>
      </c>
      <c r="B5598" s="253" t="s">
        <v>533</v>
      </c>
      <c r="C5598" s="253" t="s">
        <v>479</v>
      </c>
      <c r="D5598" s="253" t="s">
        <v>4</v>
      </c>
      <c r="I5598" s="253"/>
      <c r="J5598" s="253">
        <f t="shared" si="89"/>
        <v>0</v>
      </c>
    </row>
    <row r="5599" spans="1:10">
      <c r="A5599" s="253">
        <v>5791</v>
      </c>
      <c r="B5599" s="253" t="s">
        <v>533</v>
      </c>
      <c r="C5599" s="253" t="s">
        <v>479</v>
      </c>
      <c r="D5599" s="253" t="s">
        <v>4</v>
      </c>
      <c r="I5599" s="253"/>
      <c r="J5599" s="253">
        <f t="shared" si="89"/>
        <v>0</v>
      </c>
    </row>
    <row r="5600" spans="1:10">
      <c r="A5600" s="253">
        <v>5792</v>
      </c>
      <c r="B5600" s="253" t="s">
        <v>533</v>
      </c>
      <c r="C5600" s="253" t="s">
        <v>479</v>
      </c>
      <c r="D5600" s="253" t="s">
        <v>4</v>
      </c>
      <c r="I5600" s="253"/>
      <c r="J5600" s="253">
        <f t="shared" si="89"/>
        <v>0</v>
      </c>
    </row>
    <row r="5601" spans="1:10">
      <c r="A5601" s="253">
        <v>5793</v>
      </c>
      <c r="B5601" s="253" t="s">
        <v>533</v>
      </c>
      <c r="C5601" s="253" t="s">
        <v>479</v>
      </c>
      <c r="D5601" s="253" t="s">
        <v>4</v>
      </c>
      <c r="I5601" s="253"/>
      <c r="J5601" s="253">
        <f t="shared" si="89"/>
        <v>0</v>
      </c>
    </row>
    <row r="5602" spans="1:10">
      <c r="A5602" s="253">
        <v>5794</v>
      </c>
      <c r="B5602" s="253" t="s">
        <v>533</v>
      </c>
      <c r="C5602" s="253" t="s">
        <v>479</v>
      </c>
      <c r="D5602" s="253" t="s">
        <v>4</v>
      </c>
      <c r="I5602" s="253"/>
      <c r="J5602" s="253">
        <f t="shared" si="89"/>
        <v>0</v>
      </c>
    </row>
    <row r="5603" spans="1:10">
      <c r="A5603" s="253">
        <v>5795</v>
      </c>
      <c r="B5603" s="253" t="s">
        <v>533</v>
      </c>
      <c r="C5603" s="253" t="s">
        <v>479</v>
      </c>
      <c r="D5603" s="253" t="s">
        <v>4</v>
      </c>
      <c r="I5603" s="253"/>
      <c r="J5603" s="253">
        <f t="shared" si="89"/>
        <v>0</v>
      </c>
    </row>
    <row r="5604" spans="1:10">
      <c r="A5604" s="253">
        <v>5796</v>
      </c>
      <c r="B5604" s="253" t="s">
        <v>533</v>
      </c>
      <c r="C5604" s="253" t="s">
        <v>479</v>
      </c>
      <c r="D5604" s="253" t="s">
        <v>4</v>
      </c>
      <c r="I5604" s="253"/>
      <c r="J5604" s="253">
        <f t="shared" si="89"/>
        <v>0</v>
      </c>
    </row>
    <row r="5605" spans="1:10">
      <c r="A5605" s="253">
        <v>5797</v>
      </c>
      <c r="B5605" s="253" t="s">
        <v>533</v>
      </c>
      <c r="C5605" s="253" t="s">
        <v>479</v>
      </c>
      <c r="D5605" s="253" t="s">
        <v>4</v>
      </c>
      <c r="I5605" s="253"/>
      <c r="J5605" s="253">
        <f t="shared" si="89"/>
        <v>0</v>
      </c>
    </row>
    <row r="5606" spans="1:10">
      <c r="A5606" s="253">
        <v>5798</v>
      </c>
      <c r="B5606" s="253" t="s">
        <v>533</v>
      </c>
      <c r="C5606" s="253" t="s">
        <v>479</v>
      </c>
      <c r="D5606" s="253" t="s">
        <v>4</v>
      </c>
      <c r="I5606" s="253"/>
      <c r="J5606" s="253">
        <f t="shared" si="89"/>
        <v>0</v>
      </c>
    </row>
    <row r="5607" spans="1:10">
      <c r="A5607" s="253">
        <v>5799</v>
      </c>
      <c r="B5607" s="253" t="s">
        <v>533</v>
      </c>
      <c r="C5607" s="253" t="s">
        <v>479</v>
      </c>
      <c r="D5607" s="253" t="s">
        <v>4</v>
      </c>
      <c r="I5607" s="253"/>
      <c r="J5607" s="253">
        <f t="shared" si="89"/>
        <v>0</v>
      </c>
    </row>
    <row r="5608" spans="1:10">
      <c r="A5608" s="253">
        <v>5800</v>
      </c>
      <c r="B5608" s="253" t="s">
        <v>533</v>
      </c>
      <c r="C5608" s="253" t="s">
        <v>553</v>
      </c>
      <c r="D5608" s="253" t="s">
        <v>4</v>
      </c>
      <c r="I5608" s="253"/>
      <c r="J5608" s="253">
        <f t="shared" si="89"/>
        <v>0</v>
      </c>
    </row>
    <row r="5609" spans="1:10">
      <c r="A5609" s="253">
        <v>5801</v>
      </c>
      <c r="B5609" s="253" t="s">
        <v>533</v>
      </c>
      <c r="C5609" s="253" t="s">
        <v>553</v>
      </c>
      <c r="D5609" s="253" t="s">
        <v>4</v>
      </c>
      <c r="I5609" s="253"/>
      <c r="J5609" s="253">
        <f t="shared" si="89"/>
        <v>0</v>
      </c>
    </row>
    <row r="5610" spans="1:10">
      <c r="A5610" s="253">
        <v>5802</v>
      </c>
      <c r="B5610" s="253" t="s">
        <v>533</v>
      </c>
      <c r="C5610" s="253" t="s">
        <v>553</v>
      </c>
      <c r="D5610" s="253" t="s">
        <v>4</v>
      </c>
      <c r="I5610" s="253"/>
      <c r="J5610" s="253">
        <f t="shared" si="89"/>
        <v>0</v>
      </c>
    </row>
    <row r="5611" spans="1:10">
      <c r="A5611" s="253">
        <v>5803</v>
      </c>
      <c r="B5611" s="253" t="s">
        <v>533</v>
      </c>
      <c r="C5611" s="253" t="s">
        <v>553</v>
      </c>
      <c r="D5611" s="253" t="s">
        <v>4</v>
      </c>
      <c r="I5611" s="253"/>
      <c r="J5611" s="253">
        <f t="shared" si="89"/>
        <v>0</v>
      </c>
    </row>
    <row r="5612" spans="1:10">
      <c r="A5612" s="253">
        <v>5804</v>
      </c>
      <c r="B5612" s="253" t="s">
        <v>533</v>
      </c>
      <c r="C5612" s="253" t="s">
        <v>553</v>
      </c>
      <c r="D5612" s="253" t="s">
        <v>4</v>
      </c>
      <c r="I5612" s="253"/>
      <c r="J5612" s="253">
        <f t="shared" si="89"/>
        <v>0</v>
      </c>
    </row>
    <row r="5613" spans="1:10">
      <c r="A5613" s="253">
        <v>5805</v>
      </c>
      <c r="B5613" s="253" t="s">
        <v>533</v>
      </c>
      <c r="C5613" s="253" t="s">
        <v>553</v>
      </c>
      <c r="D5613" s="253" t="s">
        <v>4</v>
      </c>
      <c r="I5613" s="253"/>
      <c r="J5613" s="253">
        <f t="shared" si="89"/>
        <v>0</v>
      </c>
    </row>
    <row r="5614" spans="1:10">
      <c r="A5614" s="253">
        <v>5806</v>
      </c>
      <c r="B5614" s="253" t="s">
        <v>533</v>
      </c>
      <c r="C5614" s="253" t="s">
        <v>553</v>
      </c>
      <c r="D5614" s="253" t="s">
        <v>4</v>
      </c>
      <c r="I5614" s="253"/>
      <c r="J5614" s="253">
        <f t="shared" si="89"/>
        <v>0</v>
      </c>
    </row>
    <row r="5615" spans="1:10">
      <c r="A5615" s="253">
        <v>5807</v>
      </c>
      <c r="B5615" s="253" t="s">
        <v>533</v>
      </c>
      <c r="C5615" s="253" t="s">
        <v>553</v>
      </c>
      <c r="D5615" s="253" t="s">
        <v>4</v>
      </c>
      <c r="I5615" s="253"/>
      <c r="J5615" s="253">
        <f t="shared" si="89"/>
        <v>0</v>
      </c>
    </row>
    <row r="5616" spans="1:10">
      <c r="A5616" s="253">
        <v>5808</v>
      </c>
      <c r="B5616" s="253" t="s">
        <v>533</v>
      </c>
      <c r="C5616" s="253" t="s">
        <v>553</v>
      </c>
      <c r="D5616" s="253" t="s">
        <v>4</v>
      </c>
      <c r="I5616" s="253"/>
      <c r="J5616" s="253">
        <f t="shared" si="89"/>
        <v>0</v>
      </c>
    </row>
    <row r="5617" spans="1:10">
      <c r="A5617" s="253">
        <v>5809</v>
      </c>
      <c r="B5617" s="253" t="s">
        <v>533</v>
      </c>
      <c r="C5617" s="253" t="s">
        <v>553</v>
      </c>
      <c r="D5617" s="253" t="s">
        <v>4</v>
      </c>
      <c r="I5617" s="253"/>
      <c r="J5617" s="253">
        <f t="shared" si="89"/>
        <v>0</v>
      </c>
    </row>
    <row r="5618" spans="1:10">
      <c r="A5618" s="253">
        <v>5810</v>
      </c>
      <c r="B5618" s="253" t="s">
        <v>533</v>
      </c>
      <c r="C5618" s="253" t="s">
        <v>553</v>
      </c>
      <c r="D5618" s="253" t="s">
        <v>4</v>
      </c>
      <c r="I5618" s="253"/>
      <c r="J5618" s="253">
        <f t="shared" si="89"/>
        <v>0</v>
      </c>
    </row>
    <row r="5619" spans="1:10">
      <c r="A5619" s="253">
        <v>5811</v>
      </c>
      <c r="B5619" s="253" t="s">
        <v>533</v>
      </c>
      <c r="C5619" s="253" t="s">
        <v>553</v>
      </c>
      <c r="D5619" s="253" t="s">
        <v>4</v>
      </c>
      <c r="I5619" s="253"/>
      <c r="J5619" s="253">
        <f t="shared" si="89"/>
        <v>0</v>
      </c>
    </row>
    <row r="5620" spans="1:10">
      <c r="A5620" s="253">
        <v>5812</v>
      </c>
      <c r="B5620" s="253" t="s">
        <v>533</v>
      </c>
      <c r="C5620" s="253" t="s">
        <v>553</v>
      </c>
      <c r="D5620" s="253" t="s">
        <v>4</v>
      </c>
      <c r="I5620" s="253"/>
      <c r="J5620" s="253">
        <f t="shared" si="89"/>
        <v>0</v>
      </c>
    </row>
    <row r="5621" spans="1:10">
      <c r="A5621" s="253">
        <v>5813</v>
      </c>
      <c r="B5621" s="253" t="s">
        <v>533</v>
      </c>
      <c r="C5621" s="253" t="s">
        <v>553</v>
      </c>
      <c r="D5621" s="253" t="s">
        <v>4</v>
      </c>
      <c r="I5621" s="253"/>
      <c r="J5621" s="253">
        <f t="shared" si="89"/>
        <v>0</v>
      </c>
    </row>
    <row r="5622" spans="1:10">
      <c r="A5622" s="253">
        <v>5814</v>
      </c>
      <c r="B5622" s="253" t="s">
        <v>533</v>
      </c>
      <c r="C5622" s="253" t="s">
        <v>553</v>
      </c>
      <c r="D5622" s="253" t="s">
        <v>4</v>
      </c>
      <c r="I5622" s="253"/>
      <c r="J5622" s="253">
        <f t="shared" si="89"/>
        <v>0</v>
      </c>
    </row>
    <row r="5623" spans="1:10">
      <c r="A5623" s="253">
        <v>5815</v>
      </c>
      <c r="B5623" s="253" t="s">
        <v>533</v>
      </c>
      <c r="C5623" s="253" t="s">
        <v>553</v>
      </c>
      <c r="D5623" s="253" t="s">
        <v>4</v>
      </c>
      <c r="I5623" s="253"/>
      <c r="J5623" s="253">
        <f t="shared" si="89"/>
        <v>0</v>
      </c>
    </row>
    <row r="5624" spans="1:10">
      <c r="A5624" s="253">
        <v>5816</v>
      </c>
      <c r="B5624" s="253" t="s">
        <v>533</v>
      </c>
      <c r="C5624" s="253" t="s">
        <v>553</v>
      </c>
      <c r="D5624" s="253" t="s">
        <v>4</v>
      </c>
      <c r="I5624" s="253"/>
      <c r="J5624" s="253">
        <f t="shared" si="89"/>
        <v>0</v>
      </c>
    </row>
    <row r="5625" spans="1:10">
      <c r="A5625" s="253">
        <v>5817</v>
      </c>
      <c r="B5625" s="253" t="s">
        <v>533</v>
      </c>
      <c r="C5625" s="253" t="s">
        <v>553</v>
      </c>
      <c r="D5625" s="253" t="s">
        <v>4</v>
      </c>
      <c r="I5625" s="253"/>
      <c r="J5625" s="253">
        <f t="shared" si="89"/>
        <v>0</v>
      </c>
    </row>
    <row r="5626" spans="1:10">
      <c r="A5626" s="253">
        <v>5818</v>
      </c>
      <c r="B5626" s="253" t="s">
        <v>533</v>
      </c>
      <c r="C5626" s="253" t="s">
        <v>553</v>
      </c>
      <c r="D5626" s="253" t="s">
        <v>4</v>
      </c>
      <c r="I5626" s="253"/>
      <c r="J5626" s="253">
        <f t="shared" si="89"/>
        <v>0</v>
      </c>
    </row>
    <row r="5627" spans="1:10">
      <c r="A5627" s="253">
        <v>5819</v>
      </c>
      <c r="B5627" s="253" t="s">
        <v>533</v>
      </c>
      <c r="C5627" s="253" t="s">
        <v>553</v>
      </c>
      <c r="D5627" s="253" t="s">
        <v>4</v>
      </c>
      <c r="I5627" s="253"/>
      <c r="J5627" s="253">
        <f t="shared" si="89"/>
        <v>0</v>
      </c>
    </row>
    <row r="5628" spans="1:10">
      <c r="A5628" s="253">
        <v>5820</v>
      </c>
      <c r="B5628" s="253" t="s">
        <v>533</v>
      </c>
      <c r="C5628" s="253" t="s">
        <v>553</v>
      </c>
      <c r="D5628" s="253" t="s">
        <v>4</v>
      </c>
      <c r="I5628" s="253"/>
      <c r="J5628" s="253">
        <f t="shared" si="89"/>
        <v>0</v>
      </c>
    </row>
    <row r="5629" spans="1:10">
      <c r="A5629" s="253">
        <v>5821</v>
      </c>
      <c r="B5629" s="253" t="s">
        <v>533</v>
      </c>
      <c r="C5629" s="253" t="s">
        <v>553</v>
      </c>
      <c r="D5629" s="253" t="s">
        <v>4</v>
      </c>
      <c r="I5629" s="253"/>
      <c r="J5629" s="253">
        <f t="shared" si="89"/>
        <v>0</v>
      </c>
    </row>
    <row r="5630" spans="1:10">
      <c r="A5630" s="253">
        <v>5822</v>
      </c>
      <c r="B5630" s="253" t="s">
        <v>533</v>
      </c>
      <c r="C5630" s="253" t="s">
        <v>553</v>
      </c>
      <c r="D5630" s="253" t="s">
        <v>4</v>
      </c>
      <c r="I5630" s="253"/>
      <c r="J5630" s="253">
        <f t="shared" si="89"/>
        <v>0</v>
      </c>
    </row>
    <row r="5631" spans="1:10">
      <c r="A5631" s="253">
        <v>5823</v>
      </c>
      <c r="B5631" s="253" t="s">
        <v>533</v>
      </c>
      <c r="C5631" s="253" t="s">
        <v>553</v>
      </c>
      <c r="D5631" s="253" t="s">
        <v>4</v>
      </c>
      <c r="I5631" s="253"/>
      <c r="J5631" s="253">
        <f t="shared" si="89"/>
        <v>0</v>
      </c>
    </row>
    <row r="5632" spans="1:10">
      <c r="A5632" s="253">
        <v>5824</v>
      </c>
      <c r="B5632" s="253" t="s">
        <v>533</v>
      </c>
      <c r="C5632" s="253" t="s">
        <v>553</v>
      </c>
      <c r="D5632" s="253" t="s">
        <v>4</v>
      </c>
      <c r="I5632" s="253"/>
      <c r="J5632" s="253">
        <f t="shared" si="89"/>
        <v>0</v>
      </c>
    </row>
    <row r="5633" spans="1:10">
      <c r="A5633" s="253">
        <v>5825</v>
      </c>
      <c r="B5633" s="253" t="s">
        <v>533</v>
      </c>
      <c r="C5633" s="253" t="s">
        <v>553</v>
      </c>
      <c r="D5633" s="253" t="s">
        <v>4</v>
      </c>
      <c r="I5633" s="253"/>
      <c r="J5633" s="253">
        <f t="shared" si="89"/>
        <v>0</v>
      </c>
    </row>
    <row r="5634" spans="1:10">
      <c r="A5634" s="253">
        <v>5826</v>
      </c>
      <c r="B5634" s="253" t="s">
        <v>533</v>
      </c>
      <c r="C5634" s="253" t="s">
        <v>553</v>
      </c>
      <c r="D5634" s="253" t="s">
        <v>4</v>
      </c>
      <c r="I5634" s="253"/>
      <c r="J5634" s="253">
        <f t="shared" si="89"/>
        <v>0</v>
      </c>
    </row>
    <row r="5635" spans="1:10">
      <c r="A5635" s="253">
        <v>5827</v>
      </c>
      <c r="B5635" s="253" t="s">
        <v>533</v>
      </c>
      <c r="C5635" s="253" t="s">
        <v>553</v>
      </c>
      <c r="D5635" s="253" t="s">
        <v>4</v>
      </c>
      <c r="I5635" s="253"/>
      <c r="J5635" s="253">
        <f t="shared" si="89"/>
        <v>0</v>
      </c>
    </row>
    <row r="5636" spans="1:10">
      <c r="A5636" s="253">
        <v>5828</v>
      </c>
      <c r="B5636" s="253" t="s">
        <v>533</v>
      </c>
      <c r="C5636" s="253" t="s">
        <v>553</v>
      </c>
      <c r="D5636" s="253" t="s">
        <v>4</v>
      </c>
      <c r="I5636" s="253"/>
      <c r="J5636" s="253">
        <f t="shared" si="89"/>
        <v>0</v>
      </c>
    </row>
    <row r="5637" spans="1:10">
      <c r="A5637" s="253">
        <v>5829</v>
      </c>
      <c r="B5637" s="253" t="s">
        <v>533</v>
      </c>
      <c r="C5637" s="253" t="s">
        <v>553</v>
      </c>
      <c r="D5637" s="253" t="s">
        <v>4</v>
      </c>
      <c r="I5637" s="253"/>
      <c r="J5637" s="253">
        <f t="shared" si="89"/>
        <v>0</v>
      </c>
    </row>
    <row r="5638" spans="1:10">
      <c r="A5638" s="253">
        <v>5830</v>
      </c>
      <c r="B5638" s="253" t="s">
        <v>533</v>
      </c>
      <c r="C5638" s="253" t="s">
        <v>553</v>
      </c>
      <c r="D5638" s="253" t="s">
        <v>4</v>
      </c>
      <c r="I5638" s="253"/>
      <c r="J5638" s="253">
        <f t="shared" si="89"/>
        <v>0</v>
      </c>
    </row>
    <row r="5639" spans="1:10">
      <c r="A5639" s="253">
        <v>5831</v>
      </c>
      <c r="B5639" s="253" t="s">
        <v>533</v>
      </c>
      <c r="C5639" s="253" t="s">
        <v>553</v>
      </c>
      <c r="D5639" s="253" t="s">
        <v>4</v>
      </c>
      <c r="I5639" s="253"/>
      <c r="J5639" s="253">
        <f t="shared" si="89"/>
        <v>0</v>
      </c>
    </row>
    <row r="5640" spans="1:10">
      <c r="A5640" s="253">
        <v>5832</v>
      </c>
      <c r="B5640" s="253" t="s">
        <v>533</v>
      </c>
      <c r="C5640" s="253" t="s">
        <v>553</v>
      </c>
      <c r="D5640" s="253" t="s">
        <v>4</v>
      </c>
      <c r="I5640" s="253"/>
      <c r="J5640" s="253">
        <f t="shared" si="89"/>
        <v>0</v>
      </c>
    </row>
    <row r="5641" spans="1:10">
      <c r="A5641" s="253">
        <v>5833</v>
      </c>
      <c r="B5641" s="253" t="s">
        <v>533</v>
      </c>
      <c r="C5641" s="253" t="s">
        <v>553</v>
      </c>
      <c r="D5641" s="253" t="s">
        <v>4</v>
      </c>
      <c r="I5641" s="253"/>
      <c r="J5641" s="253">
        <f t="shared" ref="J5641:J5704" si="90">IF(E5641="Category 1",1,IF(E5641="Category 2",2,IF(E5641="Category 3",3,0)))</f>
        <v>0</v>
      </c>
    </row>
    <row r="5642" spans="1:10">
      <c r="A5642" s="253">
        <v>5834</v>
      </c>
      <c r="B5642" s="253" t="s">
        <v>533</v>
      </c>
      <c r="C5642" s="253" t="s">
        <v>553</v>
      </c>
      <c r="D5642" s="253" t="s">
        <v>4</v>
      </c>
      <c r="I5642" s="253"/>
      <c r="J5642" s="253">
        <f t="shared" si="90"/>
        <v>0</v>
      </c>
    </row>
    <row r="5643" spans="1:10">
      <c r="A5643" s="253">
        <v>5835</v>
      </c>
      <c r="B5643" s="253" t="s">
        <v>533</v>
      </c>
      <c r="C5643" s="253" t="s">
        <v>553</v>
      </c>
      <c r="D5643" s="253" t="s">
        <v>4</v>
      </c>
      <c r="I5643" s="253"/>
      <c r="J5643" s="253">
        <f t="shared" si="90"/>
        <v>0</v>
      </c>
    </row>
    <row r="5644" spans="1:10">
      <c r="A5644" s="253">
        <v>5836</v>
      </c>
      <c r="B5644" s="253" t="s">
        <v>533</v>
      </c>
      <c r="C5644" s="253" t="s">
        <v>553</v>
      </c>
      <c r="D5644" s="253" t="s">
        <v>4</v>
      </c>
      <c r="I5644" s="253"/>
      <c r="J5644" s="253">
        <f t="shared" si="90"/>
        <v>0</v>
      </c>
    </row>
    <row r="5645" spans="1:10">
      <c r="A5645" s="253">
        <v>5837</v>
      </c>
      <c r="B5645" s="253" t="s">
        <v>533</v>
      </c>
      <c r="C5645" s="253" t="s">
        <v>553</v>
      </c>
      <c r="D5645" s="253" t="s">
        <v>4</v>
      </c>
      <c r="I5645" s="253"/>
      <c r="J5645" s="253">
        <f t="shared" si="90"/>
        <v>0</v>
      </c>
    </row>
    <row r="5646" spans="1:10">
      <c r="A5646" s="253">
        <v>5838</v>
      </c>
      <c r="B5646" s="253" t="s">
        <v>533</v>
      </c>
      <c r="C5646" s="253" t="s">
        <v>553</v>
      </c>
      <c r="D5646" s="253" t="s">
        <v>4</v>
      </c>
      <c r="I5646" s="253"/>
      <c r="J5646" s="253">
        <f t="shared" si="90"/>
        <v>0</v>
      </c>
    </row>
    <row r="5647" spans="1:10">
      <c r="A5647" s="253">
        <v>5839</v>
      </c>
      <c r="B5647" s="253" t="s">
        <v>533</v>
      </c>
      <c r="C5647" s="253" t="s">
        <v>553</v>
      </c>
      <c r="D5647" s="253" t="s">
        <v>4</v>
      </c>
      <c r="I5647" s="253"/>
      <c r="J5647" s="253">
        <f t="shared" si="90"/>
        <v>0</v>
      </c>
    </row>
    <row r="5648" spans="1:10">
      <c r="A5648" s="253">
        <v>5840</v>
      </c>
      <c r="B5648" s="253" t="s">
        <v>533</v>
      </c>
      <c r="C5648" s="253" t="s">
        <v>553</v>
      </c>
      <c r="D5648" s="253" t="s">
        <v>4</v>
      </c>
      <c r="I5648" s="253"/>
      <c r="J5648" s="253">
        <f t="shared" si="90"/>
        <v>0</v>
      </c>
    </row>
    <row r="5649" spans="1:10">
      <c r="A5649" s="253">
        <v>5841</v>
      </c>
      <c r="B5649" s="253" t="s">
        <v>533</v>
      </c>
      <c r="C5649" s="253" t="s">
        <v>553</v>
      </c>
      <c r="D5649" s="253" t="s">
        <v>4</v>
      </c>
      <c r="I5649" s="253"/>
      <c r="J5649" s="253">
        <f t="shared" si="90"/>
        <v>0</v>
      </c>
    </row>
    <row r="5650" spans="1:10">
      <c r="A5650" s="253">
        <v>5842</v>
      </c>
      <c r="B5650" s="253" t="s">
        <v>533</v>
      </c>
      <c r="C5650" s="253" t="s">
        <v>553</v>
      </c>
      <c r="D5650" s="253" t="s">
        <v>4</v>
      </c>
      <c r="I5650" s="253"/>
      <c r="J5650" s="253">
        <f t="shared" si="90"/>
        <v>0</v>
      </c>
    </row>
    <row r="5651" spans="1:10">
      <c r="A5651" s="253">
        <v>5843</v>
      </c>
      <c r="B5651" s="253" t="s">
        <v>533</v>
      </c>
      <c r="C5651" s="253" t="s">
        <v>553</v>
      </c>
      <c r="D5651" s="253" t="s">
        <v>4</v>
      </c>
      <c r="I5651" s="253"/>
      <c r="J5651" s="253">
        <f t="shared" si="90"/>
        <v>0</v>
      </c>
    </row>
    <row r="5652" spans="1:10">
      <c r="A5652" s="253">
        <v>5844</v>
      </c>
      <c r="B5652" s="253" t="s">
        <v>533</v>
      </c>
      <c r="C5652" s="253" t="s">
        <v>553</v>
      </c>
      <c r="D5652" s="253" t="s">
        <v>4</v>
      </c>
      <c r="I5652" s="253"/>
      <c r="J5652" s="253">
        <f t="shared" si="90"/>
        <v>0</v>
      </c>
    </row>
    <row r="5653" spans="1:10">
      <c r="A5653" s="253">
        <v>5845</v>
      </c>
      <c r="B5653" s="253" t="s">
        <v>533</v>
      </c>
      <c r="C5653" s="253" t="s">
        <v>553</v>
      </c>
      <c r="D5653" s="253" t="s">
        <v>4</v>
      </c>
      <c r="I5653" s="253"/>
      <c r="J5653" s="253">
        <f t="shared" si="90"/>
        <v>0</v>
      </c>
    </row>
    <row r="5654" spans="1:10">
      <c r="A5654" s="253">
        <v>5846</v>
      </c>
      <c r="B5654" s="253" t="s">
        <v>533</v>
      </c>
      <c r="C5654" s="253" t="s">
        <v>553</v>
      </c>
      <c r="D5654" s="253" t="s">
        <v>4</v>
      </c>
      <c r="I5654" s="253"/>
      <c r="J5654" s="253">
        <f t="shared" si="90"/>
        <v>0</v>
      </c>
    </row>
    <row r="5655" spans="1:10">
      <c r="A5655" s="253">
        <v>5847</v>
      </c>
      <c r="B5655" s="253" t="s">
        <v>533</v>
      </c>
      <c r="C5655" s="253" t="s">
        <v>553</v>
      </c>
      <c r="D5655" s="253" t="s">
        <v>4</v>
      </c>
      <c r="I5655" s="253"/>
      <c r="J5655" s="253">
        <f t="shared" si="90"/>
        <v>0</v>
      </c>
    </row>
    <row r="5656" spans="1:10">
      <c r="A5656" s="253">
        <v>5848</v>
      </c>
      <c r="B5656" s="253" t="s">
        <v>533</v>
      </c>
      <c r="C5656" s="253" t="s">
        <v>553</v>
      </c>
      <c r="D5656" s="253" t="s">
        <v>4</v>
      </c>
      <c r="I5656" s="253"/>
      <c r="J5656" s="253">
        <f t="shared" si="90"/>
        <v>0</v>
      </c>
    </row>
    <row r="5657" spans="1:10">
      <c r="A5657" s="253">
        <v>5849</v>
      </c>
      <c r="B5657" s="253" t="s">
        <v>533</v>
      </c>
      <c r="C5657" s="253" t="s">
        <v>553</v>
      </c>
      <c r="D5657" s="253" t="s">
        <v>4</v>
      </c>
      <c r="I5657" s="253"/>
      <c r="J5657" s="253">
        <f t="shared" si="90"/>
        <v>0</v>
      </c>
    </row>
    <row r="5658" spans="1:10">
      <c r="A5658" s="253">
        <v>5850</v>
      </c>
      <c r="B5658" s="253" t="s">
        <v>533</v>
      </c>
      <c r="C5658" s="253" t="s">
        <v>553</v>
      </c>
      <c r="D5658" s="253" t="s">
        <v>4</v>
      </c>
      <c r="I5658" s="253"/>
      <c r="J5658" s="253">
        <f t="shared" si="90"/>
        <v>0</v>
      </c>
    </row>
    <row r="5659" spans="1:10">
      <c r="A5659" s="253">
        <v>5851</v>
      </c>
      <c r="B5659" s="253" t="s">
        <v>533</v>
      </c>
      <c r="C5659" s="253" t="s">
        <v>553</v>
      </c>
      <c r="D5659" s="253" t="s">
        <v>4</v>
      </c>
      <c r="I5659" s="253"/>
      <c r="J5659" s="253">
        <f t="shared" si="90"/>
        <v>0</v>
      </c>
    </row>
    <row r="5660" spans="1:10">
      <c r="A5660" s="253">
        <v>5852</v>
      </c>
      <c r="B5660" s="253" t="s">
        <v>533</v>
      </c>
      <c r="C5660" s="253" t="s">
        <v>553</v>
      </c>
      <c r="D5660" s="253" t="s">
        <v>4</v>
      </c>
      <c r="I5660" s="253"/>
      <c r="J5660" s="253">
        <f t="shared" si="90"/>
        <v>0</v>
      </c>
    </row>
    <row r="5661" spans="1:10">
      <c r="A5661" s="253">
        <v>5853</v>
      </c>
      <c r="B5661" s="253" t="s">
        <v>533</v>
      </c>
      <c r="C5661" s="253" t="s">
        <v>553</v>
      </c>
      <c r="D5661" s="253" t="s">
        <v>4</v>
      </c>
      <c r="I5661" s="253"/>
      <c r="J5661" s="253">
        <f t="shared" si="90"/>
        <v>0</v>
      </c>
    </row>
    <row r="5662" spans="1:10">
      <c r="A5662" s="253">
        <v>5854</v>
      </c>
      <c r="B5662" s="253" t="s">
        <v>533</v>
      </c>
      <c r="C5662" s="253" t="s">
        <v>553</v>
      </c>
      <c r="D5662" s="253" t="s">
        <v>4</v>
      </c>
      <c r="I5662" s="253"/>
      <c r="J5662" s="253">
        <f t="shared" si="90"/>
        <v>0</v>
      </c>
    </row>
    <row r="5663" spans="1:10">
      <c r="A5663" s="253">
        <v>5855</v>
      </c>
      <c r="B5663" s="253" t="s">
        <v>533</v>
      </c>
      <c r="C5663" s="253" t="s">
        <v>553</v>
      </c>
      <c r="D5663" s="253" t="s">
        <v>4</v>
      </c>
      <c r="I5663" s="253"/>
      <c r="J5663" s="253">
        <f t="shared" si="90"/>
        <v>0</v>
      </c>
    </row>
    <row r="5664" spans="1:10">
      <c r="A5664" s="253">
        <v>5856</v>
      </c>
      <c r="B5664" s="253" t="s">
        <v>533</v>
      </c>
      <c r="C5664" s="253" t="s">
        <v>553</v>
      </c>
      <c r="D5664" s="253" t="s">
        <v>4</v>
      </c>
      <c r="I5664" s="253"/>
      <c r="J5664" s="253">
        <f t="shared" si="90"/>
        <v>0</v>
      </c>
    </row>
    <row r="5665" spans="1:10">
      <c r="A5665" s="253">
        <v>5857</v>
      </c>
      <c r="B5665" s="253" t="s">
        <v>533</v>
      </c>
      <c r="C5665" s="253" t="s">
        <v>553</v>
      </c>
      <c r="D5665" s="253" t="s">
        <v>4</v>
      </c>
      <c r="I5665" s="253"/>
      <c r="J5665" s="253">
        <f t="shared" si="90"/>
        <v>0</v>
      </c>
    </row>
    <row r="5666" spans="1:10">
      <c r="A5666" s="253">
        <v>5858</v>
      </c>
      <c r="B5666" s="253" t="s">
        <v>533</v>
      </c>
      <c r="C5666" s="253" t="s">
        <v>553</v>
      </c>
      <c r="D5666" s="253" t="s">
        <v>4</v>
      </c>
      <c r="I5666" s="253"/>
      <c r="J5666" s="253">
        <f t="shared" si="90"/>
        <v>0</v>
      </c>
    </row>
    <row r="5667" spans="1:10">
      <c r="A5667" s="253">
        <v>5859</v>
      </c>
      <c r="B5667" s="253" t="s">
        <v>533</v>
      </c>
      <c r="C5667" s="253" t="s">
        <v>553</v>
      </c>
      <c r="D5667" s="253" t="s">
        <v>4</v>
      </c>
      <c r="I5667" s="253"/>
      <c r="J5667" s="253">
        <f t="shared" si="90"/>
        <v>0</v>
      </c>
    </row>
    <row r="5668" spans="1:10">
      <c r="A5668" s="253">
        <v>5860</v>
      </c>
      <c r="B5668" s="253" t="s">
        <v>533</v>
      </c>
      <c r="C5668" s="253" t="s">
        <v>553</v>
      </c>
      <c r="D5668" s="253" t="s">
        <v>4</v>
      </c>
      <c r="I5668" s="253"/>
      <c r="J5668" s="253">
        <f t="shared" si="90"/>
        <v>0</v>
      </c>
    </row>
    <row r="5669" spans="1:10">
      <c r="A5669" s="253">
        <v>5861</v>
      </c>
      <c r="B5669" s="253" t="s">
        <v>533</v>
      </c>
      <c r="C5669" s="253" t="s">
        <v>553</v>
      </c>
      <c r="D5669" s="253" t="s">
        <v>4</v>
      </c>
      <c r="I5669" s="253"/>
      <c r="J5669" s="253">
        <f t="shared" si="90"/>
        <v>0</v>
      </c>
    </row>
    <row r="5670" spans="1:10">
      <c r="A5670" s="253">
        <v>5862</v>
      </c>
      <c r="B5670" s="253" t="s">
        <v>533</v>
      </c>
      <c r="C5670" s="253" t="s">
        <v>553</v>
      </c>
      <c r="D5670" s="253" t="s">
        <v>4</v>
      </c>
      <c r="I5670" s="253"/>
      <c r="J5670" s="253">
        <f t="shared" si="90"/>
        <v>0</v>
      </c>
    </row>
    <row r="5671" spans="1:10">
      <c r="A5671" s="253">
        <v>5863</v>
      </c>
      <c r="B5671" s="253" t="s">
        <v>533</v>
      </c>
      <c r="C5671" s="253" t="s">
        <v>553</v>
      </c>
      <c r="D5671" s="253" t="s">
        <v>4</v>
      </c>
      <c r="I5671" s="253"/>
      <c r="J5671" s="253">
        <f t="shared" si="90"/>
        <v>0</v>
      </c>
    </row>
    <row r="5672" spans="1:10">
      <c r="A5672" s="253">
        <v>5864</v>
      </c>
      <c r="B5672" s="253" t="s">
        <v>533</v>
      </c>
      <c r="C5672" s="253" t="s">
        <v>553</v>
      </c>
      <c r="D5672" s="253" t="s">
        <v>4</v>
      </c>
      <c r="I5672" s="253"/>
      <c r="J5672" s="253">
        <f t="shared" si="90"/>
        <v>0</v>
      </c>
    </row>
    <row r="5673" spans="1:10">
      <c r="A5673" s="253">
        <v>5865</v>
      </c>
      <c r="B5673" s="253" t="s">
        <v>533</v>
      </c>
      <c r="C5673" s="253" t="s">
        <v>553</v>
      </c>
      <c r="D5673" s="253" t="s">
        <v>4</v>
      </c>
      <c r="I5673" s="253"/>
      <c r="J5673" s="253">
        <f t="shared" si="90"/>
        <v>0</v>
      </c>
    </row>
    <row r="5674" spans="1:10">
      <c r="A5674" s="253">
        <v>5866</v>
      </c>
      <c r="B5674" s="253" t="s">
        <v>533</v>
      </c>
      <c r="C5674" s="253" t="s">
        <v>553</v>
      </c>
      <c r="D5674" s="253" t="s">
        <v>4</v>
      </c>
      <c r="I5674" s="253"/>
      <c r="J5674" s="253">
        <f t="shared" si="90"/>
        <v>0</v>
      </c>
    </row>
    <row r="5675" spans="1:10">
      <c r="A5675" s="253">
        <v>5867</v>
      </c>
      <c r="B5675" s="253" t="s">
        <v>533</v>
      </c>
      <c r="C5675" s="253" t="s">
        <v>553</v>
      </c>
      <c r="D5675" s="253" t="s">
        <v>4</v>
      </c>
      <c r="I5675" s="253"/>
      <c r="J5675" s="253">
        <f t="shared" si="90"/>
        <v>0</v>
      </c>
    </row>
    <row r="5676" spans="1:10">
      <c r="A5676" s="253">
        <v>5868</v>
      </c>
      <c r="B5676" s="253" t="s">
        <v>533</v>
      </c>
      <c r="C5676" s="253" t="s">
        <v>553</v>
      </c>
      <c r="D5676" s="253" t="s">
        <v>4</v>
      </c>
      <c r="I5676" s="253"/>
      <c r="J5676" s="253">
        <f t="shared" si="90"/>
        <v>0</v>
      </c>
    </row>
    <row r="5677" spans="1:10">
      <c r="A5677" s="253">
        <v>5869</v>
      </c>
      <c r="B5677" s="253" t="s">
        <v>533</v>
      </c>
      <c r="C5677" s="253" t="s">
        <v>553</v>
      </c>
      <c r="D5677" s="253" t="s">
        <v>4</v>
      </c>
      <c r="I5677" s="253"/>
      <c r="J5677" s="253">
        <f t="shared" si="90"/>
        <v>0</v>
      </c>
    </row>
    <row r="5678" spans="1:10">
      <c r="A5678" s="253">
        <v>5870</v>
      </c>
      <c r="B5678" s="253" t="s">
        <v>533</v>
      </c>
      <c r="C5678" s="253" t="s">
        <v>553</v>
      </c>
      <c r="D5678" s="253" t="s">
        <v>4</v>
      </c>
      <c r="I5678" s="253"/>
      <c r="J5678" s="253">
        <f t="shared" si="90"/>
        <v>0</v>
      </c>
    </row>
    <row r="5679" spans="1:10">
      <c r="A5679" s="253">
        <v>5871</v>
      </c>
      <c r="B5679" s="253" t="s">
        <v>533</v>
      </c>
      <c r="C5679" s="253" t="s">
        <v>553</v>
      </c>
      <c r="D5679" s="253" t="s">
        <v>4</v>
      </c>
      <c r="I5679" s="253"/>
      <c r="J5679" s="253">
        <f t="shared" si="90"/>
        <v>0</v>
      </c>
    </row>
    <row r="5680" spans="1:10">
      <c r="A5680" s="253">
        <v>5872</v>
      </c>
      <c r="B5680" s="253" t="s">
        <v>533</v>
      </c>
      <c r="C5680" s="253" t="s">
        <v>553</v>
      </c>
      <c r="D5680" s="253" t="s">
        <v>4</v>
      </c>
      <c r="I5680" s="253"/>
      <c r="J5680" s="253">
        <f t="shared" si="90"/>
        <v>0</v>
      </c>
    </row>
    <row r="5681" spans="1:10">
      <c r="A5681" s="253">
        <v>5873</v>
      </c>
      <c r="B5681" s="253" t="s">
        <v>533</v>
      </c>
      <c r="C5681" s="253" t="s">
        <v>553</v>
      </c>
      <c r="D5681" s="253" t="s">
        <v>4</v>
      </c>
      <c r="I5681" s="253"/>
      <c r="J5681" s="253">
        <f t="shared" si="90"/>
        <v>0</v>
      </c>
    </row>
    <row r="5682" spans="1:10">
      <c r="A5682" s="253">
        <v>5874</v>
      </c>
      <c r="B5682" s="253" t="s">
        <v>533</v>
      </c>
      <c r="C5682" s="253" t="s">
        <v>553</v>
      </c>
      <c r="D5682" s="253" t="s">
        <v>4</v>
      </c>
      <c r="I5682" s="253"/>
      <c r="J5682" s="253">
        <f t="shared" si="90"/>
        <v>0</v>
      </c>
    </row>
    <row r="5683" spans="1:10">
      <c r="A5683" s="253">
        <v>5875</v>
      </c>
      <c r="B5683" s="253" t="s">
        <v>533</v>
      </c>
      <c r="C5683" s="253" t="s">
        <v>553</v>
      </c>
      <c r="D5683" s="253" t="s">
        <v>4</v>
      </c>
      <c r="I5683" s="253"/>
      <c r="J5683" s="253">
        <f t="shared" si="90"/>
        <v>0</v>
      </c>
    </row>
    <row r="5684" spans="1:10">
      <c r="A5684" s="253">
        <v>5876</v>
      </c>
      <c r="B5684" s="253" t="s">
        <v>533</v>
      </c>
      <c r="C5684" s="253" t="s">
        <v>553</v>
      </c>
      <c r="D5684" s="253" t="s">
        <v>4</v>
      </c>
      <c r="I5684" s="253"/>
      <c r="J5684" s="253">
        <f t="shared" si="90"/>
        <v>0</v>
      </c>
    </row>
    <row r="5685" spans="1:10">
      <c r="A5685" s="253">
        <v>5877</v>
      </c>
      <c r="B5685" s="253" t="s">
        <v>533</v>
      </c>
      <c r="C5685" s="253" t="s">
        <v>553</v>
      </c>
      <c r="D5685" s="253" t="s">
        <v>4</v>
      </c>
      <c r="I5685" s="253"/>
      <c r="J5685" s="253">
        <f t="shared" si="90"/>
        <v>0</v>
      </c>
    </row>
    <row r="5686" spans="1:10">
      <c r="A5686" s="253">
        <v>5878</v>
      </c>
      <c r="B5686" s="253" t="s">
        <v>533</v>
      </c>
      <c r="C5686" s="253" t="s">
        <v>553</v>
      </c>
      <c r="D5686" s="253" t="s">
        <v>4</v>
      </c>
      <c r="I5686" s="253"/>
      <c r="J5686" s="253">
        <f t="shared" si="90"/>
        <v>0</v>
      </c>
    </row>
    <row r="5687" spans="1:10">
      <c r="A5687" s="253">
        <v>5879</v>
      </c>
      <c r="B5687" s="253" t="s">
        <v>533</v>
      </c>
      <c r="C5687" s="253" t="s">
        <v>553</v>
      </c>
      <c r="D5687" s="253" t="s">
        <v>4</v>
      </c>
      <c r="I5687" s="253"/>
      <c r="J5687" s="253">
        <f t="shared" si="90"/>
        <v>0</v>
      </c>
    </row>
    <row r="5688" spans="1:10">
      <c r="A5688" s="253">
        <v>5880</v>
      </c>
      <c r="B5688" s="253" t="s">
        <v>533</v>
      </c>
      <c r="C5688" s="253" t="s">
        <v>553</v>
      </c>
      <c r="D5688" s="253" t="s">
        <v>4</v>
      </c>
      <c r="I5688" s="253"/>
      <c r="J5688" s="253">
        <f t="shared" si="90"/>
        <v>0</v>
      </c>
    </row>
    <row r="5689" spans="1:10">
      <c r="A5689" s="253">
        <v>5881</v>
      </c>
      <c r="B5689" s="253" t="s">
        <v>533</v>
      </c>
      <c r="C5689" s="253" t="s">
        <v>553</v>
      </c>
      <c r="D5689" s="253" t="s">
        <v>4</v>
      </c>
      <c r="I5689" s="253"/>
      <c r="J5689" s="253">
        <f t="shared" si="90"/>
        <v>0</v>
      </c>
    </row>
    <row r="5690" spans="1:10">
      <c r="A5690" s="253">
        <v>5882</v>
      </c>
      <c r="B5690" s="253" t="s">
        <v>533</v>
      </c>
      <c r="C5690" s="253" t="s">
        <v>553</v>
      </c>
      <c r="D5690" s="253" t="s">
        <v>4</v>
      </c>
      <c r="I5690" s="253"/>
      <c r="J5690" s="253">
        <f t="shared" si="90"/>
        <v>0</v>
      </c>
    </row>
    <row r="5691" spans="1:10">
      <c r="A5691" s="253">
        <v>5883</v>
      </c>
      <c r="B5691" s="253" t="s">
        <v>533</v>
      </c>
      <c r="C5691" s="253" t="s">
        <v>553</v>
      </c>
      <c r="D5691" s="253" t="s">
        <v>4</v>
      </c>
      <c r="I5691" s="253"/>
      <c r="J5691" s="253">
        <f t="shared" si="90"/>
        <v>0</v>
      </c>
    </row>
    <row r="5692" spans="1:10">
      <c r="A5692" s="253">
        <v>5884</v>
      </c>
      <c r="B5692" s="253" t="s">
        <v>533</v>
      </c>
      <c r="C5692" s="253" t="s">
        <v>553</v>
      </c>
      <c r="D5692" s="253" t="s">
        <v>4</v>
      </c>
      <c r="I5692" s="253"/>
      <c r="J5692" s="253">
        <f t="shared" si="90"/>
        <v>0</v>
      </c>
    </row>
    <row r="5693" spans="1:10">
      <c r="A5693" s="253">
        <v>5885</v>
      </c>
      <c r="B5693" s="253" t="s">
        <v>533</v>
      </c>
      <c r="C5693" s="253" t="s">
        <v>553</v>
      </c>
      <c r="D5693" s="253" t="s">
        <v>4</v>
      </c>
      <c r="I5693" s="253"/>
      <c r="J5693" s="253">
        <f t="shared" si="90"/>
        <v>0</v>
      </c>
    </row>
    <row r="5694" spans="1:10">
      <c r="A5694" s="253">
        <v>5886</v>
      </c>
      <c r="B5694" s="253" t="s">
        <v>533</v>
      </c>
      <c r="C5694" s="253" t="s">
        <v>553</v>
      </c>
      <c r="D5694" s="253" t="s">
        <v>4</v>
      </c>
      <c r="I5694" s="253"/>
      <c r="J5694" s="253">
        <f t="shared" si="90"/>
        <v>0</v>
      </c>
    </row>
    <row r="5695" spans="1:10">
      <c r="A5695" s="253">
        <v>5887</v>
      </c>
      <c r="B5695" s="253" t="s">
        <v>533</v>
      </c>
      <c r="C5695" s="253" t="s">
        <v>553</v>
      </c>
      <c r="D5695" s="253" t="s">
        <v>4</v>
      </c>
      <c r="I5695" s="253"/>
      <c r="J5695" s="253">
        <f t="shared" si="90"/>
        <v>0</v>
      </c>
    </row>
    <row r="5696" spans="1:10">
      <c r="A5696" s="253">
        <v>5888</v>
      </c>
      <c r="B5696" s="253" t="s">
        <v>533</v>
      </c>
      <c r="C5696" s="253" t="s">
        <v>553</v>
      </c>
      <c r="D5696" s="253" t="s">
        <v>4</v>
      </c>
      <c r="I5696" s="253"/>
      <c r="J5696" s="253">
        <f t="shared" si="90"/>
        <v>0</v>
      </c>
    </row>
    <row r="5697" spans="1:10">
      <c r="A5697" s="253">
        <v>5889</v>
      </c>
      <c r="B5697" s="253" t="s">
        <v>533</v>
      </c>
      <c r="C5697" s="253" t="s">
        <v>553</v>
      </c>
      <c r="D5697" s="253" t="s">
        <v>4</v>
      </c>
      <c r="I5697" s="253"/>
      <c r="J5697" s="253">
        <f t="shared" si="90"/>
        <v>0</v>
      </c>
    </row>
    <row r="5698" spans="1:10">
      <c r="A5698" s="253">
        <v>5890</v>
      </c>
      <c r="B5698" s="253" t="s">
        <v>533</v>
      </c>
      <c r="C5698" s="253" t="s">
        <v>553</v>
      </c>
      <c r="D5698" s="253" t="s">
        <v>4</v>
      </c>
      <c r="I5698" s="253"/>
      <c r="J5698" s="253">
        <f t="shared" si="90"/>
        <v>0</v>
      </c>
    </row>
    <row r="5699" spans="1:10">
      <c r="A5699" s="253">
        <v>5891</v>
      </c>
      <c r="B5699" s="253" t="s">
        <v>533</v>
      </c>
      <c r="C5699" s="253" t="s">
        <v>553</v>
      </c>
      <c r="D5699" s="253" t="s">
        <v>4</v>
      </c>
      <c r="I5699" s="253"/>
      <c r="J5699" s="253">
        <f t="shared" si="90"/>
        <v>0</v>
      </c>
    </row>
    <row r="5700" spans="1:10">
      <c r="A5700" s="253">
        <v>5892</v>
      </c>
      <c r="B5700" s="253" t="s">
        <v>533</v>
      </c>
      <c r="C5700" s="253" t="s">
        <v>553</v>
      </c>
      <c r="D5700" s="253" t="s">
        <v>4</v>
      </c>
      <c r="I5700" s="253"/>
      <c r="J5700" s="253">
        <f t="shared" si="90"/>
        <v>0</v>
      </c>
    </row>
    <row r="5701" spans="1:10">
      <c r="A5701" s="253">
        <v>5893</v>
      </c>
      <c r="B5701" s="253" t="s">
        <v>533</v>
      </c>
      <c r="C5701" s="253" t="s">
        <v>553</v>
      </c>
      <c r="D5701" s="253" t="s">
        <v>4</v>
      </c>
      <c r="I5701" s="253"/>
      <c r="J5701" s="253">
        <f t="shared" si="90"/>
        <v>0</v>
      </c>
    </row>
    <row r="5702" spans="1:10">
      <c r="A5702" s="253">
        <v>5894</v>
      </c>
      <c r="B5702" s="253" t="s">
        <v>533</v>
      </c>
      <c r="C5702" s="253" t="s">
        <v>553</v>
      </c>
      <c r="D5702" s="253" t="s">
        <v>4</v>
      </c>
      <c r="I5702" s="253"/>
      <c r="J5702" s="253">
        <f t="shared" si="90"/>
        <v>0</v>
      </c>
    </row>
    <row r="5703" spans="1:10">
      <c r="A5703" s="253">
        <v>5895</v>
      </c>
      <c r="B5703" s="253" t="s">
        <v>533</v>
      </c>
      <c r="C5703" s="253" t="s">
        <v>553</v>
      </c>
      <c r="D5703" s="253" t="s">
        <v>4</v>
      </c>
      <c r="I5703" s="253"/>
      <c r="J5703" s="253">
        <f t="shared" si="90"/>
        <v>0</v>
      </c>
    </row>
    <row r="5704" spans="1:10">
      <c r="A5704" s="253">
        <v>5896</v>
      </c>
      <c r="B5704" s="253" t="s">
        <v>533</v>
      </c>
      <c r="C5704" s="253" t="s">
        <v>553</v>
      </c>
      <c r="D5704" s="253" t="s">
        <v>4</v>
      </c>
      <c r="I5704" s="253"/>
      <c r="J5704" s="253">
        <f t="shared" si="90"/>
        <v>0</v>
      </c>
    </row>
    <row r="5705" spans="1:10">
      <c r="A5705" s="253">
        <v>5897</v>
      </c>
      <c r="B5705" s="253" t="s">
        <v>533</v>
      </c>
      <c r="C5705" s="253" t="s">
        <v>553</v>
      </c>
      <c r="D5705" s="253" t="s">
        <v>4</v>
      </c>
      <c r="I5705" s="253"/>
      <c r="J5705" s="253">
        <f t="shared" ref="J5705:J5768" si="91">IF(E5705="Category 1",1,IF(E5705="Category 2",2,IF(E5705="Category 3",3,0)))</f>
        <v>0</v>
      </c>
    </row>
    <row r="5706" spans="1:10">
      <c r="A5706" s="253">
        <v>5898</v>
      </c>
      <c r="B5706" s="253" t="s">
        <v>533</v>
      </c>
      <c r="C5706" s="253" t="s">
        <v>553</v>
      </c>
      <c r="D5706" s="253" t="s">
        <v>4</v>
      </c>
      <c r="I5706" s="253"/>
      <c r="J5706" s="253">
        <f t="shared" si="91"/>
        <v>0</v>
      </c>
    </row>
    <row r="5707" spans="1:10">
      <c r="A5707" s="253">
        <v>5899</v>
      </c>
      <c r="B5707" s="253" t="s">
        <v>533</v>
      </c>
      <c r="C5707" s="253" t="s">
        <v>553</v>
      </c>
      <c r="D5707" s="253" t="s">
        <v>4</v>
      </c>
      <c r="I5707" s="253"/>
      <c r="J5707" s="253">
        <f t="shared" si="91"/>
        <v>0</v>
      </c>
    </row>
    <row r="5708" spans="1:10">
      <c r="A5708" s="253">
        <v>5900</v>
      </c>
      <c r="B5708" s="253" t="s">
        <v>533</v>
      </c>
      <c r="C5708" s="253" t="s">
        <v>553</v>
      </c>
      <c r="D5708" s="253" t="s">
        <v>4</v>
      </c>
      <c r="I5708" s="253"/>
      <c r="J5708" s="253">
        <f t="shared" si="91"/>
        <v>0</v>
      </c>
    </row>
    <row r="5709" spans="1:10">
      <c r="A5709" s="253">
        <v>5901</v>
      </c>
      <c r="B5709" s="253" t="s">
        <v>533</v>
      </c>
      <c r="C5709" s="253" t="s">
        <v>553</v>
      </c>
      <c r="D5709" s="253" t="s">
        <v>4</v>
      </c>
      <c r="I5709" s="253"/>
      <c r="J5709" s="253">
        <f t="shared" si="91"/>
        <v>0</v>
      </c>
    </row>
    <row r="5710" spans="1:10">
      <c r="A5710" s="253">
        <v>5902</v>
      </c>
      <c r="B5710" s="253" t="s">
        <v>533</v>
      </c>
      <c r="C5710" s="253" t="s">
        <v>553</v>
      </c>
      <c r="D5710" s="253" t="s">
        <v>4</v>
      </c>
      <c r="I5710" s="253"/>
      <c r="J5710" s="253">
        <f t="shared" si="91"/>
        <v>0</v>
      </c>
    </row>
    <row r="5711" spans="1:10">
      <c r="A5711" s="253">
        <v>5903</v>
      </c>
      <c r="B5711" s="253" t="s">
        <v>533</v>
      </c>
      <c r="C5711" s="253" t="s">
        <v>553</v>
      </c>
      <c r="D5711" s="253" t="s">
        <v>4</v>
      </c>
      <c r="I5711" s="253"/>
      <c r="J5711" s="253">
        <f t="shared" si="91"/>
        <v>0</v>
      </c>
    </row>
    <row r="5712" spans="1:10">
      <c r="A5712" s="253">
        <v>5904</v>
      </c>
      <c r="B5712" s="253" t="s">
        <v>533</v>
      </c>
      <c r="C5712" s="253" t="s">
        <v>553</v>
      </c>
      <c r="D5712" s="253" t="s">
        <v>4</v>
      </c>
      <c r="I5712" s="253"/>
      <c r="J5712" s="253">
        <f t="shared" si="91"/>
        <v>0</v>
      </c>
    </row>
    <row r="5713" spans="1:10">
      <c r="A5713" s="253">
        <v>5905</v>
      </c>
      <c r="B5713" s="253" t="s">
        <v>533</v>
      </c>
      <c r="C5713" s="253" t="s">
        <v>553</v>
      </c>
      <c r="D5713" s="253" t="s">
        <v>4</v>
      </c>
      <c r="I5713" s="253"/>
      <c r="J5713" s="253">
        <f t="shared" si="91"/>
        <v>0</v>
      </c>
    </row>
    <row r="5714" spans="1:10">
      <c r="A5714" s="253">
        <v>5906</v>
      </c>
      <c r="B5714" s="253" t="s">
        <v>533</v>
      </c>
      <c r="C5714" s="253" t="s">
        <v>553</v>
      </c>
      <c r="D5714" s="253" t="s">
        <v>4</v>
      </c>
      <c r="I5714" s="253"/>
      <c r="J5714" s="253">
        <f t="shared" si="91"/>
        <v>0</v>
      </c>
    </row>
    <row r="5715" spans="1:10">
      <c r="A5715" s="253">
        <v>5907</v>
      </c>
      <c r="B5715" s="253" t="s">
        <v>533</v>
      </c>
      <c r="C5715" s="253" t="s">
        <v>553</v>
      </c>
      <c r="D5715" s="253" t="s">
        <v>4</v>
      </c>
      <c r="I5715" s="253"/>
      <c r="J5715" s="253">
        <f t="shared" si="91"/>
        <v>0</v>
      </c>
    </row>
    <row r="5716" spans="1:10">
      <c r="A5716" s="253">
        <v>5908</v>
      </c>
      <c r="B5716" s="253" t="s">
        <v>533</v>
      </c>
      <c r="C5716" s="253" t="s">
        <v>553</v>
      </c>
      <c r="D5716" s="253" t="s">
        <v>4</v>
      </c>
      <c r="I5716" s="253"/>
      <c r="J5716" s="253">
        <f t="shared" si="91"/>
        <v>0</v>
      </c>
    </row>
    <row r="5717" spans="1:10">
      <c r="A5717" s="253">
        <v>5909</v>
      </c>
      <c r="B5717" s="253" t="s">
        <v>533</v>
      </c>
      <c r="C5717" s="253" t="s">
        <v>553</v>
      </c>
      <c r="D5717" s="253" t="s">
        <v>4</v>
      </c>
      <c r="I5717" s="253"/>
      <c r="J5717" s="253">
        <f t="shared" si="91"/>
        <v>0</v>
      </c>
    </row>
    <row r="5718" spans="1:10">
      <c r="A5718" s="253">
        <v>5910</v>
      </c>
      <c r="B5718" s="253" t="s">
        <v>533</v>
      </c>
      <c r="C5718" s="253" t="s">
        <v>553</v>
      </c>
      <c r="D5718" s="253" t="s">
        <v>4</v>
      </c>
      <c r="I5718" s="253"/>
      <c r="J5718" s="253">
        <f t="shared" si="91"/>
        <v>0</v>
      </c>
    </row>
    <row r="5719" spans="1:10">
      <c r="A5719" s="253">
        <v>5911</v>
      </c>
      <c r="B5719" s="253" t="s">
        <v>533</v>
      </c>
      <c r="C5719" s="253" t="s">
        <v>553</v>
      </c>
      <c r="D5719" s="253" t="s">
        <v>4</v>
      </c>
      <c r="I5719" s="253"/>
      <c r="J5719" s="253">
        <f t="shared" si="91"/>
        <v>0</v>
      </c>
    </row>
    <row r="5720" spans="1:10">
      <c r="A5720" s="253">
        <v>5912</v>
      </c>
      <c r="B5720" s="253" t="s">
        <v>533</v>
      </c>
      <c r="C5720" s="253" t="s">
        <v>553</v>
      </c>
      <c r="D5720" s="253" t="s">
        <v>4</v>
      </c>
      <c r="I5720" s="253"/>
      <c r="J5720" s="253">
        <f t="shared" si="91"/>
        <v>0</v>
      </c>
    </row>
    <row r="5721" spans="1:10">
      <c r="A5721" s="253">
        <v>5913</v>
      </c>
      <c r="B5721" s="253" t="s">
        <v>533</v>
      </c>
      <c r="C5721" s="253" t="s">
        <v>553</v>
      </c>
      <c r="D5721" s="253" t="s">
        <v>4</v>
      </c>
      <c r="I5721" s="253"/>
      <c r="J5721" s="253">
        <f t="shared" si="91"/>
        <v>0</v>
      </c>
    </row>
    <row r="5722" spans="1:10">
      <c r="A5722" s="253">
        <v>5914</v>
      </c>
      <c r="B5722" s="253" t="s">
        <v>533</v>
      </c>
      <c r="C5722" s="253" t="s">
        <v>553</v>
      </c>
      <c r="D5722" s="253" t="s">
        <v>4</v>
      </c>
      <c r="I5722" s="253"/>
      <c r="J5722" s="253">
        <f t="shared" si="91"/>
        <v>0</v>
      </c>
    </row>
    <row r="5723" spans="1:10">
      <c r="A5723" s="253">
        <v>5915</v>
      </c>
      <c r="B5723" s="253" t="s">
        <v>533</v>
      </c>
      <c r="C5723" s="253" t="s">
        <v>553</v>
      </c>
      <c r="D5723" s="253" t="s">
        <v>4</v>
      </c>
      <c r="I5723" s="253"/>
      <c r="J5723" s="253">
        <f t="shared" si="91"/>
        <v>0</v>
      </c>
    </row>
    <row r="5724" spans="1:10">
      <c r="A5724" s="253">
        <v>5916</v>
      </c>
      <c r="B5724" s="253" t="s">
        <v>533</v>
      </c>
      <c r="C5724" s="253" t="s">
        <v>553</v>
      </c>
      <c r="D5724" s="253" t="s">
        <v>4</v>
      </c>
      <c r="I5724" s="253"/>
      <c r="J5724" s="253">
        <f t="shared" si="91"/>
        <v>0</v>
      </c>
    </row>
    <row r="5725" spans="1:10">
      <c r="A5725" s="253">
        <v>5917</v>
      </c>
      <c r="B5725" s="253" t="s">
        <v>533</v>
      </c>
      <c r="C5725" s="253" t="s">
        <v>553</v>
      </c>
      <c r="D5725" s="253" t="s">
        <v>4</v>
      </c>
      <c r="I5725" s="253"/>
      <c r="J5725" s="253">
        <f t="shared" si="91"/>
        <v>0</v>
      </c>
    </row>
    <row r="5726" spans="1:10">
      <c r="A5726" s="253">
        <v>5918</v>
      </c>
      <c r="B5726" s="253" t="s">
        <v>533</v>
      </c>
      <c r="C5726" s="253" t="s">
        <v>553</v>
      </c>
      <c r="D5726" s="253" t="s">
        <v>4</v>
      </c>
      <c r="I5726" s="253"/>
      <c r="J5726" s="253">
        <f t="shared" si="91"/>
        <v>0</v>
      </c>
    </row>
    <row r="5727" spans="1:10">
      <c r="A5727" s="253">
        <v>5919</v>
      </c>
      <c r="B5727" s="253" t="s">
        <v>533</v>
      </c>
      <c r="C5727" s="253" t="s">
        <v>553</v>
      </c>
      <c r="D5727" s="253" t="s">
        <v>4</v>
      </c>
      <c r="I5727" s="253"/>
      <c r="J5727" s="253">
        <f t="shared" si="91"/>
        <v>0</v>
      </c>
    </row>
    <row r="5728" spans="1:10">
      <c r="A5728" s="253">
        <v>5920</v>
      </c>
      <c r="B5728" s="253" t="s">
        <v>533</v>
      </c>
      <c r="C5728" s="253" t="s">
        <v>553</v>
      </c>
      <c r="D5728" s="253" t="s">
        <v>4</v>
      </c>
      <c r="I5728" s="253"/>
      <c r="J5728" s="253">
        <f t="shared" si="91"/>
        <v>0</v>
      </c>
    </row>
    <row r="5729" spans="1:10">
      <c r="A5729" s="253">
        <v>5921</v>
      </c>
      <c r="B5729" s="253" t="s">
        <v>533</v>
      </c>
      <c r="C5729" s="253" t="s">
        <v>553</v>
      </c>
      <c r="D5729" s="253" t="s">
        <v>4</v>
      </c>
      <c r="I5729" s="253"/>
      <c r="J5729" s="253">
        <f t="shared" si="91"/>
        <v>0</v>
      </c>
    </row>
    <row r="5730" spans="1:10">
      <c r="A5730" s="253">
        <v>5922</v>
      </c>
      <c r="B5730" s="253" t="s">
        <v>533</v>
      </c>
      <c r="C5730" s="253" t="s">
        <v>553</v>
      </c>
      <c r="D5730" s="253" t="s">
        <v>4</v>
      </c>
      <c r="I5730" s="253"/>
      <c r="J5730" s="253">
        <f t="shared" si="91"/>
        <v>0</v>
      </c>
    </row>
    <row r="5731" spans="1:10">
      <c r="A5731" s="253">
        <v>5923</v>
      </c>
      <c r="B5731" s="253" t="s">
        <v>533</v>
      </c>
      <c r="C5731" s="253" t="s">
        <v>553</v>
      </c>
      <c r="D5731" s="253" t="s">
        <v>4</v>
      </c>
      <c r="I5731" s="253"/>
      <c r="J5731" s="253">
        <f t="shared" si="91"/>
        <v>0</v>
      </c>
    </row>
    <row r="5732" spans="1:10">
      <c r="A5732" s="253">
        <v>5924</v>
      </c>
      <c r="B5732" s="253" t="s">
        <v>533</v>
      </c>
      <c r="C5732" s="253" t="s">
        <v>553</v>
      </c>
      <c r="D5732" s="253" t="s">
        <v>4</v>
      </c>
      <c r="I5732" s="253"/>
      <c r="J5732" s="253">
        <f t="shared" si="91"/>
        <v>0</v>
      </c>
    </row>
    <row r="5733" spans="1:10">
      <c r="A5733" s="253">
        <v>5925</v>
      </c>
      <c r="B5733" s="253" t="s">
        <v>533</v>
      </c>
      <c r="C5733" s="253" t="s">
        <v>553</v>
      </c>
      <c r="D5733" s="253" t="s">
        <v>4</v>
      </c>
      <c r="I5733" s="253"/>
      <c r="J5733" s="253">
        <f t="shared" si="91"/>
        <v>0</v>
      </c>
    </row>
    <row r="5734" spans="1:10">
      <c r="A5734" s="253">
        <v>5926</v>
      </c>
      <c r="B5734" s="253" t="s">
        <v>533</v>
      </c>
      <c r="C5734" s="253" t="s">
        <v>553</v>
      </c>
      <c r="D5734" s="253" t="s">
        <v>4</v>
      </c>
      <c r="I5734" s="253"/>
      <c r="J5734" s="253">
        <f t="shared" si="91"/>
        <v>0</v>
      </c>
    </row>
    <row r="5735" spans="1:10">
      <c r="A5735" s="253">
        <v>5927</v>
      </c>
      <c r="B5735" s="253" t="s">
        <v>533</v>
      </c>
      <c r="C5735" s="253" t="s">
        <v>553</v>
      </c>
      <c r="D5735" s="253" t="s">
        <v>4</v>
      </c>
      <c r="I5735" s="253"/>
      <c r="J5735" s="253">
        <f t="shared" si="91"/>
        <v>0</v>
      </c>
    </row>
    <row r="5736" spans="1:10">
      <c r="A5736" s="253">
        <v>5928</v>
      </c>
      <c r="B5736" s="253" t="s">
        <v>533</v>
      </c>
      <c r="C5736" s="253" t="s">
        <v>553</v>
      </c>
      <c r="D5736" s="253" t="s">
        <v>4</v>
      </c>
      <c r="I5736" s="253"/>
      <c r="J5736" s="253">
        <f t="shared" si="91"/>
        <v>0</v>
      </c>
    </row>
    <row r="5737" spans="1:10">
      <c r="A5737" s="253">
        <v>5929</v>
      </c>
      <c r="B5737" s="253" t="s">
        <v>533</v>
      </c>
      <c r="C5737" s="253" t="s">
        <v>553</v>
      </c>
      <c r="D5737" s="253" t="s">
        <v>4</v>
      </c>
      <c r="I5737" s="253"/>
      <c r="J5737" s="253">
        <f t="shared" si="91"/>
        <v>0</v>
      </c>
    </row>
    <row r="5738" spans="1:10">
      <c r="A5738" s="253">
        <v>5930</v>
      </c>
      <c r="B5738" s="253" t="s">
        <v>533</v>
      </c>
      <c r="C5738" s="253" t="s">
        <v>553</v>
      </c>
      <c r="D5738" s="253" t="s">
        <v>4</v>
      </c>
      <c r="I5738" s="253"/>
      <c r="J5738" s="253">
        <f t="shared" si="91"/>
        <v>0</v>
      </c>
    </row>
    <row r="5739" spans="1:10">
      <c r="A5739" s="253">
        <v>5931</v>
      </c>
      <c r="B5739" s="253" t="s">
        <v>533</v>
      </c>
      <c r="C5739" s="253" t="s">
        <v>553</v>
      </c>
      <c r="D5739" s="253" t="s">
        <v>4</v>
      </c>
      <c r="I5739" s="253"/>
      <c r="J5739" s="253">
        <f t="shared" si="91"/>
        <v>0</v>
      </c>
    </row>
    <row r="5740" spans="1:10">
      <c r="A5740" s="253">
        <v>5932</v>
      </c>
      <c r="B5740" s="253" t="s">
        <v>533</v>
      </c>
      <c r="C5740" s="253" t="s">
        <v>553</v>
      </c>
      <c r="D5740" s="253" t="s">
        <v>4</v>
      </c>
      <c r="I5740" s="253"/>
      <c r="J5740" s="253">
        <f t="shared" si="91"/>
        <v>0</v>
      </c>
    </row>
    <row r="5741" spans="1:10">
      <c r="A5741" s="253">
        <v>5933</v>
      </c>
      <c r="B5741" s="253" t="s">
        <v>533</v>
      </c>
      <c r="C5741" s="253" t="s">
        <v>553</v>
      </c>
      <c r="D5741" s="253" t="s">
        <v>4</v>
      </c>
      <c r="I5741" s="253"/>
      <c r="J5741" s="253">
        <f t="shared" si="91"/>
        <v>0</v>
      </c>
    </row>
    <row r="5742" spans="1:10">
      <c r="A5742" s="253">
        <v>5934</v>
      </c>
      <c r="B5742" s="253" t="s">
        <v>533</v>
      </c>
      <c r="C5742" s="253" t="s">
        <v>553</v>
      </c>
      <c r="D5742" s="253" t="s">
        <v>4</v>
      </c>
      <c r="I5742" s="253"/>
      <c r="J5742" s="253">
        <f t="shared" si="91"/>
        <v>0</v>
      </c>
    </row>
    <row r="5743" spans="1:10">
      <c r="A5743" s="253">
        <v>5935</v>
      </c>
      <c r="B5743" s="253" t="s">
        <v>533</v>
      </c>
      <c r="C5743" s="253" t="s">
        <v>553</v>
      </c>
      <c r="D5743" s="253" t="s">
        <v>4</v>
      </c>
      <c r="I5743" s="253"/>
      <c r="J5743" s="253">
        <f t="shared" si="91"/>
        <v>0</v>
      </c>
    </row>
    <row r="5744" spans="1:10">
      <c r="A5744" s="253">
        <v>5936</v>
      </c>
      <c r="B5744" s="253" t="s">
        <v>533</v>
      </c>
      <c r="C5744" s="253" t="s">
        <v>553</v>
      </c>
      <c r="D5744" s="253" t="s">
        <v>4</v>
      </c>
      <c r="I5744" s="253"/>
      <c r="J5744" s="253">
        <f t="shared" si="91"/>
        <v>0</v>
      </c>
    </row>
    <row r="5745" spans="1:10">
      <c r="A5745" s="253">
        <v>5937</v>
      </c>
      <c r="B5745" s="253" t="s">
        <v>533</v>
      </c>
      <c r="C5745" s="253" t="s">
        <v>553</v>
      </c>
      <c r="D5745" s="253" t="s">
        <v>4</v>
      </c>
      <c r="I5745" s="253"/>
      <c r="J5745" s="253">
        <f t="shared" si="91"/>
        <v>0</v>
      </c>
    </row>
    <row r="5746" spans="1:10">
      <c r="A5746" s="253">
        <v>5938</v>
      </c>
      <c r="B5746" s="253" t="s">
        <v>533</v>
      </c>
      <c r="C5746" s="253" t="s">
        <v>553</v>
      </c>
      <c r="D5746" s="253" t="s">
        <v>4</v>
      </c>
      <c r="I5746" s="253"/>
      <c r="J5746" s="253">
        <f t="shared" si="91"/>
        <v>0</v>
      </c>
    </row>
    <row r="5747" spans="1:10">
      <c r="A5747" s="253">
        <v>5939</v>
      </c>
      <c r="B5747" s="253" t="s">
        <v>533</v>
      </c>
      <c r="C5747" s="253" t="s">
        <v>553</v>
      </c>
      <c r="D5747" s="253" t="s">
        <v>4</v>
      </c>
      <c r="I5747" s="253"/>
      <c r="J5747" s="253">
        <f t="shared" si="91"/>
        <v>0</v>
      </c>
    </row>
    <row r="5748" spans="1:10">
      <c r="A5748" s="253">
        <v>5940</v>
      </c>
      <c r="B5748" s="253" t="s">
        <v>533</v>
      </c>
      <c r="C5748" s="253" t="s">
        <v>553</v>
      </c>
      <c r="D5748" s="253" t="s">
        <v>4</v>
      </c>
      <c r="I5748" s="253"/>
      <c r="J5748" s="253">
        <f t="shared" si="91"/>
        <v>0</v>
      </c>
    </row>
    <row r="5749" spans="1:10">
      <c r="A5749" s="253">
        <v>5941</v>
      </c>
      <c r="B5749" s="253" t="s">
        <v>533</v>
      </c>
      <c r="C5749" s="253" t="s">
        <v>553</v>
      </c>
      <c r="D5749" s="253" t="s">
        <v>4</v>
      </c>
      <c r="I5749" s="253"/>
      <c r="J5749" s="253">
        <f t="shared" si="91"/>
        <v>0</v>
      </c>
    </row>
    <row r="5750" spans="1:10">
      <c r="A5750" s="253">
        <v>5942</v>
      </c>
      <c r="B5750" s="253" t="s">
        <v>533</v>
      </c>
      <c r="C5750" s="253" t="s">
        <v>553</v>
      </c>
      <c r="D5750" s="253" t="s">
        <v>4</v>
      </c>
      <c r="I5750" s="253"/>
      <c r="J5750" s="253">
        <f t="shared" si="91"/>
        <v>0</v>
      </c>
    </row>
    <row r="5751" spans="1:10">
      <c r="A5751" s="253">
        <v>5943</v>
      </c>
      <c r="B5751" s="253" t="s">
        <v>533</v>
      </c>
      <c r="C5751" s="253" t="s">
        <v>553</v>
      </c>
      <c r="D5751" s="253" t="s">
        <v>4</v>
      </c>
      <c r="I5751" s="253"/>
      <c r="J5751" s="253">
        <f t="shared" si="91"/>
        <v>0</v>
      </c>
    </row>
    <row r="5752" spans="1:10">
      <c r="A5752" s="253">
        <v>5944</v>
      </c>
      <c r="B5752" s="253" t="s">
        <v>533</v>
      </c>
      <c r="C5752" s="253" t="s">
        <v>553</v>
      </c>
      <c r="D5752" s="253" t="s">
        <v>4</v>
      </c>
      <c r="I5752" s="253"/>
      <c r="J5752" s="253">
        <f t="shared" si="91"/>
        <v>0</v>
      </c>
    </row>
    <row r="5753" spans="1:10">
      <c r="A5753" s="253">
        <v>5945</v>
      </c>
      <c r="B5753" s="253" t="s">
        <v>533</v>
      </c>
      <c r="C5753" s="253" t="s">
        <v>553</v>
      </c>
      <c r="D5753" s="253" t="s">
        <v>4</v>
      </c>
      <c r="I5753" s="253"/>
      <c r="J5753" s="253">
        <f t="shared" si="91"/>
        <v>0</v>
      </c>
    </row>
    <row r="5754" spans="1:10">
      <c r="A5754" s="253">
        <v>5946</v>
      </c>
      <c r="B5754" s="253" t="s">
        <v>533</v>
      </c>
      <c r="C5754" s="253" t="s">
        <v>553</v>
      </c>
      <c r="D5754" s="253" t="s">
        <v>4</v>
      </c>
      <c r="I5754" s="253"/>
      <c r="J5754" s="253">
        <f t="shared" si="91"/>
        <v>0</v>
      </c>
    </row>
    <row r="5755" spans="1:10">
      <c r="A5755" s="253">
        <v>5947</v>
      </c>
      <c r="B5755" s="253" t="s">
        <v>533</v>
      </c>
      <c r="C5755" s="253" t="s">
        <v>553</v>
      </c>
      <c r="D5755" s="253" t="s">
        <v>4</v>
      </c>
      <c r="I5755" s="253"/>
      <c r="J5755" s="253">
        <f t="shared" si="91"/>
        <v>0</v>
      </c>
    </row>
    <row r="5756" spans="1:10">
      <c r="A5756" s="253">
        <v>5948</v>
      </c>
      <c r="B5756" s="253" t="s">
        <v>533</v>
      </c>
      <c r="C5756" s="253" t="s">
        <v>553</v>
      </c>
      <c r="D5756" s="253" t="s">
        <v>4</v>
      </c>
      <c r="I5756" s="253"/>
      <c r="J5756" s="253">
        <f t="shared" si="91"/>
        <v>0</v>
      </c>
    </row>
    <row r="5757" spans="1:10">
      <c r="A5757" s="253">
        <v>5949</v>
      </c>
      <c r="B5757" s="253" t="s">
        <v>533</v>
      </c>
      <c r="C5757" s="253" t="s">
        <v>553</v>
      </c>
      <c r="D5757" s="253" t="s">
        <v>4</v>
      </c>
      <c r="I5757" s="253"/>
      <c r="J5757" s="253">
        <f t="shared" si="91"/>
        <v>0</v>
      </c>
    </row>
    <row r="5758" spans="1:10">
      <c r="A5758" s="253">
        <v>5950</v>
      </c>
      <c r="B5758" s="253" t="s">
        <v>533</v>
      </c>
      <c r="C5758" s="253" t="s">
        <v>553</v>
      </c>
      <c r="D5758" s="253" t="s">
        <v>4</v>
      </c>
      <c r="I5758" s="253"/>
      <c r="J5758" s="253">
        <f t="shared" si="91"/>
        <v>0</v>
      </c>
    </row>
    <row r="5759" spans="1:10">
      <c r="A5759" s="253">
        <v>5951</v>
      </c>
      <c r="B5759" s="253" t="s">
        <v>533</v>
      </c>
      <c r="C5759" s="253" t="s">
        <v>553</v>
      </c>
      <c r="D5759" s="253" t="s">
        <v>4</v>
      </c>
      <c r="I5759" s="253"/>
      <c r="J5759" s="253">
        <f t="shared" si="91"/>
        <v>0</v>
      </c>
    </row>
    <row r="5760" spans="1:10">
      <c r="A5760" s="253">
        <v>5952</v>
      </c>
      <c r="B5760" s="253" t="s">
        <v>533</v>
      </c>
      <c r="C5760" s="253" t="s">
        <v>553</v>
      </c>
      <c r="D5760" s="253" t="s">
        <v>4</v>
      </c>
      <c r="I5760" s="253"/>
      <c r="J5760" s="253">
        <f t="shared" si="91"/>
        <v>0</v>
      </c>
    </row>
    <row r="5761" spans="1:10">
      <c r="A5761" s="253">
        <v>5953</v>
      </c>
      <c r="B5761" s="253" t="s">
        <v>533</v>
      </c>
      <c r="C5761" s="253" t="s">
        <v>553</v>
      </c>
      <c r="D5761" s="253" t="s">
        <v>4</v>
      </c>
      <c r="I5761" s="253"/>
      <c r="J5761" s="253">
        <f t="shared" si="91"/>
        <v>0</v>
      </c>
    </row>
    <row r="5762" spans="1:10">
      <c r="A5762" s="253">
        <v>5954</v>
      </c>
      <c r="B5762" s="253" t="s">
        <v>533</v>
      </c>
      <c r="C5762" s="253" t="s">
        <v>553</v>
      </c>
      <c r="D5762" s="253" t="s">
        <v>4</v>
      </c>
      <c r="I5762" s="253"/>
      <c r="J5762" s="253">
        <f t="shared" si="91"/>
        <v>0</v>
      </c>
    </row>
    <row r="5763" spans="1:10">
      <c r="A5763" s="253">
        <v>5955</v>
      </c>
      <c r="B5763" s="253" t="s">
        <v>533</v>
      </c>
      <c r="C5763" s="253" t="s">
        <v>553</v>
      </c>
      <c r="D5763" s="253" t="s">
        <v>4</v>
      </c>
      <c r="I5763" s="253"/>
      <c r="J5763" s="253">
        <f t="shared" si="91"/>
        <v>0</v>
      </c>
    </row>
    <row r="5764" spans="1:10">
      <c r="A5764" s="253">
        <v>5956</v>
      </c>
      <c r="B5764" s="253" t="s">
        <v>533</v>
      </c>
      <c r="C5764" s="253" t="s">
        <v>553</v>
      </c>
      <c r="D5764" s="253" t="s">
        <v>4</v>
      </c>
      <c r="I5764" s="253"/>
      <c r="J5764" s="253">
        <f t="shared" si="91"/>
        <v>0</v>
      </c>
    </row>
    <row r="5765" spans="1:10">
      <c r="A5765" s="253">
        <v>5957</v>
      </c>
      <c r="B5765" s="253" t="s">
        <v>533</v>
      </c>
      <c r="C5765" s="253" t="s">
        <v>553</v>
      </c>
      <c r="D5765" s="253" t="s">
        <v>4</v>
      </c>
      <c r="I5765" s="253"/>
      <c r="J5765" s="253">
        <f t="shared" si="91"/>
        <v>0</v>
      </c>
    </row>
    <row r="5766" spans="1:10">
      <c r="A5766" s="253">
        <v>5958</v>
      </c>
      <c r="B5766" s="253" t="s">
        <v>533</v>
      </c>
      <c r="C5766" s="253" t="s">
        <v>553</v>
      </c>
      <c r="D5766" s="253" t="s">
        <v>4</v>
      </c>
      <c r="I5766" s="253"/>
      <c r="J5766" s="253">
        <f t="shared" si="91"/>
        <v>0</v>
      </c>
    </row>
    <row r="5767" spans="1:10">
      <c r="A5767" s="253">
        <v>5959</v>
      </c>
      <c r="B5767" s="253" t="s">
        <v>533</v>
      </c>
      <c r="C5767" s="253" t="s">
        <v>553</v>
      </c>
      <c r="D5767" s="253" t="s">
        <v>4</v>
      </c>
      <c r="I5767" s="253"/>
      <c r="J5767" s="253">
        <f t="shared" si="91"/>
        <v>0</v>
      </c>
    </row>
    <row r="5768" spans="1:10">
      <c r="A5768" s="253">
        <v>5960</v>
      </c>
      <c r="B5768" s="253" t="s">
        <v>533</v>
      </c>
      <c r="C5768" s="253" t="s">
        <v>553</v>
      </c>
      <c r="D5768" s="253" t="s">
        <v>4</v>
      </c>
      <c r="I5768" s="253"/>
      <c r="J5768" s="253">
        <f t="shared" si="91"/>
        <v>0</v>
      </c>
    </row>
    <row r="5769" spans="1:10">
      <c r="A5769" s="253">
        <v>5961</v>
      </c>
      <c r="B5769" s="253" t="s">
        <v>533</v>
      </c>
      <c r="C5769" s="253" t="s">
        <v>553</v>
      </c>
      <c r="D5769" s="253" t="s">
        <v>4</v>
      </c>
      <c r="I5769" s="253"/>
      <c r="J5769" s="253">
        <f t="shared" ref="J5769:J5832" si="92">IF(E5769="Category 1",1,IF(E5769="Category 2",2,IF(E5769="Category 3",3,0)))</f>
        <v>0</v>
      </c>
    </row>
    <row r="5770" spans="1:10">
      <c r="A5770" s="253">
        <v>5962</v>
      </c>
      <c r="B5770" s="253" t="s">
        <v>533</v>
      </c>
      <c r="C5770" s="253" t="s">
        <v>553</v>
      </c>
      <c r="D5770" s="253" t="s">
        <v>4</v>
      </c>
      <c r="I5770" s="253"/>
      <c r="J5770" s="253">
        <f t="shared" si="92"/>
        <v>0</v>
      </c>
    </row>
    <row r="5771" spans="1:10">
      <c r="A5771" s="253">
        <v>5963</v>
      </c>
      <c r="B5771" s="253" t="s">
        <v>533</v>
      </c>
      <c r="C5771" s="253" t="s">
        <v>553</v>
      </c>
      <c r="D5771" s="253" t="s">
        <v>4</v>
      </c>
      <c r="I5771" s="253"/>
      <c r="J5771" s="253">
        <f t="shared" si="92"/>
        <v>0</v>
      </c>
    </row>
    <row r="5772" spans="1:10">
      <c r="A5772" s="253">
        <v>5964</v>
      </c>
      <c r="B5772" s="253" t="s">
        <v>533</v>
      </c>
      <c r="C5772" s="253" t="s">
        <v>553</v>
      </c>
      <c r="D5772" s="253" t="s">
        <v>4</v>
      </c>
      <c r="I5772" s="253"/>
      <c r="J5772" s="253">
        <f t="shared" si="92"/>
        <v>0</v>
      </c>
    </row>
    <row r="5773" spans="1:10">
      <c r="A5773" s="253">
        <v>5965</v>
      </c>
      <c r="B5773" s="253" t="s">
        <v>533</v>
      </c>
      <c r="C5773" s="253" t="s">
        <v>553</v>
      </c>
      <c r="D5773" s="253" t="s">
        <v>4</v>
      </c>
      <c r="I5773" s="253"/>
      <c r="J5773" s="253">
        <f t="shared" si="92"/>
        <v>0</v>
      </c>
    </row>
    <row r="5774" spans="1:10">
      <c r="A5774" s="253">
        <v>5966</v>
      </c>
      <c r="B5774" s="253" t="s">
        <v>533</v>
      </c>
      <c r="C5774" s="253" t="s">
        <v>553</v>
      </c>
      <c r="D5774" s="253" t="s">
        <v>4</v>
      </c>
      <c r="I5774" s="253"/>
      <c r="J5774" s="253">
        <f t="shared" si="92"/>
        <v>0</v>
      </c>
    </row>
    <row r="5775" spans="1:10">
      <c r="A5775" s="253">
        <v>5967</v>
      </c>
      <c r="B5775" s="253" t="s">
        <v>533</v>
      </c>
      <c r="C5775" s="253" t="s">
        <v>553</v>
      </c>
      <c r="D5775" s="253" t="s">
        <v>4</v>
      </c>
      <c r="I5775" s="253"/>
      <c r="J5775" s="253">
        <f t="shared" si="92"/>
        <v>0</v>
      </c>
    </row>
    <row r="5776" spans="1:10">
      <c r="A5776" s="253">
        <v>5968</v>
      </c>
      <c r="B5776" s="253" t="s">
        <v>533</v>
      </c>
      <c r="C5776" s="253" t="s">
        <v>553</v>
      </c>
      <c r="D5776" s="253" t="s">
        <v>4</v>
      </c>
      <c r="I5776" s="253"/>
      <c r="J5776" s="253">
        <f t="shared" si="92"/>
        <v>0</v>
      </c>
    </row>
    <row r="5777" spans="1:10">
      <c r="A5777" s="253">
        <v>5969</v>
      </c>
      <c r="B5777" s="253" t="s">
        <v>533</v>
      </c>
      <c r="C5777" s="253" t="s">
        <v>553</v>
      </c>
      <c r="D5777" s="253" t="s">
        <v>4</v>
      </c>
      <c r="I5777" s="253"/>
      <c r="J5777" s="253">
        <f t="shared" si="92"/>
        <v>0</v>
      </c>
    </row>
    <row r="5778" spans="1:10">
      <c r="A5778" s="253">
        <v>5970</v>
      </c>
      <c r="B5778" s="253" t="s">
        <v>533</v>
      </c>
      <c r="C5778" s="253" t="s">
        <v>553</v>
      </c>
      <c r="D5778" s="253" t="s">
        <v>4</v>
      </c>
      <c r="I5778" s="253"/>
      <c r="J5778" s="253">
        <f t="shared" si="92"/>
        <v>0</v>
      </c>
    </row>
    <row r="5779" spans="1:10">
      <c r="A5779" s="253">
        <v>5971</v>
      </c>
      <c r="B5779" s="253" t="s">
        <v>533</v>
      </c>
      <c r="C5779" s="253" t="s">
        <v>553</v>
      </c>
      <c r="D5779" s="253" t="s">
        <v>4</v>
      </c>
      <c r="I5779" s="253"/>
      <c r="J5779" s="253">
        <f t="shared" si="92"/>
        <v>0</v>
      </c>
    </row>
    <row r="5780" spans="1:10">
      <c r="A5780" s="253">
        <v>5972</v>
      </c>
      <c r="B5780" s="253" t="s">
        <v>533</v>
      </c>
      <c r="C5780" s="253" t="s">
        <v>553</v>
      </c>
      <c r="D5780" s="253" t="s">
        <v>4</v>
      </c>
      <c r="I5780" s="253"/>
      <c r="J5780" s="253">
        <f t="shared" si="92"/>
        <v>0</v>
      </c>
    </row>
    <row r="5781" spans="1:10">
      <c r="A5781" s="253">
        <v>5973</v>
      </c>
      <c r="B5781" s="253" t="s">
        <v>533</v>
      </c>
      <c r="C5781" s="253" t="s">
        <v>553</v>
      </c>
      <c r="D5781" s="253" t="s">
        <v>4</v>
      </c>
      <c r="I5781" s="253"/>
      <c r="J5781" s="253">
        <f t="shared" si="92"/>
        <v>0</v>
      </c>
    </row>
    <row r="5782" spans="1:10">
      <c r="A5782" s="253">
        <v>5974</v>
      </c>
      <c r="B5782" s="253" t="s">
        <v>533</v>
      </c>
      <c r="C5782" s="253" t="s">
        <v>553</v>
      </c>
      <c r="D5782" s="253" t="s">
        <v>4</v>
      </c>
      <c r="I5782" s="253"/>
      <c r="J5782" s="253">
        <f t="shared" si="92"/>
        <v>0</v>
      </c>
    </row>
    <row r="5783" spans="1:10">
      <c r="A5783" s="253">
        <v>5975</v>
      </c>
      <c r="B5783" s="253" t="s">
        <v>533</v>
      </c>
      <c r="C5783" s="253" t="s">
        <v>553</v>
      </c>
      <c r="D5783" s="253" t="s">
        <v>4</v>
      </c>
      <c r="I5783" s="253"/>
      <c r="J5783" s="253">
        <f t="shared" si="92"/>
        <v>0</v>
      </c>
    </row>
    <row r="5784" spans="1:10">
      <c r="A5784" s="253">
        <v>5976</v>
      </c>
      <c r="B5784" s="253" t="s">
        <v>533</v>
      </c>
      <c r="C5784" s="253" t="s">
        <v>553</v>
      </c>
      <c r="D5784" s="253" t="s">
        <v>4</v>
      </c>
      <c r="I5784" s="253"/>
      <c r="J5784" s="253">
        <f t="shared" si="92"/>
        <v>0</v>
      </c>
    </row>
    <row r="5785" spans="1:10">
      <c r="A5785" s="253">
        <v>5977</v>
      </c>
      <c r="B5785" s="253" t="s">
        <v>533</v>
      </c>
      <c r="C5785" s="253" t="s">
        <v>553</v>
      </c>
      <c r="D5785" s="253" t="s">
        <v>4</v>
      </c>
      <c r="I5785" s="253"/>
      <c r="J5785" s="253">
        <f t="shared" si="92"/>
        <v>0</v>
      </c>
    </row>
    <row r="5786" spans="1:10">
      <c r="A5786" s="253">
        <v>5978</v>
      </c>
      <c r="B5786" s="253" t="s">
        <v>533</v>
      </c>
      <c r="C5786" s="253" t="s">
        <v>553</v>
      </c>
      <c r="D5786" s="253" t="s">
        <v>4</v>
      </c>
      <c r="I5786" s="253"/>
      <c r="J5786" s="253">
        <f t="shared" si="92"/>
        <v>0</v>
      </c>
    </row>
    <row r="5787" spans="1:10">
      <c r="A5787" s="253">
        <v>5979</v>
      </c>
      <c r="B5787" s="253" t="s">
        <v>533</v>
      </c>
      <c r="C5787" s="253" t="s">
        <v>553</v>
      </c>
      <c r="D5787" s="253" t="s">
        <v>4</v>
      </c>
      <c r="I5787" s="253"/>
      <c r="J5787" s="253">
        <f t="shared" si="92"/>
        <v>0</v>
      </c>
    </row>
    <row r="5788" spans="1:10">
      <c r="A5788" s="253">
        <v>5980</v>
      </c>
      <c r="B5788" s="253" t="s">
        <v>533</v>
      </c>
      <c r="C5788" s="253" t="s">
        <v>553</v>
      </c>
      <c r="D5788" s="253" t="s">
        <v>4</v>
      </c>
      <c r="I5788" s="253"/>
      <c r="J5788" s="253">
        <f t="shared" si="92"/>
        <v>0</v>
      </c>
    </row>
    <row r="5789" spans="1:10">
      <c r="A5789" s="253">
        <v>5981</v>
      </c>
      <c r="B5789" s="253" t="s">
        <v>533</v>
      </c>
      <c r="C5789" s="253" t="s">
        <v>553</v>
      </c>
      <c r="D5789" s="253" t="s">
        <v>4</v>
      </c>
      <c r="I5789" s="253"/>
      <c r="J5789" s="253">
        <f t="shared" si="92"/>
        <v>0</v>
      </c>
    </row>
    <row r="5790" spans="1:10">
      <c r="A5790" s="253">
        <v>5982</v>
      </c>
      <c r="B5790" s="253" t="s">
        <v>533</v>
      </c>
      <c r="C5790" s="253" t="s">
        <v>553</v>
      </c>
      <c r="D5790" s="253" t="s">
        <v>4</v>
      </c>
      <c r="I5790" s="253"/>
      <c r="J5790" s="253">
        <f t="shared" si="92"/>
        <v>0</v>
      </c>
    </row>
    <row r="5791" spans="1:10">
      <c r="A5791" s="253">
        <v>5983</v>
      </c>
      <c r="B5791" s="253" t="s">
        <v>533</v>
      </c>
      <c r="C5791" s="253" t="s">
        <v>553</v>
      </c>
      <c r="D5791" s="253" t="s">
        <v>4</v>
      </c>
      <c r="I5791" s="253"/>
      <c r="J5791" s="253">
        <f t="shared" si="92"/>
        <v>0</v>
      </c>
    </row>
    <row r="5792" spans="1:10">
      <c r="A5792" s="253">
        <v>5984</v>
      </c>
      <c r="B5792" s="253" t="s">
        <v>533</v>
      </c>
      <c r="C5792" s="253" t="s">
        <v>553</v>
      </c>
      <c r="D5792" s="253" t="s">
        <v>4</v>
      </c>
      <c r="I5792" s="253"/>
      <c r="J5792" s="253">
        <f t="shared" si="92"/>
        <v>0</v>
      </c>
    </row>
    <row r="5793" spans="1:10">
      <c r="A5793" s="253">
        <v>5985</v>
      </c>
      <c r="B5793" s="253" t="s">
        <v>533</v>
      </c>
      <c r="C5793" s="253" t="s">
        <v>553</v>
      </c>
      <c r="D5793" s="253" t="s">
        <v>4</v>
      </c>
      <c r="I5793" s="253"/>
      <c r="J5793" s="253">
        <f t="shared" si="92"/>
        <v>0</v>
      </c>
    </row>
    <row r="5794" spans="1:10">
      <c r="A5794" s="253">
        <v>5986</v>
      </c>
      <c r="B5794" s="253" t="s">
        <v>533</v>
      </c>
      <c r="C5794" s="253" t="s">
        <v>553</v>
      </c>
      <c r="D5794" s="253" t="s">
        <v>4</v>
      </c>
      <c r="I5794" s="253"/>
      <c r="J5794" s="253">
        <f t="shared" si="92"/>
        <v>0</v>
      </c>
    </row>
    <row r="5795" spans="1:10">
      <c r="A5795" s="253">
        <v>5987</v>
      </c>
      <c r="B5795" s="253" t="s">
        <v>533</v>
      </c>
      <c r="C5795" s="253" t="s">
        <v>553</v>
      </c>
      <c r="D5795" s="253" t="s">
        <v>4</v>
      </c>
      <c r="I5795" s="253"/>
      <c r="J5795" s="253">
        <f t="shared" si="92"/>
        <v>0</v>
      </c>
    </row>
    <row r="5796" spans="1:10">
      <c r="A5796" s="253">
        <v>5988</v>
      </c>
      <c r="B5796" s="253" t="s">
        <v>533</v>
      </c>
      <c r="C5796" s="253" t="s">
        <v>553</v>
      </c>
      <c r="D5796" s="253" t="s">
        <v>4</v>
      </c>
      <c r="I5796" s="253"/>
      <c r="J5796" s="253">
        <f t="shared" si="92"/>
        <v>0</v>
      </c>
    </row>
    <row r="5797" spans="1:10">
      <c r="A5797" s="253">
        <v>5989</v>
      </c>
      <c r="B5797" s="253" t="s">
        <v>533</v>
      </c>
      <c r="C5797" s="253" t="s">
        <v>553</v>
      </c>
      <c r="D5797" s="253" t="s">
        <v>4</v>
      </c>
      <c r="I5797" s="253"/>
      <c r="J5797" s="253">
        <f t="shared" si="92"/>
        <v>0</v>
      </c>
    </row>
    <row r="5798" spans="1:10">
      <c r="A5798" s="253">
        <v>5990</v>
      </c>
      <c r="B5798" s="253" t="s">
        <v>533</v>
      </c>
      <c r="C5798" s="253" t="s">
        <v>553</v>
      </c>
      <c r="D5798" s="253" t="s">
        <v>4</v>
      </c>
      <c r="I5798" s="253"/>
      <c r="J5798" s="253">
        <f t="shared" si="92"/>
        <v>0</v>
      </c>
    </row>
    <row r="5799" spans="1:10">
      <c r="A5799" s="253">
        <v>5991</v>
      </c>
      <c r="B5799" s="253" t="s">
        <v>533</v>
      </c>
      <c r="C5799" s="253" t="s">
        <v>553</v>
      </c>
      <c r="D5799" s="253" t="s">
        <v>4</v>
      </c>
      <c r="I5799" s="253"/>
      <c r="J5799" s="253">
        <f t="shared" si="92"/>
        <v>0</v>
      </c>
    </row>
    <row r="5800" spans="1:10">
      <c r="A5800" s="253">
        <v>5992</v>
      </c>
      <c r="B5800" s="253" t="s">
        <v>533</v>
      </c>
      <c r="C5800" s="253" t="s">
        <v>553</v>
      </c>
      <c r="D5800" s="253" t="s">
        <v>4</v>
      </c>
      <c r="I5800" s="253"/>
      <c r="J5800" s="253">
        <f t="shared" si="92"/>
        <v>0</v>
      </c>
    </row>
    <row r="5801" spans="1:10">
      <c r="A5801" s="253">
        <v>5993</v>
      </c>
      <c r="B5801" s="253" t="s">
        <v>533</v>
      </c>
      <c r="C5801" s="253" t="s">
        <v>553</v>
      </c>
      <c r="D5801" s="253" t="s">
        <v>4</v>
      </c>
      <c r="I5801" s="253"/>
      <c r="J5801" s="253">
        <f t="shared" si="92"/>
        <v>0</v>
      </c>
    </row>
    <row r="5802" spans="1:10">
      <c r="A5802" s="253">
        <v>5994</v>
      </c>
      <c r="B5802" s="253" t="s">
        <v>533</v>
      </c>
      <c r="C5802" s="253" t="s">
        <v>553</v>
      </c>
      <c r="D5802" s="253" t="s">
        <v>4</v>
      </c>
      <c r="I5802" s="253"/>
      <c r="J5802" s="253">
        <f t="shared" si="92"/>
        <v>0</v>
      </c>
    </row>
    <row r="5803" spans="1:10">
      <c r="A5803" s="253">
        <v>5995</v>
      </c>
      <c r="B5803" s="253" t="s">
        <v>533</v>
      </c>
      <c r="C5803" s="253" t="s">
        <v>553</v>
      </c>
      <c r="D5803" s="253" t="s">
        <v>4</v>
      </c>
      <c r="I5803" s="253"/>
      <c r="J5803" s="253">
        <f t="shared" si="92"/>
        <v>0</v>
      </c>
    </row>
    <row r="5804" spans="1:10">
      <c r="A5804" s="253">
        <v>5996</v>
      </c>
      <c r="B5804" s="253" t="s">
        <v>533</v>
      </c>
      <c r="C5804" s="253" t="s">
        <v>553</v>
      </c>
      <c r="D5804" s="253" t="s">
        <v>4</v>
      </c>
      <c r="I5804" s="253"/>
      <c r="J5804" s="253">
        <f t="shared" si="92"/>
        <v>0</v>
      </c>
    </row>
    <row r="5805" spans="1:10">
      <c r="A5805" s="253">
        <v>5997</v>
      </c>
      <c r="B5805" s="253" t="s">
        <v>533</v>
      </c>
      <c r="C5805" s="253" t="s">
        <v>553</v>
      </c>
      <c r="D5805" s="253" t="s">
        <v>4</v>
      </c>
      <c r="I5805" s="253"/>
      <c r="J5805" s="253">
        <f t="shared" si="92"/>
        <v>0</v>
      </c>
    </row>
    <row r="5806" spans="1:10">
      <c r="A5806" s="253">
        <v>5998</v>
      </c>
      <c r="B5806" s="253" t="s">
        <v>533</v>
      </c>
      <c r="C5806" s="253" t="s">
        <v>553</v>
      </c>
      <c r="D5806" s="253" t="s">
        <v>4</v>
      </c>
      <c r="I5806" s="253"/>
      <c r="J5806" s="253">
        <f t="shared" si="92"/>
        <v>0</v>
      </c>
    </row>
    <row r="5807" spans="1:10">
      <c r="A5807" s="253">
        <v>5999</v>
      </c>
      <c r="B5807" s="253" t="s">
        <v>533</v>
      </c>
      <c r="C5807" s="253" t="s">
        <v>553</v>
      </c>
      <c r="D5807" s="253" t="s">
        <v>4</v>
      </c>
      <c r="I5807" s="253"/>
      <c r="J5807" s="253">
        <f t="shared" si="92"/>
        <v>0</v>
      </c>
    </row>
    <row r="5808" spans="1:10">
      <c r="A5808" s="253">
        <v>6000</v>
      </c>
      <c r="B5808" s="253" t="s">
        <v>534</v>
      </c>
      <c r="C5808" s="253" t="s">
        <v>554</v>
      </c>
      <c r="D5808" s="253" t="s">
        <v>564</v>
      </c>
      <c r="E5808" s="254" t="s">
        <v>565</v>
      </c>
      <c r="F5808" s="254" t="s">
        <v>365</v>
      </c>
      <c r="G5808" s="257" t="s">
        <v>566</v>
      </c>
      <c r="H5808" s="254" t="s">
        <v>365</v>
      </c>
      <c r="J5808" s="253">
        <f t="shared" si="92"/>
        <v>1</v>
      </c>
    </row>
    <row r="5809" spans="1:10">
      <c r="A5809" s="253">
        <v>6001</v>
      </c>
      <c r="B5809" s="253" t="s">
        <v>534</v>
      </c>
      <c r="C5809" s="253" t="s">
        <v>554</v>
      </c>
      <c r="D5809" s="253" t="s">
        <v>565</v>
      </c>
      <c r="E5809" s="254" t="s">
        <v>565</v>
      </c>
      <c r="F5809" s="254" t="s">
        <v>365</v>
      </c>
      <c r="G5809" s="257" t="s">
        <v>566</v>
      </c>
      <c r="H5809" s="254" t="s">
        <v>365</v>
      </c>
      <c r="J5809" s="253">
        <f t="shared" si="92"/>
        <v>1</v>
      </c>
    </row>
    <row r="5810" spans="1:10">
      <c r="A5810" s="253">
        <v>6002</v>
      </c>
      <c r="B5810" s="253" t="s">
        <v>534</v>
      </c>
      <c r="C5810" s="253" t="s">
        <v>554</v>
      </c>
      <c r="D5810" s="253" t="s">
        <v>565</v>
      </c>
      <c r="E5810" s="254" t="s">
        <v>565</v>
      </c>
      <c r="F5810" s="254" t="s">
        <v>365</v>
      </c>
      <c r="G5810" s="257" t="s">
        <v>566</v>
      </c>
      <c r="H5810" s="254" t="s">
        <v>365</v>
      </c>
      <c r="J5810" s="253">
        <f t="shared" si="92"/>
        <v>1</v>
      </c>
    </row>
    <row r="5811" spans="1:10">
      <c r="A5811" s="253">
        <v>6003</v>
      </c>
      <c r="B5811" s="253" t="s">
        <v>534</v>
      </c>
      <c r="C5811" s="253" t="s">
        <v>554</v>
      </c>
      <c r="D5811" s="253" t="s">
        <v>565</v>
      </c>
      <c r="E5811" s="254" t="s">
        <v>565</v>
      </c>
      <c r="F5811" s="254" t="s">
        <v>365</v>
      </c>
      <c r="G5811" s="257" t="s">
        <v>566</v>
      </c>
      <c r="H5811" s="254" t="s">
        <v>365</v>
      </c>
      <c r="J5811" s="253">
        <f t="shared" si="92"/>
        <v>1</v>
      </c>
    </row>
    <row r="5812" spans="1:10">
      <c r="A5812" s="253">
        <v>6004</v>
      </c>
      <c r="B5812" s="253" t="s">
        <v>534</v>
      </c>
      <c r="C5812" s="253" t="s">
        <v>554</v>
      </c>
      <c r="D5812" s="253" t="s">
        <v>565</v>
      </c>
      <c r="E5812" s="254" t="s">
        <v>565</v>
      </c>
      <c r="F5812" s="254" t="s">
        <v>365</v>
      </c>
      <c r="G5812" s="257" t="s">
        <v>566</v>
      </c>
      <c r="H5812" s="254" t="s">
        <v>365</v>
      </c>
      <c r="J5812" s="253">
        <f t="shared" si="92"/>
        <v>1</v>
      </c>
    </row>
    <row r="5813" spans="1:10">
      <c r="A5813" s="253">
        <v>6005</v>
      </c>
      <c r="B5813" s="253" t="s">
        <v>534</v>
      </c>
      <c r="C5813" s="253" t="s">
        <v>553</v>
      </c>
      <c r="D5813" s="253" t="s">
        <v>565</v>
      </c>
      <c r="E5813" s="254" t="s">
        <v>565</v>
      </c>
      <c r="G5813" s="257" t="s">
        <v>566</v>
      </c>
      <c r="J5813" s="253">
        <f t="shared" si="92"/>
        <v>1</v>
      </c>
    </row>
    <row r="5814" spans="1:10">
      <c r="A5814" s="253">
        <v>6006</v>
      </c>
      <c r="B5814" s="253" t="s">
        <v>534</v>
      </c>
      <c r="C5814" s="253" t="s">
        <v>553</v>
      </c>
      <c r="D5814" s="253" t="s">
        <v>569</v>
      </c>
      <c r="E5814" s="254" t="s">
        <v>565</v>
      </c>
      <c r="G5814" s="257" t="s">
        <v>566</v>
      </c>
      <c r="J5814" s="253">
        <f t="shared" si="92"/>
        <v>1</v>
      </c>
    </row>
    <row r="5815" spans="1:10">
      <c r="A5815" s="253">
        <v>6007</v>
      </c>
      <c r="B5815" s="253" t="s">
        <v>534</v>
      </c>
      <c r="C5815" s="253" t="s">
        <v>553</v>
      </c>
      <c r="D5815" s="253" t="s">
        <v>569</v>
      </c>
      <c r="E5815" s="254" t="s">
        <v>565</v>
      </c>
      <c r="G5815" s="257" t="s">
        <v>566</v>
      </c>
      <c r="J5815" s="253">
        <f t="shared" si="92"/>
        <v>1</v>
      </c>
    </row>
    <row r="5816" spans="1:10">
      <c r="A5816" s="253">
        <v>6008</v>
      </c>
      <c r="B5816" s="253" t="s">
        <v>534</v>
      </c>
      <c r="C5816" s="253" t="s">
        <v>553</v>
      </c>
      <c r="D5816" s="253" t="s">
        <v>569</v>
      </c>
      <c r="E5816" s="254" t="s">
        <v>565</v>
      </c>
      <c r="G5816" s="257" t="s">
        <v>566</v>
      </c>
      <c r="J5816" s="253">
        <f t="shared" si="92"/>
        <v>1</v>
      </c>
    </row>
    <row r="5817" spans="1:10">
      <c r="A5817" s="253">
        <v>6009</v>
      </c>
      <c r="B5817" s="253" t="s">
        <v>534</v>
      </c>
      <c r="C5817" s="253" t="s">
        <v>553</v>
      </c>
      <c r="D5817" s="253" t="s">
        <v>569</v>
      </c>
      <c r="E5817" s="254" t="s">
        <v>565</v>
      </c>
      <c r="G5817" s="257" t="s">
        <v>566</v>
      </c>
      <c r="J5817" s="253">
        <f t="shared" si="92"/>
        <v>1</v>
      </c>
    </row>
    <row r="5818" spans="1:10">
      <c r="A5818" s="253">
        <v>6010</v>
      </c>
      <c r="B5818" s="253" t="s">
        <v>534</v>
      </c>
      <c r="C5818" s="253" t="s">
        <v>553</v>
      </c>
      <c r="D5818" s="253" t="s">
        <v>569</v>
      </c>
      <c r="E5818" s="254" t="s">
        <v>565</v>
      </c>
      <c r="G5818" s="257" t="s">
        <v>566</v>
      </c>
      <c r="J5818" s="253">
        <f t="shared" si="92"/>
        <v>1</v>
      </c>
    </row>
    <row r="5819" spans="1:10">
      <c r="A5819" s="253">
        <v>6011</v>
      </c>
      <c r="B5819" s="253" t="s">
        <v>534</v>
      </c>
      <c r="C5819" s="253" t="s">
        <v>553</v>
      </c>
      <c r="D5819" s="253" t="s">
        <v>569</v>
      </c>
      <c r="E5819" s="254" t="s">
        <v>565</v>
      </c>
      <c r="G5819" s="257" t="s">
        <v>566</v>
      </c>
      <c r="J5819" s="253">
        <f t="shared" si="92"/>
        <v>1</v>
      </c>
    </row>
    <row r="5820" spans="1:10">
      <c r="A5820" s="253">
        <v>6012</v>
      </c>
      <c r="B5820" s="253" t="s">
        <v>534</v>
      </c>
      <c r="C5820" s="253" t="s">
        <v>553</v>
      </c>
      <c r="D5820" s="253" t="s">
        <v>569</v>
      </c>
      <c r="E5820" s="254" t="s">
        <v>565</v>
      </c>
      <c r="G5820" s="257" t="s">
        <v>566</v>
      </c>
      <c r="J5820" s="253">
        <f t="shared" si="92"/>
        <v>1</v>
      </c>
    </row>
    <row r="5821" spans="1:10">
      <c r="A5821" s="253">
        <v>6013</v>
      </c>
      <c r="B5821" s="253" t="s">
        <v>534</v>
      </c>
      <c r="C5821" s="253" t="s">
        <v>553</v>
      </c>
      <c r="D5821" s="253" t="s">
        <v>565</v>
      </c>
      <c r="E5821" s="254" t="s">
        <v>565</v>
      </c>
      <c r="G5821" s="257" t="s">
        <v>566</v>
      </c>
      <c r="J5821" s="253">
        <f t="shared" si="92"/>
        <v>1</v>
      </c>
    </row>
    <row r="5822" spans="1:10">
      <c r="A5822" s="253">
        <v>6014</v>
      </c>
      <c r="B5822" s="253" t="s">
        <v>534</v>
      </c>
      <c r="C5822" s="253" t="s">
        <v>553</v>
      </c>
      <c r="D5822" s="253" t="s">
        <v>569</v>
      </c>
      <c r="E5822" s="254" t="s">
        <v>565</v>
      </c>
      <c r="G5822" s="257" t="s">
        <v>566</v>
      </c>
      <c r="J5822" s="253">
        <f t="shared" si="92"/>
        <v>1</v>
      </c>
    </row>
    <row r="5823" spans="1:10">
      <c r="A5823" s="253">
        <v>6015</v>
      </c>
      <c r="B5823" s="253" t="s">
        <v>534</v>
      </c>
      <c r="C5823" s="253" t="s">
        <v>553</v>
      </c>
      <c r="D5823" s="253" t="s">
        <v>569</v>
      </c>
      <c r="E5823" s="254" t="s">
        <v>565</v>
      </c>
      <c r="G5823" s="257" t="s">
        <v>566</v>
      </c>
      <c r="J5823" s="253">
        <f t="shared" si="92"/>
        <v>1</v>
      </c>
    </row>
    <row r="5824" spans="1:10">
      <c r="A5824" s="253">
        <v>6016</v>
      </c>
      <c r="B5824" s="253" t="s">
        <v>534</v>
      </c>
      <c r="C5824" s="253" t="s">
        <v>553</v>
      </c>
      <c r="D5824" s="253" t="s">
        <v>565</v>
      </c>
      <c r="E5824" s="254" t="s">
        <v>565</v>
      </c>
      <c r="G5824" s="257" t="s">
        <v>566</v>
      </c>
      <c r="J5824" s="253">
        <f t="shared" si="92"/>
        <v>1</v>
      </c>
    </row>
    <row r="5825" spans="1:10">
      <c r="A5825" s="253">
        <v>6017</v>
      </c>
      <c r="B5825" s="253" t="s">
        <v>534</v>
      </c>
      <c r="C5825" s="253" t="s">
        <v>553</v>
      </c>
      <c r="D5825" s="253" t="s">
        <v>565</v>
      </c>
      <c r="E5825" s="254" t="s">
        <v>565</v>
      </c>
      <c r="G5825" s="257" t="s">
        <v>566</v>
      </c>
      <c r="J5825" s="253">
        <f t="shared" si="92"/>
        <v>1</v>
      </c>
    </row>
    <row r="5826" spans="1:10">
      <c r="A5826" s="253">
        <v>6018</v>
      </c>
      <c r="B5826" s="253" t="s">
        <v>534</v>
      </c>
      <c r="C5826" s="253" t="s">
        <v>553</v>
      </c>
      <c r="D5826" s="253" t="s">
        <v>565</v>
      </c>
      <c r="E5826" s="254" t="s">
        <v>565</v>
      </c>
      <c r="G5826" s="257" t="s">
        <v>566</v>
      </c>
      <c r="J5826" s="253">
        <f t="shared" si="92"/>
        <v>1</v>
      </c>
    </row>
    <row r="5827" spans="1:10">
      <c r="A5827" s="253">
        <v>6019</v>
      </c>
      <c r="B5827" s="253" t="s">
        <v>534</v>
      </c>
      <c r="C5827" s="253" t="s">
        <v>553</v>
      </c>
      <c r="D5827" s="253" t="s">
        <v>565</v>
      </c>
      <c r="E5827" s="254" t="s">
        <v>565</v>
      </c>
      <c r="G5827" s="257" t="s">
        <v>566</v>
      </c>
      <c r="J5827" s="253">
        <f t="shared" si="92"/>
        <v>1</v>
      </c>
    </row>
    <row r="5828" spans="1:10">
      <c r="A5828" s="253">
        <v>6020</v>
      </c>
      <c r="B5828" s="253" t="s">
        <v>534</v>
      </c>
      <c r="C5828" s="253" t="s">
        <v>553</v>
      </c>
      <c r="D5828" s="253" t="s">
        <v>565</v>
      </c>
      <c r="E5828" s="254" t="s">
        <v>565</v>
      </c>
      <c r="G5828" s="257" t="s">
        <v>566</v>
      </c>
      <c r="J5828" s="253">
        <f t="shared" si="92"/>
        <v>1</v>
      </c>
    </row>
    <row r="5829" spans="1:10">
      <c r="A5829" s="253">
        <v>6021</v>
      </c>
      <c r="B5829" s="253" t="s">
        <v>534</v>
      </c>
      <c r="C5829" s="253" t="s">
        <v>553</v>
      </c>
      <c r="D5829" s="253" t="s">
        <v>565</v>
      </c>
      <c r="E5829" s="254" t="s">
        <v>565</v>
      </c>
      <c r="G5829" s="257" t="s">
        <v>566</v>
      </c>
      <c r="J5829" s="253">
        <f t="shared" si="92"/>
        <v>1</v>
      </c>
    </row>
    <row r="5830" spans="1:10">
      <c r="A5830" s="253">
        <v>6022</v>
      </c>
      <c r="B5830" s="253" t="s">
        <v>534</v>
      </c>
      <c r="C5830" s="253" t="s">
        <v>553</v>
      </c>
      <c r="D5830" s="253" t="s">
        <v>565</v>
      </c>
      <c r="E5830" s="254" t="s">
        <v>565</v>
      </c>
      <c r="G5830" s="257" t="s">
        <v>566</v>
      </c>
      <c r="J5830" s="253">
        <f t="shared" si="92"/>
        <v>1</v>
      </c>
    </row>
    <row r="5831" spans="1:10">
      <c r="A5831" s="253">
        <v>6023</v>
      </c>
      <c r="B5831" s="253" t="s">
        <v>534</v>
      </c>
      <c r="C5831" s="253" t="s">
        <v>553</v>
      </c>
      <c r="D5831" s="253" t="s">
        <v>565</v>
      </c>
      <c r="E5831" s="254" t="s">
        <v>565</v>
      </c>
      <c r="G5831" s="257" t="s">
        <v>566</v>
      </c>
      <c r="J5831" s="253">
        <f t="shared" si="92"/>
        <v>1</v>
      </c>
    </row>
    <row r="5832" spans="1:10">
      <c r="A5832" s="253">
        <v>6024</v>
      </c>
      <c r="B5832" s="253" t="s">
        <v>534</v>
      </c>
      <c r="C5832" s="253" t="s">
        <v>553</v>
      </c>
      <c r="D5832" s="253" t="s">
        <v>565</v>
      </c>
      <c r="E5832" s="254" t="s">
        <v>565</v>
      </c>
      <c r="G5832" s="257" t="s">
        <v>566</v>
      </c>
      <c r="J5832" s="253">
        <f t="shared" si="92"/>
        <v>1</v>
      </c>
    </row>
    <row r="5833" spans="1:10">
      <c r="A5833" s="253">
        <v>6025</v>
      </c>
      <c r="B5833" s="253" t="s">
        <v>534</v>
      </c>
      <c r="C5833" s="253" t="s">
        <v>553</v>
      </c>
      <c r="D5833" s="253" t="s">
        <v>565</v>
      </c>
      <c r="E5833" s="254" t="s">
        <v>565</v>
      </c>
      <c r="G5833" s="257" t="s">
        <v>566</v>
      </c>
      <c r="J5833" s="253">
        <f t="shared" ref="J5833:J5896" si="93">IF(E5833="Category 1",1,IF(E5833="Category 2",2,IF(E5833="Category 3",3,0)))</f>
        <v>1</v>
      </c>
    </row>
    <row r="5834" spans="1:10">
      <c r="A5834" s="253">
        <v>6026</v>
      </c>
      <c r="B5834" s="253" t="s">
        <v>534</v>
      </c>
      <c r="C5834" s="253" t="s">
        <v>553</v>
      </c>
      <c r="D5834" s="253" t="s">
        <v>565</v>
      </c>
      <c r="E5834" s="254" t="s">
        <v>565</v>
      </c>
      <c r="G5834" s="257" t="s">
        <v>566</v>
      </c>
      <c r="J5834" s="253">
        <f t="shared" si="93"/>
        <v>1</v>
      </c>
    </row>
    <row r="5835" spans="1:10">
      <c r="A5835" s="253">
        <v>6027</v>
      </c>
      <c r="B5835" s="253" t="s">
        <v>534</v>
      </c>
      <c r="C5835" s="253" t="s">
        <v>553</v>
      </c>
      <c r="D5835" s="253" t="s">
        <v>565</v>
      </c>
      <c r="E5835" s="254" t="s">
        <v>565</v>
      </c>
      <c r="G5835" s="257" t="s">
        <v>566</v>
      </c>
      <c r="J5835" s="253">
        <f t="shared" si="93"/>
        <v>1</v>
      </c>
    </row>
    <row r="5836" spans="1:10">
      <c r="A5836" s="253">
        <v>6028</v>
      </c>
      <c r="B5836" s="253" t="s">
        <v>534</v>
      </c>
      <c r="C5836" s="253" t="s">
        <v>553</v>
      </c>
      <c r="D5836" s="253" t="s">
        <v>565</v>
      </c>
      <c r="E5836" s="254" t="s">
        <v>565</v>
      </c>
      <c r="G5836" s="257" t="s">
        <v>566</v>
      </c>
      <c r="J5836" s="253">
        <f t="shared" si="93"/>
        <v>1</v>
      </c>
    </row>
    <row r="5837" spans="1:10">
      <c r="A5837" s="253">
        <v>6029</v>
      </c>
      <c r="B5837" s="253" t="s">
        <v>534</v>
      </c>
      <c r="C5837" s="253" t="s">
        <v>553</v>
      </c>
      <c r="D5837" s="253" t="s">
        <v>565</v>
      </c>
      <c r="E5837" s="254" t="s">
        <v>565</v>
      </c>
      <c r="G5837" s="257" t="s">
        <v>566</v>
      </c>
      <c r="J5837" s="253">
        <f t="shared" si="93"/>
        <v>1</v>
      </c>
    </row>
    <row r="5838" spans="1:10">
      <c r="A5838" s="253">
        <v>6030</v>
      </c>
      <c r="B5838" s="253" t="s">
        <v>534</v>
      </c>
      <c r="C5838" s="253" t="s">
        <v>553</v>
      </c>
      <c r="D5838" s="253" t="s">
        <v>565</v>
      </c>
      <c r="E5838" s="254" t="s">
        <v>565</v>
      </c>
      <c r="G5838" s="257" t="s">
        <v>566</v>
      </c>
      <c r="J5838" s="253">
        <f t="shared" si="93"/>
        <v>1</v>
      </c>
    </row>
    <row r="5839" spans="1:10">
      <c r="A5839" s="253">
        <v>6031</v>
      </c>
      <c r="B5839" s="253" t="s">
        <v>534</v>
      </c>
      <c r="C5839" s="253" t="s">
        <v>553</v>
      </c>
      <c r="D5839" s="253" t="s">
        <v>565</v>
      </c>
      <c r="E5839" s="254" t="s">
        <v>565</v>
      </c>
      <c r="G5839" s="257" t="s">
        <v>566</v>
      </c>
      <c r="J5839" s="253">
        <f t="shared" si="93"/>
        <v>1</v>
      </c>
    </row>
    <row r="5840" spans="1:10">
      <c r="A5840" s="253">
        <v>6032</v>
      </c>
      <c r="B5840" s="253" t="s">
        <v>534</v>
      </c>
      <c r="C5840" s="253" t="s">
        <v>553</v>
      </c>
      <c r="D5840" s="253" t="s">
        <v>565</v>
      </c>
      <c r="E5840" s="254" t="s">
        <v>565</v>
      </c>
      <c r="G5840" s="257" t="s">
        <v>566</v>
      </c>
      <c r="J5840" s="253">
        <f t="shared" si="93"/>
        <v>1</v>
      </c>
    </row>
    <row r="5841" spans="1:10">
      <c r="A5841" s="253">
        <v>6033</v>
      </c>
      <c r="B5841" s="253" t="s">
        <v>534</v>
      </c>
      <c r="C5841" s="253" t="s">
        <v>553</v>
      </c>
      <c r="D5841" s="253" t="s">
        <v>565</v>
      </c>
      <c r="E5841" s="254" t="s">
        <v>565</v>
      </c>
      <c r="G5841" s="257" t="s">
        <v>566</v>
      </c>
      <c r="J5841" s="253">
        <f t="shared" si="93"/>
        <v>1</v>
      </c>
    </row>
    <row r="5842" spans="1:10">
      <c r="A5842" s="253">
        <v>6034</v>
      </c>
      <c r="B5842" s="253" t="s">
        <v>534</v>
      </c>
      <c r="C5842" s="253" t="s">
        <v>553</v>
      </c>
      <c r="D5842" s="253" t="s">
        <v>565</v>
      </c>
      <c r="E5842" s="254" t="s">
        <v>565</v>
      </c>
      <c r="G5842" s="257" t="s">
        <v>566</v>
      </c>
      <c r="J5842" s="253">
        <f t="shared" si="93"/>
        <v>1</v>
      </c>
    </row>
    <row r="5843" spans="1:10">
      <c r="A5843" s="253">
        <v>6035</v>
      </c>
      <c r="B5843" s="253" t="s">
        <v>534</v>
      </c>
      <c r="C5843" s="253" t="s">
        <v>553</v>
      </c>
      <c r="D5843" s="253" t="s">
        <v>565</v>
      </c>
      <c r="E5843" s="254" t="s">
        <v>565</v>
      </c>
      <c r="G5843" s="254" t="s">
        <v>567</v>
      </c>
      <c r="J5843" s="253">
        <f t="shared" si="93"/>
        <v>1</v>
      </c>
    </row>
    <row r="5844" spans="1:10">
      <c r="A5844" s="253">
        <v>6036</v>
      </c>
      <c r="B5844" s="253" t="s">
        <v>534</v>
      </c>
      <c r="C5844" s="253" t="s">
        <v>553</v>
      </c>
      <c r="D5844" s="253" t="s">
        <v>565</v>
      </c>
      <c r="E5844" s="254" t="s">
        <v>565</v>
      </c>
      <c r="G5844" s="257" t="s">
        <v>566</v>
      </c>
      <c r="J5844" s="253">
        <f t="shared" si="93"/>
        <v>1</v>
      </c>
    </row>
    <row r="5845" spans="1:10">
      <c r="A5845" s="253">
        <v>6037</v>
      </c>
      <c r="B5845" s="253" t="s">
        <v>534</v>
      </c>
      <c r="C5845" s="253" t="s">
        <v>553</v>
      </c>
      <c r="D5845" s="253" t="s">
        <v>565</v>
      </c>
      <c r="E5845" s="254" t="s">
        <v>565</v>
      </c>
      <c r="G5845" s="254" t="s">
        <v>567</v>
      </c>
      <c r="J5845" s="253">
        <f t="shared" si="93"/>
        <v>1</v>
      </c>
    </row>
    <row r="5846" spans="1:10">
      <c r="A5846" s="253">
        <v>6038</v>
      </c>
      <c r="B5846" s="253" t="s">
        <v>534</v>
      </c>
      <c r="C5846" s="253" t="s">
        <v>553</v>
      </c>
      <c r="D5846" s="253" t="s">
        <v>565</v>
      </c>
      <c r="E5846" s="254" t="s">
        <v>565</v>
      </c>
      <c r="G5846" s="257" t="s">
        <v>566</v>
      </c>
      <c r="J5846" s="253">
        <f t="shared" si="93"/>
        <v>1</v>
      </c>
    </row>
    <row r="5847" spans="1:10">
      <c r="A5847" s="253">
        <v>6039</v>
      </c>
      <c r="B5847" s="253" t="s">
        <v>534</v>
      </c>
      <c r="C5847" s="253" t="s">
        <v>553</v>
      </c>
      <c r="D5847" s="253" t="s">
        <v>565</v>
      </c>
      <c r="G5847" s="257"/>
      <c r="I5847" s="253"/>
      <c r="J5847" s="253">
        <f t="shared" si="93"/>
        <v>0</v>
      </c>
    </row>
    <row r="5848" spans="1:10">
      <c r="A5848" s="253">
        <v>6040</v>
      </c>
      <c r="B5848" s="253" t="s">
        <v>534</v>
      </c>
      <c r="C5848" s="253" t="s">
        <v>553</v>
      </c>
      <c r="D5848" s="253" t="s">
        <v>565</v>
      </c>
      <c r="G5848" s="257"/>
      <c r="I5848" s="253"/>
      <c r="J5848" s="253">
        <f t="shared" si="93"/>
        <v>0</v>
      </c>
    </row>
    <row r="5849" spans="1:10">
      <c r="A5849" s="253">
        <v>6041</v>
      </c>
      <c r="B5849" s="253" t="s">
        <v>534</v>
      </c>
      <c r="C5849" s="253" t="s">
        <v>553</v>
      </c>
      <c r="D5849" s="253" t="s">
        <v>565</v>
      </c>
      <c r="E5849" s="254" t="s">
        <v>565</v>
      </c>
      <c r="G5849" s="254" t="s">
        <v>567</v>
      </c>
      <c r="J5849" s="253">
        <f t="shared" si="93"/>
        <v>1</v>
      </c>
    </row>
    <row r="5850" spans="1:10">
      <c r="A5850" s="253">
        <v>6042</v>
      </c>
      <c r="B5850" s="253" t="s">
        <v>534</v>
      </c>
      <c r="C5850" s="253" t="s">
        <v>553</v>
      </c>
      <c r="D5850" s="253" t="s">
        <v>565</v>
      </c>
      <c r="E5850" s="254" t="s">
        <v>565</v>
      </c>
      <c r="G5850" s="254" t="s">
        <v>567</v>
      </c>
      <c r="J5850" s="253">
        <f t="shared" si="93"/>
        <v>1</v>
      </c>
    </row>
    <row r="5851" spans="1:10">
      <c r="A5851" s="253">
        <v>6043</v>
      </c>
      <c r="B5851" s="253" t="s">
        <v>534</v>
      </c>
      <c r="C5851" s="253" t="s">
        <v>553</v>
      </c>
      <c r="D5851" s="253" t="s">
        <v>565</v>
      </c>
      <c r="E5851" s="254" t="s">
        <v>565</v>
      </c>
      <c r="G5851" s="254" t="s">
        <v>567</v>
      </c>
      <c r="J5851" s="253">
        <f t="shared" si="93"/>
        <v>1</v>
      </c>
    </row>
    <row r="5852" spans="1:10">
      <c r="A5852" s="253">
        <v>6044</v>
      </c>
      <c r="B5852" s="253" t="s">
        <v>534</v>
      </c>
      <c r="C5852" s="253" t="s">
        <v>553</v>
      </c>
      <c r="D5852" s="253" t="s">
        <v>565</v>
      </c>
      <c r="E5852" s="254" t="s">
        <v>565</v>
      </c>
      <c r="G5852" s="254" t="s">
        <v>567</v>
      </c>
      <c r="J5852" s="253">
        <f t="shared" si="93"/>
        <v>1</v>
      </c>
    </row>
    <row r="5853" spans="1:10">
      <c r="A5853" s="253">
        <v>6045</v>
      </c>
      <c r="B5853" s="253" t="s">
        <v>534</v>
      </c>
      <c r="C5853" s="253" t="s">
        <v>553</v>
      </c>
      <c r="D5853" s="253" t="s">
        <v>565</v>
      </c>
      <c r="G5853" s="257"/>
      <c r="I5853" s="253"/>
      <c r="J5853" s="253">
        <f t="shared" si="93"/>
        <v>0</v>
      </c>
    </row>
    <row r="5854" spans="1:10">
      <c r="A5854" s="253">
        <v>6046</v>
      </c>
      <c r="B5854" s="253" t="s">
        <v>534</v>
      </c>
      <c r="C5854" s="253" t="s">
        <v>553</v>
      </c>
      <c r="D5854" s="253" t="s">
        <v>565</v>
      </c>
      <c r="G5854" s="257"/>
      <c r="I5854" s="253"/>
      <c r="J5854" s="253">
        <f t="shared" si="93"/>
        <v>0</v>
      </c>
    </row>
    <row r="5855" spans="1:10">
      <c r="A5855" s="253">
        <v>6047</v>
      </c>
      <c r="B5855" s="253" t="s">
        <v>534</v>
      </c>
      <c r="C5855" s="253" t="s">
        <v>553</v>
      </c>
      <c r="D5855" s="253" t="s">
        <v>565</v>
      </c>
      <c r="G5855" s="257"/>
      <c r="I5855" s="253"/>
      <c r="J5855" s="253">
        <f t="shared" si="93"/>
        <v>0</v>
      </c>
    </row>
    <row r="5856" spans="1:10">
      <c r="A5856" s="253">
        <v>6048</v>
      </c>
      <c r="B5856" s="253" t="s">
        <v>534</v>
      </c>
      <c r="C5856" s="253" t="s">
        <v>553</v>
      </c>
      <c r="D5856" s="253" t="s">
        <v>565</v>
      </c>
      <c r="G5856" s="257"/>
      <c r="I5856" s="253"/>
      <c r="J5856" s="253">
        <f t="shared" si="93"/>
        <v>0</v>
      </c>
    </row>
    <row r="5857" spans="1:10">
      <c r="A5857" s="253">
        <v>6049</v>
      </c>
      <c r="B5857" s="253" t="s">
        <v>534</v>
      </c>
      <c r="C5857" s="253" t="s">
        <v>553</v>
      </c>
      <c r="D5857" s="253" t="s">
        <v>565</v>
      </c>
      <c r="G5857" s="257"/>
      <c r="I5857" s="253"/>
      <c r="J5857" s="253">
        <f t="shared" si="93"/>
        <v>0</v>
      </c>
    </row>
    <row r="5858" spans="1:10">
      <c r="A5858" s="253">
        <v>6050</v>
      </c>
      <c r="B5858" s="253" t="s">
        <v>534</v>
      </c>
      <c r="C5858" s="253" t="s">
        <v>553</v>
      </c>
      <c r="D5858" s="253" t="s">
        <v>569</v>
      </c>
      <c r="E5858" s="254" t="s">
        <v>565</v>
      </c>
      <c r="G5858" s="257" t="s">
        <v>566</v>
      </c>
      <c r="J5858" s="253">
        <f t="shared" si="93"/>
        <v>1</v>
      </c>
    </row>
    <row r="5859" spans="1:10">
      <c r="A5859" s="253">
        <v>6051</v>
      </c>
      <c r="B5859" s="253" t="s">
        <v>534</v>
      </c>
      <c r="C5859" s="253" t="s">
        <v>553</v>
      </c>
      <c r="D5859" s="253" t="s">
        <v>565</v>
      </c>
      <c r="E5859" s="254" t="s">
        <v>565</v>
      </c>
      <c r="G5859" s="257" t="s">
        <v>566</v>
      </c>
      <c r="J5859" s="253">
        <f t="shared" si="93"/>
        <v>1</v>
      </c>
    </row>
    <row r="5860" spans="1:10">
      <c r="A5860" s="253">
        <v>6052</v>
      </c>
      <c r="B5860" s="253" t="s">
        <v>534</v>
      </c>
      <c r="C5860" s="253" t="s">
        <v>553</v>
      </c>
      <c r="D5860" s="253" t="s">
        <v>565</v>
      </c>
      <c r="E5860" s="254" t="s">
        <v>565</v>
      </c>
      <c r="G5860" s="257" t="s">
        <v>566</v>
      </c>
      <c r="J5860" s="253">
        <f t="shared" si="93"/>
        <v>1</v>
      </c>
    </row>
    <row r="5861" spans="1:10">
      <c r="A5861" s="253">
        <v>6053</v>
      </c>
      <c r="B5861" s="253" t="s">
        <v>534</v>
      </c>
      <c r="C5861" s="253" t="s">
        <v>553</v>
      </c>
      <c r="D5861" s="253" t="s">
        <v>565</v>
      </c>
      <c r="E5861" s="254" t="s">
        <v>565</v>
      </c>
      <c r="G5861" s="257" t="s">
        <v>566</v>
      </c>
      <c r="J5861" s="253">
        <f t="shared" si="93"/>
        <v>1</v>
      </c>
    </row>
    <row r="5862" spans="1:10">
      <c r="A5862" s="253">
        <v>6054</v>
      </c>
      <c r="B5862" s="253" t="s">
        <v>534</v>
      </c>
      <c r="C5862" s="253" t="s">
        <v>553</v>
      </c>
      <c r="D5862" s="253" t="s">
        <v>565</v>
      </c>
      <c r="E5862" s="254" t="s">
        <v>565</v>
      </c>
      <c r="G5862" s="257" t="s">
        <v>566</v>
      </c>
      <c r="J5862" s="253">
        <f t="shared" si="93"/>
        <v>1</v>
      </c>
    </row>
    <row r="5863" spans="1:10">
      <c r="A5863" s="253">
        <v>6055</v>
      </c>
      <c r="B5863" s="253" t="s">
        <v>534</v>
      </c>
      <c r="C5863" s="253" t="s">
        <v>553</v>
      </c>
      <c r="D5863" s="253" t="s">
        <v>565</v>
      </c>
      <c r="E5863" s="254" t="s">
        <v>565</v>
      </c>
      <c r="G5863" s="257" t="s">
        <v>566</v>
      </c>
      <c r="J5863" s="253">
        <f t="shared" si="93"/>
        <v>1</v>
      </c>
    </row>
    <row r="5864" spans="1:10">
      <c r="A5864" s="253">
        <v>6056</v>
      </c>
      <c r="B5864" s="253" t="s">
        <v>534</v>
      </c>
      <c r="C5864" s="253" t="s">
        <v>553</v>
      </c>
      <c r="D5864" s="253" t="s">
        <v>565</v>
      </c>
      <c r="E5864" s="254" t="s">
        <v>565</v>
      </c>
      <c r="G5864" s="257" t="s">
        <v>566</v>
      </c>
      <c r="J5864" s="253">
        <f t="shared" si="93"/>
        <v>1</v>
      </c>
    </row>
    <row r="5865" spans="1:10">
      <c r="A5865" s="253">
        <v>6057</v>
      </c>
      <c r="B5865" s="253" t="s">
        <v>534</v>
      </c>
      <c r="C5865" s="253" t="s">
        <v>553</v>
      </c>
      <c r="D5865" s="253" t="s">
        <v>565</v>
      </c>
      <c r="E5865" s="254" t="s">
        <v>565</v>
      </c>
      <c r="G5865" s="257" t="s">
        <v>566</v>
      </c>
      <c r="J5865" s="253">
        <f t="shared" si="93"/>
        <v>1</v>
      </c>
    </row>
    <row r="5866" spans="1:10">
      <c r="A5866" s="253">
        <v>6058</v>
      </c>
      <c r="B5866" s="253" t="s">
        <v>534</v>
      </c>
      <c r="C5866" s="253" t="s">
        <v>553</v>
      </c>
      <c r="D5866" s="253" t="s">
        <v>565</v>
      </c>
      <c r="E5866" s="254" t="s">
        <v>565</v>
      </c>
      <c r="G5866" s="257" t="s">
        <v>566</v>
      </c>
      <c r="J5866" s="253">
        <f t="shared" si="93"/>
        <v>1</v>
      </c>
    </row>
    <row r="5867" spans="1:10">
      <c r="A5867" s="253">
        <v>6059</v>
      </c>
      <c r="B5867" s="253" t="s">
        <v>534</v>
      </c>
      <c r="C5867" s="253" t="s">
        <v>553</v>
      </c>
      <c r="D5867" s="253" t="s">
        <v>565</v>
      </c>
      <c r="E5867" s="254" t="s">
        <v>565</v>
      </c>
      <c r="G5867" s="257" t="s">
        <v>566</v>
      </c>
      <c r="J5867" s="253">
        <f t="shared" si="93"/>
        <v>1</v>
      </c>
    </row>
    <row r="5868" spans="1:10">
      <c r="A5868" s="253">
        <v>6060</v>
      </c>
      <c r="B5868" s="253" t="s">
        <v>534</v>
      </c>
      <c r="C5868" s="253" t="s">
        <v>553</v>
      </c>
      <c r="D5868" s="253" t="s">
        <v>565</v>
      </c>
      <c r="E5868" s="254" t="s">
        <v>565</v>
      </c>
      <c r="G5868" s="257" t="s">
        <v>566</v>
      </c>
      <c r="J5868" s="253">
        <f t="shared" si="93"/>
        <v>1</v>
      </c>
    </row>
    <row r="5869" spans="1:10">
      <c r="A5869" s="253">
        <v>6061</v>
      </c>
      <c r="B5869" s="253" t="s">
        <v>534</v>
      </c>
      <c r="C5869" s="253" t="s">
        <v>553</v>
      </c>
      <c r="D5869" s="253" t="s">
        <v>565</v>
      </c>
      <c r="E5869" s="254" t="s">
        <v>565</v>
      </c>
      <c r="G5869" s="257" t="s">
        <v>566</v>
      </c>
      <c r="J5869" s="253">
        <f t="shared" si="93"/>
        <v>1</v>
      </c>
    </row>
    <row r="5870" spans="1:10">
      <c r="A5870" s="253">
        <v>6062</v>
      </c>
      <c r="B5870" s="253" t="s">
        <v>534</v>
      </c>
      <c r="C5870" s="253" t="s">
        <v>553</v>
      </c>
      <c r="D5870" s="253" t="s">
        <v>565</v>
      </c>
      <c r="E5870" s="254" t="s">
        <v>565</v>
      </c>
      <c r="G5870" s="257" t="s">
        <v>566</v>
      </c>
      <c r="J5870" s="253">
        <f t="shared" si="93"/>
        <v>1</v>
      </c>
    </row>
    <row r="5871" spans="1:10">
      <c r="A5871" s="253">
        <v>6063</v>
      </c>
      <c r="B5871" s="253" t="s">
        <v>534</v>
      </c>
      <c r="C5871" s="253" t="s">
        <v>553</v>
      </c>
      <c r="D5871" s="253" t="s">
        <v>565</v>
      </c>
      <c r="E5871" s="254" t="s">
        <v>565</v>
      </c>
      <c r="G5871" s="257" t="s">
        <v>566</v>
      </c>
      <c r="J5871" s="253">
        <f t="shared" si="93"/>
        <v>1</v>
      </c>
    </row>
    <row r="5872" spans="1:10">
      <c r="A5872" s="253">
        <v>6064</v>
      </c>
      <c r="B5872" s="253" t="s">
        <v>534</v>
      </c>
      <c r="C5872" s="253" t="s">
        <v>553</v>
      </c>
      <c r="D5872" s="253" t="s">
        <v>565</v>
      </c>
      <c r="E5872" s="254" t="s">
        <v>565</v>
      </c>
      <c r="G5872" s="257" t="s">
        <v>566</v>
      </c>
      <c r="J5872" s="253">
        <f t="shared" si="93"/>
        <v>1</v>
      </c>
    </row>
    <row r="5873" spans="1:10">
      <c r="A5873" s="253">
        <v>6065</v>
      </c>
      <c r="B5873" s="253" t="s">
        <v>534</v>
      </c>
      <c r="C5873" s="253" t="s">
        <v>553</v>
      </c>
      <c r="D5873" s="253" t="s">
        <v>565</v>
      </c>
      <c r="E5873" s="254" t="s">
        <v>565</v>
      </c>
      <c r="G5873" s="257" t="s">
        <v>566</v>
      </c>
      <c r="J5873" s="253">
        <f t="shared" si="93"/>
        <v>1</v>
      </c>
    </row>
    <row r="5874" spans="1:10">
      <c r="A5874" s="253">
        <v>6066</v>
      </c>
      <c r="B5874" s="253" t="s">
        <v>534</v>
      </c>
      <c r="C5874" s="253" t="s">
        <v>553</v>
      </c>
      <c r="D5874" s="253" t="s">
        <v>565</v>
      </c>
      <c r="E5874" s="254" t="s">
        <v>565</v>
      </c>
      <c r="G5874" s="257" t="s">
        <v>566</v>
      </c>
      <c r="J5874" s="253">
        <f t="shared" si="93"/>
        <v>1</v>
      </c>
    </row>
    <row r="5875" spans="1:10">
      <c r="A5875" s="253">
        <v>6067</v>
      </c>
      <c r="B5875" s="253" t="s">
        <v>534</v>
      </c>
      <c r="C5875" s="253" t="s">
        <v>553</v>
      </c>
      <c r="D5875" s="253" t="s">
        <v>565</v>
      </c>
      <c r="E5875" s="254" t="s">
        <v>565</v>
      </c>
      <c r="G5875" s="257" t="s">
        <v>566</v>
      </c>
      <c r="J5875" s="253">
        <f t="shared" si="93"/>
        <v>1</v>
      </c>
    </row>
    <row r="5876" spans="1:10">
      <c r="A5876" s="253">
        <v>6068</v>
      </c>
      <c r="B5876" s="253" t="s">
        <v>534</v>
      </c>
      <c r="C5876" s="253" t="s">
        <v>553</v>
      </c>
      <c r="D5876" s="253" t="s">
        <v>565</v>
      </c>
      <c r="E5876" s="254" t="s">
        <v>565</v>
      </c>
      <c r="G5876" s="257" t="s">
        <v>566</v>
      </c>
      <c r="J5876" s="253">
        <f t="shared" si="93"/>
        <v>1</v>
      </c>
    </row>
    <row r="5877" spans="1:10">
      <c r="A5877" s="253">
        <v>6069</v>
      </c>
      <c r="B5877" s="253" t="s">
        <v>534</v>
      </c>
      <c r="C5877" s="253" t="s">
        <v>553</v>
      </c>
      <c r="D5877" s="253" t="s">
        <v>565</v>
      </c>
      <c r="E5877" s="254" t="s">
        <v>565</v>
      </c>
      <c r="G5877" s="257" t="s">
        <v>566</v>
      </c>
      <c r="J5877" s="253">
        <f t="shared" si="93"/>
        <v>1</v>
      </c>
    </row>
    <row r="5878" spans="1:10">
      <c r="A5878" s="253">
        <v>6070</v>
      </c>
      <c r="B5878" s="253" t="s">
        <v>534</v>
      </c>
      <c r="C5878" s="253" t="s">
        <v>553</v>
      </c>
      <c r="D5878" s="253" t="s">
        <v>565</v>
      </c>
      <c r="E5878" s="254" t="s">
        <v>565</v>
      </c>
      <c r="G5878" s="254" t="s">
        <v>567</v>
      </c>
      <c r="J5878" s="253">
        <f t="shared" si="93"/>
        <v>1</v>
      </c>
    </row>
    <row r="5879" spans="1:10">
      <c r="A5879" s="253">
        <v>6071</v>
      </c>
      <c r="B5879" s="253" t="s">
        <v>534</v>
      </c>
      <c r="C5879" s="253" t="s">
        <v>553</v>
      </c>
      <c r="D5879" s="253" t="s">
        <v>565</v>
      </c>
      <c r="E5879" s="254" t="s">
        <v>565</v>
      </c>
      <c r="G5879" s="254" t="s">
        <v>567</v>
      </c>
      <c r="J5879" s="253">
        <f t="shared" si="93"/>
        <v>1</v>
      </c>
    </row>
    <row r="5880" spans="1:10">
      <c r="A5880" s="253">
        <v>6072</v>
      </c>
      <c r="B5880" s="253" t="s">
        <v>534</v>
      </c>
      <c r="C5880" s="253" t="s">
        <v>553</v>
      </c>
      <c r="D5880" s="253" t="s">
        <v>565</v>
      </c>
      <c r="E5880" s="254" t="s">
        <v>565</v>
      </c>
      <c r="G5880" s="254" t="s">
        <v>567</v>
      </c>
      <c r="J5880" s="253">
        <f t="shared" si="93"/>
        <v>1</v>
      </c>
    </row>
    <row r="5881" spans="1:10">
      <c r="A5881" s="253">
        <v>6073</v>
      </c>
      <c r="B5881" s="253" t="s">
        <v>534</v>
      </c>
      <c r="C5881" s="253" t="s">
        <v>553</v>
      </c>
      <c r="D5881" s="253" t="s">
        <v>565</v>
      </c>
      <c r="E5881" s="254" t="s">
        <v>565</v>
      </c>
      <c r="G5881" s="254" t="s">
        <v>567</v>
      </c>
      <c r="J5881" s="253">
        <f t="shared" si="93"/>
        <v>1</v>
      </c>
    </row>
    <row r="5882" spans="1:10">
      <c r="A5882" s="253">
        <v>6074</v>
      </c>
      <c r="B5882" s="253" t="s">
        <v>534</v>
      </c>
      <c r="C5882" s="253" t="s">
        <v>553</v>
      </c>
      <c r="D5882" s="253" t="s">
        <v>565</v>
      </c>
      <c r="E5882" s="254" t="s">
        <v>565</v>
      </c>
      <c r="G5882" s="254" t="s">
        <v>567</v>
      </c>
      <c r="J5882" s="253">
        <f t="shared" si="93"/>
        <v>1</v>
      </c>
    </row>
    <row r="5883" spans="1:10">
      <c r="A5883" s="253">
        <v>6075</v>
      </c>
      <c r="B5883" s="253" t="s">
        <v>534</v>
      </c>
      <c r="C5883" s="253" t="s">
        <v>553</v>
      </c>
      <c r="D5883" s="253" t="s">
        <v>565</v>
      </c>
      <c r="G5883" s="257"/>
      <c r="I5883" s="253"/>
      <c r="J5883" s="253">
        <f t="shared" si="93"/>
        <v>0</v>
      </c>
    </row>
    <row r="5884" spans="1:10">
      <c r="A5884" s="253">
        <v>6076</v>
      </c>
      <c r="B5884" s="253" t="s">
        <v>534</v>
      </c>
      <c r="C5884" s="253" t="s">
        <v>553</v>
      </c>
      <c r="D5884" s="253" t="s">
        <v>565</v>
      </c>
      <c r="E5884" s="254" t="s">
        <v>565</v>
      </c>
      <c r="G5884" s="254" t="s">
        <v>567</v>
      </c>
      <c r="J5884" s="253">
        <f t="shared" si="93"/>
        <v>1</v>
      </c>
    </row>
    <row r="5885" spans="1:10">
      <c r="A5885" s="253">
        <v>6077</v>
      </c>
      <c r="B5885" s="253" t="s">
        <v>534</v>
      </c>
      <c r="C5885" s="253" t="s">
        <v>553</v>
      </c>
      <c r="D5885" s="253" t="s">
        <v>565</v>
      </c>
      <c r="E5885" s="254" t="s">
        <v>565</v>
      </c>
      <c r="G5885" s="257" t="s">
        <v>566</v>
      </c>
      <c r="J5885" s="253">
        <f t="shared" si="93"/>
        <v>1</v>
      </c>
    </row>
    <row r="5886" spans="1:10">
      <c r="A5886" s="253">
        <v>6078</v>
      </c>
      <c r="B5886" s="253" t="s">
        <v>534</v>
      </c>
      <c r="C5886" s="253" t="s">
        <v>553</v>
      </c>
      <c r="D5886" s="253" t="s">
        <v>565</v>
      </c>
      <c r="E5886" s="254" t="s">
        <v>565</v>
      </c>
      <c r="G5886" s="257" t="s">
        <v>566</v>
      </c>
      <c r="J5886" s="253">
        <f t="shared" si="93"/>
        <v>1</v>
      </c>
    </row>
    <row r="5887" spans="1:10">
      <c r="A5887" s="253">
        <v>6079</v>
      </c>
      <c r="B5887" s="253" t="s">
        <v>534</v>
      </c>
      <c r="C5887" s="253" t="s">
        <v>553</v>
      </c>
      <c r="D5887" s="253" t="s">
        <v>565</v>
      </c>
      <c r="E5887" s="254" t="s">
        <v>565</v>
      </c>
      <c r="G5887" s="257" t="s">
        <v>566</v>
      </c>
      <c r="J5887" s="253">
        <f t="shared" si="93"/>
        <v>1</v>
      </c>
    </row>
    <row r="5888" spans="1:10">
      <c r="A5888" s="253">
        <v>6080</v>
      </c>
      <c r="B5888" s="253" t="s">
        <v>534</v>
      </c>
      <c r="C5888" s="253" t="s">
        <v>553</v>
      </c>
      <c r="D5888" s="253" t="s">
        <v>565</v>
      </c>
      <c r="G5888" s="257"/>
      <c r="I5888" s="253"/>
      <c r="J5888" s="253">
        <f t="shared" si="93"/>
        <v>0</v>
      </c>
    </row>
    <row r="5889" spans="1:10">
      <c r="A5889" s="253">
        <v>6081</v>
      </c>
      <c r="B5889" s="253" t="s">
        <v>534</v>
      </c>
      <c r="C5889" s="253" t="s">
        <v>553</v>
      </c>
      <c r="D5889" s="253" t="s">
        <v>565</v>
      </c>
      <c r="E5889" s="254" t="s">
        <v>565</v>
      </c>
      <c r="G5889" s="254" t="s">
        <v>567</v>
      </c>
      <c r="J5889" s="253">
        <f t="shared" si="93"/>
        <v>1</v>
      </c>
    </row>
    <row r="5890" spans="1:10">
      <c r="A5890" s="253">
        <v>6082</v>
      </c>
      <c r="B5890" s="253" t="s">
        <v>534</v>
      </c>
      <c r="C5890" s="253" t="s">
        <v>553</v>
      </c>
      <c r="D5890" s="253" t="s">
        <v>565</v>
      </c>
      <c r="E5890" s="254" t="s">
        <v>565</v>
      </c>
      <c r="G5890" s="254" t="s">
        <v>567</v>
      </c>
      <c r="J5890" s="253">
        <f t="shared" si="93"/>
        <v>1</v>
      </c>
    </row>
    <row r="5891" spans="1:10">
      <c r="A5891" s="253">
        <v>6083</v>
      </c>
      <c r="B5891" s="253" t="s">
        <v>534</v>
      </c>
      <c r="C5891" s="253" t="s">
        <v>553</v>
      </c>
      <c r="D5891" s="253" t="s">
        <v>565</v>
      </c>
      <c r="E5891" s="254" t="s">
        <v>565</v>
      </c>
      <c r="G5891" s="254" t="s">
        <v>567</v>
      </c>
      <c r="J5891" s="253">
        <f t="shared" si="93"/>
        <v>1</v>
      </c>
    </row>
    <row r="5892" spans="1:10">
      <c r="A5892" s="253">
        <v>6084</v>
      </c>
      <c r="B5892" s="253" t="s">
        <v>534</v>
      </c>
      <c r="C5892" s="253" t="s">
        <v>553</v>
      </c>
      <c r="D5892" s="253" t="s">
        <v>565</v>
      </c>
      <c r="E5892" s="254" t="s">
        <v>565</v>
      </c>
      <c r="G5892" s="254" t="s">
        <v>567</v>
      </c>
      <c r="J5892" s="253">
        <f t="shared" si="93"/>
        <v>1</v>
      </c>
    </row>
    <row r="5893" spans="1:10">
      <c r="A5893" s="253">
        <v>6085</v>
      </c>
      <c r="B5893" s="253" t="s">
        <v>534</v>
      </c>
      <c r="C5893" s="253" t="s">
        <v>553</v>
      </c>
      <c r="D5893" s="253" t="s">
        <v>565</v>
      </c>
      <c r="G5893" s="257"/>
      <c r="I5893" s="253"/>
      <c r="J5893" s="253">
        <f t="shared" si="93"/>
        <v>0</v>
      </c>
    </row>
    <row r="5894" spans="1:10">
      <c r="A5894" s="253">
        <v>6086</v>
      </c>
      <c r="B5894" s="253" t="s">
        <v>534</v>
      </c>
      <c r="C5894" s="253" t="s">
        <v>553</v>
      </c>
      <c r="D5894" s="253" t="s">
        <v>565</v>
      </c>
      <c r="G5894" s="257"/>
      <c r="I5894" s="253"/>
      <c r="J5894" s="253">
        <f t="shared" si="93"/>
        <v>0</v>
      </c>
    </row>
    <row r="5895" spans="1:10">
      <c r="A5895" s="253">
        <v>6087</v>
      </c>
      <c r="B5895" s="253" t="s">
        <v>534</v>
      </c>
      <c r="C5895" s="253" t="s">
        <v>553</v>
      </c>
      <c r="D5895" s="253" t="s">
        <v>565</v>
      </c>
      <c r="G5895" s="257"/>
      <c r="I5895" s="253"/>
      <c r="J5895" s="253">
        <f t="shared" si="93"/>
        <v>0</v>
      </c>
    </row>
    <row r="5896" spans="1:10">
      <c r="A5896" s="253">
        <v>6088</v>
      </c>
      <c r="B5896" s="253" t="s">
        <v>534</v>
      </c>
      <c r="C5896" s="253" t="s">
        <v>553</v>
      </c>
      <c r="D5896" s="253" t="s">
        <v>565</v>
      </c>
      <c r="G5896" s="257"/>
      <c r="I5896" s="253"/>
      <c r="J5896" s="253">
        <f t="shared" si="93"/>
        <v>0</v>
      </c>
    </row>
    <row r="5897" spans="1:10">
      <c r="A5897" s="253">
        <v>6089</v>
      </c>
      <c r="B5897" s="253" t="s">
        <v>534</v>
      </c>
      <c r="C5897" s="253" t="s">
        <v>553</v>
      </c>
      <c r="D5897" s="253" t="s">
        <v>565</v>
      </c>
      <c r="G5897" s="257"/>
      <c r="I5897" s="253"/>
      <c r="J5897" s="253">
        <f t="shared" ref="J5897:J5960" si="94">IF(E5897="Category 1",1,IF(E5897="Category 2",2,IF(E5897="Category 3",3,0)))</f>
        <v>0</v>
      </c>
    </row>
    <row r="5898" spans="1:10">
      <c r="A5898" s="253">
        <v>6090</v>
      </c>
      <c r="B5898" s="253" t="s">
        <v>534</v>
      </c>
      <c r="C5898" s="253" t="s">
        <v>553</v>
      </c>
      <c r="D5898" s="253" t="s">
        <v>565</v>
      </c>
      <c r="E5898" s="254" t="s">
        <v>565</v>
      </c>
      <c r="G5898" s="257" t="s">
        <v>566</v>
      </c>
      <c r="J5898" s="253">
        <f t="shared" si="94"/>
        <v>1</v>
      </c>
    </row>
    <row r="5899" spans="1:10">
      <c r="A5899" s="253">
        <v>6091</v>
      </c>
      <c r="B5899" s="253" t="s">
        <v>534</v>
      </c>
      <c r="C5899" s="253" t="s">
        <v>553</v>
      </c>
      <c r="D5899" s="253" t="s">
        <v>565</v>
      </c>
      <c r="G5899" s="257"/>
      <c r="I5899" s="253"/>
      <c r="J5899" s="253">
        <f t="shared" si="94"/>
        <v>0</v>
      </c>
    </row>
    <row r="5900" spans="1:10">
      <c r="A5900" s="253">
        <v>6092</v>
      </c>
      <c r="B5900" s="253" t="s">
        <v>534</v>
      </c>
      <c r="C5900" s="253" t="s">
        <v>553</v>
      </c>
      <c r="D5900" s="253" t="s">
        <v>565</v>
      </c>
      <c r="G5900" s="257"/>
      <c r="I5900" s="253"/>
      <c r="J5900" s="253">
        <f t="shared" si="94"/>
        <v>0</v>
      </c>
    </row>
    <row r="5901" spans="1:10">
      <c r="A5901" s="253">
        <v>6093</v>
      </c>
      <c r="B5901" s="253" t="s">
        <v>534</v>
      </c>
      <c r="C5901" s="253" t="s">
        <v>553</v>
      </c>
      <c r="D5901" s="253" t="s">
        <v>565</v>
      </c>
      <c r="G5901" s="257"/>
      <c r="I5901" s="253"/>
      <c r="J5901" s="253">
        <f t="shared" si="94"/>
        <v>0</v>
      </c>
    </row>
    <row r="5902" spans="1:10">
      <c r="A5902" s="253">
        <v>6094</v>
      </c>
      <c r="B5902" s="253" t="s">
        <v>534</v>
      </c>
      <c r="C5902" s="253" t="s">
        <v>553</v>
      </c>
      <c r="D5902" s="253" t="s">
        <v>565</v>
      </c>
      <c r="G5902" s="257"/>
      <c r="I5902" s="253"/>
      <c r="J5902" s="253">
        <f t="shared" si="94"/>
        <v>0</v>
      </c>
    </row>
    <row r="5903" spans="1:10">
      <c r="A5903" s="253">
        <v>6095</v>
      </c>
      <c r="B5903" s="253" t="s">
        <v>534</v>
      </c>
      <c r="C5903" s="253" t="s">
        <v>553</v>
      </c>
      <c r="D5903" s="253" t="s">
        <v>565</v>
      </c>
      <c r="G5903" s="257"/>
      <c r="I5903" s="253"/>
      <c r="J5903" s="253">
        <f t="shared" si="94"/>
        <v>0</v>
      </c>
    </row>
    <row r="5904" spans="1:10">
      <c r="A5904" s="253">
        <v>6096</v>
      </c>
      <c r="B5904" s="253" t="s">
        <v>534</v>
      </c>
      <c r="C5904" s="253" t="s">
        <v>553</v>
      </c>
      <c r="D5904" s="253" t="s">
        <v>565</v>
      </c>
      <c r="G5904" s="257"/>
      <c r="I5904" s="253"/>
      <c r="J5904" s="253">
        <f t="shared" si="94"/>
        <v>0</v>
      </c>
    </row>
    <row r="5905" spans="1:10">
      <c r="A5905" s="253">
        <v>6097</v>
      </c>
      <c r="B5905" s="253" t="s">
        <v>534</v>
      </c>
      <c r="C5905" s="253" t="s">
        <v>553</v>
      </c>
      <c r="D5905" s="253" t="s">
        <v>565</v>
      </c>
      <c r="G5905" s="257"/>
      <c r="I5905" s="253"/>
      <c r="J5905" s="253">
        <f t="shared" si="94"/>
        <v>0</v>
      </c>
    </row>
    <row r="5906" spans="1:10">
      <c r="A5906" s="253">
        <v>6098</v>
      </c>
      <c r="B5906" s="253" t="s">
        <v>534</v>
      </c>
      <c r="C5906" s="253" t="s">
        <v>553</v>
      </c>
      <c r="D5906" s="253" t="s">
        <v>565</v>
      </c>
      <c r="G5906" s="257"/>
      <c r="I5906" s="253"/>
      <c r="J5906" s="253">
        <f t="shared" si="94"/>
        <v>0</v>
      </c>
    </row>
    <row r="5907" spans="1:10">
      <c r="A5907" s="253">
        <v>6099</v>
      </c>
      <c r="B5907" s="253" t="s">
        <v>534</v>
      </c>
      <c r="C5907" s="253" t="s">
        <v>553</v>
      </c>
      <c r="D5907" s="253" t="s">
        <v>565</v>
      </c>
      <c r="G5907" s="257"/>
      <c r="I5907" s="253"/>
      <c r="J5907" s="253">
        <f t="shared" si="94"/>
        <v>0</v>
      </c>
    </row>
    <row r="5908" spans="1:10">
      <c r="A5908" s="253">
        <v>6100</v>
      </c>
      <c r="B5908" s="253" t="s">
        <v>534</v>
      </c>
      <c r="C5908" s="253" t="s">
        <v>553</v>
      </c>
      <c r="D5908" s="253" t="s">
        <v>565</v>
      </c>
      <c r="E5908" s="254" t="s">
        <v>565</v>
      </c>
      <c r="G5908" s="257" t="s">
        <v>566</v>
      </c>
      <c r="J5908" s="253">
        <f t="shared" si="94"/>
        <v>1</v>
      </c>
    </row>
    <row r="5909" spans="1:10">
      <c r="A5909" s="253">
        <v>6101</v>
      </c>
      <c r="B5909" s="253" t="s">
        <v>534</v>
      </c>
      <c r="C5909" s="253" t="s">
        <v>553</v>
      </c>
      <c r="D5909" s="253" t="s">
        <v>565</v>
      </c>
      <c r="E5909" s="254" t="s">
        <v>565</v>
      </c>
      <c r="G5909" s="257" t="s">
        <v>566</v>
      </c>
      <c r="J5909" s="253">
        <f t="shared" si="94"/>
        <v>1</v>
      </c>
    </row>
    <row r="5910" spans="1:10">
      <c r="A5910" s="253">
        <v>6102</v>
      </c>
      <c r="B5910" s="253" t="s">
        <v>534</v>
      </c>
      <c r="C5910" s="253" t="s">
        <v>553</v>
      </c>
      <c r="D5910" s="253" t="s">
        <v>565</v>
      </c>
      <c r="E5910" s="254" t="s">
        <v>565</v>
      </c>
      <c r="G5910" s="257" t="s">
        <v>566</v>
      </c>
      <c r="J5910" s="253">
        <f t="shared" si="94"/>
        <v>1</v>
      </c>
    </row>
    <row r="5911" spans="1:10">
      <c r="A5911" s="253">
        <v>6103</v>
      </c>
      <c r="B5911" s="253" t="s">
        <v>534</v>
      </c>
      <c r="C5911" s="253" t="s">
        <v>553</v>
      </c>
      <c r="D5911" s="253" t="s">
        <v>565</v>
      </c>
      <c r="E5911" s="254" t="s">
        <v>565</v>
      </c>
      <c r="G5911" s="257" t="s">
        <v>566</v>
      </c>
      <c r="J5911" s="253">
        <f t="shared" si="94"/>
        <v>1</v>
      </c>
    </row>
    <row r="5912" spans="1:10">
      <c r="A5912" s="253">
        <v>6104</v>
      </c>
      <c r="B5912" s="253" t="s">
        <v>534</v>
      </c>
      <c r="C5912" s="253" t="s">
        <v>553</v>
      </c>
      <c r="D5912" s="253" t="s">
        <v>565</v>
      </c>
      <c r="E5912" s="254" t="s">
        <v>565</v>
      </c>
      <c r="G5912" s="257" t="s">
        <v>566</v>
      </c>
      <c r="J5912" s="253">
        <f t="shared" si="94"/>
        <v>1</v>
      </c>
    </row>
    <row r="5913" spans="1:10">
      <c r="A5913" s="253">
        <v>6105</v>
      </c>
      <c r="B5913" s="253" t="s">
        <v>534</v>
      </c>
      <c r="C5913" s="253" t="s">
        <v>553</v>
      </c>
      <c r="D5913" s="253" t="s">
        <v>565</v>
      </c>
      <c r="E5913" s="254" t="s">
        <v>565</v>
      </c>
      <c r="G5913" s="257" t="s">
        <v>566</v>
      </c>
      <c r="J5913" s="253">
        <f t="shared" si="94"/>
        <v>1</v>
      </c>
    </row>
    <row r="5914" spans="1:10">
      <c r="A5914" s="253">
        <v>6106</v>
      </c>
      <c r="B5914" s="253" t="s">
        <v>534</v>
      </c>
      <c r="C5914" s="253" t="s">
        <v>553</v>
      </c>
      <c r="D5914" s="253" t="s">
        <v>565</v>
      </c>
      <c r="E5914" s="254" t="s">
        <v>565</v>
      </c>
      <c r="G5914" s="257" t="s">
        <v>566</v>
      </c>
      <c r="J5914" s="253">
        <f t="shared" si="94"/>
        <v>1</v>
      </c>
    </row>
    <row r="5915" spans="1:10">
      <c r="A5915" s="253">
        <v>6107</v>
      </c>
      <c r="B5915" s="253" t="s">
        <v>534</v>
      </c>
      <c r="C5915" s="253" t="s">
        <v>553</v>
      </c>
      <c r="D5915" s="253" t="s">
        <v>565</v>
      </c>
      <c r="E5915" s="254" t="s">
        <v>565</v>
      </c>
      <c r="G5915" s="257" t="s">
        <v>566</v>
      </c>
      <c r="J5915" s="253">
        <f t="shared" si="94"/>
        <v>1</v>
      </c>
    </row>
    <row r="5916" spans="1:10">
      <c r="A5916" s="253">
        <v>6108</v>
      </c>
      <c r="B5916" s="253" t="s">
        <v>534</v>
      </c>
      <c r="C5916" s="253" t="s">
        <v>553</v>
      </c>
      <c r="D5916" s="253" t="s">
        <v>565</v>
      </c>
      <c r="E5916" s="254" t="s">
        <v>565</v>
      </c>
      <c r="G5916" s="257" t="s">
        <v>566</v>
      </c>
      <c r="J5916" s="253">
        <f t="shared" si="94"/>
        <v>1</v>
      </c>
    </row>
    <row r="5917" spans="1:10">
      <c r="A5917" s="253">
        <v>6109</v>
      </c>
      <c r="B5917" s="253" t="s">
        <v>534</v>
      </c>
      <c r="C5917" s="253" t="s">
        <v>553</v>
      </c>
      <c r="D5917" s="253" t="s">
        <v>565</v>
      </c>
      <c r="E5917" s="254" t="s">
        <v>565</v>
      </c>
      <c r="G5917" s="257" t="s">
        <v>566</v>
      </c>
      <c r="J5917" s="253">
        <f t="shared" si="94"/>
        <v>1</v>
      </c>
    </row>
    <row r="5918" spans="1:10">
      <c r="A5918" s="253">
        <v>6110</v>
      </c>
      <c r="B5918" s="253" t="s">
        <v>534</v>
      </c>
      <c r="C5918" s="253" t="s">
        <v>553</v>
      </c>
      <c r="D5918" s="253" t="s">
        <v>565</v>
      </c>
      <c r="E5918" s="254" t="s">
        <v>565</v>
      </c>
      <c r="G5918" s="257" t="s">
        <v>566</v>
      </c>
      <c r="J5918" s="253">
        <f t="shared" si="94"/>
        <v>1</v>
      </c>
    </row>
    <row r="5919" spans="1:10">
      <c r="A5919" s="253">
        <v>6111</v>
      </c>
      <c r="B5919" s="253" t="s">
        <v>534</v>
      </c>
      <c r="C5919" s="253" t="s">
        <v>553</v>
      </c>
      <c r="D5919" s="253" t="s">
        <v>565</v>
      </c>
      <c r="E5919" s="254" t="s">
        <v>565</v>
      </c>
      <c r="G5919" s="254" t="s">
        <v>567</v>
      </c>
      <c r="J5919" s="253">
        <f t="shared" si="94"/>
        <v>1</v>
      </c>
    </row>
    <row r="5920" spans="1:10">
      <c r="A5920" s="253">
        <v>6112</v>
      </c>
      <c r="B5920" s="253" t="s">
        <v>534</v>
      </c>
      <c r="C5920" s="253" t="s">
        <v>553</v>
      </c>
      <c r="D5920" s="253" t="s">
        <v>565</v>
      </c>
      <c r="E5920" s="254" t="s">
        <v>565</v>
      </c>
      <c r="G5920" s="257" t="s">
        <v>566</v>
      </c>
      <c r="J5920" s="253">
        <f t="shared" si="94"/>
        <v>1</v>
      </c>
    </row>
    <row r="5921" spans="1:10">
      <c r="A5921" s="253">
        <v>6113</v>
      </c>
      <c r="B5921" s="253" t="s">
        <v>534</v>
      </c>
      <c r="C5921" s="253" t="s">
        <v>553</v>
      </c>
      <c r="D5921" s="253" t="s">
        <v>565</v>
      </c>
      <c r="G5921" s="257"/>
      <c r="I5921" s="253"/>
      <c r="J5921" s="253">
        <f t="shared" si="94"/>
        <v>0</v>
      </c>
    </row>
    <row r="5922" spans="1:10">
      <c r="A5922" s="253">
        <v>6114</v>
      </c>
      <c r="B5922" s="253" t="s">
        <v>534</v>
      </c>
      <c r="C5922" s="253" t="s">
        <v>553</v>
      </c>
      <c r="D5922" s="253" t="s">
        <v>565</v>
      </c>
      <c r="G5922" s="257"/>
      <c r="I5922" s="253"/>
      <c r="J5922" s="253">
        <f t="shared" si="94"/>
        <v>0</v>
      </c>
    </row>
    <row r="5923" spans="1:10">
      <c r="A5923" s="253">
        <v>6115</v>
      </c>
      <c r="B5923" s="253" t="s">
        <v>534</v>
      </c>
      <c r="C5923" s="253" t="s">
        <v>553</v>
      </c>
      <c r="D5923" s="253" t="s">
        <v>565</v>
      </c>
      <c r="G5923" s="257"/>
      <c r="I5923" s="253"/>
      <c r="J5923" s="253">
        <f t="shared" si="94"/>
        <v>0</v>
      </c>
    </row>
    <row r="5924" spans="1:10">
      <c r="A5924" s="253">
        <v>6116</v>
      </c>
      <c r="B5924" s="253" t="s">
        <v>534</v>
      </c>
      <c r="C5924" s="253" t="s">
        <v>553</v>
      </c>
      <c r="D5924" s="253" t="s">
        <v>565</v>
      </c>
      <c r="G5924" s="257"/>
      <c r="I5924" s="253"/>
      <c r="J5924" s="253">
        <f t="shared" si="94"/>
        <v>0</v>
      </c>
    </row>
    <row r="5925" spans="1:10">
      <c r="A5925" s="253">
        <v>6117</v>
      </c>
      <c r="B5925" s="253" t="s">
        <v>534</v>
      </c>
      <c r="C5925" s="253" t="s">
        <v>553</v>
      </c>
      <c r="D5925" s="253" t="s">
        <v>565</v>
      </c>
      <c r="G5925" s="257"/>
      <c r="I5925" s="253"/>
      <c r="J5925" s="253">
        <f t="shared" si="94"/>
        <v>0</v>
      </c>
    </row>
    <row r="5926" spans="1:10">
      <c r="A5926" s="253">
        <v>6118</v>
      </c>
      <c r="B5926" s="253" t="s">
        <v>534</v>
      </c>
      <c r="C5926" s="253" t="s">
        <v>553</v>
      </c>
      <c r="D5926" s="253" t="s">
        <v>565</v>
      </c>
      <c r="G5926" s="257"/>
      <c r="I5926" s="253"/>
      <c r="J5926" s="253">
        <f t="shared" si="94"/>
        <v>0</v>
      </c>
    </row>
    <row r="5927" spans="1:10">
      <c r="A5927" s="253">
        <v>6119</v>
      </c>
      <c r="B5927" s="253" t="s">
        <v>534</v>
      </c>
      <c r="C5927" s="253" t="s">
        <v>553</v>
      </c>
      <c r="D5927" s="253" t="s">
        <v>565</v>
      </c>
      <c r="G5927" s="257"/>
      <c r="I5927" s="253"/>
      <c r="J5927" s="253">
        <f t="shared" si="94"/>
        <v>0</v>
      </c>
    </row>
    <row r="5928" spans="1:10">
      <c r="A5928" s="253">
        <v>6120</v>
      </c>
      <c r="B5928" s="253" t="s">
        <v>534</v>
      </c>
      <c r="C5928" s="253" t="s">
        <v>553</v>
      </c>
      <c r="D5928" s="253" t="s">
        <v>565</v>
      </c>
      <c r="G5928" s="257"/>
      <c r="I5928" s="253"/>
      <c r="J5928" s="253">
        <f t="shared" si="94"/>
        <v>0</v>
      </c>
    </row>
    <row r="5929" spans="1:10">
      <c r="A5929" s="253">
        <v>6121</v>
      </c>
      <c r="B5929" s="253" t="s">
        <v>534</v>
      </c>
      <c r="C5929" s="253" t="s">
        <v>553</v>
      </c>
      <c r="D5929" s="253" t="s">
        <v>565</v>
      </c>
      <c r="E5929" s="254" t="s">
        <v>565</v>
      </c>
      <c r="G5929" s="257" t="s">
        <v>566</v>
      </c>
      <c r="J5929" s="253">
        <f t="shared" si="94"/>
        <v>1</v>
      </c>
    </row>
    <row r="5930" spans="1:10">
      <c r="A5930" s="253">
        <v>6122</v>
      </c>
      <c r="B5930" s="253" t="s">
        <v>534</v>
      </c>
      <c r="C5930" s="253" t="s">
        <v>553</v>
      </c>
      <c r="D5930" s="253" t="s">
        <v>565</v>
      </c>
      <c r="E5930" s="254" t="s">
        <v>565</v>
      </c>
      <c r="G5930" s="254" t="s">
        <v>567</v>
      </c>
      <c r="J5930" s="253">
        <f t="shared" si="94"/>
        <v>1</v>
      </c>
    </row>
    <row r="5931" spans="1:10">
      <c r="A5931" s="253">
        <v>6123</v>
      </c>
      <c r="B5931" s="253" t="s">
        <v>534</v>
      </c>
      <c r="C5931" s="253" t="s">
        <v>553</v>
      </c>
      <c r="D5931" s="253" t="s">
        <v>565</v>
      </c>
      <c r="E5931" s="254" t="s">
        <v>565</v>
      </c>
      <c r="G5931" s="254" t="s">
        <v>567</v>
      </c>
      <c r="J5931" s="253">
        <f t="shared" si="94"/>
        <v>1</v>
      </c>
    </row>
    <row r="5932" spans="1:10">
      <c r="A5932" s="253">
        <v>6124</v>
      </c>
      <c r="B5932" s="253" t="s">
        <v>534</v>
      </c>
      <c r="C5932" s="253" t="s">
        <v>553</v>
      </c>
      <c r="D5932" s="253" t="s">
        <v>565</v>
      </c>
      <c r="E5932" s="254" t="s">
        <v>565</v>
      </c>
      <c r="G5932" s="254" t="s">
        <v>567</v>
      </c>
      <c r="J5932" s="253">
        <f t="shared" si="94"/>
        <v>1</v>
      </c>
    </row>
    <row r="5933" spans="1:10">
      <c r="A5933" s="253">
        <v>6125</v>
      </c>
      <c r="B5933" s="253" t="s">
        <v>534</v>
      </c>
      <c r="C5933" s="253" t="s">
        <v>553</v>
      </c>
      <c r="D5933" s="253" t="s">
        <v>565</v>
      </c>
      <c r="E5933" s="254" t="s">
        <v>565</v>
      </c>
      <c r="G5933" s="254" t="s">
        <v>567</v>
      </c>
      <c r="J5933" s="253">
        <f t="shared" si="94"/>
        <v>1</v>
      </c>
    </row>
    <row r="5934" spans="1:10">
      <c r="A5934" s="253">
        <v>6126</v>
      </c>
      <c r="B5934" s="253" t="s">
        <v>534</v>
      </c>
      <c r="C5934" s="253" t="s">
        <v>553</v>
      </c>
      <c r="D5934" s="253" t="s">
        <v>565</v>
      </c>
      <c r="E5934" s="254" t="s">
        <v>565</v>
      </c>
      <c r="G5934" s="254" t="s">
        <v>567</v>
      </c>
      <c r="J5934" s="253">
        <f t="shared" si="94"/>
        <v>1</v>
      </c>
    </row>
    <row r="5935" spans="1:10">
      <c r="A5935" s="253">
        <v>6127</v>
      </c>
      <c r="B5935" s="253" t="s">
        <v>534</v>
      </c>
      <c r="C5935" s="253" t="s">
        <v>553</v>
      </c>
      <c r="D5935" s="253" t="s">
        <v>565</v>
      </c>
      <c r="G5935" s="257"/>
      <c r="I5935" s="253"/>
      <c r="J5935" s="253">
        <f t="shared" si="94"/>
        <v>0</v>
      </c>
    </row>
    <row r="5936" spans="1:10">
      <c r="A5936" s="253">
        <v>6128</v>
      </c>
      <c r="B5936" s="253" t="s">
        <v>534</v>
      </c>
      <c r="C5936" s="253" t="s">
        <v>553</v>
      </c>
      <c r="D5936" s="253" t="s">
        <v>565</v>
      </c>
      <c r="G5936" s="257"/>
      <c r="I5936" s="253"/>
      <c r="J5936" s="253">
        <f t="shared" si="94"/>
        <v>0</v>
      </c>
    </row>
    <row r="5937" spans="1:10">
      <c r="A5937" s="253">
        <v>6129</v>
      </c>
      <c r="B5937" s="253" t="s">
        <v>534</v>
      </c>
      <c r="C5937" s="253" t="s">
        <v>553</v>
      </c>
      <c r="D5937" s="253" t="s">
        <v>565</v>
      </c>
      <c r="G5937" s="257"/>
      <c r="I5937" s="253"/>
      <c r="J5937" s="253">
        <f t="shared" si="94"/>
        <v>0</v>
      </c>
    </row>
    <row r="5938" spans="1:10">
      <c r="A5938" s="253">
        <v>6130</v>
      </c>
      <c r="B5938" s="253" t="s">
        <v>534</v>
      </c>
      <c r="C5938" s="253" t="s">
        <v>553</v>
      </c>
      <c r="D5938" s="253" t="s">
        <v>565</v>
      </c>
      <c r="G5938" s="257"/>
      <c r="I5938" s="253"/>
      <c r="J5938" s="253">
        <f t="shared" si="94"/>
        <v>0</v>
      </c>
    </row>
    <row r="5939" spans="1:10">
      <c r="A5939" s="253">
        <v>6131</v>
      </c>
      <c r="B5939" s="253" t="s">
        <v>534</v>
      </c>
      <c r="C5939" s="253" t="s">
        <v>553</v>
      </c>
      <c r="D5939" s="253" t="s">
        <v>565</v>
      </c>
      <c r="G5939" s="257"/>
      <c r="I5939" s="253"/>
      <c r="J5939" s="253">
        <f t="shared" si="94"/>
        <v>0</v>
      </c>
    </row>
    <row r="5940" spans="1:10">
      <c r="A5940" s="253">
        <v>6132</v>
      </c>
      <c r="B5940" s="253" t="s">
        <v>534</v>
      </c>
      <c r="C5940" s="253" t="s">
        <v>553</v>
      </c>
      <c r="D5940" s="253" t="s">
        <v>565</v>
      </c>
      <c r="G5940" s="257"/>
      <c r="I5940" s="253"/>
      <c r="J5940" s="253">
        <f t="shared" si="94"/>
        <v>0</v>
      </c>
    </row>
    <row r="5941" spans="1:10">
      <c r="A5941" s="253">
        <v>6133</v>
      </c>
      <c r="B5941" s="253" t="s">
        <v>534</v>
      </c>
      <c r="C5941" s="253" t="s">
        <v>553</v>
      </c>
      <c r="D5941" s="253" t="s">
        <v>565</v>
      </c>
      <c r="G5941" s="257"/>
      <c r="I5941" s="253"/>
      <c r="J5941" s="253">
        <f t="shared" si="94"/>
        <v>0</v>
      </c>
    </row>
    <row r="5942" spans="1:10">
      <c r="A5942" s="253">
        <v>6134</v>
      </c>
      <c r="B5942" s="253" t="s">
        <v>534</v>
      </c>
      <c r="C5942" s="253" t="s">
        <v>553</v>
      </c>
      <c r="D5942" s="253" t="s">
        <v>565</v>
      </c>
      <c r="G5942" s="257"/>
      <c r="I5942" s="253"/>
      <c r="J5942" s="253">
        <f t="shared" si="94"/>
        <v>0</v>
      </c>
    </row>
    <row r="5943" spans="1:10">
      <c r="A5943" s="253">
        <v>6135</v>
      </c>
      <c r="B5943" s="253" t="s">
        <v>534</v>
      </c>
      <c r="C5943" s="253" t="s">
        <v>553</v>
      </c>
      <c r="D5943" s="253" t="s">
        <v>565</v>
      </c>
      <c r="G5943" s="257"/>
      <c r="I5943" s="253"/>
      <c r="J5943" s="253">
        <f t="shared" si="94"/>
        <v>0</v>
      </c>
    </row>
    <row r="5944" spans="1:10">
      <c r="A5944" s="253">
        <v>6136</v>
      </c>
      <c r="B5944" s="253" t="s">
        <v>534</v>
      </c>
      <c r="C5944" s="253" t="s">
        <v>553</v>
      </c>
      <c r="D5944" s="253" t="s">
        <v>565</v>
      </c>
      <c r="G5944" s="257"/>
      <c r="I5944" s="253"/>
      <c r="J5944" s="253">
        <f t="shared" si="94"/>
        <v>0</v>
      </c>
    </row>
    <row r="5945" spans="1:10">
      <c r="A5945" s="253">
        <v>6137</v>
      </c>
      <c r="B5945" s="253" t="s">
        <v>534</v>
      </c>
      <c r="C5945" s="253" t="s">
        <v>553</v>
      </c>
      <c r="D5945" s="253" t="s">
        <v>565</v>
      </c>
      <c r="G5945" s="257"/>
      <c r="I5945" s="253"/>
      <c r="J5945" s="253">
        <f t="shared" si="94"/>
        <v>0</v>
      </c>
    </row>
    <row r="5946" spans="1:10">
      <c r="A5946" s="253">
        <v>6138</v>
      </c>
      <c r="B5946" s="253" t="s">
        <v>534</v>
      </c>
      <c r="C5946" s="253" t="s">
        <v>553</v>
      </c>
      <c r="D5946" s="253" t="s">
        <v>565</v>
      </c>
      <c r="G5946" s="257"/>
      <c r="I5946" s="253"/>
      <c r="J5946" s="253">
        <f t="shared" si="94"/>
        <v>0</v>
      </c>
    </row>
    <row r="5947" spans="1:10">
      <c r="A5947" s="253">
        <v>6139</v>
      </c>
      <c r="B5947" s="253" t="s">
        <v>534</v>
      </c>
      <c r="C5947" s="253" t="s">
        <v>553</v>
      </c>
      <c r="D5947" s="253" t="s">
        <v>565</v>
      </c>
      <c r="G5947" s="257"/>
      <c r="I5947" s="253"/>
      <c r="J5947" s="253">
        <f t="shared" si="94"/>
        <v>0</v>
      </c>
    </row>
    <row r="5948" spans="1:10">
      <c r="A5948" s="253">
        <v>6140</v>
      </c>
      <c r="B5948" s="253" t="s">
        <v>534</v>
      </c>
      <c r="C5948" s="253" t="s">
        <v>553</v>
      </c>
      <c r="D5948" s="253" t="s">
        <v>565</v>
      </c>
      <c r="G5948" s="257"/>
      <c r="I5948" s="253"/>
      <c r="J5948" s="253">
        <f t="shared" si="94"/>
        <v>0</v>
      </c>
    </row>
    <row r="5949" spans="1:10">
      <c r="A5949" s="253">
        <v>6141</v>
      </c>
      <c r="B5949" s="253" t="s">
        <v>534</v>
      </c>
      <c r="C5949" s="253" t="s">
        <v>553</v>
      </c>
      <c r="D5949" s="253" t="s">
        <v>565</v>
      </c>
      <c r="G5949" s="257"/>
      <c r="I5949" s="253"/>
      <c r="J5949" s="253">
        <f t="shared" si="94"/>
        <v>0</v>
      </c>
    </row>
    <row r="5950" spans="1:10">
      <c r="A5950" s="253">
        <v>6142</v>
      </c>
      <c r="B5950" s="253" t="s">
        <v>534</v>
      </c>
      <c r="C5950" s="253" t="s">
        <v>553</v>
      </c>
      <c r="D5950" s="253" t="s">
        <v>565</v>
      </c>
      <c r="G5950" s="257"/>
      <c r="I5950" s="253"/>
      <c r="J5950" s="253">
        <f t="shared" si="94"/>
        <v>0</v>
      </c>
    </row>
    <row r="5951" spans="1:10">
      <c r="A5951" s="253">
        <v>6143</v>
      </c>
      <c r="B5951" s="253" t="s">
        <v>534</v>
      </c>
      <c r="C5951" s="253" t="s">
        <v>553</v>
      </c>
      <c r="D5951" s="253" t="s">
        <v>565</v>
      </c>
      <c r="G5951" s="257"/>
      <c r="I5951" s="253"/>
      <c r="J5951" s="253">
        <f t="shared" si="94"/>
        <v>0</v>
      </c>
    </row>
    <row r="5952" spans="1:10">
      <c r="A5952" s="253">
        <v>6144</v>
      </c>
      <c r="B5952" s="253" t="s">
        <v>534</v>
      </c>
      <c r="C5952" s="253" t="s">
        <v>553</v>
      </c>
      <c r="D5952" s="253" t="s">
        <v>565</v>
      </c>
      <c r="G5952" s="257"/>
      <c r="I5952" s="253"/>
      <c r="J5952" s="253">
        <f t="shared" si="94"/>
        <v>0</v>
      </c>
    </row>
    <row r="5953" spans="1:10">
      <c r="A5953" s="253">
        <v>6145</v>
      </c>
      <c r="B5953" s="253" t="s">
        <v>534</v>
      </c>
      <c r="C5953" s="253" t="s">
        <v>553</v>
      </c>
      <c r="D5953" s="253" t="s">
        <v>565</v>
      </c>
      <c r="G5953" s="257"/>
      <c r="I5953" s="253"/>
      <c r="J5953" s="253">
        <f t="shared" si="94"/>
        <v>0</v>
      </c>
    </row>
    <row r="5954" spans="1:10">
      <c r="A5954" s="253">
        <v>6146</v>
      </c>
      <c r="B5954" s="253" t="s">
        <v>534</v>
      </c>
      <c r="C5954" s="253" t="s">
        <v>553</v>
      </c>
      <c r="D5954" s="253" t="s">
        <v>565</v>
      </c>
      <c r="G5954" s="257"/>
      <c r="I5954" s="253"/>
      <c r="J5954" s="253">
        <f t="shared" si="94"/>
        <v>0</v>
      </c>
    </row>
    <row r="5955" spans="1:10">
      <c r="A5955" s="253">
        <v>6147</v>
      </c>
      <c r="B5955" s="253" t="s">
        <v>534</v>
      </c>
      <c r="C5955" s="253" t="s">
        <v>553</v>
      </c>
      <c r="D5955" s="253" t="s">
        <v>565</v>
      </c>
      <c r="E5955" s="254" t="s">
        <v>565</v>
      </c>
      <c r="G5955" s="257" t="s">
        <v>566</v>
      </c>
      <c r="J5955" s="253">
        <f t="shared" si="94"/>
        <v>1</v>
      </c>
    </row>
    <row r="5956" spans="1:10">
      <c r="A5956" s="253">
        <v>6148</v>
      </c>
      <c r="B5956" s="253" t="s">
        <v>534</v>
      </c>
      <c r="C5956" s="253" t="s">
        <v>553</v>
      </c>
      <c r="D5956" s="253" t="s">
        <v>565</v>
      </c>
      <c r="E5956" s="254" t="s">
        <v>565</v>
      </c>
      <c r="G5956" s="257" t="s">
        <v>566</v>
      </c>
      <c r="J5956" s="253">
        <f t="shared" si="94"/>
        <v>1</v>
      </c>
    </row>
    <row r="5957" spans="1:10">
      <c r="A5957" s="253">
        <v>6149</v>
      </c>
      <c r="B5957" s="253" t="s">
        <v>534</v>
      </c>
      <c r="C5957" s="253" t="s">
        <v>553</v>
      </c>
      <c r="D5957" s="253" t="s">
        <v>565</v>
      </c>
      <c r="E5957" s="254" t="s">
        <v>565</v>
      </c>
      <c r="G5957" s="257" t="s">
        <v>566</v>
      </c>
      <c r="J5957" s="253">
        <f t="shared" si="94"/>
        <v>1</v>
      </c>
    </row>
    <row r="5958" spans="1:10">
      <c r="A5958" s="253">
        <v>6150</v>
      </c>
      <c r="B5958" s="253" t="s">
        <v>534</v>
      </c>
      <c r="C5958" s="253" t="s">
        <v>553</v>
      </c>
      <c r="D5958" s="253" t="s">
        <v>565</v>
      </c>
      <c r="E5958" s="254" t="s">
        <v>565</v>
      </c>
      <c r="G5958" s="257" t="s">
        <v>566</v>
      </c>
      <c r="J5958" s="253">
        <f t="shared" si="94"/>
        <v>1</v>
      </c>
    </row>
    <row r="5959" spans="1:10">
      <c r="A5959" s="253">
        <v>6151</v>
      </c>
      <c r="B5959" s="253" t="s">
        <v>534</v>
      </c>
      <c r="C5959" s="253" t="s">
        <v>553</v>
      </c>
      <c r="D5959" s="253" t="s">
        <v>565</v>
      </c>
      <c r="E5959" s="254" t="s">
        <v>565</v>
      </c>
      <c r="G5959" s="257" t="s">
        <v>566</v>
      </c>
      <c r="J5959" s="253">
        <f t="shared" si="94"/>
        <v>1</v>
      </c>
    </row>
    <row r="5960" spans="1:10">
      <c r="A5960" s="253">
        <v>6152</v>
      </c>
      <c r="B5960" s="253" t="s">
        <v>534</v>
      </c>
      <c r="C5960" s="253" t="s">
        <v>553</v>
      </c>
      <c r="D5960" s="253" t="s">
        <v>565</v>
      </c>
      <c r="E5960" s="254" t="s">
        <v>565</v>
      </c>
      <c r="G5960" s="257" t="s">
        <v>566</v>
      </c>
      <c r="J5960" s="253">
        <f t="shared" si="94"/>
        <v>1</v>
      </c>
    </row>
    <row r="5961" spans="1:10">
      <c r="A5961" s="253">
        <v>6153</v>
      </c>
      <c r="B5961" s="253" t="s">
        <v>534</v>
      </c>
      <c r="C5961" s="253" t="s">
        <v>553</v>
      </c>
      <c r="D5961" s="253" t="s">
        <v>569</v>
      </c>
      <c r="E5961" s="254" t="s">
        <v>565</v>
      </c>
      <c r="G5961" s="257" t="s">
        <v>566</v>
      </c>
      <c r="J5961" s="253">
        <f t="shared" ref="J5961:J6024" si="95">IF(E5961="Category 1",1,IF(E5961="Category 2",2,IF(E5961="Category 3",3,0)))</f>
        <v>1</v>
      </c>
    </row>
    <row r="5962" spans="1:10">
      <c r="A5962" s="253">
        <v>6154</v>
      </c>
      <c r="B5962" s="253" t="s">
        <v>534</v>
      </c>
      <c r="C5962" s="253" t="s">
        <v>553</v>
      </c>
      <c r="D5962" s="253" t="s">
        <v>569</v>
      </c>
      <c r="E5962" s="254" t="s">
        <v>565</v>
      </c>
      <c r="G5962" s="257" t="s">
        <v>566</v>
      </c>
      <c r="J5962" s="253">
        <f t="shared" si="95"/>
        <v>1</v>
      </c>
    </row>
    <row r="5963" spans="1:10">
      <c r="A5963" s="253">
        <v>6155</v>
      </c>
      <c r="B5963" s="253" t="s">
        <v>534</v>
      </c>
      <c r="C5963" s="253" t="s">
        <v>553</v>
      </c>
      <c r="D5963" s="253" t="s">
        <v>565</v>
      </c>
      <c r="E5963" s="254" t="s">
        <v>565</v>
      </c>
      <c r="G5963" s="257" t="s">
        <v>566</v>
      </c>
      <c r="J5963" s="253">
        <f t="shared" si="95"/>
        <v>1</v>
      </c>
    </row>
    <row r="5964" spans="1:10">
      <c r="A5964" s="253">
        <v>6156</v>
      </c>
      <c r="B5964" s="253" t="s">
        <v>534</v>
      </c>
      <c r="C5964" s="253" t="s">
        <v>553</v>
      </c>
      <c r="D5964" s="253" t="s">
        <v>569</v>
      </c>
      <c r="E5964" s="254" t="s">
        <v>565</v>
      </c>
      <c r="G5964" s="257" t="s">
        <v>566</v>
      </c>
      <c r="J5964" s="253">
        <f t="shared" si="95"/>
        <v>1</v>
      </c>
    </row>
    <row r="5965" spans="1:10">
      <c r="A5965" s="253">
        <v>6157</v>
      </c>
      <c r="B5965" s="253" t="s">
        <v>534</v>
      </c>
      <c r="C5965" s="253" t="s">
        <v>553</v>
      </c>
      <c r="D5965" s="253" t="s">
        <v>569</v>
      </c>
      <c r="E5965" s="254" t="s">
        <v>565</v>
      </c>
      <c r="G5965" s="257" t="s">
        <v>566</v>
      </c>
      <c r="J5965" s="253">
        <f t="shared" si="95"/>
        <v>1</v>
      </c>
    </row>
    <row r="5966" spans="1:10">
      <c r="A5966" s="253">
        <v>6158</v>
      </c>
      <c r="B5966" s="253" t="s">
        <v>534</v>
      </c>
      <c r="C5966" s="253" t="s">
        <v>553</v>
      </c>
      <c r="D5966" s="253" t="s">
        <v>569</v>
      </c>
      <c r="E5966" s="254" t="s">
        <v>565</v>
      </c>
      <c r="G5966" s="257" t="s">
        <v>566</v>
      </c>
      <c r="J5966" s="253">
        <f t="shared" si="95"/>
        <v>1</v>
      </c>
    </row>
    <row r="5967" spans="1:10">
      <c r="A5967" s="253">
        <v>6159</v>
      </c>
      <c r="B5967" s="253" t="s">
        <v>534</v>
      </c>
      <c r="C5967" s="253" t="s">
        <v>553</v>
      </c>
      <c r="D5967" s="253" t="s">
        <v>565</v>
      </c>
      <c r="E5967" s="254" t="s">
        <v>565</v>
      </c>
      <c r="G5967" s="257" t="s">
        <v>566</v>
      </c>
      <c r="J5967" s="253">
        <f t="shared" si="95"/>
        <v>1</v>
      </c>
    </row>
    <row r="5968" spans="1:10">
      <c r="A5968" s="253">
        <v>6160</v>
      </c>
      <c r="B5968" s="253" t="s">
        <v>534</v>
      </c>
      <c r="C5968" s="253" t="s">
        <v>553</v>
      </c>
      <c r="D5968" s="253" t="s">
        <v>565</v>
      </c>
      <c r="E5968" s="254" t="s">
        <v>565</v>
      </c>
      <c r="G5968" s="257" t="s">
        <v>566</v>
      </c>
      <c r="J5968" s="253">
        <f t="shared" si="95"/>
        <v>1</v>
      </c>
    </row>
    <row r="5969" spans="1:10">
      <c r="A5969" s="253">
        <v>6161</v>
      </c>
      <c r="B5969" s="253" t="s">
        <v>534</v>
      </c>
      <c r="C5969" s="253" t="s">
        <v>553</v>
      </c>
      <c r="D5969" s="253" t="s">
        <v>565</v>
      </c>
      <c r="G5969" s="257"/>
      <c r="I5969" s="253"/>
      <c r="J5969" s="253">
        <f t="shared" si="95"/>
        <v>0</v>
      </c>
    </row>
    <row r="5970" spans="1:10">
      <c r="A5970" s="253">
        <v>6162</v>
      </c>
      <c r="B5970" s="253" t="s">
        <v>534</v>
      </c>
      <c r="C5970" s="253" t="s">
        <v>553</v>
      </c>
      <c r="D5970" s="253" t="s">
        <v>565</v>
      </c>
      <c r="E5970" s="254" t="s">
        <v>565</v>
      </c>
      <c r="G5970" s="257" t="s">
        <v>566</v>
      </c>
      <c r="J5970" s="253">
        <f t="shared" si="95"/>
        <v>1</v>
      </c>
    </row>
    <row r="5971" spans="1:10">
      <c r="A5971" s="253">
        <v>6163</v>
      </c>
      <c r="B5971" s="253" t="s">
        <v>534</v>
      </c>
      <c r="C5971" s="253" t="s">
        <v>553</v>
      </c>
      <c r="D5971" s="253" t="s">
        <v>565</v>
      </c>
      <c r="E5971" s="254" t="s">
        <v>565</v>
      </c>
      <c r="G5971" s="257" t="s">
        <v>566</v>
      </c>
      <c r="J5971" s="253">
        <f t="shared" si="95"/>
        <v>1</v>
      </c>
    </row>
    <row r="5972" spans="1:10">
      <c r="A5972" s="253">
        <v>6164</v>
      </c>
      <c r="B5972" s="253" t="s">
        <v>534</v>
      </c>
      <c r="C5972" s="253" t="s">
        <v>553</v>
      </c>
      <c r="D5972" s="253" t="s">
        <v>565</v>
      </c>
      <c r="E5972" s="254" t="s">
        <v>565</v>
      </c>
      <c r="G5972" s="257" t="s">
        <v>566</v>
      </c>
      <c r="J5972" s="253">
        <f t="shared" si="95"/>
        <v>1</v>
      </c>
    </row>
    <row r="5973" spans="1:10">
      <c r="A5973" s="253">
        <v>6165</v>
      </c>
      <c r="B5973" s="253" t="s">
        <v>534</v>
      </c>
      <c r="C5973" s="253" t="s">
        <v>553</v>
      </c>
      <c r="D5973" s="253" t="s">
        <v>565</v>
      </c>
      <c r="E5973" s="254" t="s">
        <v>565</v>
      </c>
      <c r="G5973" s="257" t="s">
        <v>566</v>
      </c>
      <c r="J5973" s="253">
        <f t="shared" si="95"/>
        <v>1</v>
      </c>
    </row>
    <row r="5974" spans="1:10">
      <c r="A5974" s="253">
        <v>6166</v>
      </c>
      <c r="B5974" s="253" t="s">
        <v>534</v>
      </c>
      <c r="C5974" s="253" t="s">
        <v>553</v>
      </c>
      <c r="D5974" s="253" t="s">
        <v>565</v>
      </c>
      <c r="E5974" s="254" t="s">
        <v>565</v>
      </c>
      <c r="G5974" s="257" t="s">
        <v>566</v>
      </c>
      <c r="J5974" s="253">
        <f t="shared" si="95"/>
        <v>1</v>
      </c>
    </row>
    <row r="5975" spans="1:10">
      <c r="A5975" s="253">
        <v>6167</v>
      </c>
      <c r="B5975" s="253" t="s">
        <v>534</v>
      </c>
      <c r="C5975" s="253" t="s">
        <v>553</v>
      </c>
      <c r="D5975" s="253" t="s">
        <v>565</v>
      </c>
      <c r="E5975" s="254" t="s">
        <v>565</v>
      </c>
      <c r="G5975" s="257" t="s">
        <v>566</v>
      </c>
      <c r="J5975" s="253">
        <f t="shared" si="95"/>
        <v>1</v>
      </c>
    </row>
    <row r="5976" spans="1:10">
      <c r="A5976" s="253">
        <v>6168</v>
      </c>
      <c r="B5976" s="253" t="s">
        <v>534</v>
      </c>
      <c r="C5976" s="253" t="s">
        <v>553</v>
      </c>
      <c r="D5976" s="253" t="s">
        <v>565</v>
      </c>
      <c r="E5976" s="254" t="s">
        <v>565</v>
      </c>
      <c r="G5976" s="257" t="s">
        <v>566</v>
      </c>
      <c r="J5976" s="253">
        <f t="shared" si="95"/>
        <v>1</v>
      </c>
    </row>
    <row r="5977" spans="1:10">
      <c r="A5977" s="253">
        <v>6169</v>
      </c>
      <c r="B5977" s="253" t="s">
        <v>534</v>
      </c>
      <c r="C5977" s="253" t="s">
        <v>553</v>
      </c>
      <c r="D5977" s="253" t="s">
        <v>565</v>
      </c>
      <c r="E5977" s="254" t="s">
        <v>565</v>
      </c>
      <c r="G5977" s="257" t="s">
        <v>566</v>
      </c>
      <c r="J5977" s="253">
        <f t="shared" si="95"/>
        <v>1</v>
      </c>
    </row>
    <row r="5978" spans="1:10">
      <c r="A5978" s="253">
        <v>6170</v>
      </c>
      <c r="B5978" s="253" t="s">
        <v>534</v>
      </c>
      <c r="C5978" s="253" t="s">
        <v>553</v>
      </c>
      <c r="D5978" s="253" t="s">
        <v>565</v>
      </c>
      <c r="E5978" s="254" t="s">
        <v>565</v>
      </c>
      <c r="G5978" s="257" t="s">
        <v>566</v>
      </c>
      <c r="J5978" s="253">
        <f t="shared" si="95"/>
        <v>1</v>
      </c>
    </row>
    <row r="5979" spans="1:10">
      <c r="A5979" s="253">
        <v>6171</v>
      </c>
      <c r="B5979" s="253" t="s">
        <v>534</v>
      </c>
      <c r="C5979" s="253" t="s">
        <v>553</v>
      </c>
      <c r="D5979" s="253" t="s">
        <v>565</v>
      </c>
      <c r="E5979" s="254" t="s">
        <v>565</v>
      </c>
      <c r="G5979" s="254" t="s">
        <v>567</v>
      </c>
      <c r="J5979" s="253">
        <f t="shared" si="95"/>
        <v>1</v>
      </c>
    </row>
    <row r="5980" spans="1:10">
      <c r="A5980" s="253">
        <v>6172</v>
      </c>
      <c r="B5980" s="253" t="s">
        <v>534</v>
      </c>
      <c r="C5980" s="253" t="s">
        <v>553</v>
      </c>
      <c r="D5980" s="253" t="s">
        <v>565</v>
      </c>
      <c r="E5980" s="254" t="s">
        <v>565</v>
      </c>
      <c r="G5980" s="254" t="s">
        <v>567</v>
      </c>
      <c r="J5980" s="253">
        <f t="shared" si="95"/>
        <v>1</v>
      </c>
    </row>
    <row r="5981" spans="1:10">
      <c r="A5981" s="253">
        <v>6173</v>
      </c>
      <c r="B5981" s="253" t="s">
        <v>534</v>
      </c>
      <c r="C5981" s="253" t="s">
        <v>553</v>
      </c>
      <c r="D5981" s="253" t="s">
        <v>565</v>
      </c>
      <c r="E5981" s="254" t="s">
        <v>565</v>
      </c>
      <c r="G5981" s="254" t="s">
        <v>567</v>
      </c>
      <c r="J5981" s="253">
        <f t="shared" si="95"/>
        <v>1</v>
      </c>
    </row>
    <row r="5982" spans="1:10">
      <c r="A5982" s="253">
        <v>6174</v>
      </c>
      <c r="B5982" s="253" t="s">
        <v>534</v>
      </c>
      <c r="C5982" s="253" t="s">
        <v>553</v>
      </c>
      <c r="D5982" s="253" t="s">
        <v>565</v>
      </c>
      <c r="E5982" s="254" t="s">
        <v>565</v>
      </c>
      <c r="G5982" s="254" t="s">
        <v>567</v>
      </c>
      <c r="J5982" s="253">
        <f t="shared" si="95"/>
        <v>1</v>
      </c>
    </row>
    <row r="5983" spans="1:10">
      <c r="A5983" s="253">
        <v>6175</v>
      </c>
      <c r="B5983" s="253" t="s">
        <v>534</v>
      </c>
      <c r="C5983" s="253" t="s">
        <v>553</v>
      </c>
      <c r="D5983" s="253" t="s">
        <v>565</v>
      </c>
      <c r="E5983" s="254" t="s">
        <v>565</v>
      </c>
      <c r="G5983" s="254" t="s">
        <v>567</v>
      </c>
      <c r="J5983" s="253">
        <f t="shared" si="95"/>
        <v>1</v>
      </c>
    </row>
    <row r="5984" spans="1:10">
      <c r="A5984" s="253">
        <v>6176</v>
      </c>
      <c r="B5984" s="253" t="s">
        <v>534</v>
      </c>
      <c r="C5984" s="253" t="s">
        <v>553</v>
      </c>
      <c r="D5984" s="253" t="s">
        <v>565</v>
      </c>
      <c r="E5984" s="254" t="s">
        <v>565</v>
      </c>
      <c r="G5984" s="254" t="s">
        <v>567</v>
      </c>
      <c r="J5984" s="253">
        <f t="shared" si="95"/>
        <v>1</v>
      </c>
    </row>
    <row r="5985" spans="1:10">
      <c r="A5985" s="253">
        <v>6177</v>
      </c>
      <c r="B5985" s="253" t="s">
        <v>534</v>
      </c>
      <c r="C5985" s="253" t="s">
        <v>553</v>
      </c>
      <c r="D5985" s="253" t="s">
        <v>565</v>
      </c>
      <c r="G5985" s="257"/>
      <c r="I5985" s="253"/>
      <c r="J5985" s="253">
        <f t="shared" si="95"/>
        <v>0</v>
      </c>
    </row>
    <row r="5986" spans="1:10">
      <c r="A5986" s="253">
        <v>6178</v>
      </c>
      <c r="B5986" s="253" t="s">
        <v>534</v>
      </c>
      <c r="C5986" s="253" t="s">
        <v>553</v>
      </c>
      <c r="D5986" s="253" t="s">
        <v>565</v>
      </c>
      <c r="G5986" s="257"/>
      <c r="I5986" s="253"/>
      <c r="J5986" s="253">
        <f t="shared" si="95"/>
        <v>0</v>
      </c>
    </row>
    <row r="5987" spans="1:10">
      <c r="A5987" s="253">
        <v>6179</v>
      </c>
      <c r="B5987" s="253" t="s">
        <v>534</v>
      </c>
      <c r="C5987" s="253" t="s">
        <v>553</v>
      </c>
      <c r="D5987" s="253" t="s">
        <v>565</v>
      </c>
      <c r="G5987" s="257"/>
      <c r="I5987" s="253"/>
      <c r="J5987" s="253">
        <f t="shared" si="95"/>
        <v>0</v>
      </c>
    </row>
    <row r="5988" spans="1:10">
      <c r="A5988" s="253">
        <v>6180</v>
      </c>
      <c r="B5988" s="253" t="s">
        <v>534</v>
      </c>
      <c r="C5988" s="253" t="s">
        <v>553</v>
      </c>
      <c r="D5988" s="253" t="s">
        <v>565</v>
      </c>
      <c r="E5988" s="254" t="s">
        <v>565</v>
      </c>
      <c r="G5988" s="254" t="s">
        <v>567</v>
      </c>
      <c r="J5988" s="253">
        <f t="shared" si="95"/>
        <v>1</v>
      </c>
    </row>
    <row r="5989" spans="1:10">
      <c r="A5989" s="253">
        <v>6181</v>
      </c>
      <c r="B5989" s="253" t="s">
        <v>534</v>
      </c>
      <c r="C5989" s="253" t="s">
        <v>553</v>
      </c>
      <c r="D5989" s="253" t="s">
        <v>565</v>
      </c>
      <c r="E5989" s="254" t="s">
        <v>565</v>
      </c>
      <c r="G5989" s="254" t="s">
        <v>567</v>
      </c>
      <c r="J5989" s="253">
        <f t="shared" si="95"/>
        <v>1</v>
      </c>
    </row>
    <row r="5990" spans="1:10">
      <c r="A5990" s="253">
        <v>6182</v>
      </c>
      <c r="B5990" s="253" t="s">
        <v>534</v>
      </c>
      <c r="C5990" s="253" t="s">
        <v>553</v>
      </c>
      <c r="D5990" s="253" t="s">
        <v>565</v>
      </c>
      <c r="E5990" s="254" t="s">
        <v>565</v>
      </c>
      <c r="G5990" s="254" t="s">
        <v>567</v>
      </c>
      <c r="J5990" s="253">
        <f t="shared" si="95"/>
        <v>1</v>
      </c>
    </row>
    <row r="5991" spans="1:10">
      <c r="A5991" s="253">
        <v>6183</v>
      </c>
      <c r="B5991" s="253" t="s">
        <v>534</v>
      </c>
      <c r="C5991" s="253" t="s">
        <v>553</v>
      </c>
      <c r="D5991" s="253" t="s">
        <v>565</v>
      </c>
      <c r="G5991" s="257"/>
      <c r="I5991" s="253"/>
      <c r="J5991" s="253">
        <f t="shared" si="95"/>
        <v>0</v>
      </c>
    </row>
    <row r="5992" spans="1:10">
      <c r="A5992" s="253">
        <v>6184</v>
      </c>
      <c r="B5992" s="253" t="s">
        <v>534</v>
      </c>
      <c r="C5992" s="253" t="s">
        <v>553</v>
      </c>
      <c r="D5992" s="253" t="s">
        <v>565</v>
      </c>
      <c r="G5992" s="257"/>
      <c r="I5992" s="253"/>
      <c r="J5992" s="253">
        <f t="shared" si="95"/>
        <v>0</v>
      </c>
    </row>
    <row r="5993" spans="1:10">
      <c r="A5993" s="253">
        <v>6185</v>
      </c>
      <c r="B5993" s="253" t="s">
        <v>534</v>
      </c>
      <c r="C5993" s="253" t="s">
        <v>553</v>
      </c>
      <c r="D5993" s="253" t="s">
        <v>565</v>
      </c>
      <c r="G5993" s="257"/>
      <c r="I5993" s="253"/>
      <c r="J5993" s="253">
        <f t="shared" si="95"/>
        <v>0</v>
      </c>
    </row>
    <row r="5994" spans="1:10">
      <c r="A5994" s="253">
        <v>6186</v>
      </c>
      <c r="B5994" s="253" t="s">
        <v>534</v>
      </c>
      <c r="C5994" s="253" t="s">
        <v>553</v>
      </c>
      <c r="D5994" s="253" t="s">
        <v>565</v>
      </c>
      <c r="G5994" s="257"/>
      <c r="I5994" s="253"/>
      <c r="J5994" s="253">
        <f t="shared" si="95"/>
        <v>0</v>
      </c>
    </row>
    <row r="5995" spans="1:10">
      <c r="A5995" s="253">
        <v>6187</v>
      </c>
      <c r="B5995" s="253" t="s">
        <v>534</v>
      </c>
      <c r="C5995" s="253" t="s">
        <v>553</v>
      </c>
      <c r="D5995" s="253" t="s">
        <v>565</v>
      </c>
      <c r="G5995" s="257"/>
      <c r="I5995" s="253"/>
      <c r="J5995" s="253">
        <f t="shared" si="95"/>
        <v>0</v>
      </c>
    </row>
    <row r="5996" spans="1:10">
      <c r="A5996" s="253">
        <v>6188</v>
      </c>
      <c r="B5996" s="253" t="s">
        <v>534</v>
      </c>
      <c r="C5996" s="253" t="s">
        <v>553</v>
      </c>
      <c r="D5996" s="253" t="s">
        <v>565</v>
      </c>
      <c r="G5996" s="257"/>
      <c r="I5996" s="253"/>
      <c r="J5996" s="253">
        <f t="shared" si="95"/>
        <v>0</v>
      </c>
    </row>
    <row r="5997" spans="1:10">
      <c r="A5997" s="253">
        <v>6189</v>
      </c>
      <c r="B5997" s="253" t="s">
        <v>534</v>
      </c>
      <c r="C5997" s="253" t="s">
        <v>553</v>
      </c>
      <c r="D5997" s="253" t="s">
        <v>565</v>
      </c>
      <c r="G5997" s="257"/>
      <c r="I5997" s="253"/>
      <c r="J5997" s="253">
        <f t="shared" si="95"/>
        <v>0</v>
      </c>
    </row>
    <row r="5998" spans="1:10">
      <c r="A5998" s="253">
        <v>6190</v>
      </c>
      <c r="B5998" s="253" t="s">
        <v>534</v>
      </c>
      <c r="C5998" s="253" t="s">
        <v>553</v>
      </c>
      <c r="D5998" s="253" t="s">
        <v>565</v>
      </c>
      <c r="G5998" s="257"/>
      <c r="I5998" s="253"/>
      <c r="J5998" s="253">
        <f t="shared" si="95"/>
        <v>0</v>
      </c>
    </row>
    <row r="5999" spans="1:10">
      <c r="A5999" s="253">
        <v>6191</v>
      </c>
      <c r="B5999" s="253" t="s">
        <v>534</v>
      </c>
      <c r="C5999" s="253" t="s">
        <v>553</v>
      </c>
      <c r="D5999" s="253" t="s">
        <v>565</v>
      </c>
      <c r="G5999" s="257"/>
      <c r="I5999" s="253"/>
      <c r="J5999" s="253">
        <f t="shared" si="95"/>
        <v>0</v>
      </c>
    </row>
    <row r="6000" spans="1:10">
      <c r="A6000" s="253">
        <v>6192</v>
      </c>
      <c r="B6000" s="253" t="s">
        <v>534</v>
      </c>
      <c r="C6000" s="253" t="s">
        <v>553</v>
      </c>
      <c r="D6000" s="253" t="s">
        <v>565</v>
      </c>
      <c r="G6000" s="257"/>
      <c r="I6000" s="253"/>
      <c r="J6000" s="253">
        <f t="shared" si="95"/>
        <v>0</v>
      </c>
    </row>
    <row r="6001" spans="1:10">
      <c r="A6001" s="253">
        <v>6193</v>
      </c>
      <c r="B6001" s="253" t="s">
        <v>534</v>
      </c>
      <c r="C6001" s="253" t="s">
        <v>553</v>
      </c>
      <c r="D6001" s="253" t="s">
        <v>565</v>
      </c>
      <c r="G6001" s="257"/>
      <c r="I6001" s="253"/>
      <c r="J6001" s="253">
        <f t="shared" si="95"/>
        <v>0</v>
      </c>
    </row>
    <row r="6002" spans="1:10">
      <c r="A6002" s="253">
        <v>6194</v>
      </c>
      <c r="B6002" s="253" t="s">
        <v>534</v>
      </c>
      <c r="C6002" s="253" t="s">
        <v>553</v>
      </c>
      <c r="D6002" s="253" t="s">
        <v>565</v>
      </c>
      <c r="G6002" s="257"/>
      <c r="I6002" s="253"/>
      <c r="J6002" s="253">
        <f t="shared" si="95"/>
        <v>0</v>
      </c>
    </row>
    <row r="6003" spans="1:10">
      <c r="A6003" s="253">
        <v>6195</v>
      </c>
      <c r="B6003" s="253" t="s">
        <v>534</v>
      </c>
      <c r="C6003" s="253" t="s">
        <v>553</v>
      </c>
      <c r="D6003" s="253" t="s">
        <v>565</v>
      </c>
      <c r="G6003" s="257"/>
      <c r="I6003" s="253"/>
      <c r="J6003" s="253">
        <f t="shared" si="95"/>
        <v>0</v>
      </c>
    </row>
    <row r="6004" spans="1:10">
      <c r="A6004" s="253">
        <v>6196</v>
      </c>
      <c r="B6004" s="253" t="s">
        <v>534</v>
      </c>
      <c r="C6004" s="253" t="s">
        <v>553</v>
      </c>
      <c r="D6004" s="253" t="s">
        <v>565</v>
      </c>
      <c r="G6004" s="257"/>
      <c r="I6004" s="253"/>
      <c r="J6004" s="253">
        <f t="shared" si="95"/>
        <v>0</v>
      </c>
    </row>
    <row r="6005" spans="1:10">
      <c r="A6005" s="253">
        <v>6197</v>
      </c>
      <c r="B6005" s="253" t="s">
        <v>534</v>
      </c>
      <c r="C6005" s="253" t="s">
        <v>553</v>
      </c>
      <c r="D6005" s="253" t="s">
        <v>565</v>
      </c>
      <c r="G6005" s="257"/>
      <c r="I6005" s="253"/>
      <c r="J6005" s="253">
        <f t="shared" si="95"/>
        <v>0</v>
      </c>
    </row>
    <row r="6006" spans="1:10">
      <c r="A6006" s="253">
        <v>6198</v>
      </c>
      <c r="B6006" s="253" t="s">
        <v>534</v>
      </c>
      <c r="C6006" s="253" t="s">
        <v>553</v>
      </c>
      <c r="D6006" s="253" t="s">
        <v>565</v>
      </c>
      <c r="G6006" s="257"/>
      <c r="I6006" s="253"/>
      <c r="J6006" s="253">
        <f t="shared" si="95"/>
        <v>0</v>
      </c>
    </row>
    <row r="6007" spans="1:10">
      <c r="A6007" s="253">
        <v>6199</v>
      </c>
      <c r="B6007" s="253" t="s">
        <v>534</v>
      </c>
      <c r="C6007" s="253" t="s">
        <v>553</v>
      </c>
      <c r="D6007" s="253" t="s">
        <v>565</v>
      </c>
      <c r="G6007" s="257"/>
      <c r="I6007" s="253"/>
      <c r="J6007" s="253">
        <f t="shared" si="95"/>
        <v>0</v>
      </c>
    </row>
    <row r="6008" spans="1:10">
      <c r="A6008" s="253">
        <v>6200</v>
      </c>
      <c r="B6008" s="253" t="s">
        <v>534</v>
      </c>
      <c r="C6008" s="253" t="s">
        <v>553</v>
      </c>
      <c r="D6008" s="253" t="s">
        <v>565</v>
      </c>
      <c r="G6008" s="257"/>
      <c r="I6008" s="253"/>
      <c r="J6008" s="253">
        <f t="shared" si="95"/>
        <v>0</v>
      </c>
    </row>
    <row r="6009" spans="1:10">
      <c r="A6009" s="253">
        <v>6201</v>
      </c>
      <c r="B6009" s="253" t="s">
        <v>534</v>
      </c>
      <c r="C6009" s="253" t="s">
        <v>553</v>
      </c>
      <c r="D6009" s="253" t="s">
        <v>565</v>
      </c>
      <c r="G6009" s="257"/>
      <c r="I6009" s="253"/>
      <c r="J6009" s="253">
        <f t="shared" si="95"/>
        <v>0</v>
      </c>
    </row>
    <row r="6010" spans="1:10">
      <c r="A6010" s="253">
        <v>6202</v>
      </c>
      <c r="B6010" s="253" t="s">
        <v>534</v>
      </c>
      <c r="C6010" s="253" t="s">
        <v>553</v>
      </c>
      <c r="D6010" s="253" t="s">
        <v>565</v>
      </c>
      <c r="G6010" s="257"/>
      <c r="I6010" s="253"/>
      <c r="J6010" s="253">
        <f t="shared" si="95"/>
        <v>0</v>
      </c>
    </row>
    <row r="6011" spans="1:10">
      <c r="A6011" s="253">
        <v>6203</v>
      </c>
      <c r="B6011" s="253" t="s">
        <v>534</v>
      </c>
      <c r="C6011" s="253" t="s">
        <v>553</v>
      </c>
      <c r="D6011" s="253" t="s">
        <v>565</v>
      </c>
      <c r="G6011" s="257"/>
      <c r="I6011" s="253"/>
      <c r="J6011" s="253">
        <f t="shared" si="95"/>
        <v>0</v>
      </c>
    </row>
    <row r="6012" spans="1:10">
      <c r="A6012" s="253">
        <v>6204</v>
      </c>
      <c r="B6012" s="253" t="s">
        <v>534</v>
      </c>
      <c r="C6012" s="253" t="s">
        <v>553</v>
      </c>
      <c r="D6012" s="253" t="s">
        <v>565</v>
      </c>
      <c r="G6012" s="257"/>
      <c r="I6012" s="253"/>
      <c r="J6012" s="253">
        <f t="shared" si="95"/>
        <v>0</v>
      </c>
    </row>
    <row r="6013" spans="1:10">
      <c r="A6013" s="253">
        <v>6205</v>
      </c>
      <c r="B6013" s="253" t="s">
        <v>534</v>
      </c>
      <c r="C6013" s="253" t="s">
        <v>553</v>
      </c>
      <c r="D6013" s="253" t="s">
        <v>565</v>
      </c>
      <c r="G6013" s="257"/>
      <c r="I6013" s="253"/>
      <c r="J6013" s="253">
        <f t="shared" si="95"/>
        <v>0</v>
      </c>
    </row>
    <row r="6014" spans="1:10">
      <c r="A6014" s="253">
        <v>6206</v>
      </c>
      <c r="B6014" s="253" t="s">
        <v>534</v>
      </c>
      <c r="C6014" s="253" t="s">
        <v>553</v>
      </c>
      <c r="D6014" s="253" t="s">
        <v>565</v>
      </c>
      <c r="G6014" s="257"/>
      <c r="I6014" s="253"/>
      <c r="J6014" s="253">
        <f t="shared" si="95"/>
        <v>0</v>
      </c>
    </row>
    <row r="6015" spans="1:10">
      <c r="A6015" s="253">
        <v>6207</v>
      </c>
      <c r="B6015" s="253" t="s">
        <v>534</v>
      </c>
      <c r="C6015" s="253" t="s">
        <v>553</v>
      </c>
      <c r="D6015" s="253" t="s">
        <v>565</v>
      </c>
      <c r="E6015" s="254" t="s">
        <v>565</v>
      </c>
      <c r="G6015" s="254" t="s">
        <v>567</v>
      </c>
      <c r="J6015" s="253">
        <f t="shared" si="95"/>
        <v>1</v>
      </c>
    </row>
    <row r="6016" spans="1:10">
      <c r="A6016" s="253">
        <v>6208</v>
      </c>
      <c r="B6016" s="253" t="s">
        <v>534</v>
      </c>
      <c r="C6016" s="253" t="s">
        <v>553</v>
      </c>
      <c r="D6016" s="253" t="s">
        <v>565</v>
      </c>
      <c r="E6016" s="254" t="s">
        <v>565</v>
      </c>
      <c r="G6016" s="254" t="s">
        <v>567</v>
      </c>
      <c r="J6016" s="253">
        <f t="shared" si="95"/>
        <v>1</v>
      </c>
    </row>
    <row r="6017" spans="1:10">
      <c r="A6017" s="253">
        <v>6209</v>
      </c>
      <c r="B6017" s="253" t="s">
        <v>534</v>
      </c>
      <c r="C6017" s="253" t="s">
        <v>553</v>
      </c>
      <c r="D6017" s="253" t="s">
        <v>565</v>
      </c>
      <c r="E6017" s="254" t="s">
        <v>565</v>
      </c>
      <c r="G6017" s="254" t="s">
        <v>567</v>
      </c>
      <c r="J6017" s="253">
        <f t="shared" si="95"/>
        <v>1</v>
      </c>
    </row>
    <row r="6018" spans="1:10">
      <c r="A6018" s="253">
        <v>6210</v>
      </c>
      <c r="B6018" s="253" t="s">
        <v>534</v>
      </c>
      <c r="C6018" s="253" t="s">
        <v>553</v>
      </c>
      <c r="D6018" s="253" t="s">
        <v>565</v>
      </c>
      <c r="E6018" s="254" t="s">
        <v>565</v>
      </c>
      <c r="G6018" s="254" t="s">
        <v>567</v>
      </c>
      <c r="J6018" s="253">
        <f t="shared" si="95"/>
        <v>1</v>
      </c>
    </row>
    <row r="6019" spans="1:10">
      <c r="A6019" s="253">
        <v>6211</v>
      </c>
      <c r="B6019" s="253" t="s">
        <v>534</v>
      </c>
      <c r="C6019" s="253" t="s">
        <v>553</v>
      </c>
      <c r="D6019" s="253" t="s">
        <v>565</v>
      </c>
      <c r="E6019" s="254" t="s">
        <v>565</v>
      </c>
      <c r="G6019" s="254" t="s">
        <v>567</v>
      </c>
      <c r="J6019" s="253">
        <f t="shared" si="95"/>
        <v>1</v>
      </c>
    </row>
    <row r="6020" spans="1:10">
      <c r="A6020" s="253">
        <v>6212</v>
      </c>
      <c r="B6020" s="253" t="s">
        <v>534</v>
      </c>
      <c r="C6020" s="253" t="s">
        <v>553</v>
      </c>
      <c r="D6020" s="253" t="s">
        <v>565</v>
      </c>
      <c r="G6020" s="257"/>
      <c r="I6020" s="253"/>
      <c r="J6020" s="253">
        <f t="shared" si="95"/>
        <v>0</v>
      </c>
    </row>
    <row r="6021" spans="1:10">
      <c r="A6021" s="253">
        <v>6213</v>
      </c>
      <c r="B6021" s="253" t="s">
        <v>534</v>
      </c>
      <c r="C6021" s="253" t="s">
        <v>553</v>
      </c>
      <c r="D6021" s="253" t="s">
        <v>565</v>
      </c>
      <c r="E6021" s="254" t="s">
        <v>565</v>
      </c>
      <c r="G6021" s="254" t="s">
        <v>567</v>
      </c>
      <c r="J6021" s="253">
        <f t="shared" si="95"/>
        <v>1</v>
      </c>
    </row>
    <row r="6022" spans="1:10">
      <c r="A6022" s="253">
        <v>6214</v>
      </c>
      <c r="B6022" s="253" t="s">
        <v>534</v>
      </c>
      <c r="C6022" s="253" t="s">
        <v>553</v>
      </c>
      <c r="D6022" s="253" t="s">
        <v>565</v>
      </c>
      <c r="E6022" s="254" t="s">
        <v>565</v>
      </c>
      <c r="G6022" s="254" t="s">
        <v>567</v>
      </c>
      <c r="J6022" s="253">
        <f t="shared" si="95"/>
        <v>1</v>
      </c>
    </row>
    <row r="6023" spans="1:10">
      <c r="A6023" s="253">
        <v>6215</v>
      </c>
      <c r="B6023" s="253" t="s">
        <v>534</v>
      </c>
      <c r="C6023" s="253" t="s">
        <v>479</v>
      </c>
      <c r="D6023" s="253" t="s">
        <v>4</v>
      </c>
      <c r="G6023" s="257"/>
      <c r="I6023" s="253"/>
      <c r="J6023" s="253">
        <f t="shared" si="95"/>
        <v>0</v>
      </c>
    </row>
    <row r="6024" spans="1:10">
      <c r="A6024" s="253">
        <v>6216</v>
      </c>
      <c r="B6024" s="253" t="s">
        <v>534</v>
      </c>
      <c r="C6024" s="253" t="s">
        <v>479</v>
      </c>
      <c r="D6024" s="253" t="s">
        <v>4</v>
      </c>
      <c r="G6024" s="257"/>
      <c r="I6024" s="253"/>
      <c r="J6024" s="253">
        <f t="shared" si="95"/>
        <v>0</v>
      </c>
    </row>
    <row r="6025" spans="1:10">
      <c r="A6025" s="253">
        <v>6217</v>
      </c>
      <c r="B6025" s="253" t="s">
        <v>534</v>
      </c>
      <c r="C6025" s="253" t="s">
        <v>479</v>
      </c>
      <c r="D6025" s="253" t="s">
        <v>4</v>
      </c>
      <c r="G6025" s="257"/>
      <c r="I6025" s="253"/>
      <c r="J6025" s="253">
        <f t="shared" ref="J6025:J6088" si="96">IF(E6025="Category 1",1,IF(E6025="Category 2",2,IF(E6025="Category 3",3,0)))</f>
        <v>0</v>
      </c>
    </row>
    <row r="6026" spans="1:10">
      <c r="A6026" s="253">
        <v>6218</v>
      </c>
      <c r="B6026" s="253" t="s">
        <v>534</v>
      </c>
      <c r="C6026" s="253" t="s">
        <v>479</v>
      </c>
      <c r="D6026" s="253" t="s">
        <v>4</v>
      </c>
      <c r="G6026" s="257"/>
      <c r="I6026" s="253"/>
      <c r="J6026" s="253">
        <f t="shared" si="96"/>
        <v>0</v>
      </c>
    </row>
    <row r="6027" spans="1:10">
      <c r="A6027" s="253">
        <v>6219</v>
      </c>
      <c r="B6027" s="253" t="s">
        <v>534</v>
      </c>
      <c r="C6027" s="253" t="s">
        <v>479</v>
      </c>
      <c r="D6027" s="253" t="s">
        <v>4</v>
      </c>
      <c r="G6027" s="257"/>
      <c r="I6027" s="253"/>
      <c r="J6027" s="253">
        <f t="shared" si="96"/>
        <v>0</v>
      </c>
    </row>
    <row r="6028" spans="1:10">
      <c r="A6028" s="253">
        <v>6220</v>
      </c>
      <c r="B6028" s="253" t="s">
        <v>534</v>
      </c>
      <c r="C6028" s="253" t="s">
        <v>479</v>
      </c>
      <c r="D6028" s="253" t="s">
        <v>4</v>
      </c>
      <c r="G6028" s="257"/>
      <c r="I6028" s="253"/>
      <c r="J6028" s="253">
        <f t="shared" si="96"/>
        <v>0</v>
      </c>
    </row>
    <row r="6029" spans="1:10">
      <c r="A6029" s="253">
        <v>6221</v>
      </c>
      <c r="B6029" s="253" t="s">
        <v>534</v>
      </c>
      <c r="C6029" s="253" t="s">
        <v>479</v>
      </c>
      <c r="D6029" s="253" t="s">
        <v>4</v>
      </c>
      <c r="G6029" s="257"/>
      <c r="I6029" s="253"/>
      <c r="J6029" s="253">
        <f t="shared" si="96"/>
        <v>0</v>
      </c>
    </row>
    <row r="6030" spans="1:10">
      <c r="A6030" s="253">
        <v>6222</v>
      </c>
      <c r="B6030" s="253" t="s">
        <v>534</v>
      </c>
      <c r="C6030" s="253" t="s">
        <v>479</v>
      </c>
      <c r="D6030" s="253" t="s">
        <v>4</v>
      </c>
      <c r="G6030" s="257"/>
      <c r="I6030" s="253"/>
      <c r="J6030" s="253">
        <f t="shared" si="96"/>
        <v>0</v>
      </c>
    </row>
    <row r="6031" spans="1:10">
      <c r="A6031" s="253">
        <v>6223</v>
      </c>
      <c r="B6031" s="253" t="s">
        <v>534</v>
      </c>
      <c r="C6031" s="253" t="s">
        <v>479</v>
      </c>
      <c r="D6031" s="253" t="s">
        <v>4</v>
      </c>
      <c r="G6031" s="257"/>
      <c r="I6031" s="253"/>
      <c r="J6031" s="253">
        <f t="shared" si="96"/>
        <v>0</v>
      </c>
    </row>
    <row r="6032" spans="1:10">
      <c r="A6032" s="253">
        <v>6224</v>
      </c>
      <c r="B6032" s="253" t="s">
        <v>534</v>
      </c>
      <c r="C6032" s="253" t="s">
        <v>479</v>
      </c>
      <c r="D6032" s="253" t="s">
        <v>4</v>
      </c>
      <c r="G6032" s="257"/>
      <c r="I6032" s="253"/>
      <c r="J6032" s="253">
        <f t="shared" si="96"/>
        <v>0</v>
      </c>
    </row>
    <row r="6033" spans="1:10">
      <c r="A6033" s="253">
        <v>6225</v>
      </c>
      <c r="B6033" s="253" t="s">
        <v>534</v>
      </c>
      <c r="C6033" s="253" t="s">
        <v>479</v>
      </c>
      <c r="D6033" s="253" t="s">
        <v>4</v>
      </c>
      <c r="E6033" s="254" t="s">
        <v>571</v>
      </c>
      <c r="G6033" s="257"/>
      <c r="J6033" s="253">
        <f t="shared" si="96"/>
        <v>3</v>
      </c>
    </row>
    <row r="6034" spans="1:10">
      <c r="A6034" s="253">
        <v>6226</v>
      </c>
      <c r="B6034" s="253" t="s">
        <v>534</v>
      </c>
      <c r="C6034" s="253" t="s">
        <v>479</v>
      </c>
      <c r="D6034" s="253" t="s">
        <v>4</v>
      </c>
      <c r="G6034" s="257"/>
      <c r="I6034" s="253"/>
      <c r="J6034" s="253">
        <f t="shared" si="96"/>
        <v>0</v>
      </c>
    </row>
    <row r="6035" spans="1:10">
      <c r="A6035" s="253">
        <v>6227</v>
      </c>
      <c r="B6035" s="253" t="s">
        <v>534</v>
      </c>
      <c r="C6035" s="253" t="s">
        <v>479</v>
      </c>
      <c r="D6035" s="253" t="s">
        <v>4</v>
      </c>
      <c r="G6035" s="257"/>
      <c r="I6035" s="253"/>
      <c r="J6035" s="253">
        <f t="shared" si="96"/>
        <v>0</v>
      </c>
    </row>
    <row r="6036" spans="1:10">
      <c r="A6036" s="253">
        <v>6228</v>
      </c>
      <c r="B6036" s="253" t="s">
        <v>534</v>
      </c>
      <c r="C6036" s="253" t="s">
        <v>479</v>
      </c>
      <c r="D6036" s="253" t="s">
        <v>4</v>
      </c>
      <c r="G6036" s="257"/>
      <c r="I6036" s="253"/>
      <c r="J6036" s="253">
        <f t="shared" si="96"/>
        <v>0</v>
      </c>
    </row>
    <row r="6037" spans="1:10">
      <c r="A6037" s="253">
        <v>6229</v>
      </c>
      <c r="B6037" s="253" t="s">
        <v>534</v>
      </c>
      <c r="C6037" s="253" t="s">
        <v>479</v>
      </c>
      <c r="D6037" s="253" t="s">
        <v>565</v>
      </c>
      <c r="E6037" s="254" t="s">
        <v>565</v>
      </c>
      <c r="G6037" s="254" t="s">
        <v>567</v>
      </c>
      <c r="J6037" s="253">
        <f t="shared" si="96"/>
        <v>1</v>
      </c>
    </row>
    <row r="6038" spans="1:10">
      <c r="A6038" s="253">
        <v>6230</v>
      </c>
      <c r="B6038" s="253" t="s">
        <v>534</v>
      </c>
      <c r="C6038" s="253" t="s">
        <v>479</v>
      </c>
      <c r="D6038" s="253" t="s">
        <v>565</v>
      </c>
      <c r="E6038" s="254" t="s">
        <v>565</v>
      </c>
      <c r="G6038" s="254" t="s">
        <v>567</v>
      </c>
      <c r="J6038" s="253">
        <f t="shared" si="96"/>
        <v>1</v>
      </c>
    </row>
    <row r="6039" spans="1:10">
      <c r="A6039" s="253">
        <v>6231</v>
      </c>
      <c r="B6039" s="253" t="s">
        <v>534</v>
      </c>
      <c r="C6039" s="253" t="s">
        <v>479</v>
      </c>
      <c r="D6039" s="253" t="s">
        <v>4</v>
      </c>
      <c r="G6039" s="258"/>
      <c r="I6039" s="253"/>
      <c r="J6039" s="253">
        <f t="shared" si="96"/>
        <v>0</v>
      </c>
    </row>
    <row r="6040" spans="1:10">
      <c r="A6040" s="253">
        <v>6232</v>
      </c>
      <c r="B6040" s="253" t="s">
        <v>534</v>
      </c>
      <c r="C6040" s="253" t="s">
        <v>479</v>
      </c>
      <c r="D6040" s="253" t="s">
        <v>565</v>
      </c>
      <c r="E6040" s="254" t="s">
        <v>565</v>
      </c>
      <c r="G6040" s="254" t="s">
        <v>567</v>
      </c>
      <c r="J6040" s="253">
        <f t="shared" si="96"/>
        <v>1</v>
      </c>
    </row>
    <row r="6041" spans="1:10">
      <c r="A6041" s="253">
        <v>6233</v>
      </c>
      <c r="B6041" s="253" t="s">
        <v>534</v>
      </c>
      <c r="C6041" s="253" t="s">
        <v>479</v>
      </c>
      <c r="D6041" s="253" t="s">
        <v>565</v>
      </c>
      <c r="E6041" s="254" t="s">
        <v>565</v>
      </c>
      <c r="G6041" s="254" t="s">
        <v>567</v>
      </c>
      <c r="J6041" s="253">
        <f t="shared" si="96"/>
        <v>1</v>
      </c>
    </row>
    <row r="6042" spans="1:10">
      <c r="A6042" s="253">
        <v>6234</v>
      </c>
      <c r="B6042" s="253" t="s">
        <v>534</v>
      </c>
      <c r="C6042" s="253" t="s">
        <v>479</v>
      </c>
      <c r="D6042" s="253" t="s">
        <v>4</v>
      </c>
      <c r="G6042" s="257"/>
      <c r="I6042" s="253"/>
      <c r="J6042" s="253">
        <f t="shared" si="96"/>
        <v>0</v>
      </c>
    </row>
    <row r="6043" spans="1:10">
      <c r="A6043" s="253">
        <v>6235</v>
      </c>
      <c r="B6043" s="253" t="s">
        <v>534</v>
      </c>
      <c r="C6043" s="253" t="s">
        <v>479</v>
      </c>
      <c r="D6043" s="253" t="s">
        <v>4</v>
      </c>
      <c r="G6043" s="257"/>
      <c r="I6043" s="253"/>
      <c r="J6043" s="253">
        <f t="shared" si="96"/>
        <v>0</v>
      </c>
    </row>
    <row r="6044" spans="1:10">
      <c r="A6044" s="253">
        <v>6236</v>
      </c>
      <c r="B6044" s="253" t="s">
        <v>534</v>
      </c>
      <c r="C6044" s="253" t="s">
        <v>479</v>
      </c>
      <c r="D6044" s="253" t="s">
        <v>4</v>
      </c>
      <c r="G6044" s="257"/>
      <c r="I6044" s="253"/>
      <c r="J6044" s="253">
        <f t="shared" si="96"/>
        <v>0</v>
      </c>
    </row>
    <row r="6045" spans="1:10">
      <c r="A6045" s="253">
        <v>6237</v>
      </c>
      <c r="B6045" s="253" t="s">
        <v>534</v>
      </c>
      <c r="C6045" s="253" t="s">
        <v>479</v>
      </c>
      <c r="D6045" s="253" t="s">
        <v>4</v>
      </c>
      <c r="G6045" s="257"/>
      <c r="I6045" s="253"/>
      <c r="J6045" s="253">
        <f t="shared" si="96"/>
        <v>0</v>
      </c>
    </row>
    <row r="6046" spans="1:10">
      <c r="A6046" s="253">
        <v>6238</v>
      </c>
      <c r="B6046" s="253" t="s">
        <v>534</v>
      </c>
      <c r="C6046" s="253" t="s">
        <v>479</v>
      </c>
      <c r="D6046" s="253" t="s">
        <v>4</v>
      </c>
      <c r="G6046" s="257"/>
      <c r="I6046" s="253"/>
      <c r="J6046" s="253">
        <f t="shared" si="96"/>
        <v>0</v>
      </c>
    </row>
    <row r="6047" spans="1:10">
      <c r="A6047" s="253">
        <v>6239</v>
      </c>
      <c r="B6047" s="253" t="s">
        <v>534</v>
      </c>
      <c r="C6047" s="253" t="s">
        <v>479</v>
      </c>
      <c r="D6047" s="253" t="s">
        <v>4</v>
      </c>
      <c r="G6047" s="257"/>
      <c r="I6047" s="253"/>
      <c r="J6047" s="253">
        <f t="shared" si="96"/>
        <v>0</v>
      </c>
    </row>
    <row r="6048" spans="1:10">
      <c r="A6048" s="253">
        <v>6240</v>
      </c>
      <c r="B6048" s="253" t="s">
        <v>534</v>
      </c>
      <c r="C6048" s="253" t="s">
        <v>479</v>
      </c>
      <c r="D6048" s="253" t="s">
        <v>4</v>
      </c>
      <c r="G6048" s="257"/>
      <c r="I6048" s="253"/>
      <c r="J6048" s="253">
        <f t="shared" si="96"/>
        <v>0</v>
      </c>
    </row>
    <row r="6049" spans="1:10">
      <c r="A6049" s="253">
        <v>6241</v>
      </c>
      <c r="B6049" s="253" t="s">
        <v>534</v>
      </c>
      <c r="C6049" s="253" t="s">
        <v>479</v>
      </c>
      <c r="D6049" s="253" t="s">
        <v>4</v>
      </c>
      <c r="G6049" s="257"/>
      <c r="I6049" s="253"/>
      <c r="J6049" s="253">
        <f t="shared" si="96"/>
        <v>0</v>
      </c>
    </row>
    <row r="6050" spans="1:10">
      <c r="A6050" s="253">
        <v>6242</v>
      </c>
      <c r="B6050" s="253" t="s">
        <v>534</v>
      </c>
      <c r="C6050" s="253" t="s">
        <v>479</v>
      </c>
      <c r="D6050" s="253" t="s">
        <v>4</v>
      </c>
      <c r="G6050" s="257"/>
      <c r="I6050" s="253"/>
      <c r="J6050" s="253">
        <f t="shared" si="96"/>
        <v>0</v>
      </c>
    </row>
    <row r="6051" spans="1:10">
      <c r="A6051" s="253">
        <v>6243</v>
      </c>
      <c r="B6051" s="253" t="s">
        <v>534</v>
      </c>
      <c r="C6051" s="253" t="s">
        <v>479</v>
      </c>
      <c r="D6051" s="253" t="s">
        <v>4</v>
      </c>
      <c r="G6051" s="257"/>
      <c r="I6051" s="253"/>
      <c r="J6051" s="253">
        <f t="shared" si="96"/>
        <v>0</v>
      </c>
    </row>
    <row r="6052" spans="1:10">
      <c r="A6052" s="253">
        <v>6244</v>
      </c>
      <c r="B6052" s="253" t="s">
        <v>534</v>
      </c>
      <c r="C6052" s="253" t="s">
        <v>479</v>
      </c>
      <c r="D6052" s="253" t="s">
        <v>4</v>
      </c>
      <c r="G6052" s="257"/>
      <c r="I6052" s="253"/>
      <c r="J6052" s="253">
        <f t="shared" si="96"/>
        <v>0</v>
      </c>
    </row>
    <row r="6053" spans="1:10">
      <c r="A6053" s="253">
        <v>6245</v>
      </c>
      <c r="B6053" s="253" t="s">
        <v>534</v>
      </c>
      <c r="C6053" s="253" t="s">
        <v>479</v>
      </c>
      <c r="D6053" s="253" t="s">
        <v>4</v>
      </c>
      <c r="G6053" s="257"/>
      <c r="I6053" s="253"/>
      <c r="J6053" s="253">
        <f t="shared" si="96"/>
        <v>0</v>
      </c>
    </row>
    <row r="6054" spans="1:10">
      <c r="A6054" s="253">
        <v>6246</v>
      </c>
      <c r="B6054" s="253" t="s">
        <v>534</v>
      </c>
      <c r="C6054" s="253" t="s">
        <v>479</v>
      </c>
      <c r="D6054" s="253" t="s">
        <v>4</v>
      </c>
      <c r="G6054" s="257"/>
      <c r="I6054" s="253"/>
      <c r="J6054" s="253">
        <f t="shared" si="96"/>
        <v>0</v>
      </c>
    </row>
    <row r="6055" spans="1:10">
      <c r="A6055" s="253">
        <v>6247</v>
      </c>
      <c r="B6055" s="253" t="s">
        <v>534</v>
      </c>
      <c r="C6055" s="253" t="s">
        <v>479</v>
      </c>
      <c r="D6055" s="253" t="s">
        <v>4</v>
      </c>
      <c r="G6055" s="257"/>
      <c r="I6055" s="253"/>
      <c r="J6055" s="253">
        <f t="shared" si="96"/>
        <v>0</v>
      </c>
    </row>
    <row r="6056" spans="1:10">
      <c r="A6056" s="253">
        <v>6248</v>
      </c>
      <c r="B6056" s="253" t="s">
        <v>534</v>
      </c>
      <c r="C6056" s="253" t="s">
        <v>479</v>
      </c>
      <c r="D6056" s="253" t="s">
        <v>4</v>
      </c>
      <c r="G6056" s="257"/>
      <c r="I6056" s="253"/>
      <c r="J6056" s="253">
        <f t="shared" si="96"/>
        <v>0</v>
      </c>
    </row>
    <row r="6057" spans="1:10">
      <c r="A6057" s="253">
        <v>6249</v>
      </c>
      <c r="B6057" s="253" t="s">
        <v>534</v>
      </c>
      <c r="C6057" s="253" t="s">
        <v>479</v>
      </c>
      <c r="D6057" s="253" t="s">
        <v>4</v>
      </c>
      <c r="G6057" s="257"/>
      <c r="I6057" s="253"/>
      <c r="J6057" s="253">
        <f t="shared" si="96"/>
        <v>0</v>
      </c>
    </row>
    <row r="6058" spans="1:10">
      <c r="A6058" s="253">
        <v>6250</v>
      </c>
      <c r="B6058" s="253" t="s">
        <v>534</v>
      </c>
      <c r="C6058" s="253" t="s">
        <v>479</v>
      </c>
      <c r="D6058" s="253" t="s">
        <v>4</v>
      </c>
      <c r="G6058" s="257"/>
      <c r="I6058" s="253"/>
      <c r="J6058" s="253">
        <f t="shared" si="96"/>
        <v>0</v>
      </c>
    </row>
    <row r="6059" spans="1:10">
      <c r="A6059" s="253">
        <v>6251</v>
      </c>
      <c r="B6059" s="253" t="s">
        <v>534</v>
      </c>
      <c r="C6059" s="253" t="s">
        <v>479</v>
      </c>
      <c r="D6059" s="253" t="s">
        <v>4</v>
      </c>
      <c r="G6059" s="257"/>
      <c r="I6059" s="253"/>
      <c r="J6059" s="253">
        <f t="shared" si="96"/>
        <v>0</v>
      </c>
    </row>
    <row r="6060" spans="1:10">
      <c r="A6060" s="253">
        <v>6252</v>
      </c>
      <c r="B6060" s="253" t="s">
        <v>534</v>
      </c>
      <c r="C6060" s="253" t="s">
        <v>479</v>
      </c>
      <c r="D6060" s="253" t="s">
        <v>4</v>
      </c>
      <c r="G6060" s="257"/>
      <c r="I6060" s="253"/>
      <c r="J6060" s="253">
        <f t="shared" si="96"/>
        <v>0</v>
      </c>
    </row>
    <row r="6061" spans="1:10">
      <c r="A6061" s="253">
        <v>6253</v>
      </c>
      <c r="B6061" s="253" t="s">
        <v>534</v>
      </c>
      <c r="C6061" s="253" t="s">
        <v>479</v>
      </c>
      <c r="D6061" s="253" t="s">
        <v>4</v>
      </c>
      <c r="G6061" s="257"/>
      <c r="I6061" s="253"/>
      <c r="J6061" s="253">
        <f t="shared" si="96"/>
        <v>0</v>
      </c>
    </row>
    <row r="6062" spans="1:10">
      <c r="A6062" s="253">
        <v>6254</v>
      </c>
      <c r="B6062" s="253" t="s">
        <v>534</v>
      </c>
      <c r="C6062" s="253" t="s">
        <v>479</v>
      </c>
      <c r="D6062" s="253" t="s">
        <v>4</v>
      </c>
      <c r="G6062" s="257"/>
      <c r="I6062" s="253"/>
      <c r="J6062" s="253">
        <f t="shared" si="96"/>
        <v>0</v>
      </c>
    </row>
    <row r="6063" spans="1:10">
      <c r="A6063" s="253">
        <v>6255</v>
      </c>
      <c r="B6063" s="253" t="s">
        <v>534</v>
      </c>
      <c r="C6063" s="253" t="s">
        <v>479</v>
      </c>
      <c r="D6063" s="253" t="s">
        <v>4</v>
      </c>
      <c r="G6063" s="257"/>
      <c r="I6063" s="253"/>
      <c r="J6063" s="253">
        <f t="shared" si="96"/>
        <v>0</v>
      </c>
    </row>
    <row r="6064" spans="1:10">
      <c r="A6064" s="253">
        <v>6256</v>
      </c>
      <c r="B6064" s="253" t="s">
        <v>534</v>
      </c>
      <c r="C6064" s="253" t="s">
        <v>479</v>
      </c>
      <c r="D6064" s="253" t="s">
        <v>4</v>
      </c>
      <c r="G6064" s="257"/>
      <c r="I6064" s="253"/>
      <c r="J6064" s="253">
        <f t="shared" si="96"/>
        <v>0</v>
      </c>
    </row>
    <row r="6065" spans="1:10">
      <c r="A6065" s="253">
        <v>6257</v>
      </c>
      <c r="B6065" s="253" t="s">
        <v>534</v>
      </c>
      <c r="C6065" s="253" t="s">
        <v>479</v>
      </c>
      <c r="D6065" s="253" t="s">
        <v>4</v>
      </c>
      <c r="G6065" s="257"/>
      <c r="I6065" s="253"/>
      <c r="J6065" s="253">
        <f t="shared" si="96"/>
        <v>0</v>
      </c>
    </row>
    <row r="6066" spans="1:10">
      <c r="A6066" s="253">
        <v>6258</v>
      </c>
      <c r="B6066" s="253" t="s">
        <v>534</v>
      </c>
      <c r="C6066" s="253" t="s">
        <v>479</v>
      </c>
      <c r="D6066" s="253" t="s">
        <v>4</v>
      </c>
      <c r="G6066" s="257"/>
      <c r="I6066" s="253"/>
      <c r="J6066" s="253">
        <f t="shared" si="96"/>
        <v>0</v>
      </c>
    </row>
    <row r="6067" spans="1:10">
      <c r="A6067" s="253">
        <v>6259</v>
      </c>
      <c r="B6067" s="253" t="s">
        <v>534</v>
      </c>
      <c r="C6067" s="253" t="s">
        <v>479</v>
      </c>
      <c r="D6067" s="253" t="s">
        <v>4</v>
      </c>
      <c r="G6067" s="257"/>
      <c r="I6067" s="253"/>
      <c r="J6067" s="253">
        <f t="shared" si="96"/>
        <v>0</v>
      </c>
    </row>
    <row r="6068" spans="1:10">
      <c r="A6068" s="253">
        <v>6260</v>
      </c>
      <c r="B6068" s="253" t="s">
        <v>534</v>
      </c>
      <c r="C6068" s="253" t="s">
        <v>479</v>
      </c>
      <c r="D6068" s="253" t="s">
        <v>4</v>
      </c>
      <c r="G6068" s="257"/>
      <c r="I6068" s="253"/>
      <c r="J6068" s="253">
        <f t="shared" si="96"/>
        <v>0</v>
      </c>
    </row>
    <row r="6069" spans="1:10">
      <c r="A6069" s="253">
        <v>6261</v>
      </c>
      <c r="B6069" s="253" t="s">
        <v>534</v>
      </c>
      <c r="C6069" s="253" t="s">
        <v>479</v>
      </c>
      <c r="D6069" s="253" t="s">
        <v>4</v>
      </c>
      <c r="G6069" s="257"/>
      <c r="I6069" s="253"/>
      <c r="J6069" s="253">
        <f t="shared" si="96"/>
        <v>0</v>
      </c>
    </row>
    <row r="6070" spans="1:10">
      <c r="A6070" s="253">
        <v>6262</v>
      </c>
      <c r="B6070" s="253" t="s">
        <v>534</v>
      </c>
      <c r="C6070" s="253" t="s">
        <v>479</v>
      </c>
      <c r="D6070" s="253" t="s">
        <v>4</v>
      </c>
      <c r="G6070" s="257"/>
      <c r="I6070" s="253"/>
      <c r="J6070" s="253">
        <f t="shared" si="96"/>
        <v>0</v>
      </c>
    </row>
    <row r="6071" spans="1:10">
      <c r="A6071" s="253">
        <v>6263</v>
      </c>
      <c r="B6071" s="253" t="s">
        <v>534</v>
      </c>
      <c r="C6071" s="253" t="s">
        <v>479</v>
      </c>
      <c r="D6071" s="253" t="s">
        <v>4</v>
      </c>
      <c r="G6071" s="257"/>
      <c r="I6071" s="253"/>
      <c r="J6071" s="253">
        <f t="shared" si="96"/>
        <v>0</v>
      </c>
    </row>
    <row r="6072" spans="1:10">
      <c r="A6072" s="253">
        <v>6264</v>
      </c>
      <c r="B6072" s="253" t="s">
        <v>534</v>
      </c>
      <c r="C6072" s="253" t="s">
        <v>479</v>
      </c>
      <c r="D6072" s="253" t="s">
        <v>4</v>
      </c>
      <c r="G6072" s="257"/>
      <c r="I6072" s="253"/>
      <c r="J6072" s="253">
        <f t="shared" si="96"/>
        <v>0</v>
      </c>
    </row>
    <row r="6073" spans="1:10">
      <c r="A6073" s="253">
        <v>6265</v>
      </c>
      <c r="B6073" s="253" t="s">
        <v>534</v>
      </c>
      <c r="C6073" s="253" t="s">
        <v>479</v>
      </c>
      <c r="D6073" s="253" t="s">
        <v>4</v>
      </c>
      <c r="G6073" s="257"/>
      <c r="I6073" s="253"/>
      <c r="J6073" s="253">
        <f t="shared" si="96"/>
        <v>0</v>
      </c>
    </row>
    <row r="6074" spans="1:10">
      <c r="A6074" s="253">
        <v>6266</v>
      </c>
      <c r="B6074" s="253" t="s">
        <v>534</v>
      </c>
      <c r="C6074" s="253" t="s">
        <v>479</v>
      </c>
      <c r="D6074" s="253" t="s">
        <v>4</v>
      </c>
      <c r="G6074" s="257"/>
      <c r="I6074" s="253"/>
      <c r="J6074" s="253">
        <f t="shared" si="96"/>
        <v>0</v>
      </c>
    </row>
    <row r="6075" spans="1:10">
      <c r="A6075" s="253">
        <v>6267</v>
      </c>
      <c r="B6075" s="253" t="s">
        <v>534</v>
      </c>
      <c r="C6075" s="253" t="s">
        <v>479</v>
      </c>
      <c r="D6075" s="253" t="s">
        <v>4</v>
      </c>
      <c r="G6075" s="257"/>
      <c r="I6075" s="253"/>
      <c r="J6075" s="253">
        <f t="shared" si="96"/>
        <v>0</v>
      </c>
    </row>
    <row r="6076" spans="1:10">
      <c r="A6076" s="253">
        <v>6268</v>
      </c>
      <c r="B6076" s="253" t="s">
        <v>534</v>
      </c>
      <c r="C6076" s="253" t="s">
        <v>479</v>
      </c>
      <c r="D6076" s="253" t="s">
        <v>4</v>
      </c>
      <c r="G6076" s="257"/>
      <c r="I6076" s="253"/>
      <c r="J6076" s="253">
        <f t="shared" si="96"/>
        <v>0</v>
      </c>
    </row>
    <row r="6077" spans="1:10">
      <c r="A6077" s="253">
        <v>6269</v>
      </c>
      <c r="B6077" s="253" t="s">
        <v>534</v>
      </c>
      <c r="C6077" s="253" t="s">
        <v>479</v>
      </c>
      <c r="D6077" s="253" t="s">
        <v>4</v>
      </c>
      <c r="G6077" s="257"/>
      <c r="I6077" s="253"/>
      <c r="J6077" s="253">
        <f t="shared" si="96"/>
        <v>0</v>
      </c>
    </row>
    <row r="6078" spans="1:10">
      <c r="A6078" s="253">
        <v>6270</v>
      </c>
      <c r="B6078" s="253" t="s">
        <v>534</v>
      </c>
      <c r="C6078" s="253" t="s">
        <v>479</v>
      </c>
      <c r="D6078" s="253" t="s">
        <v>4</v>
      </c>
      <c r="G6078" s="257"/>
      <c r="I6078" s="253"/>
      <c r="J6078" s="253">
        <f t="shared" si="96"/>
        <v>0</v>
      </c>
    </row>
    <row r="6079" spans="1:10">
      <c r="A6079" s="253">
        <v>6271</v>
      </c>
      <c r="B6079" s="253" t="s">
        <v>534</v>
      </c>
      <c r="C6079" s="253" t="s">
        <v>479</v>
      </c>
      <c r="D6079" s="253" t="s">
        <v>4</v>
      </c>
      <c r="G6079" s="257"/>
      <c r="I6079" s="253"/>
      <c r="J6079" s="253">
        <f t="shared" si="96"/>
        <v>0</v>
      </c>
    </row>
    <row r="6080" spans="1:10">
      <c r="A6080" s="253">
        <v>6272</v>
      </c>
      <c r="B6080" s="253" t="s">
        <v>534</v>
      </c>
      <c r="C6080" s="253" t="s">
        <v>479</v>
      </c>
      <c r="D6080" s="253" t="s">
        <v>4</v>
      </c>
      <c r="G6080" s="257"/>
      <c r="I6080" s="253"/>
      <c r="J6080" s="253">
        <f t="shared" si="96"/>
        <v>0</v>
      </c>
    </row>
    <row r="6081" spans="1:10">
      <c r="A6081" s="253">
        <v>6273</v>
      </c>
      <c r="B6081" s="253" t="s">
        <v>534</v>
      </c>
      <c r="C6081" s="253" t="s">
        <v>479</v>
      </c>
      <c r="D6081" s="253" t="s">
        <v>4</v>
      </c>
      <c r="G6081" s="257"/>
      <c r="I6081" s="253"/>
      <c r="J6081" s="253">
        <f t="shared" si="96"/>
        <v>0</v>
      </c>
    </row>
    <row r="6082" spans="1:10">
      <c r="A6082" s="253">
        <v>6274</v>
      </c>
      <c r="B6082" s="253" t="s">
        <v>534</v>
      </c>
      <c r="C6082" s="253" t="s">
        <v>479</v>
      </c>
      <c r="D6082" s="253" t="s">
        <v>4</v>
      </c>
      <c r="G6082" s="257"/>
      <c r="I6082" s="253"/>
      <c r="J6082" s="253">
        <f t="shared" si="96"/>
        <v>0</v>
      </c>
    </row>
    <row r="6083" spans="1:10">
      <c r="A6083" s="253">
        <v>6275</v>
      </c>
      <c r="B6083" s="253" t="s">
        <v>534</v>
      </c>
      <c r="C6083" s="253" t="s">
        <v>479</v>
      </c>
      <c r="D6083" s="253" t="s">
        <v>4</v>
      </c>
      <c r="G6083" s="257"/>
      <c r="I6083" s="253"/>
      <c r="J6083" s="253">
        <f t="shared" si="96"/>
        <v>0</v>
      </c>
    </row>
    <row r="6084" spans="1:10">
      <c r="A6084" s="253">
        <v>6276</v>
      </c>
      <c r="B6084" s="253" t="s">
        <v>534</v>
      </c>
      <c r="C6084" s="253" t="s">
        <v>479</v>
      </c>
      <c r="D6084" s="253" t="s">
        <v>4</v>
      </c>
      <c r="G6084" s="257"/>
      <c r="I6084" s="253"/>
      <c r="J6084" s="253">
        <f t="shared" si="96"/>
        <v>0</v>
      </c>
    </row>
    <row r="6085" spans="1:10">
      <c r="A6085" s="253">
        <v>6277</v>
      </c>
      <c r="B6085" s="253" t="s">
        <v>534</v>
      </c>
      <c r="C6085" s="253" t="s">
        <v>479</v>
      </c>
      <c r="D6085" s="253" t="s">
        <v>4</v>
      </c>
      <c r="G6085" s="257"/>
      <c r="I6085" s="253"/>
      <c r="J6085" s="253">
        <f t="shared" si="96"/>
        <v>0</v>
      </c>
    </row>
    <row r="6086" spans="1:10">
      <c r="A6086" s="253">
        <v>6278</v>
      </c>
      <c r="B6086" s="253" t="s">
        <v>534</v>
      </c>
      <c r="C6086" s="253" t="s">
        <v>479</v>
      </c>
      <c r="D6086" s="253" t="s">
        <v>4</v>
      </c>
      <c r="G6086" s="257"/>
      <c r="I6086" s="253"/>
      <c r="J6086" s="253">
        <f t="shared" si="96"/>
        <v>0</v>
      </c>
    </row>
    <row r="6087" spans="1:10">
      <c r="A6087" s="253">
        <v>6279</v>
      </c>
      <c r="B6087" s="253" t="s">
        <v>534</v>
      </c>
      <c r="C6087" s="253" t="s">
        <v>479</v>
      </c>
      <c r="D6087" s="253" t="s">
        <v>4</v>
      </c>
      <c r="G6087" s="257"/>
      <c r="I6087" s="253"/>
      <c r="J6087" s="253">
        <f t="shared" si="96"/>
        <v>0</v>
      </c>
    </row>
    <row r="6088" spans="1:10">
      <c r="A6088" s="253">
        <v>6280</v>
      </c>
      <c r="B6088" s="253" t="s">
        <v>534</v>
      </c>
      <c r="C6088" s="253" t="s">
        <v>479</v>
      </c>
      <c r="D6088" s="253" t="s">
        <v>565</v>
      </c>
      <c r="E6088" s="254" t="s">
        <v>565</v>
      </c>
      <c r="G6088" s="254" t="s">
        <v>567</v>
      </c>
      <c r="J6088" s="253">
        <f t="shared" si="96"/>
        <v>1</v>
      </c>
    </row>
    <row r="6089" spans="1:10">
      <c r="A6089" s="253">
        <v>6281</v>
      </c>
      <c r="B6089" s="253" t="s">
        <v>534</v>
      </c>
      <c r="C6089" s="253" t="s">
        <v>479</v>
      </c>
      <c r="D6089" s="253" t="s">
        <v>565</v>
      </c>
      <c r="E6089" s="254" t="s">
        <v>565</v>
      </c>
      <c r="G6089" s="254" t="s">
        <v>567</v>
      </c>
      <c r="J6089" s="253">
        <f t="shared" ref="J6089:J6152" si="97">IF(E6089="Category 1",1,IF(E6089="Category 2",2,IF(E6089="Category 3",3,0)))</f>
        <v>1</v>
      </c>
    </row>
    <row r="6090" spans="1:10">
      <c r="A6090" s="253">
        <v>6282</v>
      </c>
      <c r="B6090" s="253" t="s">
        <v>534</v>
      </c>
      <c r="C6090" s="253" t="s">
        <v>479</v>
      </c>
      <c r="D6090" s="253" t="s">
        <v>565</v>
      </c>
      <c r="E6090" s="254" t="s">
        <v>565</v>
      </c>
      <c r="G6090" s="254" t="s">
        <v>567</v>
      </c>
      <c r="J6090" s="253">
        <f t="shared" si="97"/>
        <v>1</v>
      </c>
    </row>
    <row r="6091" spans="1:10">
      <c r="A6091" s="253">
        <v>6283</v>
      </c>
      <c r="B6091" s="253" t="s">
        <v>534</v>
      </c>
      <c r="C6091" s="253" t="s">
        <v>479</v>
      </c>
      <c r="D6091" s="253" t="s">
        <v>4</v>
      </c>
      <c r="G6091" s="257"/>
      <c r="I6091" s="253"/>
      <c r="J6091" s="253">
        <f t="shared" si="97"/>
        <v>0</v>
      </c>
    </row>
    <row r="6092" spans="1:10">
      <c r="A6092" s="253">
        <v>6284</v>
      </c>
      <c r="B6092" s="253" t="s">
        <v>534</v>
      </c>
      <c r="C6092" s="253" t="s">
        <v>479</v>
      </c>
      <c r="D6092" s="253" t="s">
        <v>565</v>
      </c>
      <c r="E6092" s="254" t="s">
        <v>565</v>
      </c>
      <c r="G6092" s="254" t="s">
        <v>567</v>
      </c>
      <c r="J6092" s="253">
        <f t="shared" si="97"/>
        <v>1</v>
      </c>
    </row>
    <row r="6093" spans="1:10">
      <c r="A6093" s="253">
        <v>6285</v>
      </c>
      <c r="B6093" s="253" t="s">
        <v>534</v>
      </c>
      <c r="C6093" s="253" t="s">
        <v>479</v>
      </c>
      <c r="D6093" s="253" t="s">
        <v>565</v>
      </c>
      <c r="E6093" s="254" t="s">
        <v>565</v>
      </c>
      <c r="G6093" s="254" t="s">
        <v>567</v>
      </c>
      <c r="J6093" s="253">
        <f t="shared" si="97"/>
        <v>1</v>
      </c>
    </row>
    <row r="6094" spans="1:10">
      <c r="A6094" s="253">
        <v>6286</v>
      </c>
      <c r="B6094" s="253" t="s">
        <v>534</v>
      </c>
      <c r="C6094" s="253" t="s">
        <v>479</v>
      </c>
      <c r="D6094" s="253" t="s">
        <v>4</v>
      </c>
      <c r="I6094" s="253"/>
      <c r="J6094" s="253">
        <f t="shared" si="97"/>
        <v>0</v>
      </c>
    </row>
    <row r="6095" spans="1:10">
      <c r="A6095" s="253">
        <v>6287</v>
      </c>
      <c r="B6095" s="253" t="s">
        <v>534</v>
      </c>
      <c r="C6095" s="253" t="s">
        <v>479</v>
      </c>
      <c r="D6095" s="253" t="s">
        <v>4</v>
      </c>
      <c r="I6095" s="253"/>
      <c r="J6095" s="253">
        <f t="shared" si="97"/>
        <v>0</v>
      </c>
    </row>
    <row r="6096" spans="1:10">
      <c r="A6096" s="253">
        <v>6288</v>
      </c>
      <c r="B6096" s="253" t="s">
        <v>534</v>
      </c>
      <c r="C6096" s="253" t="s">
        <v>479</v>
      </c>
      <c r="D6096" s="253" t="s">
        <v>4</v>
      </c>
      <c r="I6096" s="253"/>
      <c r="J6096" s="253">
        <f t="shared" si="97"/>
        <v>0</v>
      </c>
    </row>
    <row r="6097" spans="1:10">
      <c r="A6097" s="253">
        <v>6289</v>
      </c>
      <c r="B6097" s="253" t="s">
        <v>534</v>
      </c>
      <c r="C6097" s="253" t="s">
        <v>479</v>
      </c>
      <c r="D6097" s="253" t="s">
        <v>4</v>
      </c>
      <c r="I6097" s="253"/>
      <c r="J6097" s="253">
        <f t="shared" si="97"/>
        <v>0</v>
      </c>
    </row>
    <row r="6098" spans="1:10">
      <c r="A6098" s="253">
        <v>6290</v>
      </c>
      <c r="B6098" s="253" t="s">
        <v>534</v>
      </c>
      <c r="C6098" s="253" t="s">
        <v>479</v>
      </c>
      <c r="D6098" s="253" t="s">
        <v>4</v>
      </c>
      <c r="E6098" s="254" t="s">
        <v>570</v>
      </c>
      <c r="J6098" s="253">
        <f t="shared" si="97"/>
        <v>2</v>
      </c>
    </row>
    <row r="6099" spans="1:10">
      <c r="A6099" s="253">
        <v>6291</v>
      </c>
      <c r="B6099" s="253" t="s">
        <v>534</v>
      </c>
      <c r="C6099" s="253" t="s">
        <v>479</v>
      </c>
      <c r="D6099" s="253" t="s">
        <v>4</v>
      </c>
      <c r="I6099" s="253"/>
      <c r="J6099" s="253">
        <f t="shared" si="97"/>
        <v>0</v>
      </c>
    </row>
    <row r="6100" spans="1:10">
      <c r="A6100" s="253">
        <v>6292</v>
      </c>
      <c r="B6100" s="253" t="s">
        <v>534</v>
      </c>
      <c r="C6100" s="253" t="s">
        <v>479</v>
      </c>
      <c r="D6100" s="253" t="s">
        <v>4</v>
      </c>
      <c r="I6100" s="253"/>
      <c r="J6100" s="253">
        <f t="shared" si="97"/>
        <v>0</v>
      </c>
    </row>
    <row r="6101" spans="1:10">
      <c r="A6101" s="253">
        <v>6293</v>
      </c>
      <c r="B6101" s="253" t="s">
        <v>534</v>
      </c>
      <c r="C6101" s="253" t="s">
        <v>479</v>
      </c>
      <c r="D6101" s="253" t="s">
        <v>4</v>
      </c>
      <c r="I6101" s="253"/>
      <c r="J6101" s="253">
        <f t="shared" si="97"/>
        <v>0</v>
      </c>
    </row>
    <row r="6102" spans="1:10">
      <c r="A6102" s="253">
        <v>6294</v>
      </c>
      <c r="B6102" s="253" t="s">
        <v>534</v>
      </c>
      <c r="C6102" s="253" t="s">
        <v>479</v>
      </c>
      <c r="D6102" s="253" t="s">
        <v>4</v>
      </c>
      <c r="I6102" s="253"/>
      <c r="J6102" s="253">
        <f t="shared" si="97"/>
        <v>0</v>
      </c>
    </row>
    <row r="6103" spans="1:10">
      <c r="A6103" s="253">
        <v>6295</v>
      </c>
      <c r="B6103" s="253" t="s">
        <v>534</v>
      </c>
      <c r="C6103" s="253" t="s">
        <v>479</v>
      </c>
      <c r="D6103" s="253" t="s">
        <v>4</v>
      </c>
      <c r="I6103" s="253"/>
      <c r="J6103" s="253">
        <f t="shared" si="97"/>
        <v>0</v>
      </c>
    </row>
    <row r="6104" spans="1:10">
      <c r="A6104" s="253">
        <v>6296</v>
      </c>
      <c r="B6104" s="253" t="s">
        <v>534</v>
      </c>
      <c r="C6104" s="253" t="s">
        <v>479</v>
      </c>
      <c r="D6104" s="253" t="s">
        <v>4</v>
      </c>
      <c r="I6104" s="253"/>
      <c r="J6104" s="253">
        <f t="shared" si="97"/>
        <v>0</v>
      </c>
    </row>
    <row r="6105" spans="1:10">
      <c r="A6105" s="253">
        <v>6297</v>
      </c>
      <c r="B6105" s="253" t="s">
        <v>534</v>
      </c>
      <c r="C6105" s="253" t="s">
        <v>479</v>
      </c>
      <c r="D6105" s="253" t="s">
        <v>4</v>
      </c>
      <c r="I6105" s="253"/>
      <c r="J6105" s="253">
        <f t="shared" si="97"/>
        <v>0</v>
      </c>
    </row>
    <row r="6106" spans="1:10">
      <c r="A6106" s="253">
        <v>6298</v>
      </c>
      <c r="B6106" s="253" t="s">
        <v>534</v>
      </c>
      <c r="C6106" s="253" t="s">
        <v>479</v>
      </c>
      <c r="D6106" s="253" t="s">
        <v>4</v>
      </c>
      <c r="I6106" s="253"/>
      <c r="J6106" s="253">
        <f t="shared" si="97"/>
        <v>0</v>
      </c>
    </row>
    <row r="6107" spans="1:10">
      <c r="A6107" s="253">
        <v>6299</v>
      </c>
      <c r="B6107" s="253" t="s">
        <v>534</v>
      </c>
      <c r="C6107" s="253" t="s">
        <v>479</v>
      </c>
      <c r="D6107" s="253" t="s">
        <v>4</v>
      </c>
      <c r="I6107" s="253"/>
      <c r="J6107" s="253">
        <f t="shared" si="97"/>
        <v>0</v>
      </c>
    </row>
    <row r="6108" spans="1:10">
      <c r="A6108" s="253">
        <v>6300</v>
      </c>
      <c r="B6108" s="253" t="s">
        <v>534</v>
      </c>
      <c r="C6108" s="253" t="s">
        <v>479</v>
      </c>
      <c r="D6108" s="253" t="s">
        <v>4</v>
      </c>
      <c r="I6108" s="253"/>
      <c r="J6108" s="253">
        <f t="shared" si="97"/>
        <v>0</v>
      </c>
    </row>
    <row r="6109" spans="1:10">
      <c r="A6109" s="253">
        <v>6301</v>
      </c>
      <c r="B6109" s="253" t="s">
        <v>534</v>
      </c>
      <c r="C6109" s="253" t="s">
        <v>479</v>
      </c>
      <c r="D6109" s="253" t="s">
        <v>4</v>
      </c>
      <c r="I6109" s="253"/>
      <c r="J6109" s="253">
        <f t="shared" si="97"/>
        <v>0</v>
      </c>
    </row>
    <row r="6110" spans="1:10">
      <c r="A6110" s="253">
        <v>6302</v>
      </c>
      <c r="B6110" s="253" t="s">
        <v>534</v>
      </c>
      <c r="C6110" s="253" t="s">
        <v>479</v>
      </c>
      <c r="D6110" s="253" t="s">
        <v>4</v>
      </c>
      <c r="I6110" s="253"/>
      <c r="J6110" s="253">
        <f t="shared" si="97"/>
        <v>0</v>
      </c>
    </row>
    <row r="6111" spans="1:10">
      <c r="A6111" s="253">
        <v>6303</v>
      </c>
      <c r="B6111" s="253" t="s">
        <v>534</v>
      </c>
      <c r="C6111" s="253" t="s">
        <v>479</v>
      </c>
      <c r="D6111" s="253" t="s">
        <v>4</v>
      </c>
      <c r="I6111" s="253"/>
      <c r="J6111" s="253">
        <f t="shared" si="97"/>
        <v>0</v>
      </c>
    </row>
    <row r="6112" spans="1:10">
      <c r="A6112" s="253">
        <v>6304</v>
      </c>
      <c r="B6112" s="253" t="s">
        <v>534</v>
      </c>
      <c r="C6112" s="253" t="s">
        <v>479</v>
      </c>
      <c r="D6112" s="253" t="s">
        <v>4</v>
      </c>
      <c r="I6112" s="253"/>
      <c r="J6112" s="253">
        <f t="shared" si="97"/>
        <v>0</v>
      </c>
    </row>
    <row r="6113" spans="1:10">
      <c r="A6113" s="253">
        <v>6305</v>
      </c>
      <c r="B6113" s="253" t="s">
        <v>534</v>
      </c>
      <c r="C6113" s="253" t="s">
        <v>479</v>
      </c>
      <c r="D6113" s="253" t="s">
        <v>4</v>
      </c>
      <c r="I6113" s="253"/>
      <c r="J6113" s="253">
        <f t="shared" si="97"/>
        <v>0</v>
      </c>
    </row>
    <row r="6114" spans="1:10">
      <c r="A6114" s="253">
        <v>6306</v>
      </c>
      <c r="B6114" s="253" t="s">
        <v>534</v>
      </c>
      <c r="C6114" s="253" t="s">
        <v>479</v>
      </c>
      <c r="D6114" s="253" t="s">
        <v>4</v>
      </c>
      <c r="I6114" s="253"/>
      <c r="J6114" s="253">
        <f t="shared" si="97"/>
        <v>0</v>
      </c>
    </row>
    <row r="6115" spans="1:10">
      <c r="A6115" s="253">
        <v>6307</v>
      </c>
      <c r="B6115" s="253" t="s">
        <v>534</v>
      </c>
      <c r="C6115" s="253" t="s">
        <v>479</v>
      </c>
      <c r="D6115" s="253" t="s">
        <v>4</v>
      </c>
      <c r="I6115" s="253"/>
      <c r="J6115" s="253">
        <f t="shared" si="97"/>
        <v>0</v>
      </c>
    </row>
    <row r="6116" spans="1:10">
      <c r="A6116" s="253">
        <v>6308</v>
      </c>
      <c r="B6116" s="253" t="s">
        <v>534</v>
      </c>
      <c r="C6116" s="253" t="s">
        <v>479</v>
      </c>
      <c r="D6116" s="253" t="s">
        <v>4</v>
      </c>
      <c r="I6116" s="253"/>
      <c r="J6116" s="253">
        <f t="shared" si="97"/>
        <v>0</v>
      </c>
    </row>
    <row r="6117" spans="1:10">
      <c r="A6117" s="253">
        <v>6309</v>
      </c>
      <c r="B6117" s="253" t="s">
        <v>534</v>
      </c>
      <c r="C6117" s="253" t="s">
        <v>479</v>
      </c>
      <c r="D6117" s="253" t="s">
        <v>4</v>
      </c>
      <c r="I6117" s="253"/>
      <c r="J6117" s="253">
        <f t="shared" si="97"/>
        <v>0</v>
      </c>
    </row>
    <row r="6118" spans="1:10">
      <c r="A6118" s="253">
        <v>6310</v>
      </c>
      <c r="B6118" s="253" t="s">
        <v>534</v>
      </c>
      <c r="C6118" s="253" t="s">
        <v>479</v>
      </c>
      <c r="D6118" s="253" t="s">
        <v>4</v>
      </c>
      <c r="I6118" s="253"/>
      <c r="J6118" s="253">
        <f t="shared" si="97"/>
        <v>0</v>
      </c>
    </row>
    <row r="6119" spans="1:10">
      <c r="A6119" s="253">
        <v>6311</v>
      </c>
      <c r="B6119" s="253" t="s">
        <v>534</v>
      </c>
      <c r="C6119" s="253" t="s">
        <v>479</v>
      </c>
      <c r="D6119" s="253" t="s">
        <v>4</v>
      </c>
      <c r="I6119" s="253"/>
      <c r="J6119" s="253">
        <f t="shared" si="97"/>
        <v>0</v>
      </c>
    </row>
    <row r="6120" spans="1:10">
      <c r="A6120" s="253">
        <v>6312</v>
      </c>
      <c r="B6120" s="253" t="s">
        <v>534</v>
      </c>
      <c r="C6120" s="253" t="s">
        <v>479</v>
      </c>
      <c r="D6120" s="253" t="s">
        <v>4</v>
      </c>
      <c r="I6120" s="253"/>
      <c r="J6120" s="253">
        <f t="shared" si="97"/>
        <v>0</v>
      </c>
    </row>
    <row r="6121" spans="1:10">
      <c r="A6121" s="253">
        <v>6313</v>
      </c>
      <c r="B6121" s="253" t="s">
        <v>534</v>
      </c>
      <c r="C6121" s="253" t="s">
        <v>479</v>
      </c>
      <c r="D6121" s="253" t="s">
        <v>4</v>
      </c>
      <c r="I6121" s="253"/>
      <c r="J6121" s="253">
        <f t="shared" si="97"/>
        <v>0</v>
      </c>
    </row>
    <row r="6122" spans="1:10">
      <c r="A6122" s="253">
        <v>6314</v>
      </c>
      <c r="B6122" s="253" t="s">
        <v>534</v>
      </c>
      <c r="C6122" s="253" t="s">
        <v>479</v>
      </c>
      <c r="D6122" s="253" t="s">
        <v>4</v>
      </c>
      <c r="I6122" s="253"/>
      <c r="J6122" s="253">
        <f t="shared" si="97"/>
        <v>0</v>
      </c>
    </row>
    <row r="6123" spans="1:10">
      <c r="A6123" s="253">
        <v>6315</v>
      </c>
      <c r="B6123" s="253" t="s">
        <v>534</v>
      </c>
      <c r="C6123" s="253" t="s">
        <v>479</v>
      </c>
      <c r="D6123" s="253" t="s">
        <v>4</v>
      </c>
      <c r="I6123" s="253"/>
      <c r="J6123" s="253">
        <f t="shared" si="97"/>
        <v>0</v>
      </c>
    </row>
    <row r="6124" spans="1:10">
      <c r="A6124" s="253">
        <v>6316</v>
      </c>
      <c r="B6124" s="253" t="s">
        <v>534</v>
      </c>
      <c r="C6124" s="253" t="s">
        <v>479</v>
      </c>
      <c r="D6124" s="253" t="s">
        <v>4</v>
      </c>
      <c r="I6124" s="253"/>
      <c r="J6124" s="253">
        <f t="shared" si="97"/>
        <v>0</v>
      </c>
    </row>
    <row r="6125" spans="1:10">
      <c r="A6125" s="253">
        <v>6317</v>
      </c>
      <c r="B6125" s="253" t="s">
        <v>534</v>
      </c>
      <c r="C6125" s="253" t="s">
        <v>479</v>
      </c>
      <c r="D6125" s="253" t="s">
        <v>4</v>
      </c>
      <c r="I6125" s="253"/>
      <c r="J6125" s="253">
        <f t="shared" si="97"/>
        <v>0</v>
      </c>
    </row>
    <row r="6126" spans="1:10">
      <c r="A6126" s="253">
        <v>6318</v>
      </c>
      <c r="B6126" s="253" t="s">
        <v>534</v>
      </c>
      <c r="C6126" s="253" t="s">
        <v>479</v>
      </c>
      <c r="D6126" s="253" t="s">
        <v>4</v>
      </c>
      <c r="I6126" s="253"/>
      <c r="J6126" s="253">
        <f t="shared" si="97"/>
        <v>0</v>
      </c>
    </row>
    <row r="6127" spans="1:10">
      <c r="A6127" s="253">
        <v>6319</v>
      </c>
      <c r="B6127" s="253" t="s">
        <v>534</v>
      </c>
      <c r="C6127" s="253" t="s">
        <v>479</v>
      </c>
      <c r="D6127" s="253" t="s">
        <v>4</v>
      </c>
      <c r="I6127" s="253"/>
      <c r="J6127" s="253">
        <f t="shared" si="97"/>
        <v>0</v>
      </c>
    </row>
    <row r="6128" spans="1:10">
      <c r="A6128" s="253">
        <v>6320</v>
      </c>
      <c r="B6128" s="253" t="s">
        <v>534</v>
      </c>
      <c r="C6128" s="253" t="s">
        <v>479</v>
      </c>
      <c r="D6128" s="253" t="s">
        <v>4</v>
      </c>
      <c r="I6128" s="253"/>
      <c r="J6128" s="253">
        <f t="shared" si="97"/>
        <v>0</v>
      </c>
    </row>
    <row r="6129" spans="1:10">
      <c r="A6129" s="253">
        <v>6321</v>
      </c>
      <c r="B6129" s="253" t="s">
        <v>534</v>
      </c>
      <c r="C6129" s="253" t="s">
        <v>479</v>
      </c>
      <c r="D6129" s="253" t="s">
        <v>4</v>
      </c>
      <c r="I6129" s="253"/>
      <c r="J6129" s="253">
        <f t="shared" si="97"/>
        <v>0</v>
      </c>
    </row>
    <row r="6130" spans="1:10">
      <c r="A6130" s="253">
        <v>6322</v>
      </c>
      <c r="B6130" s="253" t="s">
        <v>534</v>
      </c>
      <c r="C6130" s="253" t="s">
        <v>479</v>
      </c>
      <c r="D6130" s="253" t="s">
        <v>4</v>
      </c>
      <c r="I6130" s="253"/>
      <c r="J6130" s="253">
        <f t="shared" si="97"/>
        <v>0</v>
      </c>
    </row>
    <row r="6131" spans="1:10">
      <c r="A6131" s="253">
        <v>6323</v>
      </c>
      <c r="B6131" s="253" t="s">
        <v>534</v>
      </c>
      <c r="C6131" s="253" t="s">
        <v>479</v>
      </c>
      <c r="D6131" s="253" t="s">
        <v>4</v>
      </c>
      <c r="I6131" s="253"/>
      <c r="J6131" s="253">
        <f t="shared" si="97"/>
        <v>0</v>
      </c>
    </row>
    <row r="6132" spans="1:10">
      <c r="A6132" s="253">
        <v>6324</v>
      </c>
      <c r="B6132" s="253" t="s">
        <v>534</v>
      </c>
      <c r="C6132" s="253" t="s">
        <v>479</v>
      </c>
      <c r="D6132" s="253" t="s">
        <v>4</v>
      </c>
      <c r="I6132" s="253"/>
      <c r="J6132" s="253">
        <f t="shared" si="97"/>
        <v>0</v>
      </c>
    </row>
    <row r="6133" spans="1:10">
      <c r="A6133" s="253">
        <v>6325</v>
      </c>
      <c r="B6133" s="253" t="s">
        <v>534</v>
      </c>
      <c r="C6133" s="253" t="s">
        <v>479</v>
      </c>
      <c r="D6133" s="253" t="s">
        <v>4</v>
      </c>
      <c r="I6133" s="253"/>
      <c r="J6133" s="253">
        <f t="shared" si="97"/>
        <v>0</v>
      </c>
    </row>
    <row r="6134" spans="1:10">
      <c r="A6134" s="253">
        <v>6326</v>
      </c>
      <c r="B6134" s="253" t="s">
        <v>534</v>
      </c>
      <c r="C6134" s="253" t="s">
        <v>479</v>
      </c>
      <c r="D6134" s="253" t="s">
        <v>4</v>
      </c>
      <c r="I6134" s="253"/>
      <c r="J6134" s="253">
        <f t="shared" si="97"/>
        <v>0</v>
      </c>
    </row>
    <row r="6135" spans="1:10">
      <c r="A6135" s="253">
        <v>6327</v>
      </c>
      <c r="B6135" s="253" t="s">
        <v>534</v>
      </c>
      <c r="C6135" s="253" t="s">
        <v>479</v>
      </c>
      <c r="D6135" s="253" t="s">
        <v>4</v>
      </c>
      <c r="I6135" s="253"/>
      <c r="J6135" s="253">
        <f t="shared" si="97"/>
        <v>0</v>
      </c>
    </row>
    <row r="6136" spans="1:10">
      <c r="A6136" s="253">
        <v>6328</v>
      </c>
      <c r="B6136" s="253" t="s">
        <v>534</v>
      </c>
      <c r="C6136" s="253" t="s">
        <v>479</v>
      </c>
      <c r="D6136" s="253" t="s">
        <v>4</v>
      </c>
      <c r="I6136" s="253"/>
      <c r="J6136" s="253">
        <f t="shared" si="97"/>
        <v>0</v>
      </c>
    </row>
    <row r="6137" spans="1:10">
      <c r="A6137" s="253">
        <v>6329</v>
      </c>
      <c r="B6137" s="253" t="s">
        <v>534</v>
      </c>
      <c r="C6137" s="253" t="s">
        <v>479</v>
      </c>
      <c r="D6137" s="253" t="s">
        <v>4</v>
      </c>
      <c r="I6137" s="253"/>
      <c r="J6137" s="253">
        <f t="shared" si="97"/>
        <v>0</v>
      </c>
    </row>
    <row r="6138" spans="1:10">
      <c r="A6138" s="253">
        <v>6330</v>
      </c>
      <c r="B6138" s="253" t="s">
        <v>534</v>
      </c>
      <c r="C6138" s="253" t="s">
        <v>479</v>
      </c>
      <c r="D6138" s="253" t="s">
        <v>565</v>
      </c>
      <c r="E6138" s="254" t="s">
        <v>565</v>
      </c>
      <c r="G6138" s="254" t="s">
        <v>567</v>
      </c>
      <c r="J6138" s="253">
        <f t="shared" si="97"/>
        <v>1</v>
      </c>
    </row>
    <row r="6139" spans="1:10">
      <c r="A6139" s="253">
        <v>6331</v>
      </c>
      <c r="B6139" s="253" t="s">
        <v>534</v>
      </c>
      <c r="C6139" s="253" t="s">
        <v>479</v>
      </c>
      <c r="D6139" s="253" t="s">
        <v>4</v>
      </c>
      <c r="I6139" s="253"/>
      <c r="J6139" s="253">
        <f t="shared" si="97"/>
        <v>0</v>
      </c>
    </row>
    <row r="6140" spans="1:10">
      <c r="A6140" s="253">
        <v>6332</v>
      </c>
      <c r="B6140" s="253" t="s">
        <v>534</v>
      </c>
      <c r="C6140" s="253" t="s">
        <v>479</v>
      </c>
      <c r="D6140" s="253" t="s">
        <v>4</v>
      </c>
      <c r="I6140" s="253"/>
      <c r="J6140" s="253">
        <f t="shared" si="97"/>
        <v>0</v>
      </c>
    </row>
    <row r="6141" spans="1:10">
      <c r="A6141" s="253">
        <v>6333</v>
      </c>
      <c r="B6141" s="253" t="s">
        <v>534</v>
      </c>
      <c r="C6141" s="253" t="s">
        <v>479</v>
      </c>
      <c r="D6141" s="253" t="s">
        <v>4</v>
      </c>
      <c r="E6141" s="254" t="s">
        <v>571</v>
      </c>
      <c r="J6141" s="253">
        <f t="shared" si="97"/>
        <v>3</v>
      </c>
    </row>
    <row r="6142" spans="1:10">
      <c r="A6142" s="253">
        <v>6334</v>
      </c>
      <c r="B6142" s="253" t="s">
        <v>534</v>
      </c>
      <c r="C6142" s="253" t="s">
        <v>479</v>
      </c>
      <c r="D6142" s="253" t="s">
        <v>4</v>
      </c>
      <c r="I6142" s="253"/>
      <c r="J6142" s="253">
        <f t="shared" si="97"/>
        <v>0</v>
      </c>
    </row>
    <row r="6143" spans="1:10">
      <c r="A6143" s="253">
        <v>6335</v>
      </c>
      <c r="B6143" s="253" t="s">
        <v>534</v>
      </c>
      <c r="C6143" s="253" t="s">
        <v>479</v>
      </c>
      <c r="D6143" s="253" t="s">
        <v>4</v>
      </c>
      <c r="I6143" s="253"/>
      <c r="J6143" s="253">
        <f t="shared" si="97"/>
        <v>0</v>
      </c>
    </row>
    <row r="6144" spans="1:10">
      <c r="A6144" s="253">
        <v>6336</v>
      </c>
      <c r="B6144" s="253" t="s">
        <v>534</v>
      </c>
      <c r="C6144" s="253" t="s">
        <v>479</v>
      </c>
      <c r="D6144" s="253" t="s">
        <v>4</v>
      </c>
      <c r="I6144" s="253"/>
      <c r="J6144" s="253">
        <f t="shared" si="97"/>
        <v>0</v>
      </c>
    </row>
    <row r="6145" spans="1:10">
      <c r="A6145" s="253">
        <v>6337</v>
      </c>
      <c r="B6145" s="253" t="s">
        <v>534</v>
      </c>
      <c r="C6145" s="253" t="s">
        <v>479</v>
      </c>
      <c r="D6145" s="253" t="s">
        <v>4</v>
      </c>
      <c r="I6145" s="253"/>
      <c r="J6145" s="253">
        <f t="shared" si="97"/>
        <v>0</v>
      </c>
    </row>
    <row r="6146" spans="1:10">
      <c r="A6146" s="253">
        <v>6338</v>
      </c>
      <c r="B6146" s="253" t="s">
        <v>534</v>
      </c>
      <c r="C6146" s="253" t="s">
        <v>479</v>
      </c>
      <c r="D6146" s="253" t="s">
        <v>4</v>
      </c>
      <c r="I6146" s="253"/>
      <c r="J6146" s="253">
        <f t="shared" si="97"/>
        <v>0</v>
      </c>
    </row>
    <row r="6147" spans="1:10">
      <c r="A6147" s="253">
        <v>6339</v>
      </c>
      <c r="B6147" s="253" t="s">
        <v>534</v>
      </c>
      <c r="C6147" s="253" t="s">
        <v>479</v>
      </c>
      <c r="D6147" s="253" t="s">
        <v>4</v>
      </c>
      <c r="I6147" s="253"/>
      <c r="J6147" s="253">
        <f t="shared" si="97"/>
        <v>0</v>
      </c>
    </row>
    <row r="6148" spans="1:10">
      <c r="A6148" s="253">
        <v>6340</v>
      </c>
      <c r="B6148" s="253" t="s">
        <v>534</v>
      </c>
      <c r="C6148" s="253" t="s">
        <v>479</v>
      </c>
      <c r="D6148" s="253" t="s">
        <v>4</v>
      </c>
      <c r="I6148" s="253"/>
      <c r="J6148" s="253">
        <f t="shared" si="97"/>
        <v>0</v>
      </c>
    </row>
    <row r="6149" spans="1:10">
      <c r="A6149" s="253">
        <v>6341</v>
      </c>
      <c r="B6149" s="253" t="s">
        <v>534</v>
      </c>
      <c r="C6149" s="253" t="s">
        <v>479</v>
      </c>
      <c r="D6149" s="253" t="s">
        <v>4</v>
      </c>
      <c r="I6149" s="253"/>
      <c r="J6149" s="253">
        <f t="shared" si="97"/>
        <v>0</v>
      </c>
    </row>
    <row r="6150" spans="1:10">
      <c r="A6150" s="253">
        <v>6342</v>
      </c>
      <c r="B6150" s="253" t="s">
        <v>534</v>
      </c>
      <c r="C6150" s="253" t="s">
        <v>479</v>
      </c>
      <c r="D6150" s="253" t="s">
        <v>4</v>
      </c>
      <c r="I6150" s="253"/>
      <c r="J6150" s="253">
        <f t="shared" si="97"/>
        <v>0</v>
      </c>
    </row>
    <row r="6151" spans="1:10">
      <c r="A6151" s="253">
        <v>6343</v>
      </c>
      <c r="B6151" s="253" t="s">
        <v>534</v>
      </c>
      <c r="C6151" s="253" t="s">
        <v>479</v>
      </c>
      <c r="D6151" s="253" t="s">
        <v>4</v>
      </c>
      <c r="I6151" s="253"/>
      <c r="J6151" s="253">
        <f t="shared" si="97"/>
        <v>0</v>
      </c>
    </row>
    <row r="6152" spans="1:10">
      <c r="A6152" s="253">
        <v>6344</v>
      </c>
      <c r="B6152" s="253" t="s">
        <v>534</v>
      </c>
      <c r="C6152" s="253" t="s">
        <v>479</v>
      </c>
      <c r="D6152" s="253" t="s">
        <v>4</v>
      </c>
      <c r="I6152" s="253"/>
      <c r="J6152" s="253">
        <f t="shared" si="97"/>
        <v>0</v>
      </c>
    </row>
    <row r="6153" spans="1:10">
      <c r="A6153" s="253">
        <v>6345</v>
      </c>
      <c r="B6153" s="253" t="s">
        <v>534</v>
      </c>
      <c r="C6153" s="253" t="s">
        <v>479</v>
      </c>
      <c r="D6153" s="253" t="s">
        <v>4</v>
      </c>
      <c r="I6153" s="253"/>
      <c r="J6153" s="253">
        <f t="shared" ref="J6153:J6216" si="98">IF(E6153="Category 1",1,IF(E6153="Category 2",2,IF(E6153="Category 3",3,0)))</f>
        <v>0</v>
      </c>
    </row>
    <row r="6154" spans="1:10">
      <c r="A6154" s="253">
        <v>6346</v>
      </c>
      <c r="B6154" s="253" t="s">
        <v>534</v>
      </c>
      <c r="C6154" s="253" t="s">
        <v>479</v>
      </c>
      <c r="D6154" s="253" t="s">
        <v>4</v>
      </c>
      <c r="I6154" s="253"/>
      <c r="J6154" s="253">
        <f t="shared" si="98"/>
        <v>0</v>
      </c>
    </row>
    <row r="6155" spans="1:10">
      <c r="A6155" s="253">
        <v>6347</v>
      </c>
      <c r="B6155" s="253" t="s">
        <v>534</v>
      </c>
      <c r="C6155" s="253" t="s">
        <v>479</v>
      </c>
      <c r="D6155" s="253" t="s">
        <v>4</v>
      </c>
      <c r="I6155" s="253"/>
      <c r="J6155" s="253">
        <f t="shared" si="98"/>
        <v>0</v>
      </c>
    </row>
    <row r="6156" spans="1:10">
      <c r="A6156" s="253">
        <v>6348</v>
      </c>
      <c r="B6156" s="253" t="s">
        <v>534</v>
      </c>
      <c r="C6156" s="253" t="s">
        <v>479</v>
      </c>
      <c r="D6156" s="253" t="s">
        <v>4</v>
      </c>
      <c r="I6156" s="253"/>
      <c r="J6156" s="253">
        <f t="shared" si="98"/>
        <v>0</v>
      </c>
    </row>
    <row r="6157" spans="1:10">
      <c r="A6157" s="253">
        <v>6349</v>
      </c>
      <c r="B6157" s="253" t="s">
        <v>534</v>
      </c>
      <c r="C6157" s="253" t="s">
        <v>479</v>
      </c>
      <c r="D6157" s="253" t="s">
        <v>4</v>
      </c>
      <c r="I6157" s="253"/>
      <c r="J6157" s="253">
        <f t="shared" si="98"/>
        <v>0</v>
      </c>
    </row>
    <row r="6158" spans="1:10">
      <c r="A6158" s="253">
        <v>6350</v>
      </c>
      <c r="B6158" s="253" t="s">
        <v>534</v>
      </c>
      <c r="C6158" s="253" t="s">
        <v>479</v>
      </c>
      <c r="D6158" s="253" t="s">
        <v>4</v>
      </c>
      <c r="I6158" s="253"/>
      <c r="J6158" s="253">
        <f t="shared" si="98"/>
        <v>0</v>
      </c>
    </row>
    <row r="6159" spans="1:10">
      <c r="A6159" s="253">
        <v>6351</v>
      </c>
      <c r="B6159" s="253" t="s">
        <v>534</v>
      </c>
      <c r="C6159" s="253" t="s">
        <v>479</v>
      </c>
      <c r="D6159" s="253" t="s">
        <v>4</v>
      </c>
      <c r="I6159" s="253"/>
      <c r="J6159" s="253">
        <f t="shared" si="98"/>
        <v>0</v>
      </c>
    </row>
    <row r="6160" spans="1:10">
      <c r="A6160" s="253">
        <v>6352</v>
      </c>
      <c r="B6160" s="253" t="s">
        <v>534</v>
      </c>
      <c r="C6160" s="253" t="s">
        <v>479</v>
      </c>
      <c r="D6160" s="253" t="s">
        <v>4</v>
      </c>
      <c r="I6160" s="253"/>
      <c r="J6160" s="253">
        <f t="shared" si="98"/>
        <v>0</v>
      </c>
    </row>
    <row r="6161" spans="1:10">
      <c r="A6161" s="253">
        <v>6353</v>
      </c>
      <c r="B6161" s="253" t="s">
        <v>534</v>
      </c>
      <c r="C6161" s="253" t="s">
        <v>479</v>
      </c>
      <c r="D6161" s="253" t="s">
        <v>4</v>
      </c>
      <c r="I6161" s="253"/>
      <c r="J6161" s="253">
        <f t="shared" si="98"/>
        <v>0</v>
      </c>
    </row>
    <row r="6162" spans="1:10">
      <c r="A6162" s="253">
        <v>6354</v>
      </c>
      <c r="B6162" s="253" t="s">
        <v>534</v>
      </c>
      <c r="C6162" s="253" t="s">
        <v>479</v>
      </c>
      <c r="D6162" s="253" t="s">
        <v>4</v>
      </c>
      <c r="I6162" s="253"/>
      <c r="J6162" s="253">
        <f t="shared" si="98"/>
        <v>0</v>
      </c>
    </row>
    <row r="6163" spans="1:10">
      <c r="A6163" s="253">
        <v>6355</v>
      </c>
      <c r="B6163" s="253" t="s">
        <v>534</v>
      </c>
      <c r="C6163" s="253" t="s">
        <v>479</v>
      </c>
      <c r="D6163" s="253" t="s">
        <v>4</v>
      </c>
      <c r="I6163" s="253"/>
      <c r="J6163" s="253">
        <f t="shared" si="98"/>
        <v>0</v>
      </c>
    </row>
    <row r="6164" spans="1:10">
      <c r="A6164" s="253">
        <v>6356</v>
      </c>
      <c r="B6164" s="253" t="s">
        <v>534</v>
      </c>
      <c r="C6164" s="253" t="s">
        <v>479</v>
      </c>
      <c r="D6164" s="253" t="s">
        <v>4</v>
      </c>
      <c r="I6164" s="253"/>
      <c r="J6164" s="253">
        <f t="shared" si="98"/>
        <v>0</v>
      </c>
    </row>
    <row r="6165" spans="1:10">
      <c r="A6165" s="253">
        <v>6357</v>
      </c>
      <c r="B6165" s="253" t="s">
        <v>534</v>
      </c>
      <c r="C6165" s="253" t="s">
        <v>479</v>
      </c>
      <c r="D6165" s="253" t="s">
        <v>4</v>
      </c>
      <c r="I6165" s="253"/>
      <c r="J6165" s="253">
        <f t="shared" si="98"/>
        <v>0</v>
      </c>
    </row>
    <row r="6166" spans="1:10">
      <c r="A6166" s="253">
        <v>6358</v>
      </c>
      <c r="B6166" s="253" t="s">
        <v>534</v>
      </c>
      <c r="C6166" s="253" t="s">
        <v>479</v>
      </c>
      <c r="D6166" s="253" t="s">
        <v>4</v>
      </c>
      <c r="I6166" s="253"/>
      <c r="J6166" s="253">
        <f t="shared" si="98"/>
        <v>0</v>
      </c>
    </row>
    <row r="6167" spans="1:10">
      <c r="A6167" s="253">
        <v>6359</v>
      </c>
      <c r="B6167" s="253" t="s">
        <v>534</v>
      </c>
      <c r="C6167" s="253" t="s">
        <v>479</v>
      </c>
      <c r="D6167" s="253" t="s">
        <v>4</v>
      </c>
      <c r="I6167" s="253"/>
      <c r="J6167" s="253">
        <f t="shared" si="98"/>
        <v>0</v>
      </c>
    </row>
    <row r="6168" spans="1:10">
      <c r="A6168" s="253">
        <v>6360</v>
      </c>
      <c r="B6168" s="253" t="s">
        <v>534</v>
      </c>
      <c r="C6168" s="253" t="s">
        <v>479</v>
      </c>
      <c r="D6168" s="253" t="s">
        <v>4</v>
      </c>
      <c r="I6168" s="253"/>
      <c r="J6168" s="253">
        <f t="shared" si="98"/>
        <v>0</v>
      </c>
    </row>
    <row r="6169" spans="1:10">
      <c r="A6169" s="253">
        <v>6361</v>
      </c>
      <c r="B6169" s="253" t="s">
        <v>534</v>
      </c>
      <c r="C6169" s="253" t="s">
        <v>479</v>
      </c>
      <c r="D6169" s="253" t="s">
        <v>4</v>
      </c>
      <c r="I6169" s="253"/>
      <c r="J6169" s="253">
        <f t="shared" si="98"/>
        <v>0</v>
      </c>
    </row>
    <row r="6170" spans="1:10">
      <c r="A6170" s="253">
        <v>6362</v>
      </c>
      <c r="B6170" s="253" t="s">
        <v>534</v>
      </c>
      <c r="C6170" s="253" t="s">
        <v>479</v>
      </c>
      <c r="D6170" s="253" t="s">
        <v>4</v>
      </c>
      <c r="I6170" s="253"/>
      <c r="J6170" s="253">
        <f t="shared" si="98"/>
        <v>0</v>
      </c>
    </row>
    <row r="6171" spans="1:10">
      <c r="A6171" s="253">
        <v>6363</v>
      </c>
      <c r="B6171" s="253" t="s">
        <v>534</v>
      </c>
      <c r="C6171" s="253" t="s">
        <v>479</v>
      </c>
      <c r="D6171" s="253" t="s">
        <v>4</v>
      </c>
      <c r="I6171" s="253"/>
      <c r="J6171" s="253">
        <f t="shared" si="98"/>
        <v>0</v>
      </c>
    </row>
    <row r="6172" spans="1:10">
      <c r="A6172" s="253">
        <v>6364</v>
      </c>
      <c r="B6172" s="253" t="s">
        <v>534</v>
      </c>
      <c r="C6172" s="253" t="s">
        <v>479</v>
      </c>
      <c r="D6172" s="253" t="s">
        <v>4</v>
      </c>
      <c r="I6172" s="253"/>
      <c r="J6172" s="253">
        <f t="shared" si="98"/>
        <v>0</v>
      </c>
    </row>
    <row r="6173" spans="1:10">
      <c r="A6173" s="253">
        <v>6365</v>
      </c>
      <c r="B6173" s="253" t="s">
        <v>534</v>
      </c>
      <c r="C6173" s="253" t="s">
        <v>479</v>
      </c>
      <c r="D6173" s="253" t="s">
        <v>4</v>
      </c>
      <c r="I6173" s="253"/>
      <c r="J6173" s="253">
        <f t="shared" si="98"/>
        <v>0</v>
      </c>
    </row>
    <row r="6174" spans="1:10">
      <c r="A6174" s="253">
        <v>6366</v>
      </c>
      <c r="B6174" s="253" t="s">
        <v>534</v>
      </c>
      <c r="C6174" s="253" t="s">
        <v>479</v>
      </c>
      <c r="D6174" s="253" t="s">
        <v>4</v>
      </c>
      <c r="I6174" s="253"/>
      <c r="J6174" s="253">
        <f t="shared" si="98"/>
        <v>0</v>
      </c>
    </row>
    <row r="6175" spans="1:10">
      <c r="A6175" s="253">
        <v>6367</v>
      </c>
      <c r="B6175" s="253" t="s">
        <v>534</v>
      </c>
      <c r="C6175" s="253" t="s">
        <v>479</v>
      </c>
      <c r="D6175" s="253" t="s">
        <v>4</v>
      </c>
      <c r="I6175" s="253"/>
      <c r="J6175" s="253">
        <f t="shared" si="98"/>
        <v>0</v>
      </c>
    </row>
    <row r="6176" spans="1:10">
      <c r="A6176" s="253">
        <v>6368</v>
      </c>
      <c r="B6176" s="253" t="s">
        <v>534</v>
      </c>
      <c r="C6176" s="253" t="s">
        <v>479</v>
      </c>
      <c r="D6176" s="253" t="s">
        <v>4</v>
      </c>
      <c r="I6176" s="253"/>
      <c r="J6176" s="253">
        <f t="shared" si="98"/>
        <v>0</v>
      </c>
    </row>
    <row r="6177" spans="1:10">
      <c r="A6177" s="253">
        <v>6369</v>
      </c>
      <c r="B6177" s="253" t="s">
        <v>534</v>
      </c>
      <c r="C6177" s="253" t="s">
        <v>479</v>
      </c>
      <c r="D6177" s="253" t="s">
        <v>4</v>
      </c>
      <c r="I6177" s="253"/>
      <c r="J6177" s="253">
        <f t="shared" si="98"/>
        <v>0</v>
      </c>
    </row>
    <row r="6178" spans="1:10">
      <c r="A6178" s="253">
        <v>6370</v>
      </c>
      <c r="B6178" s="253" t="s">
        <v>534</v>
      </c>
      <c r="C6178" s="253" t="s">
        <v>479</v>
      </c>
      <c r="D6178" s="253" t="s">
        <v>4</v>
      </c>
      <c r="I6178" s="253"/>
      <c r="J6178" s="253">
        <f t="shared" si="98"/>
        <v>0</v>
      </c>
    </row>
    <row r="6179" spans="1:10">
      <c r="A6179" s="253">
        <v>6371</v>
      </c>
      <c r="B6179" s="253" t="s">
        <v>534</v>
      </c>
      <c r="C6179" s="253" t="s">
        <v>479</v>
      </c>
      <c r="D6179" s="253" t="s">
        <v>4</v>
      </c>
      <c r="I6179" s="253"/>
      <c r="J6179" s="253">
        <f t="shared" si="98"/>
        <v>0</v>
      </c>
    </row>
    <row r="6180" spans="1:10">
      <c r="A6180" s="253">
        <v>6372</v>
      </c>
      <c r="B6180" s="253" t="s">
        <v>534</v>
      </c>
      <c r="C6180" s="253" t="s">
        <v>479</v>
      </c>
      <c r="D6180" s="253" t="s">
        <v>4</v>
      </c>
      <c r="I6180" s="253"/>
      <c r="J6180" s="253">
        <f t="shared" si="98"/>
        <v>0</v>
      </c>
    </row>
    <row r="6181" spans="1:10">
      <c r="A6181" s="253">
        <v>6373</v>
      </c>
      <c r="B6181" s="253" t="s">
        <v>534</v>
      </c>
      <c r="C6181" s="253" t="s">
        <v>479</v>
      </c>
      <c r="D6181" s="253" t="s">
        <v>4</v>
      </c>
      <c r="I6181" s="253"/>
      <c r="J6181" s="253">
        <f t="shared" si="98"/>
        <v>0</v>
      </c>
    </row>
    <row r="6182" spans="1:10">
      <c r="A6182" s="253">
        <v>6374</v>
      </c>
      <c r="B6182" s="253" t="s">
        <v>534</v>
      </c>
      <c r="C6182" s="253" t="s">
        <v>479</v>
      </c>
      <c r="D6182" s="253" t="s">
        <v>4</v>
      </c>
      <c r="I6182" s="253"/>
      <c r="J6182" s="253">
        <f t="shared" si="98"/>
        <v>0</v>
      </c>
    </row>
    <row r="6183" spans="1:10">
      <c r="A6183" s="253">
        <v>6375</v>
      </c>
      <c r="B6183" s="253" t="s">
        <v>534</v>
      </c>
      <c r="C6183" s="253" t="s">
        <v>479</v>
      </c>
      <c r="D6183" s="253" t="s">
        <v>4</v>
      </c>
      <c r="I6183" s="253"/>
      <c r="J6183" s="253">
        <f t="shared" si="98"/>
        <v>0</v>
      </c>
    </row>
    <row r="6184" spans="1:10">
      <c r="A6184" s="253">
        <v>6376</v>
      </c>
      <c r="B6184" s="253" t="s">
        <v>534</v>
      </c>
      <c r="C6184" s="253" t="s">
        <v>479</v>
      </c>
      <c r="D6184" s="253" t="s">
        <v>4</v>
      </c>
      <c r="I6184" s="253"/>
      <c r="J6184" s="253">
        <f t="shared" si="98"/>
        <v>0</v>
      </c>
    </row>
    <row r="6185" spans="1:10">
      <c r="A6185" s="253">
        <v>6377</v>
      </c>
      <c r="B6185" s="253" t="s">
        <v>534</v>
      </c>
      <c r="C6185" s="253" t="s">
        <v>479</v>
      </c>
      <c r="D6185" s="253" t="s">
        <v>4</v>
      </c>
      <c r="I6185" s="253"/>
      <c r="J6185" s="253">
        <f t="shared" si="98"/>
        <v>0</v>
      </c>
    </row>
    <row r="6186" spans="1:10">
      <c r="A6186" s="253">
        <v>6378</v>
      </c>
      <c r="B6186" s="253" t="s">
        <v>534</v>
      </c>
      <c r="C6186" s="253" t="s">
        <v>479</v>
      </c>
      <c r="D6186" s="253" t="s">
        <v>4</v>
      </c>
      <c r="I6186" s="253"/>
      <c r="J6186" s="253">
        <f t="shared" si="98"/>
        <v>0</v>
      </c>
    </row>
    <row r="6187" spans="1:10">
      <c r="A6187" s="253">
        <v>6379</v>
      </c>
      <c r="B6187" s="253" t="s">
        <v>534</v>
      </c>
      <c r="C6187" s="253" t="s">
        <v>479</v>
      </c>
      <c r="D6187" s="253" t="s">
        <v>4</v>
      </c>
      <c r="I6187" s="253"/>
      <c r="J6187" s="253">
        <f t="shared" si="98"/>
        <v>0</v>
      </c>
    </row>
    <row r="6188" spans="1:10">
      <c r="A6188" s="253">
        <v>6380</v>
      </c>
      <c r="B6188" s="253" t="s">
        <v>534</v>
      </c>
      <c r="C6188" s="253" t="s">
        <v>479</v>
      </c>
      <c r="D6188" s="253" t="s">
        <v>4</v>
      </c>
      <c r="I6188" s="253"/>
      <c r="J6188" s="253">
        <f t="shared" si="98"/>
        <v>0</v>
      </c>
    </row>
    <row r="6189" spans="1:10">
      <c r="A6189" s="253">
        <v>6381</v>
      </c>
      <c r="B6189" s="253" t="s">
        <v>534</v>
      </c>
      <c r="C6189" s="253" t="s">
        <v>479</v>
      </c>
      <c r="D6189" s="253" t="s">
        <v>4</v>
      </c>
      <c r="I6189" s="253"/>
      <c r="J6189" s="253">
        <f t="shared" si="98"/>
        <v>0</v>
      </c>
    </row>
    <row r="6190" spans="1:10">
      <c r="A6190" s="253">
        <v>6382</v>
      </c>
      <c r="B6190" s="253" t="s">
        <v>534</v>
      </c>
      <c r="C6190" s="253" t="s">
        <v>479</v>
      </c>
      <c r="D6190" s="253" t="s">
        <v>4</v>
      </c>
      <c r="I6190" s="253"/>
      <c r="J6190" s="253">
        <f t="shared" si="98"/>
        <v>0</v>
      </c>
    </row>
    <row r="6191" spans="1:10">
      <c r="A6191" s="253">
        <v>6383</v>
      </c>
      <c r="B6191" s="253" t="s">
        <v>534</v>
      </c>
      <c r="C6191" s="253" t="s">
        <v>479</v>
      </c>
      <c r="D6191" s="253" t="s">
        <v>4</v>
      </c>
      <c r="I6191" s="253"/>
      <c r="J6191" s="253">
        <f t="shared" si="98"/>
        <v>0</v>
      </c>
    </row>
    <row r="6192" spans="1:10">
      <c r="A6192" s="253">
        <v>6384</v>
      </c>
      <c r="B6192" s="253" t="s">
        <v>534</v>
      </c>
      <c r="C6192" s="253" t="s">
        <v>479</v>
      </c>
      <c r="D6192" s="253" t="s">
        <v>4</v>
      </c>
      <c r="I6192" s="253"/>
      <c r="J6192" s="253">
        <f t="shared" si="98"/>
        <v>0</v>
      </c>
    </row>
    <row r="6193" spans="1:10">
      <c r="A6193" s="253">
        <v>6385</v>
      </c>
      <c r="B6193" s="253" t="s">
        <v>534</v>
      </c>
      <c r="C6193" s="253" t="s">
        <v>479</v>
      </c>
      <c r="D6193" s="253" t="s">
        <v>4</v>
      </c>
      <c r="I6193" s="253"/>
      <c r="J6193" s="253">
        <f t="shared" si="98"/>
        <v>0</v>
      </c>
    </row>
    <row r="6194" spans="1:10">
      <c r="A6194" s="253">
        <v>6386</v>
      </c>
      <c r="B6194" s="253" t="s">
        <v>534</v>
      </c>
      <c r="C6194" s="253" t="s">
        <v>479</v>
      </c>
      <c r="D6194" s="253" t="s">
        <v>4</v>
      </c>
      <c r="I6194" s="253"/>
      <c r="J6194" s="253">
        <f t="shared" si="98"/>
        <v>0</v>
      </c>
    </row>
    <row r="6195" spans="1:10">
      <c r="A6195" s="253">
        <v>6387</v>
      </c>
      <c r="B6195" s="253" t="s">
        <v>534</v>
      </c>
      <c r="C6195" s="253" t="s">
        <v>479</v>
      </c>
      <c r="D6195" s="253" t="s">
        <v>4</v>
      </c>
      <c r="I6195" s="253"/>
      <c r="J6195" s="253">
        <f t="shared" si="98"/>
        <v>0</v>
      </c>
    </row>
    <row r="6196" spans="1:10">
      <c r="A6196" s="253">
        <v>6388</v>
      </c>
      <c r="B6196" s="253" t="s">
        <v>534</v>
      </c>
      <c r="C6196" s="253" t="s">
        <v>479</v>
      </c>
      <c r="D6196" s="253" t="s">
        <v>4</v>
      </c>
      <c r="I6196" s="253"/>
      <c r="J6196" s="253">
        <f t="shared" si="98"/>
        <v>0</v>
      </c>
    </row>
    <row r="6197" spans="1:10">
      <c r="A6197" s="253">
        <v>6389</v>
      </c>
      <c r="B6197" s="253" t="s">
        <v>534</v>
      </c>
      <c r="C6197" s="253" t="s">
        <v>479</v>
      </c>
      <c r="D6197" s="253" t="s">
        <v>4</v>
      </c>
      <c r="I6197" s="253"/>
      <c r="J6197" s="253">
        <f t="shared" si="98"/>
        <v>0</v>
      </c>
    </row>
    <row r="6198" spans="1:10">
      <c r="A6198" s="253">
        <v>6390</v>
      </c>
      <c r="B6198" s="253" t="s">
        <v>534</v>
      </c>
      <c r="C6198" s="253" t="s">
        <v>479</v>
      </c>
      <c r="D6198" s="253" t="s">
        <v>4</v>
      </c>
      <c r="I6198" s="253"/>
      <c r="J6198" s="253">
        <f t="shared" si="98"/>
        <v>0</v>
      </c>
    </row>
    <row r="6199" spans="1:10">
      <c r="A6199" s="253">
        <v>6391</v>
      </c>
      <c r="B6199" s="253" t="s">
        <v>534</v>
      </c>
      <c r="C6199" s="253" t="s">
        <v>479</v>
      </c>
      <c r="D6199" s="253" t="s">
        <v>4</v>
      </c>
      <c r="I6199" s="253"/>
      <c r="J6199" s="253">
        <f t="shared" si="98"/>
        <v>0</v>
      </c>
    </row>
    <row r="6200" spans="1:10">
      <c r="A6200" s="253">
        <v>6392</v>
      </c>
      <c r="B6200" s="253" t="s">
        <v>534</v>
      </c>
      <c r="C6200" s="253" t="s">
        <v>479</v>
      </c>
      <c r="D6200" s="253" t="s">
        <v>4</v>
      </c>
      <c r="I6200" s="253"/>
      <c r="J6200" s="253">
        <f t="shared" si="98"/>
        <v>0</v>
      </c>
    </row>
    <row r="6201" spans="1:10">
      <c r="A6201" s="253">
        <v>6393</v>
      </c>
      <c r="B6201" s="253" t="s">
        <v>534</v>
      </c>
      <c r="C6201" s="253" t="s">
        <v>479</v>
      </c>
      <c r="D6201" s="253" t="s">
        <v>4</v>
      </c>
      <c r="I6201" s="253"/>
      <c r="J6201" s="253">
        <f t="shared" si="98"/>
        <v>0</v>
      </c>
    </row>
    <row r="6202" spans="1:10">
      <c r="A6202" s="253">
        <v>6394</v>
      </c>
      <c r="B6202" s="253" t="s">
        <v>534</v>
      </c>
      <c r="C6202" s="253" t="s">
        <v>479</v>
      </c>
      <c r="D6202" s="253" t="s">
        <v>4</v>
      </c>
      <c r="I6202" s="253"/>
      <c r="J6202" s="253">
        <f t="shared" si="98"/>
        <v>0</v>
      </c>
    </row>
    <row r="6203" spans="1:10">
      <c r="A6203" s="253">
        <v>6395</v>
      </c>
      <c r="B6203" s="253" t="s">
        <v>534</v>
      </c>
      <c r="C6203" s="253" t="s">
        <v>479</v>
      </c>
      <c r="D6203" s="253" t="s">
        <v>4</v>
      </c>
      <c r="I6203" s="253"/>
      <c r="J6203" s="253">
        <f t="shared" si="98"/>
        <v>0</v>
      </c>
    </row>
    <row r="6204" spans="1:10">
      <c r="A6204" s="253">
        <v>6396</v>
      </c>
      <c r="B6204" s="253" t="s">
        <v>534</v>
      </c>
      <c r="C6204" s="253" t="s">
        <v>479</v>
      </c>
      <c r="D6204" s="253" t="s">
        <v>4</v>
      </c>
      <c r="I6204" s="253"/>
      <c r="J6204" s="253">
        <f t="shared" si="98"/>
        <v>0</v>
      </c>
    </row>
    <row r="6205" spans="1:10">
      <c r="A6205" s="253">
        <v>6397</v>
      </c>
      <c r="B6205" s="253" t="s">
        <v>534</v>
      </c>
      <c r="C6205" s="253" t="s">
        <v>479</v>
      </c>
      <c r="D6205" s="253" t="s">
        <v>4</v>
      </c>
      <c r="I6205" s="253"/>
      <c r="J6205" s="253">
        <f t="shared" si="98"/>
        <v>0</v>
      </c>
    </row>
    <row r="6206" spans="1:10">
      <c r="A6206" s="253">
        <v>6398</v>
      </c>
      <c r="B6206" s="253" t="s">
        <v>534</v>
      </c>
      <c r="C6206" s="253" t="s">
        <v>479</v>
      </c>
      <c r="D6206" s="253" t="s">
        <v>4</v>
      </c>
      <c r="I6206" s="253"/>
      <c r="J6206" s="253">
        <f t="shared" si="98"/>
        <v>0</v>
      </c>
    </row>
    <row r="6207" spans="1:10">
      <c r="A6207" s="253">
        <v>6399</v>
      </c>
      <c r="B6207" s="253" t="s">
        <v>534</v>
      </c>
      <c r="C6207" s="253" t="s">
        <v>479</v>
      </c>
      <c r="D6207" s="253" t="s">
        <v>4</v>
      </c>
      <c r="I6207" s="253"/>
      <c r="J6207" s="253">
        <f t="shared" si="98"/>
        <v>0</v>
      </c>
    </row>
    <row r="6208" spans="1:10">
      <c r="A6208" s="253">
        <v>6400</v>
      </c>
      <c r="B6208" s="253" t="s">
        <v>534</v>
      </c>
      <c r="C6208" s="253" t="s">
        <v>479</v>
      </c>
      <c r="D6208" s="253" t="s">
        <v>4</v>
      </c>
      <c r="I6208" s="253"/>
      <c r="J6208" s="253">
        <f t="shared" si="98"/>
        <v>0</v>
      </c>
    </row>
    <row r="6209" spans="1:10">
      <c r="A6209" s="253">
        <v>6401</v>
      </c>
      <c r="B6209" s="253" t="s">
        <v>534</v>
      </c>
      <c r="C6209" s="253" t="s">
        <v>479</v>
      </c>
      <c r="D6209" s="253" t="s">
        <v>4</v>
      </c>
      <c r="E6209" s="254" t="s">
        <v>571</v>
      </c>
      <c r="J6209" s="253">
        <f t="shared" si="98"/>
        <v>3</v>
      </c>
    </row>
    <row r="6210" spans="1:10">
      <c r="A6210" s="253">
        <v>6402</v>
      </c>
      <c r="B6210" s="253" t="s">
        <v>534</v>
      </c>
      <c r="C6210" s="253" t="s">
        <v>479</v>
      </c>
      <c r="D6210" s="253" t="s">
        <v>4</v>
      </c>
      <c r="I6210" s="253"/>
      <c r="J6210" s="253">
        <f t="shared" si="98"/>
        <v>0</v>
      </c>
    </row>
    <row r="6211" spans="1:10">
      <c r="A6211" s="253">
        <v>6403</v>
      </c>
      <c r="B6211" s="253" t="s">
        <v>534</v>
      </c>
      <c r="C6211" s="253" t="s">
        <v>479</v>
      </c>
      <c r="D6211" s="253" t="s">
        <v>4</v>
      </c>
      <c r="I6211" s="253"/>
      <c r="J6211" s="253">
        <f t="shared" si="98"/>
        <v>0</v>
      </c>
    </row>
    <row r="6212" spans="1:10">
      <c r="A6212" s="253">
        <v>6404</v>
      </c>
      <c r="B6212" s="253" t="s">
        <v>534</v>
      </c>
      <c r="C6212" s="253" t="s">
        <v>479</v>
      </c>
      <c r="D6212" s="253" t="s">
        <v>4</v>
      </c>
      <c r="I6212" s="253"/>
      <c r="J6212" s="253">
        <f t="shared" si="98"/>
        <v>0</v>
      </c>
    </row>
    <row r="6213" spans="1:10">
      <c r="A6213" s="253">
        <v>6405</v>
      </c>
      <c r="B6213" s="253" t="s">
        <v>534</v>
      </c>
      <c r="C6213" s="253" t="s">
        <v>479</v>
      </c>
      <c r="D6213" s="253" t="s">
        <v>4</v>
      </c>
      <c r="I6213" s="253"/>
      <c r="J6213" s="253">
        <f t="shared" si="98"/>
        <v>0</v>
      </c>
    </row>
    <row r="6214" spans="1:10">
      <c r="A6214" s="253">
        <v>6406</v>
      </c>
      <c r="B6214" s="253" t="s">
        <v>534</v>
      </c>
      <c r="C6214" s="253" t="s">
        <v>479</v>
      </c>
      <c r="D6214" s="253" t="s">
        <v>4</v>
      </c>
      <c r="I6214" s="253"/>
      <c r="J6214" s="253">
        <f t="shared" si="98"/>
        <v>0</v>
      </c>
    </row>
    <row r="6215" spans="1:10">
      <c r="A6215" s="253">
        <v>6407</v>
      </c>
      <c r="B6215" s="253" t="s">
        <v>534</v>
      </c>
      <c r="C6215" s="253" t="s">
        <v>479</v>
      </c>
      <c r="D6215" s="253" t="s">
        <v>4</v>
      </c>
      <c r="I6215" s="253"/>
      <c r="J6215" s="253">
        <f t="shared" si="98"/>
        <v>0</v>
      </c>
    </row>
    <row r="6216" spans="1:10">
      <c r="A6216" s="253">
        <v>6408</v>
      </c>
      <c r="B6216" s="253" t="s">
        <v>534</v>
      </c>
      <c r="C6216" s="253" t="s">
        <v>479</v>
      </c>
      <c r="D6216" s="253" t="s">
        <v>4</v>
      </c>
      <c r="I6216" s="253"/>
      <c r="J6216" s="253">
        <f t="shared" si="98"/>
        <v>0</v>
      </c>
    </row>
    <row r="6217" spans="1:10">
      <c r="A6217" s="253">
        <v>6409</v>
      </c>
      <c r="B6217" s="253" t="s">
        <v>534</v>
      </c>
      <c r="C6217" s="253" t="s">
        <v>479</v>
      </c>
      <c r="D6217" s="253" t="s">
        <v>4</v>
      </c>
      <c r="I6217" s="253"/>
      <c r="J6217" s="253">
        <f t="shared" ref="J6217:J6280" si="99">IF(E6217="Category 1",1,IF(E6217="Category 2",2,IF(E6217="Category 3",3,0)))</f>
        <v>0</v>
      </c>
    </row>
    <row r="6218" spans="1:10">
      <c r="A6218" s="253">
        <v>6410</v>
      </c>
      <c r="B6218" s="253" t="s">
        <v>534</v>
      </c>
      <c r="C6218" s="253" t="s">
        <v>479</v>
      </c>
      <c r="D6218" s="253" t="s">
        <v>4</v>
      </c>
      <c r="I6218" s="253"/>
      <c r="J6218" s="253">
        <f t="shared" si="99"/>
        <v>0</v>
      </c>
    </row>
    <row r="6219" spans="1:10">
      <c r="A6219" s="253">
        <v>6411</v>
      </c>
      <c r="B6219" s="253" t="s">
        <v>534</v>
      </c>
      <c r="C6219" s="253" t="s">
        <v>479</v>
      </c>
      <c r="D6219" s="253" t="s">
        <v>4</v>
      </c>
      <c r="I6219" s="253"/>
      <c r="J6219" s="253">
        <f t="shared" si="99"/>
        <v>0</v>
      </c>
    </row>
    <row r="6220" spans="1:10">
      <c r="A6220" s="253">
        <v>6412</v>
      </c>
      <c r="B6220" s="253" t="s">
        <v>534</v>
      </c>
      <c r="C6220" s="253" t="s">
        <v>479</v>
      </c>
      <c r="D6220" s="253" t="s">
        <v>4</v>
      </c>
      <c r="I6220" s="253"/>
      <c r="J6220" s="253">
        <f t="shared" si="99"/>
        <v>0</v>
      </c>
    </row>
    <row r="6221" spans="1:10">
      <c r="A6221" s="253">
        <v>6413</v>
      </c>
      <c r="B6221" s="253" t="s">
        <v>534</v>
      </c>
      <c r="C6221" s="253" t="s">
        <v>479</v>
      </c>
      <c r="D6221" s="253" t="s">
        <v>4</v>
      </c>
      <c r="I6221" s="253"/>
      <c r="J6221" s="253">
        <f t="shared" si="99"/>
        <v>0</v>
      </c>
    </row>
    <row r="6222" spans="1:10">
      <c r="A6222" s="253">
        <v>6414</v>
      </c>
      <c r="B6222" s="253" t="s">
        <v>534</v>
      </c>
      <c r="C6222" s="253" t="s">
        <v>479</v>
      </c>
      <c r="D6222" s="253" t="s">
        <v>4</v>
      </c>
      <c r="I6222" s="253"/>
      <c r="J6222" s="253">
        <f t="shared" si="99"/>
        <v>0</v>
      </c>
    </row>
    <row r="6223" spans="1:10">
      <c r="A6223" s="253">
        <v>6415</v>
      </c>
      <c r="B6223" s="253" t="s">
        <v>534</v>
      </c>
      <c r="C6223" s="253" t="s">
        <v>479</v>
      </c>
      <c r="D6223" s="253" t="s">
        <v>4</v>
      </c>
      <c r="I6223" s="253"/>
      <c r="J6223" s="253">
        <f t="shared" si="99"/>
        <v>0</v>
      </c>
    </row>
    <row r="6224" spans="1:10">
      <c r="A6224" s="253">
        <v>6416</v>
      </c>
      <c r="B6224" s="253" t="s">
        <v>534</v>
      </c>
      <c r="C6224" s="253" t="s">
        <v>479</v>
      </c>
      <c r="D6224" s="253" t="s">
        <v>4</v>
      </c>
      <c r="I6224" s="253"/>
      <c r="J6224" s="253">
        <f t="shared" si="99"/>
        <v>0</v>
      </c>
    </row>
    <row r="6225" spans="1:10">
      <c r="A6225" s="253">
        <v>6417</v>
      </c>
      <c r="B6225" s="253" t="s">
        <v>534</v>
      </c>
      <c r="C6225" s="253" t="s">
        <v>479</v>
      </c>
      <c r="D6225" s="253" t="s">
        <v>4</v>
      </c>
      <c r="I6225" s="253"/>
      <c r="J6225" s="253">
        <f t="shared" si="99"/>
        <v>0</v>
      </c>
    </row>
    <row r="6226" spans="1:10">
      <c r="A6226" s="253">
        <v>6418</v>
      </c>
      <c r="B6226" s="253" t="s">
        <v>534</v>
      </c>
      <c r="C6226" s="253" t="s">
        <v>479</v>
      </c>
      <c r="D6226" s="253" t="s">
        <v>4</v>
      </c>
      <c r="I6226" s="253"/>
      <c r="J6226" s="253">
        <f t="shared" si="99"/>
        <v>0</v>
      </c>
    </row>
    <row r="6227" spans="1:10">
      <c r="A6227" s="253">
        <v>6419</v>
      </c>
      <c r="B6227" s="253" t="s">
        <v>534</v>
      </c>
      <c r="C6227" s="253" t="s">
        <v>479</v>
      </c>
      <c r="D6227" s="253" t="s">
        <v>4</v>
      </c>
      <c r="I6227" s="253"/>
      <c r="J6227" s="253">
        <f t="shared" si="99"/>
        <v>0</v>
      </c>
    </row>
    <row r="6228" spans="1:10">
      <c r="A6228" s="253">
        <v>6420</v>
      </c>
      <c r="B6228" s="253" t="s">
        <v>534</v>
      </c>
      <c r="C6228" s="253" t="s">
        <v>479</v>
      </c>
      <c r="D6228" s="253" t="s">
        <v>4</v>
      </c>
      <c r="I6228" s="253"/>
      <c r="J6228" s="253">
        <f t="shared" si="99"/>
        <v>0</v>
      </c>
    </row>
    <row r="6229" spans="1:10">
      <c r="A6229" s="253">
        <v>6421</v>
      </c>
      <c r="B6229" s="253" t="s">
        <v>534</v>
      </c>
      <c r="C6229" s="253" t="s">
        <v>479</v>
      </c>
      <c r="D6229" s="253" t="s">
        <v>4</v>
      </c>
      <c r="I6229" s="253"/>
      <c r="J6229" s="253">
        <f t="shared" si="99"/>
        <v>0</v>
      </c>
    </row>
    <row r="6230" spans="1:10">
      <c r="A6230" s="253">
        <v>6422</v>
      </c>
      <c r="B6230" s="253" t="s">
        <v>534</v>
      </c>
      <c r="C6230" s="253" t="s">
        <v>479</v>
      </c>
      <c r="D6230" s="253" t="s">
        <v>4</v>
      </c>
      <c r="I6230" s="253"/>
      <c r="J6230" s="253">
        <f t="shared" si="99"/>
        <v>0</v>
      </c>
    </row>
    <row r="6231" spans="1:10">
      <c r="A6231" s="253">
        <v>6423</v>
      </c>
      <c r="B6231" s="253" t="s">
        <v>534</v>
      </c>
      <c r="C6231" s="253" t="s">
        <v>479</v>
      </c>
      <c r="D6231" s="253" t="s">
        <v>4</v>
      </c>
      <c r="I6231" s="253"/>
      <c r="J6231" s="253">
        <f t="shared" si="99"/>
        <v>0</v>
      </c>
    </row>
    <row r="6232" spans="1:10">
      <c r="A6232" s="253">
        <v>6424</v>
      </c>
      <c r="B6232" s="253" t="s">
        <v>534</v>
      </c>
      <c r="C6232" s="253" t="s">
        <v>479</v>
      </c>
      <c r="D6232" s="253" t="s">
        <v>4</v>
      </c>
      <c r="I6232" s="253"/>
      <c r="J6232" s="253">
        <f t="shared" si="99"/>
        <v>0</v>
      </c>
    </row>
    <row r="6233" spans="1:10">
      <c r="A6233" s="253">
        <v>6425</v>
      </c>
      <c r="B6233" s="253" t="s">
        <v>534</v>
      </c>
      <c r="C6233" s="253" t="s">
        <v>479</v>
      </c>
      <c r="D6233" s="253" t="s">
        <v>4</v>
      </c>
      <c r="I6233" s="253"/>
      <c r="J6233" s="253">
        <f t="shared" si="99"/>
        <v>0</v>
      </c>
    </row>
    <row r="6234" spans="1:10">
      <c r="A6234" s="253">
        <v>6426</v>
      </c>
      <c r="B6234" s="253" t="s">
        <v>534</v>
      </c>
      <c r="C6234" s="253" t="s">
        <v>479</v>
      </c>
      <c r="D6234" s="253" t="s">
        <v>4</v>
      </c>
      <c r="I6234" s="253"/>
      <c r="J6234" s="253">
        <f t="shared" si="99"/>
        <v>0</v>
      </c>
    </row>
    <row r="6235" spans="1:10">
      <c r="A6235" s="253">
        <v>6427</v>
      </c>
      <c r="B6235" s="253" t="s">
        <v>534</v>
      </c>
      <c r="C6235" s="253" t="s">
        <v>479</v>
      </c>
      <c r="D6235" s="253" t="s">
        <v>4</v>
      </c>
      <c r="I6235" s="253"/>
      <c r="J6235" s="253">
        <f t="shared" si="99"/>
        <v>0</v>
      </c>
    </row>
    <row r="6236" spans="1:10">
      <c r="A6236" s="253">
        <v>6428</v>
      </c>
      <c r="B6236" s="253" t="s">
        <v>534</v>
      </c>
      <c r="C6236" s="253" t="s">
        <v>479</v>
      </c>
      <c r="D6236" s="253" t="s">
        <v>4</v>
      </c>
      <c r="I6236" s="253"/>
      <c r="J6236" s="253">
        <f t="shared" si="99"/>
        <v>0</v>
      </c>
    </row>
    <row r="6237" spans="1:10">
      <c r="A6237" s="253">
        <v>6429</v>
      </c>
      <c r="B6237" s="253" t="s">
        <v>534</v>
      </c>
      <c r="C6237" s="253" t="s">
        <v>479</v>
      </c>
      <c r="D6237" s="253" t="s">
        <v>4</v>
      </c>
      <c r="I6237" s="253"/>
      <c r="J6237" s="253">
        <f t="shared" si="99"/>
        <v>0</v>
      </c>
    </row>
    <row r="6238" spans="1:10">
      <c r="A6238" s="253">
        <v>6430</v>
      </c>
      <c r="B6238" s="253" t="s">
        <v>534</v>
      </c>
      <c r="C6238" s="253" t="s">
        <v>479</v>
      </c>
      <c r="D6238" s="253" t="s">
        <v>4</v>
      </c>
      <c r="E6238" s="254" t="s">
        <v>571</v>
      </c>
      <c r="J6238" s="253">
        <f t="shared" si="99"/>
        <v>3</v>
      </c>
    </row>
    <row r="6239" spans="1:10">
      <c r="A6239" s="253">
        <v>6431</v>
      </c>
      <c r="B6239" s="253" t="s">
        <v>534</v>
      </c>
      <c r="C6239" s="253" t="s">
        <v>479</v>
      </c>
      <c r="D6239" s="253" t="s">
        <v>4</v>
      </c>
      <c r="I6239" s="253"/>
      <c r="J6239" s="253">
        <f t="shared" si="99"/>
        <v>0</v>
      </c>
    </row>
    <row r="6240" spans="1:10">
      <c r="A6240" s="253">
        <v>6432</v>
      </c>
      <c r="B6240" s="253" t="s">
        <v>534</v>
      </c>
      <c r="C6240" s="253" t="s">
        <v>479</v>
      </c>
      <c r="D6240" s="253" t="s">
        <v>4</v>
      </c>
      <c r="E6240" s="254" t="s">
        <v>571</v>
      </c>
      <c r="J6240" s="253">
        <f t="shared" si="99"/>
        <v>3</v>
      </c>
    </row>
    <row r="6241" spans="1:10">
      <c r="A6241" s="253">
        <v>6433</v>
      </c>
      <c r="B6241" s="253" t="s">
        <v>534</v>
      </c>
      <c r="C6241" s="253" t="s">
        <v>479</v>
      </c>
      <c r="D6241" s="253" t="s">
        <v>4</v>
      </c>
      <c r="I6241" s="253"/>
      <c r="J6241" s="253">
        <f t="shared" si="99"/>
        <v>0</v>
      </c>
    </row>
    <row r="6242" spans="1:10">
      <c r="A6242" s="253">
        <v>6434</v>
      </c>
      <c r="B6242" s="253" t="s">
        <v>534</v>
      </c>
      <c r="C6242" s="253" t="s">
        <v>479</v>
      </c>
      <c r="D6242" s="253" t="s">
        <v>4</v>
      </c>
      <c r="I6242" s="253"/>
      <c r="J6242" s="253">
        <f t="shared" si="99"/>
        <v>0</v>
      </c>
    </row>
    <row r="6243" spans="1:10">
      <c r="A6243" s="253">
        <v>6435</v>
      </c>
      <c r="B6243" s="253" t="s">
        <v>534</v>
      </c>
      <c r="C6243" s="253" t="s">
        <v>479</v>
      </c>
      <c r="D6243" s="253" t="s">
        <v>4</v>
      </c>
      <c r="I6243" s="253"/>
      <c r="J6243" s="253">
        <f t="shared" si="99"/>
        <v>0</v>
      </c>
    </row>
    <row r="6244" spans="1:10">
      <c r="A6244" s="253">
        <v>6436</v>
      </c>
      <c r="B6244" s="253" t="s">
        <v>534</v>
      </c>
      <c r="C6244" s="253" t="s">
        <v>479</v>
      </c>
      <c r="D6244" s="253" t="s">
        <v>4</v>
      </c>
      <c r="I6244" s="253"/>
      <c r="J6244" s="253">
        <f t="shared" si="99"/>
        <v>0</v>
      </c>
    </row>
    <row r="6245" spans="1:10">
      <c r="A6245" s="253">
        <v>6437</v>
      </c>
      <c r="B6245" s="253" t="s">
        <v>534</v>
      </c>
      <c r="C6245" s="253" t="s">
        <v>479</v>
      </c>
      <c r="D6245" s="253" t="s">
        <v>4</v>
      </c>
      <c r="I6245" s="253"/>
      <c r="J6245" s="253">
        <f t="shared" si="99"/>
        <v>0</v>
      </c>
    </row>
    <row r="6246" spans="1:10">
      <c r="A6246" s="253">
        <v>6438</v>
      </c>
      <c r="B6246" s="253" t="s">
        <v>534</v>
      </c>
      <c r="C6246" s="253" t="s">
        <v>479</v>
      </c>
      <c r="D6246" s="253" t="s">
        <v>4</v>
      </c>
      <c r="I6246" s="253"/>
      <c r="J6246" s="253">
        <f t="shared" si="99"/>
        <v>0</v>
      </c>
    </row>
    <row r="6247" spans="1:10">
      <c r="A6247" s="253">
        <v>6439</v>
      </c>
      <c r="B6247" s="253" t="s">
        <v>534</v>
      </c>
      <c r="C6247" s="253" t="s">
        <v>479</v>
      </c>
      <c r="D6247" s="253" t="s">
        <v>4</v>
      </c>
      <c r="I6247" s="253"/>
      <c r="J6247" s="253">
        <f t="shared" si="99"/>
        <v>0</v>
      </c>
    </row>
    <row r="6248" spans="1:10">
      <c r="A6248" s="253">
        <v>6440</v>
      </c>
      <c r="B6248" s="253" t="s">
        <v>534</v>
      </c>
      <c r="C6248" s="253" t="s">
        <v>479</v>
      </c>
      <c r="D6248" s="253" t="s">
        <v>4</v>
      </c>
      <c r="I6248" s="253"/>
      <c r="J6248" s="253">
        <f t="shared" si="99"/>
        <v>0</v>
      </c>
    </row>
    <row r="6249" spans="1:10">
      <c r="A6249" s="253">
        <v>6441</v>
      </c>
      <c r="B6249" s="253" t="s">
        <v>534</v>
      </c>
      <c r="C6249" s="253" t="s">
        <v>479</v>
      </c>
      <c r="D6249" s="253" t="s">
        <v>4</v>
      </c>
      <c r="I6249" s="253"/>
      <c r="J6249" s="253">
        <f t="shared" si="99"/>
        <v>0</v>
      </c>
    </row>
    <row r="6250" spans="1:10">
      <c r="A6250" s="253">
        <v>6442</v>
      </c>
      <c r="B6250" s="253" t="s">
        <v>534</v>
      </c>
      <c r="C6250" s="253" t="s">
        <v>479</v>
      </c>
      <c r="D6250" s="253" t="s">
        <v>4</v>
      </c>
      <c r="I6250" s="253"/>
      <c r="J6250" s="253">
        <f t="shared" si="99"/>
        <v>0</v>
      </c>
    </row>
    <row r="6251" spans="1:10">
      <c r="A6251" s="253">
        <v>6443</v>
      </c>
      <c r="B6251" s="253" t="s">
        <v>534</v>
      </c>
      <c r="C6251" s="253" t="s">
        <v>479</v>
      </c>
      <c r="D6251" s="253" t="s">
        <v>4</v>
      </c>
      <c r="I6251" s="253"/>
      <c r="J6251" s="253">
        <f t="shared" si="99"/>
        <v>0</v>
      </c>
    </row>
    <row r="6252" spans="1:10">
      <c r="A6252" s="253">
        <v>6444</v>
      </c>
      <c r="B6252" s="253" t="s">
        <v>534</v>
      </c>
      <c r="C6252" s="253" t="s">
        <v>479</v>
      </c>
      <c r="D6252" s="253" t="s">
        <v>4</v>
      </c>
      <c r="I6252" s="253"/>
      <c r="J6252" s="253">
        <f t="shared" si="99"/>
        <v>0</v>
      </c>
    </row>
    <row r="6253" spans="1:10">
      <c r="A6253" s="253">
        <v>6445</v>
      </c>
      <c r="B6253" s="253" t="s">
        <v>534</v>
      </c>
      <c r="C6253" s="253" t="s">
        <v>479</v>
      </c>
      <c r="D6253" s="253" t="s">
        <v>4</v>
      </c>
      <c r="I6253" s="253"/>
      <c r="J6253" s="253">
        <f t="shared" si="99"/>
        <v>0</v>
      </c>
    </row>
    <row r="6254" spans="1:10">
      <c r="A6254" s="253">
        <v>6446</v>
      </c>
      <c r="B6254" s="253" t="s">
        <v>534</v>
      </c>
      <c r="C6254" s="253" t="s">
        <v>479</v>
      </c>
      <c r="D6254" s="253" t="s">
        <v>4</v>
      </c>
      <c r="I6254" s="253"/>
      <c r="J6254" s="253">
        <f t="shared" si="99"/>
        <v>0</v>
      </c>
    </row>
    <row r="6255" spans="1:10">
      <c r="A6255" s="253">
        <v>6447</v>
      </c>
      <c r="B6255" s="253" t="s">
        <v>534</v>
      </c>
      <c r="C6255" s="253" t="s">
        <v>479</v>
      </c>
      <c r="D6255" s="253" t="s">
        <v>4</v>
      </c>
      <c r="I6255" s="253"/>
      <c r="J6255" s="253">
        <f t="shared" si="99"/>
        <v>0</v>
      </c>
    </row>
    <row r="6256" spans="1:10">
      <c r="A6256" s="253">
        <v>6448</v>
      </c>
      <c r="B6256" s="253" t="s">
        <v>534</v>
      </c>
      <c r="C6256" s="253" t="s">
        <v>479</v>
      </c>
      <c r="D6256" s="253" t="s">
        <v>4</v>
      </c>
      <c r="I6256" s="253"/>
      <c r="J6256" s="253">
        <f t="shared" si="99"/>
        <v>0</v>
      </c>
    </row>
    <row r="6257" spans="1:10">
      <c r="A6257" s="253">
        <v>6449</v>
      </c>
      <c r="B6257" s="253" t="s">
        <v>534</v>
      </c>
      <c r="C6257" s="253" t="s">
        <v>479</v>
      </c>
      <c r="D6257" s="253" t="s">
        <v>4</v>
      </c>
      <c r="I6257" s="253"/>
      <c r="J6257" s="253">
        <f t="shared" si="99"/>
        <v>0</v>
      </c>
    </row>
    <row r="6258" spans="1:10">
      <c r="A6258" s="253">
        <v>6450</v>
      </c>
      <c r="B6258" s="253" t="s">
        <v>534</v>
      </c>
      <c r="C6258" s="253" t="s">
        <v>479</v>
      </c>
      <c r="D6258" s="253" t="s">
        <v>4</v>
      </c>
      <c r="E6258" s="254" t="s">
        <v>570</v>
      </c>
      <c r="J6258" s="253">
        <f t="shared" si="99"/>
        <v>2</v>
      </c>
    </row>
    <row r="6259" spans="1:10">
      <c r="A6259" s="253">
        <v>6451</v>
      </c>
      <c r="B6259" s="253" t="s">
        <v>534</v>
      </c>
      <c r="C6259" s="253" t="s">
        <v>479</v>
      </c>
      <c r="D6259" s="253" t="s">
        <v>4</v>
      </c>
      <c r="I6259" s="253"/>
      <c r="J6259" s="253">
        <f t="shared" si="99"/>
        <v>0</v>
      </c>
    </row>
    <row r="6260" spans="1:10">
      <c r="A6260" s="253">
        <v>6452</v>
      </c>
      <c r="B6260" s="253" t="s">
        <v>534</v>
      </c>
      <c r="C6260" s="253" t="s">
        <v>479</v>
      </c>
      <c r="D6260" s="253" t="s">
        <v>4</v>
      </c>
      <c r="I6260" s="253"/>
      <c r="J6260" s="253">
        <f t="shared" si="99"/>
        <v>0</v>
      </c>
    </row>
    <row r="6261" spans="1:10">
      <c r="A6261" s="253">
        <v>6453</v>
      </c>
      <c r="B6261" s="253" t="s">
        <v>534</v>
      </c>
      <c r="C6261" s="253" t="s">
        <v>479</v>
      </c>
      <c r="D6261" s="253" t="s">
        <v>4</v>
      </c>
      <c r="I6261" s="253"/>
      <c r="J6261" s="253">
        <f t="shared" si="99"/>
        <v>0</v>
      </c>
    </row>
    <row r="6262" spans="1:10">
      <c r="A6262" s="253">
        <v>6454</v>
      </c>
      <c r="B6262" s="253" t="s">
        <v>534</v>
      </c>
      <c r="C6262" s="253" t="s">
        <v>479</v>
      </c>
      <c r="D6262" s="253" t="s">
        <v>4</v>
      </c>
      <c r="I6262" s="253"/>
      <c r="J6262" s="253">
        <f t="shared" si="99"/>
        <v>0</v>
      </c>
    </row>
    <row r="6263" spans="1:10">
      <c r="A6263" s="253">
        <v>6455</v>
      </c>
      <c r="B6263" s="253" t="s">
        <v>534</v>
      </c>
      <c r="C6263" s="253" t="s">
        <v>479</v>
      </c>
      <c r="D6263" s="253" t="s">
        <v>4</v>
      </c>
      <c r="I6263" s="253"/>
      <c r="J6263" s="253">
        <f t="shared" si="99"/>
        <v>0</v>
      </c>
    </row>
    <row r="6264" spans="1:10">
      <c r="A6264" s="253">
        <v>6456</v>
      </c>
      <c r="B6264" s="253" t="s">
        <v>534</v>
      </c>
      <c r="C6264" s="253" t="s">
        <v>479</v>
      </c>
      <c r="D6264" s="253" t="s">
        <v>4</v>
      </c>
      <c r="I6264" s="253"/>
      <c r="J6264" s="253">
        <f t="shared" si="99"/>
        <v>0</v>
      </c>
    </row>
    <row r="6265" spans="1:10">
      <c r="A6265" s="253">
        <v>6457</v>
      </c>
      <c r="B6265" s="253" t="s">
        <v>534</v>
      </c>
      <c r="C6265" s="253" t="s">
        <v>479</v>
      </c>
      <c r="D6265" s="253" t="s">
        <v>4</v>
      </c>
      <c r="I6265" s="253"/>
      <c r="J6265" s="253">
        <f t="shared" si="99"/>
        <v>0</v>
      </c>
    </row>
    <row r="6266" spans="1:10">
      <c r="A6266" s="253">
        <v>6458</v>
      </c>
      <c r="B6266" s="253" t="s">
        <v>534</v>
      </c>
      <c r="C6266" s="253" t="s">
        <v>479</v>
      </c>
      <c r="D6266" s="253" t="s">
        <v>4</v>
      </c>
      <c r="I6266" s="253"/>
      <c r="J6266" s="253">
        <f t="shared" si="99"/>
        <v>0</v>
      </c>
    </row>
    <row r="6267" spans="1:10">
      <c r="A6267" s="253">
        <v>6459</v>
      </c>
      <c r="B6267" s="253" t="s">
        <v>534</v>
      </c>
      <c r="C6267" s="253" t="s">
        <v>479</v>
      </c>
      <c r="D6267" s="253" t="s">
        <v>4</v>
      </c>
      <c r="I6267" s="253"/>
      <c r="J6267" s="253">
        <f t="shared" si="99"/>
        <v>0</v>
      </c>
    </row>
    <row r="6268" spans="1:10">
      <c r="A6268" s="253">
        <v>6460</v>
      </c>
      <c r="B6268" s="253" t="s">
        <v>534</v>
      </c>
      <c r="C6268" s="253" t="s">
        <v>479</v>
      </c>
      <c r="D6268" s="253" t="s">
        <v>4</v>
      </c>
      <c r="I6268" s="253"/>
      <c r="J6268" s="253">
        <f t="shared" si="99"/>
        <v>0</v>
      </c>
    </row>
    <row r="6269" spans="1:10">
      <c r="A6269" s="253">
        <v>6461</v>
      </c>
      <c r="B6269" s="253" t="s">
        <v>534</v>
      </c>
      <c r="C6269" s="253" t="s">
        <v>479</v>
      </c>
      <c r="D6269" s="253" t="s">
        <v>4</v>
      </c>
      <c r="I6269" s="253"/>
      <c r="J6269" s="253">
        <f t="shared" si="99"/>
        <v>0</v>
      </c>
    </row>
    <row r="6270" spans="1:10">
      <c r="A6270" s="253">
        <v>6462</v>
      </c>
      <c r="B6270" s="253" t="s">
        <v>534</v>
      </c>
      <c r="C6270" s="253" t="s">
        <v>479</v>
      </c>
      <c r="D6270" s="253" t="s">
        <v>4</v>
      </c>
      <c r="I6270" s="253"/>
      <c r="J6270" s="253">
        <f t="shared" si="99"/>
        <v>0</v>
      </c>
    </row>
    <row r="6271" spans="1:10">
      <c r="A6271" s="253">
        <v>6463</v>
      </c>
      <c r="B6271" s="253" t="s">
        <v>534</v>
      </c>
      <c r="C6271" s="253" t="s">
        <v>479</v>
      </c>
      <c r="D6271" s="253" t="s">
        <v>4</v>
      </c>
      <c r="I6271" s="253"/>
      <c r="J6271" s="253">
        <f t="shared" si="99"/>
        <v>0</v>
      </c>
    </row>
    <row r="6272" spans="1:10">
      <c r="A6272" s="253">
        <v>6464</v>
      </c>
      <c r="B6272" s="253" t="s">
        <v>534</v>
      </c>
      <c r="C6272" s="253" t="s">
        <v>479</v>
      </c>
      <c r="D6272" s="253" t="s">
        <v>4</v>
      </c>
      <c r="I6272" s="253"/>
      <c r="J6272" s="253">
        <f t="shared" si="99"/>
        <v>0</v>
      </c>
    </row>
    <row r="6273" spans="1:10">
      <c r="A6273" s="253">
        <v>6465</v>
      </c>
      <c r="B6273" s="253" t="s">
        <v>534</v>
      </c>
      <c r="C6273" s="253" t="s">
        <v>479</v>
      </c>
      <c r="D6273" s="253" t="s">
        <v>4</v>
      </c>
      <c r="I6273" s="253"/>
      <c r="J6273" s="253">
        <f t="shared" si="99"/>
        <v>0</v>
      </c>
    </row>
    <row r="6274" spans="1:10">
      <c r="A6274" s="253">
        <v>6466</v>
      </c>
      <c r="B6274" s="253" t="s">
        <v>534</v>
      </c>
      <c r="C6274" s="253" t="s">
        <v>479</v>
      </c>
      <c r="D6274" s="253" t="s">
        <v>4</v>
      </c>
      <c r="I6274" s="253"/>
      <c r="J6274" s="253">
        <f t="shared" si="99"/>
        <v>0</v>
      </c>
    </row>
    <row r="6275" spans="1:10">
      <c r="A6275" s="253">
        <v>6467</v>
      </c>
      <c r="B6275" s="253" t="s">
        <v>534</v>
      </c>
      <c r="C6275" s="253" t="s">
        <v>479</v>
      </c>
      <c r="D6275" s="253" t="s">
        <v>4</v>
      </c>
      <c r="I6275" s="253"/>
      <c r="J6275" s="253">
        <f t="shared" si="99"/>
        <v>0</v>
      </c>
    </row>
    <row r="6276" spans="1:10">
      <c r="A6276" s="253">
        <v>6468</v>
      </c>
      <c r="B6276" s="253" t="s">
        <v>534</v>
      </c>
      <c r="C6276" s="253" t="s">
        <v>479</v>
      </c>
      <c r="D6276" s="253" t="s">
        <v>4</v>
      </c>
      <c r="I6276" s="253"/>
      <c r="J6276" s="253">
        <f t="shared" si="99"/>
        <v>0</v>
      </c>
    </row>
    <row r="6277" spans="1:10">
      <c r="A6277" s="253">
        <v>6469</v>
      </c>
      <c r="B6277" s="253" t="s">
        <v>534</v>
      </c>
      <c r="C6277" s="253" t="s">
        <v>479</v>
      </c>
      <c r="D6277" s="253" t="s">
        <v>4</v>
      </c>
      <c r="I6277" s="253"/>
      <c r="J6277" s="253">
        <f t="shared" si="99"/>
        <v>0</v>
      </c>
    </row>
    <row r="6278" spans="1:10">
      <c r="A6278" s="253">
        <v>6470</v>
      </c>
      <c r="B6278" s="253" t="s">
        <v>534</v>
      </c>
      <c r="C6278" s="253" t="s">
        <v>479</v>
      </c>
      <c r="D6278" s="253" t="s">
        <v>4</v>
      </c>
      <c r="I6278" s="253"/>
      <c r="J6278" s="253">
        <f t="shared" si="99"/>
        <v>0</v>
      </c>
    </row>
    <row r="6279" spans="1:10">
      <c r="A6279" s="253">
        <v>6471</v>
      </c>
      <c r="B6279" s="253" t="s">
        <v>534</v>
      </c>
      <c r="C6279" s="253" t="s">
        <v>479</v>
      </c>
      <c r="D6279" s="253" t="s">
        <v>4</v>
      </c>
      <c r="I6279" s="253"/>
      <c r="J6279" s="253">
        <f t="shared" si="99"/>
        <v>0</v>
      </c>
    </row>
    <row r="6280" spans="1:10">
      <c r="A6280" s="253">
        <v>6472</v>
      </c>
      <c r="B6280" s="253" t="s">
        <v>534</v>
      </c>
      <c r="C6280" s="253" t="s">
        <v>479</v>
      </c>
      <c r="D6280" s="253" t="s">
        <v>4</v>
      </c>
      <c r="I6280" s="253"/>
      <c r="J6280" s="253">
        <f t="shared" si="99"/>
        <v>0</v>
      </c>
    </row>
    <row r="6281" spans="1:10">
      <c r="A6281" s="253">
        <v>6473</v>
      </c>
      <c r="B6281" s="253" t="s">
        <v>534</v>
      </c>
      <c r="C6281" s="253" t="s">
        <v>479</v>
      </c>
      <c r="D6281" s="253" t="s">
        <v>4</v>
      </c>
      <c r="I6281" s="253"/>
      <c r="J6281" s="253">
        <f t="shared" ref="J6281:J6344" si="100">IF(E6281="Category 1",1,IF(E6281="Category 2",2,IF(E6281="Category 3",3,0)))</f>
        <v>0</v>
      </c>
    </row>
    <row r="6282" spans="1:10">
      <c r="A6282" s="253">
        <v>6474</v>
      </c>
      <c r="B6282" s="253" t="s">
        <v>534</v>
      </c>
      <c r="C6282" s="253" t="s">
        <v>479</v>
      </c>
      <c r="D6282" s="253" t="s">
        <v>4</v>
      </c>
      <c r="I6282" s="253"/>
      <c r="J6282" s="253">
        <f t="shared" si="100"/>
        <v>0</v>
      </c>
    </row>
    <row r="6283" spans="1:10">
      <c r="A6283" s="253">
        <v>6475</v>
      </c>
      <c r="B6283" s="253" t="s">
        <v>534</v>
      </c>
      <c r="C6283" s="253" t="s">
        <v>479</v>
      </c>
      <c r="D6283" s="253" t="s">
        <v>4</v>
      </c>
      <c r="I6283" s="253"/>
      <c r="J6283" s="253">
        <f t="shared" si="100"/>
        <v>0</v>
      </c>
    </row>
    <row r="6284" spans="1:10">
      <c r="A6284" s="253">
        <v>6476</v>
      </c>
      <c r="B6284" s="253" t="s">
        <v>534</v>
      </c>
      <c r="C6284" s="253" t="s">
        <v>479</v>
      </c>
      <c r="D6284" s="253" t="s">
        <v>4</v>
      </c>
      <c r="I6284" s="253"/>
      <c r="J6284" s="253">
        <f t="shared" si="100"/>
        <v>0</v>
      </c>
    </row>
    <row r="6285" spans="1:10">
      <c r="A6285" s="253">
        <v>6477</v>
      </c>
      <c r="B6285" s="253" t="s">
        <v>534</v>
      </c>
      <c r="C6285" s="253" t="s">
        <v>479</v>
      </c>
      <c r="D6285" s="253" t="s">
        <v>4</v>
      </c>
      <c r="I6285" s="253"/>
      <c r="J6285" s="253">
        <f t="shared" si="100"/>
        <v>0</v>
      </c>
    </row>
    <row r="6286" spans="1:10">
      <c r="A6286" s="253">
        <v>6478</v>
      </c>
      <c r="B6286" s="253" t="s">
        <v>534</v>
      </c>
      <c r="C6286" s="253" t="s">
        <v>479</v>
      </c>
      <c r="D6286" s="253" t="s">
        <v>4</v>
      </c>
      <c r="I6286" s="253"/>
      <c r="J6286" s="253">
        <f t="shared" si="100"/>
        <v>0</v>
      </c>
    </row>
    <row r="6287" spans="1:10">
      <c r="A6287" s="253">
        <v>6479</v>
      </c>
      <c r="B6287" s="253" t="s">
        <v>534</v>
      </c>
      <c r="C6287" s="253" t="s">
        <v>479</v>
      </c>
      <c r="D6287" s="253" t="s">
        <v>4</v>
      </c>
      <c r="I6287" s="253"/>
      <c r="J6287" s="253">
        <f t="shared" si="100"/>
        <v>0</v>
      </c>
    </row>
    <row r="6288" spans="1:10">
      <c r="A6288" s="253">
        <v>6480</v>
      </c>
      <c r="B6288" s="253" t="s">
        <v>534</v>
      </c>
      <c r="C6288" s="253" t="s">
        <v>479</v>
      </c>
      <c r="D6288" s="253" t="s">
        <v>4</v>
      </c>
      <c r="I6288" s="253"/>
      <c r="J6288" s="253">
        <f t="shared" si="100"/>
        <v>0</v>
      </c>
    </row>
    <row r="6289" spans="1:10">
      <c r="A6289" s="253">
        <v>6481</v>
      </c>
      <c r="B6289" s="253" t="s">
        <v>534</v>
      </c>
      <c r="C6289" s="253" t="s">
        <v>479</v>
      </c>
      <c r="D6289" s="253" t="s">
        <v>4</v>
      </c>
      <c r="I6289" s="253"/>
      <c r="J6289" s="253">
        <f t="shared" si="100"/>
        <v>0</v>
      </c>
    </row>
    <row r="6290" spans="1:10">
      <c r="A6290" s="253">
        <v>6482</v>
      </c>
      <c r="B6290" s="253" t="s">
        <v>534</v>
      </c>
      <c r="C6290" s="253" t="s">
        <v>479</v>
      </c>
      <c r="D6290" s="253" t="s">
        <v>4</v>
      </c>
      <c r="I6290" s="253"/>
      <c r="J6290" s="253">
        <f t="shared" si="100"/>
        <v>0</v>
      </c>
    </row>
    <row r="6291" spans="1:10">
      <c r="A6291" s="253">
        <v>6483</v>
      </c>
      <c r="B6291" s="253" t="s">
        <v>534</v>
      </c>
      <c r="C6291" s="253" t="s">
        <v>479</v>
      </c>
      <c r="D6291" s="253" t="s">
        <v>4</v>
      </c>
      <c r="I6291" s="253"/>
      <c r="J6291" s="253">
        <f t="shared" si="100"/>
        <v>0</v>
      </c>
    </row>
    <row r="6292" spans="1:10">
      <c r="A6292" s="253">
        <v>6484</v>
      </c>
      <c r="B6292" s="253" t="s">
        <v>534</v>
      </c>
      <c r="C6292" s="253" t="s">
        <v>479</v>
      </c>
      <c r="D6292" s="253" t="s">
        <v>4</v>
      </c>
      <c r="I6292" s="253"/>
      <c r="J6292" s="253">
        <f t="shared" si="100"/>
        <v>0</v>
      </c>
    </row>
    <row r="6293" spans="1:10">
      <c r="A6293" s="253">
        <v>6485</v>
      </c>
      <c r="B6293" s="253" t="s">
        <v>534</v>
      </c>
      <c r="C6293" s="253" t="s">
        <v>479</v>
      </c>
      <c r="D6293" s="253" t="s">
        <v>4</v>
      </c>
      <c r="I6293" s="253"/>
      <c r="J6293" s="253">
        <f t="shared" si="100"/>
        <v>0</v>
      </c>
    </row>
    <row r="6294" spans="1:10">
      <c r="A6294" s="253">
        <v>6486</v>
      </c>
      <c r="B6294" s="253" t="s">
        <v>534</v>
      </c>
      <c r="C6294" s="253" t="s">
        <v>479</v>
      </c>
      <c r="D6294" s="253" t="s">
        <v>4</v>
      </c>
      <c r="I6294" s="253"/>
      <c r="J6294" s="253">
        <f t="shared" si="100"/>
        <v>0</v>
      </c>
    </row>
    <row r="6295" spans="1:10">
      <c r="A6295" s="253">
        <v>6487</v>
      </c>
      <c r="B6295" s="253" t="s">
        <v>534</v>
      </c>
      <c r="C6295" s="253" t="s">
        <v>479</v>
      </c>
      <c r="D6295" s="253" t="s">
        <v>4</v>
      </c>
      <c r="I6295" s="253"/>
      <c r="J6295" s="253">
        <f t="shared" si="100"/>
        <v>0</v>
      </c>
    </row>
    <row r="6296" spans="1:10">
      <c r="A6296" s="253">
        <v>6488</v>
      </c>
      <c r="B6296" s="253" t="s">
        <v>534</v>
      </c>
      <c r="C6296" s="253" t="s">
        <v>479</v>
      </c>
      <c r="D6296" s="253" t="s">
        <v>4</v>
      </c>
      <c r="I6296" s="253"/>
      <c r="J6296" s="253">
        <f t="shared" si="100"/>
        <v>0</v>
      </c>
    </row>
    <row r="6297" spans="1:10">
      <c r="A6297" s="253">
        <v>6489</v>
      </c>
      <c r="B6297" s="253" t="s">
        <v>534</v>
      </c>
      <c r="C6297" s="253" t="s">
        <v>479</v>
      </c>
      <c r="D6297" s="253" t="s">
        <v>4</v>
      </c>
      <c r="I6297" s="253"/>
      <c r="J6297" s="253">
        <f t="shared" si="100"/>
        <v>0</v>
      </c>
    </row>
    <row r="6298" spans="1:10">
      <c r="A6298" s="253">
        <v>6490</v>
      </c>
      <c r="B6298" s="253" t="s">
        <v>534</v>
      </c>
      <c r="C6298" s="253" t="s">
        <v>479</v>
      </c>
      <c r="D6298" s="253" t="s">
        <v>4</v>
      </c>
      <c r="I6298" s="253"/>
      <c r="J6298" s="253">
        <f t="shared" si="100"/>
        <v>0</v>
      </c>
    </row>
    <row r="6299" spans="1:10">
      <c r="A6299" s="253">
        <v>6491</v>
      </c>
      <c r="B6299" s="253" t="s">
        <v>534</v>
      </c>
      <c r="C6299" s="253" t="s">
        <v>479</v>
      </c>
      <c r="D6299" s="253" t="s">
        <v>4</v>
      </c>
      <c r="I6299" s="253"/>
      <c r="J6299" s="253">
        <f t="shared" si="100"/>
        <v>0</v>
      </c>
    </row>
    <row r="6300" spans="1:10">
      <c r="A6300" s="253">
        <v>6492</v>
      </c>
      <c r="B6300" s="253" t="s">
        <v>534</v>
      </c>
      <c r="C6300" s="253" t="s">
        <v>479</v>
      </c>
      <c r="D6300" s="253" t="s">
        <v>4</v>
      </c>
      <c r="I6300" s="253"/>
      <c r="J6300" s="253">
        <f t="shared" si="100"/>
        <v>0</v>
      </c>
    </row>
    <row r="6301" spans="1:10">
      <c r="A6301" s="253">
        <v>6493</v>
      </c>
      <c r="B6301" s="253" t="s">
        <v>534</v>
      </c>
      <c r="C6301" s="253" t="s">
        <v>479</v>
      </c>
      <c r="D6301" s="253" t="s">
        <v>4</v>
      </c>
      <c r="I6301" s="253"/>
      <c r="J6301" s="253">
        <f t="shared" si="100"/>
        <v>0</v>
      </c>
    </row>
    <row r="6302" spans="1:10">
      <c r="A6302" s="253">
        <v>6494</v>
      </c>
      <c r="B6302" s="253" t="s">
        <v>534</v>
      </c>
      <c r="C6302" s="253" t="s">
        <v>479</v>
      </c>
      <c r="D6302" s="253" t="s">
        <v>4</v>
      </c>
      <c r="I6302" s="253"/>
      <c r="J6302" s="253">
        <f t="shared" si="100"/>
        <v>0</v>
      </c>
    </row>
    <row r="6303" spans="1:10">
      <c r="A6303" s="253">
        <v>6495</v>
      </c>
      <c r="B6303" s="253" t="s">
        <v>534</v>
      </c>
      <c r="C6303" s="253" t="s">
        <v>479</v>
      </c>
      <c r="D6303" s="253" t="s">
        <v>4</v>
      </c>
      <c r="I6303" s="253"/>
      <c r="J6303" s="253">
        <f t="shared" si="100"/>
        <v>0</v>
      </c>
    </row>
    <row r="6304" spans="1:10">
      <c r="A6304" s="253">
        <v>6496</v>
      </c>
      <c r="B6304" s="253" t="s">
        <v>534</v>
      </c>
      <c r="C6304" s="253" t="s">
        <v>479</v>
      </c>
      <c r="D6304" s="253" t="s">
        <v>4</v>
      </c>
      <c r="I6304" s="253"/>
      <c r="J6304" s="253">
        <f t="shared" si="100"/>
        <v>0</v>
      </c>
    </row>
    <row r="6305" spans="1:10">
      <c r="A6305" s="253">
        <v>6497</v>
      </c>
      <c r="B6305" s="253" t="s">
        <v>534</v>
      </c>
      <c r="C6305" s="253" t="s">
        <v>479</v>
      </c>
      <c r="D6305" s="253" t="s">
        <v>4</v>
      </c>
      <c r="I6305" s="253"/>
      <c r="J6305" s="253">
        <f t="shared" si="100"/>
        <v>0</v>
      </c>
    </row>
    <row r="6306" spans="1:10">
      <c r="A6306" s="253">
        <v>6498</v>
      </c>
      <c r="B6306" s="253" t="s">
        <v>534</v>
      </c>
      <c r="C6306" s="253" t="s">
        <v>479</v>
      </c>
      <c r="D6306" s="253" t="s">
        <v>4</v>
      </c>
      <c r="I6306" s="253"/>
      <c r="J6306" s="253">
        <f t="shared" si="100"/>
        <v>0</v>
      </c>
    </row>
    <row r="6307" spans="1:10">
      <c r="A6307" s="253">
        <v>6499</v>
      </c>
      <c r="B6307" s="253" t="s">
        <v>534</v>
      </c>
      <c r="C6307" s="253" t="s">
        <v>479</v>
      </c>
      <c r="D6307" s="253" t="s">
        <v>4</v>
      </c>
      <c r="I6307" s="253"/>
      <c r="J6307" s="253">
        <f t="shared" si="100"/>
        <v>0</v>
      </c>
    </row>
    <row r="6308" spans="1:10">
      <c r="A6308" s="253">
        <v>6500</v>
      </c>
      <c r="B6308" s="253" t="s">
        <v>534</v>
      </c>
      <c r="C6308" s="253" t="s">
        <v>479</v>
      </c>
      <c r="D6308" s="253" t="s">
        <v>4</v>
      </c>
      <c r="I6308" s="253"/>
      <c r="J6308" s="253">
        <f t="shared" si="100"/>
        <v>0</v>
      </c>
    </row>
    <row r="6309" spans="1:10">
      <c r="A6309" s="253">
        <v>6501</v>
      </c>
      <c r="B6309" s="253" t="s">
        <v>534</v>
      </c>
      <c r="C6309" s="253" t="s">
        <v>479</v>
      </c>
      <c r="D6309" s="253" t="s">
        <v>4</v>
      </c>
      <c r="I6309" s="253"/>
      <c r="J6309" s="253">
        <f t="shared" si="100"/>
        <v>0</v>
      </c>
    </row>
    <row r="6310" spans="1:10">
      <c r="A6310" s="253">
        <v>6502</v>
      </c>
      <c r="B6310" s="253" t="s">
        <v>534</v>
      </c>
      <c r="C6310" s="253" t="s">
        <v>479</v>
      </c>
      <c r="D6310" s="253" t="s">
        <v>4</v>
      </c>
      <c r="I6310" s="253"/>
      <c r="J6310" s="253">
        <f t="shared" si="100"/>
        <v>0</v>
      </c>
    </row>
    <row r="6311" spans="1:10">
      <c r="A6311" s="253">
        <v>6503</v>
      </c>
      <c r="B6311" s="253" t="s">
        <v>534</v>
      </c>
      <c r="C6311" s="253" t="s">
        <v>479</v>
      </c>
      <c r="D6311" s="253" t="s">
        <v>4</v>
      </c>
      <c r="I6311" s="253"/>
      <c r="J6311" s="253">
        <f t="shared" si="100"/>
        <v>0</v>
      </c>
    </row>
    <row r="6312" spans="1:10">
      <c r="A6312" s="253">
        <v>6504</v>
      </c>
      <c r="B6312" s="253" t="s">
        <v>534</v>
      </c>
      <c r="C6312" s="253" t="s">
        <v>479</v>
      </c>
      <c r="D6312" s="253" t="s">
        <v>4</v>
      </c>
      <c r="I6312" s="253"/>
      <c r="J6312" s="253">
        <f t="shared" si="100"/>
        <v>0</v>
      </c>
    </row>
    <row r="6313" spans="1:10">
      <c r="A6313" s="253">
        <v>6505</v>
      </c>
      <c r="B6313" s="253" t="s">
        <v>534</v>
      </c>
      <c r="C6313" s="253" t="s">
        <v>479</v>
      </c>
      <c r="D6313" s="253" t="s">
        <v>4</v>
      </c>
      <c r="I6313" s="253"/>
      <c r="J6313" s="253">
        <f t="shared" si="100"/>
        <v>0</v>
      </c>
    </row>
    <row r="6314" spans="1:10">
      <c r="A6314" s="253">
        <v>6506</v>
      </c>
      <c r="B6314" s="253" t="s">
        <v>534</v>
      </c>
      <c r="C6314" s="253" t="s">
        <v>479</v>
      </c>
      <c r="D6314" s="253" t="s">
        <v>4</v>
      </c>
      <c r="I6314" s="253"/>
      <c r="J6314" s="253">
        <f t="shared" si="100"/>
        <v>0</v>
      </c>
    </row>
    <row r="6315" spans="1:10">
      <c r="A6315" s="253">
        <v>6507</v>
      </c>
      <c r="B6315" s="253" t="s">
        <v>534</v>
      </c>
      <c r="C6315" s="253" t="s">
        <v>479</v>
      </c>
      <c r="D6315" s="253" t="s">
        <v>4</v>
      </c>
      <c r="I6315" s="253"/>
      <c r="J6315" s="253">
        <f t="shared" si="100"/>
        <v>0</v>
      </c>
    </row>
    <row r="6316" spans="1:10">
      <c r="A6316" s="253">
        <v>6508</v>
      </c>
      <c r="B6316" s="253" t="s">
        <v>534</v>
      </c>
      <c r="C6316" s="253" t="s">
        <v>479</v>
      </c>
      <c r="D6316" s="253" t="s">
        <v>4</v>
      </c>
      <c r="I6316" s="253"/>
      <c r="J6316" s="253">
        <f t="shared" si="100"/>
        <v>0</v>
      </c>
    </row>
    <row r="6317" spans="1:10">
      <c r="A6317" s="253">
        <v>6509</v>
      </c>
      <c r="B6317" s="253" t="s">
        <v>534</v>
      </c>
      <c r="C6317" s="253" t="s">
        <v>479</v>
      </c>
      <c r="D6317" s="253" t="s">
        <v>4</v>
      </c>
      <c r="I6317" s="253"/>
      <c r="J6317" s="253">
        <f t="shared" si="100"/>
        <v>0</v>
      </c>
    </row>
    <row r="6318" spans="1:10">
      <c r="A6318" s="253">
        <v>6510</v>
      </c>
      <c r="B6318" s="253" t="s">
        <v>534</v>
      </c>
      <c r="C6318" s="253" t="s">
        <v>479</v>
      </c>
      <c r="D6318" s="253" t="s">
        <v>4</v>
      </c>
      <c r="I6318" s="253"/>
      <c r="J6318" s="253">
        <f t="shared" si="100"/>
        <v>0</v>
      </c>
    </row>
    <row r="6319" spans="1:10">
      <c r="A6319" s="253">
        <v>6511</v>
      </c>
      <c r="B6319" s="253" t="s">
        <v>534</v>
      </c>
      <c r="C6319" s="253" t="s">
        <v>479</v>
      </c>
      <c r="D6319" s="253" t="s">
        <v>4</v>
      </c>
      <c r="I6319" s="253"/>
      <c r="J6319" s="253">
        <f t="shared" si="100"/>
        <v>0</v>
      </c>
    </row>
    <row r="6320" spans="1:10">
      <c r="A6320" s="253">
        <v>6512</v>
      </c>
      <c r="B6320" s="253" t="s">
        <v>534</v>
      </c>
      <c r="C6320" s="253" t="s">
        <v>479</v>
      </c>
      <c r="D6320" s="253" t="s">
        <v>4</v>
      </c>
      <c r="I6320" s="253"/>
      <c r="J6320" s="253">
        <f t="shared" si="100"/>
        <v>0</v>
      </c>
    </row>
    <row r="6321" spans="1:10">
      <c r="A6321" s="253">
        <v>6513</v>
      </c>
      <c r="B6321" s="253" t="s">
        <v>534</v>
      </c>
      <c r="C6321" s="253" t="s">
        <v>479</v>
      </c>
      <c r="D6321" s="253" t="s">
        <v>4</v>
      </c>
      <c r="I6321" s="253"/>
      <c r="J6321" s="253">
        <f t="shared" si="100"/>
        <v>0</v>
      </c>
    </row>
    <row r="6322" spans="1:10">
      <c r="A6322" s="253">
        <v>6514</v>
      </c>
      <c r="B6322" s="253" t="s">
        <v>534</v>
      </c>
      <c r="C6322" s="253" t="s">
        <v>479</v>
      </c>
      <c r="D6322" s="253" t="s">
        <v>4</v>
      </c>
      <c r="I6322" s="253"/>
      <c r="J6322" s="253">
        <f t="shared" si="100"/>
        <v>0</v>
      </c>
    </row>
    <row r="6323" spans="1:10">
      <c r="A6323" s="253">
        <v>6515</v>
      </c>
      <c r="B6323" s="253" t="s">
        <v>534</v>
      </c>
      <c r="C6323" s="253" t="s">
        <v>479</v>
      </c>
      <c r="D6323" s="253" t="s">
        <v>4</v>
      </c>
      <c r="I6323" s="253"/>
      <c r="J6323" s="253">
        <f t="shared" si="100"/>
        <v>0</v>
      </c>
    </row>
    <row r="6324" spans="1:10">
      <c r="A6324" s="253">
        <v>6516</v>
      </c>
      <c r="B6324" s="253" t="s">
        <v>534</v>
      </c>
      <c r="C6324" s="253" t="s">
        <v>479</v>
      </c>
      <c r="D6324" s="253" t="s">
        <v>4</v>
      </c>
      <c r="I6324" s="253"/>
      <c r="J6324" s="253">
        <f t="shared" si="100"/>
        <v>0</v>
      </c>
    </row>
    <row r="6325" spans="1:10">
      <c r="A6325" s="253">
        <v>6517</v>
      </c>
      <c r="B6325" s="253" t="s">
        <v>534</v>
      </c>
      <c r="C6325" s="253" t="s">
        <v>479</v>
      </c>
      <c r="D6325" s="253" t="s">
        <v>4</v>
      </c>
      <c r="I6325" s="253"/>
      <c r="J6325" s="253">
        <f t="shared" si="100"/>
        <v>0</v>
      </c>
    </row>
    <row r="6326" spans="1:10">
      <c r="A6326" s="253">
        <v>6518</v>
      </c>
      <c r="B6326" s="253" t="s">
        <v>534</v>
      </c>
      <c r="C6326" s="253" t="s">
        <v>479</v>
      </c>
      <c r="D6326" s="253" t="s">
        <v>4</v>
      </c>
      <c r="I6326" s="253"/>
      <c r="J6326" s="253">
        <f t="shared" si="100"/>
        <v>0</v>
      </c>
    </row>
    <row r="6327" spans="1:10">
      <c r="A6327" s="253">
        <v>6519</v>
      </c>
      <c r="B6327" s="253" t="s">
        <v>534</v>
      </c>
      <c r="C6327" s="253" t="s">
        <v>479</v>
      </c>
      <c r="D6327" s="253" t="s">
        <v>4</v>
      </c>
      <c r="I6327" s="253"/>
      <c r="J6327" s="253">
        <f t="shared" si="100"/>
        <v>0</v>
      </c>
    </row>
    <row r="6328" spans="1:10">
      <c r="A6328" s="253">
        <v>6520</v>
      </c>
      <c r="B6328" s="253" t="s">
        <v>534</v>
      </c>
      <c r="C6328" s="253" t="s">
        <v>479</v>
      </c>
      <c r="D6328" s="253" t="s">
        <v>4</v>
      </c>
      <c r="I6328" s="253"/>
      <c r="J6328" s="253">
        <f t="shared" si="100"/>
        <v>0</v>
      </c>
    </row>
    <row r="6329" spans="1:10">
      <c r="A6329" s="253">
        <v>6521</v>
      </c>
      <c r="B6329" s="253" t="s">
        <v>534</v>
      </c>
      <c r="C6329" s="253" t="s">
        <v>479</v>
      </c>
      <c r="D6329" s="253" t="s">
        <v>4</v>
      </c>
      <c r="I6329" s="253"/>
      <c r="J6329" s="253">
        <f t="shared" si="100"/>
        <v>0</v>
      </c>
    </row>
    <row r="6330" spans="1:10">
      <c r="A6330" s="253">
        <v>6522</v>
      </c>
      <c r="B6330" s="253" t="s">
        <v>534</v>
      </c>
      <c r="C6330" s="253" t="s">
        <v>479</v>
      </c>
      <c r="D6330" s="253" t="s">
        <v>4</v>
      </c>
      <c r="I6330" s="253"/>
      <c r="J6330" s="253">
        <f t="shared" si="100"/>
        <v>0</v>
      </c>
    </row>
    <row r="6331" spans="1:10">
      <c r="A6331" s="253">
        <v>6523</v>
      </c>
      <c r="B6331" s="253" t="s">
        <v>534</v>
      </c>
      <c r="C6331" s="253" t="s">
        <v>479</v>
      </c>
      <c r="D6331" s="253" t="s">
        <v>4</v>
      </c>
      <c r="I6331" s="253"/>
      <c r="J6331" s="253">
        <f t="shared" si="100"/>
        <v>0</v>
      </c>
    </row>
    <row r="6332" spans="1:10">
      <c r="A6332" s="253">
        <v>6524</v>
      </c>
      <c r="B6332" s="253" t="s">
        <v>534</v>
      </c>
      <c r="C6332" s="253" t="s">
        <v>479</v>
      </c>
      <c r="D6332" s="253" t="s">
        <v>4</v>
      </c>
      <c r="I6332" s="253"/>
      <c r="J6332" s="253">
        <f t="shared" si="100"/>
        <v>0</v>
      </c>
    </row>
    <row r="6333" spans="1:10">
      <c r="A6333" s="253">
        <v>6525</v>
      </c>
      <c r="B6333" s="253" t="s">
        <v>534</v>
      </c>
      <c r="C6333" s="253" t="s">
        <v>479</v>
      </c>
      <c r="D6333" s="253" t="s">
        <v>4</v>
      </c>
      <c r="I6333" s="253"/>
      <c r="J6333" s="253">
        <f t="shared" si="100"/>
        <v>0</v>
      </c>
    </row>
    <row r="6334" spans="1:10">
      <c r="A6334" s="253">
        <v>6526</v>
      </c>
      <c r="B6334" s="253" t="s">
        <v>534</v>
      </c>
      <c r="C6334" s="253" t="s">
        <v>479</v>
      </c>
      <c r="D6334" s="253" t="s">
        <v>4</v>
      </c>
      <c r="I6334" s="253"/>
      <c r="J6334" s="253">
        <f t="shared" si="100"/>
        <v>0</v>
      </c>
    </row>
    <row r="6335" spans="1:10">
      <c r="A6335" s="253">
        <v>6527</v>
      </c>
      <c r="B6335" s="253" t="s">
        <v>534</v>
      </c>
      <c r="C6335" s="253" t="s">
        <v>479</v>
      </c>
      <c r="D6335" s="253" t="s">
        <v>4</v>
      </c>
      <c r="I6335" s="253"/>
      <c r="J6335" s="253">
        <f t="shared" si="100"/>
        <v>0</v>
      </c>
    </row>
    <row r="6336" spans="1:10">
      <c r="A6336" s="253">
        <v>6528</v>
      </c>
      <c r="B6336" s="253" t="s">
        <v>534</v>
      </c>
      <c r="C6336" s="253" t="s">
        <v>479</v>
      </c>
      <c r="D6336" s="253" t="s">
        <v>4</v>
      </c>
      <c r="I6336" s="253"/>
      <c r="J6336" s="253">
        <f t="shared" si="100"/>
        <v>0</v>
      </c>
    </row>
    <row r="6337" spans="1:10">
      <c r="A6337" s="253">
        <v>6529</v>
      </c>
      <c r="B6337" s="253" t="s">
        <v>534</v>
      </c>
      <c r="C6337" s="253" t="s">
        <v>479</v>
      </c>
      <c r="D6337" s="253" t="s">
        <v>4</v>
      </c>
      <c r="I6337" s="253"/>
      <c r="J6337" s="253">
        <f t="shared" si="100"/>
        <v>0</v>
      </c>
    </row>
    <row r="6338" spans="1:10">
      <c r="A6338" s="253">
        <v>6530</v>
      </c>
      <c r="B6338" s="253" t="s">
        <v>534</v>
      </c>
      <c r="C6338" s="253" t="s">
        <v>479</v>
      </c>
      <c r="D6338" s="253" t="s">
        <v>565</v>
      </c>
      <c r="E6338" s="254" t="s">
        <v>565</v>
      </c>
      <c r="G6338" s="254" t="s">
        <v>567</v>
      </c>
      <c r="J6338" s="253">
        <f t="shared" si="100"/>
        <v>1</v>
      </c>
    </row>
    <row r="6339" spans="1:10">
      <c r="A6339" s="253">
        <v>6531</v>
      </c>
      <c r="B6339" s="253" t="s">
        <v>534</v>
      </c>
      <c r="C6339" s="253" t="s">
        <v>479</v>
      </c>
      <c r="D6339" s="253" t="s">
        <v>4</v>
      </c>
      <c r="I6339" s="253"/>
      <c r="J6339" s="253">
        <f t="shared" si="100"/>
        <v>0</v>
      </c>
    </row>
    <row r="6340" spans="1:10">
      <c r="A6340" s="253">
        <v>6532</v>
      </c>
      <c r="B6340" s="253" t="s">
        <v>534</v>
      </c>
      <c r="C6340" s="253" t="s">
        <v>479</v>
      </c>
      <c r="D6340" s="253" t="s">
        <v>4</v>
      </c>
      <c r="I6340" s="253"/>
      <c r="J6340" s="253">
        <f t="shared" si="100"/>
        <v>0</v>
      </c>
    </row>
    <row r="6341" spans="1:10">
      <c r="A6341" s="253">
        <v>6533</v>
      </c>
      <c r="B6341" s="253" t="s">
        <v>534</v>
      </c>
      <c r="C6341" s="253" t="s">
        <v>479</v>
      </c>
      <c r="D6341" s="253" t="s">
        <v>4</v>
      </c>
      <c r="I6341" s="253"/>
      <c r="J6341" s="253">
        <f t="shared" si="100"/>
        <v>0</v>
      </c>
    </row>
    <row r="6342" spans="1:10">
      <c r="A6342" s="253">
        <v>6534</v>
      </c>
      <c r="B6342" s="253" t="s">
        <v>534</v>
      </c>
      <c r="C6342" s="253" t="s">
        <v>479</v>
      </c>
      <c r="D6342" s="253" t="s">
        <v>4</v>
      </c>
      <c r="I6342" s="253"/>
      <c r="J6342" s="253">
        <f t="shared" si="100"/>
        <v>0</v>
      </c>
    </row>
    <row r="6343" spans="1:10">
      <c r="A6343" s="253">
        <v>6535</v>
      </c>
      <c r="B6343" s="253" t="s">
        <v>534</v>
      </c>
      <c r="C6343" s="253" t="s">
        <v>479</v>
      </c>
      <c r="D6343" s="253" t="s">
        <v>4</v>
      </c>
      <c r="I6343" s="253"/>
      <c r="J6343" s="253">
        <f t="shared" si="100"/>
        <v>0</v>
      </c>
    </row>
    <row r="6344" spans="1:10">
      <c r="A6344" s="253">
        <v>6536</v>
      </c>
      <c r="B6344" s="253" t="s">
        <v>534</v>
      </c>
      <c r="C6344" s="253" t="s">
        <v>479</v>
      </c>
      <c r="D6344" s="253" t="s">
        <v>4</v>
      </c>
      <c r="I6344" s="253"/>
      <c r="J6344" s="253">
        <f t="shared" si="100"/>
        <v>0</v>
      </c>
    </row>
    <row r="6345" spans="1:10">
      <c r="A6345" s="253">
        <v>6537</v>
      </c>
      <c r="B6345" s="253" t="s">
        <v>534</v>
      </c>
      <c r="C6345" s="253" t="s">
        <v>479</v>
      </c>
      <c r="D6345" s="253" t="s">
        <v>4</v>
      </c>
      <c r="I6345" s="253"/>
      <c r="J6345" s="253">
        <f t="shared" ref="J6345:J6408" si="101">IF(E6345="Category 1",1,IF(E6345="Category 2",2,IF(E6345="Category 3",3,0)))</f>
        <v>0</v>
      </c>
    </row>
    <row r="6346" spans="1:10">
      <c r="A6346" s="253">
        <v>6538</v>
      </c>
      <c r="B6346" s="253" t="s">
        <v>534</v>
      </c>
      <c r="C6346" s="253" t="s">
        <v>479</v>
      </c>
      <c r="D6346" s="253" t="s">
        <v>4</v>
      </c>
      <c r="I6346" s="253"/>
      <c r="J6346" s="253">
        <f t="shared" si="101"/>
        <v>0</v>
      </c>
    </row>
    <row r="6347" spans="1:10">
      <c r="A6347" s="253">
        <v>6539</v>
      </c>
      <c r="B6347" s="253" t="s">
        <v>534</v>
      </c>
      <c r="C6347" s="253" t="s">
        <v>479</v>
      </c>
      <c r="D6347" s="253" t="s">
        <v>4</v>
      </c>
      <c r="I6347" s="253"/>
      <c r="J6347" s="253">
        <f t="shared" si="101"/>
        <v>0</v>
      </c>
    </row>
    <row r="6348" spans="1:10">
      <c r="A6348" s="253">
        <v>6540</v>
      </c>
      <c r="B6348" s="253" t="s">
        <v>534</v>
      </c>
      <c r="C6348" s="253" t="s">
        <v>479</v>
      </c>
      <c r="D6348" s="253" t="s">
        <v>4</v>
      </c>
      <c r="I6348" s="253"/>
      <c r="J6348" s="253">
        <f t="shared" si="101"/>
        <v>0</v>
      </c>
    </row>
    <row r="6349" spans="1:10">
      <c r="A6349" s="253">
        <v>6541</v>
      </c>
      <c r="B6349" s="253" t="s">
        <v>534</v>
      </c>
      <c r="C6349" s="253" t="s">
        <v>479</v>
      </c>
      <c r="D6349" s="253" t="s">
        <v>4</v>
      </c>
      <c r="I6349" s="253"/>
      <c r="J6349" s="253">
        <f t="shared" si="101"/>
        <v>0</v>
      </c>
    </row>
    <row r="6350" spans="1:10">
      <c r="A6350" s="253">
        <v>6542</v>
      </c>
      <c r="B6350" s="253" t="s">
        <v>534</v>
      </c>
      <c r="C6350" s="253" t="s">
        <v>479</v>
      </c>
      <c r="D6350" s="253" t="s">
        <v>4</v>
      </c>
      <c r="I6350" s="253"/>
      <c r="J6350" s="253">
        <f t="shared" si="101"/>
        <v>0</v>
      </c>
    </row>
    <row r="6351" spans="1:10">
      <c r="A6351" s="253">
        <v>6543</v>
      </c>
      <c r="B6351" s="253" t="s">
        <v>534</v>
      </c>
      <c r="C6351" s="253" t="s">
        <v>479</v>
      </c>
      <c r="D6351" s="253" t="s">
        <v>4</v>
      </c>
      <c r="I6351" s="253"/>
      <c r="J6351" s="253">
        <f t="shared" si="101"/>
        <v>0</v>
      </c>
    </row>
    <row r="6352" spans="1:10">
      <c r="A6352" s="253">
        <v>6544</v>
      </c>
      <c r="B6352" s="253" t="s">
        <v>534</v>
      </c>
      <c r="C6352" s="253" t="s">
        <v>479</v>
      </c>
      <c r="D6352" s="253" t="s">
        <v>4</v>
      </c>
      <c r="I6352" s="253"/>
      <c r="J6352" s="253">
        <f t="shared" si="101"/>
        <v>0</v>
      </c>
    </row>
    <row r="6353" spans="1:10">
      <c r="A6353" s="253">
        <v>6545</v>
      </c>
      <c r="B6353" s="253" t="s">
        <v>534</v>
      </c>
      <c r="C6353" s="253" t="s">
        <v>479</v>
      </c>
      <c r="D6353" s="253" t="s">
        <v>4</v>
      </c>
      <c r="I6353" s="253"/>
      <c r="J6353" s="253">
        <f t="shared" si="101"/>
        <v>0</v>
      </c>
    </row>
    <row r="6354" spans="1:10">
      <c r="A6354" s="253">
        <v>6546</v>
      </c>
      <c r="B6354" s="253" t="s">
        <v>534</v>
      </c>
      <c r="C6354" s="253" t="s">
        <v>479</v>
      </c>
      <c r="D6354" s="253" t="s">
        <v>4</v>
      </c>
      <c r="I6354" s="253"/>
      <c r="J6354" s="253">
        <f t="shared" si="101"/>
        <v>0</v>
      </c>
    </row>
    <row r="6355" spans="1:10">
      <c r="A6355" s="253">
        <v>6547</v>
      </c>
      <c r="B6355" s="253" t="s">
        <v>534</v>
      </c>
      <c r="C6355" s="253" t="s">
        <v>479</v>
      </c>
      <c r="D6355" s="253" t="s">
        <v>4</v>
      </c>
      <c r="I6355" s="253"/>
      <c r="J6355" s="253">
        <f t="shared" si="101"/>
        <v>0</v>
      </c>
    </row>
    <row r="6356" spans="1:10">
      <c r="A6356" s="253">
        <v>6548</v>
      </c>
      <c r="B6356" s="253" t="s">
        <v>534</v>
      </c>
      <c r="C6356" s="253" t="s">
        <v>479</v>
      </c>
      <c r="D6356" s="253" t="s">
        <v>4</v>
      </c>
      <c r="I6356" s="253"/>
      <c r="J6356" s="253">
        <f t="shared" si="101"/>
        <v>0</v>
      </c>
    </row>
    <row r="6357" spans="1:10">
      <c r="A6357" s="253">
        <v>6549</v>
      </c>
      <c r="B6357" s="253" t="s">
        <v>534</v>
      </c>
      <c r="C6357" s="253" t="s">
        <v>479</v>
      </c>
      <c r="D6357" s="253" t="s">
        <v>4</v>
      </c>
      <c r="I6357" s="253"/>
      <c r="J6357" s="253">
        <f t="shared" si="101"/>
        <v>0</v>
      </c>
    </row>
    <row r="6358" spans="1:10">
      <c r="A6358" s="253">
        <v>6550</v>
      </c>
      <c r="B6358" s="253" t="s">
        <v>534</v>
      </c>
      <c r="C6358" s="253" t="s">
        <v>479</v>
      </c>
      <c r="D6358" s="253" t="s">
        <v>4</v>
      </c>
      <c r="I6358" s="253"/>
      <c r="J6358" s="253">
        <f t="shared" si="101"/>
        <v>0</v>
      </c>
    </row>
    <row r="6359" spans="1:10">
      <c r="A6359" s="253">
        <v>6551</v>
      </c>
      <c r="B6359" s="253" t="s">
        <v>534</v>
      </c>
      <c r="C6359" s="253" t="s">
        <v>479</v>
      </c>
      <c r="D6359" s="253" t="s">
        <v>4</v>
      </c>
      <c r="I6359" s="253"/>
      <c r="J6359" s="253">
        <f t="shared" si="101"/>
        <v>0</v>
      </c>
    </row>
    <row r="6360" spans="1:10">
      <c r="A6360" s="253">
        <v>6552</v>
      </c>
      <c r="B6360" s="253" t="s">
        <v>534</v>
      </c>
      <c r="C6360" s="253" t="s">
        <v>479</v>
      </c>
      <c r="D6360" s="253" t="s">
        <v>4</v>
      </c>
      <c r="I6360" s="253"/>
      <c r="J6360" s="253">
        <f t="shared" si="101"/>
        <v>0</v>
      </c>
    </row>
    <row r="6361" spans="1:10">
      <c r="A6361" s="253">
        <v>6553</v>
      </c>
      <c r="B6361" s="253" t="s">
        <v>534</v>
      </c>
      <c r="C6361" s="253" t="s">
        <v>479</v>
      </c>
      <c r="D6361" s="253" t="s">
        <v>4</v>
      </c>
      <c r="I6361" s="253"/>
      <c r="J6361" s="253">
        <f t="shared" si="101"/>
        <v>0</v>
      </c>
    </row>
    <row r="6362" spans="1:10">
      <c r="A6362" s="253">
        <v>6554</v>
      </c>
      <c r="B6362" s="253" t="s">
        <v>534</v>
      </c>
      <c r="C6362" s="253" t="s">
        <v>479</v>
      </c>
      <c r="D6362" s="253" t="s">
        <v>4</v>
      </c>
      <c r="I6362" s="253"/>
      <c r="J6362" s="253">
        <f t="shared" si="101"/>
        <v>0</v>
      </c>
    </row>
    <row r="6363" spans="1:10">
      <c r="A6363" s="253">
        <v>6555</v>
      </c>
      <c r="B6363" s="253" t="s">
        <v>534</v>
      </c>
      <c r="C6363" s="253" t="s">
        <v>479</v>
      </c>
      <c r="D6363" s="253" t="s">
        <v>4</v>
      </c>
      <c r="I6363" s="253"/>
      <c r="J6363" s="253">
        <f t="shared" si="101"/>
        <v>0</v>
      </c>
    </row>
    <row r="6364" spans="1:10">
      <c r="A6364" s="253">
        <v>6556</v>
      </c>
      <c r="B6364" s="253" t="s">
        <v>534</v>
      </c>
      <c r="C6364" s="253" t="s">
        <v>479</v>
      </c>
      <c r="D6364" s="253" t="s">
        <v>4</v>
      </c>
      <c r="I6364" s="253"/>
      <c r="J6364" s="253">
        <f t="shared" si="101"/>
        <v>0</v>
      </c>
    </row>
    <row r="6365" spans="1:10">
      <c r="A6365" s="253">
        <v>6557</v>
      </c>
      <c r="B6365" s="253" t="s">
        <v>534</v>
      </c>
      <c r="C6365" s="253" t="s">
        <v>479</v>
      </c>
      <c r="D6365" s="253" t="s">
        <v>4</v>
      </c>
      <c r="I6365" s="253"/>
      <c r="J6365" s="253">
        <f t="shared" si="101"/>
        <v>0</v>
      </c>
    </row>
    <row r="6366" spans="1:10">
      <c r="A6366" s="253">
        <v>6558</v>
      </c>
      <c r="B6366" s="253" t="s">
        <v>534</v>
      </c>
      <c r="C6366" s="253" t="s">
        <v>479</v>
      </c>
      <c r="D6366" s="253" t="s">
        <v>4</v>
      </c>
      <c r="I6366" s="253"/>
      <c r="J6366" s="253">
        <f t="shared" si="101"/>
        <v>0</v>
      </c>
    </row>
    <row r="6367" spans="1:10">
      <c r="A6367" s="253">
        <v>6559</v>
      </c>
      <c r="B6367" s="253" t="s">
        <v>534</v>
      </c>
      <c r="C6367" s="253" t="s">
        <v>479</v>
      </c>
      <c r="D6367" s="253" t="s">
        <v>4</v>
      </c>
      <c r="I6367" s="253"/>
      <c r="J6367" s="253">
        <f t="shared" si="101"/>
        <v>0</v>
      </c>
    </row>
    <row r="6368" spans="1:10">
      <c r="A6368" s="253">
        <v>6560</v>
      </c>
      <c r="B6368" s="253" t="s">
        <v>534</v>
      </c>
      <c r="C6368" s="253" t="s">
        <v>479</v>
      </c>
      <c r="D6368" s="253" t="s">
        <v>4</v>
      </c>
      <c r="I6368" s="253"/>
      <c r="J6368" s="253">
        <f t="shared" si="101"/>
        <v>0</v>
      </c>
    </row>
    <row r="6369" spans="1:10">
      <c r="A6369" s="253">
        <v>6561</v>
      </c>
      <c r="B6369" s="253" t="s">
        <v>534</v>
      </c>
      <c r="C6369" s="253" t="s">
        <v>479</v>
      </c>
      <c r="D6369" s="253" t="s">
        <v>4</v>
      </c>
      <c r="I6369" s="253"/>
      <c r="J6369" s="253">
        <f t="shared" si="101"/>
        <v>0</v>
      </c>
    </row>
    <row r="6370" spans="1:10">
      <c r="A6370" s="253">
        <v>6562</v>
      </c>
      <c r="B6370" s="253" t="s">
        <v>534</v>
      </c>
      <c r="C6370" s="253" t="s">
        <v>479</v>
      </c>
      <c r="D6370" s="253" t="s">
        <v>4</v>
      </c>
      <c r="I6370" s="253"/>
      <c r="J6370" s="253">
        <f t="shared" si="101"/>
        <v>0</v>
      </c>
    </row>
    <row r="6371" spans="1:10">
      <c r="A6371" s="253">
        <v>6563</v>
      </c>
      <c r="B6371" s="253" t="s">
        <v>534</v>
      </c>
      <c r="C6371" s="253" t="s">
        <v>479</v>
      </c>
      <c r="D6371" s="253" t="s">
        <v>4</v>
      </c>
      <c r="I6371" s="253"/>
      <c r="J6371" s="253">
        <f t="shared" si="101"/>
        <v>0</v>
      </c>
    </row>
    <row r="6372" spans="1:10">
      <c r="A6372" s="253">
        <v>6564</v>
      </c>
      <c r="B6372" s="253" t="s">
        <v>534</v>
      </c>
      <c r="C6372" s="253" t="s">
        <v>479</v>
      </c>
      <c r="D6372" s="253" t="s">
        <v>4</v>
      </c>
      <c r="I6372" s="253"/>
      <c r="J6372" s="253">
        <f t="shared" si="101"/>
        <v>0</v>
      </c>
    </row>
    <row r="6373" spans="1:10">
      <c r="A6373" s="253">
        <v>6565</v>
      </c>
      <c r="B6373" s="253" t="s">
        <v>534</v>
      </c>
      <c r="C6373" s="253" t="s">
        <v>479</v>
      </c>
      <c r="D6373" s="253" t="s">
        <v>4</v>
      </c>
      <c r="I6373" s="253"/>
      <c r="J6373" s="253">
        <f t="shared" si="101"/>
        <v>0</v>
      </c>
    </row>
    <row r="6374" spans="1:10">
      <c r="A6374" s="253">
        <v>6566</v>
      </c>
      <c r="B6374" s="253" t="s">
        <v>534</v>
      </c>
      <c r="C6374" s="253" t="s">
        <v>479</v>
      </c>
      <c r="D6374" s="253" t="s">
        <v>4</v>
      </c>
      <c r="I6374" s="253"/>
      <c r="J6374" s="253">
        <f t="shared" si="101"/>
        <v>0</v>
      </c>
    </row>
    <row r="6375" spans="1:10">
      <c r="A6375" s="253">
        <v>6567</v>
      </c>
      <c r="B6375" s="253" t="s">
        <v>534</v>
      </c>
      <c r="C6375" s="253" t="s">
        <v>479</v>
      </c>
      <c r="D6375" s="253" t="s">
        <v>4</v>
      </c>
      <c r="I6375" s="253"/>
      <c r="J6375" s="253">
        <f t="shared" si="101"/>
        <v>0</v>
      </c>
    </row>
    <row r="6376" spans="1:10">
      <c r="A6376" s="253">
        <v>6568</v>
      </c>
      <c r="B6376" s="253" t="s">
        <v>534</v>
      </c>
      <c r="C6376" s="253" t="s">
        <v>479</v>
      </c>
      <c r="D6376" s="253" t="s">
        <v>4</v>
      </c>
      <c r="I6376" s="253"/>
      <c r="J6376" s="253">
        <f t="shared" si="101"/>
        <v>0</v>
      </c>
    </row>
    <row r="6377" spans="1:10">
      <c r="A6377" s="253">
        <v>6569</v>
      </c>
      <c r="B6377" s="253" t="s">
        <v>534</v>
      </c>
      <c r="C6377" s="253" t="s">
        <v>479</v>
      </c>
      <c r="D6377" s="253" t="s">
        <v>4</v>
      </c>
      <c r="I6377" s="253"/>
      <c r="J6377" s="253">
        <f t="shared" si="101"/>
        <v>0</v>
      </c>
    </row>
    <row r="6378" spans="1:10">
      <c r="A6378" s="253">
        <v>6570</v>
      </c>
      <c r="B6378" s="253" t="s">
        <v>534</v>
      </c>
      <c r="C6378" s="253" t="s">
        <v>479</v>
      </c>
      <c r="D6378" s="253" t="s">
        <v>4</v>
      </c>
      <c r="I6378" s="253"/>
      <c r="J6378" s="253">
        <f t="shared" si="101"/>
        <v>0</v>
      </c>
    </row>
    <row r="6379" spans="1:10">
      <c r="A6379" s="253">
        <v>6571</v>
      </c>
      <c r="B6379" s="253" t="s">
        <v>534</v>
      </c>
      <c r="C6379" s="253" t="s">
        <v>479</v>
      </c>
      <c r="D6379" s="253" t="s">
        <v>4</v>
      </c>
      <c r="I6379" s="253"/>
      <c r="J6379" s="253">
        <f t="shared" si="101"/>
        <v>0</v>
      </c>
    </row>
    <row r="6380" spans="1:10">
      <c r="A6380" s="253">
        <v>6572</v>
      </c>
      <c r="B6380" s="253" t="s">
        <v>534</v>
      </c>
      <c r="C6380" s="253" t="s">
        <v>479</v>
      </c>
      <c r="D6380" s="253" t="s">
        <v>4</v>
      </c>
      <c r="I6380" s="253"/>
      <c r="J6380" s="253">
        <f t="shared" si="101"/>
        <v>0</v>
      </c>
    </row>
    <row r="6381" spans="1:10">
      <c r="A6381" s="253">
        <v>6573</v>
      </c>
      <c r="B6381" s="253" t="s">
        <v>534</v>
      </c>
      <c r="C6381" s="253" t="s">
        <v>479</v>
      </c>
      <c r="D6381" s="253" t="s">
        <v>4</v>
      </c>
      <c r="I6381" s="253"/>
      <c r="J6381" s="253">
        <f t="shared" si="101"/>
        <v>0</v>
      </c>
    </row>
    <row r="6382" spans="1:10">
      <c r="A6382" s="253">
        <v>6574</v>
      </c>
      <c r="B6382" s="253" t="s">
        <v>534</v>
      </c>
      <c r="C6382" s="253" t="s">
        <v>479</v>
      </c>
      <c r="D6382" s="253" t="s">
        <v>4</v>
      </c>
      <c r="I6382" s="253"/>
      <c r="J6382" s="253">
        <f t="shared" si="101"/>
        <v>0</v>
      </c>
    </row>
    <row r="6383" spans="1:10">
      <c r="A6383" s="253">
        <v>6575</v>
      </c>
      <c r="B6383" s="253" t="s">
        <v>534</v>
      </c>
      <c r="C6383" s="253" t="s">
        <v>479</v>
      </c>
      <c r="D6383" s="253" t="s">
        <v>4</v>
      </c>
      <c r="I6383" s="253"/>
      <c r="J6383" s="253">
        <f t="shared" si="101"/>
        <v>0</v>
      </c>
    </row>
    <row r="6384" spans="1:10">
      <c r="A6384" s="253">
        <v>6576</v>
      </c>
      <c r="B6384" s="253" t="s">
        <v>534</v>
      </c>
      <c r="C6384" s="253" t="s">
        <v>479</v>
      </c>
      <c r="D6384" s="253" t="s">
        <v>4</v>
      </c>
      <c r="I6384" s="253"/>
      <c r="J6384" s="253">
        <f t="shared" si="101"/>
        <v>0</v>
      </c>
    </row>
    <row r="6385" spans="1:10">
      <c r="A6385" s="253">
        <v>6577</v>
      </c>
      <c r="B6385" s="253" t="s">
        <v>534</v>
      </c>
      <c r="C6385" s="253" t="s">
        <v>479</v>
      </c>
      <c r="D6385" s="253" t="s">
        <v>4</v>
      </c>
      <c r="I6385" s="253"/>
      <c r="J6385" s="253">
        <f t="shared" si="101"/>
        <v>0</v>
      </c>
    </row>
    <row r="6386" spans="1:10">
      <c r="A6386" s="253">
        <v>6578</v>
      </c>
      <c r="B6386" s="253" t="s">
        <v>534</v>
      </c>
      <c r="C6386" s="253" t="s">
        <v>479</v>
      </c>
      <c r="D6386" s="253" t="s">
        <v>4</v>
      </c>
      <c r="I6386" s="253"/>
      <c r="J6386" s="253">
        <f t="shared" si="101"/>
        <v>0</v>
      </c>
    </row>
    <row r="6387" spans="1:10">
      <c r="A6387" s="253">
        <v>6579</v>
      </c>
      <c r="B6387" s="253" t="s">
        <v>534</v>
      </c>
      <c r="C6387" s="253" t="s">
        <v>479</v>
      </c>
      <c r="D6387" s="253" t="s">
        <v>4</v>
      </c>
      <c r="I6387" s="253"/>
      <c r="J6387" s="253">
        <f t="shared" si="101"/>
        <v>0</v>
      </c>
    </row>
    <row r="6388" spans="1:10">
      <c r="A6388" s="253">
        <v>6580</v>
      </c>
      <c r="B6388" s="253" t="s">
        <v>534</v>
      </c>
      <c r="C6388" s="253" t="s">
        <v>479</v>
      </c>
      <c r="D6388" s="253" t="s">
        <v>4</v>
      </c>
      <c r="I6388" s="253"/>
      <c r="J6388" s="253">
        <f t="shared" si="101"/>
        <v>0</v>
      </c>
    </row>
    <row r="6389" spans="1:10">
      <c r="A6389" s="253">
        <v>6581</v>
      </c>
      <c r="B6389" s="253" t="s">
        <v>534</v>
      </c>
      <c r="C6389" s="253" t="s">
        <v>479</v>
      </c>
      <c r="D6389" s="253" t="s">
        <v>4</v>
      </c>
      <c r="I6389" s="253"/>
      <c r="J6389" s="253">
        <f t="shared" si="101"/>
        <v>0</v>
      </c>
    </row>
    <row r="6390" spans="1:10">
      <c r="A6390" s="253">
        <v>6582</v>
      </c>
      <c r="B6390" s="253" t="s">
        <v>534</v>
      </c>
      <c r="C6390" s="253" t="s">
        <v>479</v>
      </c>
      <c r="D6390" s="253" t="s">
        <v>4</v>
      </c>
      <c r="I6390" s="253"/>
      <c r="J6390" s="253">
        <f t="shared" si="101"/>
        <v>0</v>
      </c>
    </row>
    <row r="6391" spans="1:10">
      <c r="A6391" s="253">
        <v>6583</v>
      </c>
      <c r="B6391" s="253" t="s">
        <v>534</v>
      </c>
      <c r="C6391" s="253" t="s">
        <v>479</v>
      </c>
      <c r="D6391" s="253" t="s">
        <v>4</v>
      </c>
      <c r="I6391" s="253"/>
      <c r="J6391" s="253">
        <f t="shared" si="101"/>
        <v>0</v>
      </c>
    </row>
    <row r="6392" spans="1:10">
      <c r="A6392" s="253">
        <v>6584</v>
      </c>
      <c r="B6392" s="253" t="s">
        <v>534</v>
      </c>
      <c r="C6392" s="253" t="s">
        <v>479</v>
      </c>
      <c r="D6392" s="253" t="s">
        <v>4</v>
      </c>
      <c r="I6392" s="253"/>
      <c r="J6392" s="253">
        <f t="shared" si="101"/>
        <v>0</v>
      </c>
    </row>
    <row r="6393" spans="1:10">
      <c r="A6393" s="253">
        <v>6585</v>
      </c>
      <c r="B6393" s="253" t="s">
        <v>534</v>
      </c>
      <c r="C6393" s="253" t="s">
        <v>479</v>
      </c>
      <c r="D6393" s="253" t="s">
        <v>4</v>
      </c>
      <c r="I6393" s="253"/>
      <c r="J6393" s="253">
        <f t="shared" si="101"/>
        <v>0</v>
      </c>
    </row>
    <row r="6394" spans="1:10">
      <c r="A6394" s="253">
        <v>6586</v>
      </c>
      <c r="B6394" s="253" t="s">
        <v>534</v>
      </c>
      <c r="C6394" s="253" t="s">
        <v>479</v>
      </c>
      <c r="D6394" s="253" t="s">
        <v>4</v>
      </c>
      <c r="I6394" s="253"/>
      <c r="J6394" s="253">
        <f t="shared" si="101"/>
        <v>0</v>
      </c>
    </row>
    <row r="6395" spans="1:10">
      <c r="A6395" s="253">
        <v>6587</v>
      </c>
      <c r="B6395" s="253" t="s">
        <v>534</v>
      </c>
      <c r="C6395" s="253" t="s">
        <v>479</v>
      </c>
      <c r="D6395" s="253" t="s">
        <v>4</v>
      </c>
      <c r="I6395" s="253"/>
      <c r="J6395" s="253">
        <f t="shared" si="101"/>
        <v>0</v>
      </c>
    </row>
    <row r="6396" spans="1:10">
      <c r="A6396" s="253">
        <v>6588</v>
      </c>
      <c r="B6396" s="253" t="s">
        <v>534</v>
      </c>
      <c r="C6396" s="253" t="s">
        <v>479</v>
      </c>
      <c r="D6396" s="253" t="s">
        <v>4</v>
      </c>
      <c r="I6396" s="253"/>
      <c r="J6396" s="253">
        <f t="shared" si="101"/>
        <v>0</v>
      </c>
    </row>
    <row r="6397" spans="1:10">
      <c r="A6397" s="253">
        <v>6589</v>
      </c>
      <c r="B6397" s="253" t="s">
        <v>534</v>
      </c>
      <c r="C6397" s="253" t="s">
        <v>479</v>
      </c>
      <c r="D6397" s="253" t="s">
        <v>4</v>
      </c>
      <c r="I6397" s="253"/>
      <c r="J6397" s="253">
        <f t="shared" si="101"/>
        <v>0</v>
      </c>
    </row>
    <row r="6398" spans="1:10">
      <c r="A6398" s="253">
        <v>6590</v>
      </c>
      <c r="B6398" s="253" t="s">
        <v>534</v>
      </c>
      <c r="C6398" s="253" t="s">
        <v>479</v>
      </c>
      <c r="D6398" s="253" t="s">
        <v>4</v>
      </c>
      <c r="I6398" s="253"/>
      <c r="J6398" s="253">
        <f t="shared" si="101"/>
        <v>0</v>
      </c>
    </row>
    <row r="6399" spans="1:10">
      <c r="A6399" s="253">
        <v>6591</v>
      </c>
      <c r="B6399" s="253" t="s">
        <v>534</v>
      </c>
      <c r="C6399" s="253" t="s">
        <v>479</v>
      </c>
      <c r="D6399" s="253" t="s">
        <v>4</v>
      </c>
      <c r="I6399" s="253"/>
      <c r="J6399" s="253">
        <f t="shared" si="101"/>
        <v>0</v>
      </c>
    </row>
    <row r="6400" spans="1:10">
      <c r="A6400" s="253">
        <v>6592</v>
      </c>
      <c r="B6400" s="253" t="s">
        <v>534</v>
      </c>
      <c r="C6400" s="253" t="s">
        <v>479</v>
      </c>
      <c r="D6400" s="253" t="s">
        <v>4</v>
      </c>
      <c r="I6400" s="253"/>
      <c r="J6400" s="253">
        <f t="shared" si="101"/>
        <v>0</v>
      </c>
    </row>
    <row r="6401" spans="1:10">
      <c r="A6401" s="253">
        <v>6593</v>
      </c>
      <c r="B6401" s="253" t="s">
        <v>534</v>
      </c>
      <c r="C6401" s="253" t="s">
        <v>479</v>
      </c>
      <c r="D6401" s="253" t="s">
        <v>4</v>
      </c>
      <c r="I6401" s="253"/>
      <c r="J6401" s="253">
        <f t="shared" si="101"/>
        <v>0</v>
      </c>
    </row>
    <row r="6402" spans="1:10">
      <c r="A6402" s="253">
        <v>6594</v>
      </c>
      <c r="B6402" s="253" t="s">
        <v>534</v>
      </c>
      <c r="C6402" s="253" t="s">
        <v>479</v>
      </c>
      <c r="D6402" s="253" t="s">
        <v>4</v>
      </c>
      <c r="I6402" s="253"/>
      <c r="J6402" s="253">
        <f t="shared" si="101"/>
        <v>0</v>
      </c>
    </row>
    <row r="6403" spans="1:10">
      <c r="A6403" s="253">
        <v>6595</v>
      </c>
      <c r="B6403" s="253" t="s">
        <v>534</v>
      </c>
      <c r="C6403" s="253" t="s">
        <v>479</v>
      </c>
      <c r="D6403" s="253" t="s">
        <v>4</v>
      </c>
      <c r="I6403" s="253"/>
      <c r="J6403" s="253">
        <f t="shared" si="101"/>
        <v>0</v>
      </c>
    </row>
    <row r="6404" spans="1:10">
      <c r="A6404" s="253">
        <v>6596</v>
      </c>
      <c r="B6404" s="253" t="s">
        <v>534</v>
      </c>
      <c r="C6404" s="253" t="s">
        <v>479</v>
      </c>
      <c r="D6404" s="253" t="s">
        <v>4</v>
      </c>
      <c r="I6404" s="253"/>
      <c r="J6404" s="253">
        <f t="shared" si="101"/>
        <v>0</v>
      </c>
    </row>
    <row r="6405" spans="1:10">
      <c r="A6405" s="253">
        <v>6597</v>
      </c>
      <c r="B6405" s="253" t="s">
        <v>534</v>
      </c>
      <c r="C6405" s="253" t="s">
        <v>479</v>
      </c>
      <c r="D6405" s="253" t="s">
        <v>4</v>
      </c>
      <c r="I6405" s="253"/>
      <c r="J6405" s="253">
        <f t="shared" si="101"/>
        <v>0</v>
      </c>
    </row>
    <row r="6406" spans="1:10">
      <c r="A6406" s="253">
        <v>6598</v>
      </c>
      <c r="B6406" s="253" t="s">
        <v>534</v>
      </c>
      <c r="C6406" s="253" t="s">
        <v>479</v>
      </c>
      <c r="D6406" s="253" t="s">
        <v>4</v>
      </c>
      <c r="I6406" s="253"/>
      <c r="J6406" s="253">
        <f t="shared" si="101"/>
        <v>0</v>
      </c>
    </row>
    <row r="6407" spans="1:10">
      <c r="A6407" s="253">
        <v>6599</v>
      </c>
      <c r="B6407" s="253" t="s">
        <v>534</v>
      </c>
      <c r="C6407" s="253" t="s">
        <v>479</v>
      </c>
      <c r="D6407" s="253" t="s">
        <v>4</v>
      </c>
      <c r="I6407" s="253"/>
      <c r="J6407" s="253">
        <f t="shared" si="101"/>
        <v>0</v>
      </c>
    </row>
    <row r="6408" spans="1:10">
      <c r="A6408" s="253">
        <v>6600</v>
      </c>
      <c r="B6408" s="253" t="s">
        <v>534</v>
      </c>
      <c r="C6408" s="253" t="s">
        <v>479</v>
      </c>
      <c r="D6408" s="253" t="s">
        <v>4</v>
      </c>
      <c r="I6408" s="253"/>
      <c r="J6408" s="253">
        <f t="shared" si="101"/>
        <v>0</v>
      </c>
    </row>
    <row r="6409" spans="1:10">
      <c r="A6409" s="253">
        <v>6601</v>
      </c>
      <c r="B6409" s="253" t="s">
        <v>534</v>
      </c>
      <c r="C6409" s="253" t="s">
        <v>479</v>
      </c>
      <c r="D6409" s="253" t="s">
        <v>4</v>
      </c>
      <c r="I6409" s="253"/>
      <c r="J6409" s="253">
        <f t="shared" ref="J6409:J6472" si="102">IF(E6409="Category 1",1,IF(E6409="Category 2",2,IF(E6409="Category 3",3,0)))</f>
        <v>0</v>
      </c>
    </row>
    <row r="6410" spans="1:10">
      <c r="A6410" s="253">
        <v>6602</v>
      </c>
      <c r="B6410" s="253" t="s">
        <v>534</v>
      </c>
      <c r="C6410" s="253" t="s">
        <v>479</v>
      </c>
      <c r="D6410" s="253" t="s">
        <v>4</v>
      </c>
      <c r="I6410" s="253"/>
      <c r="J6410" s="253">
        <f t="shared" si="102"/>
        <v>0</v>
      </c>
    </row>
    <row r="6411" spans="1:10">
      <c r="A6411" s="253">
        <v>6603</v>
      </c>
      <c r="B6411" s="253" t="s">
        <v>534</v>
      </c>
      <c r="C6411" s="253" t="s">
        <v>479</v>
      </c>
      <c r="D6411" s="253" t="s">
        <v>4</v>
      </c>
      <c r="I6411" s="253"/>
      <c r="J6411" s="253">
        <f t="shared" si="102"/>
        <v>0</v>
      </c>
    </row>
    <row r="6412" spans="1:10">
      <c r="A6412" s="253">
        <v>6604</v>
      </c>
      <c r="B6412" s="253" t="s">
        <v>534</v>
      </c>
      <c r="C6412" s="253" t="s">
        <v>479</v>
      </c>
      <c r="D6412" s="253" t="s">
        <v>4</v>
      </c>
      <c r="I6412" s="253"/>
      <c r="J6412" s="253">
        <f t="shared" si="102"/>
        <v>0</v>
      </c>
    </row>
    <row r="6413" spans="1:10">
      <c r="A6413" s="253">
        <v>6605</v>
      </c>
      <c r="B6413" s="253" t="s">
        <v>534</v>
      </c>
      <c r="C6413" s="253" t="s">
        <v>479</v>
      </c>
      <c r="D6413" s="253" t="s">
        <v>4</v>
      </c>
      <c r="I6413" s="253"/>
      <c r="J6413" s="253">
        <f t="shared" si="102"/>
        <v>0</v>
      </c>
    </row>
    <row r="6414" spans="1:10">
      <c r="A6414" s="253">
        <v>6606</v>
      </c>
      <c r="B6414" s="253" t="s">
        <v>534</v>
      </c>
      <c r="C6414" s="253" t="s">
        <v>479</v>
      </c>
      <c r="D6414" s="253" t="s">
        <v>4</v>
      </c>
      <c r="I6414" s="253"/>
      <c r="J6414" s="253">
        <f t="shared" si="102"/>
        <v>0</v>
      </c>
    </row>
    <row r="6415" spans="1:10">
      <c r="A6415" s="253">
        <v>6607</v>
      </c>
      <c r="B6415" s="253" t="s">
        <v>534</v>
      </c>
      <c r="C6415" s="253" t="s">
        <v>479</v>
      </c>
      <c r="D6415" s="253" t="s">
        <v>4</v>
      </c>
      <c r="I6415" s="253"/>
      <c r="J6415" s="253">
        <f t="shared" si="102"/>
        <v>0</v>
      </c>
    </row>
    <row r="6416" spans="1:10">
      <c r="A6416" s="253">
        <v>6608</v>
      </c>
      <c r="B6416" s="253" t="s">
        <v>534</v>
      </c>
      <c r="C6416" s="253" t="s">
        <v>479</v>
      </c>
      <c r="D6416" s="253" t="s">
        <v>4</v>
      </c>
      <c r="I6416" s="253"/>
      <c r="J6416" s="253">
        <f t="shared" si="102"/>
        <v>0</v>
      </c>
    </row>
    <row r="6417" spans="1:10">
      <c r="A6417" s="253">
        <v>6609</v>
      </c>
      <c r="B6417" s="253" t="s">
        <v>534</v>
      </c>
      <c r="C6417" s="253" t="s">
        <v>479</v>
      </c>
      <c r="D6417" s="253" t="s">
        <v>4</v>
      </c>
      <c r="I6417" s="253"/>
      <c r="J6417" s="253">
        <f t="shared" si="102"/>
        <v>0</v>
      </c>
    </row>
    <row r="6418" spans="1:10">
      <c r="A6418" s="253">
        <v>6610</v>
      </c>
      <c r="B6418" s="253" t="s">
        <v>534</v>
      </c>
      <c r="C6418" s="253" t="s">
        <v>479</v>
      </c>
      <c r="D6418" s="253" t="s">
        <v>4</v>
      </c>
      <c r="I6418" s="253"/>
      <c r="J6418" s="253">
        <f t="shared" si="102"/>
        <v>0</v>
      </c>
    </row>
    <row r="6419" spans="1:10">
      <c r="A6419" s="253">
        <v>6611</v>
      </c>
      <c r="B6419" s="253" t="s">
        <v>534</v>
      </c>
      <c r="C6419" s="253" t="s">
        <v>479</v>
      </c>
      <c r="D6419" s="253" t="s">
        <v>4</v>
      </c>
      <c r="I6419" s="253"/>
      <c r="J6419" s="253">
        <f t="shared" si="102"/>
        <v>0</v>
      </c>
    </row>
    <row r="6420" spans="1:10">
      <c r="A6420" s="253">
        <v>6612</v>
      </c>
      <c r="B6420" s="253" t="s">
        <v>534</v>
      </c>
      <c r="C6420" s="253" t="s">
        <v>479</v>
      </c>
      <c r="D6420" s="253" t="s">
        <v>4</v>
      </c>
      <c r="I6420" s="253"/>
      <c r="J6420" s="253">
        <f t="shared" si="102"/>
        <v>0</v>
      </c>
    </row>
    <row r="6421" spans="1:10">
      <c r="A6421" s="253">
        <v>6613</v>
      </c>
      <c r="B6421" s="253" t="s">
        <v>534</v>
      </c>
      <c r="C6421" s="253" t="s">
        <v>479</v>
      </c>
      <c r="D6421" s="253" t="s">
        <v>4</v>
      </c>
      <c r="I6421" s="253"/>
      <c r="J6421" s="253">
        <f t="shared" si="102"/>
        <v>0</v>
      </c>
    </row>
    <row r="6422" spans="1:10">
      <c r="A6422" s="253">
        <v>6614</v>
      </c>
      <c r="B6422" s="253" t="s">
        <v>534</v>
      </c>
      <c r="C6422" s="253" t="s">
        <v>479</v>
      </c>
      <c r="D6422" s="253" t="s">
        <v>4</v>
      </c>
      <c r="I6422" s="253"/>
      <c r="J6422" s="253">
        <f t="shared" si="102"/>
        <v>0</v>
      </c>
    </row>
    <row r="6423" spans="1:10">
      <c r="A6423" s="253">
        <v>6615</v>
      </c>
      <c r="B6423" s="253" t="s">
        <v>534</v>
      </c>
      <c r="C6423" s="253" t="s">
        <v>479</v>
      </c>
      <c r="D6423" s="253" t="s">
        <v>4</v>
      </c>
      <c r="I6423" s="253"/>
      <c r="J6423" s="253">
        <f t="shared" si="102"/>
        <v>0</v>
      </c>
    </row>
    <row r="6424" spans="1:10">
      <c r="A6424" s="253">
        <v>6616</v>
      </c>
      <c r="B6424" s="253" t="s">
        <v>534</v>
      </c>
      <c r="C6424" s="253" t="s">
        <v>479</v>
      </c>
      <c r="D6424" s="253" t="s">
        <v>4</v>
      </c>
      <c r="I6424" s="253"/>
      <c r="J6424" s="253">
        <f t="shared" si="102"/>
        <v>0</v>
      </c>
    </row>
    <row r="6425" spans="1:10">
      <c r="A6425" s="253">
        <v>6617</v>
      </c>
      <c r="B6425" s="253" t="s">
        <v>534</v>
      </c>
      <c r="C6425" s="253" t="s">
        <v>479</v>
      </c>
      <c r="D6425" s="253" t="s">
        <v>4</v>
      </c>
      <c r="I6425" s="253"/>
      <c r="J6425" s="253">
        <f t="shared" si="102"/>
        <v>0</v>
      </c>
    </row>
    <row r="6426" spans="1:10">
      <c r="A6426" s="253">
        <v>6618</v>
      </c>
      <c r="B6426" s="253" t="s">
        <v>534</v>
      </c>
      <c r="C6426" s="253" t="s">
        <v>479</v>
      </c>
      <c r="D6426" s="253" t="s">
        <v>4</v>
      </c>
      <c r="I6426" s="253"/>
      <c r="J6426" s="253">
        <f t="shared" si="102"/>
        <v>0</v>
      </c>
    </row>
    <row r="6427" spans="1:10">
      <c r="A6427" s="253">
        <v>6619</v>
      </c>
      <c r="B6427" s="253" t="s">
        <v>534</v>
      </c>
      <c r="C6427" s="253" t="s">
        <v>479</v>
      </c>
      <c r="D6427" s="253" t="s">
        <v>4</v>
      </c>
      <c r="I6427" s="253"/>
      <c r="J6427" s="253">
        <f t="shared" si="102"/>
        <v>0</v>
      </c>
    </row>
    <row r="6428" spans="1:10">
      <c r="A6428" s="253">
        <v>6620</v>
      </c>
      <c r="B6428" s="253" t="s">
        <v>534</v>
      </c>
      <c r="C6428" s="253" t="s">
        <v>479</v>
      </c>
      <c r="D6428" s="253" t="s">
        <v>4</v>
      </c>
      <c r="I6428" s="253"/>
      <c r="J6428" s="253">
        <f t="shared" si="102"/>
        <v>0</v>
      </c>
    </row>
    <row r="6429" spans="1:10">
      <c r="A6429" s="253">
        <v>6621</v>
      </c>
      <c r="B6429" s="253" t="s">
        <v>534</v>
      </c>
      <c r="C6429" s="253" t="s">
        <v>479</v>
      </c>
      <c r="D6429" s="253" t="s">
        <v>4</v>
      </c>
      <c r="I6429" s="253"/>
      <c r="J6429" s="253">
        <f t="shared" si="102"/>
        <v>0</v>
      </c>
    </row>
    <row r="6430" spans="1:10">
      <c r="A6430" s="253">
        <v>6622</v>
      </c>
      <c r="B6430" s="253" t="s">
        <v>534</v>
      </c>
      <c r="C6430" s="253" t="s">
        <v>479</v>
      </c>
      <c r="D6430" s="253" t="s">
        <v>4</v>
      </c>
      <c r="I6430" s="253"/>
      <c r="J6430" s="253">
        <f t="shared" si="102"/>
        <v>0</v>
      </c>
    </row>
    <row r="6431" spans="1:10">
      <c r="A6431" s="253">
        <v>6623</v>
      </c>
      <c r="B6431" s="253" t="s">
        <v>534</v>
      </c>
      <c r="C6431" s="253" t="s">
        <v>479</v>
      </c>
      <c r="D6431" s="253" t="s">
        <v>4</v>
      </c>
      <c r="I6431" s="253"/>
      <c r="J6431" s="253">
        <f t="shared" si="102"/>
        <v>0</v>
      </c>
    </row>
    <row r="6432" spans="1:10">
      <c r="A6432" s="253">
        <v>6624</v>
      </c>
      <c r="B6432" s="253" t="s">
        <v>534</v>
      </c>
      <c r="C6432" s="253" t="s">
        <v>479</v>
      </c>
      <c r="D6432" s="253" t="s">
        <v>4</v>
      </c>
      <c r="I6432" s="253"/>
      <c r="J6432" s="253">
        <f t="shared" si="102"/>
        <v>0</v>
      </c>
    </row>
    <row r="6433" spans="1:10">
      <c r="A6433" s="253">
        <v>6625</v>
      </c>
      <c r="B6433" s="253" t="s">
        <v>534</v>
      </c>
      <c r="C6433" s="253" t="s">
        <v>479</v>
      </c>
      <c r="D6433" s="253" t="s">
        <v>4</v>
      </c>
      <c r="I6433" s="253"/>
      <c r="J6433" s="253">
        <f t="shared" si="102"/>
        <v>0</v>
      </c>
    </row>
    <row r="6434" spans="1:10">
      <c r="A6434" s="253">
        <v>6626</v>
      </c>
      <c r="B6434" s="253" t="s">
        <v>534</v>
      </c>
      <c r="C6434" s="253" t="s">
        <v>479</v>
      </c>
      <c r="D6434" s="253" t="s">
        <v>4</v>
      </c>
      <c r="I6434" s="253"/>
      <c r="J6434" s="253">
        <f t="shared" si="102"/>
        <v>0</v>
      </c>
    </row>
    <row r="6435" spans="1:10">
      <c r="A6435" s="253">
        <v>6627</v>
      </c>
      <c r="B6435" s="253" t="s">
        <v>534</v>
      </c>
      <c r="C6435" s="253" t="s">
        <v>479</v>
      </c>
      <c r="D6435" s="253" t="s">
        <v>4</v>
      </c>
      <c r="I6435" s="253"/>
      <c r="J6435" s="253">
        <f t="shared" si="102"/>
        <v>0</v>
      </c>
    </row>
    <row r="6436" spans="1:10">
      <c r="A6436" s="253">
        <v>6628</v>
      </c>
      <c r="B6436" s="253" t="s">
        <v>534</v>
      </c>
      <c r="C6436" s="253" t="s">
        <v>479</v>
      </c>
      <c r="D6436" s="253" t="s">
        <v>4</v>
      </c>
      <c r="I6436" s="253"/>
      <c r="J6436" s="253">
        <f t="shared" si="102"/>
        <v>0</v>
      </c>
    </row>
    <row r="6437" spans="1:10">
      <c r="A6437" s="253">
        <v>6629</v>
      </c>
      <c r="B6437" s="253" t="s">
        <v>534</v>
      </c>
      <c r="C6437" s="253" t="s">
        <v>479</v>
      </c>
      <c r="D6437" s="253" t="s">
        <v>4</v>
      </c>
      <c r="I6437" s="253"/>
      <c r="J6437" s="253">
        <f t="shared" si="102"/>
        <v>0</v>
      </c>
    </row>
    <row r="6438" spans="1:10">
      <c r="A6438" s="253">
        <v>6630</v>
      </c>
      <c r="B6438" s="253" t="s">
        <v>534</v>
      </c>
      <c r="C6438" s="253" t="s">
        <v>479</v>
      </c>
      <c r="D6438" s="253" t="s">
        <v>4</v>
      </c>
      <c r="I6438" s="253"/>
      <c r="J6438" s="253">
        <f t="shared" si="102"/>
        <v>0</v>
      </c>
    </row>
    <row r="6439" spans="1:10">
      <c r="A6439" s="253">
        <v>6631</v>
      </c>
      <c r="B6439" s="253" t="s">
        <v>534</v>
      </c>
      <c r="C6439" s="253" t="s">
        <v>479</v>
      </c>
      <c r="D6439" s="253" t="s">
        <v>4</v>
      </c>
      <c r="I6439" s="253"/>
      <c r="J6439" s="253">
        <f t="shared" si="102"/>
        <v>0</v>
      </c>
    </row>
    <row r="6440" spans="1:10">
      <c r="A6440" s="253">
        <v>6632</v>
      </c>
      <c r="B6440" s="253" t="s">
        <v>534</v>
      </c>
      <c r="C6440" s="253" t="s">
        <v>479</v>
      </c>
      <c r="D6440" s="253" t="s">
        <v>4</v>
      </c>
      <c r="I6440" s="253"/>
      <c r="J6440" s="253">
        <f t="shared" si="102"/>
        <v>0</v>
      </c>
    </row>
    <row r="6441" spans="1:10">
      <c r="A6441" s="253">
        <v>6633</v>
      </c>
      <c r="B6441" s="253" t="s">
        <v>534</v>
      </c>
      <c r="C6441" s="253" t="s">
        <v>479</v>
      </c>
      <c r="D6441" s="253" t="s">
        <v>4</v>
      </c>
      <c r="I6441" s="253"/>
      <c r="J6441" s="253">
        <f t="shared" si="102"/>
        <v>0</v>
      </c>
    </row>
    <row r="6442" spans="1:10">
      <c r="A6442" s="253">
        <v>6634</v>
      </c>
      <c r="B6442" s="253" t="s">
        <v>534</v>
      </c>
      <c r="C6442" s="253" t="s">
        <v>479</v>
      </c>
      <c r="D6442" s="253" t="s">
        <v>4</v>
      </c>
      <c r="I6442" s="253"/>
      <c r="J6442" s="253">
        <f t="shared" si="102"/>
        <v>0</v>
      </c>
    </row>
    <row r="6443" spans="1:10">
      <c r="A6443" s="253">
        <v>6635</v>
      </c>
      <c r="B6443" s="253" t="s">
        <v>534</v>
      </c>
      <c r="C6443" s="253" t="s">
        <v>479</v>
      </c>
      <c r="D6443" s="253" t="s">
        <v>4</v>
      </c>
      <c r="I6443" s="253"/>
      <c r="J6443" s="253">
        <f t="shared" si="102"/>
        <v>0</v>
      </c>
    </row>
    <row r="6444" spans="1:10">
      <c r="A6444" s="253">
        <v>6636</v>
      </c>
      <c r="B6444" s="253" t="s">
        <v>534</v>
      </c>
      <c r="C6444" s="253" t="s">
        <v>479</v>
      </c>
      <c r="D6444" s="253" t="s">
        <v>4</v>
      </c>
      <c r="I6444" s="253"/>
      <c r="J6444" s="253">
        <f t="shared" si="102"/>
        <v>0</v>
      </c>
    </row>
    <row r="6445" spans="1:10">
      <c r="A6445" s="253">
        <v>6637</v>
      </c>
      <c r="B6445" s="253" t="s">
        <v>534</v>
      </c>
      <c r="C6445" s="253" t="s">
        <v>479</v>
      </c>
      <c r="D6445" s="253" t="s">
        <v>4</v>
      </c>
      <c r="I6445" s="253"/>
      <c r="J6445" s="253">
        <f t="shared" si="102"/>
        <v>0</v>
      </c>
    </row>
    <row r="6446" spans="1:10">
      <c r="A6446" s="253">
        <v>6638</v>
      </c>
      <c r="B6446" s="253" t="s">
        <v>534</v>
      </c>
      <c r="C6446" s="253" t="s">
        <v>479</v>
      </c>
      <c r="D6446" s="253" t="s">
        <v>4</v>
      </c>
      <c r="I6446" s="253"/>
      <c r="J6446" s="253">
        <f t="shared" si="102"/>
        <v>0</v>
      </c>
    </row>
    <row r="6447" spans="1:10">
      <c r="A6447" s="253">
        <v>6639</v>
      </c>
      <c r="B6447" s="253" t="s">
        <v>534</v>
      </c>
      <c r="C6447" s="253" t="s">
        <v>479</v>
      </c>
      <c r="D6447" s="253" t="s">
        <v>4</v>
      </c>
      <c r="I6447" s="253"/>
      <c r="J6447" s="253">
        <f t="shared" si="102"/>
        <v>0</v>
      </c>
    </row>
    <row r="6448" spans="1:10">
      <c r="A6448" s="253">
        <v>6640</v>
      </c>
      <c r="B6448" s="253" t="s">
        <v>534</v>
      </c>
      <c r="C6448" s="253" t="s">
        <v>479</v>
      </c>
      <c r="D6448" s="253" t="s">
        <v>4</v>
      </c>
      <c r="I6448" s="253"/>
      <c r="J6448" s="253">
        <f t="shared" si="102"/>
        <v>0</v>
      </c>
    </row>
    <row r="6449" spans="1:10">
      <c r="A6449" s="253">
        <v>6641</v>
      </c>
      <c r="B6449" s="253" t="s">
        <v>534</v>
      </c>
      <c r="C6449" s="253" t="s">
        <v>479</v>
      </c>
      <c r="D6449" s="253" t="s">
        <v>4</v>
      </c>
      <c r="I6449" s="253"/>
      <c r="J6449" s="253">
        <f t="shared" si="102"/>
        <v>0</v>
      </c>
    </row>
    <row r="6450" spans="1:10">
      <c r="A6450" s="253">
        <v>6642</v>
      </c>
      <c r="B6450" s="253" t="s">
        <v>534</v>
      </c>
      <c r="C6450" s="253" t="s">
        <v>479</v>
      </c>
      <c r="D6450" s="253" t="s">
        <v>4</v>
      </c>
      <c r="I6450" s="253"/>
      <c r="J6450" s="253">
        <f t="shared" si="102"/>
        <v>0</v>
      </c>
    </row>
    <row r="6451" spans="1:10">
      <c r="A6451" s="253">
        <v>6643</v>
      </c>
      <c r="B6451" s="253" t="s">
        <v>534</v>
      </c>
      <c r="C6451" s="253" t="s">
        <v>479</v>
      </c>
      <c r="D6451" s="253" t="s">
        <v>4</v>
      </c>
      <c r="I6451" s="253"/>
      <c r="J6451" s="253">
        <f t="shared" si="102"/>
        <v>0</v>
      </c>
    </row>
    <row r="6452" spans="1:10">
      <c r="A6452" s="253">
        <v>6644</v>
      </c>
      <c r="B6452" s="253" t="s">
        <v>534</v>
      </c>
      <c r="C6452" s="253" t="s">
        <v>479</v>
      </c>
      <c r="D6452" s="253" t="s">
        <v>4</v>
      </c>
      <c r="I6452" s="253"/>
      <c r="J6452" s="253">
        <f t="shared" si="102"/>
        <v>0</v>
      </c>
    </row>
    <row r="6453" spans="1:10">
      <c r="A6453" s="253">
        <v>6645</v>
      </c>
      <c r="B6453" s="253" t="s">
        <v>534</v>
      </c>
      <c r="C6453" s="253" t="s">
        <v>479</v>
      </c>
      <c r="D6453" s="253" t="s">
        <v>4</v>
      </c>
      <c r="I6453" s="253"/>
      <c r="J6453" s="253">
        <f t="shared" si="102"/>
        <v>0</v>
      </c>
    </row>
    <row r="6454" spans="1:10">
      <c r="A6454" s="253">
        <v>6646</v>
      </c>
      <c r="B6454" s="253" t="s">
        <v>534</v>
      </c>
      <c r="C6454" s="253" t="s">
        <v>479</v>
      </c>
      <c r="D6454" s="253" t="s">
        <v>4</v>
      </c>
      <c r="I6454" s="253"/>
      <c r="J6454" s="253">
        <f t="shared" si="102"/>
        <v>0</v>
      </c>
    </row>
    <row r="6455" spans="1:10">
      <c r="A6455" s="253">
        <v>6647</v>
      </c>
      <c r="B6455" s="253" t="s">
        <v>534</v>
      </c>
      <c r="C6455" s="253" t="s">
        <v>479</v>
      </c>
      <c r="D6455" s="253" t="s">
        <v>4</v>
      </c>
      <c r="I6455" s="253"/>
      <c r="J6455" s="253">
        <f t="shared" si="102"/>
        <v>0</v>
      </c>
    </row>
    <row r="6456" spans="1:10">
      <c r="A6456" s="253">
        <v>6648</v>
      </c>
      <c r="B6456" s="253" t="s">
        <v>534</v>
      </c>
      <c r="C6456" s="253" t="s">
        <v>479</v>
      </c>
      <c r="D6456" s="253" t="s">
        <v>4</v>
      </c>
      <c r="I6456" s="253"/>
      <c r="J6456" s="253">
        <f t="shared" si="102"/>
        <v>0</v>
      </c>
    </row>
    <row r="6457" spans="1:10">
      <c r="A6457" s="253">
        <v>6649</v>
      </c>
      <c r="B6457" s="253" t="s">
        <v>534</v>
      </c>
      <c r="C6457" s="253" t="s">
        <v>479</v>
      </c>
      <c r="D6457" s="253" t="s">
        <v>4</v>
      </c>
      <c r="I6457" s="253"/>
      <c r="J6457" s="253">
        <f t="shared" si="102"/>
        <v>0</v>
      </c>
    </row>
    <row r="6458" spans="1:10">
      <c r="A6458" s="253">
        <v>6650</v>
      </c>
      <c r="B6458" s="253" t="s">
        <v>534</v>
      </c>
      <c r="C6458" s="253" t="s">
        <v>479</v>
      </c>
      <c r="D6458" s="253" t="s">
        <v>4</v>
      </c>
      <c r="I6458" s="253"/>
      <c r="J6458" s="253">
        <f t="shared" si="102"/>
        <v>0</v>
      </c>
    </row>
    <row r="6459" spans="1:10">
      <c r="A6459" s="253">
        <v>6651</v>
      </c>
      <c r="B6459" s="253" t="s">
        <v>534</v>
      </c>
      <c r="C6459" s="253" t="s">
        <v>479</v>
      </c>
      <c r="D6459" s="253" t="s">
        <v>4</v>
      </c>
      <c r="I6459" s="253"/>
      <c r="J6459" s="253">
        <f t="shared" si="102"/>
        <v>0</v>
      </c>
    </row>
    <row r="6460" spans="1:10">
      <c r="A6460" s="253">
        <v>6652</v>
      </c>
      <c r="B6460" s="253" t="s">
        <v>534</v>
      </c>
      <c r="C6460" s="253" t="s">
        <v>479</v>
      </c>
      <c r="D6460" s="253" t="s">
        <v>4</v>
      </c>
      <c r="I6460" s="253"/>
      <c r="J6460" s="253">
        <f t="shared" si="102"/>
        <v>0</v>
      </c>
    </row>
    <row r="6461" spans="1:10">
      <c r="A6461" s="253">
        <v>6653</v>
      </c>
      <c r="B6461" s="253" t="s">
        <v>534</v>
      </c>
      <c r="C6461" s="253" t="s">
        <v>479</v>
      </c>
      <c r="D6461" s="253" t="s">
        <v>4</v>
      </c>
      <c r="I6461" s="253"/>
      <c r="J6461" s="253">
        <f t="shared" si="102"/>
        <v>0</v>
      </c>
    </row>
    <row r="6462" spans="1:10">
      <c r="A6462" s="253">
        <v>6654</v>
      </c>
      <c r="B6462" s="253" t="s">
        <v>534</v>
      </c>
      <c r="C6462" s="253" t="s">
        <v>479</v>
      </c>
      <c r="D6462" s="253" t="s">
        <v>4</v>
      </c>
      <c r="I6462" s="253"/>
      <c r="J6462" s="253">
        <f t="shared" si="102"/>
        <v>0</v>
      </c>
    </row>
    <row r="6463" spans="1:10">
      <c r="A6463" s="253">
        <v>6655</v>
      </c>
      <c r="B6463" s="253" t="s">
        <v>534</v>
      </c>
      <c r="C6463" s="253" t="s">
        <v>479</v>
      </c>
      <c r="D6463" s="253" t="s">
        <v>4</v>
      </c>
      <c r="I6463" s="253"/>
      <c r="J6463" s="253">
        <f t="shared" si="102"/>
        <v>0</v>
      </c>
    </row>
    <row r="6464" spans="1:10">
      <c r="A6464" s="253">
        <v>6656</v>
      </c>
      <c r="B6464" s="253" t="s">
        <v>534</v>
      </c>
      <c r="C6464" s="253" t="s">
        <v>479</v>
      </c>
      <c r="D6464" s="253" t="s">
        <v>4</v>
      </c>
      <c r="I6464" s="253"/>
      <c r="J6464" s="253">
        <f t="shared" si="102"/>
        <v>0</v>
      </c>
    </row>
    <row r="6465" spans="1:10">
      <c r="A6465" s="253">
        <v>6657</v>
      </c>
      <c r="B6465" s="253" t="s">
        <v>534</v>
      </c>
      <c r="C6465" s="253" t="s">
        <v>479</v>
      </c>
      <c r="D6465" s="253" t="s">
        <v>4</v>
      </c>
      <c r="I6465" s="253"/>
      <c r="J6465" s="253">
        <f t="shared" si="102"/>
        <v>0</v>
      </c>
    </row>
    <row r="6466" spans="1:10">
      <c r="A6466" s="253">
        <v>6658</v>
      </c>
      <c r="B6466" s="253" t="s">
        <v>534</v>
      </c>
      <c r="C6466" s="253" t="s">
        <v>479</v>
      </c>
      <c r="D6466" s="253" t="s">
        <v>4</v>
      </c>
      <c r="I6466" s="253"/>
      <c r="J6466" s="253">
        <f t="shared" si="102"/>
        <v>0</v>
      </c>
    </row>
    <row r="6467" spans="1:10">
      <c r="A6467" s="253">
        <v>6659</v>
      </c>
      <c r="B6467" s="253" t="s">
        <v>534</v>
      </c>
      <c r="C6467" s="253" t="s">
        <v>479</v>
      </c>
      <c r="D6467" s="253" t="s">
        <v>4</v>
      </c>
      <c r="I6467" s="253"/>
      <c r="J6467" s="253">
        <f t="shared" si="102"/>
        <v>0</v>
      </c>
    </row>
    <row r="6468" spans="1:10">
      <c r="A6468" s="253">
        <v>6660</v>
      </c>
      <c r="B6468" s="253" t="s">
        <v>534</v>
      </c>
      <c r="C6468" s="253" t="s">
        <v>479</v>
      </c>
      <c r="D6468" s="253" t="s">
        <v>4</v>
      </c>
      <c r="I6468" s="253"/>
      <c r="J6468" s="253">
        <f t="shared" si="102"/>
        <v>0</v>
      </c>
    </row>
    <row r="6469" spans="1:10">
      <c r="A6469" s="253">
        <v>6661</v>
      </c>
      <c r="B6469" s="253" t="s">
        <v>534</v>
      </c>
      <c r="C6469" s="253" t="s">
        <v>479</v>
      </c>
      <c r="D6469" s="253" t="s">
        <v>4</v>
      </c>
      <c r="I6469" s="253"/>
      <c r="J6469" s="253">
        <f t="shared" si="102"/>
        <v>0</v>
      </c>
    </row>
    <row r="6470" spans="1:10">
      <c r="A6470" s="253">
        <v>6662</v>
      </c>
      <c r="B6470" s="253" t="s">
        <v>534</v>
      </c>
      <c r="C6470" s="253" t="s">
        <v>479</v>
      </c>
      <c r="D6470" s="253" t="s">
        <v>4</v>
      </c>
      <c r="I6470" s="253"/>
      <c r="J6470" s="253">
        <f t="shared" si="102"/>
        <v>0</v>
      </c>
    </row>
    <row r="6471" spans="1:10">
      <c r="A6471" s="253">
        <v>6663</v>
      </c>
      <c r="B6471" s="253" t="s">
        <v>534</v>
      </c>
      <c r="C6471" s="253" t="s">
        <v>479</v>
      </c>
      <c r="D6471" s="253" t="s">
        <v>4</v>
      </c>
      <c r="I6471" s="253"/>
      <c r="J6471" s="253">
        <f t="shared" si="102"/>
        <v>0</v>
      </c>
    </row>
    <row r="6472" spans="1:10">
      <c r="A6472" s="253">
        <v>6664</v>
      </c>
      <c r="B6472" s="253" t="s">
        <v>534</v>
      </c>
      <c r="C6472" s="253" t="s">
        <v>479</v>
      </c>
      <c r="D6472" s="253" t="s">
        <v>4</v>
      </c>
      <c r="I6472" s="253"/>
      <c r="J6472" s="253">
        <f t="shared" si="102"/>
        <v>0</v>
      </c>
    </row>
    <row r="6473" spans="1:10">
      <c r="A6473" s="253">
        <v>6665</v>
      </c>
      <c r="B6473" s="253" t="s">
        <v>534</v>
      </c>
      <c r="C6473" s="253" t="s">
        <v>479</v>
      </c>
      <c r="D6473" s="253" t="s">
        <v>4</v>
      </c>
      <c r="I6473" s="253"/>
      <c r="J6473" s="253">
        <f t="shared" ref="J6473:J6536" si="103">IF(E6473="Category 1",1,IF(E6473="Category 2",2,IF(E6473="Category 3",3,0)))</f>
        <v>0</v>
      </c>
    </row>
    <row r="6474" spans="1:10">
      <c r="A6474" s="253">
        <v>6666</v>
      </c>
      <c r="B6474" s="253" t="s">
        <v>534</v>
      </c>
      <c r="C6474" s="253" t="s">
        <v>479</v>
      </c>
      <c r="D6474" s="253" t="s">
        <v>4</v>
      </c>
      <c r="I6474" s="253"/>
      <c r="J6474" s="253">
        <f t="shared" si="103"/>
        <v>0</v>
      </c>
    </row>
    <row r="6475" spans="1:10">
      <c r="A6475" s="253">
        <v>6667</v>
      </c>
      <c r="B6475" s="253" t="s">
        <v>534</v>
      </c>
      <c r="C6475" s="253" t="s">
        <v>479</v>
      </c>
      <c r="D6475" s="253" t="s">
        <v>4</v>
      </c>
      <c r="I6475" s="253"/>
      <c r="J6475" s="253">
        <f t="shared" si="103"/>
        <v>0</v>
      </c>
    </row>
    <row r="6476" spans="1:10">
      <c r="A6476" s="253">
        <v>6668</v>
      </c>
      <c r="B6476" s="253" t="s">
        <v>534</v>
      </c>
      <c r="C6476" s="253" t="s">
        <v>479</v>
      </c>
      <c r="D6476" s="253" t="s">
        <v>4</v>
      </c>
      <c r="I6476" s="253"/>
      <c r="J6476" s="253">
        <f t="shared" si="103"/>
        <v>0</v>
      </c>
    </row>
    <row r="6477" spans="1:10">
      <c r="A6477" s="253">
        <v>6669</v>
      </c>
      <c r="B6477" s="253" t="s">
        <v>534</v>
      </c>
      <c r="C6477" s="253" t="s">
        <v>479</v>
      </c>
      <c r="D6477" s="253" t="s">
        <v>4</v>
      </c>
      <c r="I6477" s="253"/>
      <c r="J6477" s="253">
        <f t="shared" si="103"/>
        <v>0</v>
      </c>
    </row>
    <row r="6478" spans="1:10">
      <c r="A6478" s="253">
        <v>6670</v>
      </c>
      <c r="B6478" s="253" t="s">
        <v>534</v>
      </c>
      <c r="C6478" s="253" t="s">
        <v>479</v>
      </c>
      <c r="D6478" s="253" t="s">
        <v>4</v>
      </c>
      <c r="I6478" s="253"/>
      <c r="J6478" s="253">
        <f t="shared" si="103"/>
        <v>0</v>
      </c>
    </row>
    <row r="6479" spans="1:10">
      <c r="A6479" s="253">
        <v>6671</v>
      </c>
      <c r="B6479" s="253" t="s">
        <v>534</v>
      </c>
      <c r="C6479" s="253" t="s">
        <v>479</v>
      </c>
      <c r="D6479" s="253" t="s">
        <v>4</v>
      </c>
      <c r="I6479" s="253"/>
      <c r="J6479" s="253">
        <f t="shared" si="103"/>
        <v>0</v>
      </c>
    </row>
    <row r="6480" spans="1:10">
      <c r="A6480" s="253">
        <v>6672</v>
      </c>
      <c r="B6480" s="253" t="s">
        <v>534</v>
      </c>
      <c r="C6480" s="253" t="s">
        <v>479</v>
      </c>
      <c r="D6480" s="253" t="s">
        <v>4</v>
      </c>
      <c r="I6480" s="253"/>
      <c r="J6480" s="253">
        <f t="shared" si="103"/>
        <v>0</v>
      </c>
    </row>
    <row r="6481" spans="1:10">
      <c r="A6481" s="253">
        <v>6673</v>
      </c>
      <c r="B6481" s="253" t="s">
        <v>534</v>
      </c>
      <c r="C6481" s="253" t="s">
        <v>479</v>
      </c>
      <c r="D6481" s="253" t="s">
        <v>4</v>
      </c>
      <c r="I6481" s="253"/>
      <c r="J6481" s="253">
        <f t="shared" si="103"/>
        <v>0</v>
      </c>
    </row>
    <row r="6482" spans="1:10">
      <c r="A6482" s="253">
        <v>6674</v>
      </c>
      <c r="B6482" s="253" t="s">
        <v>534</v>
      </c>
      <c r="C6482" s="253" t="s">
        <v>479</v>
      </c>
      <c r="D6482" s="253" t="s">
        <v>4</v>
      </c>
      <c r="I6482" s="253"/>
      <c r="J6482" s="253">
        <f t="shared" si="103"/>
        <v>0</v>
      </c>
    </row>
    <row r="6483" spans="1:10">
      <c r="A6483" s="253">
        <v>6675</v>
      </c>
      <c r="B6483" s="253" t="s">
        <v>534</v>
      </c>
      <c r="C6483" s="253" t="s">
        <v>479</v>
      </c>
      <c r="D6483" s="253" t="s">
        <v>4</v>
      </c>
      <c r="I6483" s="253"/>
      <c r="J6483" s="253">
        <f t="shared" si="103"/>
        <v>0</v>
      </c>
    </row>
    <row r="6484" spans="1:10">
      <c r="A6484" s="253">
        <v>6676</v>
      </c>
      <c r="B6484" s="253" t="s">
        <v>534</v>
      </c>
      <c r="C6484" s="253" t="s">
        <v>479</v>
      </c>
      <c r="D6484" s="253" t="s">
        <v>4</v>
      </c>
      <c r="I6484" s="253"/>
      <c r="J6484" s="253">
        <f t="shared" si="103"/>
        <v>0</v>
      </c>
    </row>
    <row r="6485" spans="1:10">
      <c r="A6485" s="253">
        <v>6677</v>
      </c>
      <c r="B6485" s="253" t="s">
        <v>534</v>
      </c>
      <c r="C6485" s="253" t="s">
        <v>479</v>
      </c>
      <c r="D6485" s="253" t="s">
        <v>4</v>
      </c>
      <c r="I6485" s="253"/>
      <c r="J6485" s="253">
        <f t="shared" si="103"/>
        <v>0</v>
      </c>
    </row>
    <row r="6486" spans="1:10">
      <c r="A6486" s="253">
        <v>6678</v>
      </c>
      <c r="B6486" s="253" t="s">
        <v>534</v>
      </c>
      <c r="C6486" s="253" t="s">
        <v>479</v>
      </c>
      <c r="D6486" s="253" t="s">
        <v>4</v>
      </c>
      <c r="I6486" s="253"/>
      <c r="J6486" s="253">
        <f t="shared" si="103"/>
        <v>0</v>
      </c>
    </row>
    <row r="6487" spans="1:10">
      <c r="A6487" s="253">
        <v>6679</v>
      </c>
      <c r="B6487" s="253" t="s">
        <v>534</v>
      </c>
      <c r="C6487" s="253" t="s">
        <v>479</v>
      </c>
      <c r="D6487" s="253" t="s">
        <v>4</v>
      </c>
      <c r="I6487" s="253"/>
      <c r="J6487" s="253">
        <f t="shared" si="103"/>
        <v>0</v>
      </c>
    </row>
    <row r="6488" spans="1:10">
      <c r="A6488" s="253">
        <v>6680</v>
      </c>
      <c r="B6488" s="253" t="s">
        <v>534</v>
      </c>
      <c r="C6488" s="253" t="s">
        <v>479</v>
      </c>
      <c r="D6488" s="253" t="s">
        <v>4</v>
      </c>
      <c r="I6488" s="253"/>
      <c r="J6488" s="253">
        <f t="shared" si="103"/>
        <v>0</v>
      </c>
    </row>
    <row r="6489" spans="1:10">
      <c r="A6489" s="253">
        <v>6681</v>
      </c>
      <c r="B6489" s="253" t="s">
        <v>534</v>
      </c>
      <c r="C6489" s="253" t="s">
        <v>479</v>
      </c>
      <c r="D6489" s="253" t="s">
        <v>4</v>
      </c>
      <c r="I6489" s="253"/>
      <c r="J6489" s="253">
        <f t="shared" si="103"/>
        <v>0</v>
      </c>
    </row>
    <row r="6490" spans="1:10">
      <c r="A6490" s="253">
        <v>6682</v>
      </c>
      <c r="B6490" s="253" t="s">
        <v>534</v>
      </c>
      <c r="C6490" s="253" t="s">
        <v>479</v>
      </c>
      <c r="D6490" s="253" t="s">
        <v>4</v>
      </c>
      <c r="I6490" s="253"/>
      <c r="J6490" s="253">
        <f t="shared" si="103"/>
        <v>0</v>
      </c>
    </row>
    <row r="6491" spans="1:10">
      <c r="A6491" s="253">
        <v>6683</v>
      </c>
      <c r="B6491" s="253" t="s">
        <v>534</v>
      </c>
      <c r="C6491" s="253" t="s">
        <v>479</v>
      </c>
      <c r="D6491" s="253" t="s">
        <v>4</v>
      </c>
      <c r="I6491" s="253"/>
      <c r="J6491" s="253">
        <f t="shared" si="103"/>
        <v>0</v>
      </c>
    </row>
    <row r="6492" spans="1:10">
      <c r="A6492" s="253">
        <v>6684</v>
      </c>
      <c r="B6492" s="253" t="s">
        <v>534</v>
      </c>
      <c r="C6492" s="253" t="s">
        <v>479</v>
      </c>
      <c r="D6492" s="253" t="s">
        <v>4</v>
      </c>
      <c r="I6492" s="253"/>
      <c r="J6492" s="253">
        <f t="shared" si="103"/>
        <v>0</v>
      </c>
    </row>
    <row r="6493" spans="1:10">
      <c r="A6493" s="253">
        <v>6685</v>
      </c>
      <c r="B6493" s="253" t="s">
        <v>534</v>
      </c>
      <c r="C6493" s="253" t="s">
        <v>479</v>
      </c>
      <c r="D6493" s="253" t="s">
        <v>4</v>
      </c>
      <c r="I6493" s="253"/>
      <c r="J6493" s="253">
        <f t="shared" si="103"/>
        <v>0</v>
      </c>
    </row>
    <row r="6494" spans="1:10">
      <c r="A6494" s="253">
        <v>6686</v>
      </c>
      <c r="B6494" s="253" t="s">
        <v>534</v>
      </c>
      <c r="C6494" s="253" t="s">
        <v>479</v>
      </c>
      <c r="D6494" s="253" t="s">
        <v>4</v>
      </c>
      <c r="I6494" s="253"/>
      <c r="J6494" s="253">
        <f t="shared" si="103"/>
        <v>0</v>
      </c>
    </row>
    <row r="6495" spans="1:10">
      <c r="A6495" s="253">
        <v>6687</v>
      </c>
      <c r="B6495" s="253" t="s">
        <v>534</v>
      </c>
      <c r="C6495" s="253" t="s">
        <v>479</v>
      </c>
      <c r="D6495" s="253" t="s">
        <v>4</v>
      </c>
      <c r="I6495" s="253"/>
      <c r="J6495" s="253">
        <f t="shared" si="103"/>
        <v>0</v>
      </c>
    </row>
    <row r="6496" spans="1:10">
      <c r="A6496" s="253">
        <v>6688</v>
      </c>
      <c r="B6496" s="253" t="s">
        <v>534</v>
      </c>
      <c r="C6496" s="253" t="s">
        <v>479</v>
      </c>
      <c r="D6496" s="253" t="s">
        <v>4</v>
      </c>
      <c r="I6496" s="253"/>
      <c r="J6496" s="253">
        <f t="shared" si="103"/>
        <v>0</v>
      </c>
    </row>
    <row r="6497" spans="1:10">
      <c r="A6497" s="253">
        <v>6689</v>
      </c>
      <c r="B6497" s="253" t="s">
        <v>534</v>
      </c>
      <c r="C6497" s="253" t="s">
        <v>479</v>
      </c>
      <c r="D6497" s="253" t="s">
        <v>4</v>
      </c>
      <c r="I6497" s="253"/>
      <c r="J6497" s="253">
        <f t="shared" si="103"/>
        <v>0</v>
      </c>
    </row>
    <row r="6498" spans="1:10">
      <c r="A6498" s="253">
        <v>6690</v>
      </c>
      <c r="B6498" s="253" t="s">
        <v>534</v>
      </c>
      <c r="C6498" s="253" t="s">
        <v>479</v>
      </c>
      <c r="D6498" s="253" t="s">
        <v>4</v>
      </c>
      <c r="I6498" s="253"/>
      <c r="J6498" s="253">
        <f t="shared" si="103"/>
        <v>0</v>
      </c>
    </row>
    <row r="6499" spans="1:10">
      <c r="A6499" s="253">
        <v>6691</v>
      </c>
      <c r="B6499" s="253" t="s">
        <v>534</v>
      </c>
      <c r="C6499" s="253" t="s">
        <v>479</v>
      </c>
      <c r="D6499" s="253" t="s">
        <v>4</v>
      </c>
      <c r="I6499" s="253"/>
      <c r="J6499" s="253">
        <f t="shared" si="103"/>
        <v>0</v>
      </c>
    </row>
    <row r="6500" spans="1:10">
      <c r="A6500" s="253">
        <v>6692</v>
      </c>
      <c r="B6500" s="253" t="s">
        <v>534</v>
      </c>
      <c r="C6500" s="253" t="s">
        <v>479</v>
      </c>
      <c r="D6500" s="253" t="s">
        <v>4</v>
      </c>
      <c r="I6500" s="253"/>
      <c r="J6500" s="253">
        <f t="shared" si="103"/>
        <v>0</v>
      </c>
    </row>
    <row r="6501" spans="1:10">
      <c r="A6501" s="253">
        <v>6693</v>
      </c>
      <c r="B6501" s="253" t="s">
        <v>534</v>
      </c>
      <c r="C6501" s="253" t="s">
        <v>479</v>
      </c>
      <c r="D6501" s="253" t="s">
        <v>4</v>
      </c>
      <c r="I6501" s="253"/>
      <c r="J6501" s="253">
        <f t="shared" si="103"/>
        <v>0</v>
      </c>
    </row>
    <row r="6502" spans="1:10">
      <c r="A6502" s="253">
        <v>6694</v>
      </c>
      <c r="B6502" s="253" t="s">
        <v>534</v>
      </c>
      <c r="C6502" s="253" t="s">
        <v>479</v>
      </c>
      <c r="D6502" s="253" t="s">
        <v>4</v>
      </c>
      <c r="I6502" s="253"/>
      <c r="J6502" s="253">
        <f t="shared" si="103"/>
        <v>0</v>
      </c>
    </row>
    <row r="6503" spans="1:10">
      <c r="A6503" s="253">
        <v>6695</v>
      </c>
      <c r="B6503" s="253" t="s">
        <v>534</v>
      </c>
      <c r="C6503" s="253" t="s">
        <v>479</v>
      </c>
      <c r="D6503" s="253" t="s">
        <v>4</v>
      </c>
      <c r="I6503" s="253"/>
      <c r="J6503" s="253">
        <f t="shared" si="103"/>
        <v>0</v>
      </c>
    </row>
    <row r="6504" spans="1:10">
      <c r="A6504" s="253">
        <v>6696</v>
      </c>
      <c r="B6504" s="253" t="s">
        <v>534</v>
      </c>
      <c r="C6504" s="253" t="s">
        <v>479</v>
      </c>
      <c r="D6504" s="253" t="s">
        <v>4</v>
      </c>
      <c r="I6504" s="253"/>
      <c r="J6504" s="253">
        <f t="shared" si="103"/>
        <v>0</v>
      </c>
    </row>
    <row r="6505" spans="1:10">
      <c r="A6505" s="253">
        <v>6697</v>
      </c>
      <c r="B6505" s="253" t="s">
        <v>534</v>
      </c>
      <c r="C6505" s="253" t="s">
        <v>479</v>
      </c>
      <c r="D6505" s="253" t="s">
        <v>4</v>
      </c>
      <c r="I6505" s="253"/>
      <c r="J6505" s="253">
        <f t="shared" si="103"/>
        <v>0</v>
      </c>
    </row>
    <row r="6506" spans="1:10">
      <c r="A6506" s="253">
        <v>6698</v>
      </c>
      <c r="B6506" s="253" t="s">
        <v>534</v>
      </c>
      <c r="C6506" s="253" t="s">
        <v>479</v>
      </c>
      <c r="D6506" s="253" t="s">
        <v>4</v>
      </c>
      <c r="I6506" s="253"/>
      <c r="J6506" s="253">
        <f t="shared" si="103"/>
        <v>0</v>
      </c>
    </row>
    <row r="6507" spans="1:10">
      <c r="A6507" s="253">
        <v>6699</v>
      </c>
      <c r="B6507" s="253" t="s">
        <v>534</v>
      </c>
      <c r="C6507" s="253" t="s">
        <v>479</v>
      </c>
      <c r="D6507" s="253" t="s">
        <v>4</v>
      </c>
      <c r="I6507" s="253"/>
      <c r="J6507" s="253">
        <f t="shared" si="103"/>
        <v>0</v>
      </c>
    </row>
    <row r="6508" spans="1:10">
      <c r="A6508" s="253">
        <v>6700</v>
      </c>
      <c r="B6508" s="253" t="s">
        <v>534</v>
      </c>
      <c r="C6508" s="253" t="s">
        <v>479</v>
      </c>
      <c r="D6508" s="253" t="s">
        <v>4</v>
      </c>
      <c r="I6508" s="253"/>
      <c r="J6508" s="253">
        <f t="shared" si="103"/>
        <v>0</v>
      </c>
    </row>
    <row r="6509" spans="1:10">
      <c r="A6509" s="253">
        <v>6701</v>
      </c>
      <c r="B6509" s="253" t="s">
        <v>534</v>
      </c>
      <c r="C6509" s="253" t="s">
        <v>479</v>
      </c>
      <c r="D6509" s="253" t="s">
        <v>4</v>
      </c>
      <c r="I6509" s="253"/>
      <c r="J6509" s="253">
        <f t="shared" si="103"/>
        <v>0</v>
      </c>
    </row>
    <row r="6510" spans="1:10">
      <c r="A6510" s="253">
        <v>6702</v>
      </c>
      <c r="B6510" s="253" t="s">
        <v>534</v>
      </c>
      <c r="C6510" s="253" t="s">
        <v>479</v>
      </c>
      <c r="D6510" s="253" t="s">
        <v>4</v>
      </c>
      <c r="I6510" s="253"/>
      <c r="J6510" s="253">
        <f t="shared" si="103"/>
        <v>0</v>
      </c>
    </row>
    <row r="6511" spans="1:10">
      <c r="A6511" s="253">
        <v>6703</v>
      </c>
      <c r="B6511" s="253" t="s">
        <v>534</v>
      </c>
      <c r="C6511" s="253" t="s">
        <v>479</v>
      </c>
      <c r="D6511" s="253" t="s">
        <v>4</v>
      </c>
      <c r="I6511" s="253"/>
      <c r="J6511" s="253">
        <f t="shared" si="103"/>
        <v>0</v>
      </c>
    </row>
    <row r="6512" spans="1:10">
      <c r="A6512" s="253">
        <v>6704</v>
      </c>
      <c r="B6512" s="253" t="s">
        <v>534</v>
      </c>
      <c r="C6512" s="253" t="s">
        <v>479</v>
      </c>
      <c r="D6512" s="253" t="s">
        <v>4</v>
      </c>
      <c r="I6512" s="253"/>
      <c r="J6512" s="253">
        <f t="shared" si="103"/>
        <v>0</v>
      </c>
    </row>
    <row r="6513" spans="1:10">
      <c r="A6513" s="253">
        <v>6705</v>
      </c>
      <c r="B6513" s="253" t="s">
        <v>534</v>
      </c>
      <c r="C6513" s="253" t="s">
        <v>479</v>
      </c>
      <c r="D6513" s="253" t="s">
        <v>4</v>
      </c>
      <c r="I6513" s="253"/>
      <c r="J6513" s="253">
        <f t="shared" si="103"/>
        <v>0</v>
      </c>
    </row>
    <row r="6514" spans="1:10">
      <c r="A6514" s="253">
        <v>6706</v>
      </c>
      <c r="B6514" s="253" t="s">
        <v>534</v>
      </c>
      <c r="C6514" s="253" t="s">
        <v>479</v>
      </c>
      <c r="D6514" s="253" t="s">
        <v>4</v>
      </c>
      <c r="I6514" s="253"/>
      <c r="J6514" s="253">
        <f t="shared" si="103"/>
        <v>0</v>
      </c>
    </row>
    <row r="6515" spans="1:10">
      <c r="A6515" s="253">
        <v>6707</v>
      </c>
      <c r="B6515" s="253" t="s">
        <v>534</v>
      </c>
      <c r="C6515" s="253" t="s">
        <v>479</v>
      </c>
      <c r="D6515" s="253" t="s">
        <v>4</v>
      </c>
      <c r="I6515" s="253"/>
      <c r="J6515" s="253">
        <f t="shared" si="103"/>
        <v>0</v>
      </c>
    </row>
    <row r="6516" spans="1:10">
      <c r="A6516" s="253">
        <v>6708</v>
      </c>
      <c r="B6516" s="253" t="s">
        <v>534</v>
      </c>
      <c r="C6516" s="253" t="s">
        <v>479</v>
      </c>
      <c r="D6516" s="253" t="s">
        <v>4</v>
      </c>
      <c r="I6516" s="253"/>
      <c r="J6516" s="253">
        <f t="shared" si="103"/>
        <v>0</v>
      </c>
    </row>
    <row r="6517" spans="1:10">
      <c r="A6517" s="253">
        <v>6709</v>
      </c>
      <c r="B6517" s="253" t="s">
        <v>534</v>
      </c>
      <c r="C6517" s="253" t="s">
        <v>479</v>
      </c>
      <c r="D6517" s="253" t="s">
        <v>4</v>
      </c>
      <c r="I6517" s="253"/>
      <c r="J6517" s="253">
        <f t="shared" si="103"/>
        <v>0</v>
      </c>
    </row>
    <row r="6518" spans="1:10">
      <c r="A6518" s="253">
        <v>6710</v>
      </c>
      <c r="B6518" s="253" t="s">
        <v>534</v>
      </c>
      <c r="C6518" s="253" t="s">
        <v>479</v>
      </c>
      <c r="D6518" s="253" t="s">
        <v>4</v>
      </c>
      <c r="I6518" s="253"/>
      <c r="J6518" s="253">
        <f t="shared" si="103"/>
        <v>0</v>
      </c>
    </row>
    <row r="6519" spans="1:10">
      <c r="A6519" s="253">
        <v>6711</v>
      </c>
      <c r="B6519" s="253" t="s">
        <v>534</v>
      </c>
      <c r="C6519" s="253" t="s">
        <v>479</v>
      </c>
      <c r="D6519" s="253" t="s">
        <v>4</v>
      </c>
      <c r="I6519" s="253"/>
      <c r="J6519" s="253">
        <f t="shared" si="103"/>
        <v>0</v>
      </c>
    </row>
    <row r="6520" spans="1:10">
      <c r="A6520" s="253">
        <v>6712</v>
      </c>
      <c r="B6520" s="253" t="s">
        <v>534</v>
      </c>
      <c r="C6520" s="253" t="s">
        <v>479</v>
      </c>
      <c r="D6520" s="253" t="s">
        <v>4</v>
      </c>
      <c r="I6520" s="253"/>
      <c r="J6520" s="253">
        <f t="shared" si="103"/>
        <v>0</v>
      </c>
    </row>
    <row r="6521" spans="1:10">
      <c r="A6521" s="253">
        <v>6713</v>
      </c>
      <c r="B6521" s="253" t="s">
        <v>534</v>
      </c>
      <c r="C6521" s="253" t="s">
        <v>479</v>
      </c>
      <c r="D6521" s="253" t="s">
        <v>4</v>
      </c>
      <c r="E6521" s="254" t="s">
        <v>571</v>
      </c>
      <c r="J6521" s="253">
        <f t="shared" si="103"/>
        <v>3</v>
      </c>
    </row>
    <row r="6522" spans="1:10">
      <c r="A6522" s="253">
        <v>6714</v>
      </c>
      <c r="B6522" s="253" t="s">
        <v>534</v>
      </c>
      <c r="C6522" s="253" t="s">
        <v>479</v>
      </c>
      <c r="D6522" s="253" t="s">
        <v>4</v>
      </c>
      <c r="E6522" s="254" t="s">
        <v>571</v>
      </c>
      <c r="J6522" s="253">
        <f t="shared" si="103"/>
        <v>3</v>
      </c>
    </row>
    <row r="6523" spans="1:10">
      <c r="A6523" s="253">
        <v>6715</v>
      </c>
      <c r="B6523" s="253" t="s">
        <v>534</v>
      </c>
      <c r="C6523" s="253" t="s">
        <v>479</v>
      </c>
      <c r="D6523" s="253" t="s">
        <v>4</v>
      </c>
      <c r="I6523" s="253"/>
      <c r="J6523" s="253">
        <f t="shared" si="103"/>
        <v>0</v>
      </c>
    </row>
    <row r="6524" spans="1:10">
      <c r="A6524" s="253">
        <v>6716</v>
      </c>
      <c r="B6524" s="253" t="s">
        <v>534</v>
      </c>
      <c r="C6524" s="253" t="s">
        <v>479</v>
      </c>
      <c r="D6524" s="253" t="s">
        <v>4</v>
      </c>
      <c r="I6524" s="253"/>
      <c r="J6524" s="253">
        <f t="shared" si="103"/>
        <v>0</v>
      </c>
    </row>
    <row r="6525" spans="1:10">
      <c r="A6525" s="253">
        <v>6717</v>
      </c>
      <c r="B6525" s="253" t="s">
        <v>534</v>
      </c>
      <c r="C6525" s="253" t="s">
        <v>479</v>
      </c>
      <c r="D6525" s="253" t="s">
        <v>4</v>
      </c>
      <c r="I6525" s="253"/>
      <c r="J6525" s="253">
        <f t="shared" si="103"/>
        <v>0</v>
      </c>
    </row>
    <row r="6526" spans="1:10">
      <c r="A6526" s="253">
        <v>6718</v>
      </c>
      <c r="B6526" s="253" t="s">
        <v>534</v>
      </c>
      <c r="C6526" s="253" t="s">
        <v>479</v>
      </c>
      <c r="D6526" s="253" t="s">
        <v>4</v>
      </c>
      <c r="I6526" s="253"/>
      <c r="J6526" s="253">
        <f t="shared" si="103"/>
        <v>0</v>
      </c>
    </row>
    <row r="6527" spans="1:10">
      <c r="A6527" s="253">
        <v>6719</v>
      </c>
      <c r="B6527" s="253" t="s">
        <v>534</v>
      </c>
      <c r="C6527" s="253" t="s">
        <v>479</v>
      </c>
      <c r="D6527" s="253" t="s">
        <v>4</v>
      </c>
      <c r="I6527" s="253"/>
      <c r="J6527" s="253">
        <f t="shared" si="103"/>
        <v>0</v>
      </c>
    </row>
    <row r="6528" spans="1:10">
      <c r="A6528" s="253">
        <v>6720</v>
      </c>
      <c r="B6528" s="253" t="s">
        <v>534</v>
      </c>
      <c r="C6528" s="253" t="s">
        <v>479</v>
      </c>
      <c r="D6528" s="253" t="s">
        <v>4</v>
      </c>
      <c r="I6528" s="253"/>
      <c r="J6528" s="253">
        <f t="shared" si="103"/>
        <v>0</v>
      </c>
    </row>
    <row r="6529" spans="1:10">
      <c r="A6529" s="253">
        <v>6721</v>
      </c>
      <c r="B6529" s="253" t="s">
        <v>534</v>
      </c>
      <c r="C6529" s="253" t="s">
        <v>479</v>
      </c>
      <c r="D6529" s="253" t="s">
        <v>565</v>
      </c>
      <c r="G6529" s="254" t="s">
        <v>375</v>
      </c>
      <c r="I6529" s="253"/>
      <c r="J6529" s="253">
        <f t="shared" si="103"/>
        <v>0</v>
      </c>
    </row>
    <row r="6530" spans="1:10">
      <c r="A6530" s="253">
        <v>6722</v>
      </c>
      <c r="B6530" s="253" t="s">
        <v>534</v>
      </c>
      <c r="C6530" s="253" t="s">
        <v>479</v>
      </c>
      <c r="D6530" s="253" t="s">
        <v>565</v>
      </c>
      <c r="G6530" s="254" t="s">
        <v>375</v>
      </c>
      <c r="I6530" s="253"/>
      <c r="J6530" s="253">
        <f t="shared" si="103"/>
        <v>0</v>
      </c>
    </row>
    <row r="6531" spans="1:10">
      <c r="A6531" s="253">
        <v>6723</v>
      </c>
      <c r="B6531" s="253" t="s">
        <v>534</v>
      </c>
      <c r="C6531" s="253" t="s">
        <v>479</v>
      </c>
      <c r="D6531" s="253" t="s">
        <v>4</v>
      </c>
      <c r="I6531" s="253"/>
      <c r="J6531" s="253">
        <f t="shared" si="103"/>
        <v>0</v>
      </c>
    </row>
    <row r="6532" spans="1:10">
      <c r="A6532" s="253">
        <v>6724</v>
      </c>
      <c r="B6532" s="253" t="s">
        <v>534</v>
      </c>
      <c r="C6532" s="253" t="s">
        <v>479</v>
      </c>
      <c r="D6532" s="253" t="s">
        <v>4</v>
      </c>
      <c r="I6532" s="253"/>
      <c r="J6532" s="253">
        <f t="shared" si="103"/>
        <v>0</v>
      </c>
    </row>
    <row r="6533" spans="1:10">
      <c r="A6533" s="253">
        <v>6725</v>
      </c>
      <c r="B6533" s="253" t="s">
        <v>534</v>
      </c>
      <c r="C6533" s="253" t="s">
        <v>479</v>
      </c>
      <c r="D6533" s="253" t="s">
        <v>4</v>
      </c>
      <c r="E6533" s="254" t="s">
        <v>570</v>
      </c>
      <c r="J6533" s="253">
        <f t="shared" si="103"/>
        <v>2</v>
      </c>
    </row>
    <row r="6534" spans="1:10">
      <c r="A6534" s="253">
        <v>6726</v>
      </c>
      <c r="B6534" s="253" t="s">
        <v>534</v>
      </c>
      <c r="C6534" s="253" t="s">
        <v>479</v>
      </c>
      <c r="D6534" s="253" t="s">
        <v>4</v>
      </c>
      <c r="E6534" s="254" t="s">
        <v>570</v>
      </c>
      <c r="J6534" s="253">
        <f t="shared" si="103"/>
        <v>2</v>
      </c>
    </row>
    <row r="6535" spans="1:10">
      <c r="A6535" s="253">
        <v>6727</v>
      </c>
      <c r="B6535" s="253" t="s">
        <v>534</v>
      </c>
      <c r="C6535" s="253" t="s">
        <v>479</v>
      </c>
      <c r="D6535" s="253" t="s">
        <v>4</v>
      </c>
      <c r="I6535" s="253"/>
      <c r="J6535" s="253">
        <f t="shared" si="103"/>
        <v>0</v>
      </c>
    </row>
    <row r="6536" spans="1:10">
      <c r="A6536" s="253">
        <v>6728</v>
      </c>
      <c r="B6536" s="253" t="s">
        <v>534</v>
      </c>
      <c r="C6536" s="253" t="s">
        <v>479</v>
      </c>
      <c r="D6536" s="253" t="s">
        <v>4</v>
      </c>
      <c r="I6536" s="253"/>
      <c r="J6536" s="253">
        <f t="shared" si="103"/>
        <v>0</v>
      </c>
    </row>
    <row r="6537" spans="1:10">
      <c r="A6537" s="253">
        <v>6729</v>
      </c>
      <c r="B6537" s="253" t="s">
        <v>534</v>
      </c>
      <c r="C6537" s="253" t="s">
        <v>479</v>
      </c>
      <c r="D6537" s="253" t="s">
        <v>4</v>
      </c>
      <c r="I6537" s="253"/>
      <c r="J6537" s="253">
        <f t="shared" ref="J6537:J6600" si="104">IF(E6537="Category 1",1,IF(E6537="Category 2",2,IF(E6537="Category 3",3,0)))</f>
        <v>0</v>
      </c>
    </row>
    <row r="6538" spans="1:10">
      <c r="A6538" s="253">
        <v>6730</v>
      </c>
      <c r="B6538" s="253" t="s">
        <v>534</v>
      </c>
      <c r="C6538" s="253" t="s">
        <v>479</v>
      </c>
      <c r="D6538" s="253" t="s">
        <v>4</v>
      </c>
      <c r="I6538" s="253"/>
      <c r="J6538" s="253">
        <f t="shared" si="104"/>
        <v>0</v>
      </c>
    </row>
    <row r="6539" spans="1:10">
      <c r="A6539" s="253">
        <v>6731</v>
      </c>
      <c r="B6539" s="253" t="s">
        <v>534</v>
      </c>
      <c r="C6539" s="253" t="s">
        <v>479</v>
      </c>
      <c r="D6539" s="253" t="s">
        <v>4</v>
      </c>
      <c r="I6539" s="253"/>
      <c r="J6539" s="253">
        <f t="shared" si="104"/>
        <v>0</v>
      </c>
    </row>
    <row r="6540" spans="1:10">
      <c r="A6540" s="253">
        <v>6732</v>
      </c>
      <c r="B6540" s="253" t="s">
        <v>534</v>
      </c>
      <c r="C6540" s="253" t="s">
        <v>479</v>
      </c>
      <c r="D6540" s="253" t="s">
        <v>4</v>
      </c>
      <c r="I6540" s="253"/>
      <c r="J6540" s="253">
        <f t="shared" si="104"/>
        <v>0</v>
      </c>
    </row>
    <row r="6541" spans="1:10">
      <c r="A6541" s="253">
        <v>6733</v>
      </c>
      <c r="B6541" s="253" t="s">
        <v>534</v>
      </c>
      <c r="C6541" s="253" t="s">
        <v>479</v>
      </c>
      <c r="D6541" s="253" t="s">
        <v>4</v>
      </c>
      <c r="I6541" s="253"/>
      <c r="J6541" s="253">
        <f t="shared" si="104"/>
        <v>0</v>
      </c>
    </row>
    <row r="6542" spans="1:10">
      <c r="A6542" s="253">
        <v>6734</v>
      </c>
      <c r="B6542" s="253" t="s">
        <v>534</v>
      </c>
      <c r="C6542" s="253" t="s">
        <v>479</v>
      </c>
      <c r="D6542" s="253" t="s">
        <v>4</v>
      </c>
      <c r="I6542" s="253"/>
      <c r="J6542" s="253">
        <f t="shared" si="104"/>
        <v>0</v>
      </c>
    </row>
    <row r="6543" spans="1:10">
      <c r="A6543" s="253">
        <v>6735</v>
      </c>
      <c r="B6543" s="253" t="s">
        <v>534</v>
      </c>
      <c r="C6543" s="253" t="s">
        <v>479</v>
      </c>
      <c r="D6543" s="253" t="s">
        <v>4</v>
      </c>
      <c r="I6543" s="253"/>
      <c r="J6543" s="253">
        <f t="shared" si="104"/>
        <v>0</v>
      </c>
    </row>
    <row r="6544" spans="1:10">
      <c r="A6544" s="253">
        <v>6736</v>
      </c>
      <c r="B6544" s="253" t="s">
        <v>534</v>
      </c>
      <c r="C6544" s="253" t="s">
        <v>479</v>
      </c>
      <c r="D6544" s="253" t="s">
        <v>4</v>
      </c>
      <c r="I6544" s="253"/>
      <c r="J6544" s="253">
        <f t="shared" si="104"/>
        <v>0</v>
      </c>
    </row>
    <row r="6545" spans="1:10">
      <c r="A6545" s="253">
        <v>6737</v>
      </c>
      <c r="B6545" s="253" t="s">
        <v>534</v>
      </c>
      <c r="C6545" s="253" t="s">
        <v>479</v>
      </c>
      <c r="D6545" s="253" t="s">
        <v>4</v>
      </c>
      <c r="I6545" s="253"/>
      <c r="J6545" s="253">
        <f t="shared" si="104"/>
        <v>0</v>
      </c>
    </row>
    <row r="6546" spans="1:10">
      <c r="A6546" s="253">
        <v>6738</v>
      </c>
      <c r="B6546" s="253" t="s">
        <v>534</v>
      </c>
      <c r="C6546" s="253" t="s">
        <v>479</v>
      </c>
      <c r="D6546" s="253" t="s">
        <v>4</v>
      </c>
      <c r="I6546" s="253"/>
      <c r="J6546" s="253">
        <f t="shared" si="104"/>
        <v>0</v>
      </c>
    </row>
    <row r="6547" spans="1:10">
      <c r="A6547" s="253">
        <v>6739</v>
      </c>
      <c r="B6547" s="253" t="s">
        <v>534</v>
      </c>
      <c r="C6547" s="253" t="s">
        <v>479</v>
      </c>
      <c r="D6547" s="253" t="s">
        <v>4</v>
      </c>
      <c r="I6547" s="253"/>
      <c r="J6547" s="253">
        <f t="shared" si="104"/>
        <v>0</v>
      </c>
    </row>
    <row r="6548" spans="1:10">
      <c r="A6548" s="253">
        <v>6740</v>
      </c>
      <c r="B6548" s="253" t="s">
        <v>534</v>
      </c>
      <c r="C6548" s="253" t="s">
        <v>479</v>
      </c>
      <c r="D6548" s="253" t="s">
        <v>4</v>
      </c>
      <c r="I6548" s="253"/>
      <c r="J6548" s="253">
        <f t="shared" si="104"/>
        <v>0</v>
      </c>
    </row>
    <row r="6549" spans="1:10">
      <c r="A6549" s="253">
        <v>6741</v>
      </c>
      <c r="B6549" s="253" t="s">
        <v>534</v>
      </c>
      <c r="C6549" s="253" t="s">
        <v>479</v>
      </c>
      <c r="D6549" s="253" t="s">
        <v>4</v>
      </c>
      <c r="I6549" s="253"/>
      <c r="J6549" s="253">
        <f t="shared" si="104"/>
        <v>0</v>
      </c>
    </row>
    <row r="6550" spans="1:10">
      <c r="A6550" s="253">
        <v>6742</v>
      </c>
      <c r="B6550" s="253" t="s">
        <v>534</v>
      </c>
      <c r="C6550" s="253" t="s">
        <v>479</v>
      </c>
      <c r="D6550" s="253" t="s">
        <v>4</v>
      </c>
      <c r="I6550" s="253"/>
      <c r="J6550" s="253">
        <f t="shared" si="104"/>
        <v>0</v>
      </c>
    </row>
    <row r="6551" spans="1:10">
      <c r="A6551" s="253">
        <v>6743</v>
      </c>
      <c r="B6551" s="253" t="s">
        <v>534</v>
      </c>
      <c r="C6551" s="253" t="s">
        <v>479</v>
      </c>
      <c r="D6551" s="253" t="s">
        <v>4</v>
      </c>
      <c r="I6551" s="253"/>
      <c r="J6551" s="253">
        <f t="shared" si="104"/>
        <v>0</v>
      </c>
    </row>
    <row r="6552" spans="1:10">
      <c r="A6552" s="253">
        <v>6744</v>
      </c>
      <c r="B6552" s="253" t="s">
        <v>534</v>
      </c>
      <c r="C6552" s="253" t="s">
        <v>479</v>
      </c>
      <c r="D6552" s="253" t="s">
        <v>4</v>
      </c>
      <c r="I6552" s="253"/>
      <c r="J6552" s="253">
        <f t="shared" si="104"/>
        <v>0</v>
      </c>
    </row>
    <row r="6553" spans="1:10">
      <c r="A6553" s="253">
        <v>6745</v>
      </c>
      <c r="B6553" s="253" t="s">
        <v>534</v>
      </c>
      <c r="C6553" s="253" t="s">
        <v>479</v>
      </c>
      <c r="D6553" s="253" t="s">
        <v>4</v>
      </c>
      <c r="I6553" s="253"/>
      <c r="J6553" s="253">
        <f t="shared" si="104"/>
        <v>0</v>
      </c>
    </row>
    <row r="6554" spans="1:10">
      <c r="A6554" s="253">
        <v>6746</v>
      </c>
      <c r="B6554" s="253" t="s">
        <v>534</v>
      </c>
      <c r="C6554" s="253" t="s">
        <v>479</v>
      </c>
      <c r="D6554" s="253" t="s">
        <v>4</v>
      </c>
      <c r="I6554" s="253"/>
      <c r="J6554" s="253">
        <f t="shared" si="104"/>
        <v>0</v>
      </c>
    </row>
    <row r="6555" spans="1:10">
      <c r="A6555" s="253">
        <v>6747</v>
      </c>
      <c r="B6555" s="253" t="s">
        <v>534</v>
      </c>
      <c r="C6555" s="253" t="s">
        <v>479</v>
      </c>
      <c r="D6555" s="253" t="s">
        <v>4</v>
      </c>
      <c r="I6555" s="253"/>
      <c r="J6555" s="253">
        <f t="shared" si="104"/>
        <v>0</v>
      </c>
    </row>
    <row r="6556" spans="1:10">
      <c r="A6556" s="253">
        <v>6748</v>
      </c>
      <c r="B6556" s="253" t="s">
        <v>534</v>
      </c>
      <c r="C6556" s="253" t="s">
        <v>479</v>
      </c>
      <c r="D6556" s="253" t="s">
        <v>4</v>
      </c>
      <c r="I6556" s="253"/>
      <c r="J6556" s="253">
        <f t="shared" si="104"/>
        <v>0</v>
      </c>
    </row>
    <row r="6557" spans="1:10">
      <c r="A6557" s="253">
        <v>6749</v>
      </c>
      <c r="B6557" s="253" t="s">
        <v>534</v>
      </c>
      <c r="C6557" s="253" t="s">
        <v>479</v>
      </c>
      <c r="D6557" s="253" t="s">
        <v>4</v>
      </c>
      <c r="I6557" s="253"/>
      <c r="J6557" s="253">
        <f t="shared" si="104"/>
        <v>0</v>
      </c>
    </row>
    <row r="6558" spans="1:10">
      <c r="A6558" s="253">
        <v>6750</v>
      </c>
      <c r="B6558" s="253" t="s">
        <v>534</v>
      </c>
      <c r="C6558" s="253" t="s">
        <v>479</v>
      </c>
      <c r="D6558" s="253" t="s">
        <v>4</v>
      </c>
      <c r="I6558" s="253"/>
      <c r="J6558" s="253">
        <f t="shared" si="104"/>
        <v>0</v>
      </c>
    </row>
    <row r="6559" spans="1:10">
      <c r="A6559" s="253">
        <v>6751</v>
      </c>
      <c r="B6559" s="253" t="s">
        <v>534</v>
      </c>
      <c r="C6559" s="253" t="s">
        <v>479</v>
      </c>
      <c r="D6559" s="253" t="s">
        <v>4</v>
      </c>
      <c r="I6559" s="253"/>
      <c r="J6559" s="253">
        <f t="shared" si="104"/>
        <v>0</v>
      </c>
    </row>
    <row r="6560" spans="1:10">
      <c r="A6560" s="253">
        <v>6752</v>
      </c>
      <c r="B6560" s="253" t="s">
        <v>534</v>
      </c>
      <c r="C6560" s="253" t="s">
        <v>479</v>
      </c>
      <c r="D6560" s="253" t="s">
        <v>4</v>
      </c>
      <c r="I6560" s="253"/>
      <c r="J6560" s="253">
        <f t="shared" si="104"/>
        <v>0</v>
      </c>
    </row>
    <row r="6561" spans="1:10">
      <c r="A6561" s="253">
        <v>6753</v>
      </c>
      <c r="B6561" s="253" t="s">
        <v>534</v>
      </c>
      <c r="C6561" s="253" t="s">
        <v>479</v>
      </c>
      <c r="D6561" s="253" t="s">
        <v>4</v>
      </c>
      <c r="I6561" s="253"/>
      <c r="J6561" s="253">
        <f t="shared" si="104"/>
        <v>0</v>
      </c>
    </row>
    <row r="6562" spans="1:10">
      <c r="A6562" s="253">
        <v>6754</v>
      </c>
      <c r="B6562" s="253" t="s">
        <v>534</v>
      </c>
      <c r="C6562" s="253" t="s">
        <v>479</v>
      </c>
      <c r="D6562" s="253" t="s">
        <v>4</v>
      </c>
      <c r="I6562" s="253"/>
      <c r="J6562" s="253">
        <f t="shared" si="104"/>
        <v>0</v>
      </c>
    </row>
    <row r="6563" spans="1:10">
      <c r="A6563" s="253">
        <v>6755</v>
      </c>
      <c r="B6563" s="253" t="s">
        <v>534</v>
      </c>
      <c r="C6563" s="253" t="s">
        <v>479</v>
      </c>
      <c r="D6563" s="253" t="s">
        <v>4</v>
      </c>
      <c r="I6563" s="253"/>
      <c r="J6563" s="253">
        <f t="shared" si="104"/>
        <v>0</v>
      </c>
    </row>
    <row r="6564" spans="1:10">
      <c r="A6564" s="253">
        <v>6756</v>
      </c>
      <c r="B6564" s="253" t="s">
        <v>534</v>
      </c>
      <c r="C6564" s="253" t="s">
        <v>479</v>
      </c>
      <c r="D6564" s="253" t="s">
        <v>4</v>
      </c>
      <c r="I6564" s="253"/>
      <c r="J6564" s="253">
        <f t="shared" si="104"/>
        <v>0</v>
      </c>
    </row>
    <row r="6565" spans="1:10">
      <c r="A6565" s="253">
        <v>6757</v>
      </c>
      <c r="B6565" s="253" t="s">
        <v>534</v>
      </c>
      <c r="C6565" s="253" t="s">
        <v>479</v>
      </c>
      <c r="D6565" s="253" t="s">
        <v>4</v>
      </c>
      <c r="I6565" s="253"/>
      <c r="J6565" s="253">
        <f t="shared" si="104"/>
        <v>0</v>
      </c>
    </row>
    <row r="6566" spans="1:10">
      <c r="A6566" s="253">
        <v>6758</v>
      </c>
      <c r="B6566" s="253" t="s">
        <v>534</v>
      </c>
      <c r="C6566" s="253" t="s">
        <v>479</v>
      </c>
      <c r="D6566" s="253" t="s">
        <v>4</v>
      </c>
      <c r="I6566" s="253"/>
      <c r="J6566" s="253">
        <f t="shared" si="104"/>
        <v>0</v>
      </c>
    </row>
    <row r="6567" spans="1:10">
      <c r="A6567" s="253">
        <v>6759</v>
      </c>
      <c r="B6567" s="253" t="s">
        <v>534</v>
      </c>
      <c r="C6567" s="253" t="s">
        <v>479</v>
      </c>
      <c r="D6567" s="253" t="s">
        <v>4</v>
      </c>
      <c r="I6567" s="253"/>
      <c r="J6567" s="253">
        <f t="shared" si="104"/>
        <v>0</v>
      </c>
    </row>
    <row r="6568" spans="1:10">
      <c r="A6568" s="253">
        <v>6760</v>
      </c>
      <c r="B6568" s="253" t="s">
        <v>534</v>
      </c>
      <c r="C6568" s="253" t="s">
        <v>479</v>
      </c>
      <c r="D6568" s="253" t="s">
        <v>4</v>
      </c>
      <c r="I6568" s="253"/>
      <c r="J6568" s="253">
        <f t="shared" si="104"/>
        <v>0</v>
      </c>
    </row>
    <row r="6569" spans="1:10">
      <c r="A6569" s="253">
        <v>6761</v>
      </c>
      <c r="B6569" s="253" t="s">
        <v>534</v>
      </c>
      <c r="C6569" s="253" t="s">
        <v>479</v>
      </c>
      <c r="D6569" s="253" t="s">
        <v>4</v>
      </c>
      <c r="I6569" s="253"/>
      <c r="J6569" s="253">
        <f t="shared" si="104"/>
        <v>0</v>
      </c>
    </row>
    <row r="6570" spans="1:10">
      <c r="A6570" s="253">
        <v>6762</v>
      </c>
      <c r="B6570" s="253" t="s">
        <v>534</v>
      </c>
      <c r="C6570" s="253" t="s">
        <v>479</v>
      </c>
      <c r="D6570" s="253" t="s">
        <v>4</v>
      </c>
      <c r="I6570" s="253"/>
      <c r="J6570" s="253">
        <f t="shared" si="104"/>
        <v>0</v>
      </c>
    </row>
    <row r="6571" spans="1:10">
      <c r="A6571" s="253">
        <v>6763</v>
      </c>
      <c r="B6571" s="253" t="s">
        <v>534</v>
      </c>
      <c r="C6571" s="253" t="s">
        <v>479</v>
      </c>
      <c r="D6571" s="253" t="s">
        <v>4</v>
      </c>
      <c r="I6571" s="253"/>
      <c r="J6571" s="253">
        <f t="shared" si="104"/>
        <v>0</v>
      </c>
    </row>
    <row r="6572" spans="1:10">
      <c r="A6572" s="253">
        <v>6764</v>
      </c>
      <c r="B6572" s="253" t="s">
        <v>534</v>
      </c>
      <c r="C6572" s="253" t="s">
        <v>479</v>
      </c>
      <c r="D6572" s="253" t="s">
        <v>4</v>
      </c>
      <c r="I6572" s="253"/>
      <c r="J6572" s="253">
        <f t="shared" si="104"/>
        <v>0</v>
      </c>
    </row>
    <row r="6573" spans="1:10">
      <c r="A6573" s="253">
        <v>6765</v>
      </c>
      <c r="B6573" s="253" t="s">
        <v>534</v>
      </c>
      <c r="C6573" s="253" t="s">
        <v>479</v>
      </c>
      <c r="D6573" s="253" t="s">
        <v>4</v>
      </c>
      <c r="I6573" s="253"/>
      <c r="J6573" s="253">
        <f t="shared" si="104"/>
        <v>0</v>
      </c>
    </row>
    <row r="6574" spans="1:10">
      <c r="A6574" s="253">
        <v>6766</v>
      </c>
      <c r="B6574" s="253" t="s">
        <v>534</v>
      </c>
      <c r="C6574" s="253" t="s">
        <v>479</v>
      </c>
      <c r="D6574" s="253" t="s">
        <v>4</v>
      </c>
      <c r="I6574" s="253"/>
      <c r="J6574" s="253">
        <f t="shared" si="104"/>
        <v>0</v>
      </c>
    </row>
    <row r="6575" spans="1:10">
      <c r="A6575" s="253">
        <v>6767</v>
      </c>
      <c r="B6575" s="253" t="s">
        <v>534</v>
      </c>
      <c r="C6575" s="253" t="s">
        <v>479</v>
      </c>
      <c r="D6575" s="253" t="s">
        <v>4</v>
      </c>
      <c r="I6575" s="253"/>
      <c r="J6575" s="253">
        <f t="shared" si="104"/>
        <v>0</v>
      </c>
    </row>
    <row r="6576" spans="1:10">
      <c r="A6576" s="253">
        <v>6768</v>
      </c>
      <c r="B6576" s="253" t="s">
        <v>534</v>
      </c>
      <c r="C6576" s="253" t="s">
        <v>479</v>
      </c>
      <c r="D6576" s="253" t="s">
        <v>4</v>
      </c>
      <c r="I6576" s="253"/>
      <c r="J6576" s="253">
        <f t="shared" si="104"/>
        <v>0</v>
      </c>
    </row>
    <row r="6577" spans="1:10">
      <c r="A6577" s="253">
        <v>6769</v>
      </c>
      <c r="B6577" s="253" t="s">
        <v>534</v>
      </c>
      <c r="C6577" s="253" t="s">
        <v>479</v>
      </c>
      <c r="D6577" s="253" t="s">
        <v>4</v>
      </c>
      <c r="I6577" s="253"/>
      <c r="J6577" s="253">
        <f t="shared" si="104"/>
        <v>0</v>
      </c>
    </row>
    <row r="6578" spans="1:10">
      <c r="A6578" s="253">
        <v>6770</v>
      </c>
      <c r="B6578" s="253" t="s">
        <v>534</v>
      </c>
      <c r="C6578" s="253" t="s">
        <v>479</v>
      </c>
      <c r="D6578" s="253" t="s">
        <v>4</v>
      </c>
      <c r="I6578" s="253"/>
      <c r="J6578" s="253">
        <f t="shared" si="104"/>
        <v>0</v>
      </c>
    </row>
    <row r="6579" spans="1:10">
      <c r="A6579" s="253">
        <v>6771</v>
      </c>
      <c r="B6579" s="253" t="s">
        <v>534</v>
      </c>
      <c r="C6579" s="253" t="s">
        <v>479</v>
      </c>
      <c r="D6579" s="253" t="s">
        <v>4</v>
      </c>
      <c r="I6579" s="253"/>
      <c r="J6579" s="253">
        <f t="shared" si="104"/>
        <v>0</v>
      </c>
    </row>
    <row r="6580" spans="1:10">
      <c r="A6580" s="253">
        <v>6772</v>
      </c>
      <c r="B6580" s="253" t="s">
        <v>534</v>
      </c>
      <c r="C6580" s="253" t="s">
        <v>479</v>
      </c>
      <c r="D6580" s="253" t="s">
        <v>4</v>
      </c>
      <c r="I6580" s="253"/>
      <c r="J6580" s="253">
        <f t="shared" si="104"/>
        <v>0</v>
      </c>
    </row>
    <row r="6581" spans="1:10">
      <c r="A6581" s="253">
        <v>6773</v>
      </c>
      <c r="B6581" s="253" t="s">
        <v>534</v>
      </c>
      <c r="C6581" s="253" t="s">
        <v>479</v>
      </c>
      <c r="D6581" s="253" t="s">
        <v>4</v>
      </c>
      <c r="I6581" s="253"/>
      <c r="J6581" s="253">
        <f t="shared" si="104"/>
        <v>0</v>
      </c>
    </row>
    <row r="6582" spans="1:10">
      <c r="A6582" s="253">
        <v>6774</v>
      </c>
      <c r="B6582" s="253" t="s">
        <v>534</v>
      </c>
      <c r="C6582" s="253" t="s">
        <v>479</v>
      </c>
      <c r="D6582" s="253" t="s">
        <v>4</v>
      </c>
      <c r="I6582" s="253"/>
      <c r="J6582" s="253">
        <f t="shared" si="104"/>
        <v>0</v>
      </c>
    </row>
    <row r="6583" spans="1:10">
      <c r="A6583" s="253">
        <v>6775</v>
      </c>
      <c r="B6583" s="253" t="s">
        <v>534</v>
      </c>
      <c r="C6583" s="253" t="s">
        <v>479</v>
      </c>
      <c r="D6583" s="253" t="s">
        <v>4</v>
      </c>
      <c r="I6583" s="253"/>
      <c r="J6583" s="253">
        <f t="shared" si="104"/>
        <v>0</v>
      </c>
    </row>
    <row r="6584" spans="1:10">
      <c r="A6584" s="253">
        <v>6776</v>
      </c>
      <c r="B6584" s="253" t="s">
        <v>534</v>
      </c>
      <c r="C6584" s="253" t="s">
        <v>479</v>
      </c>
      <c r="D6584" s="253" t="s">
        <v>4</v>
      </c>
      <c r="I6584" s="253"/>
      <c r="J6584" s="253">
        <f t="shared" si="104"/>
        <v>0</v>
      </c>
    </row>
    <row r="6585" spans="1:10">
      <c r="A6585" s="253">
        <v>6777</v>
      </c>
      <c r="B6585" s="253" t="s">
        <v>534</v>
      </c>
      <c r="C6585" s="253" t="s">
        <v>479</v>
      </c>
      <c r="D6585" s="253" t="s">
        <v>4</v>
      </c>
      <c r="I6585" s="253"/>
      <c r="J6585" s="253">
        <f t="shared" si="104"/>
        <v>0</v>
      </c>
    </row>
    <row r="6586" spans="1:10">
      <c r="A6586" s="253">
        <v>6778</v>
      </c>
      <c r="B6586" s="253" t="s">
        <v>534</v>
      </c>
      <c r="C6586" s="253" t="s">
        <v>479</v>
      </c>
      <c r="D6586" s="253" t="s">
        <v>4</v>
      </c>
      <c r="I6586" s="253"/>
      <c r="J6586" s="253">
        <f t="shared" si="104"/>
        <v>0</v>
      </c>
    </row>
    <row r="6587" spans="1:10">
      <c r="A6587" s="253">
        <v>6779</v>
      </c>
      <c r="B6587" s="253" t="s">
        <v>534</v>
      </c>
      <c r="C6587" s="253" t="s">
        <v>479</v>
      </c>
      <c r="D6587" s="253" t="s">
        <v>4</v>
      </c>
      <c r="I6587" s="253"/>
      <c r="J6587" s="253">
        <f t="shared" si="104"/>
        <v>0</v>
      </c>
    </row>
    <row r="6588" spans="1:10">
      <c r="A6588" s="253">
        <v>6780</v>
      </c>
      <c r="B6588" s="253" t="s">
        <v>534</v>
      </c>
      <c r="C6588" s="253" t="s">
        <v>479</v>
      </c>
      <c r="D6588" s="253" t="s">
        <v>4</v>
      </c>
      <c r="I6588" s="253"/>
      <c r="J6588" s="253">
        <f t="shared" si="104"/>
        <v>0</v>
      </c>
    </row>
    <row r="6589" spans="1:10">
      <c r="A6589" s="253">
        <v>6781</v>
      </c>
      <c r="B6589" s="253" t="s">
        <v>534</v>
      </c>
      <c r="C6589" s="253" t="s">
        <v>479</v>
      </c>
      <c r="D6589" s="253" t="s">
        <v>4</v>
      </c>
      <c r="I6589" s="253"/>
      <c r="J6589" s="253">
        <f t="shared" si="104"/>
        <v>0</v>
      </c>
    </row>
    <row r="6590" spans="1:10">
      <c r="A6590" s="253">
        <v>6782</v>
      </c>
      <c r="B6590" s="253" t="s">
        <v>534</v>
      </c>
      <c r="C6590" s="253" t="s">
        <v>479</v>
      </c>
      <c r="D6590" s="253" t="s">
        <v>4</v>
      </c>
      <c r="I6590" s="253"/>
      <c r="J6590" s="253">
        <f t="shared" si="104"/>
        <v>0</v>
      </c>
    </row>
    <row r="6591" spans="1:10">
      <c r="A6591" s="253">
        <v>6783</v>
      </c>
      <c r="B6591" s="253" t="s">
        <v>534</v>
      </c>
      <c r="C6591" s="253" t="s">
        <v>479</v>
      </c>
      <c r="D6591" s="253" t="s">
        <v>4</v>
      </c>
      <c r="I6591" s="253"/>
      <c r="J6591" s="253">
        <f t="shared" si="104"/>
        <v>0</v>
      </c>
    </row>
    <row r="6592" spans="1:10">
      <c r="A6592" s="253">
        <v>6784</v>
      </c>
      <c r="B6592" s="253" t="s">
        <v>534</v>
      </c>
      <c r="C6592" s="253" t="s">
        <v>479</v>
      </c>
      <c r="D6592" s="253" t="s">
        <v>4</v>
      </c>
      <c r="I6592" s="253"/>
      <c r="J6592" s="253">
        <f t="shared" si="104"/>
        <v>0</v>
      </c>
    </row>
    <row r="6593" spans="1:10">
      <c r="A6593" s="253">
        <v>6785</v>
      </c>
      <c r="B6593" s="253" t="s">
        <v>534</v>
      </c>
      <c r="C6593" s="253" t="s">
        <v>479</v>
      </c>
      <c r="D6593" s="253" t="s">
        <v>4</v>
      </c>
      <c r="I6593" s="253"/>
      <c r="J6593" s="253">
        <f t="shared" si="104"/>
        <v>0</v>
      </c>
    </row>
    <row r="6594" spans="1:10">
      <c r="A6594" s="253">
        <v>6786</v>
      </c>
      <c r="B6594" s="253" t="s">
        <v>534</v>
      </c>
      <c r="C6594" s="253" t="s">
        <v>479</v>
      </c>
      <c r="D6594" s="253" t="s">
        <v>4</v>
      </c>
      <c r="I6594" s="253"/>
      <c r="J6594" s="253">
        <f t="shared" si="104"/>
        <v>0</v>
      </c>
    </row>
    <row r="6595" spans="1:10">
      <c r="A6595" s="253">
        <v>6787</v>
      </c>
      <c r="B6595" s="253" t="s">
        <v>534</v>
      </c>
      <c r="C6595" s="253" t="s">
        <v>479</v>
      </c>
      <c r="D6595" s="253" t="s">
        <v>4</v>
      </c>
      <c r="I6595" s="253"/>
      <c r="J6595" s="253">
        <f t="shared" si="104"/>
        <v>0</v>
      </c>
    </row>
    <row r="6596" spans="1:10">
      <c r="A6596" s="253">
        <v>6788</v>
      </c>
      <c r="B6596" s="253" t="s">
        <v>534</v>
      </c>
      <c r="C6596" s="253" t="s">
        <v>479</v>
      </c>
      <c r="D6596" s="253" t="s">
        <v>4</v>
      </c>
      <c r="I6596" s="253"/>
      <c r="J6596" s="253">
        <f t="shared" si="104"/>
        <v>0</v>
      </c>
    </row>
    <row r="6597" spans="1:10">
      <c r="A6597" s="253">
        <v>6789</v>
      </c>
      <c r="B6597" s="253" t="s">
        <v>534</v>
      </c>
      <c r="C6597" s="253" t="s">
        <v>479</v>
      </c>
      <c r="D6597" s="253" t="s">
        <v>4</v>
      </c>
      <c r="I6597" s="253"/>
      <c r="J6597" s="253">
        <f t="shared" si="104"/>
        <v>0</v>
      </c>
    </row>
    <row r="6598" spans="1:10">
      <c r="A6598" s="253">
        <v>6790</v>
      </c>
      <c r="B6598" s="253" t="s">
        <v>534</v>
      </c>
      <c r="C6598" s="253" t="s">
        <v>479</v>
      </c>
      <c r="D6598" s="253" t="s">
        <v>4</v>
      </c>
      <c r="I6598" s="253"/>
      <c r="J6598" s="253">
        <f t="shared" si="104"/>
        <v>0</v>
      </c>
    </row>
    <row r="6599" spans="1:10">
      <c r="A6599" s="253">
        <v>6791</v>
      </c>
      <c r="B6599" s="253" t="s">
        <v>534</v>
      </c>
      <c r="C6599" s="253" t="s">
        <v>479</v>
      </c>
      <c r="D6599" s="253" t="s">
        <v>4</v>
      </c>
      <c r="I6599" s="253"/>
      <c r="J6599" s="253">
        <f t="shared" si="104"/>
        <v>0</v>
      </c>
    </row>
    <row r="6600" spans="1:10">
      <c r="A6600" s="253">
        <v>6792</v>
      </c>
      <c r="B6600" s="253" t="s">
        <v>534</v>
      </c>
      <c r="C6600" s="253" t="s">
        <v>479</v>
      </c>
      <c r="D6600" s="253" t="s">
        <v>4</v>
      </c>
      <c r="I6600" s="253"/>
      <c r="J6600" s="253">
        <f t="shared" si="104"/>
        <v>0</v>
      </c>
    </row>
    <row r="6601" spans="1:10">
      <c r="A6601" s="253">
        <v>6793</v>
      </c>
      <c r="B6601" s="253" t="s">
        <v>534</v>
      </c>
      <c r="C6601" s="253" t="s">
        <v>479</v>
      </c>
      <c r="D6601" s="253" t="s">
        <v>4</v>
      </c>
      <c r="I6601" s="253"/>
      <c r="J6601" s="253">
        <f t="shared" ref="J6601:J6664" si="105">IF(E6601="Category 1",1,IF(E6601="Category 2",2,IF(E6601="Category 3",3,0)))</f>
        <v>0</v>
      </c>
    </row>
    <row r="6602" spans="1:10">
      <c r="A6602" s="253">
        <v>6794</v>
      </c>
      <c r="B6602" s="253" t="s">
        <v>534</v>
      </c>
      <c r="C6602" s="253" t="s">
        <v>479</v>
      </c>
      <c r="D6602" s="253" t="s">
        <v>4</v>
      </c>
      <c r="I6602" s="253"/>
      <c r="J6602" s="253">
        <f t="shared" si="105"/>
        <v>0</v>
      </c>
    </row>
    <row r="6603" spans="1:10">
      <c r="A6603" s="253">
        <v>6795</v>
      </c>
      <c r="B6603" s="253" t="s">
        <v>534</v>
      </c>
      <c r="C6603" s="253" t="s">
        <v>479</v>
      </c>
      <c r="D6603" s="253" t="s">
        <v>4</v>
      </c>
      <c r="I6603" s="253"/>
      <c r="J6603" s="253">
        <f t="shared" si="105"/>
        <v>0</v>
      </c>
    </row>
    <row r="6604" spans="1:10">
      <c r="A6604" s="253">
        <v>6796</v>
      </c>
      <c r="B6604" s="253" t="s">
        <v>534</v>
      </c>
      <c r="C6604" s="253" t="s">
        <v>479</v>
      </c>
      <c r="D6604" s="253" t="s">
        <v>4</v>
      </c>
      <c r="I6604" s="253"/>
      <c r="J6604" s="253">
        <f t="shared" si="105"/>
        <v>0</v>
      </c>
    </row>
    <row r="6605" spans="1:10">
      <c r="A6605" s="253">
        <v>6797</v>
      </c>
      <c r="B6605" s="253" t="s">
        <v>534</v>
      </c>
      <c r="C6605" s="253" t="s">
        <v>479</v>
      </c>
      <c r="D6605" s="253" t="s">
        <v>4</v>
      </c>
      <c r="I6605" s="253"/>
      <c r="J6605" s="253">
        <f t="shared" si="105"/>
        <v>0</v>
      </c>
    </row>
    <row r="6606" spans="1:10">
      <c r="A6606" s="253">
        <v>6798</v>
      </c>
      <c r="B6606" s="253" t="s">
        <v>534</v>
      </c>
      <c r="C6606" s="253" t="s">
        <v>479</v>
      </c>
      <c r="D6606" s="253" t="s">
        <v>4</v>
      </c>
      <c r="I6606" s="253"/>
      <c r="J6606" s="253">
        <f t="shared" si="105"/>
        <v>0</v>
      </c>
    </row>
    <row r="6607" spans="1:10">
      <c r="A6607" s="253">
        <v>6799</v>
      </c>
      <c r="B6607" s="253" t="s">
        <v>534</v>
      </c>
      <c r="C6607" s="253" t="s">
        <v>479</v>
      </c>
      <c r="D6607" s="253" t="s">
        <v>4</v>
      </c>
      <c r="I6607" s="253"/>
      <c r="J6607" s="253">
        <f t="shared" si="105"/>
        <v>0</v>
      </c>
    </row>
    <row r="6608" spans="1:10">
      <c r="A6608" s="253">
        <v>6800</v>
      </c>
      <c r="B6608" s="253" t="s">
        <v>534</v>
      </c>
      <c r="C6608" s="253" t="s">
        <v>553</v>
      </c>
      <c r="D6608" s="253" t="s">
        <v>4</v>
      </c>
      <c r="I6608" s="253"/>
      <c r="J6608" s="253">
        <f t="shared" si="105"/>
        <v>0</v>
      </c>
    </row>
    <row r="6609" spans="1:10">
      <c r="A6609" s="253">
        <v>6801</v>
      </c>
      <c r="B6609" s="253" t="s">
        <v>534</v>
      </c>
      <c r="C6609" s="253" t="s">
        <v>553</v>
      </c>
      <c r="D6609" s="253" t="s">
        <v>4</v>
      </c>
      <c r="I6609" s="253"/>
      <c r="J6609" s="253">
        <f t="shared" si="105"/>
        <v>0</v>
      </c>
    </row>
    <row r="6610" spans="1:10">
      <c r="A6610" s="253">
        <v>6802</v>
      </c>
      <c r="B6610" s="253" t="s">
        <v>534</v>
      </c>
      <c r="C6610" s="253" t="s">
        <v>553</v>
      </c>
      <c r="D6610" s="253" t="s">
        <v>4</v>
      </c>
      <c r="I6610" s="253"/>
      <c r="J6610" s="253">
        <f t="shared" si="105"/>
        <v>0</v>
      </c>
    </row>
    <row r="6611" spans="1:10">
      <c r="A6611" s="253">
        <v>6803</v>
      </c>
      <c r="B6611" s="253" t="s">
        <v>534</v>
      </c>
      <c r="C6611" s="253" t="s">
        <v>553</v>
      </c>
      <c r="D6611" s="253" t="s">
        <v>4</v>
      </c>
      <c r="I6611" s="253"/>
      <c r="J6611" s="253">
        <f t="shared" si="105"/>
        <v>0</v>
      </c>
    </row>
    <row r="6612" spans="1:10">
      <c r="A6612" s="253">
        <v>6804</v>
      </c>
      <c r="B6612" s="253" t="s">
        <v>534</v>
      </c>
      <c r="C6612" s="253" t="s">
        <v>553</v>
      </c>
      <c r="D6612" s="253" t="s">
        <v>4</v>
      </c>
      <c r="I6612" s="253"/>
      <c r="J6612" s="253">
        <f t="shared" si="105"/>
        <v>0</v>
      </c>
    </row>
    <row r="6613" spans="1:10">
      <c r="A6613" s="253">
        <v>6805</v>
      </c>
      <c r="B6613" s="253" t="s">
        <v>534</v>
      </c>
      <c r="C6613" s="253" t="s">
        <v>553</v>
      </c>
      <c r="D6613" s="253" t="s">
        <v>4</v>
      </c>
      <c r="I6613" s="253"/>
      <c r="J6613" s="253">
        <f t="shared" si="105"/>
        <v>0</v>
      </c>
    </row>
    <row r="6614" spans="1:10">
      <c r="A6614" s="253">
        <v>6806</v>
      </c>
      <c r="B6614" s="253" t="s">
        <v>534</v>
      </c>
      <c r="C6614" s="253" t="s">
        <v>553</v>
      </c>
      <c r="D6614" s="253" t="s">
        <v>4</v>
      </c>
      <c r="I6614" s="253"/>
      <c r="J6614" s="253">
        <f t="shared" si="105"/>
        <v>0</v>
      </c>
    </row>
    <row r="6615" spans="1:10">
      <c r="A6615" s="253">
        <v>6807</v>
      </c>
      <c r="B6615" s="253" t="s">
        <v>534</v>
      </c>
      <c r="C6615" s="253" t="s">
        <v>553</v>
      </c>
      <c r="D6615" s="253" t="s">
        <v>4</v>
      </c>
      <c r="I6615" s="253"/>
      <c r="J6615" s="253">
        <f t="shared" si="105"/>
        <v>0</v>
      </c>
    </row>
    <row r="6616" spans="1:10">
      <c r="A6616" s="253">
        <v>6808</v>
      </c>
      <c r="B6616" s="253" t="s">
        <v>534</v>
      </c>
      <c r="C6616" s="253" t="s">
        <v>553</v>
      </c>
      <c r="D6616" s="253" t="s">
        <v>4</v>
      </c>
      <c r="I6616" s="253"/>
      <c r="J6616" s="253">
        <f t="shared" si="105"/>
        <v>0</v>
      </c>
    </row>
    <row r="6617" spans="1:10">
      <c r="A6617" s="253">
        <v>6809</v>
      </c>
      <c r="B6617" s="253" t="s">
        <v>534</v>
      </c>
      <c r="C6617" s="253" t="s">
        <v>553</v>
      </c>
      <c r="D6617" s="253" t="s">
        <v>4</v>
      </c>
      <c r="I6617" s="253"/>
      <c r="J6617" s="253">
        <f t="shared" si="105"/>
        <v>0</v>
      </c>
    </row>
    <row r="6618" spans="1:10">
      <c r="A6618" s="253">
        <v>6810</v>
      </c>
      <c r="B6618" s="253" t="s">
        <v>534</v>
      </c>
      <c r="C6618" s="253" t="s">
        <v>553</v>
      </c>
      <c r="D6618" s="253" t="s">
        <v>4</v>
      </c>
      <c r="I6618" s="253"/>
      <c r="J6618" s="253">
        <f t="shared" si="105"/>
        <v>0</v>
      </c>
    </row>
    <row r="6619" spans="1:10">
      <c r="A6619" s="253">
        <v>6811</v>
      </c>
      <c r="B6619" s="253" t="s">
        <v>534</v>
      </c>
      <c r="C6619" s="253" t="s">
        <v>553</v>
      </c>
      <c r="D6619" s="253" t="s">
        <v>4</v>
      </c>
      <c r="I6619" s="253"/>
      <c r="J6619" s="253">
        <f t="shared" si="105"/>
        <v>0</v>
      </c>
    </row>
    <row r="6620" spans="1:10">
      <c r="A6620" s="253">
        <v>6812</v>
      </c>
      <c r="B6620" s="253" t="s">
        <v>534</v>
      </c>
      <c r="C6620" s="253" t="s">
        <v>553</v>
      </c>
      <c r="D6620" s="253" t="s">
        <v>4</v>
      </c>
      <c r="I6620" s="253"/>
      <c r="J6620" s="253">
        <f t="shared" si="105"/>
        <v>0</v>
      </c>
    </row>
    <row r="6621" spans="1:10">
      <c r="A6621" s="253">
        <v>6813</v>
      </c>
      <c r="B6621" s="253" t="s">
        <v>534</v>
      </c>
      <c r="C6621" s="253" t="s">
        <v>553</v>
      </c>
      <c r="D6621" s="253" t="s">
        <v>4</v>
      </c>
      <c r="I6621" s="253"/>
      <c r="J6621" s="253">
        <f t="shared" si="105"/>
        <v>0</v>
      </c>
    </row>
    <row r="6622" spans="1:10">
      <c r="A6622" s="253">
        <v>6814</v>
      </c>
      <c r="B6622" s="253" t="s">
        <v>534</v>
      </c>
      <c r="C6622" s="253" t="s">
        <v>553</v>
      </c>
      <c r="D6622" s="253" t="s">
        <v>4</v>
      </c>
      <c r="I6622" s="253"/>
      <c r="J6622" s="253">
        <f t="shared" si="105"/>
        <v>0</v>
      </c>
    </row>
    <row r="6623" spans="1:10">
      <c r="A6623" s="253">
        <v>6815</v>
      </c>
      <c r="B6623" s="253" t="s">
        <v>534</v>
      </c>
      <c r="C6623" s="253" t="s">
        <v>553</v>
      </c>
      <c r="D6623" s="253" t="s">
        <v>4</v>
      </c>
      <c r="I6623" s="253"/>
      <c r="J6623" s="253">
        <f t="shared" si="105"/>
        <v>0</v>
      </c>
    </row>
    <row r="6624" spans="1:10">
      <c r="A6624" s="253">
        <v>6816</v>
      </c>
      <c r="B6624" s="253" t="s">
        <v>534</v>
      </c>
      <c r="C6624" s="253" t="s">
        <v>553</v>
      </c>
      <c r="D6624" s="253" t="s">
        <v>4</v>
      </c>
      <c r="I6624" s="253"/>
      <c r="J6624" s="253">
        <f t="shared" si="105"/>
        <v>0</v>
      </c>
    </row>
    <row r="6625" spans="1:10">
      <c r="A6625" s="253">
        <v>6817</v>
      </c>
      <c r="B6625" s="253" t="s">
        <v>534</v>
      </c>
      <c r="C6625" s="253" t="s">
        <v>553</v>
      </c>
      <c r="D6625" s="253" t="s">
        <v>4</v>
      </c>
      <c r="I6625" s="253"/>
      <c r="J6625" s="253">
        <f t="shared" si="105"/>
        <v>0</v>
      </c>
    </row>
    <row r="6626" spans="1:10">
      <c r="A6626" s="253">
        <v>6818</v>
      </c>
      <c r="B6626" s="253" t="s">
        <v>534</v>
      </c>
      <c r="C6626" s="253" t="s">
        <v>553</v>
      </c>
      <c r="D6626" s="253" t="s">
        <v>4</v>
      </c>
      <c r="I6626" s="253"/>
      <c r="J6626" s="253">
        <f t="shared" si="105"/>
        <v>0</v>
      </c>
    </row>
    <row r="6627" spans="1:10">
      <c r="A6627" s="253">
        <v>6819</v>
      </c>
      <c r="B6627" s="253" t="s">
        <v>534</v>
      </c>
      <c r="C6627" s="253" t="s">
        <v>553</v>
      </c>
      <c r="D6627" s="253" t="s">
        <v>4</v>
      </c>
      <c r="I6627" s="253"/>
      <c r="J6627" s="253">
        <f t="shared" si="105"/>
        <v>0</v>
      </c>
    </row>
    <row r="6628" spans="1:10">
      <c r="A6628" s="253">
        <v>6820</v>
      </c>
      <c r="B6628" s="253" t="s">
        <v>534</v>
      </c>
      <c r="C6628" s="253" t="s">
        <v>553</v>
      </c>
      <c r="D6628" s="253" t="s">
        <v>4</v>
      </c>
      <c r="I6628" s="253"/>
      <c r="J6628" s="253">
        <f t="shared" si="105"/>
        <v>0</v>
      </c>
    </row>
    <row r="6629" spans="1:10">
      <c r="A6629" s="253">
        <v>6821</v>
      </c>
      <c r="B6629" s="253" t="s">
        <v>534</v>
      </c>
      <c r="C6629" s="253" t="s">
        <v>553</v>
      </c>
      <c r="D6629" s="253" t="s">
        <v>4</v>
      </c>
      <c r="I6629" s="253"/>
      <c r="J6629" s="253">
        <f t="shared" si="105"/>
        <v>0</v>
      </c>
    </row>
    <row r="6630" spans="1:10">
      <c r="A6630" s="253">
        <v>6822</v>
      </c>
      <c r="B6630" s="253" t="s">
        <v>534</v>
      </c>
      <c r="C6630" s="253" t="s">
        <v>553</v>
      </c>
      <c r="D6630" s="253" t="s">
        <v>4</v>
      </c>
      <c r="I6630" s="253"/>
      <c r="J6630" s="253">
        <f t="shared" si="105"/>
        <v>0</v>
      </c>
    </row>
    <row r="6631" spans="1:10">
      <c r="A6631" s="253">
        <v>6823</v>
      </c>
      <c r="B6631" s="253" t="s">
        <v>534</v>
      </c>
      <c r="C6631" s="253" t="s">
        <v>553</v>
      </c>
      <c r="D6631" s="253" t="s">
        <v>4</v>
      </c>
      <c r="I6631" s="253"/>
      <c r="J6631" s="253">
        <f t="shared" si="105"/>
        <v>0</v>
      </c>
    </row>
    <row r="6632" spans="1:10">
      <c r="A6632" s="253">
        <v>6824</v>
      </c>
      <c r="B6632" s="253" t="s">
        <v>534</v>
      </c>
      <c r="C6632" s="253" t="s">
        <v>553</v>
      </c>
      <c r="D6632" s="253" t="s">
        <v>4</v>
      </c>
      <c r="I6632" s="253"/>
      <c r="J6632" s="253">
        <f t="shared" si="105"/>
        <v>0</v>
      </c>
    </row>
    <row r="6633" spans="1:10">
      <c r="A6633" s="253">
        <v>6825</v>
      </c>
      <c r="B6633" s="253" t="s">
        <v>534</v>
      </c>
      <c r="C6633" s="253" t="s">
        <v>553</v>
      </c>
      <c r="D6633" s="253" t="s">
        <v>4</v>
      </c>
      <c r="I6633" s="253"/>
      <c r="J6633" s="253">
        <f t="shared" si="105"/>
        <v>0</v>
      </c>
    </row>
    <row r="6634" spans="1:10">
      <c r="A6634" s="253">
        <v>6826</v>
      </c>
      <c r="B6634" s="253" t="s">
        <v>534</v>
      </c>
      <c r="C6634" s="253" t="s">
        <v>553</v>
      </c>
      <c r="D6634" s="253" t="s">
        <v>4</v>
      </c>
      <c r="I6634" s="253"/>
      <c r="J6634" s="253">
        <f t="shared" si="105"/>
        <v>0</v>
      </c>
    </row>
    <row r="6635" spans="1:10">
      <c r="A6635" s="253">
        <v>6827</v>
      </c>
      <c r="B6635" s="253" t="s">
        <v>534</v>
      </c>
      <c r="C6635" s="253" t="s">
        <v>553</v>
      </c>
      <c r="D6635" s="253" t="s">
        <v>4</v>
      </c>
      <c r="I6635" s="253"/>
      <c r="J6635" s="253">
        <f t="shared" si="105"/>
        <v>0</v>
      </c>
    </row>
    <row r="6636" spans="1:10">
      <c r="A6636" s="253">
        <v>6828</v>
      </c>
      <c r="B6636" s="253" t="s">
        <v>534</v>
      </c>
      <c r="C6636" s="253" t="s">
        <v>553</v>
      </c>
      <c r="D6636" s="253" t="s">
        <v>4</v>
      </c>
      <c r="I6636" s="253"/>
      <c r="J6636" s="253">
        <f t="shared" si="105"/>
        <v>0</v>
      </c>
    </row>
    <row r="6637" spans="1:10">
      <c r="A6637" s="253">
        <v>6829</v>
      </c>
      <c r="B6637" s="253" t="s">
        <v>534</v>
      </c>
      <c r="C6637" s="253" t="s">
        <v>553</v>
      </c>
      <c r="D6637" s="253" t="s">
        <v>4</v>
      </c>
      <c r="I6637" s="253"/>
      <c r="J6637" s="253">
        <f t="shared" si="105"/>
        <v>0</v>
      </c>
    </row>
    <row r="6638" spans="1:10">
      <c r="A6638" s="253">
        <v>6830</v>
      </c>
      <c r="B6638" s="253" t="s">
        <v>534</v>
      </c>
      <c r="C6638" s="253" t="s">
        <v>553</v>
      </c>
      <c r="D6638" s="253" t="s">
        <v>4</v>
      </c>
      <c r="I6638" s="253"/>
      <c r="J6638" s="253">
        <f t="shared" si="105"/>
        <v>0</v>
      </c>
    </row>
    <row r="6639" spans="1:10">
      <c r="A6639" s="253">
        <v>6831</v>
      </c>
      <c r="B6639" s="253" t="s">
        <v>534</v>
      </c>
      <c r="C6639" s="253" t="s">
        <v>553</v>
      </c>
      <c r="D6639" s="253" t="s">
        <v>4</v>
      </c>
      <c r="I6639" s="253"/>
      <c r="J6639" s="253">
        <f t="shared" si="105"/>
        <v>0</v>
      </c>
    </row>
    <row r="6640" spans="1:10">
      <c r="A6640" s="253">
        <v>6832</v>
      </c>
      <c r="B6640" s="253" t="s">
        <v>534</v>
      </c>
      <c r="C6640" s="253" t="s">
        <v>553</v>
      </c>
      <c r="D6640" s="253" t="s">
        <v>4</v>
      </c>
      <c r="I6640" s="253"/>
      <c r="J6640" s="253">
        <f t="shared" si="105"/>
        <v>0</v>
      </c>
    </row>
    <row r="6641" spans="1:10">
      <c r="A6641" s="253">
        <v>6833</v>
      </c>
      <c r="B6641" s="253" t="s">
        <v>534</v>
      </c>
      <c r="C6641" s="253" t="s">
        <v>553</v>
      </c>
      <c r="D6641" s="253" t="s">
        <v>4</v>
      </c>
      <c r="I6641" s="253"/>
      <c r="J6641" s="253">
        <f t="shared" si="105"/>
        <v>0</v>
      </c>
    </row>
    <row r="6642" spans="1:10">
      <c r="A6642" s="253">
        <v>6834</v>
      </c>
      <c r="B6642" s="253" t="s">
        <v>534</v>
      </c>
      <c r="C6642" s="253" t="s">
        <v>553</v>
      </c>
      <c r="D6642" s="253" t="s">
        <v>4</v>
      </c>
      <c r="I6642" s="253"/>
      <c r="J6642" s="253">
        <f t="shared" si="105"/>
        <v>0</v>
      </c>
    </row>
    <row r="6643" spans="1:10">
      <c r="A6643" s="253">
        <v>6835</v>
      </c>
      <c r="B6643" s="253" t="s">
        <v>534</v>
      </c>
      <c r="C6643" s="253" t="s">
        <v>553</v>
      </c>
      <c r="D6643" s="253" t="s">
        <v>4</v>
      </c>
      <c r="I6643" s="253"/>
      <c r="J6643" s="253">
        <f t="shared" si="105"/>
        <v>0</v>
      </c>
    </row>
    <row r="6644" spans="1:10">
      <c r="A6644" s="253">
        <v>6836</v>
      </c>
      <c r="B6644" s="253" t="s">
        <v>534</v>
      </c>
      <c r="C6644" s="253" t="s">
        <v>553</v>
      </c>
      <c r="D6644" s="253" t="s">
        <v>4</v>
      </c>
      <c r="I6644" s="253"/>
      <c r="J6644" s="253">
        <f t="shared" si="105"/>
        <v>0</v>
      </c>
    </row>
    <row r="6645" spans="1:10">
      <c r="A6645" s="253">
        <v>6837</v>
      </c>
      <c r="B6645" s="253" t="s">
        <v>534</v>
      </c>
      <c r="C6645" s="253" t="s">
        <v>553</v>
      </c>
      <c r="D6645" s="253" t="s">
        <v>4</v>
      </c>
      <c r="I6645" s="253"/>
      <c r="J6645" s="253">
        <f t="shared" si="105"/>
        <v>0</v>
      </c>
    </row>
    <row r="6646" spans="1:10">
      <c r="A6646" s="253">
        <v>6838</v>
      </c>
      <c r="B6646" s="253" t="s">
        <v>534</v>
      </c>
      <c r="C6646" s="253" t="s">
        <v>553</v>
      </c>
      <c r="D6646" s="253" t="s">
        <v>4</v>
      </c>
      <c r="I6646" s="253"/>
      <c r="J6646" s="253">
        <f t="shared" si="105"/>
        <v>0</v>
      </c>
    </row>
    <row r="6647" spans="1:10">
      <c r="A6647" s="253">
        <v>6839</v>
      </c>
      <c r="B6647" s="253" t="s">
        <v>534</v>
      </c>
      <c r="C6647" s="253" t="s">
        <v>553</v>
      </c>
      <c r="D6647" s="253" t="s">
        <v>4</v>
      </c>
      <c r="I6647" s="253"/>
      <c r="J6647" s="253">
        <f t="shared" si="105"/>
        <v>0</v>
      </c>
    </row>
    <row r="6648" spans="1:10">
      <c r="A6648" s="253">
        <v>6840</v>
      </c>
      <c r="B6648" s="253" t="s">
        <v>534</v>
      </c>
      <c r="C6648" s="253" t="s">
        <v>553</v>
      </c>
      <c r="D6648" s="253" t="s">
        <v>4</v>
      </c>
      <c r="I6648" s="253"/>
      <c r="J6648" s="253">
        <f t="shared" si="105"/>
        <v>0</v>
      </c>
    </row>
    <row r="6649" spans="1:10">
      <c r="A6649" s="253">
        <v>6841</v>
      </c>
      <c r="B6649" s="253" t="s">
        <v>534</v>
      </c>
      <c r="C6649" s="253" t="s">
        <v>553</v>
      </c>
      <c r="D6649" s="253" t="s">
        <v>4</v>
      </c>
      <c r="I6649" s="253"/>
      <c r="J6649" s="253">
        <f t="shared" si="105"/>
        <v>0</v>
      </c>
    </row>
    <row r="6650" spans="1:10">
      <c r="A6650" s="253">
        <v>6842</v>
      </c>
      <c r="B6650" s="253" t="s">
        <v>534</v>
      </c>
      <c r="C6650" s="253" t="s">
        <v>553</v>
      </c>
      <c r="D6650" s="253" t="s">
        <v>4</v>
      </c>
      <c r="I6650" s="253"/>
      <c r="J6650" s="253">
        <f t="shared" si="105"/>
        <v>0</v>
      </c>
    </row>
    <row r="6651" spans="1:10">
      <c r="A6651" s="253">
        <v>6843</v>
      </c>
      <c r="B6651" s="253" t="s">
        <v>534</v>
      </c>
      <c r="C6651" s="253" t="s">
        <v>553</v>
      </c>
      <c r="D6651" s="253" t="s">
        <v>4</v>
      </c>
      <c r="I6651" s="253"/>
      <c r="J6651" s="253">
        <f t="shared" si="105"/>
        <v>0</v>
      </c>
    </row>
    <row r="6652" spans="1:10">
      <c r="A6652" s="253">
        <v>6844</v>
      </c>
      <c r="B6652" s="253" t="s">
        <v>534</v>
      </c>
      <c r="C6652" s="253" t="s">
        <v>553</v>
      </c>
      <c r="D6652" s="253" t="s">
        <v>4</v>
      </c>
      <c r="I6652" s="253"/>
      <c r="J6652" s="253">
        <f t="shared" si="105"/>
        <v>0</v>
      </c>
    </row>
    <row r="6653" spans="1:10">
      <c r="A6653" s="253">
        <v>6845</v>
      </c>
      <c r="B6653" s="253" t="s">
        <v>534</v>
      </c>
      <c r="C6653" s="253" t="s">
        <v>553</v>
      </c>
      <c r="D6653" s="253" t="s">
        <v>4</v>
      </c>
      <c r="I6653" s="253"/>
      <c r="J6653" s="253">
        <f t="shared" si="105"/>
        <v>0</v>
      </c>
    </row>
    <row r="6654" spans="1:10">
      <c r="A6654" s="253">
        <v>6846</v>
      </c>
      <c r="B6654" s="253" t="s">
        <v>534</v>
      </c>
      <c r="C6654" s="253" t="s">
        <v>553</v>
      </c>
      <c r="D6654" s="253" t="s">
        <v>4</v>
      </c>
      <c r="I6654" s="253"/>
      <c r="J6654" s="253">
        <f t="shared" si="105"/>
        <v>0</v>
      </c>
    </row>
    <row r="6655" spans="1:10">
      <c r="A6655" s="253">
        <v>6847</v>
      </c>
      <c r="B6655" s="253" t="s">
        <v>534</v>
      </c>
      <c r="C6655" s="253" t="s">
        <v>553</v>
      </c>
      <c r="D6655" s="253" t="s">
        <v>4</v>
      </c>
      <c r="I6655" s="253"/>
      <c r="J6655" s="253">
        <f t="shared" si="105"/>
        <v>0</v>
      </c>
    </row>
    <row r="6656" spans="1:10">
      <c r="A6656" s="253">
        <v>6848</v>
      </c>
      <c r="B6656" s="253" t="s">
        <v>534</v>
      </c>
      <c r="C6656" s="253" t="s">
        <v>553</v>
      </c>
      <c r="D6656" s="253" t="s">
        <v>4</v>
      </c>
      <c r="I6656" s="253"/>
      <c r="J6656" s="253">
        <f t="shared" si="105"/>
        <v>0</v>
      </c>
    </row>
    <row r="6657" spans="1:10">
      <c r="A6657" s="253">
        <v>6849</v>
      </c>
      <c r="B6657" s="253" t="s">
        <v>534</v>
      </c>
      <c r="C6657" s="253" t="s">
        <v>553</v>
      </c>
      <c r="D6657" s="253" t="s">
        <v>4</v>
      </c>
      <c r="I6657" s="253"/>
      <c r="J6657" s="253">
        <f t="shared" si="105"/>
        <v>0</v>
      </c>
    </row>
    <row r="6658" spans="1:10">
      <c r="A6658" s="253">
        <v>6850</v>
      </c>
      <c r="B6658" s="253" t="s">
        <v>534</v>
      </c>
      <c r="C6658" s="253" t="s">
        <v>553</v>
      </c>
      <c r="D6658" s="253" t="s">
        <v>4</v>
      </c>
      <c r="I6658" s="253"/>
      <c r="J6658" s="253">
        <f t="shared" si="105"/>
        <v>0</v>
      </c>
    </row>
    <row r="6659" spans="1:10">
      <c r="A6659" s="253">
        <v>6851</v>
      </c>
      <c r="B6659" s="253" t="s">
        <v>534</v>
      </c>
      <c r="C6659" s="253" t="s">
        <v>553</v>
      </c>
      <c r="D6659" s="253" t="s">
        <v>4</v>
      </c>
      <c r="I6659" s="253"/>
      <c r="J6659" s="253">
        <f t="shared" si="105"/>
        <v>0</v>
      </c>
    </row>
    <row r="6660" spans="1:10">
      <c r="A6660" s="253">
        <v>6852</v>
      </c>
      <c r="B6660" s="253" t="s">
        <v>534</v>
      </c>
      <c r="C6660" s="253" t="s">
        <v>553</v>
      </c>
      <c r="D6660" s="253" t="s">
        <v>4</v>
      </c>
      <c r="I6660" s="253"/>
      <c r="J6660" s="253">
        <f t="shared" si="105"/>
        <v>0</v>
      </c>
    </row>
    <row r="6661" spans="1:10">
      <c r="A6661" s="253">
        <v>6853</v>
      </c>
      <c r="B6661" s="253" t="s">
        <v>534</v>
      </c>
      <c r="C6661" s="253" t="s">
        <v>553</v>
      </c>
      <c r="D6661" s="253" t="s">
        <v>4</v>
      </c>
      <c r="I6661" s="253"/>
      <c r="J6661" s="253">
        <f t="shared" si="105"/>
        <v>0</v>
      </c>
    </row>
    <row r="6662" spans="1:10">
      <c r="A6662" s="253">
        <v>6854</v>
      </c>
      <c r="B6662" s="253" t="s">
        <v>534</v>
      </c>
      <c r="C6662" s="253" t="s">
        <v>553</v>
      </c>
      <c r="D6662" s="253" t="s">
        <v>4</v>
      </c>
      <c r="I6662" s="253"/>
      <c r="J6662" s="253">
        <f t="shared" si="105"/>
        <v>0</v>
      </c>
    </row>
    <row r="6663" spans="1:10">
      <c r="A6663" s="253">
        <v>6855</v>
      </c>
      <c r="B6663" s="253" t="s">
        <v>534</v>
      </c>
      <c r="C6663" s="253" t="s">
        <v>553</v>
      </c>
      <c r="D6663" s="253" t="s">
        <v>4</v>
      </c>
      <c r="I6663" s="253"/>
      <c r="J6663" s="253">
        <f t="shared" si="105"/>
        <v>0</v>
      </c>
    </row>
    <row r="6664" spans="1:10">
      <c r="A6664" s="253">
        <v>6856</v>
      </c>
      <c r="B6664" s="253" t="s">
        <v>534</v>
      </c>
      <c r="C6664" s="253" t="s">
        <v>553</v>
      </c>
      <c r="D6664" s="253" t="s">
        <v>4</v>
      </c>
      <c r="I6664" s="253"/>
      <c r="J6664" s="253">
        <f t="shared" si="105"/>
        <v>0</v>
      </c>
    </row>
    <row r="6665" spans="1:10">
      <c r="A6665" s="253">
        <v>6857</v>
      </c>
      <c r="B6665" s="253" t="s">
        <v>534</v>
      </c>
      <c r="C6665" s="253" t="s">
        <v>553</v>
      </c>
      <c r="D6665" s="253" t="s">
        <v>4</v>
      </c>
      <c r="I6665" s="253"/>
      <c r="J6665" s="253">
        <f t="shared" ref="J6665:J6728" si="106">IF(E6665="Category 1",1,IF(E6665="Category 2",2,IF(E6665="Category 3",3,0)))</f>
        <v>0</v>
      </c>
    </row>
    <row r="6666" spans="1:10">
      <c r="A6666" s="253">
        <v>6858</v>
      </c>
      <c r="B6666" s="253" t="s">
        <v>534</v>
      </c>
      <c r="C6666" s="253" t="s">
        <v>553</v>
      </c>
      <c r="D6666" s="253" t="s">
        <v>4</v>
      </c>
      <c r="I6666" s="253"/>
      <c r="J6666" s="253">
        <f t="shared" si="106"/>
        <v>0</v>
      </c>
    </row>
    <row r="6667" spans="1:10">
      <c r="A6667" s="253">
        <v>6859</v>
      </c>
      <c r="B6667" s="253" t="s">
        <v>534</v>
      </c>
      <c r="C6667" s="253" t="s">
        <v>553</v>
      </c>
      <c r="D6667" s="253" t="s">
        <v>4</v>
      </c>
      <c r="I6667" s="253"/>
      <c r="J6667" s="253">
        <f t="shared" si="106"/>
        <v>0</v>
      </c>
    </row>
    <row r="6668" spans="1:10">
      <c r="A6668" s="253">
        <v>6860</v>
      </c>
      <c r="B6668" s="253" t="s">
        <v>534</v>
      </c>
      <c r="C6668" s="253" t="s">
        <v>553</v>
      </c>
      <c r="D6668" s="253" t="s">
        <v>4</v>
      </c>
      <c r="I6668" s="253"/>
      <c r="J6668" s="253">
        <f t="shared" si="106"/>
        <v>0</v>
      </c>
    </row>
    <row r="6669" spans="1:10">
      <c r="A6669" s="253">
        <v>6861</v>
      </c>
      <c r="B6669" s="253" t="s">
        <v>534</v>
      </c>
      <c r="C6669" s="253" t="s">
        <v>553</v>
      </c>
      <c r="D6669" s="253" t="s">
        <v>4</v>
      </c>
      <c r="I6669" s="253"/>
      <c r="J6669" s="253">
        <f t="shared" si="106"/>
        <v>0</v>
      </c>
    </row>
    <row r="6670" spans="1:10">
      <c r="A6670" s="253">
        <v>6862</v>
      </c>
      <c r="B6670" s="253" t="s">
        <v>534</v>
      </c>
      <c r="C6670" s="253" t="s">
        <v>553</v>
      </c>
      <c r="D6670" s="253" t="s">
        <v>4</v>
      </c>
      <c r="I6670" s="253"/>
      <c r="J6670" s="253">
        <f t="shared" si="106"/>
        <v>0</v>
      </c>
    </row>
    <row r="6671" spans="1:10">
      <c r="A6671" s="253">
        <v>6863</v>
      </c>
      <c r="B6671" s="253" t="s">
        <v>534</v>
      </c>
      <c r="C6671" s="253" t="s">
        <v>553</v>
      </c>
      <c r="D6671" s="253" t="s">
        <v>4</v>
      </c>
      <c r="I6671" s="253"/>
      <c r="J6671" s="253">
        <f t="shared" si="106"/>
        <v>0</v>
      </c>
    </row>
    <row r="6672" spans="1:10">
      <c r="A6672" s="253">
        <v>6864</v>
      </c>
      <c r="B6672" s="253" t="s">
        <v>534</v>
      </c>
      <c r="C6672" s="253" t="s">
        <v>553</v>
      </c>
      <c r="D6672" s="253" t="s">
        <v>4</v>
      </c>
      <c r="I6672" s="253"/>
      <c r="J6672" s="253">
        <f t="shared" si="106"/>
        <v>0</v>
      </c>
    </row>
    <row r="6673" spans="1:10">
      <c r="A6673" s="253">
        <v>6865</v>
      </c>
      <c r="B6673" s="253" t="s">
        <v>534</v>
      </c>
      <c r="C6673" s="253" t="s">
        <v>553</v>
      </c>
      <c r="D6673" s="253" t="s">
        <v>4</v>
      </c>
      <c r="I6673" s="253"/>
      <c r="J6673" s="253">
        <f t="shared" si="106"/>
        <v>0</v>
      </c>
    </row>
    <row r="6674" spans="1:10">
      <c r="A6674" s="253">
        <v>6866</v>
      </c>
      <c r="B6674" s="253" t="s">
        <v>534</v>
      </c>
      <c r="C6674" s="253" t="s">
        <v>553</v>
      </c>
      <c r="D6674" s="253" t="s">
        <v>4</v>
      </c>
      <c r="I6674" s="253"/>
      <c r="J6674" s="253">
        <f t="shared" si="106"/>
        <v>0</v>
      </c>
    </row>
    <row r="6675" spans="1:10">
      <c r="A6675" s="253">
        <v>6867</v>
      </c>
      <c r="B6675" s="253" t="s">
        <v>534</v>
      </c>
      <c r="C6675" s="253" t="s">
        <v>553</v>
      </c>
      <c r="D6675" s="253" t="s">
        <v>4</v>
      </c>
      <c r="I6675" s="253"/>
      <c r="J6675" s="253">
        <f t="shared" si="106"/>
        <v>0</v>
      </c>
    </row>
    <row r="6676" spans="1:10">
      <c r="A6676" s="253">
        <v>6868</v>
      </c>
      <c r="B6676" s="253" t="s">
        <v>534</v>
      </c>
      <c r="C6676" s="253" t="s">
        <v>553</v>
      </c>
      <c r="D6676" s="253" t="s">
        <v>4</v>
      </c>
      <c r="I6676" s="253"/>
      <c r="J6676" s="253">
        <f t="shared" si="106"/>
        <v>0</v>
      </c>
    </row>
    <row r="6677" spans="1:10">
      <c r="A6677" s="253">
        <v>6869</v>
      </c>
      <c r="B6677" s="253" t="s">
        <v>534</v>
      </c>
      <c r="C6677" s="253" t="s">
        <v>553</v>
      </c>
      <c r="D6677" s="253" t="s">
        <v>4</v>
      </c>
      <c r="I6677" s="253"/>
      <c r="J6677" s="253">
        <f t="shared" si="106"/>
        <v>0</v>
      </c>
    </row>
    <row r="6678" spans="1:10">
      <c r="A6678" s="253">
        <v>6870</v>
      </c>
      <c r="B6678" s="253" t="s">
        <v>534</v>
      </c>
      <c r="C6678" s="253" t="s">
        <v>553</v>
      </c>
      <c r="D6678" s="253" t="s">
        <v>4</v>
      </c>
      <c r="I6678" s="253"/>
      <c r="J6678" s="253">
        <f t="shared" si="106"/>
        <v>0</v>
      </c>
    </row>
    <row r="6679" spans="1:10">
      <c r="A6679" s="253">
        <v>6871</v>
      </c>
      <c r="B6679" s="253" t="s">
        <v>534</v>
      </c>
      <c r="C6679" s="253" t="s">
        <v>553</v>
      </c>
      <c r="D6679" s="253" t="s">
        <v>4</v>
      </c>
      <c r="I6679" s="253"/>
      <c r="J6679" s="253">
        <f t="shared" si="106"/>
        <v>0</v>
      </c>
    </row>
    <row r="6680" spans="1:10">
      <c r="A6680" s="253">
        <v>6872</v>
      </c>
      <c r="B6680" s="253" t="s">
        <v>534</v>
      </c>
      <c r="C6680" s="253" t="s">
        <v>553</v>
      </c>
      <c r="D6680" s="253" t="s">
        <v>4</v>
      </c>
      <c r="I6680" s="253"/>
      <c r="J6680" s="253">
        <f t="shared" si="106"/>
        <v>0</v>
      </c>
    </row>
    <row r="6681" spans="1:10">
      <c r="A6681" s="253">
        <v>6873</v>
      </c>
      <c r="B6681" s="253" t="s">
        <v>534</v>
      </c>
      <c r="C6681" s="253" t="s">
        <v>553</v>
      </c>
      <c r="D6681" s="253" t="s">
        <v>4</v>
      </c>
      <c r="I6681" s="253"/>
      <c r="J6681" s="253">
        <f t="shared" si="106"/>
        <v>0</v>
      </c>
    </row>
    <row r="6682" spans="1:10">
      <c r="A6682" s="253">
        <v>6874</v>
      </c>
      <c r="B6682" s="253" t="s">
        <v>534</v>
      </c>
      <c r="C6682" s="253" t="s">
        <v>553</v>
      </c>
      <c r="D6682" s="253" t="s">
        <v>4</v>
      </c>
      <c r="I6682" s="253"/>
      <c r="J6682" s="253">
        <f t="shared" si="106"/>
        <v>0</v>
      </c>
    </row>
    <row r="6683" spans="1:10">
      <c r="A6683" s="253">
        <v>6875</v>
      </c>
      <c r="B6683" s="253" t="s">
        <v>534</v>
      </c>
      <c r="C6683" s="253" t="s">
        <v>553</v>
      </c>
      <c r="D6683" s="253" t="s">
        <v>4</v>
      </c>
      <c r="I6683" s="253"/>
      <c r="J6683" s="253">
        <f t="shared" si="106"/>
        <v>0</v>
      </c>
    </row>
    <row r="6684" spans="1:10">
      <c r="A6684" s="253">
        <v>6876</v>
      </c>
      <c r="B6684" s="253" t="s">
        <v>534</v>
      </c>
      <c r="C6684" s="253" t="s">
        <v>553</v>
      </c>
      <c r="D6684" s="253" t="s">
        <v>4</v>
      </c>
      <c r="I6684" s="253"/>
      <c r="J6684" s="253">
        <f t="shared" si="106"/>
        <v>0</v>
      </c>
    </row>
    <row r="6685" spans="1:10">
      <c r="A6685" s="253">
        <v>6877</v>
      </c>
      <c r="B6685" s="253" t="s">
        <v>534</v>
      </c>
      <c r="C6685" s="253" t="s">
        <v>553</v>
      </c>
      <c r="D6685" s="253" t="s">
        <v>4</v>
      </c>
      <c r="I6685" s="253"/>
      <c r="J6685" s="253">
        <f t="shared" si="106"/>
        <v>0</v>
      </c>
    </row>
    <row r="6686" spans="1:10">
      <c r="A6686" s="253">
        <v>6878</v>
      </c>
      <c r="B6686" s="253" t="s">
        <v>534</v>
      </c>
      <c r="C6686" s="253" t="s">
        <v>553</v>
      </c>
      <c r="D6686" s="253" t="s">
        <v>4</v>
      </c>
      <c r="I6686" s="253"/>
      <c r="J6686" s="253">
        <f t="shared" si="106"/>
        <v>0</v>
      </c>
    </row>
    <row r="6687" spans="1:10">
      <c r="A6687" s="253">
        <v>6879</v>
      </c>
      <c r="B6687" s="253" t="s">
        <v>534</v>
      </c>
      <c r="C6687" s="253" t="s">
        <v>553</v>
      </c>
      <c r="D6687" s="253" t="s">
        <v>4</v>
      </c>
      <c r="I6687" s="253"/>
      <c r="J6687" s="253">
        <f t="shared" si="106"/>
        <v>0</v>
      </c>
    </row>
    <row r="6688" spans="1:10">
      <c r="A6688" s="253">
        <v>6880</v>
      </c>
      <c r="B6688" s="253" t="s">
        <v>534</v>
      </c>
      <c r="C6688" s="253" t="s">
        <v>553</v>
      </c>
      <c r="D6688" s="253" t="s">
        <v>4</v>
      </c>
      <c r="I6688" s="253"/>
      <c r="J6688" s="253">
        <f t="shared" si="106"/>
        <v>0</v>
      </c>
    </row>
    <row r="6689" spans="1:10">
      <c r="A6689" s="253">
        <v>6881</v>
      </c>
      <c r="B6689" s="253" t="s">
        <v>534</v>
      </c>
      <c r="C6689" s="253" t="s">
        <v>553</v>
      </c>
      <c r="D6689" s="253" t="s">
        <v>4</v>
      </c>
      <c r="I6689" s="253"/>
      <c r="J6689" s="253">
        <f t="shared" si="106"/>
        <v>0</v>
      </c>
    </row>
    <row r="6690" spans="1:10">
      <c r="A6690" s="253">
        <v>6882</v>
      </c>
      <c r="B6690" s="253" t="s">
        <v>534</v>
      </c>
      <c r="C6690" s="253" t="s">
        <v>553</v>
      </c>
      <c r="D6690" s="253" t="s">
        <v>4</v>
      </c>
      <c r="I6690" s="253"/>
      <c r="J6690" s="253">
        <f t="shared" si="106"/>
        <v>0</v>
      </c>
    </row>
    <row r="6691" spans="1:10">
      <c r="A6691" s="253">
        <v>6883</v>
      </c>
      <c r="B6691" s="253" t="s">
        <v>534</v>
      </c>
      <c r="C6691" s="253" t="s">
        <v>553</v>
      </c>
      <c r="D6691" s="253" t="s">
        <v>4</v>
      </c>
      <c r="I6691" s="253"/>
      <c r="J6691" s="253">
        <f t="shared" si="106"/>
        <v>0</v>
      </c>
    </row>
    <row r="6692" spans="1:10">
      <c r="A6692" s="253">
        <v>6884</v>
      </c>
      <c r="B6692" s="253" t="s">
        <v>534</v>
      </c>
      <c r="C6692" s="253" t="s">
        <v>553</v>
      </c>
      <c r="D6692" s="253" t="s">
        <v>4</v>
      </c>
      <c r="I6692" s="253"/>
      <c r="J6692" s="253">
        <f t="shared" si="106"/>
        <v>0</v>
      </c>
    </row>
    <row r="6693" spans="1:10">
      <c r="A6693" s="253">
        <v>6885</v>
      </c>
      <c r="B6693" s="253" t="s">
        <v>534</v>
      </c>
      <c r="C6693" s="253" t="s">
        <v>553</v>
      </c>
      <c r="D6693" s="253" t="s">
        <v>4</v>
      </c>
      <c r="I6693" s="253"/>
      <c r="J6693" s="253">
        <f t="shared" si="106"/>
        <v>0</v>
      </c>
    </row>
    <row r="6694" spans="1:10">
      <c r="A6694" s="253">
        <v>6886</v>
      </c>
      <c r="B6694" s="253" t="s">
        <v>534</v>
      </c>
      <c r="C6694" s="253" t="s">
        <v>553</v>
      </c>
      <c r="D6694" s="253" t="s">
        <v>4</v>
      </c>
      <c r="I6694" s="253"/>
      <c r="J6694" s="253">
        <f t="shared" si="106"/>
        <v>0</v>
      </c>
    </row>
    <row r="6695" spans="1:10">
      <c r="A6695" s="253">
        <v>6887</v>
      </c>
      <c r="B6695" s="253" t="s">
        <v>534</v>
      </c>
      <c r="C6695" s="253" t="s">
        <v>553</v>
      </c>
      <c r="D6695" s="253" t="s">
        <v>4</v>
      </c>
      <c r="I6695" s="253"/>
      <c r="J6695" s="253">
        <f t="shared" si="106"/>
        <v>0</v>
      </c>
    </row>
    <row r="6696" spans="1:10">
      <c r="A6696" s="253">
        <v>6888</v>
      </c>
      <c r="B6696" s="253" t="s">
        <v>534</v>
      </c>
      <c r="C6696" s="253" t="s">
        <v>553</v>
      </c>
      <c r="D6696" s="253" t="s">
        <v>4</v>
      </c>
      <c r="I6696" s="253"/>
      <c r="J6696" s="253">
        <f t="shared" si="106"/>
        <v>0</v>
      </c>
    </row>
    <row r="6697" spans="1:10">
      <c r="A6697" s="253">
        <v>6889</v>
      </c>
      <c r="B6697" s="253" t="s">
        <v>534</v>
      </c>
      <c r="C6697" s="253" t="s">
        <v>553</v>
      </c>
      <c r="D6697" s="253" t="s">
        <v>4</v>
      </c>
      <c r="I6697" s="253"/>
      <c r="J6697" s="253">
        <f t="shared" si="106"/>
        <v>0</v>
      </c>
    </row>
    <row r="6698" spans="1:10">
      <c r="A6698" s="253">
        <v>6890</v>
      </c>
      <c r="B6698" s="253" t="s">
        <v>534</v>
      </c>
      <c r="C6698" s="253" t="s">
        <v>553</v>
      </c>
      <c r="D6698" s="253" t="s">
        <v>4</v>
      </c>
      <c r="I6698" s="253"/>
      <c r="J6698" s="253">
        <f t="shared" si="106"/>
        <v>0</v>
      </c>
    </row>
    <row r="6699" spans="1:10">
      <c r="A6699" s="253">
        <v>6891</v>
      </c>
      <c r="B6699" s="253" t="s">
        <v>534</v>
      </c>
      <c r="C6699" s="253" t="s">
        <v>553</v>
      </c>
      <c r="D6699" s="253" t="s">
        <v>4</v>
      </c>
      <c r="I6699" s="253"/>
      <c r="J6699" s="253">
        <f t="shared" si="106"/>
        <v>0</v>
      </c>
    </row>
    <row r="6700" spans="1:10">
      <c r="A6700" s="253">
        <v>6892</v>
      </c>
      <c r="B6700" s="253" t="s">
        <v>534</v>
      </c>
      <c r="C6700" s="253" t="s">
        <v>553</v>
      </c>
      <c r="D6700" s="253" t="s">
        <v>4</v>
      </c>
      <c r="I6700" s="253"/>
      <c r="J6700" s="253">
        <f t="shared" si="106"/>
        <v>0</v>
      </c>
    </row>
    <row r="6701" spans="1:10">
      <c r="A6701" s="253">
        <v>6893</v>
      </c>
      <c r="B6701" s="253" t="s">
        <v>534</v>
      </c>
      <c r="C6701" s="253" t="s">
        <v>553</v>
      </c>
      <c r="D6701" s="253" t="s">
        <v>4</v>
      </c>
      <c r="I6701" s="253"/>
      <c r="J6701" s="253">
        <f t="shared" si="106"/>
        <v>0</v>
      </c>
    </row>
    <row r="6702" spans="1:10">
      <c r="A6702" s="253">
        <v>6894</v>
      </c>
      <c r="B6702" s="253" t="s">
        <v>534</v>
      </c>
      <c r="C6702" s="253" t="s">
        <v>553</v>
      </c>
      <c r="D6702" s="253" t="s">
        <v>4</v>
      </c>
      <c r="I6702" s="253"/>
      <c r="J6702" s="253">
        <f t="shared" si="106"/>
        <v>0</v>
      </c>
    </row>
    <row r="6703" spans="1:10">
      <c r="A6703" s="253">
        <v>6895</v>
      </c>
      <c r="B6703" s="253" t="s">
        <v>534</v>
      </c>
      <c r="C6703" s="253" t="s">
        <v>553</v>
      </c>
      <c r="D6703" s="253" t="s">
        <v>4</v>
      </c>
      <c r="I6703" s="253"/>
      <c r="J6703" s="253">
        <f t="shared" si="106"/>
        <v>0</v>
      </c>
    </row>
    <row r="6704" spans="1:10">
      <c r="A6704" s="253">
        <v>6896</v>
      </c>
      <c r="B6704" s="253" t="s">
        <v>534</v>
      </c>
      <c r="C6704" s="253" t="s">
        <v>553</v>
      </c>
      <c r="D6704" s="253" t="s">
        <v>4</v>
      </c>
      <c r="I6704" s="253"/>
      <c r="J6704" s="253">
        <f t="shared" si="106"/>
        <v>0</v>
      </c>
    </row>
    <row r="6705" spans="1:10">
      <c r="A6705" s="253">
        <v>6897</v>
      </c>
      <c r="B6705" s="253" t="s">
        <v>534</v>
      </c>
      <c r="C6705" s="253" t="s">
        <v>553</v>
      </c>
      <c r="D6705" s="253" t="s">
        <v>4</v>
      </c>
      <c r="I6705" s="253"/>
      <c r="J6705" s="253">
        <f t="shared" si="106"/>
        <v>0</v>
      </c>
    </row>
    <row r="6706" spans="1:10">
      <c r="A6706" s="253">
        <v>6898</v>
      </c>
      <c r="B6706" s="253" t="s">
        <v>534</v>
      </c>
      <c r="C6706" s="253" t="s">
        <v>553</v>
      </c>
      <c r="D6706" s="253" t="s">
        <v>4</v>
      </c>
      <c r="I6706" s="253"/>
      <c r="J6706" s="253">
        <f t="shared" si="106"/>
        <v>0</v>
      </c>
    </row>
    <row r="6707" spans="1:10">
      <c r="A6707" s="253">
        <v>6899</v>
      </c>
      <c r="B6707" s="253" t="s">
        <v>534</v>
      </c>
      <c r="C6707" s="253" t="s">
        <v>553</v>
      </c>
      <c r="D6707" s="253" t="s">
        <v>4</v>
      </c>
      <c r="I6707" s="253"/>
      <c r="J6707" s="253">
        <f t="shared" si="106"/>
        <v>0</v>
      </c>
    </row>
    <row r="6708" spans="1:10">
      <c r="A6708" s="253">
        <v>6900</v>
      </c>
      <c r="B6708" s="253" t="s">
        <v>534</v>
      </c>
      <c r="C6708" s="253" t="s">
        <v>553</v>
      </c>
      <c r="D6708" s="253" t="s">
        <v>4</v>
      </c>
      <c r="I6708" s="253"/>
      <c r="J6708" s="253">
        <f t="shared" si="106"/>
        <v>0</v>
      </c>
    </row>
    <row r="6709" spans="1:10">
      <c r="A6709" s="253">
        <v>6901</v>
      </c>
      <c r="B6709" s="253" t="s">
        <v>534</v>
      </c>
      <c r="C6709" s="253" t="s">
        <v>553</v>
      </c>
      <c r="D6709" s="253" t="s">
        <v>4</v>
      </c>
      <c r="I6709" s="253"/>
      <c r="J6709" s="253">
        <f t="shared" si="106"/>
        <v>0</v>
      </c>
    </row>
    <row r="6710" spans="1:10">
      <c r="A6710" s="253">
        <v>6902</v>
      </c>
      <c r="B6710" s="253" t="s">
        <v>534</v>
      </c>
      <c r="C6710" s="253" t="s">
        <v>553</v>
      </c>
      <c r="D6710" s="253" t="s">
        <v>4</v>
      </c>
      <c r="I6710" s="253"/>
      <c r="J6710" s="253">
        <f t="shared" si="106"/>
        <v>0</v>
      </c>
    </row>
    <row r="6711" spans="1:10">
      <c r="A6711" s="253">
        <v>6903</v>
      </c>
      <c r="B6711" s="253" t="s">
        <v>534</v>
      </c>
      <c r="C6711" s="253" t="s">
        <v>553</v>
      </c>
      <c r="D6711" s="253" t="s">
        <v>4</v>
      </c>
      <c r="I6711" s="253"/>
      <c r="J6711" s="253">
        <f t="shared" si="106"/>
        <v>0</v>
      </c>
    </row>
    <row r="6712" spans="1:10">
      <c r="A6712" s="253">
        <v>6904</v>
      </c>
      <c r="B6712" s="253" t="s">
        <v>534</v>
      </c>
      <c r="C6712" s="253" t="s">
        <v>553</v>
      </c>
      <c r="D6712" s="253" t="s">
        <v>4</v>
      </c>
      <c r="I6712" s="253"/>
      <c r="J6712" s="253">
        <f t="shared" si="106"/>
        <v>0</v>
      </c>
    </row>
    <row r="6713" spans="1:10">
      <c r="A6713" s="253">
        <v>6905</v>
      </c>
      <c r="B6713" s="253" t="s">
        <v>534</v>
      </c>
      <c r="C6713" s="253" t="s">
        <v>553</v>
      </c>
      <c r="D6713" s="253" t="s">
        <v>4</v>
      </c>
      <c r="I6713" s="253"/>
      <c r="J6713" s="253">
        <f t="shared" si="106"/>
        <v>0</v>
      </c>
    </row>
    <row r="6714" spans="1:10">
      <c r="A6714" s="253">
        <v>6906</v>
      </c>
      <c r="B6714" s="253" t="s">
        <v>534</v>
      </c>
      <c r="C6714" s="253" t="s">
        <v>553</v>
      </c>
      <c r="D6714" s="253" t="s">
        <v>4</v>
      </c>
      <c r="I6714" s="253"/>
      <c r="J6714" s="253">
        <f t="shared" si="106"/>
        <v>0</v>
      </c>
    </row>
    <row r="6715" spans="1:10">
      <c r="A6715" s="253">
        <v>6907</v>
      </c>
      <c r="B6715" s="253" t="s">
        <v>534</v>
      </c>
      <c r="C6715" s="253" t="s">
        <v>553</v>
      </c>
      <c r="D6715" s="253" t="s">
        <v>4</v>
      </c>
      <c r="I6715" s="253"/>
      <c r="J6715" s="253">
        <f t="shared" si="106"/>
        <v>0</v>
      </c>
    </row>
    <row r="6716" spans="1:10">
      <c r="A6716" s="253">
        <v>6908</v>
      </c>
      <c r="B6716" s="253" t="s">
        <v>534</v>
      </c>
      <c r="C6716" s="253" t="s">
        <v>553</v>
      </c>
      <c r="D6716" s="253" t="s">
        <v>4</v>
      </c>
      <c r="I6716" s="253"/>
      <c r="J6716" s="253">
        <f t="shared" si="106"/>
        <v>0</v>
      </c>
    </row>
    <row r="6717" spans="1:10">
      <c r="A6717" s="253">
        <v>6909</v>
      </c>
      <c r="B6717" s="253" t="s">
        <v>534</v>
      </c>
      <c r="C6717" s="253" t="s">
        <v>553</v>
      </c>
      <c r="D6717" s="253" t="s">
        <v>4</v>
      </c>
      <c r="I6717" s="253"/>
      <c r="J6717" s="253">
        <f t="shared" si="106"/>
        <v>0</v>
      </c>
    </row>
    <row r="6718" spans="1:10">
      <c r="A6718" s="253">
        <v>6910</v>
      </c>
      <c r="B6718" s="253" t="s">
        <v>534</v>
      </c>
      <c r="C6718" s="253" t="s">
        <v>553</v>
      </c>
      <c r="D6718" s="253" t="s">
        <v>4</v>
      </c>
      <c r="I6718" s="253"/>
      <c r="J6718" s="253">
        <f t="shared" si="106"/>
        <v>0</v>
      </c>
    </row>
    <row r="6719" spans="1:10">
      <c r="A6719" s="253">
        <v>6911</v>
      </c>
      <c r="B6719" s="253" t="s">
        <v>534</v>
      </c>
      <c r="C6719" s="253" t="s">
        <v>553</v>
      </c>
      <c r="D6719" s="253" t="s">
        <v>4</v>
      </c>
      <c r="I6719" s="253"/>
      <c r="J6719" s="253">
        <f t="shared" si="106"/>
        <v>0</v>
      </c>
    </row>
    <row r="6720" spans="1:10">
      <c r="A6720" s="253">
        <v>6912</v>
      </c>
      <c r="B6720" s="253" t="s">
        <v>534</v>
      </c>
      <c r="C6720" s="253" t="s">
        <v>553</v>
      </c>
      <c r="D6720" s="253" t="s">
        <v>4</v>
      </c>
      <c r="I6720" s="253"/>
      <c r="J6720" s="253">
        <f t="shared" si="106"/>
        <v>0</v>
      </c>
    </row>
    <row r="6721" spans="1:10">
      <c r="A6721" s="253">
        <v>6913</v>
      </c>
      <c r="B6721" s="253" t="s">
        <v>534</v>
      </c>
      <c r="C6721" s="253" t="s">
        <v>553</v>
      </c>
      <c r="D6721" s="253" t="s">
        <v>4</v>
      </c>
      <c r="I6721" s="253"/>
      <c r="J6721" s="253">
        <f t="shared" si="106"/>
        <v>0</v>
      </c>
    </row>
    <row r="6722" spans="1:10">
      <c r="A6722" s="253">
        <v>6914</v>
      </c>
      <c r="B6722" s="253" t="s">
        <v>534</v>
      </c>
      <c r="C6722" s="253" t="s">
        <v>553</v>
      </c>
      <c r="D6722" s="253" t="s">
        <v>4</v>
      </c>
      <c r="I6722" s="253"/>
      <c r="J6722" s="253">
        <f t="shared" si="106"/>
        <v>0</v>
      </c>
    </row>
    <row r="6723" spans="1:10">
      <c r="A6723" s="253">
        <v>6915</v>
      </c>
      <c r="B6723" s="253" t="s">
        <v>534</v>
      </c>
      <c r="C6723" s="253" t="s">
        <v>553</v>
      </c>
      <c r="D6723" s="253" t="s">
        <v>4</v>
      </c>
      <c r="I6723" s="253"/>
      <c r="J6723" s="253">
        <f t="shared" si="106"/>
        <v>0</v>
      </c>
    </row>
    <row r="6724" spans="1:10">
      <c r="A6724" s="253">
        <v>6916</v>
      </c>
      <c r="B6724" s="253" t="s">
        <v>534</v>
      </c>
      <c r="C6724" s="253" t="s">
        <v>553</v>
      </c>
      <c r="D6724" s="253" t="s">
        <v>4</v>
      </c>
      <c r="I6724" s="253"/>
      <c r="J6724" s="253">
        <f t="shared" si="106"/>
        <v>0</v>
      </c>
    </row>
    <row r="6725" spans="1:10">
      <c r="A6725" s="253">
        <v>6917</v>
      </c>
      <c r="B6725" s="253" t="s">
        <v>534</v>
      </c>
      <c r="C6725" s="253" t="s">
        <v>553</v>
      </c>
      <c r="D6725" s="253" t="s">
        <v>4</v>
      </c>
      <c r="I6725" s="253"/>
      <c r="J6725" s="253">
        <f t="shared" si="106"/>
        <v>0</v>
      </c>
    </row>
    <row r="6726" spans="1:10">
      <c r="A6726" s="253">
        <v>6918</v>
      </c>
      <c r="B6726" s="253" t="s">
        <v>534</v>
      </c>
      <c r="C6726" s="253" t="s">
        <v>553</v>
      </c>
      <c r="D6726" s="253" t="s">
        <v>4</v>
      </c>
      <c r="I6726" s="253"/>
      <c r="J6726" s="253">
        <f t="shared" si="106"/>
        <v>0</v>
      </c>
    </row>
    <row r="6727" spans="1:10">
      <c r="A6727" s="253">
        <v>6919</v>
      </c>
      <c r="B6727" s="253" t="s">
        <v>534</v>
      </c>
      <c r="C6727" s="253" t="s">
        <v>553</v>
      </c>
      <c r="D6727" s="253" t="s">
        <v>4</v>
      </c>
      <c r="I6727" s="253"/>
      <c r="J6727" s="253">
        <f t="shared" si="106"/>
        <v>0</v>
      </c>
    </row>
    <row r="6728" spans="1:10">
      <c r="A6728" s="253">
        <v>6920</v>
      </c>
      <c r="B6728" s="253" t="s">
        <v>534</v>
      </c>
      <c r="C6728" s="253" t="s">
        <v>553</v>
      </c>
      <c r="D6728" s="253" t="s">
        <v>4</v>
      </c>
      <c r="I6728" s="253"/>
      <c r="J6728" s="253">
        <f t="shared" si="106"/>
        <v>0</v>
      </c>
    </row>
    <row r="6729" spans="1:10">
      <c r="A6729" s="253">
        <v>6921</v>
      </c>
      <c r="B6729" s="253" t="s">
        <v>534</v>
      </c>
      <c r="C6729" s="253" t="s">
        <v>553</v>
      </c>
      <c r="D6729" s="253" t="s">
        <v>4</v>
      </c>
      <c r="I6729" s="253"/>
      <c r="J6729" s="253">
        <f t="shared" ref="J6729:J6792" si="107">IF(E6729="Category 1",1,IF(E6729="Category 2",2,IF(E6729="Category 3",3,0)))</f>
        <v>0</v>
      </c>
    </row>
    <row r="6730" spans="1:10">
      <c r="A6730" s="253">
        <v>6922</v>
      </c>
      <c r="B6730" s="253" t="s">
        <v>534</v>
      </c>
      <c r="C6730" s="253" t="s">
        <v>553</v>
      </c>
      <c r="D6730" s="253" t="s">
        <v>4</v>
      </c>
      <c r="I6730" s="253"/>
      <c r="J6730" s="253">
        <f t="shared" si="107"/>
        <v>0</v>
      </c>
    </row>
    <row r="6731" spans="1:10">
      <c r="A6731" s="253">
        <v>6923</v>
      </c>
      <c r="B6731" s="253" t="s">
        <v>534</v>
      </c>
      <c r="C6731" s="253" t="s">
        <v>553</v>
      </c>
      <c r="D6731" s="253" t="s">
        <v>4</v>
      </c>
      <c r="I6731" s="253"/>
      <c r="J6731" s="253">
        <f t="shared" si="107"/>
        <v>0</v>
      </c>
    </row>
    <row r="6732" spans="1:10">
      <c r="A6732" s="253">
        <v>6924</v>
      </c>
      <c r="B6732" s="253" t="s">
        <v>534</v>
      </c>
      <c r="C6732" s="253" t="s">
        <v>553</v>
      </c>
      <c r="D6732" s="253" t="s">
        <v>4</v>
      </c>
      <c r="I6732" s="253"/>
      <c r="J6732" s="253">
        <f t="shared" si="107"/>
        <v>0</v>
      </c>
    </row>
    <row r="6733" spans="1:10">
      <c r="A6733" s="253">
        <v>6925</v>
      </c>
      <c r="B6733" s="253" t="s">
        <v>534</v>
      </c>
      <c r="C6733" s="253" t="s">
        <v>553</v>
      </c>
      <c r="D6733" s="253" t="s">
        <v>4</v>
      </c>
      <c r="I6733" s="253"/>
      <c r="J6733" s="253">
        <f t="shared" si="107"/>
        <v>0</v>
      </c>
    </row>
    <row r="6734" spans="1:10">
      <c r="A6734" s="253">
        <v>6926</v>
      </c>
      <c r="B6734" s="253" t="s">
        <v>534</v>
      </c>
      <c r="C6734" s="253" t="s">
        <v>553</v>
      </c>
      <c r="D6734" s="253" t="s">
        <v>4</v>
      </c>
      <c r="I6734" s="253"/>
      <c r="J6734" s="253">
        <f t="shared" si="107"/>
        <v>0</v>
      </c>
    </row>
    <row r="6735" spans="1:10">
      <c r="A6735" s="253">
        <v>6927</v>
      </c>
      <c r="B6735" s="253" t="s">
        <v>534</v>
      </c>
      <c r="C6735" s="253" t="s">
        <v>553</v>
      </c>
      <c r="D6735" s="253" t="s">
        <v>4</v>
      </c>
      <c r="I6735" s="253"/>
      <c r="J6735" s="253">
        <f t="shared" si="107"/>
        <v>0</v>
      </c>
    </row>
    <row r="6736" spans="1:10">
      <c r="A6736" s="253">
        <v>6928</v>
      </c>
      <c r="B6736" s="253" t="s">
        <v>534</v>
      </c>
      <c r="C6736" s="253" t="s">
        <v>553</v>
      </c>
      <c r="D6736" s="253" t="s">
        <v>4</v>
      </c>
      <c r="I6736" s="253"/>
      <c r="J6736" s="253">
        <f t="shared" si="107"/>
        <v>0</v>
      </c>
    </row>
    <row r="6737" spans="1:10">
      <c r="A6737" s="253">
        <v>6929</v>
      </c>
      <c r="B6737" s="253" t="s">
        <v>534</v>
      </c>
      <c r="C6737" s="253" t="s">
        <v>553</v>
      </c>
      <c r="D6737" s="253" t="s">
        <v>4</v>
      </c>
      <c r="I6737" s="253"/>
      <c r="J6737" s="253">
        <f t="shared" si="107"/>
        <v>0</v>
      </c>
    </row>
    <row r="6738" spans="1:10">
      <c r="A6738" s="253">
        <v>6930</v>
      </c>
      <c r="B6738" s="253" t="s">
        <v>534</v>
      </c>
      <c r="C6738" s="253" t="s">
        <v>553</v>
      </c>
      <c r="D6738" s="253" t="s">
        <v>4</v>
      </c>
      <c r="I6738" s="253"/>
      <c r="J6738" s="253">
        <f t="shared" si="107"/>
        <v>0</v>
      </c>
    </row>
    <row r="6739" spans="1:10">
      <c r="A6739" s="253">
        <v>6931</v>
      </c>
      <c r="B6739" s="253" t="s">
        <v>534</v>
      </c>
      <c r="C6739" s="253" t="s">
        <v>553</v>
      </c>
      <c r="D6739" s="253" t="s">
        <v>4</v>
      </c>
      <c r="I6739" s="253"/>
      <c r="J6739" s="253">
        <f t="shared" si="107"/>
        <v>0</v>
      </c>
    </row>
    <row r="6740" spans="1:10">
      <c r="A6740" s="253">
        <v>6932</v>
      </c>
      <c r="B6740" s="253" t="s">
        <v>534</v>
      </c>
      <c r="C6740" s="253" t="s">
        <v>553</v>
      </c>
      <c r="D6740" s="253" t="s">
        <v>4</v>
      </c>
      <c r="I6740" s="253"/>
      <c r="J6740" s="253">
        <f t="shared" si="107"/>
        <v>0</v>
      </c>
    </row>
    <row r="6741" spans="1:10">
      <c r="A6741" s="253">
        <v>6933</v>
      </c>
      <c r="B6741" s="253" t="s">
        <v>534</v>
      </c>
      <c r="C6741" s="253" t="s">
        <v>553</v>
      </c>
      <c r="D6741" s="253" t="s">
        <v>4</v>
      </c>
      <c r="I6741" s="253"/>
      <c r="J6741" s="253">
        <f t="shared" si="107"/>
        <v>0</v>
      </c>
    </row>
    <row r="6742" spans="1:10">
      <c r="A6742" s="253">
        <v>6934</v>
      </c>
      <c r="B6742" s="253" t="s">
        <v>534</v>
      </c>
      <c r="C6742" s="253" t="s">
        <v>553</v>
      </c>
      <c r="D6742" s="253" t="s">
        <v>4</v>
      </c>
      <c r="I6742" s="253"/>
      <c r="J6742" s="253">
        <f t="shared" si="107"/>
        <v>0</v>
      </c>
    </row>
    <row r="6743" spans="1:10">
      <c r="A6743" s="253">
        <v>6935</v>
      </c>
      <c r="B6743" s="253" t="s">
        <v>534</v>
      </c>
      <c r="C6743" s="253" t="s">
        <v>553</v>
      </c>
      <c r="D6743" s="253" t="s">
        <v>4</v>
      </c>
      <c r="I6743" s="253"/>
      <c r="J6743" s="253">
        <f t="shared" si="107"/>
        <v>0</v>
      </c>
    </row>
    <row r="6744" spans="1:10">
      <c r="A6744" s="253">
        <v>6936</v>
      </c>
      <c r="B6744" s="253" t="s">
        <v>534</v>
      </c>
      <c r="C6744" s="253" t="s">
        <v>553</v>
      </c>
      <c r="D6744" s="253" t="s">
        <v>4</v>
      </c>
      <c r="I6744" s="253"/>
      <c r="J6744" s="253">
        <f t="shared" si="107"/>
        <v>0</v>
      </c>
    </row>
    <row r="6745" spans="1:10">
      <c r="A6745" s="253">
        <v>6937</v>
      </c>
      <c r="B6745" s="253" t="s">
        <v>534</v>
      </c>
      <c r="C6745" s="253" t="s">
        <v>553</v>
      </c>
      <c r="D6745" s="253" t="s">
        <v>4</v>
      </c>
      <c r="I6745" s="253"/>
      <c r="J6745" s="253">
        <f t="shared" si="107"/>
        <v>0</v>
      </c>
    </row>
    <row r="6746" spans="1:10">
      <c r="A6746" s="253">
        <v>6938</v>
      </c>
      <c r="B6746" s="253" t="s">
        <v>534</v>
      </c>
      <c r="C6746" s="253" t="s">
        <v>553</v>
      </c>
      <c r="D6746" s="253" t="s">
        <v>4</v>
      </c>
      <c r="I6746" s="253"/>
      <c r="J6746" s="253">
        <f t="shared" si="107"/>
        <v>0</v>
      </c>
    </row>
    <row r="6747" spans="1:10">
      <c r="A6747" s="253">
        <v>6939</v>
      </c>
      <c r="B6747" s="253" t="s">
        <v>534</v>
      </c>
      <c r="C6747" s="253" t="s">
        <v>553</v>
      </c>
      <c r="D6747" s="253" t="s">
        <v>4</v>
      </c>
      <c r="I6747" s="253"/>
      <c r="J6747" s="253">
        <f t="shared" si="107"/>
        <v>0</v>
      </c>
    </row>
    <row r="6748" spans="1:10">
      <c r="A6748" s="253">
        <v>6940</v>
      </c>
      <c r="B6748" s="253" t="s">
        <v>534</v>
      </c>
      <c r="C6748" s="253" t="s">
        <v>553</v>
      </c>
      <c r="D6748" s="253" t="s">
        <v>4</v>
      </c>
      <c r="I6748" s="253"/>
      <c r="J6748" s="253">
        <f t="shared" si="107"/>
        <v>0</v>
      </c>
    </row>
    <row r="6749" spans="1:10">
      <c r="A6749" s="253">
        <v>6941</v>
      </c>
      <c r="B6749" s="253" t="s">
        <v>534</v>
      </c>
      <c r="C6749" s="253" t="s">
        <v>553</v>
      </c>
      <c r="D6749" s="253" t="s">
        <v>4</v>
      </c>
      <c r="I6749" s="253"/>
      <c r="J6749" s="253">
        <f t="shared" si="107"/>
        <v>0</v>
      </c>
    </row>
    <row r="6750" spans="1:10">
      <c r="A6750" s="253">
        <v>6942</v>
      </c>
      <c r="B6750" s="253" t="s">
        <v>534</v>
      </c>
      <c r="C6750" s="253" t="s">
        <v>553</v>
      </c>
      <c r="D6750" s="253" t="s">
        <v>4</v>
      </c>
      <c r="I6750" s="253"/>
      <c r="J6750" s="253">
        <f t="shared" si="107"/>
        <v>0</v>
      </c>
    </row>
    <row r="6751" spans="1:10">
      <c r="A6751" s="253">
        <v>6943</v>
      </c>
      <c r="B6751" s="253" t="s">
        <v>534</v>
      </c>
      <c r="C6751" s="253" t="s">
        <v>553</v>
      </c>
      <c r="D6751" s="253" t="s">
        <v>4</v>
      </c>
      <c r="I6751" s="253"/>
      <c r="J6751" s="253">
        <f t="shared" si="107"/>
        <v>0</v>
      </c>
    </row>
    <row r="6752" spans="1:10">
      <c r="A6752" s="253">
        <v>6944</v>
      </c>
      <c r="B6752" s="253" t="s">
        <v>534</v>
      </c>
      <c r="C6752" s="253" t="s">
        <v>553</v>
      </c>
      <c r="D6752" s="253" t="s">
        <v>4</v>
      </c>
      <c r="I6752" s="253"/>
      <c r="J6752" s="253">
        <f t="shared" si="107"/>
        <v>0</v>
      </c>
    </row>
    <row r="6753" spans="1:10">
      <c r="A6753" s="253">
        <v>6945</v>
      </c>
      <c r="B6753" s="253" t="s">
        <v>534</v>
      </c>
      <c r="C6753" s="253" t="s">
        <v>553</v>
      </c>
      <c r="D6753" s="253" t="s">
        <v>4</v>
      </c>
      <c r="I6753" s="253"/>
      <c r="J6753" s="253">
        <f t="shared" si="107"/>
        <v>0</v>
      </c>
    </row>
    <row r="6754" spans="1:10">
      <c r="A6754" s="253">
        <v>6946</v>
      </c>
      <c r="B6754" s="253" t="s">
        <v>534</v>
      </c>
      <c r="C6754" s="253" t="s">
        <v>553</v>
      </c>
      <c r="D6754" s="253" t="s">
        <v>4</v>
      </c>
      <c r="I6754" s="253"/>
      <c r="J6754" s="253">
        <f t="shared" si="107"/>
        <v>0</v>
      </c>
    </row>
    <row r="6755" spans="1:10">
      <c r="A6755" s="253">
        <v>6947</v>
      </c>
      <c r="B6755" s="253" t="s">
        <v>534</v>
      </c>
      <c r="C6755" s="253" t="s">
        <v>553</v>
      </c>
      <c r="D6755" s="253" t="s">
        <v>4</v>
      </c>
      <c r="I6755" s="253"/>
      <c r="J6755" s="253">
        <f t="shared" si="107"/>
        <v>0</v>
      </c>
    </row>
    <row r="6756" spans="1:10">
      <c r="A6756" s="253">
        <v>6948</v>
      </c>
      <c r="B6756" s="253" t="s">
        <v>534</v>
      </c>
      <c r="C6756" s="253" t="s">
        <v>553</v>
      </c>
      <c r="D6756" s="253" t="s">
        <v>4</v>
      </c>
      <c r="I6756" s="253"/>
      <c r="J6756" s="253">
        <f t="shared" si="107"/>
        <v>0</v>
      </c>
    </row>
    <row r="6757" spans="1:10">
      <c r="A6757" s="253">
        <v>6949</v>
      </c>
      <c r="B6757" s="253" t="s">
        <v>534</v>
      </c>
      <c r="C6757" s="253" t="s">
        <v>553</v>
      </c>
      <c r="D6757" s="253" t="s">
        <v>4</v>
      </c>
      <c r="I6757" s="253"/>
      <c r="J6757" s="253">
        <f t="shared" si="107"/>
        <v>0</v>
      </c>
    </row>
    <row r="6758" spans="1:10">
      <c r="A6758" s="253">
        <v>6950</v>
      </c>
      <c r="B6758" s="253" t="s">
        <v>534</v>
      </c>
      <c r="C6758" s="253" t="s">
        <v>553</v>
      </c>
      <c r="D6758" s="253" t="s">
        <v>4</v>
      </c>
      <c r="I6758" s="253"/>
      <c r="J6758" s="253">
        <f t="shared" si="107"/>
        <v>0</v>
      </c>
    </row>
    <row r="6759" spans="1:10">
      <c r="A6759" s="253">
        <v>6951</v>
      </c>
      <c r="B6759" s="253" t="s">
        <v>534</v>
      </c>
      <c r="C6759" s="253" t="s">
        <v>553</v>
      </c>
      <c r="D6759" s="253" t="s">
        <v>4</v>
      </c>
      <c r="I6759" s="253"/>
      <c r="J6759" s="253">
        <f t="shared" si="107"/>
        <v>0</v>
      </c>
    </row>
    <row r="6760" spans="1:10">
      <c r="A6760" s="253">
        <v>6952</v>
      </c>
      <c r="B6760" s="253" t="s">
        <v>534</v>
      </c>
      <c r="C6760" s="253" t="s">
        <v>553</v>
      </c>
      <c r="D6760" s="253" t="s">
        <v>4</v>
      </c>
      <c r="I6760" s="253"/>
      <c r="J6760" s="253">
        <f t="shared" si="107"/>
        <v>0</v>
      </c>
    </row>
    <row r="6761" spans="1:10">
      <c r="A6761" s="253">
        <v>6953</v>
      </c>
      <c r="B6761" s="253" t="s">
        <v>534</v>
      </c>
      <c r="C6761" s="253" t="s">
        <v>553</v>
      </c>
      <c r="D6761" s="253" t="s">
        <v>4</v>
      </c>
      <c r="I6761" s="253"/>
      <c r="J6761" s="253">
        <f t="shared" si="107"/>
        <v>0</v>
      </c>
    </row>
    <row r="6762" spans="1:10">
      <c r="A6762" s="253">
        <v>6954</v>
      </c>
      <c r="B6762" s="253" t="s">
        <v>534</v>
      </c>
      <c r="C6762" s="253" t="s">
        <v>553</v>
      </c>
      <c r="D6762" s="253" t="s">
        <v>4</v>
      </c>
      <c r="I6762" s="253"/>
      <c r="J6762" s="253">
        <f t="shared" si="107"/>
        <v>0</v>
      </c>
    </row>
    <row r="6763" spans="1:10">
      <c r="A6763" s="253">
        <v>6955</v>
      </c>
      <c r="B6763" s="253" t="s">
        <v>534</v>
      </c>
      <c r="C6763" s="253" t="s">
        <v>553</v>
      </c>
      <c r="D6763" s="253" t="s">
        <v>4</v>
      </c>
      <c r="I6763" s="253"/>
      <c r="J6763" s="253">
        <f t="shared" si="107"/>
        <v>0</v>
      </c>
    </row>
    <row r="6764" spans="1:10">
      <c r="A6764" s="253">
        <v>6956</v>
      </c>
      <c r="B6764" s="253" t="s">
        <v>534</v>
      </c>
      <c r="C6764" s="253" t="s">
        <v>553</v>
      </c>
      <c r="D6764" s="253" t="s">
        <v>4</v>
      </c>
      <c r="I6764" s="253"/>
      <c r="J6764" s="253">
        <f t="shared" si="107"/>
        <v>0</v>
      </c>
    </row>
    <row r="6765" spans="1:10">
      <c r="A6765" s="253">
        <v>6957</v>
      </c>
      <c r="B6765" s="253" t="s">
        <v>534</v>
      </c>
      <c r="C6765" s="253" t="s">
        <v>553</v>
      </c>
      <c r="D6765" s="253" t="s">
        <v>4</v>
      </c>
      <c r="I6765" s="253"/>
      <c r="J6765" s="253">
        <f t="shared" si="107"/>
        <v>0</v>
      </c>
    </row>
    <row r="6766" spans="1:10">
      <c r="A6766" s="253">
        <v>6958</v>
      </c>
      <c r="B6766" s="253" t="s">
        <v>534</v>
      </c>
      <c r="C6766" s="253" t="s">
        <v>553</v>
      </c>
      <c r="D6766" s="253" t="s">
        <v>4</v>
      </c>
      <c r="I6766" s="253"/>
      <c r="J6766" s="253">
        <f t="shared" si="107"/>
        <v>0</v>
      </c>
    </row>
    <row r="6767" spans="1:10">
      <c r="A6767" s="253">
        <v>6959</v>
      </c>
      <c r="B6767" s="253" t="s">
        <v>534</v>
      </c>
      <c r="C6767" s="253" t="s">
        <v>553</v>
      </c>
      <c r="D6767" s="253" t="s">
        <v>4</v>
      </c>
      <c r="I6767" s="253"/>
      <c r="J6767" s="253">
        <f t="shared" si="107"/>
        <v>0</v>
      </c>
    </row>
    <row r="6768" spans="1:10">
      <c r="A6768" s="253">
        <v>6960</v>
      </c>
      <c r="B6768" s="253" t="s">
        <v>534</v>
      </c>
      <c r="C6768" s="253" t="s">
        <v>553</v>
      </c>
      <c r="D6768" s="253" t="s">
        <v>4</v>
      </c>
      <c r="I6768" s="253"/>
      <c r="J6768" s="253">
        <f t="shared" si="107"/>
        <v>0</v>
      </c>
    </row>
    <row r="6769" spans="1:10">
      <c r="A6769" s="253">
        <v>6961</v>
      </c>
      <c r="B6769" s="253" t="s">
        <v>534</v>
      </c>
      <c r="C6769" s="253" t="s">
        <v>553</v>
      </c>
      <c r="D6769" s="253" t="s">
        <v>4</v>
      </c>
      <c r="I6769" s="253"/>
      <c r="J6769" s="253">
        <f t="shared" si="107"/>
        <v>0</v>
      </c>
    </row>
    <row r="6770" spans="1:10">
      <c r="A6770" s="253">
        <v>6962</v>
      </c>
      <c r="B6770" s="253" t="s">
        <v>534</v>
      </c>
      <c r="C6770" s="253" t="s">
        <v>553</v>
      </c>
      <c r="D6770" s="253" t="s">
        <v>4</v>
      </c>
      <c r="I6770" s="253"/>
      <c r="J6770" s="253">
        <f t="shared" si="107"/>
        <v>0</v>
      </c>
    </row>
    <row r="6771" spans="1:10">
      <c r="A6771" s="253">
        <v>6963</v>
      </c>
      <c r="B6771" s="253" t="s">
        <v>534</v>
      </c>
      <c r="C6771" s="253" t="s">
        <v>553</v>
      </c>
      <c r="D6771" s="253" t="s">
        <v>4</v>
      </c>
      <c r="I6771" s="253"/>
      <c r="J6771" s="253">
        <f t="shared" si="107"/>
        <v>0</v>
      </c>
    </row>
    <row r="6772" spans="1:10">
      <c r="A6772" s="253">
        <v>6964</v>
      </c>
      <c r="B6772" s="253" t="s">
        <v>534</v>
      </c>
      <c r="C6772" s="253" t="s">
        <v>553</v>
      </c>
      <c r="D6772" s="253" t="s">
        <v>4</v>
      </c>
      <c r="I6772" s="253"/>
      <c r="J6772" s="253">
        <f t="shared" si="107"/>
        <v>0</v>
      </c>
    </row>
    <row r="6773" spans="1:10">
      <c r="A6773" s="253">
        <v>6965</v>
      </c>
      <c r="B6773" s="253" t="s">
        <v>534</v>
      </c>
      <c r="C6773" s="253" t="s">
        <v>553</v>
      </c>
      <c r="D6773" s="253" t="s">
        <v>4</v>
      </c>
      <c r="I6773" s="253"/>
      <c r="J6773" s="253">
        <f t="shared" si="107"/>
        <v>0</v>
      </c>
    </row>
    <row r="6774" spans="1:10">
      <c r="A6774" s="253">
        <v>6966</v>
      </c>
      <c r="B6774" s="253" t="s">
        <v>534</v>
      </c>
      <c r="C6774" s="253" t="s">
        <v>553</v>
      </c>
      <c r="D6774" s="253" t="s">
        <v>4</v>
      </c>
      <c r="I6774" s="253"/>
      <c r="J6774" s="253">
        <f t="shared" si="107"/>
        <v>0</v>
      </c>
    </row>
    <row r="6775" spans="1:10">
      <c r="A6775" s="253">
        <v>6967</v>
      </c>
      <c r="B6775" s="253" t="s">
        <v>534</v>
      </c>
      <c r="C6775" s="253" t="s">
        <v>553</v>
      </c>
      <c r="D6775" s="253" t="s">
        <v>4</v>
      </c>
      <c r="I6775" s="253"/>
      <c r="J6775" s="253">
        <f t="shared" si="107"/>
        <v>0</v>
      </c>
    </row>
    <row r="6776" spans="1:10">
      <c r="A6776" s="253">
        <v>6968</v>
      </c>
      <c r="B6776" s="253" t="s">
        <v>534</v>
      </c>
      <c r="C6776" s="253" t="s">
        <v>553</v>
      </c>
      <c r="D6776" s="253" t="s">
        <v>4</v>
      </c>
      <c r="I6776" s="253"/>
      <c r="J6776" s="253">
        <f t="shared" si="107"/>
        <v>0</v>
      </c>
    </row>
    <row r="6777" spans="1:10">
      <c r="A6777" s="253">
        <v>6969</v>
      </c>
      <c r="B6777" s="253" t="s">
        <v>534</v>
      </c>
      <c r="C6777" s="253" t="s">
        <v>553</v>
      </c>
      <c r="D6777" s="253" t="s">
        <v>4</v>
      </c>
      <c r="I6777" s="253"/>
      <c r="J6777" s="253">
        <f t="shared" si="107"/>
        <v>0</v>
      </c>
    </row>
    <row r="6778" spans="1:10">
      <c r="A6778" s="253">
        <v>6970</v>
      </c>
      <c r="B6778" s="253" t="s">
        <v>534</v>
      </c>
      <c r="C6778" s="253" t="s">
        <v>553</v>
      </c>
      <c r="D6778" s="253" t="s">
        <v>4</v>
      </c>
      <c r="I6778" s="253"/>
      <c r="J6778" s="253">
        <f t="shared" si="107"/>
        <v>0</v>
      </c>
    </row>
    <row r="6779" spans="1:10">
      <c r="A6779" s="253">
        <v>6971</v>
      </c>
      <c r="B6779" s="253" t="s">
        <v>534</v>
      </c>
      <c r="C6779" s="253" t="s">
        <v>553</v>
      </c>
      <c r="D6779" s="253" t="s">
        <v>4</v>
      </c>
      <c r="I6779" s="253"/>
      <c r="J6779" s="253">
        <f t="shared" si="107"/>
        <v>0</v>
      </c>
    </row>
    <row r="6780" spans="1:10">
      <c r="A6780" s="253">
        <v>6972</v>
      </c>
      <c r="B6780" s="253" t="s">
        <v>534</v>
      </c>
      <c r="C6780" s="253" t="s">
        <v>553</v>
      </c>
      <c r="D6780" s="253" t="s">
        <v>4</v>
      </c>
      <c r="I6780" s="253"/>
      <c r="J6780" s="253">
        <f t="shared" si="107"/>
        <v>0</v>
      </c>
    </row>
    <row r="6781" spans="1:10">
      <c r="A6781" s="253">
        <v>6973</v>
      </c>
      <c r="B6781" s="253" t="s">
        <v>534</v>
      </c>
      <c r="C6781" s="253" t="s">
        <v>553</v>
      </c>
      <c r="D6781" s="253" t="s">
        <v>4</v>
      </c>
      <c r="I6781" s="253"/>
      <c r="J6781" s="253">
        <f t="shared" si="107"/>
        <v>0</v>
      </c>
    </row>
    <row r="6782" spans="1:10">
      <c r="A6782" s="253">
        <v>6974</v>
      </c>
      <c r="B6782" s="253" t="s">
        <v>534</v>
      </c>
      <c r="C6782" s="253" t="s">
        <v>553</v>
      </c>
      <c r="D6782" s="253" t="s">
        <v>4</v>
      </c>
      <c r="I6782" s="253"/>
      <c r="J6782" s="253">
        <f t="shared" si="107"/>
        <v>0</v>
      </c>
    </row>
    <row r="6783" spans="1:10">
      <c r="A6783" s="253">
        <v>6975</v>
      </c>
      <c r="B6783" s="253" t="s">
        <v>534</v>
      </c>
      <c r="C6783" s="253" t="s">
        <v>553</v>
      </c>
      <c r="D6783" s="253" t="s">
        <v>4</v>
      </c>
      <c r="I6783" s="253"/>
      <c r="J6783" s="253">
        <f t="shared" si="107"/>
        <v>0</v>
      </c>
    </row>
    <row r="6784" spans="1:10">
      <c r="A6784" s="253">
        <v>6976</v>
      </c>
      <c r="B6784" s="253" t="s">
        <v>534</v>
      </c>
      <c r="C6784" s="253" t="s">
        <v>553</v>
      </c>
      <c r="D6784" s="253" t="s">
        <v>4</v>
      </c>
      <c r="I6784" s="253"/>
      <c r="J6784" s="253">
        <f t="shared" si="107"/>
        <v>0</v>
      </c>
    </row>
    <row r="6785" spans="1:10">
      <c r="A6785" s="253">
        <v>6977</v>
      </c>
      <c r="B6785" s="253" t="s">
        <v>534</v>
      </c>
      <c r="C6785" s="253" t="s">
        <v>553</v>
      </c>
      <c r="D6785" s="253" t="s">
        <v>4</v>
      </c>
      <c r="I6785" s="253"/>
      <c r="J6785" s="253">
        <f t="shared" si="107"/>
        <v>0</v>
      </c>
    </row>
    <row r="6786" spans="1:10">
      <c r="A6786" s="253">
        <v>6978</v>
      </c>
      <c r="B6786" s="253" t="s">
        <v>534</v>
      </c>
      <c r="C6786" s="253" t="s">
        <v>553</v>
      </c>
      <c r="D6786" s="253" t="s">
        <v>4</v>
      </c>
      <c r="I6786" s="253"/>
      <c r="J6786" s="253">
        <f t="shared" si="107"/>
        <v>0</v>
      </c>
    </row>
    <row r="6787" spans="1:10">
      <c r="A6787" s="253">
        <v>6979</v>
      </c>
      <c r="B6787" s="253" t="s">
        <v>534</v>
      </c>
      <c r="C6787" s="253" t="s">
        <v>553</v>
      </c>
      <c r="D6787" s="253" t="s">
        <v>4</v>
      </c>
      <c r="I6787" s="253"/>
      <c r="J6787" s="253">
        <f t="shared" si="107"/>
        <v>0</v>
      </c>
    </row>
    <row r="6788" spans="1:10">
      <c r="A6788" s="253">
        <v>6980</v>
      </c>
      <c r="B6788" s="253" t="s">
        <v>534</v>
      </c>
      <c r="C6788" s="253" t="s">
        <v>553</v>
      </c>
      <c r="D6788" s="253" t="s">
        <v>4</v>
      </c>
      <c r="I6788" s="253"/>
      <c r="J6788" s="253">
        <f t="shared" si="107"/>
        <v>0</v>
      </c>
    </row>
    <row r="6789" spans="1:10">
      <c r="A6789" s="253">
        <v>6981</v>
      </c>
      <c r="B6789" s="253" t="s">
        <v>534</v>
      </c>
      <c r="C6789" s="253" t="s">
        <v>553</v>
      </c>
      <c r="D6789" s="253" t="s">
        <v>4</v>
      </c>
      <c r="I6789" s="253"/>
      <c r="J6789" s="253">
        <f t="shared" si="107"/>
        <v>0</v>
      </c>
    </row>
    <row r="6790" spans="1:10">
      <c r="A6790" s="253">
        <v>6982</v>
      </c>
      <c r="B6790" s="253" t="s">
        <v>534</v>
      </c>
      <c r="C6790" s="253" t="s">
        <v>553</v>
      </c>
      <c r="D6790" s="253" t="s">
        <v>4</v>
      </c>
      <c r="I6790" s="253"/>
      <c r="J6790" s="253">
        <f t="shared" si="107"/>
        <v>0</v>
      </c>
    </row>
    <row r="6791" spans="1:10">
      <c r="A6791" s="253">
        <v>6983</v>
      </c>
      <c r="B6791" s="253" t="s">
        <v>534</v>
      </c>
      <c r="C6791" s="253" t="s">
        <v>553</v>
      </c>
      <c r="D6791" s="253" t="s">
        <v>4</v>
      </c>
      <c r="I6791" s="253"/>
      <c r="J6791" s="253">
        <f t="shared" si="107"/>
        <v>0</v>
      </c>
    </row>
    <row r="6792" spans="1:10">
      <c r="A6792" s="253">
        <v>6984</v>
      </c>
      <c r="B6792" s="253" t="s">
        <v>534</v>
      </c>
      <c r="C6792" s="253" t="s">
        <v>553</v>
      </c>
      <c r="D6792" s="253" t="s">
        <v>4</v>
      </c>
      <c r="I6792" s="253"/>
      <c r="J6792" s="253">
        <f t="shared" si="107"/>
        <v>0</v>
      </c>
    </row>
    <row r="6793" spans="1:10">
      <c r="A6793" s="253">
        <v>6985</v>
      </c>
      <c r="B6793" s="253" t="s">
        <v>534</v>
      </c>
      <c r="C6793" s="253" t="s">
        <v>553</v>
      </c>
      <c r="D6793" s="253" t="s">
        <v>4</v>
      </c>
      <c r="I6793" s="253"/>
      <c r="J6793" s="253">
        <f t="shared" ref="J6793:J6856" si="108">IF(E6793="Category 1",1,IF(E6793="Category 2",2,IF(E6793="Category 3",3,0)))</f>
        <v>0</v>
      </c>
    </row>
    <row r="6794" spans="1:10">
      <c r="A6794" s="253">
        <v>6986</v>
      </c>
      <c r="B6794" s="253" t="s">
        <v>534</v>
      </c>
      <c r="C6794" s="253" t="s">
        <v>553</v>
      </c>
      <c r="D6794" s="253" t="s">
        <v>4</v>
      </c>
      <c r="I6794" s="253"/>
      <c r="J6794" s="253">
        <f t="shared" si="108"/>
        <v>0</v>
      </c>
    </row>
    <row r="6795" spans="1:10">
      <c r="A6795" s="253">
        <v>6987</v>
      </c>
      <c r="B6795" s="253" t="s">
        <v>534</v>
      </c>
      <c r="C6795" s="253" t="s">
        <v>553</v>
      </c>
      <c r="D6795" s="253" t="s">
        <v>4</v>
      </c>
      <c r="I6795" s="253"/>
      <c r="J6795" s="253">
        <f t="shared" si="108"/>
        <v>0</v>
      </c>
    </row>
    <row r="6796" spans="1:10">
      <c r="A6796" s="253">
        <v>6988</v>
      </c>
      <c r="B6796" s="253" t="s">
        <v>534</v>
      </c>
      <c r="C6796" s="253" t="s">
        <v>553</v>
      </c>
      <c r="D6796" s="253" t="s">
        <v>4</v>
      </c>
      <c r="I6796" s="253"/>
      <c r="J6796" s="253">
        <f t="shared" si="108"/>
        <v>0</v>
      </c>
    </row>
    <row r="6797" spans="1:10">
      <c r="A6797" s="253">
        <v>6989</v>
      </c>
      <c r="B6797" s="253" t="s">
        <v>534</v>
      </c>
      <c r="C6797" s="253" t="s">
        <v>553</v>
      </c>
      <c r="D6797" s="253" t="s">
        <v>4</v>
      </c>
      <c r="I6797" s="253"/>
      <c r="J6797" s="253">
        <f t="shared" si="108"/>
        <v>0</v>
      </c>
    </row>
    <row r="6798" spans="1:10">
      <c r="A6798" s="253">
        <v>6990</v>
      </c>
      <c r="B6798" s="253" t="s">
        <v>534</v>
      </c>
      <c r="C6798" s="253" t="s">
        <v>553</v>
      </c>
      <c r="D6798" s="253" t="s">
        <v>4</v>
      </c>
      <c r="I6798" s="253"/>
      <c r="J6798" s="253">
        <f t="shared" si="108"/>
        <v>0</v>
      </c>
    </row>
    <row r="6799" spans="1:10">
      <c r="A6799" s="253">
        <v>6991</v>
      </c>
      <c r="B6799" s="253" t="s">
        <v>534</v>
      </c>
      <c r="C6799" s="253" t="s">
        <v>553</v>
      </c>
      <c r="D6799" s="253" t="s">
        <v>4</v>
      </c>
      <c r="I6799" s="253"/>
      <c r="J6799" s="253">
        <f t="shared" si="108"/>
        <v>0</v>
      </c>
    </row>
    <row r="6800" spans="1:10">
      <c r="A6800" s="253">
        <v>6992</v>
      </c>
      <c r="B6800" s="253" t="s">
        <v>534</v>
      </c>
      <c r="C6800" s="253" t="s">
        <v>553</v>
      </c>
      <c r="D6800" s="253" t="s">
        <v>4</v>
      </c>
      <c r="I6800" s="253"/>
      <c r="J6800" s="253">
        <f t="shared" si="108"/>
        <v>0</v>
      </c>
    </row>
    <row r="6801" spans="1:10">
      <c r="A6801" s="253">
        <v>6993</v>
      </c>
      <c r="B6801" s="253" t="s">
        <v>534</v>
      </c>
      <c r="C6801" s="253" t="s">
        <v>553</v>
      </c>
      <c r="D6801" s="253" t="s">
        <v>4</v>
      </c>
      <c r="I6801" s="253"/>
      <c r="J6801" s="253">
        <f t="shared" si="108"/>
        <v>0</v>
      </c>
    </row>
    <row r="6802" spans="1:10">
      <c r="A6802" s="253">
        <v>6994</v>
      </c>
      <c r="B6802" s="253" t="s">
        <v>534</v>
      </c>
      <c r="C6802" s="253" t="s">
        <v>553</v>
      </c>
      <c r="D6802" s="253" t="s">
        <v>4</v>
      </c>
      <c r="I6802" s="253"/>
      <c r="J6802" s="253">
        <f t="shared" si="108"/>
        <v>0</v>
      </c>
    </row>
    <row r="6803" spans="1:10">
      <c r="A6803" s="253">
        <v>6995</v>
      </c>
      <c r="B6803" s="253" t="s">
        <v>534</v>
      </c>
      <c r="C6803" s="253" t="s">
        <v>553</v>
      </c>
      <c r="D6803" s="253" t="s">
        <v>4</v>
      </c>
      <c r="I6803" s="253"/>
      <c r="J6803" s="253">
        <f t="shared" si="108"/>
        <v>0</v>
      </c>
    </row>
    <row r="6804" spans="1:10">
      <c r="A6804" s="253">
        <v>6996</v>
      </c>
      <c r="B6804" s="253" t="s">
        <v>534</v>
      </c>
      <c r="C6804" s="253" t="s">
        <v>553</v>
      </c>
      <c r="D6804" s="253" t="s">
        <v>4</v>
      </c>
      <c r="I6804" s="253"/>
      <c r="J6804" s="253">
        <f t="shared" si="108"/>
        <v>0</v>
      </c>
    </row>
    <row r="6805" spans="1:10">
      <c r="A6805" s="253">
        <v>6997</v>
      </c>
      <c r="B6805" s="253" t="s">
        <v>534</v>
      </c>
      <c r="C6805" s="253" t="s">
        <v>553</v>
      </c>
      <c r="D6805" s="253" t="s">
        <v>4</v>
      </c>
      <c r="I6805" s="253"/>
      <c r="J6805" s="253">
        <f t="shared" si="108"/>
        <v>0</v>
      </c>
    </row>
    <row r="6806" spans="1:10">
      <c r="A6806" s="253">
        <v>6998</v>
      </c>
      <c r="B6806" s="253" t="s">
        <v>534</v>
      </c>
      <c r="C6806" s="253" t="s">
        <v>553</v>
      </c>
      <c r="D6806" s="253" t="s">
        <v>4</v>
      </c>
      <c r="I6806" s="253"/>
      <c r="J6806" s="253">
        <f t="shared" si="108"/>
        <v>0</v>
      </c>
    </row>
    <row r="6807" spans="1:10">
      <c r="A6807" s="253">
        <v>6999</v>
      </c>
      <c r="B6807" s="253" t="s">
        <v>534</v>
      </c>
      <c r="C6807" s="253" t="s">
        <v>553</v>
      </c>
      <c r="D6807" s="253" t="s">
        <v>4</v>
      </c>
      <c r="I6807" s="253"/>
      <c r="J6807" s="253">
        <f t="shared" si="108"/>
        <v>0</v>
      </c>
    </row>
    <row r="6808" spans="1:10">
      <c r="A6808" s="253">
        <v>7000</v>
      </c>
      <c r="B6808" s="253" t="s">
        <v>535</v>
      </c>
      <c r="C6808" s="253" t="s">
        <v>554</v>
      </c>
      <c r="D6808" s="253" t="s">
        <v>565</v>
      </c>
      <c r="E6808" s="254" t="s">
        <v>565</v>
      </c>
      <c r="F6808" s="254" t="s">
        <v>365</v>
      </c>
      <c r="G6808" s="257" t="s">
        <v>566</v>
      </c>
      <c r="H6808" s="254" t="s">
        <v>365</v>
      </c>
      <c r="J6808" s="253">
        <f t="shared" si="108"/>
        <v>1</v>
      </c>
    </row>
    <row r="6809" spans="1:10">
      <c r="A6809" s="253">
        <v>7001</v>
      </c>
      <c r="B6809" s="253" t="s">
        <v>535</v>
      </c>
      <c r="C6809" s="253" t="s">
        <v>554</v>
      </c>
      <c r="D6809" s="253" t="s">
        <v>565</v>
      </c>
      <c r="E6809" s="254" t="s">
        <v>565</v>
      </c>
      <c r="F6809" s="254" t="s">
        <v>365</v>
      </c>
      <c r="G6809" s="257" t="s">
        <v>566</v>
      </c>
      <c r="H6809" s="254" t="s">
        <v>365</v>
      </c>
      <c r="J6809" s="253">
        <f t="shared" si="108"/>
        <v>1</v>
      </c>
    </row>
    <row r="6810" spans="1:10">
      <c r="A6810" s="253">
        <v>7002</v>
      </c>
      <c r="B6810" s="253" t="s">
        <v>535</v>
      </c>
      <c r="C6810" s="253" t="s">
        <v>554</v>
      </c>
      <c r="D6810" s="253" t="s">
        <v>565</v>
      </c>
      <c r="E6810" s="254" t="s">
        <v>565</v>
      </c>
      <c r="F6810" s="254" t="s">
        <v>365</v>
      </c>
      <c r="G6810" s="257" t="s">
        <v>566</v>
      </c>
      <c r="H6810" s="254" t="s">
        <v>365</v>
      </c>
      <c r="J6810" s="253">
        <f t="shared" si="108"/>
        <v>1</v>
      </c>
    </row>
    <row r="6811" spans="1:10">
      <c r="A6811" s="253">
        <v>7003</v>
      </c>
      <c r="B6811" s="253" t="s">
        <v>535</v>
      </c>
      <c r="C6811" s="253" t="s">
        <v>554</v>
      </c>
      <c r="D6811" s="253" t="s">
        <v>565</v>
      </c>
      <c r="E6811" s="254" t="s">
        <v>565</v>
      </c>
      <c r="F6811" s="254" t="s">
        <v>365</v>
      </c>
      <c r="G6811" s="257" t="s">
        <v>566</v>
      </c>
      <c r="H6811" s="254" t="s">
        <v>365</v>
      </c>
      <c r="J6811" s="253">
        <f t="shared" si="108"/>
        <v>1</v>
      </c>
    </row>
    <row r="6812" spans="1:10">
      <c r="A6812" s="253">
        <v>7004</v>
      </c>
      <c r="B6812" s="253" t="s">
        <v>535</v>
      </c>
      <c r="C6812" s="253" t="s">
        <v>553</v>
      </c>
      <c r="D6812" s="253" t="s">
        <v>565</v>
      </c>
      <c r="E6812" s="254" t="s">
        <v>565</v>
      </c>
      <c r="G6812" s="257" t="s">
        <v>566</v>
      </c>
      <c r="J6812" s="253">
        <f t="shared" si="108"/>
        <v>1</v>
      </c>
    </row>
    <row r="6813" spans="1:10">
      <c r="A6813" s="253">
        <v>7005</v>
      </c>
      <c r="B6813" s="253" t="s">
        <v>535</v>
      </c>
      <c r="C6813" s="253" t="s">
        <v>553</v>
      </c>
      <c r="D6813" s="253" t="s">
        <v>565</v>
      </c>
      <c r="E6813" s="254" t="s">
        <v>565</v>
      </c>
      <c r="G6813" s="257" t="s">
        <v>566</v>
      </c>
      <c r="J6813" s="253">
        <f t="shared" si="108"/>
        <v>1</v>
      </c>
    </row>
    <row r="6814" spans="1:10">
      <c r="A6814" s="253">
        <v>7006</v>
      </c>
      <c r="B6814" s="253" t="s">
        <v>535</v>
      </c>
      <c r="C6814" s="253" t="s">
        <v>553</v>
      </c>
      <c r="D6814" s="253" t="s">
        <v>565</v>
      </c>
      <c r="E6814" s="254" t="s">
        <v>565</v>
      </c>
      <c r="G6814" s="257" t="s">
        <v>566</v>
      </c>
      <c r="J6814" s="253">
        <f t="shared" si="108"/>
        <v>1</v>
      </c>
    </row>
    <row r="6815" spans="1:10">
      <c r="A6815" s="253">
        <v>7007</v>
      </c>
      <c r="B6815" s="253" t="s">
        <v>535</v>
      </c>
      <c r="C6815" s="253" t="s">
        <v>553</v>
      </c>
      <c r="D6815" s="253" t="s">
        <v>565</v>
      </c>
      <c r="E6815" s="254" t="s">
        <v>565</v>
      </c>
      <c r="G6815" s="257" t="s">
        <v>566</v>
      </c>
      <c r="J6815" s="253">
        <f t="shared" si="108"/>
        <v>1</v>
      </c>
    </row>
    <row r="6816" spans="1:10">
      <c r="A6816" s="253">
        <v>7008</v>
      </c>
      <c r="B6816" s="253" t="s">
        <v>535</v>
      </c>
      <c r="C6816" s="253" t="s">
        <v>553</v>
      </c>
      <c r="D6816" s="253" t="s">
        <v>565</v>
      </c>
      <c r="E6816" s="254" t="s">
        <v>565</v>
      </c>
      <c r="G6816" s="257" t="s">
        <v>566</v>
      </c>
      <c r="J6816" s="253">
        <f t="shared" si="108"/>
        <v>1</v>
      </c>
    </row>
    <row r="6817" spans="1:10">
      <c r="A6817" s="253">
        <v>7009</v>
      </c>
      <c r="B6817" s="253" t="s">
        <v>535</v>
      </c>
      <c r="C6817" s="253" t="s">
        <v>553</v>
      </c>
      <c r="D6817" s="253" t="s">
        <v>565</v>
      </c>
      <c r="E6817" s="254" t="s">
        <v>565</v>
      </c>
      <c r="G6817" s="257" t="s">
        <v>566</v>
      </c>
      <c r="J6817" s="253">
        <f t="shared" si="108"/>
        <v>1</v>
      </c>
    </row>
    <row r="6818" spans="1:10">
      <c r="A6818" s="253">
        <v>7010</v>
      </c>
      <c r="B6818" s="253" t="s">
        <v>535</v>
      </c>
      <c r="C6818" s="253" t="s">
        <v>553</v>
      </c>
      <c r="D6818" s="253" t="s">
        <v>565</v>
      </c>
      <c r="E6818" s="254" t="s">
        <v>565</v>
      </c>
      <c r="G6818" s="257" t="s">
        <v>566</v>
      </c>
      <c r="J6818" s="253">
        <f t="shared" si="108"/>
        <v>1</v>
      </c>
    </row>
    <row r="6819" spans="1:10">
      <c r="A6819" s="253">
        <v>7011</v>
      </c>
      <c r="B6819" s="253" t="s">
        <v>535</v>
      </c>
      <c r="C6819" s="253" t="s">
        <v>553</v>
      </c>
      <c r="D6819" s="253" t="s">
        <v>565</v>
      </c>
      <c r="E6819" s="254" t="s">
        <v>565</v>
      </c>
      <c r="G6819" s="257" t="s">
        <v>566</v>
      </c>
      <c r="J6819" s="253">
        <f t="shared" si="108"/>
        <v>1</v>
      </c>
    </row>
    <row r="6820" spans="1:10">
      <c r="A6820" s="253">
        <v>7012</v>
      </c>
      <c r="B6820" s="253" t="s">
        <v>535</v>
      </c>
      <c r="C6820" s="253" t="s">
        <v>553</v>
      </c>
      <c r="D6820" s="253" t="s">
        <v>565</v>
      </c>
      <c r="E6820" s="254" t="s">
        <v>565</v>
      </c>
      <c r="G6820" s="254" t="s">
        <v>567</v>
      </c>
      <c r="J6820" s="253">
        <f t="shared" si="108"/>
        <v>1</v>
      </c>
    </row>
    <row r="6821" spans="1:10">
      <c r="A6821" s="253">
        <v>7013</v>
      </c>
      <c r="B6821" s="253" t="s">
        <v>535</v>
      </c>
      <c r="C6821" s="253" t="s">
        <v>553</v>
      </c>
      <c r="D6821" s="253" t="s">
        <v>565</v>
      </c>
      <c r="I6821" s="253"/>
      <c r="J6821" s="253">
        <f t="shared" si="108"/>
        <v>0</v>
      </c>
    </row>
    <row r="6822" spans="1:10">
      <c r="A6822" s="253">
        <v>7014</v>
      </c>
      <c r="B6822" s="253" t="s">
        <v>535</v>
      </c>
      <c r="C6822" s="253" t="s">
        <v>553</v>
      </c>
      <c r="D6822" s="253" t="s">
        <v>565</v>
      </c>
      <c r="I6822" s="253"/>
      <c r="J6822" s="253">
        <f t="shared" si="108"/>
        <v>0</v>
      </c>
    </row>
    <row r="6823" spans="1:10">
      <c r="A6823" s="253">
        <v>7015</v>
      </c>
      <c r="B6823" s="253" t="s">
        <v>535</v>
      </c>
      <c r="C6823" s="253" t="s">
        <v>553</v>
      </c>
      <c r="D6823" s="253" t="s">
        <v>565</v>
      </c>
      <c r="E6823" s="254" t="s">
        <v>565</v>
      </c>
      <c r="G6823" s="257" t="s">
        <v>566</v>
      </c>
      <c r="J6823" s="253">
        <f t="shared" si="108"/>
        <v>1</v>
      </c>
    </row>
    <row r="6824" spans="1:10">
      <c r="A6824" s="253">
        <v>7016</v>
      </c>
      <c r="B6824" s="253" t="s">
        <v>535</v>
      </c>
      <c r="C6824" s="253" t="s">
        <v>553</v>
      </c>
      <c r="D6824" s="253" t="s">
        <v>565</v>
      </c>
      <c r="E6824" s="254" t="s">
        <v>565</v>
      </c>
      <c r="G6824" s="257" t="s">
        <v>566</v>
      </c>
      <c r="J6824" s="253">
        <f t="shared" si="108"/>
        <v>1</v>
      </c>
    </row>
    <row r="6825" spans="1:10">
      <c r="A6825" s="253">
        <v>7017</v>
      </c>
      <c r="B6825" s="253" t="s">
        <v>535</v>
      </c>
      <c r="C6825" s="253" t="s">
        <v>553</v>
      </c>
      <c r="D6825" s="253" t="s">
        <v>565</v>
      </c>
      <c r="E6825" s="254" t="s">
        <v>565</v>
      </c>
      <c r="G6825" s="257" t="s">
        <v>566</v>
      </c>
      <c r="J6825" s="253">
        <f t="shared" si="108"/>
        <v>1</v>
      </c>
    </row>
    <row r="6826" spans="1:10">
      <c r="A6826" s="253">
        <v>7018</v>
      </c>
      <c r="B6826" s="253" t="s">
        <v>535</v>
      </c>
      <c r="C6826" s="253" t="s">
        <v>553</v>
      </c>
      <c r="D6826" s="253" t="s">
        <v>565</v>
      </c>
      <c r="E6826" s="254" t="s">
        <v>565</v>
      </c>
      <c r="G6826" s="257" t="s">
        <v>566</v>
      </c>
      <c r="J6826" s="253">
        <f t="shared" si="108"/>
        <v>1</v>
      </c>
    </row>
    <row r="6827" spans="1:10">
      <c r="A6827" s="253">
        <v>7019</v>
      </c>
      <c r="B6827" s="253" t="s">
        <v>535</v>
      </c>
      <c r="C6827" s="253" t="s">
        <v>553</v>
      </c>
      <c r="D6827" s="253" t="s">
        <v>565</v>
      </c>
      <c r="E6827" s="254" t="s">
        <v>565</v>
      </c>
      <c r="G6827" s="257" t="s">
        <v>566</v>
      </c>
      <c r="J6827" s="253">
        <f t="shared" si="108"/>
        <v>1</v>
      </c>
    </row>
    <row r="6828" spans="1:10" ht="15.75" customHeight="1">
      <c r="A6828" s="253">
        <v>7020</v>
      </c>
      <c r="B6828" s="253" t="s">
        <v>535</v>
      </c>
      <c r="C6828" s="253" t="s">
        <v>553</v>
      </c>
      <c r="D6828" s="253" t="s">
        <v>4</v>
      </c>
      <c r="E6828" s="254" t="s">
        <v>571</v>
      </c>
      <c r="G6828" s="254" t="s">
        <v>567</v>
      </c>
      <c r="J6828" s="253">
        <f t="shared" si="108"/>
        <v>3</v>
      </c>
    </row>
    <row r="6829" spans="1:10">
      <c r="A6829" s="253">
        <v>7021</v>
      </c>
      <c r="B6829" s="253" t="s">
        <v>535</v>
      </c>
      <c r="C6829" s="253" t="s">
        <v>553</v>
      </c>
      <c r="D6829" s="253" t="s">
        <v>565</v>
      </c>
      <c r="E6829" s="254" t="s">
        <v>565</v>
      </c>
      <c r="G6829" s="257" t="s">
        <v>566</v>
      </c>
      <c r="J6829" s="253">
        <f t="shared" si="108"/>
        <v>1</v>
      </c>
    </row>
    <row r="6830" spans="1:10">
      <c r="A6830" s="253">
        <v>7022</v>
      </c>
      <c r="B6830" s="253" t="s">
        <v>535</v>
      </c>
      <c r="C6830" s="253" t="s">
        <v>553</v>
      </c>
      <c r="D6830" s="253" t="s">
        <v>4</v>
      </c>
      <c r="I6830" s="253"/>
      <c r="J6830" s="253">
        <f t="shared" si="108"/>
        <v>0</v>
      </c>
    </row>
    <row r="6831" spans="1:10">
      <c r="A6831" s="253">
        <v>7023</v>
      </c>
      <c r="B6831" s="253" t="s">
        <v>535</v>
      </c>
      <c r="C6831" s="253" t="s">
        <v>553</v>
      </c>
      <c r="D6831" s="253" t="s">
        <v>4</v>
      </c>
      <c r="I6831" s="253"/>
      <c r="J6831" s="253">
        <f t="shared" si="108"/>
        <v>0</v>
      </c>
    </row>
    <row r="6832" spans="1:10">
      <c r="A6832" s="253">
        <v>7024</v>
      </c>
      <c r="B6832" s="253" t="s">
        <v>535</v>
      </c>
      <c r="C6832" s="253" t="s">
        <v>553</v>
      </c>
      <c r="D6832" s="253" t="s">
        <v>4</v>
      </c>
      <c r="I6832" s="253"/>
      <c r="J6832" s="253">
        <f t="shared" si="108"/>
        <v>0</v>
      </c>
    </row>
    <row r="6833" spans="1:10">
      <c r="A6833" s="253">
        <v>7025</v>
      </c>
      <c r="B6833" s="253" t="s">
        <v>535</v>
      </c>
      <c r="C6833" s="253" t="s">
        <v>553</v>
      </c>
      <c r="D6833" s="253" t="s">
        <v>4</v>
      </c>
      <c r="I6833" s="253"/>
      <c r="J6833" s="253">
        <f t="shared" si="108"/>
        <v>0</v>
      </c>
    </row>
    <row r="6834" spans="1:10">
      <c r="A6834" s="253">
        <v>7026</v>
      </c>
      <c r="B6834" s="253" t="s">
        <v>535</v>
      </c>
      <c r="C6834" s="253" t="s">
        <v>553</v>
      </c>
      <c r="D6834" s="253" t="s">
        <v>4</v>
      </c>
      <c r="I6834" s="253"/>
      <c r="J6834" s="253">
        <f t="shared" si="108"/>
        <v>0</v>
      </c>
    </row>
    <row r="6835" spans="1:10">
      <c r="A6835" s="253">
        <v>7027</v>
      </c>
      <c r="B6835" s="253" t="s">
        <v>535</v>
      </c>
      <c r="C6835" s="253" t="s">
        <v>553</v>
      </c>
      <c r="D6835" s="253" t="s">
        <v>4</v>
      </c>
      <c r="I6835" s="253"/>
      <c r="J6835" s="253">
        <f t="shared" si="108"/>
        <v>0</v>
      </c>
    </row>
    <row r="6836" spans="1:10">
      <c r="A6836" s="253">
        <v>7028</v>
      </c>
      <c r="B6836" s="253" t="s">
        <v>535</v>
      </c>
      <c r="C6836" s="253" t="s">
        <v>553</v>
      </c>
      <c r="D6836" s="253" t="s">
        <v>4</v>
      </c>
      <c r="I6836" s="253"/>
      <c r="J6836" s="253">
        <f t="shared" si="108"/>
        <v>0</v>
      </c>
    </row>
    <row r="6837" spans="1:10">
      <c r="A6837" s="253">
        <v>7029</v>
      </c>
      <c r="B6837" s="253" t="s">
        <v>535</v>
      </c>
      <c r="C6837" s="253" t="s">
        <v>553</v>
      </c>
      <c r="D6837" s="253" t="s">
        <v>4</v>
      </c>
      <c r="I6837" s="253"/>
      <c r="J6837" s="253">
        <f t="shared" si="108"/>
        <v>0</v>
      </c>
    </row>
    <row r="6838" spans="1:10">
      <c r="A6838" s="253">
        <v>7030</v>
      </c>
      <c r="B6838" s="253" t="s">
        <v>535</v>
      </c>
      <c r="C6838" s="253" t="s">
        <v>553</v>
      </c>
      <c r="D6838" s="253" t="s">
        <v>4</v>
      </c>
      <c r="I6838" s="253"/>
      <c r="J6838" s="253">
        <f t="shared" si="108"/>
        <v>0</v>
      </c>
    </row>
    <row r="6839" spans="1:10">
      <c r="A6839" s="253">
        <v>7031</v>
      </c>
      <c r="B6839" s="253" t="s">
        <v>535</v>
      </c>
      <c r="C6839" s="253" t="s">
        <v>553</v>
      </c>
      <c r="D6839" s="253" t="s">
        <v>4</v>
      </c>
      <c r="I6839" s="253"/>
      <c r="J6839" s="253">
        <f t="shared" si="108"/>
        <v>0</v>
      </c>
    </row>
    <row r="6840" spans="1:10">
      <c r="A6840" s="253">
        <v>7032</v>
      </c>
      <c r="B6840" s="253" t="s">
        <v>535</v>
      </c>
      <c r="C6840" s="253" t="s">
        <v>553</v>
      </c>
      <c r="D6840" s="253" t="s">
        <v>4</v>
      </c>
      <c r="I6840" s="253"/>
      <c r="J6840" s="253">
        <f t="shared" si="108"/>
        <v>0</v>
      </c>
    </row>
    <row r="6841" spans="1:10">
      <c r="A6841" s="253">
        <v>7033</v>
      </c>
      <c r="B6841" s="253" t="s">
        <v>535</v>
      </c>
      <c r="C6841" s="253" t="s">
        <v>553</v>
      </c>
      <c r="D6841" s="253" t="s">
        <v>4</v>
      </c>
      <c r="I6841" s="253"/>
      <c r="J6841" s="253">
        <f t="shared" si="108"/>
        <v>0</v>
      </c>
    </row>
    <row r="6842" spans="1:10">
      <c r="A6842" s="253">
        <v>7034</v>
      </c>
      <c r="B6842" s="253" t="s">
        <v>535</v>
      </c>
      <c r="C6842" s="253" t="s">
        <v>553</v>
      </c>
      <c r="D6842" s="253" t="s">
        <v>4</v>
      </c>
      <c r="I6842" s="253"/>
      <c r="J6842" s="253">
        <f t="shared" si="108"/>
        <v>0</v>
      </c>
    </row>
    <row r="6843" spans="1:10">
      <c r="A6843" s="253">
        <v>7035</v>
      </c>
      <c r="B6843" s="253" t="s">
        <v>535</v>
      </c>
      <c r="C6843" s="253" t="s">
        <v>553</v>
      </c>
      <c r="D6843" s="253" t="s">
        <v>4</v>
      </c>
      <c r="I6843" s="253"/>
      <c r="J6843" s="253">
        <f t="shared" si="108"/>
        <v>0</v>
      </c>
    </row>
    <row r="6844" spans="1:10">
      <c r="A6844" s="253">
        <v>7036</v>
      </c>
      <c r="B6844" s="253" t="s">
        <v>535</v>
      </c>
      <c r="C6844" s="253" t="s">
        <v>553</v>
      </c>
      <c r="D6844" s="253" t="s">
        <v>4</v>
      </c>
      <c r="I6844" s="253"/>
      <c r="J6844" s="253">
        <f t="shared" si="108"/>
        <v>0</v>
      </c>
    </row>
    <row r="6845" spans="1:10">
      <c r="A6845" s="253">
        <v>7037</v>
      </c>
      <c r="B6845" s="253" t="s">
        <v>535</v>
      </c>
      <c r="C6845" s="253" t="s">
        <v>553</v>
      </c>
      <c r="D6845" s="253" t="s">
        <v>4</v>
      </c>
      <c r="I6845" s="253"/>
      <c r="J6845" s="253">
        <f t="shared" si="108"/>
        <v>0</v>
      </c>
    </row>
    <row r="6846" spans="1:10">
      <c r="A6846" s="253">
        <v>7038</v>
      </c>
      <c r="B6846" s="253" t="s">
        <v>535</v>
      </c>
      <c r="C6846" s="253" t="s">
        <v>553</v>
      </c>
      <c r="D6846" s="253" t="s">
        <v>4</v>
      </c>
      <c r="I6846" s="253"/>
      <c r="J6846" s="253">
        <f t="shared" si="108"/>
        <v>0</v>
      </c>
    </row>
    <row r="6847" spans="1:10">
      <c r="A6847" s="253">
        <v>7039</v>
      </c>
      <c r="B6847" s="253" t="s">
        <v>535</v>
      </c>
      <c r="C6847" s="253" t="s">
        <v>553</v>
      </c>
      <c r="D6847" s="253" t="s">
        <v>4</v>
      </c>
      <c r="I6847" s="253"/>
      <c r="J6847" s="253">
        <f t="shared" si="108"/>
        <v>0</v>
      </c>
    </row>
    <row r="6848" spans="1:10">
      <c r="A6848" s="253">
        <v>7040</v>
      </c>
      <c r="B6848" s="253" t="s">
        <v>535</v>
      </c>
      <c r="C6848" s="253" t="s">
        <v>553</v>
      </c>
      <c r="D6848" s="253" t="s">
        <v>4</v>
      </c>
      <c r="I6848" s="253"/>
      <c r="J6848" s="253">
        <f t="shared" si="108"/>
        <v>0</v>
      </c>
    </row>
    <row r="6849" spans="1:10">
      <c r="A6849" s="253">
        <v>7041</v>
      </c>
      <c r="B6849" s="253" t="s">
        <v>535</v>
      </c>
      <c r="C6849" s="253" t="s">
        <v>553</v>
      </c>
      <c r="D6849" s="253" t="s">
        <v>4</v>
      </c>
      <c r="I6849" s="253"/>
      <c r="J6849" s="253">
        <f t="shared" si="108"/>
        <v>0</v>
      </c>
    </row>
    <row r="6850" spans="1:10">
      <c r="A6850" s="253">
        <v>7042</v>
      </c>
      <c r="B6850" s="253" t="s">
        <v>535</v>
      </c>
      <c r="C6850" s="253" t="s">
        <v>553</v>
      </c>
      <c r="D6850" s="253" t="s">
        <v>4</v>
      </c>
      <c r="I6850" s="253"/>
      <c r="J6850" s="253">
        <f t="shared" si="108"/>
        <v>0</v>
      </c>
    </row>
    <row r="6851" spans="1:10">
      <c r="A6851" s="253">
        <v>7043</v>
      </c>
      <c r="B6851" s="253" t="s">
        <v>535</v>
      </c>
      <c r="C6851" s="253" t="s">
        <v>553</v>
      </c>
      <c r="D6851" s="253" t="s">
        <v>4</v>
      </c>
      <c r="I6851" s="253"/>
      <c r="J6851" s="253">
        <f t="shared" si="108"/>
        <v>0</v>
      </c>
    </row>
    <row r="6852" spans="1:10">
      <c r="A6852" s="253">
        <v>7044</v>
      </c>
      <c r="B6852" s="253" t="s">
        <v>535</v>
      </c>
      <c r="C6852" s="253" t="s">
        <v>553</v>
      </c>
      <c r="D6852" s="253" t="s">
        <v>4</v>
      </c>
      <c r="I6852" s="253"/>
      <c r="J6852" s="253">
        <f t="shared" si="108"/>
        <v>0</v>
      </c>
    </row>
    <row r="6853" spans="1:10">
      <c r="A6853" s="253">
        <v>7045</v>
      </c>
      <c r="B6853" s="253" t="s">
        <v>535</v>
      </c>
      <c r="C6853" s="253" t="s">
        <v>553</v>
      </c>
      <c r="D6853" s="253" t="s">
        <v>4</v>
      </c>
      <c r="I6853" s="253"/>
      <c r="J6853" s="253">
        <f t="shared" si="108"/>
        <v>0</v>
      </c>
    </row>
    <row r="6854" spans="1:10">
      <c r="A6854" s="253">
        <v>7046</v>
      </c>
      <c r="B6854" s="253" t="s">
        <v>535</v>
      </c>
      <c r="C6854" s="253" t="s">
        <v>553</v>
      </c>
      <c r="D6854" s="253" t="s">
        <v>4</v>
      </c>
      <c r="I6854" s="253"/>
      <c r="J6854" s="253">
        <f t="shared" si="108"/>
        <v>0</v>
      </c>
    </row>
    <row r="6855" spans="1:10">
      <c r="A6855" s="253">
        <v>7047</v>
      </c>
      <c r="B6855" s="253" t="s">
        <v>535</v>
      </c>
      <c r="C6855" s="253" t="s">
        <v>553</v>
      </c>
      <c r="D6855" s="253" t="s">
        <v>4</v>
      </c>
      <c r="I6855" s="253"/>
      <c r="J6855" s="253">
        <f t="shared" si="108"/>
        <v>0</v>
      </c>
    </row>
    <row r="6856" spans="1:10">
      <c r="A6856" s="253">
        <v>7048</v>
      </c>
      <c r="B6856" s="253" t="s">
        <v>535</v>
      </c>
      <c r="C6856" s="253" t="s">
        <v>553</v>
      </c>
      <c r="D6856" s="253" t="s">
        <v>4</v>
      </c>
      <c r="I6856" s="253"/>
      <c r="J6856" s="253">
        <f t="shared" si="108"/>
        <v>0</v>
      </c>
    </row>
    <row r="6857" spans="1:10">
      <c r="A6857" s="253">
        <v>7049</v>
      </c>
      <c r="B6857" s="253" t="s">
        <v>535</v>
      </c>
      <c r="C6857" s="253" t="s">
        <v>553</v>
      </c>
      <c r="D6857" s="253" t="s">
        <v>4</v>
      </c>
      <c r="I6857" s="253"/>
      <c r="J6857" s="253">
        <f t="shared" ref="J6857:J6920" si="109">IF(E6857="Category 1",1,IF(E6857="Category 2",2,IF(E6857="Category 3",3,0)))</f>
        <v>0</v>
      </c>
    </row>
    <row r="6858" spans="1:10">
      <c r="A6858" s="253">
        <v>7050</v>
      </c>
      <c r="B6858" s="253" t="s">
        <v>535</v>
      </c>
      <c r="C6858" s="253" t="s">
        <v>553</v>
      </c>
      <c r="D6858" s="253" t="s">
        <v>565</v>
      </c>
      <c r="E6858" s="254" t="s">
        <v>565</v>
      </c>
      <c r="G6858" s="257" t="s">
        <v>566</v>
      </c>
      <c r="J6858" s="253">
        <f t="shared" si="109"/>
        <v>1</v>
      </c>
    </row>
    <row r="6859" spans="1:10">
      <c r="A6859" s="253">
        <v>7051</v>
      </c>
      <c r="B6859" s="253" t="s">
        <v>535</v>
      </c>
      <c r="C6859" s="253" t="s">
        <v>553</v>
      </c>
      <c r="D6859" s="253" t="s">
        <v>565</v>
      </c>
      <c r="I6859" s="253"/>
      <c r="J6859" s="253">
        <f t="shared" si="109"/>
        <v>0</v>
      </c>
    </row>
    <row r="6860" spans="1:10">
      <c r="A6860" s="253">
        <v>7052</v>
      </c>
      <c r="B6860" s="253" t="s">
        <v>535</v>
      </c>
      <c r="C6860" s="253" t="s">
        <v>553</v>
      </c>
      <c r="D6860" s="253" t="s">
        <v>565</v>
      </c>
      <c r="E6860" s="254" t="s">
        <v>565</v>
      </c>
      <c r="G6860" s="257" t="s">
        <v>566</v>
      </c>
      <c r="J6860" s="253">
        <f t="shared" si="109"/>
        <v>1</v>
      </c>
    </row>
    <row r="6861" spans="1:10">
      <c r="A6861" s="253">
        <v>7053</v>
      </c>
      <c r="B6861" s="253" t="s">
        <v>535</v>
      </c>
      <c r="C6861" s="253" t="s">
        <v>553</v>
      </c>
      <c r="D6861" s="253" t="s">
        <v>565</v>
      </c>
      <c r="E6861" s="254" t="s">
        <v>565</v>
      </c>
      <c r="G6861" s="257" t="s">
        <v>566</v>
      </c>
      <c r="J6861" s="253">
        <f t="shared" si="109"/>
        <v>1</v>
      </c>
    </row>
    <row r="6862" spans="1:10">
      <c r="A6862" s="253">
        <v>7054</v>
      </c>
      <c r="B6862" s="253" t="s">
        <v>535</v>
      </c>
      <c r="C6862" s="253" t="s">
        <v>553</v>
      </c>
      <c r="D6862" s="253" t="s">
        <v>565</v>
      </c>
      <c r="E6862" s="254" t="s">
        <v>565</v>
      </c>
      <c r="G6862" s="257" t="s">
        <v>566</v>
      </c>
      <c r="J6862" s="253">
        <f t="shared" si="109"/>
        <v>1</v>
      </c>
    </row>
    <row r="6863" spans="1:10">
      <c r="A6863" s="253">
        <v>7055</v>
      </c>
      <c r="B6863" s="253" t="s">
        <v>535</v>
      </c>
      <c r="C6863" s="253" t="s">
        <v>553</v>
      </c>
      <c r="D6863" s="253" t="s">
        <v>565</v>
      </c>
      <c r="E6863" s="254" t="s">
        <v>565</v>
      </c>
      <c r="G6863" s="257" t="s">
        <v>566</v>
      </c>
      <c r="J6863" s="253">
        <f t="shared" si="109"/>
        <v>1</v>
      </c>
    </row>
    <row r="6864" spans="1:10">
      <c r="A6864" s="253">
        <v>7056</v>
      </c>
      <c r="B6864" s="253" t="s">
        <v>535</v>
      </c>
      <c r="C6864" s="253" t="s">
        <v>553</v>
      </c>
      <c r="D6864" s="253" t="s">
        <v>4</v>
      </c>
      <c r="I6864" s="253"/>
      <c r="J6864" s="253">
        <f t="shared" si="109"/>
        <v>0</v>
      </c>
    </row>
    <row r="6865" spans="1:10">
      <c r="A6865" s="253">
        <v>7057</v>
      </c>
      <c r="B6865" s="253" t="s">
        <v>535</v>
      </c>
      <c r="C6865" s="253" t="s">
        <v>553</v>
      </c>
      <c r="D6865" s="253" t="s">
        <v>4</v>
      </c>
      <c r="I6865" s="253"/>
      <c r="J6865" s="253">
        <f t="shared" si="109"/>
        <v>0</v>
      </c>
    </row>
    <row r="6866" spans="1:10">
      <c r="A6866" s="253">
        <v>7058</v>
      </c>
      <c r="B6866" s="253" t="s">
        <v>535</v>
      </c>
      <c r="C6866" s="253" t="s">
        <v>553</v>
      </c>
      <c r="D6866" s="253" t="s">
        <v>4</v>
      </c>
      <c r="I6866" s="253"/>
      <c r="J6866" s="253">
        <f t="shared" si="109"/>
        <v>0</v>
      </c>
    </row>
    <row r="6867" spans="1:10">
      <c r="A6867" s="253">
        <v>7059</v>
      </c>
      <c r="B6867" s="253" t="s">
        <v>535</v>
      </c>
      <c r="C6867" s="253" t="s">
        <v>553</v>
      </c>
      <c r="D6867" s="253" t="s">
        <v>4</v>
      </c>
      <c r="I6867" s="253"/>
      <c r="J6867" s="253">
        <f t="shared" si="109"/>
        <v>0</v>
      </c>
    </row>
    <row r="6868" spans="1:10">
      <c r="A6868" s="253">
        <v>7060</v>
      </c>
      <c r="B6868" s="253" t="s">
        <v>535</v>
      </c>
      <c r="C6868" s="253" t="s">
        <v>553</v>
      </c>
      <c r="D6868" s="253" t="s">
        <v>4</v>
      </c>
      <c r="I6868" s="253"/>
      <c r="J6868" s="253">
        <f t="shared" si="109"/>
        <v>0</v>
      </c>
    </row>
    <row r="6869" spans="1:10">
      <c r="A6869" s="253">
        <v>7061</v>
      </c>
      <c r="B6869" s="253" t="s">
        <v>535</v>
      </c>
      <c r="C6869" s="253" t="s">
        <v>553</v>
      </c>
      <c r="D6869" s="253" t="s">
        <v>4</v>
      </c>
      <c r="I6869" s="253"/>
      <c r="J6869" s="253">
        <f t="shared" si="109"/>
        <v>0</v>
      </c>
    </row>
    <row r="6870" spans="1:10">
      <c r="A6870" s="253">
        <v>7062</v>
      </c>
      <c r="B6870" s="253" t="s">
        <v>535</v>
      </c>
      <c r="C6870" s="253" t="s">
        <v>553</v>
      </c>
      <c r="D6870" s="253" t="s">
        <v>4</v>
      </c>
      <c r="I6870" s="253"/>
      <c r="J6870" s="253">
        <f t="shared" si="109"/>
        <v>0</v>
      </c>
    </row>
    <row r="6871" spans="1:10">
      <c r="A6871" s="253">
        <v>7063</v>
      </c>
      <c r="B6871" s="253" t="s">
        <v>535</v>
      </c>
      <c r="C6871" s="253" t="s">
        <v>553</v>
      </c>
      <c r="D6871" s="253" t="s">
        <v>4</v>
      </c>
      <c r="I6871" s="253"/>
      <c r="J6871" s="253">
        <f t="shared" si="109"/>
        <v>0</v>
      </c>
    </row>
    <row r="6872" spans="1:10">
      <c r="A6872" s="253">
        <v>7064</v>
      </c>
      <c r="B6872" s="253" t="s">
        <v>535</v>
      </c>
      <c r="C6872" s="253" t="s">
        <v>553</v>
      </c>
      <c r="D6872" s="253" t="s">
        <v>4</v>
      </c>
      <c r="I6872" s="253"/>
      <c r="J6872" s="253">
        <f t="shared" si="109"/>
        <v>0</v>
      </c>
    </row>
    <row r="6873" spans="1:10">
      <c r="A6873" s="253">
        <v>7065</v>
      </c>
      <c r="B6873" s="253" t="s">
        <v>535</v>
      </c>
      <c r="C6873" s="253" t="s">
        <v>553</v>
      </c>
      <c r="D6873" s="253" t="s">
        <v>4</v>
      </c>
      <c r="I6873" s="253"/>
      <c r="J6873" s="253">
        <f t="shared" si="109"/>
        <v>0</v>
      </c>
    </row>
    <row r="6874" spans="1:10">
      <c r="A6874" s="253">
        <v>7066</v>
      </c>
      <c r="B6874" s="253" t="s">
        <v>535</v>
      </c>
      <c r="C6874" s="253" t="s">
        <v>553</v>
      </c>
      <c r="D6874" s="253" t="s">
        <v>4</v>
      </c>
      <c r="I6874" s="253"/>
      <c r="J6874" s="253">
        <f t="shared" si="109"/>
        <v>0</v>
      </c>
    </row>
    <row r="6875" spans="1:10">
      <c r="A6875" s="253">
        <v>7067</v>
      </c>
      <c r="B6875" s="253" t="s">
        <v>535</v>
      </c>
      <c r="C6875" s="253" t="s">
        <v>553</v>
      </c>
      <c r="D6875" s="253" t="s">
        <v>4</v>
      </c>
      <c r="I6875" s="253"/>
      <c r="J6875" s="253">
        <f t="shared" si="109"/>
        <v>0</v>
      </c>
    </row>
    <row r="6876" spans="1:10">
      <c r="A6876" s="253">
        <v>7068</v>
      </c>
      <c r="B6876" s="253" t="s">
        <v>535</v>
      </c>
      <c r="C6876" s="253" t="s">
        <v>553</v>
      </c>
      <c r="D6876" s="253" t="s">
        <v>4</v>
      </c>
      <c r="I6876" s="253"/>
      <c r="J6876" s="253">
        <f t="shared" si="109"/>
        <v>0</v>
      </c>
    </row>
    <row r="6877" spans="1:10">
      <c r="A6877" s="253">
        <v>7069</v>
      </c>
      <c r="B6877" s="253" t="s">
        <v>535</v>
      </c>
      <c r="C6877" s="253" t="s">
        <v>553</v>
      </c>
      <c r="D6877" s="253" t="s">
        <v>4</v>
      </c>
      <c r="I6877" s="253"/>
      <c r="J6877" s="253">
        <f t="shared" si="109"/>
        <v>0</v>
      </c>
    </row>
    <row r="6878" spans="1:10">
      <c r="A6878" s="253">
        <v>7070</v>
      </c>
      <c r="B6878" s="253" t="s">
        <v>535</v>
      </c>
      <c r="C6878" s="253" t="s">
        <v>553</v>
      </c>
      <c r="D6878" s="253" t="s">
        <v>4</v>
      </c>
      <c r="I6878" s="253"/>
      <c r="J6878" s="253">
        <f t="shared" si="109"/>
        <v>0</v>
      </c>
    </row>
    <row r="6879" spans="1:10">
      <c r="A6879" s="253">
        <v>7071</v>
      </c>
      <c r="B6879" s="253" t="s">
        <v>535</v>
      </c>
      <c r="C6879" s="253" t="s">
        <v>553</v>
      </c>
      <c r="D6879" s="253" t="s">
        <v>4</v>
      </c>
      <c r="I6879" s="253"/>
      <c r="J6879" s="253">
        <f t="shared" si="109"/>
        <v>0</v>
      </c>
    </row>
    <row r="6880" spans="1:10">
      <c r="A6880" s="253">
        <v>7072</v>
      </c>
      <c r="B6880" s="253" t="s">
        <v>535</v>
      </c>
      <c r="C6880" s="253" t="s">
        <v>553</v>
      </c>
      <c r="D6880" s="253" t="s">
        <v>4</v>
      </c>
      <c r="I6880" s="253"/>
      <c r="J6880" s="253">
        <f t="shared" si="109"/>
        <v>0</v>
      </c>
    </row>
    <row r="6881" spans="1:10">
      <c r="A6881" s="253">
        <v>7073</v>
      </c>
      <c r="B6881" s="253" t="s">
        <v>535</v>
      </c>
      <c r="C6881" s="253" t="s">
        <v>553</v>
      </c>
      <c r="D6881" s="253" t="s">
        <v>4</v>
      </c>
      <c r="I6881" s="253"/>
      <c r="J6881" s="253">
        <f t="shared" si="109"/>
        <v>0</v>
      </c>
    </row>
    <row r="6882" spans="1:10">
      <c r="A6882" s="253">
        <v>7074</v>
      </c>
      <c r="B6882" s="253" t="s">
        <v>535</v>
      </c>
      <c r="C6882" s="253" t="s">
        <v>553</v>
      </c>
      <c r="D6882" s="253" t="s">
        <v>4</v>
      </c>
      <c r="I6882" s="253"/>
      <c r="J6882" s="253">
        <f t="shared" si="109"/>
        <v>0</v>
      </c>
    </row>
    <row r="6883" spans="1:10">
      <c r="A6883" s="253">
        <v>7075</v>
      </c>
      <c r="B6883" s="253" t="s">
        <v>535</v>
      </c>
      <c r="C6883" s="253" t="s">
        <v>553</v>
      </c>
      <c r="D6883" s="253" t="s">
        <v>4</v>
      </c>
      <c r="I6883" s="253"/>
      <c r="J6883" s="253">
        <f t="shared" si="109"/>
        <v>0</v>
      </c>
    </row>
    <row r="6884" spans="1:10">
      <c r="A6884" s="253">
        <v>7076</v>
      </c>
      <c r="B6884" s="253" t="s">
        <v>535</v>
      </c>
      <c r="C6884" s="253" t="s">
        <v>553</v>
      </c>
      <c r="D6884" s="253" t="s">
        <v>4</v>
      </c>
      <c r="I6884" s="253"/>
      <c r="J6884" s="253">
        <f t="shared" si="109"/>
        <v>0</v>
      </c>
    </row>
    <row r="6885" spans="1:10">
      <c r="A6885" s="253">
        <v>7077</v>
      </c>
      <c r="B6885" s="253" t="s">
        <v>535</v>
      </c>
      <c r="C6885" s="253" t="s">
        <v>553</v>
      </c>
      <c r="D6885" s="253" t="s">
        <v>4</v>
      </c>
      <c r="I6885" s="253"/>
      <c r="J6885" s="253">
        <f t="shared" si="109"/>
        <v>0</v>
      </c>
    </row>
    <row r="6886" spans="1:10">
      <c r="A6886" s="253">
        <v>7078</v>
      </c>
      <c r="B6886" s="253" t="s">
        <v>535</v>
      </c>
      <c r="C6886" s="253" t="s">
        <v>553</v>
      </c>
      <c r="D6886" s="253" t="s">
        <v>4</v>
      </c>
      <c r="I6886" s="253"/>
      <c r="J6886" s="253">
        <f t="shared" si="109"/>
        <v>0</v>
      </c>
    </row>
    <row r="6887" spans="1:10">
      <c r="A6887" s="253">
        <v>7079</v>
      </c>
      <c r="B6887" s="253" t="s">
        <v>535</v>
      </c>
      <c r="C6887" s="253" t="s">
        <v>553</v>
      </c>
      <c r="D6887" s="253" t="s">
        <v>4</v>
      </c>
      <c r="I6887" s="253"/>
      <c r="J6887" s="253">
        <f t="shared" si="109"/>
        <v>0</v>
      </c>
    </row>
    <row r="6888" spans="1:10">
      <c r="A6888" s="253">
        <v>7080</v>
      </c>
      <c r="B6888" s="253" t="s">
        <v>535</v>
      </c>
      <c r="C6888" s="253" t="s">
        <v>553</v>
      </c>
      <c r="D6888" s="253" t="s">
        <v>4</v>
      </c>
      <c r="I6888" s="253"/>
      <c r="J6888" s="253">
        <f t="shared" si="109"/>
        <v>0</v>
      </c>
    </row>
    <row r="6889" spans="1:10">
      <c r="A6889" s="253">
        <v>7081</v>
      </c>
      <c r="B6889" s="253" t="s">
        <v>535</v>
      </c>
      <c r="C6889" s="253" t="s">
        <v>553</v>
      </c>
      <c r="D6889" s="253" t="s">
        <v>4</v>
      </c>
      <c r="I6889" s="253"/>
      <c r="J6889" s="253">
        <f t="shared" si="109"/>
        <v>0</v>
      </c>
    </row>
    <row r="6890" spans="1:10">
      <c r="A6890" s="253">
        <v>7082</v>
      </c>
      <c r="B6890" s="253" t="s">
        <v>535</v>
      </c>
      <c r="C6890" s="253" t="s">
        <v>553</v>
      </c>
      <c r="D6890" s="253" t="s">
        <v>4</v>
      </c>
      <c r="I6890" s="253"/>
      <c r="J6890" s="253">
        <f t="shared" si="109"/>
        <v>0</v>
      </c>
    </row>
    <row r="6891" spans="1:10">
      <c r="A6891" s="253">
        <v>7083</v>
      </c>
      <c r="B6891" s="253" t="s">
        <v>535</v>
      </c>
      <c r="C6891" s="253" t="s">
        <v>553</v>
      </c>
      <c r="D6891" s="253" t="s">
        <v>4</v>
      </c>
      <c r="I6891" s="253"/>
      <c r="J6891" s="253">
        <f t="shared" si="109"/>
        <v>0</v>
      </c>
    </row>
    <row r="6892" spans="1:10">
      <c r="A6892" s="253">
        <v>7084</v>
      </c>
      <c r="B6892" s="253" t="s">
        <v>535</v>
      </c>
      <c r="C6892" s="253" t="s">
        <v>553</v>
      </c>
      <c r="D6892" s="253" t="s">
        <v>4</v>
      </c>
      <c r="I6892" s="253"/>
      <c r="J6892" s="253">
        <f t="shared" si="109"/>
        <v>0</v>
      </c>
    </row>
    <row r="6893" spans="1:10">
      <c r="A6893" s="253">
        <v>7085</v>
      </c>
      <c r="B6893" s="253" t="s">
        <v>535</v>
      </c>
      <c r="C6893" s="253" t="s">
        <v>553</v>
      </c>
      <c r="D6893" s="253" t="s">
        <v>4</v>
      </c>
      <c r="I6893" s="253"/>
      <c r="J6893" s="253">
        <f t="shared" si="109"/>
        <v>0</v>
      </c>
    </row>
    <row r="6894" spans="1:10">
      <c r="A6894" s="253">
        <v>7086</v>
      </c>
      <c r="B6894" s="253" t="s">
        <v>535</v>
      </c>
      <c r="C6894" s="253" t="s">
        <v>553</v>
      </c>
      <c r="D6894" s="253" t="s">
        <v>4</v>
      </c>
      <c r="I6894" s="253"/>
      <c r="J6894" s="253">
        <f t="shared" si="109"/>
        <v>0</v>
      </c>
    </row>
    <row r="6895" spans="1:10">
      <c r="A6895" s="253">
        <v>7087</v>
      </c>
      <c r="B6895" s="253" t="s">
        <v>535</v>
      </c>
      <c r="C6895" s="253" t="s">
        <v>553</v>
      </c>
      <c r="D6895" s="253" t="s">
        <v>4</v>
      </c>
      <c r="I6895" s="253"/>
      <c r="J6895" s="253">
        <f t="shared" si="109"/>
        <v>0</v>
      </c>
    </row>
    <row r="6896" spans="1:10">
      <c r="A6896" s="253">
        <v>7088</v>
      </c>
      <c r="B6896" s="253" t="s">
        <v>535</v>
      </c>
      <c r="C6896" s="253" t="s">
        <v>553</v>
      </c>
      <c r="D6896" s="253" t="s">
        <v>4</v>
      </c>
      <c r="I6896" s="253"/>
      <c r="J6896" s="253">
        <f t="shared" si="109"/>
        <v>0</v>
      </c>
    </row>
    <row r="6897" spans="1:10">
      <c r="A6897" s="253">
        <v>7089</v>
      </c>
      <c r="B6897" s="253" t="s">
        <v>535</v>
      </c>
      <c r="C6897" s="253" t="s">
        <v>553</v>
      </c>
      <c r="D6897" s="253" t="s">
        <v>4</v>
      </c>
      <c r="I6897" s="253"/>
      <c r="J6897" s="253">
        <f t="shared" si="109"/>
        <v>0</v>
      </c>
    </row>
    <row r="6898" spans="1:10">
      <c r="A6898" s="253">
        <v>7090</v>
      </c>
      <c r="B6898" s="253" t="s">
        <v>535</v>
      </c>
      <c r="C6898" s="253" t="s">
        <v>553</v>
      </c>
      <c r="D6898" s="253" t="s">
        <v>4</v>
      </c>
      <c r="I6898" s="253"/>
      <c r="J6898" s="253">
        <f t="shared" si="109"/>
        <v>0</v>
      </c>
    </row>
    <row r="6899" spans="1:10">
      <c r="A6899" s="253">
        <v>7091</v>
      </c>
      <c r="B6899" s="253" t="s">
        <v>535</v>
      </c>
      <c r="C6899" s="253" t="s">
        <v>553</v>
      </c>
      <c r="D6899" s="253" t="s">
        <v>4</v>
      </c>
      <c r="I6899" s="253"/>
      <c r="J6899" s="253">
        <f t="shared" si="109"/>
        <v>0</v>
      </c>
    </row>
    <row r="6900" spans="1:10">
      <c r="A6900" s="253">
        <v>7092</v>
      </c>
      <c r="B6900" s="253" t="s">
        <v>535</v>
      </c>
      <c r="C6900" s="253" t="s">
        <v>553</v>
      </c>
      <c r="D6900" s="253" t="s">
        <v>4</v>
      </c>
      <c r="I6900" s="253"/>
      <c r="J6900" s="253">
        <f t="shared" si="109"/>
        <v>0</v>
      </c>
    </row>
    <row r="6901" spans="1:10">
      <c r="A6901" s="253">
        <v>7093</v>
      </c>
      <c r="B6901" s="253" t="s">
        <v>535</v>
      </c>
      <c r="C6901" s="253" t="s">
        <v>553</v>
      </c>
      <c r="D6901" s="253" t="s">
        <v>4</v>
      </c>
      <c r="I6901" s="253"/>
      <c r="J6901" s="253">
        <f t="shared" si="109"/>
        <v>0</v>
      </c>
    </row>
    <row r="6902" spans="1:10">
      <c r="A6902" s="253">
        <v>7094</v>
      </c>
      <c r="B6902" s="253" t="s">
        <v>535</v>
      </c>
      <c r="C6902" s="253" t="s">
        <v>553</v>
      </c>
      <c r="D6902" s="253" t="s">
        <v>4</v>
      </c>
      <c r="I6902" s="253"/>
      <c r="J6902" s="253">
        <f t="shared" si="109"/>
        <v>0</v>
      </c>
    </row>
    <row r="6903" spans="1:10">
      <c r="A6903" s="253">
        <v>7095</v>
      </c>
      <c r="B6903" s="253" t="s">
        <v>535</v>
      </c>
      <c r="C6903" s="253" t="s">
        <v>553</v>
      </c>
      <c r="D6903" s="253" t="s">
        <v>4</v>
      </c>
      <c r="I6903" s="253"/>
      <c r="J6903" s="253">
        <f t="shared" si="109"/>
        <v>0</v>
      </c>
    </row>
    <row r="6904" spans="1:10">
      <c r="A6904" s="253">
        <v>7096</v>
      </c>
      <c r="B6904" s="253" t="s">
        <v>535</v>
      </c>
      <c r="C6904" s="253" t="s">
        <v>553</v>
      </c>
      <c r="D6904" s="253" t="s">
        <v>4</v>
      </c>
      <c r="I6904" s="253"/>
      <c r="J6904" s="253">
        <f t="shared" si="109"/>
        <v>0</v>
      </c>
    </row>
    <row r="6905" spans="1:10">
      <c r="A6905" s="253">
        <v>7097</v>
      </c>
      <c r="B6905" s="253" t="s">
        <v>535</v>
      </c>
      <c r="C6905" s="253" t="s">
        <v>553</v>
      </c>
      <c r="D6905" s="253" t="s">
        <v>4</v>
      </c>
      <c r="I6905" s="253"/>
      <c r="J6905" s="253">
        <f t="shared" si="109"/>
        <v>0</v>
      </c>
    </row>
    <row r="6906" spans="1:10">
      <c r="A6906" s="253">
        <v>7098</v>
      </c>
      <c r="B6906" s="253" t="s">
        <v>535</v>
      </c>
      <c r="C6906" s="253" t="s">
        <v>553</v>
      </c>
      <c r="D6906" s="253" t="s">
        <v>4</v>
      </c>
      <c r="I6906" s="253"/>
      <c r="J6906" s="253">
        <f t="shared" si="109"/>
        <v>0</v>
      </c>
    </row>
    <row r="6907" spans="1:10">
      <c r="A6907" s="253">
        <v>7099</v>
      </c>
      <c r="B6907" s="253" t="s">
        <v>535</v>
      </c>
      <c r="C6907" s="253" t="s">
        <v>553</v>
      </c>
      <c r="D6907" s="253" t="s">
        <v>4</v>
      </c>
      <c r="I6907" s="253"/>
      <c r="J6907" s="253">
        <f t="shared" si="109"/>
        <v>0</v>
      </c>
    </row>
    <row r="6908" spans="1:10">
      <c r="A6908" s="253">
        <v>7100</v>
      </c>
      <c r="B6908" s="253" t="s">
        <v>535</v>
      </c>
      <c r="C6908" s="253" t="s">
        <v>553</v>
      </c>
      <c r="D6908" s="253" t="s">
        <v>4</v>
      </c>
      <c r="I6908" s="253"/>
      <c r="J6908" s="253">
        <f t="shared" si="109"/>
        <v>0</v>
      </c>
    </row>
    <row r="6909" spans="1:10">
      <c r="A6909" s="253">
        <v>7101</v>
      </c>
      <c r="B6909" s="253" t="s">
        <v>535</v>
      </c>
      <c r="C6909" s="253" t="s">
        <v>553</v>
      </c>
      <c r="D6909" s="253" t="s">
        <v>4</v>
      </c>
      <c r="I6909" s="253"/>
      <c r="J6909" s="253">
        <f t="shared" si="109"/>
        <v>0</v>
      </c>
    </row>
    <row r="6910" spans="1:10">
      <c r="A6910" s="253">
        <v>7102</v>
      </c>
      <c r="B6910" s="253" t="s">
        <v>535</v>
      </c>
      <c r="C6910" s="253" t="s">
        <v>553</v>
      </c>
      <c r="D6910" s="253" t="s">
        <v>4</v>
      </c>
      <c r="I6910" s="253"/>
      <c r="J6910" s="253">
        <f t="shared" si="109"/>
        <v>0</v>
      </c>
    </row>
    <row r="6911" spans="1:10">
      <c r="A6911" s="253">
        <v>7103</v>
      </c>
      <c r="B6911" s="253" t="s">
        <v>535</v>
      </c>
      <c r="C6911" s="253" t="s">
        <v>553</v>
      </c>
      <c r="D6911" s="253" t="s">
        <v>4</v>
      </c>
      <c r="I6911" s="253"/>
      <c r="J6911" s="253">
        <f t="shared" si="109"/>
        <v>0</v>
      </c>
    </row>
    <row r="6912" spans="1:10">
      <c r="A6912" s="253">
        <v>7104</v>
      </c>
      <c r="B6912" s="253" t="s">
        <v>535</v>
      </c>
      <c r="C6912" s="253" t="s">
        <v>553</v>
      </c>
      <c r="D6912" s="253" t="s">
        <v>4</v>
      </c>
      <c r="I6912" s="253"/>
      <c r="J6912" s="253">
        <f t="shared" si="109"/>
        <v>0</v>
      </c>
    </row>
    <row r="6913" spans="1:10">
      <c r="A6913" s="253">
        <v>7105</v>
      </c>
      <c r="B6913" s="253" t="s">
        <v>535</v>
      </c>
      <c r="C6913" s="253" t="s">
        <v>553</v>
      </c>
      <c r="D6913" s="253" t="s">
        <v>4</v>
      </c>
      <c r="I6913" s="253"/>
      <c r="J6913" s="253">
        <f t="shared" si="109"/>
        <v>0</v>
      </c>
    </row>
    <row r="6914" spans="1:10">
      <c r="A6914" s="253">
        <v>7106</v>
      </c>
      <c r="B6914" s="253" t="s">
        <v>535</v>
      </c>
      <c r="C6914" s="253" t="s">
        <v>553</v>
      </c>
      <c r="D6914" s="253" t="s">
        <v>4</v>
      </c>
      <c r="I6914" s="253"/>
      <c r="J6914" s="253">
        <f t="shared" si="109"/>
        <v>0</v>
      </c>
    </row>
    <row r="6915" spans="1:10">
      <c r="A6915" s="253">
        <v>7107</v>
      </c>
      <c r="B6915" s="253" t="s">
        <v>535</v>
      </c>
      <c r="C6915" s="253" t="s">
        <v>553</v>
      </c>
      <c r="D6915" s="253" t="s">
        <v>4</v>
      </c>
      <c r="I6915" s="253"/>
      <c r="J6915" s="253">
        <f t="shared" si="109"/>
        <v>0</v>
      </c>
    </row>
    <row r="6916" spans="1:10">
      <c r="A6916" s="253">
        <v>7108</v>
      </c>
      <c r="B6916" s="253" t="s">
        <v>535</v>
      </c>
      <c r="C6916" s="253" t="s">
        <v>553</v>
      </c>
      <c r="D6916" s="253" t="s">
        <v>4</v>
      </c>
      <c r="I6916" s="253"/>
      <c r="J6916" s="253">
        <f t="shared" si="109"/>
        <v>0</v>
      </c>
    </row>
    <row r="6917" spans="1:10">
      <c r="A6917" s="253">
        <v>7109</v>
      </c>
      <c r="B6917" s="253" t="s">
        <v>535</v>
      </c>
      <c r="C6917" s="253" t="s">
        <v>553</v>
      </c>
      <c r="D6917" s="253" t="s">
        <v>4</v>
      </c>
      <c r="I6917" s="253"/>
      <c r="J6917" s="253">
        <f t="shared" si="109"/>
        <v>0</v>
      </c>
    </row>
    <row r="6918" spans="1:10">
      <c r="A6918" s="253">
        <v>7110</v>
      </c>
      <c r="B6918" s="253" t="s">
        <v>535</v>
      </c>
      <c r="C6918" s="253" t="s">
        <v>553</v>
      </c>
      <c r="D6918" s="253" t="s">
        <v>4</v>
      </c>
      <c r="I6918" s="253"/>
      <c r="J6918" s="253">
        <f t="shared" si="109"/>
        <v>0</v>
      </c>
    </row>
    <row r="6919" spans="1:10">
      <c r="A6919" s="253">
        <v>7111</v>
      </c>
      <c r="B6919" s="253" t="s">
        <v>535</v>
      </c>
      <c r="C6919" s="253" t="s">
        <v>553</v>
      </c>
      <c r="D6919" s="253" t="s">
        <v>4</v>
      </c>
      <c r="I6919" s="253"/>
      <c r="J6919" s="253">
        <f t="shared" si="109"/>
        <v>0</v>
      </c>
    </row>
    <row r="6920" spans="1:10">
      <c r="A6920" s="253">
        <v>7112</v>
      </c>
      <c r="B6920" s="253" t="s">
        <v>535</v>
      </c>
      <c r="C6920" s="253" t="s">
        <v>553</v>
      </c>
      <c r="D6920" s="253" t="s">
        <v>4</v>
      </c>
      <c r="I6920" s="253"/>
      <c r="J6920" s="253">
        <f t="shared" si="109"/>
        <v>0</v>
      </c>
    </row>
    <row r="6921" spans="1:10">
      <c r="A6921" s="253">
        <v>7113</v>
      </c>
      <c r="B6921" s="253" t="s">
        <v>535</v>
      </c>
      <c r="C6921" s="253" t="s">
        <v>553</v>
      </c>
      <c r="D6921" s="253" t="s">
        <v>4</v>
      </c>
      <c r="I6921" s="253"/>
      <c r="J6921" s="253">
        <f t="shared" ref="J6921:J6984" si="110">IF(E6921="Category 1",1,IF(E6921="Category 2",2,IF(E6921="Category 3",3,0)))</f>
        <v>0</v>
      </c>
    </row>
    <row r="6922" spans="1:10">
      <c r="A6922" s="253">
        <v>7114</v>
      </c>
      <c r="B6922" s="253" t="s">
        <v>535</v>
      </c>
      <c r="C6922" s="253" t="s">
        <v>553</v>
      </c>
      <c r="D6922" s="253" t="s">
        <v>4</v>
      </c>
      <c r="I6922" s="253"/>
      <c r="J6922" s="253">
        <f t="shared" si="110"/>
        <v>0</v>
      </c>
    </row>
    <row r="6923" spans="1:10">
      <c r="A6923" s="253">
        <v>7115</v>
      </c>
      <c r="B6923" s="253" t="s">
        <v>535</v>
      </c>
      <c r="C6923" s="253" t="s">
        <v>553</v>
      </c>
      <c r="D6923" s="253" t="s">
        <v>4</v>
      </c>
      <c r="I6923" s="253"/>
      <c r="J6923" s="253">
        <f t="shared" si="110"/>
        <v>0</v>
      </c>
    </row>
    <row r="6924" spans="1:10">
      <c r="A6924" s="253">
        <v>7116</v>
      </c>
      <c r="B6924" s="253" t="s">
        <v>535</v>
      </c>
      <c r="C6924" s="253" t="s">
        <v>553</v>
      </c>
      <c r="D6924" s="253" t="s">
        <v>4</v>
      </c>
      <c r="I6924" s="253"/>
      <c r="J6924" s="253">
        <f t="shared" si="110"/>
        <v>0</v>
      </c>
    </row>
    <row r="6925" spans="1:10">
      <c r="A6925" s="253">
        <v>7117</v>
      </c>
      <c r="B6925" s="253" t="s">
        <v>535</v>
      </c>
      <c r="C6925" s="253" t="s">
        <v>553</v>
      </c>
      <c r="D6925" s="253" t="s">
        <v>4</v>
      </c>
      <c r="I6925" s="253"/>
      <c r="J6925" s="253">
        <f t="shared" si="110"/>
        <v>0</v>
      </c>
    </row>
    <row r="6926" spans="1:10">
      <c r="A6926" s="253">
        <v>7118</v>
      </c>
      <c r="B6926" s="253" t="s">
        <v>535</v>
      </c>
      <c r="C6926" s="253" t="s">
        <v>553</v>
      </c>
      <c r="D6926" s="253" t="s">
        <v>4</v>
      </c>
      <c r="I6926" s="253"/>
      <c r="J6926" s="253">
        <f t="shared" si="110"/>
        <v>0</v>
      </c>
    </row>
    <row r="6927" spans="1:10">
      <c r="A6927" s="253">
        <v>7119</v>
      </c>
      <c r="B6927" s="253" t="s">
        <v>535</v>
      </c>
      <c r="C6927" s="253" t="s">
        <v>553</v>
      </c>
      <c r="D6927" s="253" t="s">
        <v>4</v>
      </c>
      <c r="I6927" s="253"/>
      <c r="J6927" s="253">
        <f t="shared" si="110"/>
        <v>0</v>
      </c>
    </row>
    <row r="6928" spans="1:10">
      <c r="A6928" s="253">
        <v>7120</v>
      </c>
      <c r="B6928" s="253" t="s">
        <v>535</v>
      </c>
      <c r="C6928" s="253" t="s">
        <v>553</v>
      </c>
      <c r="D6928" s="253" t="s">
        <v>4</v>
      </c>
      <c r="I6928" s="253"/>
      <c r="J6928" s="253">
        <f t="shared" si="110"/>
        <v>0</v>
      </c>
    </row>
    <row r="6929" spans="1:10">
      <c r="A6929" s="253">
        <v>7121</v>
      </c>
      <c r="B6929" s="253" t="s">
        <v>535</v>
      </c>
      <c r="C6929" s="253" t="s">
        <v>553</v>
      </c>
      <c r="D6929" s="253" t="s">
        <v>4</v>
      </c>
      <c r="I6929" s="253"/>
      <c r="J6929" s="253">
        <f t="shared" si="110"/>
        <v>0</v>
      </c>
    </row>
    <row r="6930" spans="1:10">
      <c r="A6930" s="253">
        <v>7122</v>
      </c>
      <c r="B6930" s="253" t="s">
        <v>535</v>
      </c>
      <c r="C6930" s="253" t="s">
        <v>553</v>
      </c>
      <c r="D6930" s="253" t="s">
        <v>4</v>
      </c>
      <c r="I6930" s="253"/>
      <c r="J6930" s="253">
        <f t="shared" si="110"/>
        <v>0</v>
      </c>
    </row>
    <row r="6931" spans="1:10">
      <c r="A6931" s="253">
        <v>7123</v>
      </c>
      <c r="B6931" s="253" t="s">
        <v>535</v>
      </c>
      <c r="C6931" s="253" t="s">
        <v>553</v>
      </c>
      <c r="D6931" s="253" t="s">
        <v>4</v>
      </c>
      <c r="I6931" s="253"/>
      <c r="J6931" s="253">
        <f t="shared" si="110"/>
        <v>0</v>
      </c>
    </row>
    <row r="6932" spans="1:10">
      <c r="A6932" s="253">
        <v>7124</v>
      </c>
      <c r="B6932" s="253" t="s">
        <v>535</v>
      </c>
      <c r="C6932" s="253" t="s">
        <v>553</v>
      </c>
      <c r="D6932" s="253" t="s">
        <v>4</v>
      </c>
      <c r="I6932" s="253"/>
      <c r="J6932" s="253">
        <f t="shared" si="110"/>
        <v>0</v>
      </c>
    </row>
    <row r="6933" spans="1:10">
      <c r="A6933" s="253">
        <v>7125</v>
      </c>
      <c r="B6933" s="253" t="s">
        <v>535</v>
      </c>
      <c r="C6933" s="253" t="s">
        <v>553</v>
      </c>
      <c r="D6933" s="253" t="s">
        <v>4</v>
      </c>
      <c r="I6933" s="253"/>
      <c r="J6933" s="253">
        <f t="shared" si="110"/>
        <v>0</v>
      </c>
    </row>
    <row r="6934" spans="1:10">
      <c r="A6934" s="253">
        <v>7126</v>
      </c>
      <c r="B6934" s="253" t="s">
        <v>535</v>
      </c>
      <c r="C6934" s="253" t="s">
        <v>553</v>
      </c>
      <c r="D6934" s="253" t="s">
        <v>4</v>
      </c>
      <c r="I6934" s="253"/>
      <c r="J6934" s="253">
        <f t="shared" si="110"/>
        <v>0</v>
      </c>
    </row>
    <row r="6935" spans="1:10">
      <c r="A6935" s="253">
        <v>7127</v>
      </c>
      <c r="B6935" s="253" t="s">
        <v>535</v>
      </c>
      <c r="C6935" s="253" t="s">
        <v>553</v>
      </c>
      <c r="D6935" s="253" t="s">
        <v>4</v>
      </c>
      <c r="I6935" s="253"/>
      <c r="J6935" s="253">
        <f t="shared" si="110"/>
        <v>0</v>
      </c>
    </row>
    <row r="6936" spans="1:10">
      <c r="A6936" s="253">
        <v>7128</v>
      </c>
      <c r="B6936" s="253" t="s">
        <v>535</v>
      </c>
      <c r="C6936" s="253" t="s">
        <v>553</v>
      </c>
      <c r="D6936" s="253" t="s">
        <v>4</v>
      </c>
      <c r="I6936" s="253"/>
      <c r="J6936" s="253">
        <f t="shared" si="110"/>
        <v>0</v>
      </c>
    </row>
    <row r="6937" spans="1:10">
      <c r="A6937" s="253">
        <v>7129</v>
      </c>
      <c r="B6937" s="253" t="s">
        <v>535</v>
      </c>
      <c r="C6937" s="253" t="s">
        <v>553</v>
      </c>
      <c r="D6937" s="253" t="s">
        <v>4</v>
      </c>
      <c r="I6937" s="253"/>
      <c r="J6937" s="253">
        <f t="shared" si="110"/>
        <v>0</v>
      </c>
    </row>
    <row r="6938" spans="1:10">
      <c r="A6938" s="253">
        <v>7130</v>
      </c>
      <c r="B6938" s="253" t="s">
        <v>535</v>
      </c>
      <c r="C6938" s="253" t="s">
        <v>553</v>
      </c>
      <c r="D6938" s="253" t="s">
        <v>4</v>
      </c>
      <c r="I6938" s="253"/>
      <c r="J6938" s="253">
        <f t="shared" si="110"/>
        <v>0</v>
      </c>
    </row>
    <row r="6939" spans="1:10">
      <c r="A6939" s="253">
        <v>7131</v>
      </c>
      <c r="B6939" s="253" t="s">
        <v>535</v>
      </c>
      <c r="C6939" s="253" t="s">
        <v>553</v>
      </c>
      <c r="D6939" s="253" t="s">
        <v>4</v>
      </c>
      <c r="I6939" s="253"/>
      <c r="J6939" s="253">
        <f t="shared" si="110"/>
        <v>0</v>
      </c>
    </row>
    <row r="6940" spans="1:10">
      <c r="A6940" s="253">
        <v>7132</v>
      </c>
      <c r="B6940" s="253" t="s">
        <v>535</v>
      </c>
      <c r="C6940" s="253" t="s">
        <v>553</v>
      </c>
      <c r="D6940" s="253" t="s">
        <v>4</v>
      </c>
      <c r="I6940" s="253"/>
      <c r="J6940" s="253">
        <f t="shared" si="110"/>
        <v>0</v>
      </c>
    </row>
    <row r="6941" spans="1:10">
      <c r="A6941" s="253">
        <v>7133</v>
      </c>
      <c r="B6941" s="253" t="s">
        <v>535</v>
      </c>
      <c r="C6941" s="253" t="s">
        <v>553</v>
      </c>
      <c r="D6941" s="253" t="s">
        <v>4</v>
      </c>
      <c r="I6941" s="253"/>
      <c r="J6941" s="253">
        <f t="shared" si="110"/>
        <v>0</v>
      </c>
    </row>
    <row r="6942" spans="1:10">
      <c r="A6942" s="253">
        <v>7134</v>
      </c>
      <c r="B6942" s="253" t="s">
        <v>535</v>
      </c>
      <c r="C6942" s="253" t="s">
        <v>553</v>
      </c>
      <c r="D6942" s="253" t="s">
        <v>4</v>
      </c>
      <c r="I6942" s="253"/>
      <c r="J6942" s="253">
        <f t="shared" si="110"/>
        <v>0</v>
      </c>
    </row>
    <row r="6943" spans="1:10">
      <c r="A6943" s="253">
        <v>7135</v>
      </c>
      <c r="B6943" s="253" t="s">
        <v>535</v>
      </c>
      <c r="C6943" s="253" t="s">
        <v>553</v>
      </c>
      <c r="D6943" s="253" t="s">
        <v>4</v>
      </c>
      <c r="I6943" s="253"/>
      <c r="J6943" s="253">
        <f t="shared" si="110"/>
        <v>0</v>
      </c>
    </row>
    <row r="6944" spans="1:10">
      <c r="A6944" s="253">
        <v>7136</v>
      </c>
      <c r="B6944" s="253" t="s">
        <v>535</v>
      </c>
      <c r="C6944" s="253" t="s">
        <v>553</v>
      </c>
      <c r="D6944" s="253" t="s">
        <v>4</v>
      </c>
      <c r="I6944" s="253"/>
      <c r="J6944" s="253">
        <f t="shared" si="110"/>
        <v>0</v>
      </c>
    </row>
    <row r="6945" spans="1:10">
      <c r="A6945" s="253">
        <v>7137</v>
      </c>
      <c r="B6945" s="253" t="s">
        <v>535</v>
      </c>
      <c r="C6945" s="253" t="s">
        <v>553</v>
      </c>
      <c r="D6945" s="253" t="s">
        <v>4</v>
      </c>
      <c r="I6945" s="253"/>
      <c r="J6945" s="253">
        <f t="shared" si="110"/>
        <v>0</v>
      </c>
    </row>
    <row r="6946" spans="1:10">
      <c r="A6946" s="253">
        <v>7138</v>
      </c>
      <c r="B6946" s="253" t="s">
        <v>535</v>
      </c>
      <c r="C6946" s="253" t="s">
        <v>553</v>
      </c>
      <c r="D6946" s="253" t="s">
        <v>4</v>
      </c>
      <c r="I6946" s="253"/>
      <c r="J6946" s="253">
        <f t="shared" si="110"/>
        <v>0</v>
      </c>
    </row>
    <row r="6947" spans="1:10">
      <c r="A6947" s="253">
        <v>7139</v>
      </c>
      <c r="B6947" s="253" t="s">
        <v>535</v>
      </c>
      <c r="C6947" s="253" t="s">
        <v>553</v>
      </c>
      <c r="D6947" s="253" t="s">
        <v>4</v>
      </c>
      <c r="I6947" s="253"/>
      <c r="J6947" s="253">
        <f t="shared" si="110"/>
        <v>0</v>
      </c>
    </row>
    <row r="6948" spans="1:10">
      <c r="A6948" s="253">
        <v>7140</v>
      </c>
      <c r="B6948" s="253" t="s">
        <v>535</v>
      </c>
      <c r="C6948" s="253" t="s">
        <v>553</v>
      </c>
      <c r="D6948" s="253" t="s">
        <v>4</v>
      </c>
      <c r="I6948" s="253"/>
      <c r="J6948" s="253">
        <f t="shared" si="110"/>
        <v>0</v>
      </c>
    </row>
    <row r="6949" spans="1:10">
      <c r="A6949" s="253">
        <v>7141</v>
      </c>
      <c r="B6949" s="253" t="s">
        <v>535</v>
      </c>
      <c r="C6949" s="253" t="s">
        <v>553</v>
      </c>
      <c r="D6949" s="253" t="s">
        <v>4</v>
      </c>
      <c r="I6949" s="253"/>
      <c r="J6949" s="253">
        <f t="shared" si="110"/>
        <v>0</v>
      </c>
    </row>
    <row r="6950" spans="1:10">
      <c r="A6950" s="253">
        <v>7142</v>
      </c>
      <c r="B6950" s="253" t="s">
        <v>535</v>
      </c>
      <c r="C6950" s="253" t="s">
        <v>553</v>
      </c>
      <c r="D6950" s="253" t="s">
        <v>4</v>
      </c>
      <c r="I6950" s="253"/>
      <c r="J6950" s="253">
        <f t="shared" si="110"/>
        <v>0</v>
      </c>
    </row>
    <row r="6951" spans="1:10">
      <c r="A6951" s="253">
        <v>7143</v>
      </c>
      <c r="B6951" s="253" t="s">
        <v>535</v>
      </c>
      <c r="C6951" s="253" t="s">
        <v>553</v>
      </c>
      <c r="D6951" s="253" t="s">
        <v>4</v>
      </c>
      <c r="I6951" s="253"/>
      <c r="J6951" s="253">
        <f t="shared" si="110"/>
        <v>0</v>
      </c>
    </row>
    <row r="6952" spans="1:10">
      <c r="A6952" s="253">
        <v>7144</v>
      </c>
      <c r="B6952" s="253" t="s">
        <v>535</v>
      </c>
      <c r="C6952" s="253" t="s">
        <v>553</v>
      </c>
      <c r="D6952" s="253" t="s">
        <v>4</v>
      </c>
      <c r="I6952" s="253"/>
      <c r="J6952" s="253">
        <f t="shared" si="110"/>
        <v>0</v>
      </c>
    </row>
    <row r="6953" spans="1:10">
      <c r="A6953" s="253">
        <v>7145</v>
      </c>
      <c r="B6953" s="253" t="s">
        <v>535</v>
      </c>
      <c r="C6953" s="253" t="s">
        <v>553</v>
      </c>
      <c r="D6953" s="253" t="s">
        <v>4</v>
      </c>
      <c r="I6953" s="253"/>
      <c r="J6953" s="253">
        <f t="shared" si="110"/>
        <v>0</v>
      </c>
    </row>
    <row r="6954" spans="1:10">
      <c r="A6954" s="253">
        <v>7146</v>
      </c>
      <c r="B6954" s="253" t="s">
        <v>535</v>
      </c>
      <c r="C6954" s="253" t="s">
        <v>553</v>
      </c>
      <c r="D6954" s="253" t="s">
        <v>4</v>
      </c>
      <c r="I6954" s="253"/>
      <c r="J6954" s="253">
        <f t="shared" si="110"/>
        <v>0</v>
      </c>
    </row>
    <row r="6955" spans="1:10">
      <c r="A6955" s="253">
        <v>7147</v>
      </c>
      <c r="B6955" s="253" t="s">
        <v>535</v>
      </c>
      <c r="C6955" s="253" t="s">
        <v>553</v>
      </c>
      <c r="D6955" s="253" t="s">
        <v>4</v>
      </c>
      <c r="I6955" s="253"/>
      <c r="J6955" s="253">
        <f t="shared" si="110"/>
        <v>0</v>
      </c>
    </row>
    <row r="6956" spans="1:10">
      <c r="A6956" s="253">
        <v>7148</v>
      </c>
      <c r="B6956" s="253" t="s">
        <v>535</v>
      </c>
      <c r="C6956" s="253" t="s">
        <v>553</v>
      </c>
      <c r="D6956" s="253" t="s">
        <v>4</v>
      </c>
      <c r="I6956" s="253"/>
      <c r="J6956" s="253">
        <f t="shared" si="110"/>
        <v>0</v>
      </c>
    </row>
    <row r="6957" spans="1:10">
      <c r="A6957" s="253">
        <v>7149</v>
      </c>
      <c r="B6957" s="253" t="s">
        <v>535</v>
      </c>
      <c r="C6957" s="253" t="s">
        <v>553</v>
      </c>
      <c r="D6957" s="253" t="s">
        <v>4</v>
      </c>
      <c r="I6957" s="253"/>
      <c r="J6957" s="253">
        <f t="shared" si="110"/>
        <v>0</v>
      </c>
    </row>
    <row r="6958" spans="1:10">
      <c r="A6958" s="253">
        <v>7150</v>
      </c>
      <c r="B6958" s="253" t="s">
        <v>535</v>
      </c>
      <c r="C6958" s="253" t="s">
        <v>553</v>
      </c>
      <c r="D6958" s="253" t="s">
        <v>4</v>
      </c>
      <c r="I6958" s="253"/>
      <c r="J6958" s="253">
        <f t="shared" si="110"/>
        <v>0</v>
      </c>
    </row>
    <row r="6959" spans="1:10">
      <c r="A6959" s="253">
        <v>7151</v>
      </c>
      <c r="B6959" s="253" t="s">
        <v>535</v>
      </c>
      <c r="C6959" s="253" t="s">
        <v>553</v>
      </c>
      <c r="D6959" s="253" t="s">
        <v>4</v>
      </c>
      <c r="I6959" s="253"/>
      <c r="J6959" s="253">
        <f t="shared" si="110"/>
        <v>0</v>
      </c>
    </row>
    <row r="6960" spans="1:10">
      <c r="A6960" s="253">
        <v>7152</v>
      </c>
      <c r="B6960" s="253" t="s">
        <v>535</v>
      </c>
      <c r="C6960" s="253" t="s">
        <v>553</v>
      </c>
      <c r="D6960" s="253" t="s">
        <v>4</v>
      </c>
      <c r="I6960" s="253"/>
      <c r="J6960" s="253">
        <f t="shared" si="110"/>
        <v>0</v>
      </c>
    </row>
    <row r="6961" spans="1:10">
      <c r="A6961" s="253">
        <v>7153</v>
      </c>
      <c r="B6961" s="253" t="s">
        <v>535</v>
      </c>
      <c r="C6961" s="253" t="s">
        <v>553</v>
      </c>
      <c r="D6961" s="253" t="s">
        <v>4</v>
      </c>
      <c r="I6961" s="253"/>
      <c r="J6961" s="253">
        <f t="shared" si="110"/>
        <v>0</v>
      </c>
    </row>
    <row r="6962" spans="1:10">
      <c r="A6962" s="253">
        <v>7154</v>
      </c>
      <c r="B6962" s="253" t="s">
        <v>535</v>
      </c>
      <c r="C6962" s="253" t="s">
        <v>553</v>
      </c>
      <c r="D6962" s="253" t="s">
        <v>4</v>
      </c>
      <c r="I6962" s="253"/>
      <c r="J6962" s="253">
        <f t="shared" si="110"/>
        <v>0</v>
      </c>
    </row>
    <row r="6963" spans="1:10">
      <c r="A6963" s="253">
        <v>7155</v>
      </c>
      <c r="B6963" s="253" t="s">
        <v>535</v>
      </c>
      <c r="C6963" s="253" t="s">
        <v>553</v>
      </c>
      <c r="D6963" s="253" t="s">
        <v>4</v>
      </c>
      <c r="I6963" s="253"/>
      <c r="J6963" s="253">
        <f t="shared" si="110"/>
        <v>0</v>
      </c>
    </row>
    <row r="6964" spans="1:10">
      <c r="A6964" s="253">
        <v>7156</v>
      </c>
      <c r="B6964" s="253" t="s">
        <v>535</v>
      </c>
      <c r="C6964" s="253" t="s">
        <v>553</v>
      </c>
      <c r="D6964" s="253" t="s">
        <v>4</v>
      </c>
      <c r="I6964" s="253"/>
      <c r="J6964" s="253">
        <f t="shared" si="110"/>
        <v>0</v>
      </c>
    </row>
    <row r="6965" spans="1:10">
      <c r="A6965" s="253">
        <v>7157</v>
      </c>
      <c r="B6965" s="253" t="s">
        <v>535</v>
      </c>
      <c r="C6965" s="253" t="s">
        <v>553</v>
      </c>
      <c r="D6965" s="253" t="s">
        <v>4</v>
      </c>
      <c r="I6965" s="253"/>
      <c r="J6965" s="253">
        <f t="shared" si="110"/>
        <v>0</v>
      </c>
    </row>
    <row r="6966" spans="1:10">
      <c r="A6966" s="253">
        <v>7158</v>
      </c>
      <c r="B6966" s="253" t="s">
        <v>535</v>
      </c>
      <c r="C6966" s="253" t="s">
        <v>553</v>
      </c>
      <c r="D6966" s="253" t="s">
        <v>4</v>
      </c>
      <c r="I6966" s="253"/>
      <c r="J6966" s="253">
        <f t="shared" si="110"/>
        <v>0</v>
      </c>
    </row>
    <row r="6967" spans="1:10">
      <c r="A6967" s="253">
        <v>7159</v>
      </c>
      <c r="B6967" s="253" t="s">
        <v>535</v>
      </c>
      <c r="C6967" s="253" t="s">
        <v>553</v>
      </c>
      <c r="D6967" s="253" t="s">
        <v>4</v>
      </c>
      <c r="I6967" s="253"/>
      <c r="J6967" s="253">
        <f t="shared" si="110"/>
        <v>0</v>
      </c>
    </row>
    <row r="6968" spans="1:10">
      <c r="A6968" s="253">
        <v>7160</v>
      </c>
      <c r="B6968" s="253" t="s">
        <v>535</v>
      </c>
      <c r="C6968" s="253" t="s">
        <v>553</v>
      </c>
      <c r="D6968" s="253" t="s">
        <v>4</v>
      </c>
      <c r="I6968" s="253"/>
      <c r="J6968" s="253">
        <f t="shared" si="110"/>
        <v>0</v>
      </c>
    </row>
    <row r="6969" spans="1:10">
      <c r="A6969" s="253">
        <v>7161</v>
      </c>
      <c r="B6969" s="253" t="s">
        <v>535</v>
      </c>
      <c r="C6969" s="253" t="s">
        <v>553</v>
      </c>
      <c r="D6969" s="253" t="s">
        <v>4</v>
      </c>
      <c r="I6969" s="253"/>
      <c r="J6969" s="253">
        <f t="shared" si="110"/>
        <v>0</v>
      </c>
    </row>
    <row r="6970" spans="1:10">
      <c r="A6970" s="253">
        <v>7162</v>
      </c>
      <c r="B6970" s="253" t="s">
        <v>535</v>
      </c>
      <c r="C6970" s="253" t="s">
        <v>553</v>
      </c>
      <c r="D6970" s="253" t="s">
        <v>4</v>
      </c>
      <c r="I6970" s="253"/>
      <c r="J6970" s="253">
        <f t="shared" si="110"/>
        <v>0</v>
      </c>
    </row>
    <row r="6971" spans="1:10">
      <c r="A6971" s="253">
        <v>7163</v>
      </c>
      <c r="B6971" s="253" t="s">
        <v>535</v>
      </c>
      <c r="C6971" s="253" t="s">
        <v>553</v>
      </c>
      <c r="D6971" s="253" t="s">
        <v>4</v>
      </c>
      <c r="I6971" s="253"/>
      <c r="J6971" s="253">
        <f t="shared" si="110"/>
        <v>0</v>
      </c>
    </row>
    <row r="6972" spans="1:10">
      <c r="A6972" s="253">
        <v>7164</v>
      </c>
      <c r="B6972" s="253" t="s">
        <v>535</v>
      </c>
      <c r="C6972" s="253" t="s">
        <v>553</v>
      </c>
      <c r="D6972" s="253" t="s">
        <v>4</v>
      </c>
      <c r="I6972" s="253"/>
      <c r="J6972" s="253">
        <f t="shared" si="110"/>
        <v>0</v>
      </c>
    </row>
    <row r="6973" spans="1:10">
      <c r="A6973" s="253">
        <v>7165</v>
      </c>
      <c r="B6973" s="253" t="s">
        <v>535</v>
      </c>
      <c r="C6973" s="253" t="s">
        <v>553</v>
      </c>
      <c r="D6973" s="253" t="s">
        <v>4</v>
      </c>
      <c r="I6973" s="253"/>
      <c r="J6973" s="253">
        <f t="shared" si="110"/>
        <v>0</v>
      </c>
    </row>
    <row r="6974" spans="1:10">
      <c r="A6974" s="253">
        <v>7166</v>
      </c>
      <c r="B6974" s="253" t="s">
        <v>535</v>
      </c>
      <c r="C6974" s="253" t="s">
        <v>553</v>
      </c>
      <c r="D6974" s="253" t="s">
        <v>4</v>
      </c>
      <c r="I6974" s="253"/>
      <c r="J6974" s="253">
        <f t="shared" si="110"/>
        <v>0</v>
      </c>
    </row>
    <row r="6975" spans="1:10">
      <c r="A6975" s="253">
        <v>7167</v>
      </c>
      <c r="B6975" s="253" t="s">
        <v>535</v>
      </c>
      <c r="C6975" s="253" t="s">
        <v>553</v>
      </c>
      <c r="D6975" s="253" t="s">
        <v>4</v>
      </c>
      <c r="I6975" s="253"/>
      <c r="J6975" s="253">
        <f t="shared" si="110"/>
        <v>0</v>
      </c>
    </row>
    <row r="6976" spans="1:10">
      <c r="A6976" s="253">
        <v>7168</v>
      </c>
      <c r="B6976" s="253" t="s">
        <v>535</v>
      </c>
      <c r="C6976" s="253" t="s">
        <v>553</v>
      </c>
      <c r="D6976" s="253" t="s">
        <v>4</v>
      </c>
      <c r="I6976" s="253"/>
      <c r="J6976" s="253">
        <f t="shared" si="110"/>
        <v>0</v>
      </c>
    </row>
    <row r="6977" spans="1:10">
      <c r="A6977" s="253">
        <v>7169</v>
      </c>
      <c r="B6977" s="253" t="s">
        <v>535</v>
      </c>
      <c r="C6977" s="253" t="s">
        <v>553</v>
      </c>
      <c r="D6977" s="253" t="s">
        <v>4</v>
      </c>
      <c r="I6977" s="253"/>
      <c r="J6977" s="253">
        <f t="shared" si="110"/>
        <v>0</v>
      </c>
    </row>
    <row r="6978" spans="1:10">
      <c r="A6978" s="253">
        <v>7170</v>
      </c>
      <c r="B6978" s="253" t="s">
        <v>535</v>
      </c>
      <c r="C6978" s="253" t="s">
        <v>553</v>
      </c>
      <c r="D6978" s="253" t="s">
        <v>565</v>
      </c>
      <c r="E6978" s="254" t="s">
        <v>565</v>
      </c>
      <c r="G6978" s="254" t="s">
        <v>567</v>
      </c>
      <c r="J6978" s="253">
        <f t="shared" si="110"/>
        <v>1</v>
      </c>
    </row>
    <row r="6979" spans="1:10">
      <c r="A6979" s="253">
        <v>7171</v>
      </c>
      <c r="B6979" s="253" t="s">
        <v>535</v>
      </c>
      <c r="C6979" s="253" t="s">
        <v>553</v>
      </c>
      <c r="D6979" s="253" t="s">
        <v>565</v>
      </c>
      <c r="E6979" s="254" t="s">
        <v>565</v>
      </c>
      <c r="G6979" s="254" t="s">
        <v>567</v>
      </c>
      <c r="J6979" s="253">
        <f t="shared" si="110"/>
        <v>1</v>
      </c>
    </row>
    <row r="6980" spans="1:10">
      <c r="A6980" s="253">
        <v>7172</v>
      </c>
      <c r="B6980" s="253" t="s">
        <v>535</v>
      </c>
      <c r="C6980" s="253" t="s">
        <v>553</v>
      </c>
      <c r="D6980" s="253" t="s">
        <v>565</v>
      </c>
      <c r="E6980" s="254" t="s">
        <v>565</v>
      </c>
      <c r="G6980" s="254" t="s">
        <v>567</v>
      </c>
      <c r="J6980" s="253">
        <f t="shared" si="110"/>
        <v>1</v>
      </c>
    </row>
    <row r="6981" spans="1:10">
      <c r="A6981" s="253">
        <v>7173</v>
      </c>
      <c r="B6981" s="253" t="s">
        <v>535</v>
      </c>
      <c r="C6981" s="253" t="s">
        <v>553</v>
      </c>
      <c r="D6981" s="253" t="s">
        <v>4</v>
      </c>
      <c r="I6981" s="253"/>
      <c r="J6981" s="253">
        <f t="shared" si="110"/>
        <v>0</v>
      </c>
    </row>
    <row r="6982" spans="1:10">
      <c r="A6982" s="253">
        <v>7174</v>
      </c>
      <c r="B6982" s="253" t="s">
        <v>535</v>
      </c>
      <c r="C6982" s="253" t="s">
        <v>553</v>
      </c>
      <c r="D6982" s="253" t="s">
        <v>4</v>
      </c>
      <c r="I6982" s="253"/>
      <c r="J6982" s="253">
        <f t="shared" si="110"/>
        <v>0</v>
      </c>
    </row>
    <row r="6983" spans="1:10">
      <c r="A6983" s="253">
        <v>7175</v>
      </c>
      <c r="B6983" s="253" t="s">
        <v>535</v>
      </c>
      <c r="C6983" s="253" t="s">
        <v>553</v>
      </c>
      <c r="D6983" s="253" t="s">
        <v>4</v>
      </c>
      <c r="I6983" s="253"/>
      <c r="J6983" s="253">
        <f t="shared" si="110"/>
        <v>0</v>
      </c>
    </row>
    <row r="6984" spans="1:10">
      <c r="A6984" s="253">
        <v>7176</v>
      </c>
      <c r="B6984" s="253" t="s">
        <v>535</v>
      </c>
      <c r="C6984" s="253" t="s">
        <v>553</v>
      </c>
      <c r="D6984" s="253" t="s">
        <v>4</v>
      </c>
      <c r="I6984" s="253"/>
      <c r="J6984" s="253">
        <f t="shared" si="110"/>
        <v>0</v>
      </c>
    </row>
    <row r="6985" spans="1:10">
      <c r="A6985" s="253">
        <v>7177</v>
      </c>
      <c r="B6985" s="253" t="s">
        <v>535</v>
      </c>
      <c r="C6985" s="253" t="s">
        <v>553</v>
      </c>
      <c r="D6985" s="253" t="s">
        <v>4</v>
      </c>
      <c r="I6985" s="253"/>
      <c r="J6985" s="253">
        <f t="shared" ref="J6985:J7048" si="111">IF(E6985="Category 1",1,IF(E6985="Category 2",2,IF(E6985="Category 3",3,0)))</f>
        <v>0</v>
      </c>
    </row>
    <row r="6986" spans="1:10">
      <c r="A6986" s="253">
        <v>7178</v>
      </c>
      <c r="B6986" s="253" t="s">
        <v>535</v>
      </c>
      <c r="C6986" s="253" t="s">
        <v>553</v>
      </c>
      <c r="D6986" s="253" t="s">
        <v>4</v>
      </c>
      <c r="I6986" s="253"/>
      <c r="J6986" s="253">
        <f t="shared" si="111"/>
        <v>0</v>
      </c>
    </row>
    <row r="6987" spans="1:10">
      <c r="A6987" s="253">
        <v>7179</v>
      </c>
      <c r="B6987" s="253" t="s">
        <v>535</v>
      </c>
      <c r="C6987" s="253" t="s">
        <v>553</v>
      </c>
      <c r="D6987" s="253" t="s">
        <v>4</v>
      </c>
      <c r="I6987" s="253"/>
      <c r="J6987" s="253">
        <f t="shared" si="111"/>
        <v>0</v>
      </c>
    </row>
    <row r="6988" spans="1:10">
      <c r="A6988" s="253">
        <v>7180</v>
      </c>
      <c r="B6988" s="253" t="s">
        <v>535</v>
      </c>
      <c r="C6988" s="253" t="s">
        <v>553</v>
      </c>
      <c r="D6988" s="253" t="s">
        <v>4</v>
      </c>
      <c r="I6988" s="253"/>
      <c r="J6988" s="253">
        <f t="shared" si="111"/>
        <v>0</v>
      </c>
    </row>
    <row r="6989" spans="1:10">
      <c r="A6989" s="253">
        <v>7181</v>
      </c>
      <c r="B6989" s="253" t="s">
        <v>535</v>
      </c>
      <c r="C6989" s="253" t="s">
        <v>553</v>
      </c>
      <c r="D6989" s="253" t="s">
        <v>4</v>
      </c>
      <c r="I6989" s="253"/>
      <c r="J6989" s="253">
        <f t="shared" si="111"/>
        <v>0</v>
      </c>
    </row>
    <row r="6990" spans="1:10">
      <c r="A6990" s="253">
        <v>7182</v>
      </c>
      <c r="B6990" s="253" t="s">
        <v>535</v>
      </c>
      <c r="C6990" s="253" t="s">
        <v>553</v>
      </c>
      <c r="D6990" s="253" t="s">
        <v>4</v>
      </c>
      <c r="I6990" s="253"/>
      <c r="J6990" s="253">
        <f t="shared" si="111"/>
        <v>0</v>
      </c>
    </row>
    <row r="6991" spans="1:10">
      <c r="A6991" s="253">
        <v>7183</v>
      </c>
      <c r="B6991" s="253" t="s">
        <v>535</v>
      </c>
      <c r="C6991" s="253" t="s">
        <v>553</v>
      </c>
      <c r="D6991" s="253" t="s">
        <v>4</v>
      </c>
      <c r="I6991" s="253"/>
      <c r="J6991" s="253">
        <f t="shared" si="111"/>
        <v>0</v>
      </c>
    </row>
    <row r="6992" spans="1:10">
      <c r="A6992" s="253">
        <v>7184</v>
      </c>
      <c r="B6992" s="253" t="s">
        <v>535</v>
      </c>
      <c r="C6992" s="253" t="s">
        <v>553</v>
      </c>
      <c r="D6992" s="253" t="s">
        <v>4</v>
      </c>
      <c r="I6992" s="253"/>
      <c r="J6992" s="253">
        <f t="shared" si="111"/>
        <v>0</v>
      </c>
    </row>
    <row r="6993" spans="1:10">
      <c r="A6993" s="253">
        <v>7185</v>
      </c>
      <c r="B6993" s="253" t="s">
        <v>535</v>
      </c>
      <c r="C6993" s="253" t="s">
        <v>553</v>
      </c>
      <c r="D6993" s="253" t="s">
        <v>4</v>
      </c>
      <c r="I6993" s="253"/>
      <c r="J6993" s="253">
        <f t="shared" si="111"/>
        <v>0</v>
      </c>
    </row>
    <row r="6994" spans="1:10">
      <c r="A6994" s="253">
        <v>7186</v>
      </c>
      <c r="B6994" s="253" t="s">
        <v>535</v>
      </c>
      <c r="C6994" s="253" t="s">
        <v>553</v>
      </c>
      <c r="D6994" s="253" t="s">
        <v>4</v>
      </c>
      <c r="I6994" s="253"/>
      <c r="J6994" s="253">
        <f t="shared" si="111"/>
        <v>0</v>
      </c>
    </row>
    <row r="6995" spans="1:10">
      <c r="A6995" s="253">
        <v>7187</v>
      </c>
      <c r="B6995" s="253" t="s">
        <v>535</v>
      </c>
      <c r="C6995" s="253" t="s">
        <v>553</v>
      </c>
      <c r="D6995" s="253" t="s">
        <v>4</v>
      </c>
      <c r="I6995" s="253"/>
      <c r="J6995" s="253">
        <f t="shared" si="111"/>
        <v>0</v>
      </c>
    </row>
    <row r="6996" spans="1:10">
      <c r="A6996" s="253">
        <v>7188</v>
      </c>
      <c r="B6996" s="253" t="s">
        <v>535</v>
      </c>
      <c r="C6996" s="253" t="s">
        <v>553</v>
      </c>
      <c r="D6996" s="253" t="s">
        <v>4</v>
      </c>
      <c r="I6996" s="253"/>
      <c r="J6996" s="253">
        <f t="shared" si="111"/>
        <v>0</v>
      </c>
    </row>
    <row r="6997" spans="1:10">
      <c r="A6997" s="253">
        <v>7189</v>
      </c>
      <c r="B6997" s="253" t="s">
        <v>535</v>
      </c>
      <c r="C6997" s="253" t="s">
        <v>553</v>
      </c>
      <c r="D6997" s="253" t="s">
        <v>4</v>
      </c>
      <c r="I6997" s="253"/>
      <c r="J6997" s="253">
        <f t="shared" si="111"/>
        <v>0</v>
      </c>
    </row>
    <row r="6998" spans="1:10">
      <c r="A6998" s="253">
        <v>7190</v>
      </c>
      <c r="B6998" s="253" t="s">
        <v>535</v>
      </c>
      <c r="C6998" s="253" t="s">
        <v>553</v>
      </c>
      <c r="D6998" s="253" t="s">
        <v>4</v>
      </c>
      <c r="I6998" s="253"/>
      <c r="J6998" s="253">
        <f t="shared" si="111"/>
        <v>0</v>
      </c>
    </row>
    <row r="6999" spans="1:10">
      <c r="A6999" s="253">
        <v>7191</v>
      </c>
      <c r="B6999" s="253" t="s">
        <v>535</v>
      </c>
      <c r="C6999" s="253" t="s">
        <v>553</v>
      </c>
      <c r="D6999" s="253" t="s">
        <v>4</v>
      </c>
      <c r="I6999" s="253"/>
      <c r="J6999" s="253">
        <f t="shared" si="111"/>
        <v>0</v>
      </c>
    </row>
    <row r="7000" spans="1:10">
      <c r="A7000" s="253">
        <v>7192</v>
      </c>
      <c r="B7000" s="253" t="s">
        <v>535</v>
      </c>
      <c r="C7000" s="253" t="s">
        <v>553</v>
      </c>
      <c r="D7000" s="253" t="s">
        <v>4</v>
      </c>
      <c r="I7000" s="253"/>
      <c r="J7000" s="253">
        <f t="shared" si="111"/>
        <v>0</v>
      </c>
    </row>
    <row r="7001" spans="1:10">
      <c r="A7001" s="253">
        <v>7193</v>
      </c>
      <c r="B7001" s="253" t="s">
        <v>535</v>
      </c>
      <c r="C7001" s="253" t="s">
        <v>553</v>
      </c>
      <c r="D7001" s="253" t="s">
        <v>4</v>
      </c>
      <c r="I7001" s="253"/>
      <c r="J7001" s="253">
        <f t="shared" si="111"/>
        <v>0</v>
      </c>
    </row>
    <row r="7002" spans="1:10">
      <c r="A7002" s="253">
        <v>7194</v>
      </c>
      <c r="B7002" s="253" t="s">
        <v>535</v>
      </c>
      <c r="C7002" s="253" t="s">
        <v>553</v>
      </c>
      <c r="D7002" s="253" t="s">
        <v>4</v>
      </c>
      <c r="I7002" s="253"/>
      <c r="J7002" s="253">
        <f t="shared" si="111"/>
        <v>0</v>
      </c>
    </row>
    <row r="7003" spans="1:10">
      <c r="A7003" s="253">
        <v>7195</v>
      </c>
      <c r="B7003" s="253" t="s">
        <v>535</v>
      </c>
      <c r="C7003" s="253" t="s">
        <v>553</v>
      </c>
      <c r="D7003" s="253" t="s">
        <v>4</v>
      </c>
      <c r="I7003" s="253"/>
      <c r="J7003" s="253">
        <f t="shared" si="111"/>
        <v>0</v>
      </c>
    </row>
    <row r="7004" spans="1:10">
      <c r="A7004" s="253">
        <v>7196</v>
      </c>
      <c r="B7004" s="253" t="s">
        <v>535</v>
      </c>
      <c r="C7004" s="253" t="s">
        <v>553</v>
      </c>
      <c r="D7004" s="253" t="s">
        <v>4</v>
      </c>
      <c r="I7004" s="253"/>
      <c r="J7004" s="253">
        <f t="shared" si="111"/>
        <v>0</v>
      </c>
    </row>
    <row r="7005" spans="1:10">
      <c r="A7005" s="253">
        <v>7197</v>
      </c>
      <c r="B7005" s="253" t="s">
        <v>535</v>
      </c>
      <c r="C7005" s="253" t="s">
        <v>553</v>
      </c>
      <c r="D7005" s="253" t="s">
        <v>4</v>
      </c>
      <c r="I7005" s="253"/>
      <c r="J7005" s="253">
        <f t="shared" si="111"/>
        <v>0</v>
      </c>
    </row>
    <row r="7006" spans="1:10">
      <c r="A7006" s="253">
        <v>7198</v>
      </c>
      <c r="B7006" s="253" t="s">
        <v>535</v>
      </c>
      <c r="C7006" s="253" t="s">
        <v>553</v>
      </c>
      <c r="D7006" s="253" t="s">
        <v>4</v>
      </c>
      <c r="I7006" s="253"/>
      <c r="J7006" s="253">
        <f t="shared" si="111"/>
        <v>0</v>
      </c>
    </row>
    <row r="7007" spans="1:10">
      <c r="A7007" s="253">
        <v>7199</v>
      </c>
      <c r="B7007" s="253" t="s">
        <v>535</v>
      </c>
      <c r="C7007" s="253" t="s">
        <v>553</v>
      </c>
      <c r="D7007" s="253" t="s">
        <v>4</v>
      </c>
      <c r="I7007" s="253"/>
      <c r="J7007" s="253">
        <f t="shared" si="111"/>
        <v>0</v>
      </c>
    </row>
    <row r="7008" spans="1:10">
      <c r="A7008" s="253">
        <v>7200</v>
      </c>
      <c r="B7008" s="253" t="s">
        <v>535</v>
      </c>
      <c r="C7008" s="253" t="s">
        <v>479</v>
      </c>
      <c r="D7008" s="253" t="s">
        <v>4</v>
      </c>
      <c r="I7008" s="253"/>
      <c r="J7008" s="253">
        <f t="shared" si="111"/>
        <v>0</v>
      </c>
    </row>
    <row r="7009" spans="1:10">
      <c r="A7009" s="253">
        <v>7201</v>
      </c>
      <c r="B7009" s="253" t="s">
        <v>535</v>
      </c>
      <c r="C7009" s="253" t="s">
        <v>479</v>
      </c>
      <c r="D7009" s="253" t="s">
        <v>4</v>
      </c>
      <c r="I7009" s="253"/>
      <c r="J7009" s="253">
        <f t="shared" si="111"/>
        <v>0</v>
      </c>
    </row>
    <row r="7010" spans="1:10">
      <c r="A7010" s="253">
        <v>7202</v>
      </c>
      <c r="B7010" s="253" t="s">
        <v>535</v>
      </c>
      <c r="C7010" s="253" t="s">
        <v>479</v>
      </c>
      <c r="D7010" s="253" t="s">
        <v>4</v>
      </c>
      <c r="I7010" s="253"/>
      <c r="J7010" s="253">
        <f t="shared" si="111"/>
        <v>0</v>
      </c>
    </row>
    <row r="7011" spans="1:10">
      <c r="A7011" s="253">
        <v>7203</v>
      </c>
      <c r="B7011" s="253" t="s">
        <v>535</v>
      </c>
      <c r="C7011" s="253" t="s">
        <v>479</v>
      </c>
      <c r="D7011" s="253" t="s">
        <v>4</v>
      </c>
      <c r="I7011" s="253"/>
      <c r="J7011" s="253">
        <f t="shared" si="111"/>
        <v>0</v>
      </c>
    </row>
    <row r="7012" spans="1:10">
      <c r="A7012" s="253">
        <v>7204</v>
      </c>
      <c r="B7012" s="253" t="s">
        <v>535</v>
      </c>
      <c r="C7012" s="253" t="s">
        <v>479</v>
      </c>
      <c r="D7012" s="253" t="s">
        <v>4</v>
      </c>
      <c r="I7012" s="253"/>
      <c r="J7012" s="253">
        <f t="shared" si="111"/>
        <v>0</v>
      </c>
    </row>
    <row r="7013" spans="1:10">
      <c r="A7013" s="253">
        <v>7205</v>
      </c>
      <c r="B7013" s="253" t="s">
        <v>535</v>
      </c>
      <c r="C7013" s="253" t="s">
        <v>479</v>
      </c>
      <c r="D7013" s="253" t="s">
        <v>4</v>
      </c>
      <c r="I7013" s="253"/>
      <c r="J7013" s="253">
        <f t="shared" si="111"/>
        <v>0</v>
      </c>
    </row>
    <row r="7014" spans="1:10">
      <c r="A7014" s="253">
        <v>7206</v>
      </c>
      <c r="B7014" s="253" t="s">
        <v>535</v>
      </c>
      <c r="C7014" s="253" t="s">
        <v>479</v>
      </c>
      <c r="D7014" s="253" t="s">
        <v>4</v>
      </c>
      <c r="I7014" s="253"/>
      <c r="J7014" s="253">
        <f t="shared" si="111"/>
        <v>0</v>
      </c>
    </row>
    <row r="7015" spans="1:10">
      <c r="A7015" s="253">
        <v>7207</v>
      </c>
      <c r="B7015" s="253" t="s">
        <v>535</v>
      </c>
      <c r="C7015" s="253" t="s">
        <v>479</v>
      </c>
      <c r="D7015" s="253" t="s">
        <v>4</v>
      </c>
      <c r="I7015" s="253"/>
      <c r="J7015" s="253">
        <f t="shared" si="111"/>
        <v>0</v>
      </c>
    </row>
    <row r="7016" spans="1:10">
      <c r="A7016" s="253">
        <v>7208</v>
      </c>
      <c r="B7016" s="253" t="s">
        <v>535</v>
      </c>
      <c r="C7016" s="253" t="s">
        <v>479</v>
      </c>
      <c r="D7016" s="253" t="s">
        <v>4</v>
      </c>
      <c r="I7016" s="253"/>
      <c r="J7016" s="253">
        <f t="shared" si="111"/>
        <v>0</v>
      </c>
    </row>
    <row r="7017" spans="1:10">
      <c r="A7017" s="253">
        <v>7209</v>
      </c>
      <c r="B7017" s="253" t="s">
        <v>535</v>
      </c>
      <c r="C7017" s="253" t="s">
        <v>479</v>
      </c>
      <c r="D7017" s="253" t="s">
        <v>4</v>
      </c>
      <c r="I7017" s="253"/>
      <c r="J7017" s="253">
        <f t="shared" si="111"/>
        <v>0</v>
      </c>
    </row>
    <row r="7018" spans="1:10">
      <c r="A7018" s="253">
        <v>7210</v>
      </c>
      <c r="B7018" s="253" t="s">
        <v>535</v>
      </c>
      <c r="C7018" s="253" t="s">
        <v>479</v>
      </c>
      <c r="D7018" s="253" t="s">
        <v>4</v>
      </c>
      <c r="I7018" s="253"/>
      <c r="J7018" s="253">
        <f t="shared" si="111"/>
        <v>0</v>
      </c>
    </row>
    <row r="7019" spans="1:10">
      <c r="A7019" s="253">
        <v>7211</v>
      </c>
      <c r="B7019" s="253" t="s">
        <v>535</v>
      </c>
      <c r="C7019" s="253" t="s">
        <v>479</v>
      </c>
      <c r="D7019" s="253" t="s">
        <v>4</v>
      </c>
      <c r="I7019" s="253"/>
      <c r="J7019" s="253">
        <f t="shared" si="111"/>
        <v>0</v>
      </c>
    </row>
    <row r="7020" spans="1:10">
      <c r="A7020" s="253">
        <v>7212</v>
      </c>
      <c r="B7020" s="253" t="s">
        <v>535</v>
      </c>
      <c r="C7020" s="253" t="s">
        <v>479</v>
      </c>
      <c r="D7020" s="253" t="s">
        <v>4</v>
      </c>
      <c r="I7020" s="253"/>
      <c r="J7020" s="253">
        <f t="shared" si="111"/>
        <v>0</v>
      </c>
    </row>
    <row r="7021" spans="1:10">
      <c r="A7021" s="253">
        <v>7213</v>
      </c>
      <c r="B7021" s="253" t="s">
        <v>535</v>
      </c>
      <c r="C7021" s="253" t="s">
        <v>479</v>
      </c>
      <c r="D7021" s="253" t="s">
        <v>4</v>
      </c>
      <c r="I7021" s="253"/>
      <c r="J7021" s="253">
        <f t="shared" si="111"/>
        <v>0</v>
      </c>
    </row>
    <row r="7022" spans="1:10">
      <c r="A7022" s="253">
        <v>7214</v>
      </c>
      <c r="B7022" s="253" t="s">
        <v>535</v>
      </c>
      <c r="C7022" s="253" t="s">
        <v>479</v>
      </c>
      <c r="D7022" s="253" t="s">
        <v>4</v>
      </c>
      <c r="I7022" s="253"/>
      <c r="J7022" s="253">
        <f t="shared" si="111"/>
        <v>0</v>
      </c>
    </row>
    <row r="7023" spans="1:10">
      <c r="A7023" s="253">
        <v>7215</v>
      </c>
      <c r="B7023" s="253" t="s">
        <v>535</v>
      </c>
      <c r="C7023" s="253" t="s">
        <v>479</v>
      </c>
      <c r="D7023" s="253" t="s">
        <v>4</v>
      </c>
      <c r="I7023" s="253"/>
      <c r="J7023" s="253">
        <f t="shared" si="111"/>
        <v>0</v>
      </c>
    </row>
    <row r="7024" spans="1:10">
      <c r="A7024" s="253">
        <v>7216</v>
      </c>
      <c r="B7024" s="253" t="s">
        <v>535</v>
      </c>
      <c r="C7024" s="253" t="s">
        <v>479</v>
      </c>
      <c r="D7024" s="253" t="s">
        <v>4</v>
      </c>
      <c r="I7024" s="253"/>
      <c r="J7024" s="253">
        <f t="shared" si="111"/>
        <v>0</v>
      </c>
    </row>
    <row r="7025" spans="1:10">
      <c r="A7025" s="253">
        <v>7217</v>
      </c>
      <c r="B7025" s="253" t="s">
        <v>535</v>
      </c>
      <c r="C7025" s="253" t="s">
        <v>479</v>
      </c>
      <c r="D7025" s="253" t="s">
        <v>4</v>
      </c>
      <c r="I7025" s="253"/>
      <c r="J7025" s="253">
        <f t="shared" si="111"/>
        <v>0</v>
      </c>
    </row>
    <row r="7026" spans="1:10">
      <c r="A7026" s="253">
        <v>7218</v>
      </c>
      <c r="B7026" s="253" t="s">
        <v>535</v>
      </c>
      <c r="C7026" s="253" t="s">
        <v>479</v>
      </c>
      <c r="D7026" s="253" t="s">
        <v>4</v>
      </c>
      <c r="I7026" s="253"/>
      <c r="J7026" s="253">
        <f t="shared" si="111"/>
        <v>0</v>
      </c>
    </row>
    <row r="7027" spans="1:10">
      <c r="A7027" s="253">
        <v>7219</v>
      </c>
      <c r="B7027" s="253" t="s">
        <v>535</v>
      </c>
      <c r="C7027" s="253" t="s">
        <v>479</v>
      </c>
      <c r="D7027" s="253" t="s">
        <v>4</v>
      </c>
      <c r="I7027" s="253"/>
      <c r="J7027" s="253">
        <f t="shared" si="111"/>
        <v>0</v>
      </c>
    </row>
    <row r="7028" spans="1:10">
      <c r="A7028" s="253">
        <v>7220</v>
      </c>
      <c r="B7028" s="253" t="s">
        <v>535</v>
      </c>
      <c r="C7028" s="253" t="s">
        <v>479</v>
      </c>
      <c r="D7028" s="253" t="s">
        <v>4</v>
      </c>
      <c r="I7028" s="253"/>
      <c r="J7028" s="253">
        <f t="shared" si="111"/>
        <v>0</v>
      </c>
    </row>
    <row r="7029" spans="1:10">
      <c r="A7029" s="253">
        <v>7221</v>
      </c>
      <c r="B7029" s="253" t="s">
        <v>535</v>
      </c>
      <c r="C7029" s="253" t="s">
        <v>479</v>
      </c>
      <c r="D7029" s="253" t="s">
        <v>4</v>
      </c>
      <c r="I7029" s="253"/>
      <c r="J7029" s="253">
        <f t="shared" si="111"/>
        <v>0</v>
      </c>
    </row>
    <row r="7030" spans="1:10">
      <c r="A7030" s="253">
        <v>7222</v>
      </c>
      <c r="B7030" s="253" t="s">
        <v>535</v>
      </c>
      <c r="C7030" s="253" t="s">
        <v>479</v>
      </c>
      <c r="D7030" s="253" t="s">
        <v>4</v>
      </c>
      <c r="I7030" s="253"/>
      <c r="J7030" s="253">
        <f t="shared" si="111"/>
        <v>0</v>
      </c>
    </row>
    <row r="7031" spans="1:10">
      <c r="A7031" s="253">
        <v>7223</v>
      </c>
      <c r="B7031" s="253" t="s">
        <v>535</v>
      </c>
      <c r="C7031" s="253" t="s">
        <v>479</v>
      </c>
      <c r="D7031" s="253" t="s">
        <v>4</v>
      </c>
      <c r="I7031" s="253"/>
      <c r="J7031" s="253">
        <f t="shared" si="111"/>
        <v>0</v>
      </c>
    </row>
    <row r="7032" spans="1:10">
      <c r="A7032" s="253">
        <v>7224</v>
      </c>
      <c r="B7032" s="253" t="s">
        <v>535</v>
      </c>
      <c r="C7032" s="253" t="s">
        <v>479</v>
      </c>
      <c r="D7032" s="253" t="s">
        <v>4</v>
      </c>
      <c r="I7032" s="253"/>
      <c r="J7032" s="253">
        <f t="shared" si="111"/>
        <v>0</v>
      </c>
    </row>
    <row r="7033" spans="1:10">
      <c r="A7033" s="253">
        <v>7225</v>
      </c>
      <c r="B7033" s="253" t="s">
        <v>535</v>
      </c>
      <c r="C7033" s="253" t="s">
        <v>479</v>
      </c>
      <c r="D7033" s="253" t="s">
        <v>4</v>
      </c>
      <c r="I7033" s="253"/>
      <c r="J7033" s="253">
        <f t="shared" si="111"/>
        <v>0</v>
      </c>
    </row>
    <row r="7034" spans="1:10">
      <c r="A7034" s="253">
        <v>7226</v>
      </c>
      <c r="B7034" s="253" t="s">
        <v>535</v>
      </c>
      <c r="C7034" s="253" t="s">
        <v>479</v>
      </c>
      <c r="D7034" s="253" t="s">
        <v>4</v>
      </c>
      <c r="I7034" s="253"/>
      <c r="J7034" s="253">
        <f t="shared" si="111"/>
        <v>0</v>
      </c>
    </row>
    <row r="7035" spans="1:10">
      <c r="A7035" s="253">
        <v>7227</v>
      </c>
      <c r="B7035" s="253" t="s">
        <v>535</v>
      </c>
      <c r="C7035" s="253" t="s">
        <v>479</v>
      </c>
      <c r="D7035" s="253" t="s">
        <v>4</v>
      </c>
      <c r="I7035" s="253"/>
      <c r="J7035" s="253">
        <f t="shared" si="111"/>
        <v>0</v>
      </c>
    </row>
    <row r="7036" spans="1:10">
      <c r="A7036" s="253">
        <v>7228</v>
      </c>
      <c r="B7036" s="253" t="s">
        <v>535</v>
      </c>
      <c r="C7036" s="253" t="s">
        <v>479</v>
      </c>
      <c r="D7036" s="253" t="s">
        <v>4</v>
      </c>
      <c r="I7036" s="253"/>
      <c r="J7036" s="253">
        <f t="shared" si="111"/>
        <v>0</v>
      </c>
    </row>
    <row r="7037" spans="1:10">
      <c r="A7037" s="253">
        <v>7229</v>
      </c>
      <c r="B7037" s="253" t="s">
        <v>535</v>
      </c>
      <c r="C7037" s="253" t="s">
        <v>479</v>
      </c>
      <c r="D7037" s="253" t="s">
        <v>4</v>
      </c>
      <c r="I7037" s="253"/>
      <c r="J7037" s="253">
        <f t="shared" si="111"/>
        <v>0</v>
      </c>
    </row>
    <row r="7038" spans="1:10">
      <c r="A7038" s="253">
        <v>7230</v>
      </c>
      <c r="B7038" s="253" t="s">
        <v>535</v>
      </c>
      <c r="C7038" s="253" t="s">
        <v>479</v>
      </c>
      <c r="D7038" s="253" t="s">
        <v>4</v>
      </c>
      <c r="I7038" s="253"/>
      <c r="J7038" s="253">
        <f t="shared" si="111"/>
        <v>0</v>
      </c>
    </row>
    <row r="7039" spans="1:10">
      <c r="A7039" s="253">
        <v>7231</v>
      </c>
      <c r="B7039" s="253" t="s">
        <v>535</v>
      </c>
      <c r="C7039" s="253" t="s">
        <v>479</v>
      </c>
      <c r="D7039" s="253" t="s">
        <v>4</v>
      </c>
      <c r="I7039" s="253"/>
      <c r="J7039" s="253">
        <f t="shared" si="111"/>
        <v>0</v>
      </c>
    </row>
    <row r="7040" spans="1:10">
      <c r="A7040" s="253">
        <v>7232</v>
      </c>
      <c r="B7040" s="253" t="s">
        <v>535</v>
      </c>
      <c r="C7040" s="253" t="s">
        <v>479</v>
      </c>
      <c r="D7040" s="253" t="s">
        <v>4</v>
      </c>
      <c r="I7040" s="253"/>
      <c r="J7040" s="253">
        <f t="shared" si="111"/>
        <v>0</v>
      </c>
    </row>
    <row r="7041" spans="1:10">
      <c r="A7041" s="253">
        <v>7233</v>
      </c>
      <c r="B7041" s="253" t="s">
        <v>535</v>
      </c>
      <c r="C7041" s="253" t="s">
        <v>479</v>
      </c>
      <c r="D7041" s="253" t="s">
        <v>4</v>
      </c>
      <c r="I7041" s="253"/>
      <c r="J7041" s="253">
        <f t="shared" si="111"/>
        <v>0</v>
      </c>
    </row>
    <row r="7042" spans="1:10">
      <c r="A7042" s="253">
        <v>7234</v>
      </c>
      <c r="B7042" s="253" t="s">
        <v>535</v>
      </c>
      <c r="C7042" s="253" t="s">
        <v>479</v>
      </c>
      <c r="D7042" s="253" t="s">
        <v>4</v>
      </c>
      <c r="I7042" s="253"/>
      <c r="J7042" s="253">
        <f t="shared" si="111"/>
        <v>0</v>
      </c>
    </row>
    <row r="7043" spans="1:10">
      <c r="A7043" s="253">
        <v>7235</v>
      </c>
      <c r="B7043" s="253" t="s">
        <v>535</v>
      </c>
      <c r="C7043" s="253" t="s">
        <v>479</v>
      </c>
      <c r="D7043" s="253" t="s">
        <v>4</v>
      </c>
      <c r="I7043" s="253"/>
      <c r="J7043" s="253">
        <f t="shared" si="111"/>
        <v>0</v>
      </c>
    </row>
    <row r="7044" spans="1:10">
      <c r="A7044" s="253">
        <v>7236</v>
      </c>
      <c r="B7044" s="253" t="s">
        <v>535</v>
      </c>
      <c r="C7044" s="253" t="s">
        <v>479</v>
      </c>
      <c r="D7044" s="253" t="s">
        <v>4</v>
      </c>
      <c r="I7044" s="253"/>
      <c r="J7044" s="253">
        <f t="shared" si="111"/>
        <v>0</v>
      </c>
    </row>
    <row r="7045" spans="1:10">
      <c r="A7045" s="253">
        <v>7237</v>
      </c>
      <c r="B7045" s="253" t="s">
        <v>535</v>
      </c>
      <c r="C7045" s="253" t="s">
        <v>479</v>
      </c>
      <c r="D7045" s="253" t="s">
        <v>4</v>
      </c>
      <c r="I7045" s="253"/>
      <c r="J7045" s="253">
        <f t="shared" si="111"/>
        <v>0</v>
      </c>
    </row>
    <row r="7046" spans="1:10">
      <c r="A7046" s="253">
        <v>7238</v>
      </c>
      <c r="B7046" s="253" t="s">
        <v>535</v>
      </c>
      <c r="C7046" s="253" t="s">
        <v>479</v>
      </c>
      <c r="D7046" s="253" t="s">
        <v>4</v>
      </c>
      <c r="I7046" s="253"/>
      <c r="J7046" s="253">
        <f t="shared" si="111"/>
        <v>0</v>
      </c>
    </row>
    <row r="7047" spans="1:10">
      <c r="A7047" s="253">
        <v>7239</v>
      </c>
      <c r="B7047" s="253" t="s">
        <v>535</v>
      </c>
      <c r="C7047" s="253" t="s">
        <v>479</v>
      </c>
      <c r="D7047" s="253" t="s">
        <v>4</v>
      </c>
      <c r="I7047" s="253"/>
      <c r="J7047" s="253">
        <f t="shared" si="111"/>
        <v>0</v>
      </c>
    </row>
    <row r="7048" spans="1:10">
      <c r="A7048" s="253">
        <v>7240</v>
      </c>
      <c r="B7048" s="253" t="s">
        <v>535</v>
      </c>
      <c r="C7048" s="253" t="s">
        <v>479</v>
      </c>
      <c r="D7048" s="253" t="s">
        <v>4</v>
      </c>
      <c r="I7048" s="253"/>
      <c r="J7048" s="253">
        <f t="shared" si="111"/>
        <v>0</v>
      </c>
    </row>
    <row r="7049" spans="1:10">
      <c r="A7049" s="253">
        <v>7241</v>
      </c>
      <c r="B7049" s="253" t="s">
        <v>535</v>
      </c>
      <c r="C7049" s="253" t="s">
        <v>479</v>
      </c>
      <c r="D7049" s="253" t="s">
        <v>4</v>
      </c>
      <c r="I7049" s="253"/>
      <c r="J7049" s="253">
        <f t="shared" ref="J7049:J7112" si="112">IF(E7049="Category 1",1,IF(E7049="Category 2",2,IF(E7049="Category 3",3,0)))</f>
        <v>0</v>
      </c>
    </row>
    <row r="7050" spans="1:10">
      <c r="A7050" s="253">
        <v>7242</v>
      </c>
      <c r="B7050" s="253" t="s">
        <v>535</v>
      </c>
      <c r="C7050" s="253" t="s">
        <v>479</v>
      </c>
      <c r="D7050" s="253" t="s">
        <v>4</v>
      </c>
      <c r="I7050" s="253"/>
      <c r="J7050" s="253">
        <f t="shared" si="112"/>
        <v>0</v>
      </c>
    </row>
    <row r="7051" spans="1:10">
      <c r="A7051" s="253">
        <v>7243</v>
      </c>
      <c r="B7051" s="253" t="s">
        <v>535</v>
      </c>
      <c r="C7051" s="253" t="s">
        <v>479</v>
      </c>
      <c r="D7051" s="253" t="s">
        <v>4</v>
      </c>
      <c r="I7051" s="253"/>
      <c r="J7051" s="253">
        <f t="shared" si="112"/>
        <v>0</v>
      </c>
    </row>
    <row r="7052" spans="1:10">
      <c r="A7052" s="253">
        <v>7244</v>
      </c>
      <c r="B7052" s="253" t="s">
        <v>535</v>
      </c>
      <c r="C7052" s="253" t="s">
        <v>479</v>
      </c>
      <c r="D7052" s="253" t="s">
        <v>4</v>
      </c>
      <c r="I7052" s="253"/>
      <c r="J7052" s="253">
        <f t="shared" si="112"/>
        <v>0</v>
      </c>
    </row>
    <row r="7053" spans="1:10">
      <c r="A7053" s="253">
        <v>7245</v>
      </c>
      <c r="B7053" s="253" t="s">
        <v>535</v>
      </c>
      <c r="C7053" s="253" t="s">
        <v>479</v>
      </c>
      <c r="D7053" s="253" t="s">
        <v>4</v>
      </c>
      <c r="I7053" s="253"/>
      <c r="J7053" s="253">
        <f t="shared" si="112"/>
        <v>0</v>
      </c>
    </row>
    <row r="7054" spans="1:10">
      <c r="A7054" s="253">
        <v>7246</v>
      </c>
      <c r="B7054" s="253" t="s">
        <v>535</v>
      </c>
      <c r="C7054" s="253" t="s">
        <v>479</v>
      </c>
      <c r="D7054" s="253" t="s">
        <v>4</v>
      </c>
      <c r="I7054" s="253"/>
      <c r="J7054" s="253">
        <f t="shared" si="112"/>
        <v>0</v>
      </c>
    </row>
    <row r="7055" spans="1:10">
      <c r="A7055" s="253">
        <v>7247</v>
      </c>
      <c r="B7055" s="253" t="s">
        <v>535</v>
      </c>
      <c r="C7055" s="253" t="s">
        <v>479</v>
      </c>
      <c r="D7055" s="253" t="s">
        <v>4</v>
      </c>
      <c r="I7055" s="253"/>
      <c r="J7055" s="253">
        <f t="shared" si="112"/>
        <v>0</v>
      </c>
    </row>
    <row r="7056" spans="1:10">
      <c r="A7056" s="253">
        <v>7248</v>
      </c>
      <c r="B7056" s="253" t="s">
        <v>535</v>
      </c>
      <c r="C7056" s="253" t="s">
        <v>479</v>
      </c>
      <c r="D7056" s="253" t="s">
        <v>565</v>
      </c>
      <c r="E7056" s="254" t="s">
        <v>570</v>
      </c>
      <c r="J7056" s="253">
        <f t="shared" si="112"/>
        <v>2</v>
      </c>
    </row>
    <row r="7057" spans="1:10">
      <c r="A7057" s="253">
        <v>7249</v>
      </c>
      <c r="B7057" s="253" t="s">
        <v>535</v>
      </c>
      <c r="C7057" s="253" t="s">
        <v>479</v>
      </c>
      <c r="D7057" s="253" t="s">
        <v>565</v>
      </c>
      <c r="E7057" s="254" t="s">
        <v>570</v>
      </c>
      <c r="J7057" s="253">
        <f t="shared" si="112"/>
        <v>2</v>
      </c>
    </row>
    <row r="7058" spans="1:10">
      <c r="A7058" s="253">
        <v>7250</v>
      </c>
      <c r="B7058" s="253" t="s">
        <v>535</v>
      </c>
      <c r="C7058" s="253" t="s">
        <v>479</v>
      </c>
      <c r="D7058" s="253" t="s">
        <v>565</v>
      </c>
      <c r="E7058" s="254" t="s">
        <v>570</v>
      </c>
      <c r="J7058" s="253">
        <f t="shared" si="112"/>
        <v>2</v>
      </c>
    </row>
    <row r="7059" spans="1:10">
      <c r="A7059" s="253">
        <v>7251</v>
      </c>
      <c r="B7059" s="253" t="s">
        <v>535</v>
      </c>
      <c r="C7059" s="253" t="s">
        <v>479</v>
      </c>
      <c r="D7059" s="253" t="s">
        <v>4</v>
      </c>
      <c r="I7059" s="253"/>
      <c r="J7059" s="253">
        <f t="shared" si="112"/>
        <v>0</v>
      </c>
    </row>
    <row r="7060" spans="1:10">
      <c r="A7060" s="253">
        <v>7252</v>
      </c>
      <c r="B7060" s="253" t="s">
        <v>535</v>
      </c>
      <c r="C7060" s="253" t="s">
        <v>479</v>
      </c>
      <c r="D7060" s="253" t="s">
        <v>4</v>
      </c>
      <c r="I7060" s="253"/>
      <c r="J7060" s="253">
        <f t="shared" si="112"/>
        <v>0</v>
      </c>
    </row>
    <row r="7061" spans="1:10">
      <c r="A7061" s="253">
        <v>7253</v>
      </c>
      <c r="B7061" s="253" t="s">
        <v>535</v>
      </c>
      <c r="C7061" s="253" t="s">
        <v>479</v>
      </c>
      <c r="D7061" s="253" t="s">
        <v>4</v>
      </c>
      <c r="I7061" s="253"/>
      <c r="J7061" s="253">
        <f t="shared" si="112"/>
        <v>0</v>
      </c>
    </row>
    <row r="7062" spans="1:10">
      <c r="A7062" s="253">
        <v>7254</v>
      </c>
      <c r="B7062" s="253" t="s">
        <v>535</v>
      </c>
      <c r="C7062" s="253" t="s">
        <v>479</v>
      </c>
      <c r="D7062" s="253" t="s">
        <v>4</v>
      </c>
      <c r="I7062" s="253"/>
      <c r="J7062" s="253">
        <f t="shared" si="112"/>
        <v>0</v>
      </c>
    </row>
    <row r="7063" spans="1:10">
      <c r="A7063" s="253">
        <v>7255</v>
      </c>
      <c r="B7063" s="253" t="s">
        <v>535</v>
      </c>
      <c r="C7063" s="253" t="s">
        <v>479</v>
      </c>
      <c r="D7063" s="253" t="s">
        <v>4</v>
      </c>
      <c r="I7063" s="253"/>
      <c r="J7063" s="253">
        <f t="shared" si="112"/>
        <v>0</v>
      </c>
    </row>
    <row r="7064" spans="1:10">
      <c r="A7064" s="253">
        <v>7256</v>
      </c>
      <c r="B7064" s="253" t="s">
        <v>535</v>
      </c>
      <c r="C7064" s="253" t="s">
        <v>479</v>
      </c>
      <c r="D7064" s="253" t="s">
        <v>4</v>
      </c>
      <c r="I7064" s="253"/>
      <c r="J7064" s="253">
        <f t="shared" si="112"/>
        <v>0</v>
      </c>
    </row>
    <row r="7065" spans="1:10">
      <c r="A7065" s="253">
        <v>7257</v>
      </c>
      <c r="B7065" s="253" t="s">
        <v>535</v>
      </c>
      <c r="C7065" s="253" t="s">
        <v>479</v>
      </c>
      <c r="D7065" s="253" t="s">
        <v>4</v>
      </c>
      <c r="I7065" s="253"/>
      <c r="J7065" s="253">
        <f t="shared" si="112"/>
        <v>0</v>
      </c>
    </row>
    <row r="7066" spans="1:10">
      <c r="A7066" s="253">
        <v>7258</v>
      </c>
      <c r="B7066" s="253" t="s">
        <v>535</v>
      </c>
      <c r="C7066" s="253" t="s">
        <v>479</v>
      </c>
      <c r="D7066" s="253" t="s">
        <v>565</v>
      </c>
      <c r="E7066" s="254" t="s">
        <v>570</v>
      </c>
      <c r="J7066" s="253">
        <f t="shared" si="112"/>
        <v>2</v>
      </c>
    </row>
    <row r="7067" spans="1:10">
      <c r="A7067" s="253">
        <v>7259</v>
      </c>
      <c r="B7067" s="253" t="s">
        <v>535</v>
      </c>
      <c r="C7067" s="253" t="s">
        <v>479</v>
      </c>
      <c r="D7067" s="253" t="s">
        <v>4</v>
      </c>
      <c r="I7067" s="253"/>
      <c r="J7067" s="253">
        <f t="shared" si="112"/>
        <v>0</v>
      </c>
    </row>
    <row r="7068" spans="1:10">
      <c r="A7068" s="253">
        <v>7260</v>
      </c>
      <c r="B7068" s="253" t="s">
        <v>535</v>
      </c>
      <c r="C7068" s="253" t="s">
        <v>479</v>
      </c>
      <c r="D7068" s="253" t="s">
        <v>4</v>
      </c>
      <c r="I7068" s="253"/>
      <c r="J7068" s="253">
        <f t="shared" si="112"/>
        <v>0</v>
      </c>
    </row>
    <row r="7069" spans="1:10">
      <c r="A7069" s="253">
        <v>7261</v>
      </c>
      <c r="B7069" s="253" t="s">
        <v>535</v>
      </c>
      <c r="C7069" s="253" t="s">
        <v>479</v>
      </c>
      <c r="D7069" s="253" t="s">
        <v>4</v>
      </c>
      <c r="I7069" s="253"/>
      <c r="J7069" s="253">
        <f t="shared" si="112"/>
        <v>0</v>
      </c>
    </row>
    <row r="7070" spans="1:10">
      <c r="A7070" s="253">
        <v>7262</v>
      </c>
      <c r="B7070" s="253" t="s">
        <v>535</v>
      </c>
      <c r="C7070" s="253" t="s">
        <v>479</v>
      </c>
      <c r="D7070" s="253" t="s">
        <v>4</v>
      </c>
      <c r="I7070" s="253"/>
      <c r="J7070" s="253">
        <f t="shared" si="112"/>
        <v>0</v>
      </c>
    </row>
    <row r="7071" spans="1:10">
      <c r="A7071" s="253">
        <v>7263</v>
      </c>
      <c r="B7071" s="253" t="s">
        <v>535</v>
      </c>
      <c r="C7071" s="253" t="s">
        <v>479</v>
      </c>
      <c r="D7071" s="253" t="s">
        <v>4</v>
      </c>
      <c r="I7071" s="253"/>
      <c r="J7071" s="253">
        <f t="shared" si="112"/>
        <v>0</v>
      </c>
    </row>
    <row r="7072" spans="1:10">
      <c r="A7072" s="253">
        <v>7264</v>
      </c>
      <c r="B7072" s="253" t="s">
        <v>535</v>
      </c>
      <c r="C7072" s="253" t="s">
        <v>479</v>
      </c>
      <c r="D7072" s="253" t="s">
        <v>4</v>
      </c>
      <c r="I7072" s="253"/>
      <c r="J7072" s="253">
        <f t="shared" si="112"/>
        <v>0</v>
      </c>
    </row>
    <row r="7073" spans="1:10">
      <c r="A7073" s="253">
        <v>7265</v>
      </c>
      <c r="B7073" s="253" t="s">
        <v>535</v>
      </c>
      <c r="C7073" s="253" t="s">
        <v>479</v>
      </c>
      <c r="D7073" s="253" t="s">
        <v>4</v>
      </c>
      <c r="I7073" s="253"/>
      <c r="J7073" s="253">
        <f t="shared" si="112"/>
        <v>0</v>
      </c>
    </row>
    <row r="7074" spans="1:10">
      <c r="A7074" s="253">
        <v>7266</v>
      </c>
      <c r="B7074" s="253" t="s">
        <v>535</v>
      </c>
      <c r="C7074" s="253" t="s">
        <v>479</v>
      </c>
      <c r="D7074" s="253" t="s">
        <v>4</v>
      </c>
      <c r="I7074" s="253"/>
      <c r="J7074" s="253">
        <f t="shared" si="112"/>
        <v>0</v>
      </c>
    </row>
    <row r="7075" spans="1:10">
      <c r="A7075" s="253">
        <v>7267</v>
      </c>
      <c r="B7075" s="253" t="s">
        <v>535</v>
      </c>
      <c r="C7075" s="253" t="s">
        <v>479</v>
      </c>
      <c r="D7075" s="253" t="s">
        <v>4</v>
      </c>
      <c r="I7075" s="253"/>
      <c r="J7075" s="253">
        <f t="shared" si="112"/>
        <v>0</v>
      </c>
    </row>
    <row r="7076" spans="1:10">
      <c r="A7076" s="253">
        <v>7268</v>
      </c>
      <c r="B7076" s="253" t="s">
        <v>535</v>
      </c>
      <c r="C7076" s="253" t="s">
        <v>479</v>
      </c>
      <c r="D7076" s="253" t="s">
        <v>4</v>
      </c>
      <c r="I7076" s="253"/>
      <c r="J7076" s="253">
        <f t="shared" si="112"/>
        <v>0</v>
      </c>
    </row>
    <row r="7077" spans="1:10">
      <c r="A7077" s="253">
        <v>7269</v>
      </c>
      <c r="B7077" s="253" t="s">
        <v>535</v>
      </c>
      <c r="C7077" s="253" t="s">
        <v>479</v>
      </c>
      <c r="D7077" s="253" t="s">
        <v>4</v>
      </c>
      <c r="I7077" s="253"/>
      <c r="J7077" s="253">
        <f t="shared" si="112"/>
        <v>0</v>
      </c>
    </row>
    <row r="7078" spans="1:10">
      <c r="A7078" s="253">
        <v>7270</v>
      </c>
      <c r="B7078" s="253" t="s">
        <v>535</v>
      </c>
      <c r="C7078" s="253" t="s">
        <v>479</v>
      </c>
      <c r="D7078" s="253" t="s">
        <v>4</v>
      </c>
      <c r="I7078" s="253"/>
      <c r="J7078" s="253">
        <f t="shared" si="112"/>
        <v>0</v>
      </c>
    </row>
    <row r="7079" spans="1:10">
      <c r="A7079" s="253">
        <v>7271</v>
      </c>
      <c r="B7079" s="253" t="s">
        <v>535</v>
      </c>
      <c r="C7079" s="253" t="s">
        <v>479</v>
      </c>
      <c r="D7079" s="253" t="s">
        <v>4</v>
      </c>
      <c r="I7079" s="253"/>
      <c r="J7079" s="253">
        <f t="shared" si="112"/>
        <v>0</v>
      </c>
    </row>
    <row r="7080" spans="1:10">
      <c r="A7080" s="253">
        <v>7272</v>
      </c>
      <c r="B7080" s="253" t="s">
        <v>535</v>
      </c>
      <c r="C7080" s="253" t="s">
        <v>479</v>
      </c>
      <c r="D7080" s="253" t="s">
        <v>4</v>
      </c>
      <c r="I7080" s="253"/>
      <c r="J7080" s="253">
        <f t="shared" si="112"/>
        <v>0</v>
      </c>
    </row>
    <row r="7081" spans="1:10">
      <c r="A7081" s="253">
        <v>7273</v>
      </c>
      <c r="B7081" s="253" t="s">
        <v>535</v>
      </c>
      <c r="C7081" s="253" t="s">
        <v>479</v>
      </c>
      <c r="D7081" s="253" t="s">
        <v>4</v>
      </c>
      <c r="I7081" s="253"/>
      <c r="J7081" s="253">
        <f t="shared" si="112"/>
        <v>0</v>
      </c>
    </row>
    <row r="7082" spans="1:10">
      <c r="A7082" s="253">
        <v>7274</v>
      </c>
      <c r="B7082" s="253" t="s">
        <v>535</v>
      </c>
      <c r="C7082" s="253" t="s">
        <v>479</v>
      </c>
      <c r="D7082" s="253" t="s">
        <v>4</v>
      </c>
      <c r="I7082" s="253"/>
      <c r="J7082" s="253">
        <f t="shared" si="112"/>
        <v>0</v>
      </c>
    </row>
    <row r="7083" spans="1:10">
      <c r="A7083" s="253">
        <v>7275</v>
      </c>
      <c r="B7083" s="253" t="s">
        <v>535</v>
      </c>
      <c r="C7083" s="253" t="s">
        <v>479</v>
      </c>
      <c r="D7083" s="253" t="s">
        <v>4</v>
      </c>
      <c r="I7083" s="253"/>
      <c r="J7083" s="253">
        <f t="shared" si="112"/>
        <v>0</v>
      </c>
    </row>
    <row r="7084" spans="1:10">
      <c r="A7084" s="253">
        <v>7276</v>
      </c>
      <c r="B7084" s="253" t="s">
        <v>535</v>
      </c>
      <c r="C7084" s="253" t="s">
        <v>479</v>
      </c>
      <c r="D7084" s="253" t="s">
        <v>4</v>
      </c>
      <c r="I7084" s="253"/>
      <c r="J7084" s="253">
        <f t="shared" si="112"/>
        <v>0</v>
      </c>
    </row>
    <row r="7085" spans="1:10">
      <c r="A7085" s="253">
        <v>7277</v>
      </c>
      <c r="B7085" s="253" t="s">
        <v>535</v>
      </c>
      <c r="C7085" s="253" t="s">
        <v>479</v>
      </c>
      <c r="D7085" s="253" t="s">
        <v>565</v>
      </c>
      <c r="E7085" s="254" t="s">
        <v>570</v>
      </c>
      <c r="J7085" s="253">
        <f t="shared" si="112"/>
        <v>2</v>
      </c>
    </row>
    <row r="7086" spans="1:10">
      <c r="A7086" s="253">
        <v>7278</v>
      </c>
      <c r="B7086" s="253" t="s">
        <v>535</v>
      </c>
      <c r="C7086" s="253" t="s">
        <v>479</v>
      </c>
      <c r="D7086" s="253" t="s">
        <v>4</v>
      </c>
      <c r="I7086" s="253"/>
      <c r="J7086" s="253">
        <f t="shared" si="112"/>
        <v>0</v>
      </c>
    </row>
    <row r="7087" spans="1:10">
      <c r="A7087" s="253">
        <v>7279</v>
      </c>
      <c r="B7087" s="253" t="s">
        <v>535</v>
      </c>
      <c r="C7087" s="253" t="s">
        <v>479</v>
      </c>
      <c r="D7087" s="253" t="s">
        <v>4</v>
      </c>
      <c r="I7087" s="253"/>
      <c r="J7087" s="253">
        <f t="shared" si="112"/>
        <v>0</v>
      </c>
    </row>
    <row r="7088" spans="1:10">
      <c r="A7088" s="253">
        <v>7280</v>
      </c>
      <c r="B7088" s="253" t="s">
        <v>535</v>
      </c>
      <c r="C7088" s="253" t="s">
        <v>479</v>
      </c>
      <c r="D7088" s="253" t="s">
        <v>4</v>
      </c>
      <c r="I7088" s="253"/>
      <c r="J7088" s="253">
        <f t="shared" si="112"/>
        <v>0</v>
      </c>
    </row>
    <row r="7089" spans="1:10">
      <c r="A7089" s="253">
        <v>7281</v>
      </c>
      <c r="B7089" s="253" t="s">
        <v>535</v>
      </c>
      <c r="C7089" s="253" t="s">
        <v>479</v>
      </c>
      <c r="D7089" s="253" t="s">
        <v>4</v>
      </c>
      <c r="I7089" s="253"/>
      <c r="J7089" s="253">
        <f t="shared" si="112"/>
        <v>0</v>
      </c>
    </row>
    <row r="7090" spans="1:10">
      <c r="A7090" s="253">
        <v>7282</v>
      </c>
      <c r="B7090" s="253" t="s">
        <v>535</v>
      </c>
      <c r="C7090" s="253" t="s">
        <v>479</v>
      </c>
      <c r="D7090" s="253" t="s">
        <v>4</v>
      </c>
      <c r="I7090" s="253"/>
      <c r="J7090" s="253">
        <f t="shared" si="112"/>
        <v>0</v>
      </c>
    </row>
    <row r="7091" spans="1:10">
      <c r="A7091" s="253">
        <v>7283</v>
      </c>
      <c r="B7091" s="253" t="s">
        <v>535</v>
      </c>
      <c r="C7091" s="253" t="s">
        <v>479</v>
      </c>
      <c r="D7091" s="253" t="s">
        <v>4</v>
      </c>
      <c r="I7091" s="253"/>
      <c r="J7091" s="253">
        <f t="shared" si="112"/>
        <v>0</v>
      </c>
    </row>
    <row r="7092" spans="1:10">
      <c r="A7092" s="253">
        <v>7284</v>
      </c>
      <c r="B7092" s="253" t="s">
        <v>535</v>
      </c>
      <c r="C7092" s="253" t="s">
        <v>479</v>
      </c>
      <c r="D7092" s="253" t="s">
        <v>4</v>
      </c>
      <c r="I7092" s="253"/>
      <c r="J7092" s="253">
        <f t="shared" si="112"/>
        <v>0</v>
      </c>
    </row>
    <row r="7093" spans="1:10">
      <c r="A7093" s="253">
        <v>7285</v>
      </c>
      <c r="B7093" s="253" t="s">
        <v>535</v>
      </c>
      <c r="C7093" s="253" t="s">
        <v>479</v>
      </c>
      <c r="D7093" s="253" t="s">
        <v>4</v>
      </c>
      <c r="I7093" s="253"/>
      <c r="J7093" s="253">
        <f t="shared" si="112"/>
        <v>0</v>
      </c>
    </row>
    <row r="7094" spans="1:10">
      <c r="A7094" s="253">
        <v>7286</v>
      </c>
      <c r="B7094" s="253" t="s">
        <v>535</v>
      </c>
      <c r="C7094" s="253" t="s">
        <v>479</v>
      </c>
      <c r="D7094" s="253" t="s">
        <v>4</v>
      </c>
      <c r="I7094" s="253"/>
      <c r="J7094" s="253">
        <f t="shared" si="112"/>
        <v>0</v>
      </c>
    </row>
    <row r="7095" spans="1:10">
      <c r="A7095" s="253">
        <v>7287</v>
      </c>
      <c r="B7095" s="253" t="s">
        <v>535</v>
      </c>
      <c r="C7095" s="253" t="s">
        <v>479</v>
      </c>
      <c r="D7095" s="253" t="s">
        <v>4</v>
      </c>
      <c r="I7095" s="253"/>
      <c r="J7095" s="253">
        <f t="shared" si="112"/>
        <v>0</v>
      </c>
    </row>
    <row r="7096" spans="1:10">
      <c r="A7096" s="253">
        <v>7288</v>
      </c>
      <c r="B7096" s="253" t="s">
        <v>535</v>
      </c>
      <c r="C7096" s="253" t="s">
        <v>479</v>
      </c>
      <c r="D7096" s="253" t="s">
        <v>4</v>
      </c>
      <c r="I7096" s="253"/>
      <c r="J7096" s="253">
        <f t="shared" si="112"/>
        <v>0</v>
      </c>
    </row>
    <row r="7097" spans="1:10">
      <c r="A7097" s="253">
        <v>7289</v>
      </c>
      <c r="B7097" s="253" t="s">
        <v>535</v>
      </c>
      <c r="C7097" s="253" t="s">
        <v>479</v>
      </c>
      <c r="D7097" s="253" t="s">
        <v>4</v>
      </c>
      <c r="I7097" s="253"/>
      <c r="J7097" s="253">
        <f t="shared" si="112"/>
        <v>0</v>
      </c>
    </row>
    <row r="7098" spans="1:10">
      <c r="A7098" s="253">
        <v>7290</v>
      </c>
      <c r="B7098" s="253" t="s">
        <v>535</v>
      </c>
      <c r="C7098" s="253" t="s">
        <v>479</v>
      </c>
      <c r="D7098" s="253" t="s">
        <v>565</v>
      </c>
      <c r="E7098" s="254" t="s">
        <v>570</v>
      </c>
      <c r="J7098" s="253">
        <f t="shared" si="112"/>
        <v>2</v>
      </c>
    </row>
    <row r="7099" spans="1:10">
      <c r="A7099" s="253">
        <v>7291</v>
      </c>
      <c r="B7099" s="253" t="s">
        <v>535</v>
      </c>
      <c r="C7099" s="253" t="s">
        <v>479</v>
      </c>
      <c r="D7099" s="253" t="s">
        <v>4</v>
      </c>
      <c r="I7099" s="253"/>
      <c r="J7099" s="253">
        <f t="shared" si="112"/>
        <v>0</v>
      </c>
    </row>
    <row r="7100" spans="1:10">
      <c r="A7100" s="253">
        <v>7292</v>
      </c>
      <c r="B7100" s="253" t="s">
        <v>535</v>
      </c>
      <c r="C7100" s="253" t="s">
        <v>479</v>
      </c>
      <c r="D7100" s="253" t="s">
        <v>4</v>
      </c>
      <c r="I7100" s="253"/>
      <c r="J7100" s="253">
        <f t="shared" si="112"/>
        <v>0</v>
      </c>
    </row>
    <row r="7101" spans="1:10">
      <c r="A7101" s="253">
        <v>7293</v>
      </c>
      <c r="B7101" s="253" t="s">
        <v>535</v>
      </c>
      <c r="C7101" s="253" t="s">
        <v>479</v>
      </c>
      <c r="D7101" s="253" t="s">
        <v>4</v>
      </c>
      <c r="I7101" s="253"/>
      <c r="J7101" s="253">
        <f t="shared" si="112"/>
        <v>0</v>
      </c>
    </row>
    <row r="7102" spans="1:10">
      <c r="A7102" s="253">
        <v>7294</v>
      </c>
      <c r="B7102" s="253" t="s">
        <v>535</v>
      </c>
      <c r="C7102" s="253" t="s">
        <v>479</v>
      </c>
      <c r="D7102" s="253" t="s">
        <v>4</v>
      </c>
      <c r="I7102" s="253"/>
      <c r="J7102" s="253">
        <f t="shared" si="112"/>
        <v>0</v>
      </c>
    </row>
    <row r="7103" spans="1:10">
      <c r="A7103" s="253">
        <v>7295</v>
      </c>
      <c r="B7103" s="253" t="s">
        <v>535</v>
      </c>
      <c r="C7103" s="253" t="s">
        <v>479</v>
      </c>
      <c r="D7103" s="253" t="s">
        <v>4</v>
      </c>
      <c r="I7103" s="253"/>
      <c r="J7103" s="253">
        <f t="shared" si="112"/>
        <v>0</v>
      </c>
    </row>
    <row r="7104" spans="1:10">
      <c r="A7104" s="253">
        <v>7296</v>
      </c>
      <c r="B7104" s="253" t="s">
        <v>535</v>
      </c>
      <c r="C7104" s="253" t="s">
        <v>479</v>
      </c>
      <c r="D7104" s="253" t="s">
        <v>4</v>
      </c>
      <c r="I7104" s="253"/>
      <c r="J7104" s="253">
        <f t="shared" si="112"/>
        <v>0</v>
      </c>
    </row>
    <row r="7105" spans="1:10">
      <c r="A7105" s="253">
        <v>7297</v>
      </c>
      <c r="B7105" s="253" t="s">
        <v>535</v>
      </c>
      <c r="C7105" s="253" t="s">
        <v>479</v>
      </c>
      <c r="D7105" s="253" t="s">
        <v>4</v>
      </c>
      <c r="I7105" s="253"/>
      <c r="J7105" s="253">
        <f t="shared" si="112"/>
        <v>0</v>
      </c>
    </row>
    <row r="7106" spans="1:10">
      <c r="A7106" s="253">
        <v>7298</v>
      </c>
      <c r="B7106" s="253" t="s">
        <v>535</v>
      </c>
      <c r="C7106" s="253" t="s">
        <v>479</v>
      </c>
      <c r="D7106" s="253" t="s">
        <v>4</v>
      </c>
      <c r="I7106" s="253"/>
      <c r="J7106" s="253">
        <f t="shared" si="112"/>
        <v>0</v>
      </c>
    </row>
    <row r="7107" spans="1:10">
      <c r="A7107" s="253">
        <v>7299</v>
      </c>
      <c r="B7107" s="253" t="s">
        <v>535</v>
      </c>
      <c r="C7107" s="253" t="s">
        <v>479</v>
      </c>
      <c r="D7107" s="253" t="s">
        <v>4</v>
      </c>
      <c r="I7107" s="253"/>
      <c r="J7107" s="253">
        <f t="shared" si="112"/>
        <v>0</v>
      </c>
    </row>
    <row r="7108" spans="1:10">
      <c r="A7108" s="253">
        <v>7300</v>
      </c>
      <c r="B7108" s="253" t="s">
        <v>535</v>
      </c>
      <c r="C7108" s="253" t="s">
        <v>479</v>
      </c>
      <c r="D7108" s="253" t="s">
        <v>565</v>
      </c>
      <c r="E7108" s="254" t="s">
        <v>570</v>
      </c>
      <c r="J7108" s="253">
        <f t="shared" si="112"/>
        <v>2</v>
      </c>
    </row>
    <row r="7109" spans="1:10">
      <c r="A7109" s="253">
        <v>7301</v>
      </c>
      <c r="B7109" s="253" t="s">
        <v>535</v>
      </c>
      <c r="C7109" s="253" t="s">
        <v>479</v>
      </c>
      <c r="D7109" s="253" t="s">
        <v>4</v>
      </c>
      <c r="I7109" s="253"/>
      <c r="J7109" s="253">
        <f t="shared" si="112"/>
        <v>0</v>
      </c>
    </row>
    <row r="7110" spans="1:10">
      <c r="A7110" s="253">
        <v>7302</v>
      </c>
      <c r="B7110" s="253" t="s">
        <v>535</v>
      </c>
      <c r="C7110" s="253" t="s">
        <v>479</v>
      </c>
      <c r="D7110" s="253" t="s">
        <v>4</v>
      </c>
      <c r="I7110" s="253"/>
      <c r="J7110" s="253">
        <f t="shared" si="112"/>
        <v>0</v>
      </c>
    </row>
    <row r="7111" spans="1:10">
      <c r="A7111" s="253">
        <v>7303</v>
      </c>
      <c r="B7111" s="253" t="s">
        <v>535</v>
      </c>
      <c r="C7111" s="253" t="s">
        <v>479</v>
      </c>
      <c r="D7111" s="253" t="s">
        <v>4</v>
      </c>
      <c r="I7111" s="253"/>
      <c r="J7111" s="253">
        <f t="shared" si="112"/>
        <v>0</v>
      </c>
    </row>
    <row r="7112" spans="1:10">
      <c r="A7112" s="253">
        <v>7304</v>
      </c>
      <c r="B7112" s="253" t="s">
        <v>535</v>
      </c>
      <c r="C7112" s="253" t="s">
        <v>479</v>
      </c>
      <c r="D7112" s="253" t="s">
        <v>4</v>
      </c>
      <c r="I7112" s="253"/>
      <c r="J7112" s="253">
        <f t="shared" si="112"/>
        <v>0</v>
      </c>
    </row>
    <row r="7113" spans="1:10">
      <c r="A7113" s="253">
        <v>7305</v>
      </c>
      <c r="B7113" s="253" t="s">
        <v>535</v>
      </c>
      <c r="C7113" s="253" t="s">
        <v>479</v>
      </c>
      <c r="D7113" s="253" t="s">
        <v>4</v>
      </c>
      <c r="I7113" s="253"/>
      <c r="J7113" s="253">
        <f t="shared" ref="J7113:J7176" si="113">IF(E7113="Category 1",1,IF(E7113="Category 2",2,IF(E7113="Category 3",3,0)))</f>
        <v>0</v>
      </c>
    </row>
    <row r="7114" spans="1:10">
      <c r="A7114" s="253">
        <v>7306</v>
      </c>
      <c r="B7114" s="253" t="s">
        <v>535</v>
      </c>
      <c r="C7114" s="253" t="s">
        <v>479</v>
      </c>
      <c r="D7114" s="253" t="s">
        <v>4</v>
      </c>
      <c r="I7114" s="253"/>
      <c r="J7114" s="253">
        <f t="shared" si="113"/>
        <v>0</v>
      </c>
    </row>
    <row r="7115" spans="1:10">
      <c r="A7115" s="253">
        <v>7307</v>
      </c>
      <c r="B7115" s="253" t="s">
        <v>535</v>
      </c>
      <c r="C7115" s="253" t="s">
        <v>479</v>
      </c>
      <c r="D7115" s="253" t="s">
        <v>4</v>
      </c>
      <c r="I7115" s="253"/>
      <c r="J7115" s="253">
        <f t="shared" si="113"/>
        <v>0</v>
      </c>
    </row>
    <row r="7116" spans="1:10">
      <c r="A7116" s="253">
        <v>7308</v>
      </c>
      <c r="B7116" s="253" t="s">
        <v>535</v>
      </c>
      <c r="C7116" s="253" t="s">
        <v>479</v>
      </c>
      <c r="D7116" s="253" t="s">
        <v>4</v>
      </c>
      <c r="I7116" s="253"/>
      <c r="J7116" s="253">
        <f t="shared" si="113"/>
        <v>0</v>
      </c>
    </row>
    <row r="7117" spans="1:10">
      <c r="A7117" s="253">
        <v>7309</v>
      </c>
      <c r="B7117" s="253" t="s">
        <v>535</v>
      </c>
      <c r="C7117" s="253" t="s">
        <v>479</v>
      </c>
      <c r="D7117" s="253" t="s">
        <v>4</v>
      </c>
      <c r="I7117" s="253"/>
      <c r="J7117" s="253">
        <f t="shared" si="113"/>
        <v>0</v>
      </c>
    </row>
    <row r="7118" spans="1:10">
      <c r="A7118" s="253">
        <v>7310</v>
      </c>
      <c r="B7118" s="253" t="s">
        <v>535</v>
      </c>
      <c r="C7118" s="253" t="s">
        <v>479</v>
      </c>
      <c r="D7118" s="253" t="s">
        <v>4</v>
      </c>
      <c r="I7118" s="253"/>
      <c r="J7118" s="253">
        <f t="shared" si="113"/>
        <v>0</v>
      </c>
    </row>
    <row r="7119" spans="1:10">
      <c r="A7119" s="253">
        <v>7311</v>
      </c>
      <c r="B7119" s="253" t="s">
        <v>535</v>
      </c>
      <c r="C7119" s="253" t="s">
        <v>479</v>
      </c>
      <c r="D7119" s="253" t="s">
        <v>4</v>
      </c>
      <c r="I7119" s="253"/>
      <c r="J7119" s="253">
        <f t="shared" si="113"/>
        <v>0</v>
      </c>
    </row>
    <row r="7120" spans="1:10">
      <c r="A7120" s="253">
        <v>7312</v>
      </c>
      <c r="B7120" s="253" t="s">
        <v>535</v>
      </c>
      <c r="C7120" s="253" t="s">
        <v>479</v>
      </c>
      <c r="D7120" s="253" t="s">
        <v>4</v>
      </c>
      <c r="I7120" s="253"/>
      <c r="J7120" s="253">
        <f t="shared" si="113"/>
        <v>0</v>
      </c>
    </row>
    <row r="7121" spans="1:10">
      <c r="A7121" s="253">
        <v>7313</v>
      </c>
      <c r="B7121" s="253" t="s">
        <v>535</v>
      </c>
      <c r="C7121" s="253" t="s">
        <v>479</v>
      </c>
      <c r="D7121" s="253" t="s">
        <v>4</v>
      </c>
      <c r="I7121" s="253"/>
      <c r="J7121" s="253">
        <f t="shared" si="113"/>
        <v>0</v>
      </c>
    </row>
    <row r="7122" spans="1:10">
      <c r="A7122" s="253">
        <v>7314</v>
      </c>
      <c r="B7122" s="253" t="s">
        <v>535</v>
      </c>
      <c r="C7122" s="253" t="s">
        <v>479</v>
      </c>
      <c r="D7122" s="253" t="s">
        <v>4</v>
      </c>
      <c r="I7122" s="253"/>
      <c r="J7122" s="253">
        <f t="shared" si="113"/>
        <v>0</v>
      </c>
    </row>
    <row r="7123" spans="1:10">
      <c r="A7123" s="253">
        <v>7315</v>
      </c>
      <c r="B7123" s="253" t="s">
        <v>535</v>
      </c>
      <c r="C7123" s="253" t="s">
        <v>479</v>
      </c>
      <c r="D7123" s="253" t="s">
        <v>4</v>
      </c>
      <c r="I7123" s="253"/>
      <c r="J7123" s="253">
        <f t="shared" si="113"/>
        <v>0</v>
      </c>
    </row>
    <row r="7124" spans="1:10">
      <c r="A7124" s="253">
        <v>7316</v>
      </c>
      <c r="B7124" s="253" t="s">
        <v>535</v>
      </c>
      <c r="C7124" s="253" t="s">
        <v>479</v>
      </c>
      <c r="D7124" s="253" t="s">
        <v>4</v>
      </c>
      <c r="I7124" s="253"/>
      <c r="J7124" s="253">
        <f t="shared" si="113"/>
        <v>0</v>
      </c>
    </row>
    <row r="7125" spans="1:10">
      <c r="A7125" s="253">
        <v>7317</v>
      </c>
      <c r="B7125" s="253" t="s">
        <v>535</v>
      </c>
      <c r="C7125" s="253" t="s">
        <v>479</v>
      </c>
      <c r="D7125" s="253" t="s">
        <v>4</v>
      </c>
      <c r="I7125" s="253"/>
      <c r="J7125" s="253">
        <f t="shared" si="113"/>
        <v>0</v>
      </c>
    </row>
    <row r="7126" spans="1:10">
      <c r="A7126" s="253">
        <v>7318</v>
      </c>
      <c r="B7126" s="253" t="s">
        <v>535</v>
      </c>
      <c r="C7126" s="253" t="s">
        <v>479</v>
      </c>
      <c r="D7126" s="253" t="s">
        <v>4</v>
      </c>
      <c r="I7126" s="253"/>
      <c r="J7126" s="253">
        <f t="shared" si="113"/>
        <v>0</v>
      </c>
    </row>
    <row r="7127" spans="1:10">
      <c r="A7127" s="253">
        <v>7319</v>
      </c>
      <c r="B7127" s="253" t="s">
        <v>535</v>
      </c>
      <c r="C7127" s="253" t="s">
        <v>479</v>
      </c>
      <c r="D7127" s="253" t="s">
        <v>4</v>
      </c>
      <c r="I7127" s="253"/>
      <c r="J7127" s="253">
        <f t="shared" si="113"/>
        <v>0</v>
      </c>
    </row>
    <row r="7128" spans="1:10">
      <c r="A7128" s="253">
        <v>7320</v>
      </c>
      <c r="B7128" s="253" t="s">
        <v>535</v>
      </c>
      <c r="C7128" s="253" t="s">
        <v>479</v>
      </c>
      <c r="D7128" s="253" t="s">
        <v>4</v>
      </c>
      <c r="I7128" s="253"/>
      <c r="J7128" s="253">
        <f t="shared" si="113"/>
        <v>0</v>
      </c>
    </row>
    <row r="7129" spans="1:10">
      <c r="A7129" s="253">
        <v>7321</v>
      </c>
      <c r="B7129" s="253" t="s">
        <v>535</v>
      </c>
      <c r="C7129" s="253" t="s">
        <v>479</v>
      </c>
      <c r="D7129" s="253" t="s">
        <v>4</v>
      </c>
      <c r="I7129" s="253"/>
      <c r="J7129" s="253">
        <f t="shared" si="113"/>
        <v>0</v>
      </c>
    </row>
    <row r="7130" spans="1:10">
      <c r="A7130" s="253">
        <v>7322</v>
      </c>
      <c r="B7130" s="253" t="s">
        <v>535</v>
      </c>
      <c r="C7130" s="253" t="s">
        <v>479</v>
      </c>
      <c r="D7130" s="253" t="s">
        <v>4</v>
      </c>
      <c r="I7130" s="253"/>
      <c r="J7130" s="253">
        <f t="shared" si="113"/>
        <v>0</v>
      </c>
    </row>
    <row r="7131" spans="1:10">
      <c r="A7131" s="253">
        <v>7323</v>
      </c>
      <c r="B7131" s="253" t="s">
        <v>535</v>
      </c>
      <c r="C7131" s="253" t="s">
        <v>479</v>
      </c>
      <c r="D7131" s="253" t="s">
        <v>4</v>
      </c>
      <c r="I7131" s="253"/>
      <c r="J7131" s="253">
        <f t="shared" si="113"/>
        <v>0</v>
      </c>
    </row>
    <row r="7132" spans="1:10">
      <c r="A7132" s="253">
        <v>7324</v>
      </c>
      <c r="B7132" s="253" t="s">
        <v>535</v>
      </c>
      <c r="C7132" s="253" t="s">
        <v>479</v>
      </c>
      <c r="D7132" s="253" t="s">
        <v>4</v>
      </c>
      <c r="I7132" s="253"/>
      <c r="J7132" s="253">
        <f t="shared" si="113"/>
        <v>0</v>
      </c>
    </row>
    <row r="7133" spans="1:10">
      <c r="A7133" s="253">
        <v>7325</v>
      </c>
      <c r="B7133" s="253" t="s">
        <v>535</v>
      </c>
      <c r="C7133" s="253" t="s">
        <v>479</v>
      </c>
      <c r="D7133" s="253" t="s">
        <v>4</v>
      </c>
      <c r="I7133" s="253"/>
      <c r="J7133" s="253">
        <f t="shared" si="113"/>
        <v>0</v>
      </c>
    </row>
    <row r="7134" spans="1:10">
      <c r="A7134" s="253">
        <v>7326</v>
      </c>
      <c r="B7134" s="253" t="s">
        <v>535</v>
      </c>
      <c r="C7134" s="253" t="s">
        <v>479</v>
      </c>
      <c r="D7134" s="253" t="s">
        <v>4</v>
      </c>
      <c r="I7134" s="253"/>
      <c r="J7134" s="253">
        <f t="shared" si="113"/>
        <v>0</v>
      </c>
    </row>
    <row r="7135" spans="1:10">
      <c r="A7135" s="253">
        <v>7327</v>
      </c>
      <c r="B7135" s="253" t="s">
        <v>535</v>
      </c>
      <c r="C7135" s="253" t="s">
        <v>479</v>
      </c>
      <c r="D7135" s="253" t="s">
        <v>4</v>
      </c>
      <c r="I7135" s="253"/>
      <c r="J7135" s="253">
        <f t="shared" si="113"/>
        <v>0</v>
      </c>
    </row>
    <row r="7136" spans="1:10">
      <c r="A7136" s="253">
        <v>7328</v>
      </c>
      <c r="B7136" s="253" t="s">
        <v>535</v>
      </c>
      <c r="C7136" s="253" t="s">
        <v>479</v>
      </c>
      <c r="D7136" s="253" t="s">
        <v>4</v>
      </c>
      <c r="I7136" s="253"/>
      <c r="J7136" s="253">
        <f t="shared" si="113"/>
        <v>0</v>
      </c>
    </row>
    <row r="7137" spans="1:10">
      <c r="A7137" s="253">
        <v>7329</v>
      </c>
      <c r="B7137" s="253" t="s">
        <v>535</v>
      </c>
      <c r="C7137" s="253" t="s">
        <v>479</v>
      </c>
      <c r="D7137" s="253" t="s">
        <v>4</v>
      </c>
      <c r="I7137" s="253"/>
      <c r="J7137" s="253">
        <f t="shared" si="113"/>
        <v>0</v>
      </c>
    </row>
    <row r="7138" spans="1:10">
      <c r="A7138" s="253">
        <v>7330</v>
      </c>
      <c r="B7138" s="253" t="s">
        <v>535</v>
      </c>
      <c r="C7138" s="253" t="s">
        <v>479</v>
      </c>
      <c r="D7138" s="253" t="s">
        <v>4</v>
      </c>
      <c r="I7138" s="253"/>
      <c r="J7138" s="253">
        <f t="shared" si="113"/>
        <v>0</v>
      </c>
    </row>
    <row r="7139" spans="1:10">
      <c r="A7139" s="253">
        <v>7331</v>
      </c>
      <c r="B7139" s="253" t="s">
        <v>535</v>
      </c>
      <c r="C7139" s="253" t="s">
        <v>479</v>
      </c>
      <c r="D7139" s="253" t="s">
        <v>4</v>
      </c>
      <c r="I7139" s="253"/>
      <c r="J7139" s="253">
        <f t="shared" si="113"/>
        <v>0</v>
      </c>
    </row>
    <row r="7140" spans="1:10">
      <c r="A7140" s="253">
        <v>7332</v>
      </c>
      <c r="B7140" s="253" t="s">
        <v>535</v>
      </c>
      <c r="C7140" s="253" t="s">
        <v>479</v>
      </c>
      <c r="D7140" s="253" t="s">
        <v>4</v>
      </c>
      <c r="I7140" s="253"/>
      <c r="J7140" s="253">
        <f t="shared" si="113"/>
        <v>0</v>
      </c>
    </row>
    <row r="7141" spans="1:10">
      <c r="A7141" s="253">
        <v>7333</v>
      </c>
      <c r="B7141" s="253" t="s">
        <v>535</v>
      </c>
      <c r="C7141" s="253" t="s">
        <v>479</v>
      </c>
      <c r="D7141" s="253" t="s">
        <v>4</v>
      </c>
      <c r="I7141" s="253"/>
      <c r="J7141" s="253">
        <f t="shared" si="113"/>
        <v>0</v>
      </c>
    </row>
    <row r="7142" spans="1:10">
      <c r="A7142" s="253">
        <v>7334</v>
      </c>
      <c r="B7142" s="253" t="s">
        <v>535</v>
      </c>
      <c r="C7142" s="253" t="s">
        <v>479</v>
      </c>
      <c r="D7142" s="253" t="s">
        <v>4</v>
      </c>
      <c r="I7142" s="253"/>
      <c r="J7142" s="253">
        <f t="shared" si="113"/>
        <v>0</v>
      </c>
    </row>
    <row r="7143" spans="1:10">
      <c r="A7143" s="253">
        <v>7335</v>
      </c>
      <c r="B7143" s="253" t="s">
        <v>535</v>
      </c>
      <c r="C7143" s="253" t="s">
        <v>479</v>
      </c>
      <c r="D7143" s="253" t="s">
        <v>4</v>
      </c>
      <c r="I7143" s="253"/>
      <c r="J7143" s="253">
        <f t="shared" si="113"/>
        <v>0</v>
      </c>
    </row>
    <row r="7144" spans="1:10">
      <c r="A7144" s="253">
        <v>7336</v>
      </c>
      <c r="B7144" s="253" t="s">
        <v>535</v>
      </c>
      <c r="C7144" s="253" t="s">
        <v>479</v>
      </c>
      <c r="D7144" s="253" t="s">
        <v>4</v>
      </c>
      <c r="I7144" s="253"/>
      <c r="J7144" s="253">
        <f t="shared" si="113"/>
        <v>0</v>
      </c>
    </row>
    <row r="7145" spans="1:10">
      <c r="A7145" s="253">
        <v>7337</v>
      </c>
      <c r="B7145" s="253" t="s">
        <v>535</v>
      </c>
      <c r="C7145" s="253" t="s">
        <v>479</v>
      </c>
      <c r="D7145" s="253" t="s">
        <v>4</v>
      </c>
      <c r="I7145" s="253"/>
      <c r="J7145" s="253">
        <f t="shared" si="113"/>
        <v>0</v>
      </c>
    </row>
    <row r="7146" spans="1:10">
      <c r="A7146" s="253">
        <v>7338</v>
      </c>
      <c r="B7146" s="253" t="s">
        <v>535</v>
      </c>
      <c r="C7146" s="253" t="s">
        <v>479</v>
      </c>
      <c r="D7146" s="253" t="s">
        <v>4</v>
      </c>
      <c r="I7146" s="253"/>
      <c r="J7146" s="253">
        <f t="shared" si="113"/>
        <v>0</v>
      </c>
    </row>
    <row r="7147" spans="1:10">
      <c r="A7147" s="253">
        <v>7339</v>
      </c>
      <c r="B7147" s="253" t="s">
        <v>535</v>
      </c>
      <c r="C7147" s="253" t="s">
        <v>479</v>
      </c>
      <c r="D7147" s="253" t="s">
        <v>4</v>
      </c>
      <c r="I7147" s="253"/>
      <c r="J7147" s="253">
        <f t="shared" si="113"/>
        <v>0</v>
      </c>
    </row>
    <row r="7148" spans="1:10">
      <c r="A7148" s="253">
        <v>7340</v>
      </c>
      <c r="B7148" s="253" t="s">
        <v>535</v>
      </c>
      <c r="C7148" s="253" t="s">
        <v>479</v>
      </c>
      <c r="D7148" s="253" t="s">
        <v>4</v>
      </c>
      <c r="I7148" s="253"/>
      <c r="J7148" s="253">
        <f t="shared" si="113"/>
        <v>0</v>
      </c>
    </row>
    <row r="7149" spans="1:10">
      <c r="A7149" s="253">
        <v>7341</v>
      </c>
      <c r="B7149" s="253" t="s">
        <v>535</v>
      </c>
      <c r="C7149" s="253" t="s">
        <v>479</v>
      </c>
      <c r="D7149" s="253" t="s">
        <v>4</v>
      </c>
      <c r="I7149" s="253"/>
      <c r="J7149" s="253">
        <f t="shared" si="113"/>
        <v>0</v>
      </c>
    </row>
    <row r="7150" spans="1:10">
      <c r="A7150" s="253">
        <v>7342</v>
      </c>
      <c r="B7150" s="253" t="s">
        <v>535</v>
      </c>
      <c r="C7150" s="253" t="s">
        <v>479</v>
      </c>
      <c r="D7150" s="253" t="s">
        <v>4</v>
      </c>
      <c r="I7150" s="253"/>
      <c r="J7150" s="253">
        <f t="shared" si="113"/>
        <v>0</v>
      </c>
    </row>
    <row r="7151" spans="1:10">
      <c r="A7151" s="253">
        <v>7343</v>
      </c>
      <c r="B7151" s="253" t="s">
        <v>535</v>
      </c>
      <c r="C7151" s="253" t="s">
        <v>479</v>
      </c>
      <c r="D7151" s="253" t="s">
        <v>4</v>
      </c>
      <c r="I7151" s="253"/>
      <c r="J7151" s="253">
        <f t="shared" si="113"/>
        <v>0</v>
      </c>
    </row>
    <row r="7152" spans="1:10">
      <c r="A7152" s="253">
        <v>7344</v>
      </c>
      <c r="B7152" s="253" t="s">
        <v>535</v>
      </c>
      <c r="C7152" s="253" t="s">
        <v>479</v>
      </c>
      <c r="D7152" s="253" t="s">
        <v>4</v>
      </c>
      <c r="I7152" s="253"/>
      <c r="J7152" s="253">
        <f t="shared" si="113"/>
        <v>0</v>
      </c>
    </row>
    <row r="7153" spans="1:10">
      <c r="A7153" s="253">
        <v>7345</v>
      </c>
      <c r="B7153" s="253" t="s">
        <v>535</v>
      </c>
      <c r="C7153" s="253" t="s">
        <v>479</v>
      </c>
      <c r="D7153" s="253" t="s">
        <v>4</v>
      </c>
      <c r="I7153" s="253"/>
      <c r="J7153" s="253">
        <f t="shared" si="113"/>
        <v>0</v>
      </c>
    </row>
    <row r="7154" spans="1:10">
      <c r="A7154" s="253">
        <v>7346</v>
      </c>
      <c r="B7154" s="253" t="s">
        <v>535</v>
      </c>
      <c r="C7154" s="253" t="s">
        <v>479</v>
      </c>
      <c r="D7154" s="253" t="s">
        <v>4</v>
      </c>
      <c r="I7154" s="253"/>
      <c r="J7154" s="253">
        <f t="shared" si="113"/>
        <v>0</v>
      </c>
    </row>
    <row r="7155" spans="1:10">
      <c r="A7155" s="253">
        <v>7347</v>
      </c>
      <c r="B7155" s="253" t="s">
        <v>535</v>
      </c>
      <c r="C7155" s="253" t="s">
        <v>479</v>
      </c>
      <c r="D7155" s="253" t="s">
        <v>4</v>
      </c>
      <c r="I7155" s="253"/>
      <c r="J7155" s="253">
        <f t="shared" si="113"/>
        <v>0</v>
      </c>
    </row>
    <row r="7156" spans="1:10">
      <c r="A7156" s="253">
        <v>7348</v>
      </c>
      <c r="B7156" s="253" t="s">
        <v>535</v>
      </c>
      <c r="C7156" s="253" t="s">
        <v>479</v>
      </c>
      <c r="D7156" s="253" t="s">
        <v>4</v>
      </c>
      <c r="I7156" s="253"/>
      <c r="J7156" s="253">
        <f t="shared" si="113"/>
        <v>0</v>
      </c>
    </row>
    <row r="7157" spans="1:10">
      <c r="A7157" s="253">
        <v>7349</v>
      </c>
      <c r="B7157" s="253" t="s">
        <v>535</v>
      </c>
      <c r="C7157" s="253" t="s">
        <v>479</v>
      </c>
      <c r="D7157" s="253" t="s">
        <v>4</v>
      </c>
      <c r="I7157" s="253"/>
      <c r="J7157" s="253">
        <f t="shared" si="113"/>
        <v>0</v>
      </c>
    </row>
    <row r="7158" spans="1:10">
      <c r="A7158" s="253">
        <v>7350</v>
      </c>
      <c r="B7158" s="253" t="s">
        <v>535</v>
      </c>
      <c r="C7158" s="253" t="s">
        <v>479</v>
      </c>
      <c r="D7158" s="253" t="s">
        <v>4</v>
      </c>
      <c r="I7158" s="253"/>
      <c r="J7158" s="253">
        <f t="shared" si="113"/>
        <v>0</v>
      </c>
    </row>
    <row r="7159" spans="1:10">
      <c r="A7159" s="253">
        <v>7351</v>
      </c>
      <c r="B7159" s="253" t="s">
        <v>535</v>
      </c>
      <c r="C7159" s="253" t="s">
        <v>479</v>
      </c>
      <c r="D7159" s="253" t="s">
        <v>4</v>
      </c>
      <c r="I7159" s="253"/>
      <c r="J7159" s="253">
        <f t="shared" si="113"/>
        <v>0</v>
      </c>
    </row>
    <row r="7160" spans="1:10">
      <c r="A7160" s="253">
        <v>7352</v>
      </c>
      <c r="B7160" s="253" t="s">
        <v>535</v>
      </c>
      <c r="C7160" s="253" t="s">
        <v>479</v>
      </c>
      <c r="D7160" s="253" t="s">
        <v>4</v>
      </c>
      <c r="I7160" s="253"/>
      <c r="J7160" s="253">
        <f t="shared" si="113"/>
        <v>0</v>
      </c>
    </row>
    <row r="7161" spans="1:10">
      <c r="A7161" s="253">
        <v>7353</v>
      </c>
      <c r="B7161" s="253" t="s">
        <v>535</v>
      </c>
      <c r="C7161" s="253" t="s">
        <v>479</v>
      </c>
      <c r="D7161" s="253" t="s">
        <v>4</v>
      </c>
      <c r="I7161" s="253"/>
      <c r="J7161" s="253">
        <f t="shared" si="113"/>
        <v>0</v>
      </c>
    </row>
    <row r="7162" spans="1:10">
      <c r="A7162" s="253">
        <v>7354</v>
      </c>
      <c r="B7162" s="253" t="s">
        <v>535</v>
      </c>
      <c r="C7162" s="253" t="s">
        <v>479</v>
      </c>
      <c r="D7162" s="253" t="s">
        <v>4</v>
      </c>
      <c r="I7162" s="253"/>
      <c r="J7162" s="253">
        <f t="shared" si="113"/>
        <v>0</v>
      </c>
    </row>
    <row r="7163" spans="1:10">
      <c r="A7163" s="253">
        <v>7355</v>
      </c>
      <c r="B7163" s="253" t="s">
        <v>535</v>
      </c>
      <c r="C7163" s="253" t="s">
        <v>479</v>
      </c>
      <c r="D7163" s="253" t="s">
        <v>4</v>
      </c>
      <c r="I7163" s="253"/>
      <c r="J7163" s="253">
        <f t="shared" si="113"/>
        <v>0</v>
      </c>
    </row>
    <row r="7164" spans="1:10">
      <c r="A7164" s="253">
        <v>7356</v>
      </c>
      <c r="B7164" s="253" t="s">
        <v>535</v>
      </c>
      <c r="C7164" s="253" t="s">
        <v>479</v>
      </c>
      <c r="D7164" s="253" t="s">
        <v>4</v>
      </c>
      <c r="I7164" s="253"/>
      <c r="J7164" s="253">
        <f t="shared" si="113"/>
        <v>0</v>
      </c>
    </row>
    <row r="7165" spans="1:10">
      <c r="A7165" s="253">
        <v>7357</v>
      </c>
      <c r="B7165" s="253" t="s">
        <v>535</v>
      </c>
      <c r="C7165" s="253" t="s">
        <v>479</v>
      </c>
      <c r="D7165" s="253" t="s">
        <v>4</v>
      </c>
      <c r="I7165" s="253"/>
      <c r="J7165" s="253">
        <f t="shared" si="113"/>
        <v>0</v>
      </c>
    </row>
    <row r="7166" spans="1:10">
      <c r="A7166" s="253">
        <v>7358</v>
      </c>
      <c r="B7166" s="253" t="s">
        <v>535</v>
      </c>
      <c r="C7166" s="253" t="s">
        <v>479</v>
      </c>
      <c r="D7166" s="253" t="s">
        <v>4</v>
      </c>
      <c r="I7166" s="253"/>
      <c r="J7166" s="253">
        <f t="shared" si="113"/>
        <v>0</v>
      </c>
    </row>
    <row r="7167" spans="1:10">
      <c r="A7167" s="253">
        <v>7359</v>
      </c>
      <c r="B7167" s="253" t="s">
        <v>535</v>
      </c>
      <c r="C7167" s="253" t="s">
        <v>479</v>
      </c>
      <c r="D7167" s="253" t="s">
        <v>4</v>
      </c>
      <c r="I7167" s="253"/>
      <c r="J7167" s="253">
        <f t="shared" si="113"/>
        <v>0</v>
      </c>
    </row>
    <row r="7168" spans="1:10">
      <c r="A7168" s="253">
        <v>7360</v>
      </c>
      <c r="B7168" s="253" t="s">
        <v>535</v>
      </c>
      <c r="C7168" s="253" t="s">
        <v>479</v>
      </c>
      <c r="D7168" s="253" t="s">
        <v>4</v>
      </c>
      <c r="I7168" s="253"/>
      <c r="J7168" s="253">
        <f t="shared" si="113"/>
        <v>0</v>
      </c>
    </row>
    <row r="7169" spans="1:10">
      <c r="A7169" s="253">
        <v>7361</v>
      </c>
      <c r="B7169" s="253" t="s">
        <v>535</v>
      </c>
      <c r="C7169" s="253" t="s">
        <v>479</v>
      </c>
      <c r="D7169" s="253" t="s">
        <v>4</v>
      </c>
      <c r="I7169" s="253"/>
      <c r="J7169" s="253">
        <f t="shared" si="113"/>
        <v>0</v>
      </c>
    </row>
    <row r="7170" spans="1:10">
      <c r="A7170" s="253">
        <v>7362</v>
      </c>
      <c r="B7170" s="253" t="s">
        <v>535</v>
      </c>
      <c r="C7170" s="253" t="s">
        <v>479</v>
      </c>
      <c r="D7170" s="253" t="s">
        <v>4</v>
      </c>
      <c r="I7170" s="253"/>
      <c r="J7170" s="253">
        <f t="shared" si="113"/>
        <v>0</v>
      </c>
    </row>
    <row r="7171" spans="1:10">
      <c r="A7171" s="253">
        <v>7363</v>
      </c>
      <c r="B7171" s="253" t="s">
        <v>535</v>
      </c>
      <c r="C7171" s="253" t="s">
        <v>479</v>
      </c>
      <c r="D7171" s="253" t="s">
        <v>4</v>
      </c>
      <c r="I7171" s="253"/>
      <c r="J7171" s="253">
        <f t="shared" si="113"/>
        <v>0</v>
      </c>
    </row>
    <row r="7172" spans="1:10">
      <c r="A7172" s="253">
        <v>7364</v>
      </c>
      <c r="B7172" s="253" t="s">
        <v>535</v>
      </c>
      <c r="C7172" s="253" t="s">
        <v>479</v>
      </c>
      <c r="D7172" s="253" t="s">
        <v>4</v>
      </c>
      <c r="I7172" s="253"/>
      <c r="J7172" s="253">
        <f t="shared" si="113"/>
        <v>0</v>
      </c>
    </row>
    <row r="7173" spans="1:10">
      <c r="A7173" s="253">
        <v>7365</v>
      </c>
      <c r="B7173" s="253" t="s">
        <v>535</v>
      </c>
      <c r="C7173" s="253" t="s">
        <v>479</v>
      </c>
      <c r="D7173" s="253" t="s">
        <v>4</v>
      </c>
      <c r="I7173" s="253"/>
      <c r="J7173" s="253">
        <f t="shared" si="113"/>
        <v>0</v>
      </c>
    </row>
    <row r="7174" spans="1:10">
      <c r="A7174" s="253">
        <v>7366</v>
      </c>
      <c r="B7174" s="253" t="s">
        <v>535</v>
      </c>
      <c r="C7174" s="253" t="s">
        <v>479</v>
      </c>
      <c r="D7174" s="253" t="s">
        <v>4</v>
      </c>
      <c r="I7174" s="253"/>
      <c r="J7174" s="253">
        <f t="shared" si="113"/>
        <v>0</v>
      </c>
    </row>
    <row r="7175" spans="1:10">
      <c r="A7175" s="253">
        <v>7367</v>
      </c>
      <c r="B7175" s="253" t="s">
        <v>535</v>
      </c>
      <c r="C7175" s="253" t="s">
        <v>479</v>
      </c>
      <c r="D7175" s="253" t="s">
        <v>4</v>
      </c>
      <c r="I7175" s="253"/>
      <c r="J7175" s="253">
        <f t="shared" si="113"/>
        <v>0</v>
      </c>
    </row>
    <row r="7176" spans="1:10">
      <c r="A7176" s="253">
        <v>7368</v>
      </c>
      <c r="B7176" s="253" t="s">
        <v>535</v>
      </c>
      <c r="C7176" s="253" t="s">
        <v>479</v>
      </c>
      <c r="D7176" s="253" t="s">
        <v>4</v>
      </c>
      <c r="I7176" s="253"/>
      <c r="J7176" s="253">
        <f t="shared" si="113"/>
        <v>0</v>
      </c>
    </row>
    <row r="7177" spans="1:10">
      <c r="A7177" s="253">
        <v>7369</v>
      </c>
      <c r="B7177" s="253" t="s">
        <v>535</v>
      </c>
      <c r="C7177" s="253" t="s">
        <v>479</v>
      </c>
      <c r="D7177" s="253" t="s">
        <v>4</v>
      </c>
      <c r="I7177" s="253"/>
      <c r="J7177" s="253">
        <f t="shared" ref="J7177:J7240" si="114">IF(E7177="Category 1",1,IF(E7177="Category 2",2,IF(E7177="Category 3",3,0)))</f>
        <v>0</v>
      </c>
    </row>
    <row r="7178" spans="1:10">
      <c r="A7178" s="253">
        <v>7370</v>
      </c>
      <c r="B7178" s="253" t="s">
        <v>535</v>
      </c>
      <c r="C7178" s="253" t="s">
        <v>479</v>
      </c>
      <c r="D7178" s="253" t="s">
        <v>4</v>
      </c>
      <c r="I7178" s="253"/>
      <c r="J7178" s="253">
        <f t="shared" si="114"/>
        <v>0</v>
      </c>
    </row>
    <row r="7179" spans="1:10">
      <c r="A7179" s="253">
        <v>7371</v>
      </c>
      <c r="B7179" s="253" t="s">
        <v>535</v>
      </c>
      <c r="C7179" s="253" t="s">
        <v>479</v>
      </c>
      <c r="D7179" s="253" t="s">
        <v>4</v>
      </c>
      <c r="I7179" s="253"/>
      <c r="J7179" s="253">
        <f t="shared" si="114"/>
        <v>0</v>
      </c>
    </row>
    <row r="7180" spans="1:10">
      <c r="A7180" s="253">
        <v>7372</v>
      </c>
      <c r="B7180" s="253" t="s">
        <v>535</v>
      </c>
      <c r="C7180" s="253" t="s">
        <v>479</v>
      </c>
      <c r="D7180" s="253" t="s">
        <v>4</v>
      </c>
      <c r="I7180" s="253"/>
      <c r="J7180" s="253">
        <f t="shared" si="114"/>
        <v>0</v>
      </c>
    </row>
    <row r="7181" spans="1:10">
      <c r="A7181" s="253">
        <v>7373</v>
      </c>
      <c r="B7181" s="253" t="s">
        <v>535</v>
      </c>
      <c r="C7181" s="253" t="s">
        <v>479</v>
      </c>
      <c r="D7181" s="253" t="s">
        <v>4</v>
      </c>
      <c r="I7181" s="253"/>
      <c r="J7181" s="253">
        <f t="shared" si="114"/>
        <v>0</v>
      </c>
    </row>
    <row r="7182" spans="1:10">
      <c r="A7182" s="253">
        <v>7374</v>
      </c>
      <c r="B7182" s="253" t="s">
        <v>535</v>
      </c>
      <c r="C7182" s="253" t="s">
        <v>479</v>
      </c>
      <c r="D7182" s="253" t="s">
        <v>4</v>
      </c>
      <c r="I7182" s="253"/>
      <c r="J7182" s="253">
        <f t="shared" si="114"/>
        <v>0</v>
      </c>
    </row>
    <row r="7183" spans="1:10">
      <c r="A7183" s="253">
        <v>7375</v>
      </c>
      <c r="B7183" s="253" t="s">
        <v>535</v>
      </c>
      <c r="C7183" s="253" t="s">
        <v>479</v>
      </c>
      <c r="D7183" s="253" t="s">
        <v>4</v>
      </c>
      <c r="I7183" s="253"/>
      <c r="J7183" s="253">
        <f t="shared" si="114"/>
        <v>0</v>
      </c>
    </row>
    <row r="7184" spans="1:10">
      <c r="A7184" s="253">
        <v>7376</v>
      </c>
      <c r="B7184" s="253" t="s">
        <v>535</v>
      </c>
      <c r="C7184" s="253" t="s">
        <v>479</v>
      </c>
      <c r="D7184" s="253" t="s">
        <v>4</v>
      </c>
      <c r="I7184" s="253"/>
      <c r="J7184" s="253">
        <f t="shared" si="114"/>
        <v>0</v>
      </c>
    </row>
    <row r="7185" spans="1:10">
      <c r="A7185" s="253">
        <v>7377</v>
      </c>
      <c r="B7185" s="253" t="s">
        <v>535</v>
      </c>
      <c r="C7185" s="253" t="s">
        <v>479</v>
      </c>
      <c r="D7185" s="253" t="s">
        <v>4</v>
      </c>
      <c r="I7185" s="253"/>
      <c r="J7185" s="253">
        <f t="shared" si="114"/>
        <v>0</v>
      </c>
    </row>
    <row r="7186" spans="1:10">
      <c r="A7186" s="253">
        <v>7378</v>
      </c>
      <c r="B7186" s="253" t="s">
        <v>535</v>
      </c>
      <c r="C7186" s="253" t="s">
        <v>479</v>
      </c>
      <c r="D7186" s="253" t="s">
        <v>4</v>
      </c>
      <c r="I7186" s="253"/>
      <c r="J7186" s="253">
        <f t="shared" si="114"/>
        <v>0</v>
      </c>
    </row>
    <row r="7187" spans="1:10">
      <c r="A7187" s="253">
        <v>7379</v>
      </c>
      <c r="B7187" s="253" t="s">
        <v>535</v>
      </c>
      <c r="C7187" s="253" t="s">
        <v>479</v>
      </c>
      <c r="D7187" s="253" t="s">
        <v>4</v>
      </c>
      <c r="I7187" s="253"/>
      <c r="J7187" s="253">
        <f t="shared" si="114"/>
        <v>0</v>
      </c>
    </row>
    <row r="7188" spans="1:10">
      <c r="A7188" s="253">
        <v>7380</v>
      </c>
      <c r="B7188" s="253" t="s">
        <v>535</v>
      </c>
      <c r="C7188" s="253" t="s">
        <v>479</v>
      </c>
      <c r="D7188" s="253" t="s">
        <v>4</v>
      </c>
      <c r="I7188" s="253"/>
      <c r="J7188" s="253">
        <f t="shared" si="114"/>
        <v>0</v>
      </c>
    </row>
    <row r="7189" spans="1:10">
      <c r="A7189" s="253">
        <v>7381</v>
      </c>
      <c r="B7189" s="253" t="s">
        <v>535</v>
      </c>
      <c r="C7189" s="253" t="s">
        <v>479</v>
      </c>
      <c r="D7189" s="253" t="s">
        <v>4</v>
      </c>
      <c r="I7189" s="253"/>
      <c r="J7189" s="253">
        <f t="shared" si="114"/>
        <v>0</v>
      </c>
    </row>
    <row r="7190" spans="1:10">
      <c r="A7190" s="253">
        <v>7382</v>
      </c>
      <c r="B7190" s="253" t="s">
        <v>535</v>
      </c>
      <c r="C7190" s="253" t="s">
        <v>479</v>
      </c>
      <c r="D7190" s="253" t="s">
        <v>4</v>
      </c>
      <c r="I7190" s="253"/>
      <c r="J7190" s="253">
        <f t="shared" si="114"/>
        <v>0</v>
      </c>
    </row>
    <row r="7191" spans="1:10">
      <c r="A7191" s="253">
        <v>7383</v>
      </c>
      <c r="B7191" s="253" t="s">
        <v>535</v>
      </c>
      <c r="C7191" s="253" t="s">
        <v>479</v>
      </c>
      <c r="D7191" s="253" t="s">
        <v>4</v>
      </c>
      <c r="I7191" s="253"/>
      <c r="J7191" s="253">
        <f t="shared" si="114"/>
        <v>0</v>
      </c>
    </row>
    <row r="7192" spans="1:10">
      <c r="A7192" s="253">
        <v>7384</v>
      </c>
      <c r="B7192" s="253" t="s">
        <v>535</v>
      </c>
      <c r="C7192" s="253" t="s">
        <v>479</v>
      </c>
      <c r="D7192" s="253" t="s">
        <v>4</v>
      </c>
      <c r="I7192" s="253"/>
      <c r="J7192" s="253">
        <f t="shared" si="114"/>
        <v>0</v>
      </c>
    </row>
    <row r="7193" spans="1:10">
      <c r="A7193" s="253">
        <v>7385</v>
      </c>
      <c r="B7193" s="253" t="s">
        <v>535</v>
      </c>
      <c r="C7193" s="253" t="s">
        <v>479</v>
      </c>
      <c r="D7193" s="253" t="s">
        <v>4</v>
      </c>
      <c r="I7193" s="253"/>
      <c r="J7193" s="253">
        <f t="shared" si="114"/>
        <v>0</v>
      </c>
    </row>
    <row r="7194" spans="1:10">
      <c r="A7194" s="253">
        <v>7386</v>
      </c>
      <c r="B7194" s="253" t="s">
        <v>535</v>
      </c>
      <c r="C7194" s="253" t="s">
        <v>479</v>
      </c>
      <c r="D7194" s="253" t="s">
        <v>4</v>
      </c>
      <c r="I7194" s="253"/>
      <c r="J7194" s="253">
        <f t="shared" si="114"/>
        <v>0</v>
      </c>
    </row>
    <row r="7195" spans="1:10">
      <c r="A7195" s="253">
        <v>7387</v>
      </c>
      <c r="B7195" s="253" t="s">
        <v>535</v>
      </c>
      <c r="C7195" s="253" t="s">
        <v>479</v>
      </c>
      <c r="D7195" s="253" t="s">
        <v>4</v>
      </c>
      <c r="I7195" s="253"/>
      <c r="J7195" s="253">
        <f t="shared" si="114"/>
        <v>0</v>
      </c>
    </row>
    <row r="7196" spans="1:10">
      <c r="A7196" s="253">
        <v>7388</v>
      </c>
      <c r="B7196" s="253" t="s">
        <v>535</v>
      </c>
      <c r="C7196" s="253" t="s">
        <v>479</v>
      </c>
      <c r="D7196" s="253" t="s">
        <v>4</v>
      </c>
      <c r="I7196" s="253"/>
      <c r="J7196" s="253">
        <f t="shared" si="114"/>
        <v>0</v>
      </c>
    </row>
    <row r="7197" spans="1:10">
      <c r="A7197" s="253">
        <v>7389</v>
      </c>
      <c r="B7197" s="253" t="s">
        <v>535</v>
      </c>
      <c r="C7197" s="253" t="s">
        <v>479</v>
      </c>
      <c r="D7197" s="253" t="s">
        <v>4</v>
      </c>
      <c r="I7197" s="253"/>
      <c r="J7197" s="253">
        <f t="shared" si="114"/>
        <v>0</v>
      </c>
    </row>
    <row r="7198" spans="1:10">
      <c r="A7198" s="253">
        <v>7390</v>
      </c>
      <c r="B7198" s="253" t="s">
        <v>535</v>
      </c>
      <c r="C7198" s="253" t="s">
        <v>479</v>
      </c>
      <c r="D7198" s="253" t="s">
        <v>4</v>
      </c>
      <c r="I7198" s="253"/>
      <c r="J7198" s="253">
        <f t="shared" si="114"/>
        <v>0</v>
      </c>
    </row>
    <row r="7199" spans="1:10">
      <c r="A7199" s="253">
        <v>7391</v>
      </c>
      <c r="B7199" s="253" t="s">
        <v>535</v>
      </c>
      <c r="C7199" s="253" t="s">
        <v>479</v>
      </c>
      <c r="D7199" s="253" t="s">
        <v>4</v>
      </c>
      <c r="I7199" s="253"/>
      <c r="J7199" s="253">
        <f t="shared" si="114"/>
        <v>0</v>
      </c>
    </row>
    <row r="7200" spans="1:10">
      <c r="A7200" s="253">
        <v>7392</v>
      </c>
      <c r="B7200" s="253" t="s">
        <v>535</v>
      </c>
      <c r="C7200" s="253" t="s">
        <v>479</v>
      </c>
      <c r="D7200" s="253" t="s">
        <v>4</v>
      </c>
      <c r="I7200" s="253"/>
      <c r="J7200" s="253">
        <f t="shared" si="114"/>
        <v>0</v>
      </c>
    </row>
    <row r="7201" spans="1:10">
      <c r="A7201" s="253">
        <v>7393</v>
      </c>
      <c r="B7201" s="253" t="s">
        <v>535</v>
      </c>
      <c r="C7201" s="253" t="s">
        <v>479</v>
      </c>
      <c r="D7201" s="253" t="s">
        <v>4</v>
      </c>
      <c r="I7201" s="253"/>
      <c r="J7201" s="253">
        <f t="shared" si="114"/>
        <v>0</v>
      </c>
    </row>
    <row r="7202" spans="1:10">
      <c r="A7202" s="253">
        <v>7394</v>
      </c>
      <c r="B7202" s="253" t="s">
        <v>535</v>
      </c>
      <c r="C7202" s="253" t="s">
        <v>479</v>
      </c>
      <c r="D7202" s="253" t="s">
        <v>4</v>
      </c>
      <c r="I7202" s="253"/>
      <c r="J7202" s="253">
        <f t="shared" si="114"/>
        <v>0</v>
      </c>
    </row>
    <row r="7203" spans="1:10">
      <c r="A7203" s="253">
        <v>7395</v>
      </c>
      <c r="B7203" s="253" t="s">
        <v>535</v>
      </c>
      <c r="C7203" s="253" t="s">
        <v>479</v>
      </c>
      <c r="D7203" s="253" t="s">
        <v>4</v>
      </c>
      <c r="I7203" s="253"/>
      <c r="J7203" s="253">
        <f t="shared" si="114"/>
        <v>0</v>
      </c>
    </row>
    <row r="7204" spans="1:10">
      <c r="A7204" s="253">
        <v>7396</v>
      </c>
      <c r="B7204" s="253" t="s">
        <v>535</v>
      </c>
      <c r="C7204" s="253" t="s">
        <v>479</v>
      </c>
      <c r="D7204" s="253" t="s">
        <v>4</v>
      </c>
      <c r="I7204" s="253"/>
      <c r="J7204" s="253">
        <f t="shared" si="114"/>
        <v>0</v>
      </c>
    </row>
    <row r="7205" spans="1:10">
      <c r="A7205" s="253">
        <v>7397</v>
      </c>
      <c r="B7205" s="253" t="s">
        <v>535</v>
      </c>
      <c r="C7205" s="253" t="s">
        <v>479</v>
      </c>
      <c r="D7205" s="253" t="s">
        <v>4</v>
      </c>
      <c r="I7205" s="253"/>
      <c r="J7205" s="253">
        <f t="shared" si="114"/>
        <v>0</v>
      </c>
    </row>
    <row r="7206" spans="1:10">
      <c r="A7206" s="253">
        <v>7398</v>
      </c>
      <c r="B7206" s="253" t="s">
        <v>535</v>
      </c>
      <c r="C7206" s="253" t="s">
        <v>479</v>
      </c>
      <c r="D7206" s="253" t="s">
        <v>4</v>
      </c>
      <c r="I7206" s="253"/>
      <c r="J7206" s="253">
        <f t="shared" si="114"/>
        <v>0</v>
      </c>
    </row>
    <row r="7207" spans="1:10">
      <c r="A7207" s="253">
        <v>7399</v>
      </c>
      <c r="B7207" s="253" t="s">
        <v>535</v>
      </c>
      <c r="C7207" s="253" t="s">
        <v>479</v>
      </c>
      <c r="D7207" s="253" t="s">
        <v>4</v>
      </c>
      <c r="I7207" s="253"/>
      <c r="J7207" s="253">
        <f t="shared" si="114"/>
        <v>0</v>
      </c>
    </row>
    <row r="7208" spans="1:10">
      <c r="A7208" s="253">
        <v>7400</v>
      </c>
      <c r="B7208" s="253" t="s">
        <v>535</v>
      </c>
      <c r="C7208" s="253" t="s">
        <v>479</v>
      </c>
      <c r="D7208" s="253" t="s">
        <v>4</v>
      </c>
      <c r="I7208" s="253"/>
      <c r="J7208" s="253">
        <f t="shared" si="114"/>
        <v>0</v>
      </c>
    </row>
    <row r="7209" spans="1:10">
      <c r="A7209" s="253">
        <v>7401</v>
      </c>
      <c r="B7209" s="253" t="s">
        <v>535</v>
      </c>
      <c r="C7209" s="253" t="s">
        <v>479</v>
      </c>
      <c r="D7209" s="253" t="s">
        <v>4</v>
      </c>
      <c r="I7209" s="253"/>
      <c r="J7209" s="253">
        <f t="shared" si="114"/>
        <v>0</v>
      </c>
    </row>
    <row r="7210" spans="1:10">
      <c r="A7210" s="253">
        <v>7402</v>
      </c>
      <c r="B7210" s="253" t="s">
        <v>535</v>
      </c>
      <c r="C7210" s="253" t="s">
        <v>479</v>
      </c>
      <c r="D7210" s="253" t="s">
        <v>4</v>
      </c>
      <c r="I7210" s="253"/>
      <c r="J7210" s="253">
        <f t="shared" si="114"/>
        <v>0</v>
      </c>
    </row>
    <row r="7211" spans="1:10">
      <c r="A7211" s="253">
        <v>7403</v>
      </c>
      <c r="B7211" s="253" t="s">
        <v>535</v>
      </c>
      <c r="C7211" s="253" t="s">
        <v>479</v>
      </c>
      <c r="D7211" s="253" t="s">
        <v>4</v>
      </c>
      <c r="I7211" s="253"/>
      <c r="J7211" s="253">
        <f t="shared" si="114"/>
        <v>0</v>
      </c>
    </row>
    <row r="7212" spans="1:10">
      <c r="A7212" s="253">
        <v>7404</v>
      </c>
      <c r="B7212" s="253" t="s">
        <v>535</v>
      </c>
      <c r="C7212" s="253" t="s">
        <v>479</v>
      </c>
      <c r="D7212" s="253" t="s">
        <v>4</v>
      </c>
      <c r="I7212" s="253"/>
      <c r="J7212" s="253">
        <f t="shared" si="114"/>
        <v>0</v>
      </c>
    </row>
    <row r="7213" spans="1:10">
      <c r="A7213" s="253">
        <v>7405</v>
      </c>
      <c r="B7213" s="253" t="s">
        <v>535</v>
      </c>
      <c r="C7213" s="253" t="s">
        <v>479</v>
      </c>
      <c r="D7213" s="253" t="s">
        <v>4</v>
      </c>
      <c r="I7213" s="253"/>
      <c r="J7213" s="253">
        <f t="shared" si="114"/>
        <v>0</v>
      </c>
    </row>
    <row r="7214" spans="1:10">
      <c r="A7214" s="253">
        <v>7406</v>
      </c>
      <c r="B7214" s="253" t="s">
        <v>535</v>
      </c>
      <c r="C7214" s="253" t="s">
        <v>479</v>
      </c>
      <c r="D7214" s="253" t="s">
        <v>4</v>
      </c>
      <c r="I7214" s="253"/>
      <c r="J7214" s="253">
        <f t="shared" si="114"/>
        <v>0</v>
      </c>
    </row>
    <row r="7215" spans="1:10">
      <c r="A7215" s="253">
        <v>7407</v>
      </c>
      <c r="B7215" s="253" t="s">
        <v>535</v>
      </c>
      <c r="C7215" s="253" t="s">
        <v>479</v>
      </c>
      <c r="D7215" s="253" t="s">
        <v>4</v>
      </c>
      <c r="I7215" s="253"/>
      <c r="J7215" s="253">
        <f t="shared" si="114"/>
        <v>0</v>
      </c>
    </row>
    <row r="7216" spans="1:10">
      <c r="A7216" s="253">
        <v>7408</v>
      </c>
      <c r="B7216" s="253" t="s">
        <v>535</v>
      </c>
      <c r="C7216" s="253" t="s">
        <v>479</v>
      </c>
      <c r="D7216" s="253" t="s">
        <v>4</v>
      </c>
      <c r="I7216" s="253"/>
      <c r="J7216" s="253">
        <f t="shared" si="114"/>
        <v>0</v>
      </c>
    </row>
    <row r="7217" spans="1:10">
      <c r="A7217" s="253">
        <v>7409</v>
      </c>
      <c r="B7217" s="253" t="s">
        <v>535</v>
      </c>
      <c r="C7217" s="253" t="s">
        <v>479</v>
      </c>
      <c r="D7217" s="253" t="s">
        <v>4</v>
      </c>
      <c r="I7217" s="253"/>
      <c r="J7217" s="253">
        <f t="shared" si="114"/>
        <v>0</v>
      </c>
    </row>
    <row r="7218" spans="1:10">
      <c r="A7218" s="253">
        <v>7410</v>
      </c>
      <c r="B7218" s="253" t="s">
        <v>535</v>
      </c>
      <c r="C7218" s="253" t="s">
        <v>479</v>
      </c>
      <c r="D7218" s="253" t="s">
        <v>4</v>
      </c>
      <c r="I7218" s="253"/>
      <c r="J7218" s="253">
        <f t="shared" si="114"/>
        <v>0</v>
      </c>
    </row>
    <row r="7219" spans="1:10">
      <c r="A7219" s="253">
        <v>7411</v>
      </c>
      <c r="B7219" s="253" t="s">
        <v>535</v>
      </c>
      <c r="C7219" s="253" t="s">
        <v>479</v>
      </c>
      <c r="D7219" s="253" t="s">
        <v>4</v>
      </c>
      <c r="I7219" s="253"/>
      <c r="J7219" s="253">
        <f t="shared" si="114"/>
        <v>0</v>
      </c>
    </row>
    <row r="7220" spans="1:10">
      <c r="A7220" s="253">
        <v>7412</v>
      </c>
      <c r="B7220" s="253" t="s">
        <v>535</v>
      </c>
      <c r="C7220" s="253" t="s">
        <v>479</v>
      </c>
      <c r="D7220" s="253" t="s">
        <v>4</v>
      </c>
      <c r="I7220" s="253"/>
      <c r="J7220" s="253">
        <f t="shared" si="114"/>
        <v>0</v>
      </c>
    </row>
    <row r="7221" spans="1:10">
      <c r="A7221" s="253">
        <v>7413</v>
      </c>
      <c r="B7221" s="253" t="s">
        <v>535</v>
      </c>
      <c r="C7221" s="253" t="s">
        <v>479</v>
      </c>
      <c r="D7221" s="253" t="s">
        <v>4</v>
      </c>
      <c r="I7221" s="253"/>
      <c r="J7221" s="253">
        <f t="shared" si="114"/>
        <v>0</v>
      </c>
    </row>
    <row r="7222" spans="1:10">
      <c r="A7222" s="253">
        <v>7414</v>
      </c>
      <c r="B7222" s="253" t="s">
        <v>535</v>
      </c>
      <c r="C7222" s="253" t="s">
        <v>479</v>
      </c>
      <c r="D7222" s="253" t="s">
        <v>4</v>
      </c>
      <c r="I7222" s="253"/>
      <c r="J7222" s="253">
        <f t="shared" si="114"/>
        <v>0</v>
      </c>
    </row>
    <row r="7223" spans="1:10">
      <c r="A7223" s="253">
        <v>7415</v>
      </c>
      <c r="B7223" s="253" t="s">
        <v>535</v>
      </c>
      <c r="C7223" s="253" t="s">
        <v>479</v>
      </c>
      <c r="D7223" s="253" t="s">
        <v>4</v>
      </c>
      <c r="I7223" s="253"/>
      <c r="J7223" s="253">
        <f t="shared" si="114"/>
        <v>0</v>
      </c>
    </row>
    <row r="7224" spans="1:10">
      <c r="A7224" s="253">
        <v>7416</v>
      </c>
      <c r="B7224" s="253" t="s">
        <v>535</v>
      </c>
      <c r="C7224" s="253" t="s">
        <v>479</v>
      </c>
      <c r="D7224" s="253" t="s">
        <v>4</v>
      </c>
      <c r="I7224" s="253"/>
      <c r="J7224" s="253">
        <f t="shared" si="114"/>
        <v>0</v>
      </c>
    </row>
    <row r="7225" spans="1:10">
      <c r="A7225" s="253">
        <v>7417</v>
      </c>
      <c r="B7225" s="253" t="s">
        <v>535</v>
      </c>
      <c r="C7225" s="253" t="s">
        <v>479</v>
      </c>
      <c r="D7225" s="253" t="s">
        <v>4</v>
      </c>
      <c r="I7225" s="253"/>
      <c r="J7225" s="253">
        <f t="shared" si="114"/>
        <v>0</v>
      </c>
    </row>
    <row r="7226" spans="1:10">
      <c r="A7226" s="253">
        <v>7418</v>
      </c>
      <c r="B7226" s="253" t="s">
        <v>535</v>
      </c>
      <c r="C7226" s="253" t="s">
        <v>479</v>
      </c>
      <c r="D7226" s="253" t="s">
        <v>4</v>
      </c>
      <c r="I7226" s="253"/>
      <c r="J7226" s="253">
        <f t="shared" si="114"/>
        <v>0</v>
      </c>
    </row>
    <row r="7227" spans="1:10">
      <c r="A7227" s="253">
        <v>7419</v>
      </c>
      <c r="B7227" s="253" t="s">
        <v>535</v>
      </c>
      <c r="C7227" s="253" t="s">
        <v>479</v>
      </c>
      <c r="D7227" s="253" t="s">
        <v>4</v>
      </c>
      <c r="I7227" s="253"/>
      <c r="J7227" s="253">
        <f t="shared" si="114"/>
        <v>0</v>
      </c>
    </row>
    <row r="7228" spans="1:10">
      <c r="A7228" s="253">
        <v>7420</v>
      </c>
      <c r="B7228" s="253" t="s">
        <v>535</v>
      </c>
      <c r="C7228" s="253" t="s">
        <v>479</v>
      </c>
      <c r="D7228" s="253" t="s">
        <v>4</v>
      </c>
      <c r="I7228" s="253"/>
      <c r="J7228" s="253">
        <f t="shared" si="114"/>
        <v>0</v>
      </c>
    </row>
    <row r="7229" spans="1:10">
      <c r="A7229" s="253">
        <v>7421</v>
      </c>
      <c r="B7229" s="253" t="s">
        <v>535</v>
      </c>
      <c r="C7229" s="253" t="s">
        <v>479</v>
      </c>
      <c r="D7229" s="253" t="s">
        <v>4</v>
      </c>
      <c r="I7229" s="253"/>
      <c r="J7229" s="253">
        <f t="shared" si="114"/>
        <v>0</v>
      </c>
    </row>
    <row r="7230" spans="1:10">
      <c r="A7230" s="253">
        <v>7422</v>
      </c>
      <c r="B7230" s="253" t="s">
        <v>535</v>
      </c>
      <c r="C7230" s="253" t="s">
        <v>479</v>
      </c>
      <c r="D7230" s="253" t="s">
        <v>4</v>
      </c>
      <c r="I7230" s="253"/>
      <c r="J7230" s="253">
        <f t="shared" si="114"/>
        <v>0</v>
      </c>
    </row>
    <row r="7231" spans="1:10">
      <c r="A7231" s="253">
        <v>7423</v>
      </c>
      <c r="B7231" s="253" t="s">
        <v>535</v>
      </c>
      <c r="C7231" s="253" t="s">
        <v>479</v>
      </c>
      <c r="D7231" s="253" t="s">
        <v>4</v>
      </c>
      <c r="I7231" s="253"/>
      <c r="J7231" s="253">
        <f t="shared" si="114"/>
        <v>0</v>
      </c>
    </row>
    <row r="7232" spans="1:10">
      <c r="A7232" s="253">
        <v>7424</v>
      </c>
      <c r="B7232" s="253" t="s">
        <v>535</v>
      </c>
      <c r="C7232" s="253" t="s">
        <v>479</v>
      </c>
      <c r="D7232" s="253" t="s">
        <v>4</v>
      </c>
      <c r="I7232" s="253"/>
      <c r="J7232" s="253">
        <f t="shared" si="114"/>
        <v>0</v>
      </c>
    </row>
    <row r="7233" spans="1:10">
      <c r="A7233" s="253">
        <v>7425</v>
      </c>
      <c r="B7233" s="253" t="s">
        <v>535</v>
      </c>
      <c r="C7233" s="253" t="s">
        <v>479</v>
      </c>
      <c r="D7233" s="253" t="s">
        <v>4</v>
      </c>
      <c r="I7233" s="253"/>
      <c r="J7233" s="253">
        <f t="shared" si="114"/>
        <v>0</v>
      </c>
    </row>
    <row r="7234" spans="1:10">
      <c r="A7234" s="253">
        <v>7426</v>
      </c>
      <c r="B7234" s="253" t="s">
        <v>535</v>
      </c>
      <c r="C7234" s="253" t="s">
        <v>479</v>
      </c>
      <c r="D7234" s="253" t="s">
        <v>4</v>
      </c>
      <c r="I7234" s="253"/>
      <c r="J7234" s="253">
        <f t="shared" si="114"/>
        <v>0</v>
      </c>
    </row>
    <row r="7235" spans="1:10">
      <c r="A7235" s="253">
        <v>7427</v>
      </c>
      <c r="B7235" s="253" t="s">
        <v>535</v>
      </c>
      <c r="C7235" s="253" t="s">
        <v>479</v>
      </c>
      <c r="D7235" s="253" t="s">
        <v>4</v>
      </c>
      <c r="I7235" s="253"/>
      <c r="J7235" s="253">
        <f t="shared" si="114"/>
        <v>0</v>
      </c>
    </row>
    <row r="7236" spans="1:10">
      <c r="A7236" s="253">
        <v>7428</v>
      </c>
      <c r="B7236" s="253" t="s">
        <v>535</v>
      </c>
      <c r="C7236" s="253" t="s">
        <v>479</v>
      </c>
      <c r="D7236" s="253" t="s">
        <v>4</v>
      </c>
      <c r="I7236" s="253"/>
      <c r="J7236" s="253">
        <f t="shared" si="114"/>
        <v>0</v>
      </c>
    </row>
    <row r="7237" spans="1:10">
      <c r="A7237" s="253">
        <v>7429</v>
      </c>
      <c r="B7237" s="253" t="s">
        <v>535</v>
      </c>
      <c r="C7237" s="253" t="s">
        <v>479</v>
      </c>
      <c r="D7237" s="253" t="s">
        <v>4</v>
      </c>
      <c r="I7237" s="253"/>
      <c r="J7237" s="253">
        <f t="shared" si="114"/>
        <v>0</v>
      </c>
    </row>
    <row r="7238" spans="1:10">
      <c r="A7238" s="253">
        <v>7430</v>
      </c>
      <c r="B7238" s="253" t="s">
        <v>535</v>
      </c>
      <c r="C7238" s="253" t="s">
        <v>479</v>
      </c>
      <c r="D7238" s="253" t="s">
        <v>4</v>
      </c>
      <c r="I7238" s="253"/>
      <c r="J7238" s="253">
        <f t="shared" si="114"/>
        <v>0</v>
      </c>
    </row>
    <row r="7239" spans="1:10">
      <c r="A7239" s="253">
        <v>7431</v>
      </c>
      <c r="B7239" s="253" t="s">
        <v>535</v>
      </c>
      <c r="C7239" s="253" t="s">
        <v>479</v>
      </c>
      <c r="D7239" s="253" t="s">
        <v>4</v>
      </c>
      <c r="I7239" s="253"/>
      <c r="J7239" s="253">
        <f t="shared" si="114"/>
        <v>0</v>
      </c>
    </row>
    <row r="7240" spans="1:10">
      <c r="A7240" s="253">
        <v>7432</v>
      </c>
      <c r="B7240" s="253" t="s">
        <v>535</v>
      </c>
      <c r="C7240" s="253" t="s">
        <v>479</v>
      </c>
      <c r="D7240" s="253" t="s">
        <v>4</v>
      </c>
      <c r="I7240" s="253"/>
      <c r="J7240" s="253">
        <f t="shared" si="114"/>
        <v>0</v>
      </c>
    </row>
    <row r="7241" spans="1:10">
      <c r="A7241" s="253">
        <v>7433</v>
      </c>
      <c r="B7241" s="253" t="s">
        <v>535</v>
      </c>
      <c r="C7241" s="253" t="s">
        <v>479</v>
      </c>
      <c r="D7241" s="253" t="s">
        <v>4</v>
      </c>
      <c r="I7241" s="253"/>
      <c r="J7241" s="253">
        <f t="shared" ref="J7241:J7304" si="115">IF(E7241="Category 1",1,IF(E7241="Category 2",2,IF(E7241="Category 3",3,0)))</f>
        <v>0</v>
      </c>
    </row>
    <row r="7242" spans="1:10">
      <c r="A7242" s="253">
        <v>7434</v>
      </c>
      <c r="B7242" s="253" t="s">
        <v>535</v>
      </c>
      <c r="C7242" s="253" t="s">
        <v>479</v>
      </c>
      <c r="D7242" s="253" t="s">
        <v>4</v>
      </c>
      <c r="I7242" s="253"/>
      <c r="J7242" s="253">
        <f t="shared" si="115"/>
        <v>0</v>
      </c>
    </row>
    <row r="7243" spans="1:10">
      <c r="A7243" s="253">
        <v>7435</v>
      </c>
      <c r="B7243" s="253" t="s">
        <v>535</v>
      </c>
      <c r="C7243" s="253" t="s">
        <v>479</v>
      </c>
      <c r="D7243" s="253" t="s">
        <v>4</v>
      </c>
      <c r="I7243" s="253"/>
      <c r="J7243" s="253">
        <f t="shared" si="115"/>
        <v>0</v>
      </c>
    </row>
    <row r="7244" spans="1:10">
      <c r="A7244" s="253">
        <v>7436</v>
      </c>
      <c r="B7244" s="253" t="s">
        <v>535</v>
      </c>
      <c r="C7244" s="253" t="s">
        <v>479</v>
      </c>
      <c r="D7244" s="253" t="s">
        <v>4</v>
      </c>
      <c r="I7244" s="253"/>
      <c r="J7244" s="253">
        <f t="shared" si="115"/>
        <v>0</v>
      </c>
    </row>
    <row r="7245" spans="1:10">
      <c r="A7245" s="253">
        <v>7437</v>
      </c>
      <c r="B7245" s="253" t="s">
        <v>535</v>
      </c>
      <c r="C7245" s="253" t="s">
        <v>479</v>
      </c>
      <c r="D7245" s="253" t="s">
        <v>4</v>
      </c>
      <c r="I7245" s="253"/>
      <c r="J7245" s="253">
        <f t="shared" si="115"/>
        <v>0</v>
      </c>
    </row>
    <row r="7246" spans="1:10">
      <c r="A7246" s="253">
        <v>7438</v>
      </c>
      <c r="B7246" s="253" t="s">
        <v>535</v>
      </c>
      <c r="C7246" s="253" t="s">
        <v>479</v>
      </c>
      <c r="D7246" s="253" t="s">
        <v>4</v>
      </c>
      <c r="I7246" s="253"/>
      <c r="J7246" s="253">
        <f t="shared" si="115"/>
        <v>0</v>
      </c>
    </row>
    <row r="7247" spans="1:10">
      <c r="A7247" s="253">
        <v>7439</v>
      </c>
      <c r="B7247" s="253" t="s">
        <v>535</v>
      </c>
      <c r="C7247" s="253" t="s">
        <v>479</v>
      </c>
      <c r="D7247" s="253" t="s">
        <v>4</v>
      </c>
      <c r="I7247" s="253"/>
      <c r="J7247" s="253">
        <f t="shared" si="115"/>
        <v>0</v>
      </c>
    </row>
    <row r="7248" spans="1:10">
      <c r="A7248" s="253">
        <v>7440</v>
      </c>
      <c r="B7248" s="253" t="s">
        <v>535</v>
      </c>
      <c r="C7248" s="253" t="s">
        <v>479</v>
      </c>
      <c r="D7248" s="253" t="s">
        <v>4</v>
      </c>
      <c r="I7248" s="253"/>
      <c r="J7248" s="253">
        <f t="shared" si="115"/>
        <v>0</v>
      </c>
    </row>
    <row r="7249" spans="1:10">
      <c r="A7249" s="253">
        <v>7441</v>
      </c>
      <c r="B7249" s="253" t="s">
        <v>535</v>
      </c>
      <c r="C7249" s="253" t="s">
        <v>479</v>
      </c>
      <c r="D7249" s="253" t="s">
        <v>4</v>
      </c>
      <c r="I7249" s="253"/>
      <c r="J7249" s="253">
        <f t="shared" si="115"/>
        <v>0</v>
      </c>
    </row>
    <row r="7250" spans="1:10">
      <c r="A7250" s="253">
        <v>7442</v>
      </c>
      <c r="B7250" s="253" t="s">
        <v>535</v>
      </c>
      <c r="C7250" s="253" t="s">
        <v>479</v>
      </c>
      <c r="D7250" s="253" t="s">
        <v>4</v>
      </c>
      <c r="I7250" s="253"/>
      <c r="J7250" s="253">
        <f t="shared" si="115"/>
        <v>0</v>
      </c>
    </row>
    <row r="7251" spans="1:10">
      <c r="A7251" s="253">
        <v>7443</v>
      </c>
      <c r="B7251" s="253" t="s">
        <v>535</v>
      </c>
      <c r="C7251" s="253" t="s">
        <v>479</v>
      </c>
      <c r="D7251" s="253" t="s">
        <v>4</v>
      </c>
      <c r="I7251" s="253"/>
      <c r="J7251" s="253">
        <f t="shared" si="115"/>
        <v>0</v>
      </c>
    </row>
    <row r="7252" spans="1:10">
      <c r="A7252" s="253">
        <v>7444</v>
      </c>
      <c r="B7252" s="253" t="s">
        <v>535</v>
      </c>
      <c r="C7252" s="253" t="s">
        <v>479</v>
      </c>
      <c r="D7252" s="253" t="s">
        <v>4</v>
      </c>
      <c r="I7252" s="253"/>
      <c r="J7252" s="253">
        <f t="shared" si="115"/>
        <v>0</v>
      </c>
    </row>
    <row r="7253" spans="1:10">
      <c r="A7253" s="253">
        <v>7445</v>
      </c>
      <c r="B7253" s="253" t="s">
        <v>535</v>
      </c>
      <c r="C7253" s="253" t="s">
        <v>479</v>
      </c>
      <c r="D7253" s="253" t="s">
        <v>4</v>
      </c>
      <c r="I7253" s="253"/>
      <c r="J7253" s="253">
        <f t="shared" si="115"/>
        <v>0</v>
      </c>
    </row>
    <row r="7254" spans="1:10">
      <c r="A7254" s="253">
        <v>7446</v>
      </c>
      <c r="B7254" s="253" t="s">
        <v>535</v>
      </c>
      <c r="C7254" s="253" t="s">
        <v>479</v>
      </c>
      <c r="D7254" s="253" t="s">
        <v>4</v>
      </c>
      <c r="I7254" s="253"/>
      <c r="J7254" s="253">
        <f t="shared" si="115"/>
        <v>0</v>
      </c>
    </row>
    <row r="7255" spans="1:10">
      <c r="A7255" s="253">
        <v>7447</v>
      </c>
      <c r="B7255" s="253" t="s">
        <v>535</v>
      </c>
      <c r="C7255" s="253" t="s">
        <v>479</v>
      </c>
      <c r="D7255" s="253" t="s">
        <v>4</v>
      </c>
      <c r="I7255" s="253"/>
      <c r="J7255" s="253">
        <f t="shared" si="115"/>
        <v>0</v>
      </c>
    </row>
    <row r="7256" spans="1:10">
      <c r="A7256" s="253">
        <v>7448</v>
      </c>
      <c r="B7256" s="253" t="s">
        <v>535</v>
      </c>
      <c r="C7256" s="253" t="s">
        <v>479</v>
      </c>
      <c r="D7256" s="253" t="s">
        <v>4</v>
      </c>
      <c r="I7256" s="253"/>
      <c r="J7256" s="253">
        <f t="shared" si="115"/>
        <v>0</v>
      </c>
    </row>
    <row r="7257" spans="1:10">
      <c r="A7257" s="253">
        <v>7449</v>
      </c>
      <c r="B7257" s="253" t="s">
        <v>535</v>
      </c>
      <c r="C7257" s="253" t="s">
        <v>479</v>
      </c>
      <c r="D7257" s="253" t="s">
        <v>4</v>
      </c>
      <c r="I7257" s="253"/>
      <c r="J7257" s="253">
        <f t="shared" si="115"/>
        <v>0</v>
      </c>
    </row>
    <row r="7258" spans="1:10">
      <c r="A7258" s="253">
        <v>7450</v>
      </c>
      <c r="B7258" s="253" t="s">
        <v>535</v>
      </c>
      <c r="C7258" s="253" t="s">
        <v>479</v>
      </c>
      <c r="D7258" s="253" t="s">
        <v>4</v>
      </c>
      <c r="I7258" s="253"/>
      <c r="J7258" s="253">
        <f t="shared" si="115"/>
        <v>0</v>
      </c>
    </row>
    <row r="7259" spans="1:10">
      <c r="A7259" s="253">
        <v>7451</v>
      </c>
      <c r="B7259" s="253" t="s">
        <v>535</v>
      </c>
      <c r="C7259" s="253" t="s">
        <v>479</v>
      </c>
      <c r="D7259" s="253" t="s">
        <v>4</v>
      </c>
      <c r="I7259" s="253"/>
      <c r="J7259" s="253">
        <f t="shared" si="115"/>
        <v>0</v>
      </c>
    </row>
    <row r="7260" spans="1:10">
      <c r="A7260" s="253">
        <v>7452</v>
      </c>
      <c r="B7260" s="253" t="s">
        <v>535</v>
      </c>
      <c r="C7260" s="253" t="s">
        <v>479</v>
      </c>
      <c r="D7260" s="253" t="s">
        <v>4</v>
      </c>
      <c r="I7260" s="253"/>
      <c r="J7260" s="253">
        <f t="shared" si="115"/>
        <v>0</v>
      </c>
    </row>
    <row r="7261" spans="1:10">
      <c r="A7261" s="253">
        <v>7453</v>
      </c>
      <c r="B7261" s="253" t="s">
        <v>535</v>
      </c>
      <c r="C7261" s="253" t="s">
        <v>479</v>
      </c>
      <c r="D7261" s="253" t="s">
        <v>4</v>
      </c>
      <c r="I7261" s="253"/>
      <c r="J7261" s="253">
        <f t="shared" si="115"/>
        <v>0</v>
      </c>
    </row>
    <row r="7262" spans="1:10">
      <c r="A7262" s="253">
        <v>7454</v>
      </c>
      <c r="B7262" s="253" t="s">
        <v>535</v>
      </c>
      <c r="C7262" s="253" t="s">
        <v>479</v>
      </c>
      <c r="D7262" s="253" t="s">
        <v>4</v>
      </c>
      <c r="I7262" s="253"/>
      <c r="J7262" s="253">
        <f t="shared" si="115"/>
        <v>0</v>
      </c>
    </row>
    <row r="7263" spans="1:10">
      <c r="A7263" s="253">
        <v>7455</v>
      </c>
      <c r="B7263" s="253" t="s">
        <v>535</v>
      </c>
      <c r="C7263" s="253" t="s">
        <v>479</v>
      </c>
      <c r="D7263" s="253" t="s">
        <v>4</v>
      </c>
      <c r="I7263" s="253"/>
      <c r="J7263" s="253">
        <f t="shared" si="115"/>
        <v>0</v>
      </c>
    </row>
    <row r="7264" spans="1:10">
      <c r="A7264" s="253">
        <v>7456</v>
      </c>
      <c r="B7264" s="253" t="s">
        <v>535</v>
      </c>
      <c r="C7264" s="253" t="s">
        <v>479</v>
      </c>
      <c r="D7264" s="253" t="s">
        <v>4</v>
      </c>
      <c r="I7264" s="253"/>
      <c r="J7264" s="253">
        <f t="shared" si="115"/>
        <v>0</v>
      </c>
    </row>
    <row r="7265" spans="1:10">
      <c r="A7265" s="253">
        <v>7457</v>
      </c>
      <c r="B7265" s="253" t="s">
        <v>535</v>
      </c>
      <c r="C7265" s="253" t="s">
        <v>479</v>
      </c>
      <c r="D7265" s="253" t="s">
        <v>4</v>
      </c>
      <c r="I7265" s="253"/>
      <c r="J7265" s="253">
        <f t="shared" si="115"/>
        <v>0</v>
      </c>
    </row>
    <row r="7266" spans="1:10">
      <c r="A7266" s="253">
        <v>7458</v>
      </c>
      <c r="B7266" s="253" t="s">
        <v>535</v>
      </c>
      <c r="C7266" s="253" t="s">
        <v>479</v>
      </c>
      <c r="D7266" s="253" t="s">
        <v>4</v>
      </c>
      <c r="I7266" s="253"/>
      <c r="J7266" s="253">
        <f t="shared" si="115"/>
        <v>0</v>
      </c>
    </row>
    <row r="7267" spans="1:10">
      <c r="A7267" s="253">
        <v>7459</v>
      </c>
      <c r="B7267" s="253" t="s">
        <v>535</v>
      </c>
      <c r="C7267" s="253" t="s">
        <v>479</v>
      </c>
      <c r="D7267" s="253" t="s">
        <v>4</v>
      </c>
      <c r="I7267" s="253"/>
      <c r="J7267" s="253">
        <f t="shared" si="115"/>
        <v>0</v>
      </c>
    </row>
    <row r="7268" spans="1:10">
      <c r="A7268" s="253">
        <v>7460</v>
      </c>
      <c r="B7268" s="253" t="s">
        <v>535</v>
      </c>
      <c r="C7268" s="253" t="s">
        <v>479</v>
      </c>
      <c r="D7268" s="253" t="s">
        <v>4</v>
      </c>
      <c r="I7268" s="253"/>
      <c r="J7268" s="253">
        <f t="shared" si="115"/>
        <v>0</v>
      </c>
    </row>
    <row r="7269" spans="1:10">
      <c r="A7269" s="253">
        <v>7461</v>
      </c>
      <c r="B7269" s="253" t="s">
        <v>535</v>
      </c>
      <c r="C7269" s="253" t="s">
        <v>479</v>
      </c>
      <c r="D7269" s="253" t="s">
        <v>4</v>
      </c>
      <c r="I7269" s="253"/>
      <c r="J7269" s="253">
        <f t="shared" si="115"/>
        <v>0</v>
      </c>
    </row>
    <row r="7270" spans="1:10">
      <c r="A7270" s="253">
        <v>7462</v>
      </c>
      <c r="B7270" s="253" t="s">
        <v>535</v>
      </c>
      <c r="C7270" s="253" t="s">
        <v>479</v>
      </c>
      <c r="D7270" s="253" t="s">
        <v>4</v>
      </c>
      <c r="I7270" s="253"/>
      <c r="J7270" s="253">
        <f t="shared" si="115"/>
        <v>0</v>
      </c>
    </row>
    <row r="7271" spans="1:10">
      <c r="A7271" s="253">
        <v>7463</v>
      </c>
      <c r="B7271" s="253" t="s">
        <v>535</v>
      </c>
      <c r="C7271" s="253" t="s">
        <v>479</v>
      </c>
      <c r="D7271" s="253" t="s">
        <v>4</v>
      </c>
      <c r="I7271" s="253"/>
      <c r="J7271" s="253">
        <f t="shared" si="115"/>
        <v>0</v>
      </c>
    </row>
    <row r="7272" spans="1:10">
      <c r="A7272" s="253">
        <v>7464</v>
      </c>
      <c r="B7272" s="253" t="s">
        <v>535</v>
      </c>
      <c r="C7272" s="253" t="s">
        <v>479</v>
      </c>
      <c r="D7272" s="253" t="s">
        <v>4</v>
      </c>
      <c r="I7272" s="253"/>
      <c r="J7272" s="253">
        <f t="shared" si="115"/>
        <v>0</v>
      </c>
    </row>
    <row r="7273" spans="1:10">
      <c r="A7273" s="253">
        <v>7465</v>
      </c>
      <c r="B7273" s="253" t="s">
        <v>535</v>
      </c>
      <c r="C7273" s="253" t="s">
        <v>479</v>
      </c>
      <c r="D7273" s="253" t="s">
        <v>4</v>
      </c>
      <c r="I7273" s="253"/>
      <c r="J7273" s="253">
        <f t="shared" si="115"/>
        <v>0</v>
      </c>
    </row>
    <row r="7274" spans="1:10">
      <c r="A7274" s="253">
        <v>7466</v>
      </c>
      <c r="B7274" s="253" t="s">
        <v>535</v>
      </c>
      <c r="C7274" s="253" t="s">
        <v>479</v>
      </c>
      <c r="D7274" s="253" t="s">
        <v>4</v>
      </c>
      <c r="I7274" s="253"/>
      <c r="J7274" s="253">
        <f t="shared" si="115"/>
        <v>0</v>
      </c>
    </row>
    <row r="7275" spans="1:10">
      <c r="A7275" s="253">
        <v>7467</v>
      </c>
      <c r="B7275" s="253" t="s">
        <v>535</v>
      </c>
      <c r="C7275" s="253" t="s">
        <v>479</v>
      </c>
      <c r="D7275" s="253" t="s">
        <v>4</v>
      </c>
      <c r="I7275" s="253"/>
      <c r="J7275" s="253">
        <f t="shared" si="115"/>
        <v>0</v>
      </c>
    </row>
    <row r="7276" spans="1:10">
      <c r="A7276" s="253">
        <v>7468</v>
      </c>
      <c r="B7276" s="253" t="s">
        <v>535</v>
      </c>
      <c r="C7276" s="253" t="s">
        <v>479</v>
      </c>
      <c r="D7276" s="253" t="s">
        <v>4</v>
      </c>
      <c r="I7276" s="253"/>
      <c r="J7276" s="253">
        <f t="shared" si="115"/>
        <v>0</v>
      </c>
    </row>
    <row r="7277" spans="1:10">
      <c r="A7277" s="253">
        <v>7469</v>
      </c>
      <c r="B7277" s="253" t="s">
        <v>535</v>
      </c>
      <c r="C7277" s="253" t="s">
        <v>479</v>
      </c>
      <c r="D7277" s="253" t="s">
        <v>4</v>
      </c>
      <c r="I7277" s="253"/>
      <c r="J7277" s="253">
        <f t="shared" si="115"/>
        <v>0</v>
      </c>
    </row>
    <row r="7278" spans="1:10">
      <c r="A7278" s="253">
        <v>7470</v>
      </c>
      <c r="B7278" s="253" t="s">
        <v>535</v>
      </c>
      <c r="C7278" s="253" t="s">
        <v>479</v>
      </c>
      <c r="D7278" s="253" t="s">
        <v>4</v>
      </c>
      <c r="I7278" s="253"/>
      <c r="J7278" s="253">
        <f t="shared" si="115"/>
        <v>0</v>
      </c>
    </row>
    <row r="7279" spans="1:10">
      <c r="A7279" s="253">
        <v>7471</v>
      </c>
      <c r="B7279" s="253" t="s">
        <v>535</v>
      </c>
      <c r="C7279" s="253" t="s">
        <v>479</v>
      </c>
      <c r="D7279" s="253" t="s">
        <v>4</v>
      </c>
      <c r="I7279" s="253"/>
      <c r="J7279" s="253">
        <f t="shared" si="115"/>
        <v>0</v>
      </c>
    </row>
    <row r="7280" spans="1:10">
      <c r="A7280" s="253">
        <v>7472</v>
      </c>
      <c r="B7280" s="253" t="s">
        <v>535</v>
      </c>
      <c r="C7280" s="253" t="s">
        <v>479</v>
      </c>
      <c r="D7280" s="253" t="s">
        <v>4</v>
      </c>
      <c r="I7280" s="253"/>
      <c r="J7280" s="253">
        <f t="shared" si="115"/>
        <v>0</v>
      </c>
    </row>
    <row r="7281" spans="1:10">
      <c r="A7281" s="253">
        <v>7473</v>
      </c>
      <c r="B7281" s="253" t="s">
        <v>535</v>
      </c>
      <c r="C7281" s="253" t="s">
        <v>479</v>
      </c>
      <c r="D7281" s="253" t="s">
        <v>4</v>
      </c>
      <c r="I7281" s="253"/>
      <c r="J7281" s="253">
        <f t="shared" si="115"/>
        <v>0</v>
      </c>
    </row>
    <row r="7282" spans="1:10">
      <c r="A7282" s="253">
        <v>7474</v>
      </c>
      <c r="B7282" s="253" t="s">
        <v>535</v>
      </c>
      <c r="C7282" s="253" t="s">
        <v>479</v>
      </c>
      <c r="D7282" s="253" t="s">
        <v>4</v>
      </c>
      <c r="I7282" s="253"/>
      <c r="J7282" s="253">
        <f t="shared" si="115"/>
        <v>0</v>
      </c>
    </row>
    <row r="7283" spans="1:10">
      <c r="A7283" s="253">
        <v>7475</v>
      </c>
      <c r="B7283" s="253" t="s">
        <v>535</v>
      </c>
      <c r="C7283" s="253" t="s">
        <v>479</v>
      </c>
      <c r="D7283" s="253" t="s">
        <v>4</v>
      </c>
      <c r="I7283" s="253"/>
      <c r="J7283" s="253">
        <f t="shared" si="115"/>
        <v>0</v>
      </c>
    </row>
    <row r="7284" spans="1:10">
      <c r="A7284" s="253">
        <v>7476</v>
      </c>
      <c r="B7284" s="253" t="s">
        <v>535</v>
      </c>
      <c r="C7284" s="253" t="s">
        <v>479</v>
      </c>
      <c r="D7284" s="253" t="s">
        <v>4</v>
      </c>
      <c r="I7284" s="253"/>
      <c r="J7284" s="253">
        <f t="shared" si="115"/>
        <v>0</v>
      </c>
    </row>
    <row r="7285" spans="1:10">
      <c r="A7285" s="253">
        <v>7477</v>
      </c>
      <c r="B7285" s="253" t="s">
        <v>535</v>
      </c>
      <c r="C7285" s="253" t="s">
        <v>479</v>
      </c>
      <c r="D7285" s="253" t="s">
        <v>4</v>
      </c>
      <c r="I7285" s="253"/>
      <c r="J7285" s="253">
        <f t="shared" si="115"/>
        <v>0</v>
      </c>
    </row>
    <row r="7286" spans="1:10">
      <c r="A7286" s="253">
        <v>7478</v>
      </c>
      <c r="B7286" s="253" t="s">
        <v>535</v>
      </c>
      <c r="C7286" s="253" t="s">
        <v>479</v>
      </c>
      <c r="D7286" s="253" t="s">
        <v>4</v>
      </c>
      <c r="I7286" s="253"/>
      <c r="J7286" s="253">
        <f t="shared" si="115"/>
        <v>0</v>
      </c>
    </row>
    <row r="7287" spans="1:10">
      <c r="A7287" s="253">
        <v>7479</v>
      </c>
      <c r="B7287" s="253" t="s">
        <v>535</v>
      </c>
      <c r="C7287" s="253" t="s">
        <v>479</v>
      </c>
      <c r="D7287" s="253" t="s">
        <v>4</v>
      </c>
      <c r="I7287" s="253"/>
      <c r="J7287" s="253">
        <f t="shared" si="115"/>
        <v>0</v>
      </c>
    </row>
    <row r="7288" spans="1:10">
      <c r="A7288" s="253">
        <v>7480</v>
      </c>
      <c r="B7288" s="253" t="s">
        <v>535</v>
      </c>
      <c r="C7288" s="253" t="s">
        <v>479</v>
      </c>
      <c r="D7288" s="253" t="s">
        <v>4</v>
      </c>
      <c r="I7288" s="253"/>
      <c r="J7288" s="253">
        <f t="shared" si="115"/>
        <v>0</v>
      </c>
    </row>
    <row r="7289" spans="1:10">
      <c r="A7289" s="253">
        <v>7481</v>
      </c>
      <c r="B7289" s="253" t="s">
        <v>535</v>
      </c>
      <c r="C7289" s="253" t="s">
        <v>479</v>
      </c>
      <c r="D7289" s="253" t="s">
        <v>4</v>
      </c>
      <c r="I7289" s="253"/>
      <c r="J7289" s="253">
        <f t="shared" si="115"/>
        <v>0</v>
      </c>
    </row>
    <row r="7290" spans="1:10">
      <c r="A7290" s="253">
        <v>7482</v>
      </c>
      <c r="B7290" s="253" t="s">
        <v>535</v>
      </c>
      <c r="C7290" s="253" t="s">
        <v>479</v>
      </c>
      <c r="D7290" s="253" t="s">
        <v>4</v>
      </c>
      <c r="I7290" s="253"/>
      <c r="J7290" s="253">
        <f t="shared" si="115"/>
        <v>0</v>
      </c>
    </row>
    <row r="7291" spans="1:10">
      <c r="A7291" s="253">
        <v>7483</v>
      </c>
      <c r="B7291" s="253" t="s">
        <v>535</v>
      </c>
      <c r="C7291" s="253" t="s">
        <v>479</v>
      </c>
      <c r="D7291" s="253" t="s">
        <v>4</v>
      </c>
      <c r="I7291" s="253"/>
      <c r="J7291" s="253">
        <f t="shared" si="115"/>
        <v>0</v>
      </c>
    </row>
    <row r="7292" spans="1:10">
      <c r="A7292" s="253">
        <v>7484</v>
      </c>
      <c r="B7292" s="253" t="s">
        <v>535</v>
      </c>
      <c r="C7292" s="253" t="s">
        <v>479</v>
      </c>
      <c r="D7292" s="253" t="s">
        <v>4</v>
      </c>
      <c r="I7292" s="253"/>
      <c r="J7292" s="253">
        <f t="shared" si="115"/>
        <v>0</v>
      </c>
    </row>
    <row r="7293" spans="1:10">
      <c r="A7293" s="253">
        <v>7485</v>
      </c>
      <c r="B7293" s="253" t="s">
        <v>535</v>
      </c>
      <c r="C7293" s="253" t="s">
        <v>479</v>
      </c>
      <c r="D7293" s="253" t="s">
        <v>4</v>
      </c>
      <c r="I7293" s="253"/>
      <c r="J7293" s="253">
        <f t="shared" si="115"/>
        <v>0</v>
      </c>
    </row>
    <row r="7294" spans="1:10">
      <c r="A7294" s="253">
        <v>7486</v>
      </c>
      <c r="B7294" s="253" t="s">
        <v>535</v>
      </c>
      <c r="C7294" s="253" t="s">
        <v>479</v>
      </c>
      <c r="D7294" s="253" t="s">
        <v>4</v>
      </c>
      <c r="I7294" s="253"/>
      <c r="J7294" s="253">
        <f t="shared" si="115"/>
        <v>0</v>
      </c>
    </row>
    <row r="7295" spans="1:10">
      <c r="A7295" s="253">
        <v>7487</v>
      </c>
      <c r="B7295" s="253" t="s">
        <v>535</v>
      </c>
      <c r="C7295" s="253" t="s">
        <v>479</v>
      </c>
      <c r="D7295" s="253" t="s">
        <v>4</v>
      </c>
      <c r="I7295" s="253"/>
      <c r="J7295" s="253">
        <f t="shared" si="115"/>
        <v>0</v>
      </c>
    </row>
    <row r="7296" spans="1:10">
      <c r="A7296" s="253">
        <v>7488</v>
      </c>
      <c r="B7296" s="253" t="s">
        <v>535</v>
      </c>
      <c r="C7296" s="253" t="s">
        <v>479</v>
      </c>
      <c r="D7296" s="253" t="s">
        <v>4</v>
      </c>
      <c r="I7296" s="253"/>
      <c r="J7296" s="253">
        <f t="shared" si="115"/>
        <v>0</v>
      </c>
    </row>
    <row r="7297" spans="1:10">
      <c r="A7297" s="253">
        <v>7489</v>
      </c>
      <c r="B7297" s="253" t="s">
        <v>535</v>
      </c>
      <c r="C7297" s="253" t="s">
        <v>479</v>
      </c>
      <c r="D7297" s="253" t="s">
        <v>4</v>
      </c>
      <c r="I7297" s="253"/>
      <c r="J7297" s="253">
        <f t="shared" si="115"/>
        <v>0</v>
      </c>
    </row>
    <row r="7298" spans="1:10">
      <c r="A7298" s="253">
        <v>7490</v>
      </c>
      <c r="B7298" s="253" t="s">
        <v>535</v>
      </c>
      <c r="C7298" s="253" t="s">
        <v>479</v>
      </c>
      <c r="D7298" s="253" t="s">
        <v>4</v>
      </c>
      <c r="I7298" s="253"/>
      <c r="J7298" s="253">
        <f t="shared" si="115"/>
        <v>0</v>
      </c>
    </row>
    <row r="7299" spans="1:10">
      <c r="A7299" s="253">
        <v>7491</v>
      </c>
      <c r="B7299" s="253" t="s">
        <v>535</v>
      </c>
      <c r="C7299" s="253" t="s">
        <v>479</v>
      </c>
      <c r="D7299" s="253" t="s">
        <v>4</v>
      </c>
      <c r="I7299" s="253"/>
      <c r="J7299" s="253">
        <f t="shared" si="115"/>
        <v>0</v>
      </c>
    </row>
    <row r="7300" spans="1:10">
      <c r="A7300" s="253">
        <v>7492</v>
      </c>
      <c r="B7300" s="253" t="s">
        <v>535</v>
      </c>
      <c r="C7300" s="253" t="s">
        <v>479</v>
      </c>
      <c r="D7300" s="253" t="s">
        <v>4</v>
      </c>
      <c r="I7300" s="253"/>
      <c r="J7300" s="253">
        <f t="shared" si="115"/>
        <v>0</v>
      </c>
    </row>
    <row r="7301" spans="1:10">
      <c r="A7301" s="253">
        <v>7493</v>
      </c>
      <c r="B7301" s="253" t="s">
        <v>535</v>
      </c>
      <c r="C7301" s="253" t="s">
        <v>479</v>
      </c>
      <c r="D7301" s="253" t="s">
        <v>4</v>
      </c>
      <c r="I7301" s="253"/>
      <c r="J7301" s="253">
        <f t="shared" si="115"/>
        <v>0</v>
      </c>
    </row>
    <row r="7302" spans="1:10">
      <c r="A7302" s="253">
        <v>7494</v>
      </c>
      <c r="B7302" s="253" t="s">
        <v>535</v>
      </c>
      <c r="C7302" s="253" t="s">
        <v>479</v>
      </c>
      <c r="D7302" s="253" t="s">
        <v>4</v>
      </c>
      <c r="I7302" s="253"/>
      <c r="J7302" s="253">
        <f t="shared" si="115"/>
        <v>0</v>
      </c>
    </row>
    <row r="7303" spans="1:10">
      <c r="A7303" s="253">
        <v>7495</v>
      </c>
      <c r="B7303" s="253" t="s">
        <v>535</v>
      </c>
      <c r="C7303" s="253" t="s">
        <v>479</v>
      </c>
      <c r="D7303" s="253" t="s">
        <v>4</v>
      </c>
      <c r="I7303" s="253"/>
      <c r="J7303" s="253">
        <f t="shared" si="115"/>
        <v>0</v>
      </c>
    </row>
    <row r="7304" spans="1:10">
      <c r="A7304" s="253">
        <v>7496</v>
      </c>
      <c r="B7304" s="253" t="s">
        <v>535</v>
      </c>
      <c r="C7304" s="253" t="s">
        <v>479</v>
      </c>
      <c r="D7304" s="253" t="s">
        <v>4</v>
      </c>
      <c r="I7304" s="253"/>
      <c r="J7304" s="253">
        <f t="shared" si="115"/>
        <v>0</v>
      </c>
    </row>
    <row r="7305" spans="1:10">
      <c r="A7305" s="253">
        <v>7497</v>
      </c>
      <c r="B7305" s="253" t="s">
        <v>535</v>
      </c>
      <c r="C7305" s="253" t="s">
        <v>479</v>
      </c>
      <c r="D7305" s="253" t="s">
        <v>4</v>
      </c>
      <c r="I7305" s="253"/>
      <c r="J7305" s="253">
        <f t="shared" ref="J7305:J7368" si="116">IF(E7305="Category 1",1,IF(E7305="Category 2",2,IF(E7305="Category 3",3,0)))</f>
        <v>0</v>
      </c>
    </row>
    <row r="7306" spans="1:10">
      <c r="A7306" s="253">
        <v>7498</v>
      </c>
      <c r="B7306" s="253" t="s">
        <v>535</v>
      </c>
      <c r="C7306" s="253" t="s">
        <v>479</v>
      </c>
      <c r="D7306" s="253" t="s">
        <v>4</v>
      </c>
      <c r="I7306" s="253"/>
      <c r="J7306" s="253">
        <f t="shared" si="116"/>
        <v>0</v>
      </c>
    </row>
    <row r="7307" spans="1:10">
      <c r="A7307" s="253">
        <v>7499</v>
      </c>
      <c r="B7307" s="253" t="s">
        <v>535</v>
      </c>
      <c r="C7307" s="253" t="s">
        <v>479</v>
      </c>
      <c r="D7307" s="253" t="s">
        <v>4</v>
      </c>
      <c r="I7307" s="253"/>
      <c r="J7307" s="253">
        <f t="shared" si="116"/>
        <v>0</v>
      </c>
    </row>
    <row r="7308" spans="1:10">
      <c r="A7308" s="253">
        <v>7500</v>
      </c>
      <c r="B7308" s="253" t="s">
        <v>535</v>
      </c>
      <c r="C7308" s="253" t="s">
        <v>479</v>
      </c>
      <c r="D7308" s="253" t="s">
        <v>4</v>
      </c>
      <c r="I7308" s="253"/>
      <c r="J7308" s="253">
        <f t="shared" si="116"/>
        <v>0</v>
      </c>
    </row>
    <row r="7309" spans="1:10">
      <c r="A7309" s="253">
        <v>7501</v>
      </c>
      <c r="B7309" s="253" t="s">
        <v>535</v>
      </c>
      <c r="C7309" s="253" t="s">
        <v>479</v>
      </c>
      <c r="D7309" s="253" t="s">
        <v>4</v>
      </c>
      <c r="I7309" s="253"/>
      <c r="J7309" s="253">
        <f t="shared" si="116"/>
        <v>0</v>
      </c>
    </row>
    <row r="7310" spans="1:10">
      <c r="A7310" s="253">
        <v>7502</v>
      </c>
      <c r="B7310" s="253" t="s">
        <v>535</v>
      </c>
      <c r="C7310" s="253" t="s">
        <v>479</v>
      </c>
      <c r="D7310" s="253" t="s">
        <v>4</v>
      </c>
      <c r="I7310" s="253"/>
      <c r="J7310" s="253">
        <f t="shared" si="116"/>
        <v>0</v>
      </c>
    </row>
    <row r="7311" spans="1:10">
      <c r="A7311" s="253">
        <v>7503</v>
      </c>
      <c r="B7311" s="253" t="s">
        <v>535</v>
      </c>
      <c r="C7311" s="253" t="s">
        <v>479</v>
      </c>
      <c r="D7311" s="253" t="s">
        <v>4</v>
      </c>
      <c r="I7311" s="253"/>
      <c r="J7311" s="253">
        <f t="shared" si="116"/>
        <v>0</v>
      </c>
    </row>
    <row r="7312" spans="1:10">
      <c r="A7312" s="253">
        <v>7504</v>
      </c>
      <c r="B7312" s="253" t="s">
        <v>535</v>
      </c>
      <c r="C7312" s="253" t="s">
        <v>479</v>
      </c>
      <c r="D7312" s="253" t="s">
        <v>4</v>
      </c>
      <c r="I7312" s="253"/>
      <c r="J7312" s="253">
        <f t="shared" si="116"/>
        <v>0</v>
      </c>
    </row>
    <row r="7313" spans="1:10">
      <c r="A7313" s="253">
        <v>7505</v>
      </c>
      <c r="B7313" s="253" t="s">
        <v>535</v>
      </c>
      <c r="C7313" s="253" t="s">
        <v>479</v>
      </c>
      <c r="D7313" s="253" t="s">
        <v>4</v>
      </c>
      <c r="I7313" s="253"/>
      <c r="J7313" s="253">
        <f t="shared" si="116"/>
        <v>0</v>
      </c>
    </row>
    <row r="7314" spans="1:10">
      <c r="A7314" s="253">
        <v>7506</v>
      </c>
      <c r="B7314" s="253" t="s">
        <v>535</v>
      </c>
      <c r="C7314" s="253" t="s">
        <v>479</v>
      </c>
      <c r="D7314" s="253" t="s">
        <v>4</v>
      </c>
      <c r="I7314" s="253"/>
      <c r="J7314" s="253">
        <f t="shared" si="116"/>
        <v>0</v>
      </c>
    </row>
    <row r="7315" spans="1:10">
      <c r="A7315" s="253">
        <v>7507</v>
      </c>
      <c r="B7315" s="253" t="s">
        <v>535</v>
      </c>
      <c r="C7315" s="253" t="s">
        <v>479</v>
      </c>
      <c r="D7315" s="253" t="s">
        <v>4</v>
      </c>
      <c r="I7315" s="253"/>
      <c r="J7315" s="253">
        <f t="shared" si="116"/>
        <v>0</v>
      </c>
    </row>
    <row r="7316" spans="1:10">
      <c r="A7316" s="253">
        <v>7508</v>
      </c>
      <c r="B7316" s="253" t="s">
        <v>535</v>
      </c>
      <c r="C7316" s="253" t="s">
        <v>479</v>
      </c>
      <c r="D7316" s="253" t="s">
        <v>4</v>
      </c>
      <c r="I7316" s="253"/>
      <c r="J7316" s="253">
        <f t="shared" si="116"/>
        <v>0</v>
      </c>
    </row>
    <row r="7317" spans="1:10">
      <c r="A7317" s="253">
        <v>7509</v>
      </c>
      <c r="B7317" s="253" t="s">
        <v>535</v>
      </c>
      <c r="C7317" s="253" t="s">
        <v>479</v>
      </c>
      <c r="D7317" s="253" t="s">
        <v>4</v>
      </c>
      <c r="I7317" s="253"/>
      <c r="J7317" s="253">
        <f t="shared" si="116"/>
        <v>0</v>
      </c>
    </row>
    <row r="7318" spans="1:10">
      <c r="A7318" s="253">
        <v>7510</v>
      </c>
      <c r="B7318" s="253" t="s">
        <v>535</v>
      </c>
      <c r="C7318" s="253" t="s">
        <v>479</v>
      </c>
      <c r="D7318" s="253" t="s">
        <v>4</v>
      </c>
      <c r="I7318" s="253"/>
      <c r="J7318" s="253">
        <f t="shared" si="116"/>
        <v>0</v>
      </c>
    </row>
    <row r="7319" spans="1:10">
      <c r="A7319" s="253">
        <v>7511</v>
      </c>
      <c r="B7319" s="253" t="s">
        <v>535</v>
      </c>
      <c r="C7319" s="253" t="s">
        <v>479</v>
      </c>
      <c r="D7319" s="253" t="s">
        <v>4</v>
      </c>
      <c r="I7319" s="253"/>
      <c r="J7319" s="253">
        <f t="shared" si="116"/>
        <v>0</v>
      </c>
    </row>
    <row r="7320" spans="1:10">
      <c r="A7320" s="253">
        <v>7512</v>
      </c>
      <c r="B7320" s="253" t="s">
        <v>535</v>
      </c>
      <c r="C7320" s="253" t="s">
        <v>479</v>
      </c>
      <c r="D7320" s="253" t="s">
        <v>4</v>
      </c>
      <c r="I7320" s="253"/>
      <c r="J7320" s="253">
        <f t="shared" si="116"/>
        <v>0</v>
      </c>
    </row>
    <row r="7321" spans="1:10">
      <c r="A7321" s="253">
        <v>7513</v>
      </c>
      <c r="B7321" s="253" t="s">
        <v>535</v>
      </c>
      <c r="C7321" s="253" t="s">
        <v>479</v>
      </c>
      <c r="D7321" s="253" t="s">
        <v>4</v>
      </c>
      <c r="I7321" s="253"/>
      <c r="J7321" s="253">
        <f t="shared" si="116"/>
        <v>0</v>
      </c>
    </row>
    <row r="7322" spans="1:10">
      <c r="A7322" s="253">
        <v>7514</v>
      </c>
      <c r="B7322" s="253" t="s">
        <v>535</v>
      </c>
      <c r="C7322" s="253" t="s">
        <v>479</v>
      </c>
      <c r="D7322" s="253" t="s">
        <v>4</v>
      </c>
      <c r="I7322" s="253"/>
      <c r="J7322" s="253">
        <f t="shared" si="116"/>
        <v>0</v>
      </c>
    </row>
    <row r="7323" spans="1:10">
      <c r="A7323" s="253">
        <v>7515</v>
      </c>
      <c r="B7323" s="253" t="s">
        <v>535</v>
      </c>
      <c r="C7323" s="253" t="s">
        <v>479</v>
      </c>
      <c r="D7323" s="253" t="s">
        <v>4</v>
      </c>
      <c r="I7323" s="253"/>
      <c r="J7323" s="253">
        <f t="shared" si="116"/>
        <v>0</v>
      </c>
    </row>
    <row r="7324" spans="1:10">
      <c r="A7324" s="253">
        <v>7516</v>
      </c>
      <c r="B7324" s="253" t="s">
        <v>535</v>
      </c>
      <c r="C7324" s="253" t="s">
        <v>479</v>
      </c>
      <c r="D7324" s="253" t="s">
        <v>4</v>
      </c>
      <c r="I7324" s="253"/>
      <c r="J7324" s="253">
        <f t="shared" si="116"/>
        <v>0</v>
      </c>
    </row>
    <row r="7325" spans="1:10">
      <c r="A7325" s="253">
        <v>7517</v>
      </c>
      <c r="B7325" s="253" t="s">
        <v>535</v>
      </c>
      <c r="C7325" s="253" t="s">
        <v>479</v>
      </c>
      <c r="D7325" s="253" t="s">
        <v>4</v>
      </c>
      <c r="I7325" s="253"/>
      <c r="J7325" s="253">
        <f t="shared" si="116"/>
        <v>0</v>
      </c>
    </row>
    <row r="7326" spans="1:10">
      <c r="A7326" s="253">
        <v>7518</v>
      </c>
      <c r="B7326" s="253" t="s">
        <v>535</v>
      </c>
      <c r="C7326" s="253" t="s">
        <v>479</v>
      </c>
      <c r="D7326" s="253" t="s">
        <v>4</v>
      </c>
      <c r="I7326" s="253"/>
      <c r="J7326" s="253">
        <f t="shared" si="116"/>
        <v>0</v>
      </c>
    </row>
    <row r="7327" spans="1:10">
      <c r="A7327" s="253">
        <v>7519</v>
      </c>
      <c r="B7327" s="253" t="s">
        <v>535</v>
      </c>
      <c r="C7327" s="253" t="s">
        <v>479</v>
      </c>
      <c r="D7327" s="253" t="s">
        <v>4</v>
      </c>
      <c r="I7327" s="253"/>
      <c r="J7327" s="253">
        <f t="shared" si="116"/>
        <v>0</v>
      </c>
    </row>
    <row r="7328" spans="1:10">
      <c r="A7328" s="253">
        <v>7520</v>
      </c>
      <c r="B7328" s="253" t="s">
        <v>535</v>
      </c>
      <c r="C7328" s="253" t="s">
        <v>479</v>
      </c>
      <c r="D7328" s="253" t="s">
        <v>4</v>
      </c>
      <c r="I7328" s="253"/>
      <c r="J7328" s="253">
        <f t="shared" si="116"/>
        <v>0</v>
      </c>
    </row>
    <row r="7329" spans="1:10">
      <c r="A7329" s="253">
        <v>7521</v>
      </c>
      <c r="B7329" s="253" t="s">
        <v>535</v>
      </c>
      <c r="C7329" s="253" t="s">
        <v>479</v>
      </c>
      <c r="D7329" s="253" t="s">
        <v>4</v>
      </c>
      <c r="I7329" s="253"/>
      <c r="J7329" s="253">
        <f t="shared" si="116"/>
        <v>0</v>
      </c>
    </row>
    <row r="7330" spans="1:10">
      <c r="A7330" s="253">
        <v>7522</v>
      </c>
      <c r="B7330" s="253" t="s">
        <v>535</v>
      </c>
      <c r="C7330" s="253" t="s">
        <v>479</v>
      </c>
      <c r="D7330" s="253" t="s">
        <v>4</v>
      </c>
      <c r="I7330" s="253"/>
      <c r="J7330" s="253">
        <f t="shared" si="116"/>
        <v>0</v>
      </c>
    </row>
    <row r="7331" spans="1:10">
      <c r="A7331" s="253">
        <v>7523</v>
      </c>
      <c r="B7331" s="253" t="s">
        <v>535</v>
      </c>
      <c r="C7331" s="253" t="s">
        <v>479</v>
      </c>
      <c r="D7331" s="253" t="s">
        <v>4</v>
      </c>
      <c r="I7331" s="253"/>
      <c r="J7331" s="253">
        <f t="shared" si="116"/>
        <v>0</v>
      </c>
    </row>
    <row r="7332" spans="1:10">
      <c r="A7332" s="253">
        <v>7524</v>
      </c>
      <c r="B7332" s="253" t="s">
        <v>535</v>
      </c>
      <c r="C7332" s="253" t="s">
        <v>479</v>
      </c>
      <c r="D7332" s="253" t="s">
        <v>4</v>
      </c>
      <c r="I7332" s="253"/>
      <c r="J7332" s="253">
        <f t="shared" si="116"/>
        <v>0</v>
      </c>
    </row>
    <row r="7333" spans="1:10">
      <c r="A7333" s="253">
        <v>7525</v>
      </c>
      <c r="B7333" s="253" t="s">
        <v>535</v>
      </c>
      <c r="C7333" s="253" t="s">
        <v>479</v>
      </c>
      <c r="D7333" s="253" t="s">
        <v>4</v>
      </c>
      <c r="I7333" s="253"/>
      <c r="J7333" s="253">
        <f t="shared" si="116"/>
        <v>0</v>
      </c>
    </row>
    <row r="7334" spans="1:10">
      <c r="A7334" s="253">
        <v>7526</v>
      </c>
      <c r="B7334" s="253" t="s">
        <v>535</v>
      </c>
      <c r="C7334" s="253" t="s">
        <v>479</v>
      </c>
      <c r="D7334" s="253" t="s">
        <v>4</v>
      </c>
      <c r="I7334" s="253"/>
      <c r="J7334" s="253">
        <f t="shared" si="116"/>
        <v>0</v>
      </c>
    </row>
    <row r="7335" spans="1:10">
      <c r="A7335" s="253">
        <v>7527</v>
      </c>
      <c r="B7335" s="253" t="s">
        <v>535</v>
      </c>
      <c r="C7335" s="253" t="s">
        <v>479</v>
      </c>
      <c r="D7335" s="253" t="s">
        <v>4</v>
      </c>
      <c r="I7335" s="253"/>
      <c r="J7335" s="253">
        <f t="shared" si="116"/>
        <v>0</v>
      </c>
    </row>
    <row r="7336" spans="1:10">
      <c r="A7336" s="253">
        <v>7528</v>
      </c>
      <c r="B7336" s="253" t="s">
        <v>535</v>
      </c>
      <c r="C7336" s="253" t="s">
        <v>479</v>
      </c>
      <c r="D7336" s="253" t="s">
        <v>4</v>
      </c>
      <c r="I7336" s="253"/>
      <c r="J7336" s="253">
        <f t="shared" si="116"/>
        <v>0</v>
      </c>
    </row>
    <row r="7337" spans="1:10">
      <c r="A7337" s="253">
        <v>7529</v>
      </c>
      <c r="B7337" s="253" t="s">
        <v>535</v>
      </c>
      <c r="C7337" s="253" t="s">
        <v>479</v>
      </c>
      <c r="D7337" s="253" t="s">
        <v>4</v>
      </c>
      <c r="I7337" s="253"/>
      <c r="J7337" s="253">
        <f t="shared" si="116"/>
        <v>0</v>
      </c>
    </row>
    <row r="7338" spans="1:10">
      <c r="A7338" s="253">
        <v>7530</v>
      </c>
      <c r="B7338" s="253" t="s">
        <v>535</v>
      </c>
      <c r="C7338" s="253" t="s">
        <v>479</v>
      </c>
      <c r="D7338" s="253" t="s">
        <v>4</v>
      </c>
      <c r="I7338" s="253"/>
      <c r="J7338" s="253">
        <f t="shared" si="116"/>
        <v>0</v>
      </c>
    </row>
    <row r="7339" spans="1:10">
      <c r="A7339" s="253">
        <v>7531</v>
      </c>
      <c r="B7339" s="253" t="s">
        <v>535</v>
      </c>
      <c r="C7339" s="253" t="s">
        <v>479</v>
      </c>
      <c r="D7339" s="253" t="s">
        <v>4</v>
      </c>
      <c r="I7339" s="253"/>
      <c r="J7339" s="253">
        <f t="shared" si="116"/>
        <v>0</v>
      </c>
    </row>
    <row r="7340" spans="1:10">
      <c r="A7340" s="253">
        <v>7532</v>
      </c>
      <c r="B7340" s="253" t="s">
        <v>535</v>
      </c>
      <c r="C7340" s="253" t="s">
        <v>479</v>
      </c>
      <c r="D7340" s="253" t="s">
        <v>4</v>
      </c>
      <c r="I7340" s="253"/>
      <c r="J7340" s="253">
        <f t="shared" si="116"/>
        <v>0</v>
      </c>
    </row>
    <row r="7341" spans="1:10">
      <c r="A7341" s="253">
        <v>7533</v>
      </c>
      <c r="B7341" s="253" t="s">
        <v>535</v>
      </c>
      <c r="C7341" s="253" t="s">
        <v>479</v>
      </c>
      <c r="D7341" s="253" t="s">
        <v>4</v>
      </c>
      <c r="I7341" s="253"/>
      <c r="J7341" s="253">
        <f t="shared" si="116"/>
        <v>0</v>
      </c>
    </row>
    <row r="7342" spans="1:10">
      <c r="A7342" s="253">
        <v>7534</v>
      </c>
      <c r="B7342" s="253" t="s">
        <v>535</v>
      </c>
      <c r="C7342" s="253" t="s">
        <v>479</v>
      </c>
      <c r="D7342" s="253" t="s">
        <v>4</v>
      </c>
      <c r="I7342" s="253"/>
      <c r="J7342" s="253">
        <f t="shared" si="116"/>
        <v>0</v>
      </c>
    </row>
    <row r="7343" spans="1:10">
      <c r="A7343" s="253">
        <v>7535</v>
      </c>
      <c r="B7343" s="253" t="s">
        <v>535</v>
      </c>
      <c r="C7343" s="253" t="s">
        <v>479</v>
      </c>
      <c r="D7343" s="253" t="s">
        <v>4</v>
      </c>
      <c r="I7343" s="253"/>
      <c r="J7343" s="253">
        <f t="shared" si="116"/>
        <v>0</v>
      </c>
    </row>
    <row r="7344" spans="1:10">
      <c r="A7344" s="253">
        <v>7536</v>
      </c>
      <c r="B7344" s="253" t="s">
        <v>535</v>
      </c>
      <c r="C7344" s="253" t="s">
        <v>479</v>
      </c>
      <c r="D7344" s="253" t="s">
        <v>4</v>
      </c>
      <c r="I7344" s="253"/>
      <c r="J7344" s="253">
        <f t="shared" si="116"/>
        <v>0</v>
      </c>
    </row>
    <row r="7345" spans="1:10">
      <c r="A7345" s="253">
        <v>7537</v>
      </c>
      <c r="B7345" s="253" t="s">
        <v>535</v>
      </c>
      <c r="C7345" s="253" t="s">
        <v>479</v>
      </c>
      <c r="D7345" s="253" t="s">
        <v>4</v>
      </c>
      <c r="I7345" s="253"/>
      <c r="J7345" s="253">
        <f t="shared" si="116"/>
        <v>0</v>
      </c>
    </row>
    <row r="7346" spans="1:10">
      <c r="A7346" s="253">
        <v>7538</v>
      </c>
      <c r="B7346" s="253" t="s">
        <v>535</v>
      </c>
      <c r="C7346" s="253" t="s">
        <v>479</v>
      </c>
      <c r="D7346" s="253" t="s">
        <v>4</v>
      </c>
      <c r="I7346" s="253"/>
      <c r="J7346" s="253">
        <f t="shared" si="116"/>
        <v>0</v>
      </c>
    </row>
    <row r="7347" spans="1:10">
      <c r="A7347" s="253">
        <v>7539</v>
      </c>
      <c r="B7347" s="253" t="s">
        <v>535</v>
      </c>
      <c r="C7347" s="253" t="s">
        <v>479</v>
      </c>
      <c r="D7347" s="253" t="s">
        <v>4</v>
      </c>
      <c r="I7347" s="253"/>
      <c r="J7347" s="253">
        <f t="shared" si="116"/>
        <v>0</v>
      </c>
    </row>
    <row r="7348" spans="1:10">
      <c r="A7348" s="253">
        <v>7540</v>
      </c>
      <c r="B7348" s="253" t="s">
        <v>535</v>
      </c>
      <c r="C7348" s="253" t="s">
        <v>479</v>
      </c>
      <c r="D7348" s="253" t="s">
        <v>4</v>
      </c>
      <c r="I7348" s="253"/>
      <c r="J7348" s="253">
        <f t="shared" si="116"/>
        <v>0</v>
      </c>
    </row>
    <row r="7349" spans="1:10">
      <c r="A7349" s="253">
        <v>7541</v>
      </c>
      <c r="B7349" s="253" t="s">
        <v>535</v>
      </c>
      <c r="C7349" s="253" t="s">
        <v>479</v>
      </c>
      <c r="D7349" s="253" t="s">
        <v>4</v>
      </c>
      <c r="I7349" s="253"/>
      <c r="J7349" s="253">
        <f t="shared" si="116"/>
        <v>0</v>
      </c>
    </row>
    <row r="7350" spans="1:10">
      <c r="A7350" s="253">
        <v>7542</v>
      </c>
      <c r="B7350" s="253" t="s">
        <v>535</v>
      </c>
      <c r="C7350" s="253" t="s">
        <v>479</v>
      </c>
      <c r="D7350" s="253" t="s">
        <v>4</v>
      </c>
      <c r="I7350" s="253"/>
      <c r="J7350" s="253">
        <f t="shared" si="116"/>
        <v>0</v>
      </c>
    </row>
    <row r="7351" spans="1:10">
      <c r="A7351" s="253">
        <v>7543</v>
      </c>
      <c r="B7351" s="253" t="s">
        <v>535</v>
      </c>
      <c r="C7351" s="253" t="s">
        <v>479</v>
      </c>
      <c r="D7351" s="253" t="s">
        <v>4</v>
      </c>
      <c r="I7351" s="253"/>
      <c r="J7351" s="253">
        <f t="shared" si="116"/>
        <v>0</v>
      </c>
    </row>
    <row r="7352" spans="1:10">
      <c r="A7352" s="253">
        <v>7544</v>
      </c>
      <c r="B7352" s="253" t="s">
        <v>535</v>
      </c>
      <c r="C7352" s="253" t="s">
        <v>479</v>
      </c>
      <c r="D7352" s="253" t="s">
        <v>4</v>
      </c>
      <c r="I7352" s="253"/>
      <c r="J7352" s="253">
        <f t="shared" si="116"/>
        <v>0</v>
      </c>
    </row>
    <row r="7353" spans="1:10">
      <c r="A7353" s="253">
        <v>7545</v>
      </c>
      <c r="B7353" s="253" t="s">
        <v>535</v>
      </c>
      <c r="C7353" s="253" t="s">
        <v>479</v>
      </c>
      <c r="D7353" s="253" t="s">
        <v>4</v>
      </c>
      <c r="I7353" s="253"/>
      <c r="J7353" s="253">
        <f t="shared" si="116"/>
        <v>0</v>
      </c>
    </row>
    <row r="7354" spans="1:10">
      <c r="A7354" s="253">
        <v>7546</v>
      </c>
      <c r="B7354" s="253" t="s">
        <v>535</v>
      </c>
      <c r="C7354" s="253" t="s">
        <v>479</v>
      </c>
      <c r="D7354" s="253" t="s">
        <v>4</v>
      </c>
      <c r="I7354" s="253"/>
      <c r="J7354" s="253">
        <f t="shared" si="116"/>
        <v>0</v>
      </c>
    </row>
    <row r="7355" spans="1:10">
      <c r="A7355" s="253">
        <v>7547</v>
      </c>
      <c r="B7355" s="253" t="s">
        <v>535</v>
      </c>
      <c r="C7355" s="253" t="s">
        <v>479</v>
      </c>
      <c r="D7355" s="253" t="s">
        <v>4</v>
      </c>
      <c r="I7355" s="253"/>
      <c r="J7355" s="253">
        <f t="shared" si="116"/>
        <v>0</v>
      </c>
    </row>
    <row r="7356" spans="1:10">
      <c r="A7356" s="253">
        <v>7548</v>
      </c>
      <c r="B7356" s="253" t="s">
        <v>535</v>
      </c>
      <c r="C7356" s="253" t="s">
        <v>479</v>
      </c>
      <c r="D7356" s="253" t="s">
        <v>4</v>
      </c>
      <c r="I7356" s="253"/>
      <c r="J7356" s="253">
        <f t="shared" si="116"/>
        <v>0</v>
      </c>
    </row>
    <row r="7357" spans="1:10">
      <c r="A7357" s="253">
        <v>7549</v>
      </c>
      <c r="B7357" s="253" t="s">
        <v>535</v>
      </c>
      <c r="C7357" s="253" t="s">
        <v>479</v>
      </c>
      <c r="D7357" s="253" t="s">
        <v>4</v>
      </c>
      <c r="I7357" s="253"/>
      <c r="J7357" s="253">
        <f t="shared" si="116"/>
        <v>0</v>
      </c>
    </row>
    <row r="7358" spans="1:10">
      <c r="A7358" s="253">
        <v>7550</v>
      </c>
      <c r="B7358" s="253" t="s">
        <v>535</v>
      </c>
      <c r="C7358" s="253" t="s">
        <v>479</v>
      </c>
      <c r="D7358" s="253" t="s">
        <v>4</v>
      </c>
      <c r="I7358" s="253"/>
      <c r="J7358" s="253">
        <f t="shared" si="116"/>
        <v>0</v>
      </c>
    </row>
    <row r="7359" spans="1:10">
      <c r="A7359" s="253">
        <v>7551</v>
      </c>
      <c r="B7359" s="253" t="s">
        <v>535</v>
      </c>
      <c r="C7359" s="253" t="s">
        <v>479</v>
      </c>
      <c r="D7359" s="253" t="s">
        <v>4</v>
      </c>
      <c r="I7359" s="253"/>
      <c r="J7359" s="253">
        <f t="shared" si="116"/>
        <v>0</v>
      </c>
    </row>
    <row r="7360" spans="1:10">
      <c r="A7360" s="253">
        <v>7552</v>
      </c>
      <c r="B7360" s="253" t="s">
        <v>535</v>
      </c>
      <c r="C7360" s="253" t="s">
        <v>479</v>
      </c>
      <c r="D7360" s="253" t="s">
        <v>4</v>
      </c>
      <c r="I7360" s="253"/>
      <c r="J7360" s="253">
        <f t="shared" si="116"/>
        <v>0</v>
      </c>
    </row>
    <row r="7361" spans="1:10">
      <c r="A7361" s="253">
        <v>7553</v>
      </c>
      <c r="B7361" s="253" t="s">
        <v>535</v>
      </c>
      <c r="C7361" s="253" t="s">
        <v>479</v>
      </c>
      <c r="D7361" s="253" t="s">
        <v>4</v>
      </c>
      <c r="I7361" s="253"/>
      <c r="J7361" s="253">
        <f t="shared" si="116"/>
        <v>0</v>
      </c>
    </row>
    <row r="7362" spans="1:10">
      <c r="A7362" s="253">
        <v>7554</v>
      </c>
      <c r="B7362" s="253" t="s">
        <v>535</v>
      </c>
      <c r="C7362" s="253" t="s">
        <v>479</v>
      </c>
      <c r="D7362" s="253" t="s">
        <v>4</v>
      </c>
      <c r="I7362" s="253"/>
      <c r="J7362" s="253">
        <f t="shared" si="116"/>
        <v>0</v>
      </c>
    </row>
    <row r="7363" spans="1:10">
      <c r="A7363" s="253">
        <v>7555</v>
      </c>
      <c r="B7363" s="253" t="s">
        <v>535</v>
      </c>
      <c r="C7363" s="253" t="s">
        <v>479</v>
      </c>
      <c r="D7363" s="253" t="s">
        <v>4</v>
      </c>
      <c r="I7363" s="253"/>
      <c r="J7363" s="253">
        <f t="shared" si="116"/>
        <v>0</v>
      </c>
    </row>
    <row r="7364" spans="1:10">
      <c r="A7364" s="253">
        <v>7556</v>
      </c>
      <c r="B7364" s="253" t="s">
        <v>535</v>
      </c>
      <c r="C7364" s="253" t="s">
        <v>479</v>
      </c>
      <c r="D7364" s="253" t="s">
        <v>4</v>
      </c>
      <c r="I7364" s="253"/>
      <c r="J7364" s="253">
        <f t="shared" si="116"/>
        <v>0</v>
      </c>
    </row>
    <row r="7365" spans="1:10">
      <c r="A7365" s="253">
        <v>7557</v>
      </c>
      <c r="B7365" s="253" t="s">
        <v>535</v>
      </c>
      <c r="C7365" s="253" t="s">
        <v>479</v>
      </c>
      <c r="D7365" s="253" t="s">
        <v>4</v>
      </c>
      <c r="I7365" s="253"/>
      <c r="J7365" s="253">
        <f t="shared" si="116"/>
        <v>0</v>
      </c>
    </row>
    <row r="7366" spans="1:10">
      <c r="A7366" s="253">
        <v>7558</v>
      </c>
      <c r="B7366" s="253" t="s">
        <v>535</v>
      </c>
      <c r="C7366" s="253" t="s">
        <v>479</v>
      </c>
      <c r="D7366" s="253" t="s">
        <v>4</v>
      </c>
      <c r="I7366" s="253"/>
      <c r="J7366" s="253">
        <f t="shared" si="116"/>
        <v>0</v>
      </c>
    </row>
    <row r="7367" spans="1:10">
      <c r="A7367" s="253">
        <v>7559</v>
      </c>
      <c r="B7367" s="253" t="s">
        <v>535</v>
      </c>
      <c r="C7367" s="253" t="s">
        <v>479</v>
      </c>
      <c r="D7367" s="253" t="s">
        <v>4</v>
      </c>
      <c r="I7367" s="253"/>
      <c r="J7367" s="253">
        <f t="shared" si="116"/>
        <v>0</v>
      </c>
    </row>
    <row r="7368" spans="1:10">
      <c r="A7368" s="253">
        <v>7560</v>
      </c>
      <c r="B7368" s="253" t="s">
        <v>535</v>
      </c>
      <c r="C7368" s="253" t="s">
        <v>479</v>
      </c>
      <c r="D7368" s="253" t="s">
        <v>4</v>
      </c>
      <c r="I7368" s="253"/>
      <c r="J7368" s="253">
        <f t="shared" si="116"/>
        <v>0</v>
      </c>
    </row>
    <row r="7369" spans="1:10">
      <c r="A7369" s="253">
        <v>7561</v>
      </c>
      <c r="B7369" s="253" t="s">
        <v>535</v>
      </c>
      <c r="C7369" s="253" t="s">
        <v>479</v>
      </c>
      <c r="D7369" s="253" t="s">
        <v>4</v>
      </c>
      <c r="I7369" s="253"/>
      <c r="J7369" s="253">
        <f t="shared" ref="J7369:J7432" si="117">IF(E7369="Category 1",1,IF(E7369="Category 2",2,IF(E7369="Category 3",3,0)))</f>
        <v>0</v>
      </c>
    </row>
    <row r="7370" spans="1:10">
      <c r="A7370" s="253">
        <v>7562</v>
      </c>
      <c r="B7370" s="253" t="s">
        <v>535</v>
      </c>
      <c r="C7370" s="253" t="s">
        <v>479</v>
      </c>
      <c r="D7370" s="253" t="s">
        <v>4</v>
      </c>
      <c r="I7370" s="253"/>
      <c r="J7370" s="253">
        <f t="shared" si="117"/>
        <v>0</v>
      </c>
    </row>
    <row r="7371" spans="1:10">
      <c r="A7371" s="253">
        <v>7563</v>
      </c>
      <c r="B7371" s="253" t="s">
        <v>535</v>
      </c>
      <c r="C7371" s="253" t="s">
        <v>479</v>
      </c>
      <c r="D7371" s="253" t="s">
        <v>4</v>
      </c>
      <c r="I7371" s="253"/>
      <c r="J7371" s="253">
        <f t="shared" si="117"/>
        <v>0</v>
      </c>
    </row>
    <row r="7372" spans="1:10">
      <c r="A7372" s="253">
        <v>7564</v>
      </c>
      <c r="B7372" s="253" t="s">
        <v>535</v>
      </c>
      <c r="C7372" s="253" t="s">
        <v>479</v>
      </c>
      <c r="D7372" s="253" t="s">
        <v>4</v>
      </c>
      <c r="I7372" s="253"/>
      <c r="J7372" s="253">
        <f t="shared" si="117"/>
        <v>0</v>
      </c>
    </row>
    <row r="7373" spans="1:10">
      <c r="A7373" s="253">
        <v>7565</v>
      </c>
      <c r="B7373" s="253" t="s">
        <v>535</v>
      </c>
      <c r="C7373" s="253" t="s">
        <v>479</v>
      </c>
      <c r="D7373" s="253" t="s">
        <v>4</v>
      </c>
      <c r="I7373" s="253"/>
      <c r="J7373" s="253">
        <f t="shared" si="117"/>
        <v>0</v>
      </c>
    </row>
    <row r="7374" spans="1:10">
      <c r="A7374" s="253">
        <v>7566</v>
      </c>
      <c r="B7374" s="253" t="s">
        <v>535</v>
      </c>
      <c r="C7374" s="253" t="s">
        <v>479</v>
      </c>
      <c r="D7374" s="253" t="s">
        <v>4</v>
      </c>
      <c r="I7374" s="253"/>
      <c r="J7374" s="253">
        <f t="shared" si="117"/>
        <v>0</v>
      </c>
    </row>
    <row r="7375" spans="1:10">
      <c r="A7375" s="253">
        <v>7567</v>
      </c>
      <c r="B7375" s="253" t="s">
        <v>535</v>
      </c>
      <c r="C7375" s="253" t="s">
        <v>479</v>
      </c>
      <c r="D7375" s="253" t="s">
        <v>4</v>
      </c>
      <c r="I7375" s="253"/>
      <c r="J7375" s="253">
        <f t="shared" si="117"/>
        <v>0</v>
      </c>
    </row>
    <row r="7376" spans="1:10">
      <c r="A7376" s="253">
        <v>7568</v>
      </c>
      <c r="B7376" s="253" t="s">
        <v>535</v>
      </c>
      <c r="C7376" s="253" t="s">
        <v>479</v>
      </c>
      <c r="D7376" s="253" t="s">
        <v>4</v>
      </c>
      <c r="I7376" s="253"/>
      <c r="J7376" s="253">
        <f t="shared" si="117"/>
        <v>0</v>
      </c>
    </row>
    <row r="7377" spans="1:10">
      <c r="A7377" s="253">
        <v>7569</v>
      </c>
      <c r="B7377" s="253" t="s">
        <v>535</v>
      </c>
      <c r="C7377" s="253" t="s">
        <v>479</v>
      </c>
      <c r="D7377" s="253" t="s">
        <v>4</v>
      </c>
      <c r="I7377" s="253"/>
      <c r="J7377" s="253">
        <f t="shared" si="117"/>
        <v>0</v>
      </c>
    </row>
    <row r="7378" spans="1:10">
      <c r="A7378" s="253">
        <v>7570</v>
      </c>
      <c r="B7378" s="253" t="s">
        <v>535</v>
      </c>
      <c r="C7378" s="253" t="s">
        <v>479</v>
      </c>
      <c r="D7378" s="253" t="s">
        <v>4</v>
      </c>
      <c r="I7378" s="253"/>
      <c r="J7378" s="253">
        <f t="shared" si="117"/>
        <v>0</v>
      </c>
    </row>
    <row r="7379" spans="1:10">
      <c r="A7379" s="253">
        <v>7571</v>
      </c>
      <c r="B7379" s="253" t="s">
        <v>535</v>
      </c>
      <c r="C7379" s="253" t="s">
        <v>479</v>
      </c>
      <c r="D7379" s="253" t="s">
        <v>4</v>
      </c>
      <c r="I7379" s="253"/>
      <c r="J7379" s="253">
        <f t="shared" si="117"/>
        <v>0</v>
      </c>
    </row>
    <row r="7380" spans="1:10">
      <c r="A7380" s="253">
        <v>7572</v>
      </c>
      <c r="B7380" s="253" t="s">
        <v>535</v>
      </c>
      <c r="C7380" s="253" t="s">
        <v>479</v>
      </c>
      <c r="D7380" s="253" t="s">
        <v>4</v>
      </c>
      <c r="I7380" s="253"/>
      <c r="J7380" s="253">
        <f t="shared" si="117"/>
        <v>0</v>
      </c>
    </row>
    <row r="7381" spans="1:10">
      <c r="A7381" s="253">
        <v>7573</v>
      </c>
      <c r="B7381" s="253" t="s">
        <v>535</v>
      </c>
      <c r="C7381" s="253" t="s">
        <v>479</v>
      </c>
      <c r="D7381" s="253" t="s">
        <v>4</v>
      </c>
      <c r="I7381" s="253"/>
      <c r="J7381" s="253">
        <f t="shared" si="117"/>
        <v>0</v>
      </c>
    </row>
    <row r="7382" spans="1:10">
      <c r="A7382" s="253">
        <v>7574</v>
      </c>
      <c r="B7382" s="253" t="s">
        <v>535</v>
      </c>
      <c r="C7382" s="253" t="s">
        <v>479</v>
      </c>
      <c r="D7382" s="253" t="s">
        <v>4</v>
      </c>
      <c r="I7382" s="253"/>
      <c r="J7382" s="253">
        <f t="shared" si="117"/>
        <v>0</v>
      </c>
    </row>
    <row r="7383" spans="1:10">
      <c r="A7383" s="253">
        <v>7575</v>
      </c>
      <c r="B7383" s="253" t="s">
        <v>535</v>
      </c>
      <c r="C7383" s="253" t="s">
        <v>479</v>
      </c>
      <c r="D7383" s="253" t="s">
        <v>4</v>
      </c>
      <c r="I7383" s="253"/>
      <c r="J7383" s="253">
        <f t="shared" si="117"/>
        <v>0</v>
      </c>
    </row>
    <row r="7384" spans="1:10">
      <c r="A7384" s="253">
        <v>7576</v>
      </c>
      <c r="B7384" s="253" t="s">
        <v>535</v>
      </c>
      <c r="C7384" s="253" t="s">
        <v>479</v>
      </c>
      <c r="D7384" s="253" t="s">
        <v>4</v>
      </c>
      <c r="I7384" s="253"/>
      <c r="J7384" s="253">
        <f t="shared" si="117"/>
        <v>0</v>
      </c>
    </row>
    <row r="7385" spans="1:10">
      <c r="A7385" s="253">
        <v>7577</v>
      </c>
      <c r="B7385" s="253" t="s">
        <v>535</v>
      </c>
      <c r="C7385" s="253" t="s">
        <v>479</v>
      </c>
      <c r="D7385" s="253" t="s">
        <v>4</v>
      </c>
      <c r="I7385" s="253"/>
      <c r="J7385" s="253">
        <f t="shared" si="117"/>
        <v>0</v>
      </c>
    </row>
    <row r="7386" spans="1:10">
      <c r="A7386" s="253">
        <v>7578</v>
      </c>
      <c r="B7386" s="253" t="s">
        <v>535</v>
      </c>
      <c r="C7386" s="253" t="s">
        <v>479</v>
      </c>
      <c r="D7386" s="253" t="s">
        <v>4</v>
      </c>
      <c r="I7386" s="253"/>
      <c r="J7386" s="253">
        <f t="shared" si="117"/>
        <v>0</v>
      </c>
    </row>
    <row r="7387" spans="1:10">
      <c r="A7387" s="253">
        <v>7579</v>
      </c>
      <c r="B7387" s="253" t="s">
        <v>535</v>
      </c>
      <c r="C7387" s="253" t="s">
        <v>479</v>
      </c>
      <c r="D7387" s="253" t="s">
        <v>4</v>
      </c>
      <c r="I7387" s="253"/>
      <c r="J7387" s="253">
        <f t="shared" si="117"/>
        <v>0</v>
      </c>
    </row>
    <row r="7388" spans="1:10">
      <c r="A7388" s="253">
        <v>7580</v>
      </c>
      <c r="B7388" s="253" t="s">
        <v>535</v>
      </c>
      <c r="C7388" s="253" t="s">
        <v>479</v>
      </c>
      <c r="D7388" s="253" t="s">
        <v>4</v>
      </c>
      <c r="I7388" s="253"/>
      <c r="J7388" s="253">
        <f t="shared" si="117"/>
        <v>0</v>
      </c>
    </row>
    <row r="7389" spans="1:10">
      <c r="A7389" s="253">
        <v>7581</v>
      </c>
      <c r="B7389" s="253" t="s">
        <v>535</v>
      </c>
      <c r="C7389" s="253" t="s">
        <v>479</v>
      </c>
      <c r="D7389" s="253" t="s">
        <v>4</v>
      </c>
      <c r="I7389" s="253"/>
      <c r="J7389" s="253">
        <f t="shared" si="117"/>
        <v>0</v>
      </c>
    </row>
    <row r="7390" spans="1:10">
      <c r="A7390" s="253">
        <v>7582</v>
      </c>
      <c r="B7390" s="253" t="s">
        <v>535</v>
      </c>
      <c r="C7390" s="253" t="s">
        <v>479</v>
      </c>
      <c r="D7390" s="253" t="s">
        <v>4</v>
      </c>
      <c r="I7390" s="253"/>
      <c r="J7390" s="253">
        <f t="shared" si="117"/>
        <v>0</v>
      </c>
    </row>
    <row r="7391" spans="1:10">
      <c r="A7391" s="253">
        <v>7583</v>
      </c>
      <c r="B7391" s="253" t="s">
        <v>535</v>
      </c>
      <c r="C7391" s="253" t="s">
        <v>479</v>
      </c>
      <c r="D7391" s="253" t="s">
        <v>4</v>
      </c>
      <c r="I7391" s="253"/>
      <c r="J7391" s="253">
        <f t="shared" si="117"/>
        <v>0</v>
      </c>
    </row>
    <row r="7392" spans="1:10">
      <c r="A7392" s="253">
        <v>7584</v>
      </c>
      <c r="B7392" s="253" t="s">
        <v>535</v>
      </c>
      <c r="C7392" s="253" t="s">
        <v>479</v>
      </c>
      <c r="D7392" s="253" t="s">
        <v>4</v>
      </c>
      <c r="I7392" s="253"/>
      <c r="J7392" s="253">
        <f t="shared" si="117"/>
        <v>0</v>
      </c>
    </row>
    <row r="7393" spans="1:10">
      <c r="A7393" s="253">
        <v>7585</v>
      </c>
      <c r="B7393" s="253" t="s">
        <v>535</v>
      </c>
      <c r="C7393" s="253" t="s">
        <v>479</v>
      </c>
      <c r="D7393" s="253" t="s">
        <v>4</v>
      </c>
      <c r="I7393" s="253"/>
      <c r="J7393" s="253">
        <f t="shared" si="117"/>
        <v>0</v>
      </c>
    </row>
    <row r="7394" spans="1:10">
      <c r="A7394" s="253">
        <v>7586</v>
      </c>
      <c r="B7394" s="253" t="s">
        <v>535</v>
      </c>
      <c r="C7394" s="253" t="s">
        <v>479</v>
      </c>
      <c r="D7394" s="253" t="s">
        <v>4</v>
      </c>
      <c r="I7394" s="253"/>
      <c r="J7394" s="253">
        <f t="shared" si="117"/>
        <v>0</v>
      </c>
    </row>
    <row r="7395" spans="1:10">
      <c r="A7395" s="253">
        <v>7587</v>
      </c>
      <c r="B7395" s="253" t="s">
        <v>535</v>
      </c>
      <c r="C7395" s="253" t="s">
        <v>479</v>
      </c>
      <c r="D7395" s="253" t="s">
        <v>4</v>
      </c>
      <c r="I7395" s="253"/>
      <c r="J7395" s="253">
        <f t="shared" si="117"/>
        <v>0</v>
      </c>
    </row>
    <row r="7396" spans="1:10">
      <c r="A7396" s="253">
        <v>7588</v>
      </c>
      <c r="B7396" s="253" t="s">
        <v>535</v>
      </c>
      <c r="C7396" s="253" t="s">
        <v>479</v>
      </c>
      <c r="D7396" s="253" t="s">
        <v>4</v>
      </c>
      <c r="I7396" s="253"/>
      <c r="J7396" s="253">
        <f t="shared" si="117"/>
        <v>0</v>
      </c>
    </row>
    <row r="7397" spans="1:10">
      <c r="A7397" s="253">
        <v>7589</v>
      </c>
      <c r="B7397" s="253" t="s">
        <v>535</v>
      </c>
      <c r="C7397" s="253" t="s">
        <v>479</v>
      </c>
      <c r="D7397" s="253" t="s">
        <v>4</v>
      </c>
      <c r="I7397" s="253"/>
      <c r="J7397" s="253">
        <f t="shared" si="117"/>
        <v>0</v>
      </c>
    </row>
    <row r="7398" spans="1:10">
      <c r="A7398" s="253">
        <v>7590</v>
      </c>
      <c r="B7398" s="253" t="s">
        <v>535</v>
      </c>
      <c r="C7398" s="253" t="s">
        <v>479</v>
      </c>
      <c r="D7398" s="253" t="s">
        <v>4</v>
      </c>
      <c r="I7398" s="253"/>
      <c r="J7398" s="253">
        <f t="shared" si="117"/>
        <v>0</v>
      </c>
    </row>
    <row r="7399" spans="1:10">
      <c r="A7399" s="253">
        <v>7591</v>
      </c>
      <c r="B7399" s="253" t="s">
        <v>535</v>
      </c>
      <c r="C7399" s="253" t="s">
        <v>479</v>
      </c>
      <c r="D7399" s="253" t="s">
        <v>4</v>
      </c>
      <c r="I7399" s="253"/>
      <c r="J7399" s="253">
        <f t="shared" si="117"/>
        <v>0</v>
      </c>
    </row>
    <row r="7400" spans="1:10">
      <c r="A7400" s="253">
        <v>7592</v>
      </c>
      <c r="B7400" s="253" t="s">
        <v>535</v>
      </c>
      <c r="C7400" s="253" t="s">
        <v>479</v>
      </c>
      <c r="D7400" s="253" t="s">
        <v>4</v>
      </c>
      <c r="I7400" s="253"/>
      <c r="J7400" s="253">
        <f t="shared" si="117"/>
        <v>0</v>
      </c>
    </row>
    <row r="7401" spans="1:10">
      <c r="A7401" s="253">
        <v>7593</v>
      </c>
      <c r="B7401" s="253" t="s">
        <v>535</v>
      </c>
      <c r="C7401" s="253" t="s">
        <v>479</v>
      </c>
      <c r="D7401" s="253" t="s">
        <v>4</v>
      </c>
      <c r="I7401" s="253"/>
      <c r="J7401" s="253">
        <f t="shared" si="117"/>
        <v>0</v>
      </c>
    </row>
    <row r="7402" spans="1:10">
      <c r="A7402" s="253">
        <v>7594</v>
      </c>
      <c r="B7402" s="253" t="s">
        <v>535</v>
      </c>
      <c r="C7402" s="253" t="s">
        <v>479</v>
      </c>
      <c r="D7402" s="253" t="s">
        <v>4</v>
      </c>
      <c r="I7402" s="253"/>
      <c r="J7402" s="253">
        <f t="shared" si="117"/>
        <v>0</v>
      </c>
    </row>
    <row r="7403" spans="1:10">
      <c r="A7403" s="253">
        <v>7595</v>
      </c>
      <c r="B7403" s="253" t="s">
        <v>535</v>
      </c>
      <c r="C7403" s="253" t="s">
        <v>479</v>
      </c>
      <c r="D7403" s="253" t="s">
        <v>4</v>
      </c>
      <c r="I7403" s="253"/>
      <c r="J7403" s="253">
        <f t="shared" si="117"/>
        <v>0</v>
      </c>
    </row>
    <row r="7404" spans="1:10">
      <c r="A7404" s="253">
        <v>7596</v>
      </c>
      <c r="B7404" s="253" t="s">
        <v>535</v>
      </c>
      <c r="C7404" s="253" t="s">
        <v>479</v>
      </c>
      <c r="D7404" s="253" t="s">
        <v>4</v>
      </c>
      <c r="I7404" s="253"/>
      <c r="J7404" s="253">
        <f t="shared" si="117"/>
        <v>0</v>
      </c>
    </row>
    <row r="7405" spans="1:10">
      <c r="A7405" s="253">
        <v>7597</v>
      </c>
      <c r="B7405" s="253" t="s">
        <v>535</v>
      </c>
      <c r="C7405" s="253" t="s">
        <v>479</v>
      </c>
      <c r="D7405" s="253" t="s">
        <v>4</v>
      </c>
      <c r="I7405" s="253"/>
      <c r="J7405" s="253">
        <f t="shared" si="117"/>
        <v>0</v>
      </c>
    </row>
    <row r="7406" spans="1:10">
      <c r="A7406" s="253">
        <v>7598</v>
      </c>
      <c r="B7406" s="253" t="s">
        <v>535</v>
      </c>
      <c r="C7406" s="253" t="s">
        <v>479</v>
      </c>
      <c r="D7406" s="253" t="s">
        <v>4</v>
      </c>
      <c r="I7406" s="253"/>
      <c r="J7406" s="253">
        <f t="shared" si="117"/>
        <v>0</v>
      </c>
    </row>
    <row r="7407" spans="1:10">
      <c r="A7407" s="253">
        <v>7599</v>
      </c>
      <c r="B7407" s="253" t="s">
        <v>535</v>
      </c>
      <c r="C7407" s="253" t="s">
        <v>479</v>
      </c>
      <c r="D7407" s="253" t="s">
        <v>4</v>
      </c>
      <c r="I7407" s="253"/>
      <c r="J7407" s="253">
        <f t="shared" si="117"/>
        <v>0</v>
      </c>
    </row>
    <row r="7408" spans="1:10">
      <c r="A7408" s="253">
        <v>7600</v>
      </c>
      <c r="B7408" s="253" t="s">
        <v>535</v>
      </c>
      <c r="C7408" s="253" t="s">
        <v>479</v>
      </c>
      <c r="D7408" s="253" t="s">
        <v>4</v>
      </c>
      <c r="I7408" s="253"/>
      <c r="J7408" s="253">
        <f t="shared" si="117"/>
        <v>0</v>
      </c>
    </row>
    <row r="7409" spans="1:10">
      <c r="A7409" s="253">
        <v>7601</v>
      </c>
      <c r="B7409" s="253" t="s">
        <v>535</v>
      </c>
      <c r="C7409" s="253" t="s">
        <v>479</v>
      </c>
      <c r="D7409" s="253" t="s">
        <v>4</v>
      </c>
      <c r="I7409" s="253"/>
      <c r="J7409" s="253">
        <f t="shared" si="117"/>
        <v>0</v>
      </c>
    </row>
    <row r="7410" spans="1:10">
      <c r="A7410" s="253">
        <v>7602</v>
      </c>
      <c r="B7410" s="253" t="s">
        <v>535</v>
      </c>
      <c r="C7410" s="253" t="s">
        <v>479</v>
      </c>
      <c r="D7410" s="253" t="s">
        <v>4</v>
      </c>
      <c r="I7410" s="253"/>
      <c r="J7410" s="253">
        <f t="shared" si="117"/>
        <v>0</v>
      </c>
    </row>
    <row r="7411" spans="1:10">
      <c r="A7411" s="253">
        <v>7603</v>
      </c>
      <c r="B7411" s="253" t="s">
        <v>535</v>
      </c>
      <c r="C7411" s="253" t="s">
        <v>479</v>
      </c>
      <c r="D7411" s="253" t="s">
        <v>4</v>
      </c>
      <c r="I7411" s="253"/>
      <c r="J7411" s="253">
        <f t="shared" si="117"/>
        <v>0</v>
      </c>
    </row>
    <row r="7412" spans="1:10">
      <c r="A7412" s="253">
        <v>7604</v>
      </c>
      <c r="B7412" s="253" t="s">
        <v>535</v>
      </c>
      <c r="C7412" s="253" t="s">
        <v>479</v>
      </c>
      <c r="D7412" s="253" t="s">
        <v>4</v>
      </c>
      <c r="I7412" s="253"/>
      <c r="J7412" s="253">
        <f t="shared" si="117"/>
        <v>0</v>
      </c>
    </row>
    <row r="7413" spans="1:10">
      <c r="A7413" s="253">
        <v>7605</v>
      </c>
      <c r="B7413" s="253" t="s">
        <v>535</v>
      </c>
      <c r="C7413" s="253" t="s">
        <v>479</v>
      </c>
      <c r="D7413" s="253" t="s">
        <v>4</v>
      </c>
      <c r="I7413" s="253"/>
      <c r="J7413" s="253">
        <f t="shared" si="117"/>
        <v>0</v>
      </c>
    </row>
    <row r="7414" spans="1:10">
      <c r="A7414" s="253">
        <v>7606</v>
      </c>
      <c r="B7414" s="253" t="s">
        <v>535</v>
      </c>
      <c r="C7414" s="253" t="s">
        <v>479</v>
      </c>
      <c r="D7414" s="253" t="s">
        <v>4</v>
      </c>
      <c r="I7414" s="253"/>
      <c r="J7414" s="253">
        <f t="shared" si="117"/>
        <v>0</v>
      </c>
    </row>
    <row r="7415" spans="1:10">
      <c r="A7415" s="253">
        <v>7607</v>
      </c>
      <c r="B7415" s="253" t="s">
        <v>535</v>
      </c>
      <c r="C7415" s="253" t="s">
        <v>479</v>
      </c>
      <c r="D7415" s="253" t="s">
        <v>4</v>
      </c>
      <c r="I7415" s="253"/>
      <c r="J7415" s="253">
        <f t="shared" si="117"/>
        <v>0</v>
      </c>
    </row>
    <row r="7416" spans="1:10">
      <c r="A7416" s="253">
        <v>7608</v>
      </c>
      <c r="B7416" s="253" t="s">
        <v>535</v>
      </c>
      <c r="C7416" s="253" t="s">
        <v>479</v>
      </c>
      <c r="D7416" s="253" t="s">
        <v>4</v>
      </c>
      <c r="I7416" s="253"/>
      <c r="J7416" s="253">
        <f t="shared" si="117"/>
        <v>0</v>
      </c>
    </row>
    <row r="7417" spans="1:10">
      <c r="A7417" s="253">
        <v>7609</v>
      </c>
      <c r="B7417" s="253" t="s">
        <v>535</v>
      </c>
      <c r="C7417" s="253" t="s">
        <v>479</v>
      </c>
      <c r="D7417" s="253" t="s">
        <v>4</v>
      </c>
      <c r="I7417" s="253"/>
      <c r="J7417" s="253">
        <f t="shared" si="117"/>
        <v>0</v>
      </c>
    </row>
    <row r="7418" spans="1:10">
      <c r="A7418" s="253">
        <v>7610</v>
      </c>
      <c r="B7418" s="253" t="s">
        <v>535</v>
      </c>
      <c r="C7418" s="253" t="s">
        <v>479</v>
      </c>
      <c r="D7418" s="253" t="s">
        <v>4</v>
      </c>
      <c r="I7418" s="253"/>
      <c r="J7418" s="253">
        <f t="shared" si="117"/>
        <v>0</v>
      </c>
    </row>
    <row r="7419" spans="1:10">
      <c r="A7419" s="253">
        <v>7611</v>
      </c>
      <c r="B7419" s="253" t="s">
        <v>535</v>
      </c>
      <c r="C7419" s="253" t="s">
        <v>479</v>
      </c>
      <c r="D7419" s="253" t="s">
        <v>4</v>
      </c>
      <c r="I7419" s="253"/>
      <c r="J7419" s="253">
        <f t="shared" si="117"/>
        <v>0</v>
      </c>
    </row>
    <row r="7420" spans="1:10">
      <c r="A7420" s="253">
        <v>7612</v>
      </c>
      <c r="B7420" s="253" t="s">
        <v>535</v>
      </c>
      <c r="C7420" s="253" t="s">
        <v>479</v>
      </c>
      <c r="D7420" s="253" t="s">
        <v>4</v>
      </c>
      <c r="I7420" s="253"/>
      <c r="J7420" s="253">
        <f t="shared" si="117"/>
        <v>0</v>
      </c>
    </row>
    <row r="7421" spans="1:10">
      <c r="A7421" s="253">
        <v>7613</v>
      </c>
      <c r="B7421" s="253" t="s">
        <v>535</v>
      </c>
      <c r="C7421" s="253" t="s">
        <v>479</v>
      </c>
      <c r="D7421" s="253" t="s">
        <v>4</v>
      </c>
      <c r="I7421" s="253"/>
      <c r="J7421" s="253">
        <f t="shared" si="117"/>
        <v>0</v>
      </c>
    </row>
    <row r="7422" spans="1:10">
      <c r="A7422" s="253">
        <v>7614</v>
      </c>
      <c r="B7422" s="253" t="s">
        <v>535</v>
      </c>
      <c r="C7422" s="253" t="s">
        <v>479</v>
      </c>
      <c r="D7422" s="253" t="s">
        <v>4</v>
      </c>
      <c r="I7422" s="253"/>
      <c r="J7422" s="253">
        <f t="shared" si="117"/>
        <v>0</v>
      </c>
    </row>
    <row r="7423" spans="1:10">
      <c r="A7423" s="253">
        <v>7615</v>
      </c>
      <c r="B7423" s="253" t="s">
        <v>535</v>
      </c>
      <c r="C7423" s="253" t="s">
        <v>479</v>
      </c>
      <c r="D7423" s="253" t="s">
        <v>4</v>
      </c>
      <c r="I7423" s="253"/>
      <c r="J7423" s="253">
        <f t="shared" si="117"/>
        <v>0</v>
      </c>
    </row>
    <row r="7424" spans="1:10">
      <c r="A7424" s="253">
        <v>7616</v>
      </c>
      <c r="B7424" s="253" t="s">
        <v>535</v>
      </c>
      <c r="C7424" s="253" t="s">
        <v>479</v>
      </c>
      <c r="D7424" s="253" t="s">
        <v>4</v>
      </c>
      <c r="I7424" s="253"/>
      <c r="J7424" s="253">
        <f t="shared" si="117"/>
        <v>0</v>
      </c>
    </row>
    <row r="7425" spans="1:10">
      <c r="A7425" s="253">
        <v>7617</v>
      </c>
      <c r="B7425" s="253" t="s">
        <v>535</v>
      </c>
      <c r="C7425" s="253" t="s">
        <v>479</v>
      </c>
      <c r="D7425" s="253" t="s">
        <v>4</v>
      </c>
      <c r="I7425" s="253"/>
      <c r="J7425" s="253">
        <f t="shared" si="117"/>
        <v>0</v>
      </c>
    </row>
    <row r="7426" spans="1:10">
      <c r="A7426" s="253">
        <v>7618</v>
      </c>
      <c r="B7426" s="253" t="s">
        <v>535</v>
      </c>
      <c r="C7426" s="253" t="s">
        <v>479</v>
      </c>
      <c r="D7426" s="253" t="s">
        <v>4</v>
      </c>
      <c r="I7426" s="253"/>
      <c r="J7426" s="253">
        <f t="shared" si="117"/>
        <v>0</v>
      </c>
    </row>
    <row r="7427" spans="1:10">
      <c r="A7427" s="253">
        <v>7619</v>
      </c>
      <c r="B7427" s="253" t="s">
        <v>535</v>
      </c>
      <c r="C7427" s="253" t="s">
        <v>479</v>
      </c>
      <c r="D7427" s="253" t="s">
        <v>4</v>
      </c>
      <c r="I7427" s="253"/>
      <c r="J7427" s="253">
        <f t="shared" si="117"/>
        <v>0</v>
      </c>
    </row>
    <row r="7428" spans="1:10">
      <c r="A7428" s="253">
        <v>7620</v>
      </c>
      <c r="B7428" s="253" t="s">
        <v>535</v>
      </c>
      <c r="C7428" s="253" t="s">
        <v>479</v>
      </c>
      <c r="D7428" s="253" t="s">
        <v>4</v>
      </c>
      <c r="I7428" s="253"/>
      <c r="J7428" s="253">
        <f t="shared" si="117"/>
        <v>0</v>
      </c>
    </row>
    <row r="7429" spans="1:10">
      <c r="A7429" s="253">
        <v>7621</v>
      </c>
      <c r="B7429" s="253" t="s">
        <v>535</v>
      </c>
      <c r="C7429" s="253" t="s">
        <v>479</v>
      </c>
      <c r="D7429" s="253" t="s">
        <v>4</v>
      </c>
      <c r="I7429" s="253"/>
      <c r="J7429" s="253">
        <f t="shared" si="117"/>
        <v>0</v>
      </c>
    </row>
    <row r="7430" spans="1:10">
      <c r="A7430" s="253">
        <v>7622</v>
      </c>
      <c r="B7430" s="253" t="s">
        <v>535</v>
      </c>
      <c r="C7430" s="253" t="s">
        <v>479</v>
      </c>
      <c r="D7430" s="253" t="s">
        <v>4</v>
      </c>
      <c r="I7430" s="253"/>
      <c r="J7430" s="253">
        <f t="shared" si="117"/>
        <v>0</v>
      </c>
    </row>
    <row r="7431" spans="1:10">
      <c r="A7431" s="253">
        <v>7623</v>
      </c>
      <c r="B7431" s="253" t="s">
        <v>535</v>
      </c>
      <c r="C7431" s="253" t="s">
        <v>479</v>
      </c>
      <c r="D7431" s="253" t="s">
        <v>4</v>
      </c>
      <c r="I7431" s="253"/>
      <c r="J7431" s="253">
        <f t="shared" si="117"/>
        <v>0</v>
      </c>
    </row>
    <row r="7432" spans="1:10">
      <c r="A7432" s="253">
        <v>7624</v>
      </c>
      <c r="B7432" s="253" t="s">
        <v>535</v>
      </c>
      <c r="C7432" s="253" t="s">
        <v>479</v>
      </c>
      <c r="D7432" s="253" t="s">
        <v>4</v>
      </c>
      <c r="I7432" s="253"/>
      <c r="J7432" s="253">
        <f t="shared" si="117"/>
        <v>0</v>
      </c>
    </row>
    <row r="7433" spans="1:10">
      <c r="A7433" s="253">
        <v>7625</v>
      </c>
      <c r="B7433" s="253" t="s">
        <v>535</v>
      </c>
      <c r="C7433" s="253" t="s">
        <v>479</v>
      </c>
      <c r="D7433" s="253" t="s">
        <v>4</v>
      </c>
      <c r="I7433" s="253"/>
      <c r="J7433" s="253">
        <f t="shared" ref="J7433:J7496" si="118">IF(E7433="Category 1",1,IF(E7433="Category 2",2,IF(E7433="Category 3",3,0)))</f>
        <v>0</v>
      </c>
    </row>
    <row r="7434" spans="1:10">
      <c r="A7434" s="253">
        <v>7626</v>
      </c>
      <c r="B7434" s="253" t="s">
        <v>535</v>
      </c>
      <c r="C7434" s="253" t="s">
        <v>479</v>
      </c>
      <c r="D7434" s="253" t="s">
        <v>4</v>
      </c>
      <c r="I7434" s="253"/>
      <c r="J7434" s="253">
        <f t="shared" si="118"/>
        <v>0</v>
      </c>
    </row>
    <row r="7435" spans="1:10">
      <c r="A7435" s="253">
        <v>7627</v>
      </c>
      <c r="B7435" s="253" t="s">
        <v>535</v>
      </c>
      <c r="C7435" s="253" t="s">
        <v>479</v>
      </c>
      <c r="D7435" s="253" t="s">
        <v>4</v>
      </c>
      <c r="I7435" s="253"/>
      <c r="J7435" s="253">
        <f t="shared" si="118"/>
        <v>0</v>
      </c>
    </row>
    <row r="7436" spans="1:10">
      <c r="A7436" s="253">
        <v>7628</v>
      </c>
      <c r="B7436" s="253" t="s">
        <v>535</v>
      </c>
      <c r="C7436" s="253" t="s">
        <v>479</v>
      </c>
      <c r="D7436" s="253" t="s">
        <v>4</v>
      </c>
      <c r="I7436" s="253"/>
      <c r="J7436" s="253">
        <f t="shared" si="118"/>
        <v>0</v>
      </c>
    </row>
    <row r="7437" spans="1:10">
      <c r="A7437" s="253">
        <v>7629</v>
      </c>
      <c r="B7437" s="253" t="s">
        <v>535</v>
      </c>
      <c r="C7437" s="253" t="s">
        <v>479</v>
      </c>
      <c r="D7437" s="253" t="s">
        <v>4</v>
      </c>
      <c r="I7437" s="253"/>
      <c r="J7437" s="253">
        <f t="shared" si="118"/>
        <v>0</v>
      </c>
    </row>
    <row r="7438" spans="1:10">
      <c r="A7438" s="253">
        <v>7630</v>
      </c>
      <c r="B7438" s="253" t="s">
        <v>535</v>
      </c>
      <c r="C7438" s="253" t="s">
        <v>479</v>
      </c>
      <c r="D7438" s="253" t="s">
        <v>4</v>
      </c>
      <c r="I7438" s="253"/>
      <c r="J7438" s="253">
        <f t="shared" si="118"/>
        <v>0</v>
      </c>
    </row>
    <row r="7439" spans="1:10">
      <c r="A7439" s="253">
        <v>7631</v>
      </c>
      <c r="B7439" s="253" t="s">
        <v>535</v>
      </c>
      <c r="C7439" s="253" t="s">
        <v>479</v>
      </c>
      <c r="D7439" s="253" t="s">
        <v>4</v>
      </c>
      <c r="I7439" s="253"/>
      <c r="J7439" s="253">
        <f t="shared" si="118"/>
        <v>0</v>
      </c>
    </row>
    <row r="7440" spans="1:10">
      <c r="A7440" s="253">
        <v>7632</v>
      </c>
      <c r="B7440" s="253" t="s">
        <v>535</v>
      </c>
      <c r="C7440" s="253" t="s">
        <v>479</v>
      </c>
      <c r="D7440" s="253" t="s">
        <v>4</v>
      </c>
      <c r="I7440" s="253"/>
      <c r="J7440" s="253">
        <f t="shared" si="118"/>
        <v>0</v>
      </c>
    </row>
    <row r="7441" spans="1:10">
      <c r="A7441" s="253">
        <v>7633</v>
      </c>
      <c r="B7441" s="253" t="s">
        <v>535</v>
      </c>
      <c r="C7441" s="253" t="s">
        <v>479</v>
      </c>
      <c r="D7441" s="253" t="s">
        <v>4</v>
      </c>
      <c r="I7441" s="253"/>
      <c r="J7441" s="253">
        <f t="shared" si="118"/>
        <v>0</v>
      </c>
    </row>
    <row r="7442" spans="1:10">
      <c r="A7442" s="253">
        <v>7634</v>
      </c>
      <c r="B7442" s="253" t="s">
        <v>535</v>
      </c>
      <c r="C7442" s="253" t="s">
        <v>479</v>
      </c>
      <c r="D7442" s="253" t="s">
        <v>4</v>
      </c>
      <c r="I7442" s="253"/>
      <c r="J7442" s="253">
        <f t="shared" si="118"/>
        <v>0</v>
      </c>
    </row>
    <row r="7443" spans="1:10">
      <c r="A7443" s="253">
        <v>7635</v>
      </c>
      <c r="B7443" s="253" t="s">
        <v>535</v>
      </c>
      <c r="C7443" s="253" t="s">
        <v>479</v>
      </c>
      <c r="D7443" s="253" t="s">
        <v>4</v>
      </c>
      <c r="I7443" s="253"/>
      <c r="J7443" s="253">
        <f t="shared" si="118"/>
        <v>0</v>
      </c>
    </row>
    <row r="7444" spans="1:10">
      <c r="A7444" s="253">
        <v>7636</v>
      </c>
      <c r="B7444" s="253" t="s">
        <v>535</v>
      </c>
      <c r="C7444" s="253" t="s">
        <v>479</v>
      </c>
      <c r="D7444" s="253" t="s">
        <v>4</v>
      </c>
      <c r="I7444" s="253"/>
      <c r="J7444" s="253">
        <f t="shared" si="118"/>
        <v>0</v>
      </c>
    </row>
    <row r="7445" spans="1:10">
      <c r="A7445" s="253">
        <v>7637</v>
      </c>
      <c r="B7445" s="253" t="s">
        <v>535</v>
      </c>
      <c r="C7445" s="253" t="s">
        <v>479</v>
      </c>
      <c r="D7445" s="253" t="s">
        <v>4</v>
      </c>
      <c r="I7445" s="253"/>
      <c r="J7445" s="253">
        <f t="shared" si="118"/>
        <v>0</v>
      </c>
    </row>
    <row r="7446" spans="1:10">
      <c r="A7446" s="253">
        <v>7638</v>
      </c>
      <c r="B7446" s="253" t="s">
        <v>535</v>
      </c>
      <c r="C7446" s="253" t="s">
        <v>479</v>
      </c>
      <c r="D7446" s="253" t="s">
        <v>4</v>
      </c>
      <c r="I7446" s="253"/>
      <c r="J7446" s="253">
        <f t="shared" si="118"/>
        <v>0</v>
      </c>
    </row>
    <row r="7447" spans="1:10">
      <c r="A7447" s="253">
        <v>7639</v>
      </c>
      <c r="B7447" s="253" t="s">
        <v>535</v>
      </c>
      <c r="C7447" s="253" t="s">
        <v>479</v>
      </c>
      <c r="D7447" s="253" t="s">
        <v>4</v>
      </c>
      <c r="I7447" s="253"/>
      <c r="J7447" s="253">
        <f t="shared" si="118"/>
        <v>0</v>
      </c>
    </row>
    <row r="7448" spans="1:10">
      <c r="A7448" s="253">
        <v>7640</v>
      </c>
      <c r="B7448" s="253" t="s">
        <v>535</v>
      </c>
      <c r="C7448" s="253" t="s">
        <v>479</v>
      </c>
      <c r="D7448" s="253" t="s">
        <v>4</v>
      </c>
      <c r="I7448" s="253"/>
      <c r="J7448" s="253">
        <f t="shared" si="118"/>
        <v>0</v>
      </c>
    </row>
    <row r="7449" spans="1:10">
      <c r="A7449" s="253">
        <v>7641</v>
      </c>
      <c r="B7449" s="253" t="s">
        <v>535</v>
      </c>
      <c r="C7449" s="253" t="s">
        <v>479</v>
      </c>
      <c r="D7449" s="253" t="s">
        <v>4</v>
      </c>
      <c r="I7449" s="253"/>
      <c r="J7449" s="253">
        <f t="shared" si="118"/>
        <v>0</v>
      </c>
    </row>
    <row r="7450" spans="1:10">
      <c r="A7450" s="253">
        <v>7642</v>
      </c>
      <c r="B7450" s="253" t="s">
        <v>535</v>
      </c>
      <c r="C7450" s="253" t="s">
        <v>479</v>
      </c>
      <c r="D7450" s="253" t="s">
        <v>4</v>
      </c>
      <c r="I7450" s="253"/>
      <c r="J7450" s="253">
        <f t="shared" si="118"/>
        <v>0</v>
      </c>
    </row>
    <row r="7451" spans="1:10">
      <c r="A7451" s="253">
        <v>7643</v>
      </c>
      <c r="B7451" s="253" t="s">
        <v>535</v>
      </c>
      <c r="C7451" s="253" t="s">
        <v>479</v>
      </c>
      <c r="D7451" s="253" t="s">
        <v>4</v>
      </c>
      <c r="I7451" s="253"/>
      <c r="J7451" s="253">
        <f t="shared" si="118"/>
        <v>0</v>
      </c>
    </row>
    <row r="7452" spans="1:10">
      <c r="A7452" s="253">
        <v>7644</v>
      </c>
      <c r="B7452" s="253" t="s">
        <v>535</v>
      </c>
      <c r="C7452" s="253" t="s">
        <v>479</v>
      </c>
      <c r="D7452" s="253" t="s">
        <v>4</v>
      </c>
      <c r="I7452" s="253"/>
      <c r="J7452" s="253">
        <f t="shared" si="118"/>
        <v>0</v>
      </c>
    </row>
    <row r="7453" spans="1:10">
      <c r="A7453" s="253">
        <v>7645</v>
      </c>
      <c r="B7453" s="253" t="s">
        <v>535</v>
      </c>
      <c r="C7453" s="253" t="s">
        <v>479</v>
      </c>
      <c r="D7453" s="253" t="s">
        <v>4</v>
      </c>
      <c r="I7453" s="253"/>
      <c r="J7453" s="253">
        <f t="shared" si="118"/>
        <v>0</v>
      </c>
    </row>
    <row r="7454" spans="1:10">
      <c r="A7454" s="253">
        <v>7646</v>
      </c>
      <c r="B7454" s="253" t="s">
        <v>535</v>
      </c>
      <c r="C7454" s="253" t="s">
        <v>479</v>
      </c>
      <c r="D7454" s="253" t="s">
        <v>4</v>
      </c>
      <c r="I7454" s="253"/>
      <c r="J7454" s="253">
        <f t="shared" si="118"/>
        <v>0</v>
      </c>
    </row>
    <row r="7455" spans="1:10">
      <c r="A7455" s="253">
        <v>7647</v>
      </c>
      <c r="B7455" s="253" t="s">
        <v>535</v>
      </c>
      <c r="C7455" s="253" t="s">
        <v>479</v>
      </c>
      <c r="D7455" s="253" t="s">
        <v>4</v>
      </c>
      <c r="I7455" s="253"/>
      <c r="J7455" s="253">
        <f t="shared" si="118"/>
        <v>0</v>
      </c>
    </row>
    <row r="7456" spans="1:10">
      <c r="A7456" s="253">
        <v>7648</v>
      </c>
      <c r="B7456" s="253" t="s">
        <v>535</v>
      </c>
      <c r="C7456" s="253" t="s">
        <v>479</v>
      </c>
      <c r="D7456" s="253" t="s">
        <v>4</v>
      </c>
      <c r="I7456" s="253"/>
      <c r="J7456" s="253">
        <f t="shared" si="118"/>
        <v>0</v>
      </c>
    </row>
    <row r="7457" spans="1:10">
      <c r="A7457" s="253">
        <v>7649</v>
      </c>
      <c r="B7457" s="253" t="s">
        <v>535</v>
      </c>
      <c r="C7457" s="253" t="s">
        <v>479</v>
      </c>
      <c r="D7457" s="253" t="s">
        <v>4</v>
      </c>
      <c r="I7457" s="253"/>
      <c r="J7457" s="253">
        <f t="shared" si="118"/>
        <v>0</v>
      </c>
    </row>
    <row r="7458" spans="1:10">
      <c r="A7458" s="253">
        <v>7650</v>
      </c>
      <c r="B7458" s="253" t="s">
        <v>535</v>
      </c>
      <c r="C7458" s="253" t="s">
        <v>479</v>
      </c>
      <c r="D7458" s="253" t="s">
        <v>4</v>
      </c>
      <c r="I7458" s="253"/>
      <c r="J7458" s="253">
        <f t="shared" si="118"/>
        <v>0</v>
      </c>
    </row>
    <row r="7459" spans="1:10">
      <c r="A7459" s="253">
        <v>7651</v>
      </c>
      <c r="B7459" s="253" t="s">
        <v>535</v>
      </c>
      <c r="C7459" s="253" t="s">
        <v>479</v>
      </c>
      <c r="D7459" s="253" t="s">
        <v>4</v>
      </c>
      <c r="I7459" s="253"/>
      <c r="J7459" s="253">
        <f t="shared" si="118"/>
        <v>0</v>
      </c>
    </row>
    <row r="7460" spans="1:10">
      <c r="A7460" s="253">
        <v>7652</v>
      </c>
      <c r="B7460" s="253" t="s">
        <v>535</v>
      </c>
      <c r="C7460" s="253" t="s">
        <v>479</v>
      </c>
      <c r="D7460" s="253" t="s">
        <v>4</v>
      </c>
      <c r="I7460" s="253"/>
      <c r="J7460" s="253">
        <f t="shared" si="118"/>
        <v>0</v>
      </c>
    </row>
    <row r="7461" spans="1:10">
      <c r="A7461" s="253">
        <v>7653</v>
      </c>
      <c r="B7461" s="253" t="s">
        <v>535</v>
      </c>
      <c r="C7461" s="253" t="s">
        <v>479</v>
      </c>
      <c r="D7461" s="253" t="s">
        <v>4</v>
      </c>
      <c r="I7461" s="253"/>
      <c r="J7461" s="253">
        <f t="shared" si="118"/>
        <v>0</v>
      </c>
    </row>
    <row r="7462" spans="1:10">
      <c r="A7462" s="253">
        <v>7654</v>
      </c>
      <c r="B7462" s="253" t="s">
        <v>535</v>
      </c>
      <c r="C7462" s="253" t="s">
        <v>479</v>
      </c>
      <c r="D7462" s="253" t="s">
        <v>4</v>
      </c>
      <c r="I7462" s="253"/>
      <c r="J7462" s="253">
        <f t="shared" si="118"/>
        <v>0</v>
      </c>
    </row>
    <row r="7463" spans="1:10">
      <c r="A7463" s="253">
        <v>7655</v>
      </c>
      <c r="B7463" s="253" t="s">
        <v>535</v>
      </c>
      <c r="C7463" s="253" t="s">
        <v>479</v>
      </c>
      <c r="D7463" s="253" t="s">
        <v>4</v>
      </c>
      <c r="I7463" s="253"/>
      <c r="J7463" s="253">
        <f t="shared" si="118"/>
        <v>0</v>
      </c>
    </row>
    <row r="7464" spans="1:10">
      <c r="A7464" s="253">
        <v>7656</v>
      </c>
      <c r="B7464" s="253" t="s">
        <v>535</v>
      </c>
      <c r="C7464" s="253" t="s">
        <v>479</v>
      </c>
      <c r="D7464" s="253" t="s">
        <v>4</v>
      </c>
      <c r="I7464" s="253"/>
      <c r="J7464" s="253">
        <f t="shared" si="118"/>
        <v>0</v>
      </c>
    </row>
    <row r="7465" spans="1:10">
      <c r="A7465" s="253">
        <v>7657</v>
      </c>
      <c r="B7465" s="253" t="s">
        <v>535</v>
      </c>
      <c r="C7465" s="253" t="s">
        <v>479</v>
      </c>
      <c r="D7465" s="253" t="s">
        <v>4</v>
      </c>
      <c r="I7465" s="253"/>
      <c r="J7465" s="253">
        <f t="shared" si="118"/>
        <v>0</v>
      </c>
    </row>
    <row r="7466" spans="1:10">
      <c r="A7466" s="253">
        <v>7658</v>
      </c>
      <c r="B7466" s="253" t="s">
        <v>535</v>
      </c>
      <c r="C7466" s="253" t="s">
        <v>479</v>
      </c>
      <c r="D7466" s="253" t="s">
        <v>4</v>
      </c>
      <c r="I7466" s="253"/>
      <c r="J7466" s="253">
        <f t="shared" si="118"/>
        <v>0</v>
      </c>
    </row>
    <row r="7467" spans="1:10">
      <c r="A7467" s="253">
        <v>7659</v>
      </c>
      <c r="B7467" s="253" t="s">
        <v>535</v>
      </c>
      <c r="C7467" s="253" t="s">
        <v>479</v>
      </c>
      <c r="D7467" s="253" t="s">
        <v>4</v>
      </c>
      <c r="I7467" s="253"/>
      <c r="J7467" s="253">
        <f t="shared" si="118"/>
        <v>0</v>
      </c>
    </row>
    <row r="7468" spans="1:10">
      <c r="A7468" s="253">
        <v>7660</v>
      </c>
      <c r="B7468" s="253" t="s">
        <v>535</v>
      </c>
      <c r="C7468" s="253" t="s">
        <v>479</v>
      </c>
      <c r="D7468" s="253" t="s">
        <v>4</v>
      </c>
      <c r="I7468" s="253"/>
      <c r="J7468" s="253">
        <f t="shared" si="118"/>
        <v>0</v>
      </c>
    </row>
    <row r="7469" spans="1:10">
      <c r="A7469" s="253">
        <v>7661</v>
      </c>
      <c r="B7469" s="253" t="s">
        <v>535</v>
      </c>
      <c r="C7469" s="253" t="s">
        <v>479</v>
      </c>
      <c r="D7469" s="253" t="s">
        <v>4</v>
      </c>
      <c r="I7469" s="253"/>
      <c r="J7469" s="253">
        <f t="shared" si="118"/>
        <v>0</v>
      </c>
    </row>
    <row r="7470" spans="1:10">
      <c r="A7470" s="253">
        <v>7662</v>
      </c>
      <c r="B7470" s="253" t="s">
        <v>535</v>
      </c>
      <c r="C7470" s="253" t="s">
        <v>479</v>
      </c>
      <c r="D7470" s="253" t="s">
        <v>4</v>
      </c>
      <c r="I7470" s="253"/>
      <c r="J7470" s="253">
        <f t="shared" si="118"/>
        <v>0</v>
      </c>
    </row>
    <row r="7471" spans="1:10">
      <c r="A7471" s="253">
        <v>7663</v>
      </c>
      <c r="B7471" s="253" t="s">
        <v>535</v>
      </c>
      <c r="C7471" s="253" t="s">
        <v>479</v>
      </c>
      <c r="D7471" s="253" t="s">
        <v>4</v>
      </c>
      <c r="I7471" s="253"/>
      <c r="J7471" s="253">
        <f t="shared" si="118"/>
        <v>0</v>
      </c>
    </row>
    <row r="7472" spans="1:10">
      <c r="A7472" s="253">
        <v>7664</v>
      </c>
      <c r="B7472" s="253" t="s">
        <v>535</v>
      </c>
      <c r="C7472" s="253" t="s">
        <v>479</v>
      </c>
      <c r="D7472" s="253" t="s">
        <v>4</v>
      </c>
      <c r="I7472" s="253"/>
      <c r="J7472" s="253">
        <f t="shared" si="118"/>
        <v>0</v>
      </c>
    </row>
    <row r="7473" spans="1:10">
      <c r="A7473" s="253">
        <v>7665</v>
      </c>
      <c r="B7473" s="253" t="s">
        <v>535</v>
      </c>
      <c r="C7473" s="253" t="s">
        <v>479</v>
      </c>
      <c r="D7473" s="253" t="s">
        <v>4</v>
      </c>
      <c r="I7473" s="253"/>
      <c r="J7473" s="253">
        <f t="shared" si="118"/>
        <v>0</v>
      </c>
    </row>
    <row r="7474" spans="1:10">
      <c r="A7474" s="253">
        <v>7666</v>
      </c>
      <c r="B7474" s="253" t="s">
        <v>535</v>
      </c>
      <c r="C7474" s="253" t="s">
        <v>479</v>
      </c>
      <c r="D7474" s="253" t="s">
        <v>4</v>
      </c>
      <c r="I7474" s="253"/>
      <c r="J7474" s="253">
        <f t="shared" si="118"/>
        <v>0</v>
      </c>
    </row>
    <row r="7475" spans="1:10">
      <c r="A7475" s="253">
        <v>7667</v>
      </c>
      <c r="B7475" s="253" t="s">
        <v>535</v>
      </c>
      <c r="C7475" s="253" t="s">
        <v>479</v>
      </c>
      <c r="D7475" s="253" t="s">
        <v>4</v>
      </c>
      <c r="I7475" s="253"/>
      <c r="J7475" s="253">
        <f t="shared" si="118"/>
        <v>0</v>
      </c>
    </row>
    <row r="7476" spans="1:10">
      <c r="A7476" s="253">
        <v>7668</v>
      </c>
      <c r="B7476" s="253" t="s">
        <v>535</v>
      </c>
      <c r="C7476" s="253" t="s">
        <v>479</v>
      </c>
      <c r="D7476" s="253" t="s">
        <v>4</v>
      </c>
      <c r="I7476" s="253"/>
      <c r="J7476" s="253">
        <f t="shared" si="118"/>
        <v>0</v>
      </c>
    </row>
    <row r="7477" spans="1:10">
      <c r="A7477" s="253">
        <v>7669</v>
      </c>
      <c r="B7477" s="253" t="s">
        <v>535</v>
      </c>
      <c r="C7477" s="253" t="s">
        <v>479</v>
      </c>
      <c r="D7477" s="253" t="s">
        <v>4</v>
      </c>
      <c r="I7477" s="253"/>
      <c r="J7477" s="253">
        <f t="shared" si="118"/>
        <v>0</v>
      </c>
    </row>
    <row r="7478" spans="1:10">
      <c r="A7478" s="253">
        <v>7670</v>
      </c>
      <c r="B7478" s="253" t="s">
        <v>535</v>
      </c>
      <c r="C7478" s="253" t="s">
        <v>479</v>
      </c>
      <c r="D7478" s="253" t="s">
        <v>4</v>
      </c>
      <c r="I7478" s="253"/>
      <c r="J7478" s="253">
        <f t="shared" si="118"/>
        <v>0</v>
      </c>
    </row>
    <row r="7479" spans="1:10">
      <c r="A7479" s="253">
        <v>7671</v>
      </c>
      <c r="B7479" s="253" t="s">
        <v>535</v>
      </c>
      <c r="C7479" s="253" t="s">
        <v>479</v>
      </c>
      <c r="D7479" s="253" t="s">
        <v>4</v>
      </c>
      <c r="I7479" s="253"/>
      <c r="J7479" s="253">
        <f t="shared" si="118"/>
        <v>0</v>
      </c>
    </row>
    <row r="7480" spans="1:10">
      <c r="A7480" s="253">
        <v>7672</v>
      </c>
      <c r="B7480" s="253" t="s">
        <v>535</v>
      </c>
      <c r="C7480" s="253" t="s">
        <v>479</v>
      </c>
      <c r="D7480" s="253" t="s">
        <v>4</v>
      </c>
      <c r="I7480" s="253"/>
      <c r="J7480" s="253">
        <f t="shared" si="118"/>
        <v>0</v>
      </c>
    </row>
    <row r="7481" spans="1:10">
      <c r="A7481" s="253">
        <v>7673</v>
      </c>
      <c r="B7481" s="253" t="s">
        <v>535</v>
      </c>
      <c r="C7481" s="253" t="s">
        <v>479</v>
      </c>
      <c r="D7481" s="253" t="s">
        <v>4</v>
      </c>
      <c r="I7481" s="253"/>
      <c r="J7481" s="253">
        <f t="shared" si="118"/>
        <v>0</v>
      </c>
    </row>
    <row r="7482" spans="1:10">
      <c r="A7482" s="253">
        <v>7674</v>
      </c>
      <c r="B7482" s="253" t="s">
        <v>535</v>
      </c>
      <c r="C7482" s="253" t="s">
        <v>479</v>
      </c>
      <c r="D7482" s="253" t="s">
        <v>4</v>
      </c>
      <c r="I7482" s="253"/>
      <c r="J7482" s="253">
        <f t="shared" si="118"/>
        <v>0</v>
      </c>
    </row>
    <row r="7483" spans="1:10">
      <c r="A7483" s="253">
        <v>7675</v>
      </c>
      <c r="B7483" s="253" t="s">
        <v>535</v>
      </c>
      <c r="C7483" s="253" t="s">
        <v>479</v>
      </c>
      <c r="D7483" s="253" t="s">
        <v>4</v>
      </c>
      <c r="I7483" s="253"/>
      <c r="J7483" s="253">
        <f t="shared" si="118"/>
        <v>0</v>
      </c>
    </row>
    <row r="7484" spans="1:10">
      <c r="A7484" s="253">
        <v>7676</v>
      </c>
      <c r="B7484" s="253" t="s">
        <v>535</v>
      </c>
      <c r="C7484" s="253" t="s">
        <v>479</v>
      </c>
      <c r="D7484" s="253" t="s">
        <v>4</v>
      </c>
      <c r="I7484" s="253"/>
      <c r="J7484" s="253">
        <f t="shared" si="118"/>
        <v>0</v>
      </c>
    </row>
    <row r="7485" spans="1:10">
      <c r="A7485" s="253">
        <v>7677</v>
      </c>
      <c r="B7485" s="253" t="s">
        <v>535</v>
      </c>
      <c r="C7485" s="253" t="s">
        <v>479</v>
      </c>
      <c r="D7485" s="253" t="s">
        <v>4</v>
      </c>
      <c r="I7485" s="253"/>
      <c r="J7485" s="253">
        <f t="shared" si="118"/>
        <v>0</v>
      </c>
    </row>
    <row r="7486" spans="1:10">
      <c r="A7486" s="253">
        <v>7678</v>
      </c>
      <c r="B7486" s="253" t="s">
        <v>535</v>
      </c>
      <c r="C7486" s="253" t="s">
        <v>479</v>
      </c>
      <c r="D7486" s="253" t="s">
        <v>4</v>
      </c>
      <c r="I7486" s="253"/>
      <c r="J7486" s="253">
        <f t="shared" si="118"/>
        <v>0</v>
      </c>
    </row>
    <row r="7487" spans="1:10">
      <c r="A7487" s="253">
        <v>7679</v>
      </c>
      <c r="B7487" s="253" t="s">
        <v>535</v>
      </c>
      <c r="C7487" s="253" t="s">
        <v>479</v>
      </c>
      <c r="D7487" s="253" t="s">
        <v>4</v>
      </c>
      <c r="I7487" s="253"/>
      <c r="J7487" s="253">
        <f t="shared" si="118"/>
        <v>0</v>
      </c>
    </row>
    <row r="7488" spans="1:10">
      <c r="A7488" s="253">
        <v>7680</v>
      </c>
      <c r="B7488" s="253" t="s">
        <v>535</v>
      </c>
      <c r="C7488" s="253" t="s">
        <v>479</v>
      </c>
      <c r="D7488" s="253" t="s">
        <v>4</v>
      </c>
      <c r="I7488" s="253"/>
      <c r="J7488" s="253">
        <f t="shared" si="118"/>
        <v>0</v>
      </c>
    </row>
    <row r="7489" spans="1:10">
      <c r="A7489" s="253">
        <v>7681</v>
      </c>
      <c r="B7489" s="253" t="s">
        <v>535</v>
      </c>
      <c r="C7489" s="253" t="s">
        <v>479</v>
      </c>
      <c r="D7489" s="253" t="s">
        <v>4</v>
      </c>
      <c r="I7489" s="253"/>
      <c r="J7489" s="253">
        <f t="shared" si="118"/>
        <v>0</v>
      </c>
    </row>
    <row r="7490" spans="1:10">
      <c r="A7490" s="253">
        <v>7682</v>
      </c>
      <c r="B7490" s="253" t="s">
        <v>535</v>
      </c>
      <c r="C7490" s="253" t="s">
        <v>479</v>
      </c>
      <c r="D7490" s="253" t="s">
        <v>4</v>
      </c>
      <c r="I7490" s="253"/>
      <c r="J7490" s="253">
        <f t="shared" si="118"/>
        <v>0</v>
      </c>
    </row>
    <row r="7491" spans="1:10">
      <c r="A7491" s="253">
        <v>7683</v>
      </c>
      <c r="B7491" s="253" t="s">
        <v>535</v>
      </c>
      <c r="C7491" s="253" t="s">
        <v>479</v>
      </c>
      <c r="D7491" s="253" t="s">
        <v>4</v>
      </c>
      <c r="I7491" s="253"/>
      <c r="J7491" s="253">
        <f t="shared" si="118"/>
        <v>0</v>
      </c>
    </row>
    <row r="7492" spans="1:10">
      <c r="A7492" s="253">
        <v>7684</v>
      </c>
      <c r="B7492" s="253" t="s">
        <v>535</v>
      </c>
      <c r="C7492" s="253" t="s">
        <v>479</v>
      </c>
      <c r="D7492" s="253" t="s">
        <v>4</v>
      </c>
      <c r="I7492" s="253"/>
      <c r="J7492" s="253">
        <f t="shared" si="118"/>
        <v>0</v>
      </c>
    </row>
    <row r="7493" spans="1:10">
      <c r="A7493" s="253">
        <v>7685</v>
      </c>
      <c r="B7493" s="253" t="s">
        <v>535</v>
      </c>
      <c r="C7493" s="253" t="s">
        <v>479</v>
      </c>
      <c r="D7493" s="253" t="s">
        <v>4</v>
      </c>
      <c r="I7493" s="253"/>
      <c r="J7493" s="253">
        <f t="shared" si="118"/>
        <v>0</v>
      </c>
    </row>
    <row r="7494" spans="1:10">
      <c r="A7494" s="253">
        <v>7686</v>
      </c>
      <c r="B7494" s="253" t="s">
        <v>535</v>
      </c>
      <c r="C7494" s="253" t="s">
        <v>479</v>
      </c>
      <c r="D7494" s="253" t="s">
        <v>4</v>
      </c>
      <c r="I7494" s="253"/>
      <c r="J7494" s="253">
        <f t="shared" si="118"/>
        <v>0</v>
      </c>
    </row>
    <row r="7495" spans="1:10">
      <c r="A7495" s="253">
        <v>7687</v>
      </c>
      <c r="B7495" s="253" t="s">
        <v>535</v>
      </c>
      <c r="C7495" s="253" t="s">
        <v>479</v>
      </c>
      <c r="D7495" s="253" t="s">
        <v>4</v>
      </c>
      <c r="I7495" s="253"/>
      <c r="J7495" s="253">
        <f t="shared" si="118"/>
        <v>0</v>
      </c>
    </row>
    <row r="7496" spans="1:10">
      <c r="A7496" s="253">
        <v>7688</v>
      </c>
      <c r="B7496" s="253" t="s">
        <v>535</v>
      </c>
      <c r="C7496" s="253" t="s">
        <v>479</v>
      </c>
      <c r="D7496" s="253" t="s">
        <v>4</v>
      </c>
      <c r="I7496" s="253"/>
      <c r="J7496" s="253">
        <f t="shared" si="118"/>
        <v>0</v>
      </c>
    </row>
    <row r="7497" spans="1:10">
      <c r="A7497" s="253">
        <v>7689</v>
      </c>
      <c r="B7497" s="253" t="s">
        <v>535</v>
      </c>
      <c r="C7497" s="253" t="s">
        <v>479</v>
      </c>
      <c r="D7497" s="253" t="s">
        <v>4</v>
      </c>
      <c r="I7497" s="253"/>
      <c r="J7497" s="253">
        <f t="shared" ref="J7497:J7560" si="119">IF(E7497="Category 1",1,IF(E7497="Category 2",2,IF(E7497="Category 3",3,0)))</f>
        <v>0</v>
      </c>
    </row>
    <row r="7498" spans="1:10">
      <c r="A7498" s="253">
        <v>7690</v>
      </c>
      <c r="B7498" s="253" t="s">
        <v>535</v>
      </c>
      <c r="C7498" s="253" t="s">
        <v>479</v>
      </c>
      <c r="D7498" s="253" t="s">
        <v>4</v>
      </c>
      <c r="I7498" s="253"/>
      <c r="J7498" s="253">
        <f t="shared" si="119"/>
        <v>0</v>
      </c>
    </row>
    <row r="7499" spans="1:10">
      <c r="A7499" s="253">
        <v>7691</v>
      </c>
      <c r="B7499" s="253" t="s">
        <v>535</v>
      </c>
      <c r="C7499" s="253" t="s">
        <v>479</v>
      </c>
      <c r="D7499" s="253" t="s">
        <v>4</v>
      </c>
      <c r="I7499" s="253"/>
      <c r="J7499" s="253">
        <f t="shared" si="119"/>
        <v>0</v>
      </c>
    </row>
    <row r="7500" spans="1:10">
      <c r="A7500" s="253">
        <v>7692</v>
      </c>
      <c r="B7500" s="253" t="s">
        <v>535</v>
      </c>
      <c r="C7500" s="253" t="s">
        <v>479</v>
      </c>
      <c r="D7500" s="253" t="s">
        <v>4</v>
      </c>
      <c r="I7500" s="253"/>
      <c r="J7500" s="253">
        <f t="shared" si="119"/>
        <v>0</v>
      </c>
    </row>
    <row r="7501" spans="1:10">
      <c r="A7501" s="253">
        <v>7693</v>
      </c>
      <c r="B7501" s="253" t="s">
        <v>535</v>
      </c>
      <c r="C7501" s="253" t="s">
        <v>479</v>
      </c>
      <c r="D7501" s="253" t="s">
        <v>4</v>
      </c>
      <c r="I7501" s="253"/>
      <c r="J7501" s="253">
        <f t="shared" si="119"/>
        <v>0</v>
      </c>
    </row>
    <row r="7502" spans="1:10">
      <c r="A7502" s="253">
        <v>7694</v>
      </c>
      <c r="B7502" s="253" t="s">
        <v>535</v>
      </c>
      <c r="C7502" s="253" t="s">
        <v>479</v>
      </c>
      <c r="D7502" s="253" t="s">
        <v>4</v>
      </c>
      <c r="I7502" s="253"/>
      <c r="J7502" s="253">
        <f t="shared" si="119"/>
        <v>0</v>
      </c>
    </row>
    <row r="7503" spans="1:10">
      <c r="A7503" s="253">
        <v>7695</v>
      </c>
      <c r="B7503" s="253" t="s">
        <v>535</v>
      </c>
      <c r="C7503" s="253" t="s">
        <v>479</v>
      </c>
      <c r="D7503" s="253" t="s">
        <v>4</v>
      </c>
      <c r="I7503" s="253"/>
      <c r="J7503" s="253">
        <f t="shared" si="119"/>
        <v>0</v>
      </c>
    </row>
    <row r="7504" spans="1:10">
      <c r="A7504" s="253">
        <v>7696</v>
      </c>
      <c r="B7504" s="253" t="s">
        <v>535</v>
      </c>
      <c r="C7504" s="253" t="s">
        <v>479</v>
      </c>
      <c r="D7504" s="253" t="s">
        <v>4</v>
      </c>
      <c r="I7504" s="253"/>
      <c r="J7504" s="253">
        <f t="shared" si="119"/>
        <v>0</v>
      </c>
    </row>
    <row r="7505" spans="1:10">
      <c r="A7505" s="253">
        <v>7697</v>
      </c>
      <c r="B7505" s="253" t="s">
        <v>535</v>
      </c>
      <c r="C7505" s="253" t="s">
        <v>479</v>
      </c>
      <c r="D7505" s="253" t="s">
        <v>4</v>
      </c>
      <c r="I7505" s="253"/>
      <c r="J7505" s="253">
        <f t="shared" si="119"/>
        <v>0</v>
      </c>
    </row>
    <row r="7506" spans="1:10">
      <c r="A7506" s="253">
        <v>7698</v>
      </c>
      <c r="B7506" s="253" t="s">
        <v>535</v>
      </c>
      <c r="C7506" s="253" t="s">
        <v>479</v>
      </c>
      <c r="D7506" s="253" t="s">
        <v>4</v>
      </c>
      <c r="I7506" s="253"/>
      <c r="J7506" s="253">
        <f t="shared" si="119"/>
        <v>0</v>
      </c>
    </row>
    <row r="7507" spans="1:10">
      <c r="A7507" s="253">
        <v>7699</v>
      </c>
      <c r="B7507" s="253" t="s">
        <v>535</v>
      </c>
      <c r="C7507" s="253" t="s">
        <v>479</v>
      </c>
      <c r="D7507" s="253" t="s">
        <v>4</v>
      </c>
      <c r="I7507" s="253"/>
      <c r="J7507" s="253">
        <f t="shared" si="119"/>
        <v>0</v>
      </c>
    </row>
    <row r="7508" spans="1:10">
      <c r="A7508" s="253">
        <v>7700</v>
      </c>
      <c r="B7508" s="253" t="s">
        <v>535</v>
      </c>
      <c r="C7508" s="253" t="s">
        <v>479</v>
      </c>
      <c r="D7508" s="253" t="s">
        <v>4</v>
      </c>
      <c r="I7508" s="253"/>
      <c r="J7508" s="253">
        <f t="shared" si="119"/>
        <v>0</v>
      </c>
    </row>
    <row r="7509" spans="1:10">
      <c r="A7509" s="253">
        <v>7701</v>
      </c>
      <c r="B7509" s="253" t="s">
        <v>535</v>
      </c>
      <c r="C7509" s="253" t="s">
        <v>479</v>
      </c>
      <c r="D7509" s="253" t="s">
        <v>4</v>
      </c>
      <c r="I7509" s="253"/>
      <c r="J7509" s="253">
        <f t="shared" si="119"/>
        <v>0</v>
      </c>
    </row>
    <row r="7510" spans="1:10">
      <c r="A7510" s="253">
        <v>7702</v>
      </c>
      <c r="B7510" s="253" t="s">
        <v>535</v>
      </c>
      <c r="C7510" s="253" t="s">
        <v>479</v>
      </c>
      <c r="D7510" s="253" t="s">
        <v>4</v>
      </c>
      <c r="I7510" s="253"/>
      <c r="J7510" s="253">
        <f t="shared" si="119"/>
        <v>0</v>
      </c>
    </row>
    <row r="7511" spans="1:10">
      <c r="A7511" s="253">
        <v>7703</v>
      </c>
      <c r="B7511" s="253" t="s">
        <v>535</v>
      </c>
      <c r="C7511" s="253" t="s">
        <v>479</v>
      </c>
      <c r="D7511" s="253" t="s">
        <v>4</v>
      </c>
      <c r="I7511" s="253"/>
      <c r="J7511" s="253">
        <f t="shared" si="119"/>
        <v>0</v>
      </c>
    </row>
    <row r="7512" spans="1:10">
      <c r="A7512" s="253">
        <v>7704</v>
      </c>
      <c r="B7512" s="253" t="s">
        <v>535</v>
      </c>
      <c r="C7512" s="253" t="s">
        <v>479</v>
      </c>
      <c r="D7512" s="253" t="s">
        <v>4</v>
      </c>
      <c r="I7512" s="253"/>
      <c r="J7512" s="253">
        <f t="shared" si="119"/>
        <v>0</v>
      </c>
    </row>
    <row r="7513" spans="1:10">
      <c r="A7513" s="253">
        <v>7705</v>
      </c>
      <c r="B7513" s="253" t="s">
        <v>535</v>
      </c>
      <c r="C7513" s="253" t="s">
        <v>479</v>
      </c>
      <c r="D7513" s="253" t="s">
        <v>4</v>
      </c>
      <c r="I7513" s="253"/>
      <c r="J7513" s="253">
        <f t="shared" si="119"/>
        <v>0</v>
      </c>
    </row>
    <row r="7514" spans="1:10">
      <c r="A7514" s="253">
        <v>7706</v>
      </c>
      <c r="B7514" s="253" t="s">
        <v>535</v>
      </c>
      <c r="C7514" s="253" t="s">
        <v>479</v>
      </c>
      <c r="D7514" s="253" t="s">
        <v>4</v>
      </c>
      <c r="I7514" s="253"/>
      <c r="J7514" s="253">
        <f t="shared" si="119"/>
        <v>0</v>
      </c>
    </row>
    <row r="7515" spans="1:10">
      <c r="A7515" s="253">
        <v>7707</v>
      </c>
      <c r="B7515" s="253" t="s">
        <v>535</v>
      </c>
      <c r="C7515" s="253" t="s">
        <v>479</v>
      </c>
      <c r="D7515" s="253" t="s">
        <v>4</v>
      </c>
      <c r="I7515" s="253"/>
      <c r="J7515" s="253">
        <f t="shared" si="119"/>
        <v>0</v>
      </c>
    </row>
    <row r="7516" spans="1:10">
      <c r="A7516" s="253">
        <v>7708</v>
      </c>
      <c r="B7516" s="253" t="s">
        <v>535</v>
      </c>
      <c r="C7516" s="253" t="s">
        <v>479</v>
      </c>
      <c r="D7516" s="253" t="s">
        <v>4</v>
      </c>
      <c r="I7516" s="253"/>
      <c r="J7516" s="253">
        <f t="shared" si="119"/>
        <v>0</v>
      </c>
    </row>
    <row r="7517" spans="1:10">
      <c r="A7517" s="253">
        <v>7709</v>
      </c>
      <c r="B7517" s="253" t="s">
        <v>535</v>
      </c>
      <c r="C7517" s="253" t="s">
        <v>479</v>
      </c>
      <c r="D7517" s="253" t="s">
        <v>4</v>
      </c>
      <c r="I7517" s="253"/>
      <c r="J7517" s="253">
        <f t="shared" si="119"/>
        <v>0</v>
      </c>
    </row>
    <row r="7518" spans="1:10">
      <c r="A7518" s="253">
        <v>7710</v>
      </c>
      <c r="B7518" s="253" t="s">
        <v>535</v>
      </c>
      <c r="C7518" s="253" t="s">
        <v>479</v>
      </c>
      <c r="D7518" s="253" t="s">
        <v>4</v>
      </c>
      <c r="I7518" s="253"/>
      <c r="J7518" s="253">
        <f t="shared" si="119"/>
        <v>0</v>
      </c>
    </row>
    <row r="7519" spans="1:10">
      <c r="A7519" s="253">
        <v>7711</v>
      </c>
      <c r="B7519" s="253" t="s">
        <v>535</v>
      </c>
      <c r="C7519" s="253" t="s">
        <v>479</v>
      </c>
      <c r="D7519" s="253" t="s">
        <v>4</v>
      </c>
      <c r="I7519" s="253"/>
      <c r="J7519" s="253">
        <f t="shared" si="119"/>
        <v>0</v>
      </c>
    </row>
    <row r="7520" spans="1:10">
      <c r="A7520" s="253">
        <v>7712</v>
      </c>
      <c r="B7520" s="253" t="s">
        <v>535</v>
      </c>
      <c r="C7520" s="253" t="s">
        <v>479</v>
      </c>
      <c r="D7520" s="253" t="s">
        <v>4</v>
      </c>
      <c r="I7520" s="253"/>
      <c r="J7520" s="253">
        <f t="shared" si="119"/>
        <v>0</v>
      </c>
    </row>
    <row r="7521" spans="1:10">
      <c r="A7521" s="253">
        <v>7713</v>
      </c>
      <c r="B7521" s="253" t="s">
        <v>535</v>
      </c>
      <c r="C7521" s="253" t="s">
        <v>479</v>
      </c>
      <c r="D7521" s="253" t="s">
        <v>4</v>
      </c>
      <c r="I7521" s="253"/>
      <c r="J7521" s="253">
        <f t="shared" si="119"/>
        <v>0</v>
      </c>
    </row>
    <row r="7522" spans="1:10">
      <c r="A7522" s="253">
        <v>7714</v>
      </c>
      <c r="B7522" s="253" t="s">
        <v>535</v>
      </c>
      <c r="C7522" s="253" t="s">
        <v>479</v>
      </c>
      <c r="D7522" s="253" t="s">
        <v>4</v>
      </c>
      <c r="I7522" s="253"/>
      <c r="J7522" s="253">
        <f t="shared" si="119"/>
        <v>0</v>
      </c>
    </row>
    <row r="7523" spans="1:10">
      <c r="A7523" s="253">
        <v>7715</v>
      </c>
      <c r="B7523" s="253" t="s">
        <v>535</v>
      </c>
      <c r="C7523" s="253" t="s">
        <v>479</v>
      </c>
      <c r="D7523" s="253" t="s">
        <v>4</v>
      </c>
      <c r="I7523" s="253"/>
      <c r="J7523" s="253">
        <f t="shared" si="119"/>
        <v>0</v>
      </c>
    </row>
    <row r="7524" spans="1:10">
      <c r="A7524" s="253">
        <v>7716</v>
      </c>
      <c r="B7524" s="253" t="s">
        <v>535</v>
      </c>
      <c r="C7524" s="253" t="s">
        <v>479</v>
      </c>
      <c r="D7524" s="253" t="s">
        <v>4</v>
      </c>
      <c r="I7524" s="253"/>
      <c r="J7524" s="253">
        <f t="shared" si="119"/>
        <v>0</v>
      </c>
    </row>
    <row r="7525" spans="1:10">
      <c r="A7525" s="253">
        <v>7717</v>
      </c>
      <c r="B7525" s="253" t="s">
        <v>535</v>
      </c>
      <c r="C7525" s="253" t="s">
        <v>479</v>
      </c>
      <c r="D7525" s="253" t="s">
        <v>4</v>
      </c>
      <c r="I7525" s="253"/>
      <c r="J7525" s="253">
        <f t="shared" si="119"/>
        <v>0</v>
      </c>
    </row>
    <row r="7526" spans="1:10">
      <c r="A7526" s="253">
        <v>7718</v>
      </c>
      <c r="B7526" s="253" t="s">
        <v>535</v>
      </c>
      <c r="C7526" s="253" t="s">
        <v>479</v>
      </c>
      <c r="D7526" s="253" t="s">
        <v>4</v>
      </c>
      <c r="I7526" s="253"/>
      <c r="J7526" s="253">
        <f t="shared" si="119"/>
        <v>0</v>
      </c>
    </row>
    <row r="7527" spans="1:10">
      <c r="A7527" s="253">
        <v>7719</v>
      </c>
      <c r="B7527" s="253" t="s">
        <v>535</v>
      </c>
      <c r="C7527" s="253" t="s">
        <v>479</v>
      </c>
      <c r="D7527" s="253" t="s">
        <v>4</v>
      </c>
      <c r="I7527" s="253"/>
      <c r="J7527" s="253">
        <f t="shared" si="119"/>
        <v>0</v>
      </c>
    </row>
    <row r="7528" spans="1:10">
      <c r="A7528" s="253">
        <v>7720</v>
      </c>
      <c r="B7528" s="253" t="s">
        <v>535</v>
      </c>
      <c r="C7528" s="253" t="s">
        <v>479</v>
      </c>
      <c r="D7528" s="253" t="s">
        <v>4</v>
      </c>
      <c r="I7528" s="253"/>
      <c r="J7528" s="253">
        <f t="shared" si="119"/>
        <v>0</v>
      </c>
    </row>
    <row r="7529" spans="1:10">
      <c r="A7529" s="253">
        <v>7721</v>
      </c>
      <c r="B7529" s="253" t="s">
        <v>535</v>
      </c>
      <c r="C7529" s="253" t="s">
        <v>479</v>
      </c>
      <c r="D7529" s="253" t="s">
        <v>4</v>
      </c>
      <c r="I7529" s="253"/>
      <c r="J7529" s="253">
        <f t="shared" si="119"/>
        <v>0</v>
      </c>
    </row>
    <row r="7530" spans="1:10">
      <c r="A7530" s="253">
        <v>7722</v>
      </c>
      <c r="B7530" s="253" t="s">
        <v>535</v>
      </c>
      <c r="C7530" s="253" t="s">
        <v>479</v>
      </c>
      <c r="D7530" s="253" t="s">
        <v>4</v>
      </c>
      <c r="I7530" s="253"/>
      <c r="J7530" s="253">
        <f t="shared" si="119"/>
        <v>0</v>
      </c>
    </row>
    <row r="7531" spans="1:10">
      <c r="A7531" s="253">
        <v>7723</v>
      </c>
      <c r="B7531" s="253" t="s">
        <v>535</v>
      </c>
      <c r="C7531" s="253" t="s">
        <v>479</v>
      </c>
      <c r="D7531" s="253" t="s">
        <v>4</v>
      </c>
      <c r="I7531" s="253"/>
      <c r="J7531" s="253">
        <f t="shared" si="119"/>
        <v>0</v>
      </c>
    </row>
    <row r="7532" spans="1:10">
      <c r="A7532" s="253">
        <v>7724</v>
      </c>
      <c r="B7532" s="253" t="s">
        <v>535</v>
      </c>
      <c r="C7532" s="253" t="s">
        <v>479</v>
      </c>
      <c r="D7532" s="253" t="s">
        <v>4</v>
      </c>
      <c r="I7532" s="253"/>
      <c r="J7532" s="253">
        <f t="shared" si="119"/>
        <v>0</v>
      </c>
    </row>
    <row r="7533" spans="1:10">
      <c r="A7533" s="253">
        <v>7725</v>
      </c>
      <c r="B7533" s="253" t="s">
        <v>535</v>
      </c>
      <c r="C7533" s="253" t="s">
        <v>479</v>
      </c>
      <c r="D7533" s="253" t="s">
        <v>4</v>
      </c>
      <c r="I7533" s="253"/>
      <c r="J7533" s="253">
        <f t="shared" si="119"/>
        <v>0</v>
      </c>
    </row>
    <row r="7534" spans="1:10">
      <c r="A7534" s="253">
        <v>7726</v>
      </c>
      <c r="B7534" s="253" t="s">
        <v>535</v>
      </c>
      <c r="C7534" s="253" t="s">
        <v>479</v>
      </c>
      <c r="D7534" s="253" t="s">
        <v>4</v>
      </c>
      <c r="I7534" s="253"/>
      <c r="J7534" s="253">
        <f t="shared" si="119"/>
        <v>0</v>
      </c>
    </row>
    <row r="7535" spans="1:10">
      <c r="A7535" s="253">
        <v>7727</v>
      </c>
      <c r="B7535" s="253" t="s">
        <v>535</v>
      </c>
      <c r="C7535" s="253" t="s">
        <v>479</v>
      </c>
      <c r="D7535" s="253" t="s">
        <v>4</v>
      </c>
      <c r="I7535" s="253"/>
      <c r="J7535" s="253">
        <f t="shared" si="119"/>
        <v>0</v>
      </c>
    </row>
    <row r="7536" spans="1:10">
      <c r="A7536" s="253">
        <v>7728</v>
      </c>
      <c r="B7536" s="253" t="s">
        <v>535</v>
      </c>
      <c r="C7536" s="253" t="s">
        <v>479</v>
      </c>
      <c r="D7536" s="253" t="s">
        <v>4</v>
      </c>
      <c r="I7536" s="253"/>
      <c r="J7536" s="253">
        <f t="shared" si="119"/>
        <v>0</v>
      </c>
    </row>
    <row r="7537" spans="1:10">
      <c r="A7537" s="253">
        <v>7729</v>
      </c>
      <c r="B7537" s="253" t="s">
        <v>535</v>
      </c>
      <c r="C7537" s="253" t="s">
        <v>479</v>
      </c>
      <c r="D7537" s="253" t="s">
        <v>4</v>
      </c>
      <c r="I7537" s="253"/>
      <c r="J7537" s="253">
        <f t="shared" si="119"/>
        <v>0</v>
      </c>
    </row>
    <row r="7538" spans="1:10">
      <c r="A7538" s="253">
        <v>7730</v>
      </c>
      <c r="B7538" s="253" t="s">
        <v>535</v>
      </c>
      <c r="C7538" s="253" t="s">
        <v>479</v>
      </c>
      <c r="D7538" s="253" t="s">
        <v>4</v>
      </c>
      <c r="I7538" s="253"/>
      <c r="J7538" s="253">
        <f t="shared" si="119"/>
        <v>0</v>
      </c>
    </row>
    <row r="7539" spans="1:10">
      <c r="A7539" s="253">
        <v>7731</v>
      </c>
      <c r="B7539" s="253" t="s">
        <v>535</v>
      </c>
      <c r="C7539" s="253" t="s">
        <v>479</v>
      </c>
      <c r="D7539" s="253" t="s">
        <v>4</v>
      </c>
      <c r="I7539" s="253"/>
      <c r="J7539" s="253">
        <f t="shared" si="119"/>
        <v>0</v>
      </c>
    </row>
    <row r="7540" spans="1:10">
      <c r="A7540" s="253">
        <v>7732</v>
      </c>
      <c r="B7540" s="253" t="s">
        <v>535</v>
      </c>
      <c r="C7540" s="253" t="s">
        <v>479</v>
      </c>
      <c r="D7540" s="253" t="s">
        <v>4</v>
      </c>
      <c r="I7540" s="253"/>
      <c r="J7540" s="253">
        <f t="shared" si="119"/>
        <v>0</v>
      </c>
    </row>
    <row r="7541" spans="1:10">
      <c r="A7541" s="253">
        <v>7733</v>
      </c>
      <c r="B7541" s="253" t="s">
        <v>535</v>
      </c>
      <c r="C7541" s="253" t="s">
        <v>479</v>
      </c>
      <c r="D7541" s="253" t="s">
        <v>4</v>
      </c>
      <c r="I7541" s="253"/>
      <c r="J7541" s="253">
        <f t="shared" si="119"/>
        <v>0</v>
      </c>
    </row>
    <row r="7542" spans="1:10">
      <c r="A7542" s="253">
        <v>7734</v>
      </c>
      <c r="B7542" s="253" t="s">
        <v>535</v>
      </c>
      <c r="C7542" s="253" t="s">
        <v>479</v>
      </c>
      <c r="D7542" s="253" t="s">
        <v>4</v>
      </c>
      <c r="I7542" s="253"/>
      <c r="J7542" s="253">
        <f t="shared" si="119"/>
        <v>0</v>
      </c>
    </row>
    <row r="7543" spans="1:10">
      <c r="A7543" s="253">
        <v>7735</v>
      </c>
      <c r="B7543" s="253" t="s">
        <v>535</v>
      </c>
      <c r="C7543" s="253" t="s">
        <v>479</v>
      </c>
      <c r="D7543" s="253" t="s">
        <v>4</v>
      </c>
      <c r="I7543" s="253"/>
      <c r="J7543" s="253">
        <f t="shared" si="119"/>
        <v>0</v>
      </c>
    </row>
    <row r="7544" spans="1:10">
      <c r="A7544" s="253">
        <v>7736</v>
      </c>
      <c r="B7544" s="253" t="s">
        <v>535</v>
      </c>
      <c r="C7544" s="253" t="s">
        <v>479</v>
      </c>
      <c r="D7544" s="253" t="s">
        <v>4</v>
      </c>
      <c r="I7544" s="253"/>
      <c r="J7544" s="253">
        <f t="shared" si="119"/>
        <v>0</v>
      </c>
    </row>
    <row r="7545" spans="1:10">
      <c r="A7545" s="253">
        <v>7737</v>
      </c>
      <c r="B7545" s="253" t="s">
        <v>535</v>
      </c>
      <c r="C7545" s="253" t="s">
        <v>479</v>
      </c>
      <c r="D7545" s="253" t="s">
        <v>4</v>
      </c>
      <c r="I7545" s="253"/>
      <c r="J7545" s="253">
        <f t="shared" si="119"/>
        <v>0</v>
      </c>
    </row>
    <row r="7546" spans="1:10">
      <c r="A7546" s="253">
        <v>7738</v>
      </c>
      <c r="B7546" s="253" t="s">
        <v>535</v>
      </c>
      <c r="C7546" s="253" t="s">
        <v>479</v>
      </c>
      <c r="D7546" s="253" t="s">
        <v>4</v>
      </c>
      <c r="I7546" s="253"/>
      <c r="J7546" s="253">
        <f t="shared" si="119"/>
        <v>0</v>
      </c>
    </row>
    <row r="7547" spans="1:10">
      <c r="A7547" s="253">
        <v>7739</v>
      </c>
      <c r="B7547" s="253" t="s">
        <v>535</v>
      </c>
      <c r="C7547" s="253" t="s">
        <v>479</v>
      </c>
      <c r="D7547" s="253" t="s">
        <v>4</v>
      </c>
      <c r="I7547" s="253"/>
      <c r="J7547" s="253">
        <f t="shared" si="119"/>
        <v>0</v>
      </c>
    </row>
    <row r="7548" spans="1:10">
      <c r="A7548" s="253">
        <v>7740</v>
      </c>
      <c r="B7548" s="253" t="s">
        <v>535</v>
      </c>
      <c r="C7548" s="253" t="s">
        <v>479</v>
      </c>
      <c r="D7548" s="253" t="s">
        <v>4</v>
      </c>
      <c r="I7548" s="253"/>
      <c r="J7548" s="253">
        <f t="shared" si="119"/>
        <v>0</v>
      </c>
    </row>
    <row r="7549" spans="1:10">
      <c r="A7549" s="253">
        <v>7741</v>
      </c>
      <c r="B7549" s="253" t="s">
        <v>535</v>
      </c>
      <c r="C7549" s="253" t="s">
        <v>479</v>
      </c>
      <c r="D7549" s="253" t="s">
        <v>4</v>
      </c>
      <c r="I7549" s="253"/>
      <c r="J7549" s="253">
        <f t="shared" si="119"/>
        <v>0</v>
      </c>
    </row>
    <row r="7550" spans="1:10">
      <c r="A7550" s="253">
        <v>7742</v>
      </c>
      <c r="B7550" s="253" t="s">
        <v>535</v>
      </c>
      <c r="C7550" s="253" t="s">
        <v>479</v>
      </c>
      <c r="D7550" s="253" t="s">
        <v>4</v>
      </c>
      <c r="I7550" s="253"/>
      <c r="J7550" s="253">
        <f t="shared" si="119"/>
        <v>0</v>
      </c>
    </row>
    <row r="7551" spans="1:10">
      <c r="A7551" s="253">
        <v>7743</v>
      </c>
      <c r="B7551" s="253" t="s">
        <v>535</v>
      </c>
      <c r="C7551" s="253" t="s">
        <v>479</v>
      </c>
      <c r="D7551" s="253" t="s">
        <v>4</v>
      </c>
      <c r="I7551" s="253"/>
      <c r="J7551" s="253">
        <f t="shared" si="119"/>
        <v>0</v>
      </c>
    </row>
    <row r="7552" spans="1:10">
      <c r="A7552" s="253">
        <v>7744</v>
      </c>
      <c r="B7552" s="253" t="s">
        <v>535</v>
      </c>
      <c r="C7552" s="253" t="s">
        <v>479</v>
      </c>
      <c r="D7552" s="253" t="s">
        <v>4</v>
      </c>
      <c r="I7552" s="253"/>
      <c r="J7552" s="253">
        <f t="shared" si="119"/>
        <v>0</v>
      </c>
    </row>
    <row r="7553" spans="1:10">
      <c r="A7553" s="253">
        <v>7745</v>
      </c>
      <c r="B7553" s="253" t="s">
        <v>535</v>
      </c>
      <c r="C7553" s="253" t="s">
        <v>479</v>
      </c>
      <c r="D7553" s="253" t="s">
        <v>4</v>
      </c>
      <c r="I7553" s="253"/>
      <c r="J7553" s="253">
        <f t="shared" si="119"/>
        <v>0</v>
      </c>
    </row>
    <row r="7554" spans="1:10">
      <c r="A7554" s="253">
        <v>7746</v>
      </c>
      <c r="B7554" s="253" t="s">
        <v>535</v>
      </c>
      <c r="C7554" s="253" t="s">
        <v>479</v>
      </c>
      <c r="D7554" s="253" t="s">
        <v>4</v>
      </c>
      <c r="I7554" s="253"/>
      <c r="J7554" s="253">
        <f t="shared" si="119"/>
        <v>0</v>
      </c>
    </row>
    <row r="7555" spans="1:10">
      <c r="A7555" s="253">
        <v>7747</v>
      </c>
      <c r="B7555" s="253" t="s">
        <v>535</v>
      </c>
      <c r="C7555" s="253" t="s">
        <v>479</v>
      </c>
      <c r="D7555" s="253" t="s">
        <v>4</v>
      </c>
      <c r="I7555" s="253"/>
      <c r="J7555" s="253">
        <f t="shared" si="119"/>
        <v>0</v>
      </c>
    </row>
    <row r="7556" spans="1:10">
      <c r="A7556" s="253">
        <v>7748</v>
      </c>
      <c r="B7556" s="253" t="s">
        <v>535</v>
      </c>
      <c r="C7556" s="253" t="s">
        <v>479</v>
      </c>
      <c r="D7556" s="253" t="s">
        <v>4</v>
      </c>
      <c r="I7556" s="253"/>
      <c r="J7556" s="253">
        <f t="shared" si="119"/>
        <v>0</v>
      </c>
    </row>
    <row r="7557" spans="1:10">
      <c r="A7557" s="253">
        <v>7749</v>
      </c>
      <c r="B7557" s="253" t="s">
        <v>535</v>
      </c>
      <c r="C7557" s="253" t="s">
        <v>479</v>
      </c>
      <c r="D7557" s="253" t="s">
        <v>4</v>
      </c>
      <c r="I7557" s="253"/>
      <c r="J7557" s="253">
        <f t="shared" si="119"/>
        <v>0</v>
      </c>
    </row>
    <row r="7558" spans="1:10">
      <c r="A7558" s="253">
        <v>7750</v>
      </c>
      <c r="B7558" s="253" t="s">
        <v>535</v>
      </c>
      <c r="C7558" s="253" t="s">
        <v>479</v>
      </c>
      <c r="D7558" s="253" t="s">
        <v>4</v>
      </c>
      <c r="I7558" s="253"/>
      <c r="J7558" s="253">
        <f t="shared" si="119"/>
        <v>0</v>
      </c>
    </row>
    <row r="7559" spans="1:10">
      <c r="A7559" s="253">
        <v>7751</v>
      </c>
      <c r="B7559" s="253" t="s">
        <v>535</v>
      </c>
      <c r="C7559" s="253" t="s">
        <v>479</v>
      </c>
      <c r="D7559" s="253" t="s">
        <v>4</v>
      </c>
      <c r="I7559" s="253"/>
      <c r="J7559" s="253">
        <f t="shared" si="119"/>
        <v>0</v>
      </c>
    </row>
    <row r="7560" spans="1:10">
      <c r="A7560" s="253">
        <v>7752</v>
      </c>
      <c r="B7560" s="253" t="s">
        <v>535</v>
      </c>
      <c r="C7560" s="253" t="s">
        <v>479</v>
      </c>
      <c r="D7560" s="253" t="s">
        <v>4</v>
      </c>
      <c r="I7560" s="253"/>
      <c r="J7560" s="253">
        <f t="shared" si="119"/>
        <v>0</v>
      </c>
    </row>
    <row r="7561" spans="1:10">
      <c r="A7561" s="253">
        <v>7753</v>
      </c>
      <c r="B7561" s="253" t="s">
        <v>535</v>
      </c>
      <c r="C7561" s="253" t="s">
        <v>479</v>
      </c>
      <c r="D7561" s="253" t="s">
        <v>4</v>
      </c>
      <c r="I7561" s="253"/>
      <c r="J7561" s="253">
        <f t="shared" ref="J7561:J7624" si="120">IF(E7561="Category 1",1,IF(E7561="Category 2",2,IF(E7561="Category 3",3,0)))</f>
        <v>0</v>
      </c>
    </row>
    <row r="7562" spans="1:10">
      <c r="A7562" s="253">
        <v>7754</v>
      </c>
      <c r="B7562" s="253" t="s">
        <v>535</v>
      </c>
      <c r="C7562" s="253" t="s">
        <v>479</v>
      </c>
      <c r="D7562" s="253" t="s">
        <v>4</v>
      </c>
      <c r="I7562" s="253"/>
      <c r="J7562" s="253">
        <f t="shared" si="120"/>
        <v>0</v>
      </c>
    </row>
    <row r="7563" spans="1:10">
      <c r="A7563" s="253">
        <v>7755</v>
      </c>
      <c r="B7563" s="253" t="s">
        <v>535</v>
      </c>
      <c r="C7563" s="253" t="s">
        <v>479</v>
      </c>
      <c r="D7563" s="253" t="s">
        <v>4</v>
      </c>
      <c r="I7563" s="253"/>
      <c r="J7563" s="253">
        <f t="shared" si="120"/>
        <v>0</v>
      </c>
    </row>
    <row r="7564" spans="1:10">
      <c r="A7564" s="253">
        <v>7756</v>
      </c>
      <c r="B7564" s="253" t="s">
        <v>535</v>
      </c>
      <c r="C7564" s="253" t="s">
        <v>479</v>
      </c>
      <c r="D7564" s="253" t="s">
        <v>4</v>
      </c>
      <c r="I7564" s="253"/>
      <c r="J7564" s="253">
        <f t="shared" si="120"/>
        <v>0</v>
      </c>
    </row>
    <row r="7565" spans="1:10">
      <c r="A7565" s="253">
        <v>7757</v>
      </c>
      <c r="B7565" s="253" t="s">
        <v>535</v>
      </c>
      <c r="C7565" s="253" t="s">
        <v>479</v>
      </c>
      <c r="D7565" s="253" t="s">
        <v>4</v>
      </c>
      <c r="I7565" s="253"/>
      <c r="J7565" s="253">
        <f t="shared" si="120"/>
        <v>0</v>
      </c>
    </row>
    <row r="7566" spans="1:10">
      <c r="A7566" s="253">
        <v>7758</v>
      </c>
      <c r="B7566" s="253" t="s">
        <v>535</v>
      </c>
      <c r="C7566" s="253" t="s">
        <v>479</v>
      </c>
      <c r="D7566" s="253" t="s">
        <v>4</v>
      </c>
      <c r="I7566" s="253"/>
      <c r="J7566" s="253">
        <f t="shared" si="120"/>
        <v>0</v>
      </c>
    </row>
    <row r="7567" spans="1:10">
      <c r="A7567" s="253">
        <v>7759</v>
      </c>
      <c r="B7567" s="253" t="s">
        <v>535</v>
      </c>
      <c r="C7567" s="253" t="s">
        <v>479</v>
      </c>
      <c r="D7567" s="253" t="s">
        <v>4</v>
      </c>
      <c r="I7567" s="253"/>
      <c r="J7567" s="253">
        <f t="shared" si="120"/>
        <v>0</v>
      </c>
    </row>
    <row r="7568" spans="1:10">
      <c r="A7568" s="253">
        <v>7760</v>
      </c>
      <c r="B7568" s="253" t="s">
        <v>535</v>
      </c>
      <c r="C7568" s="253" t="s">
        <v>479</v>
      </c>
      <c r="D7568" s="253" t="s">
        <v>4</v>
      </c>
      <c r="I7568" s="253"/>
      <c r="J7568" s="253">
        <f t="shared" si="120"/>
        <v>0</v>
      </c>
    </row>
    <row r="7569" spans="1:10">
      <c r="A7569" s="253">
        <v>7761</v>
      </c>
      <c r="B7569" s="253" t="s">
        <v>535</v>
      </c>
      <c r="C7569" s="253" t="s">
        <v>479</v>
      </c>
      <c r="D7569" s="253" t="s">
        <v>4</v>
      </c>
      <c r="I7569" s="253"/>
      <c r="J7569" s="253">
        <f t="shared" si="120"/>
        <v>0</v>
      </c>
    </row>
    <row r="7570" spans="1:10">
      <c r="A7570" s="253">
        <v>7762</v>
      </c>
      <c r="B7570" s="253" t="s">
        <v>535</v>
      </c>
      <c r="C7570" s="253" t="s">
        <v>479</v>
      </c>
      <c r="D7570" s="253" t="s">
        <v>4</v>
      </c>
      <c r="I7570" s="253"/>
      <c r="J7570" s="253">
        <f t="shared" si="120"/>
        <v>0</v>
      </c>
    </row>
    <row r="7571" spans="1:10">
      <c r="A7571" s="253">
        <v>7763</v>
      </c>
      <c r="B7571" s="253" t="s">
        <v>535</v>
      </c>
      <c r="C7571" s="253" t="s">
        <v>479</v>
      </c>
      <c r="D7571" s="253" t="s">
        <v>4</v>
      </c>
      <c r="I7571" s="253"/>
      <c r="J7571" s="253">
        <f t="shared" si="120"/>
        <v>0</v>
      </c>
    </row>
    <row r="7572" spans="1:10">
      <c r="A7572" s="253">
        <v>7764</v>
      </c>
      <c r="B7572" s="253" t="s">
        <v>535</v>
      </c>
      <c r="C7572" s="253" t="s">
        <v>479</v>
      </c>
      <c r="D7572" s="253" t="s">
        <v>4</v>
      </c>
      <c r="I7572" s="253"/>
      <c r="J7572" s="253">
        <f t="shared" si="120"/>
        <v>0</v>
      </c>
    </row>
    <row r="7573" spans="1:10">
      <c r="A7573" s="253">
        <v>7765</v>
      </c>
      <c r="B7573" s="253" t="s">
        <v>535</v>
      </c>
      <c r="C7573" s="253" t="s">
        <v>479</v>
      </c>
      <c r="D7573" s="253" t="s">
        <v>4</v>
      </c>
      <c r="I7573" s="253"/>
      <c r="J7573" s="253">
        <f t="shared" si="120"/>
        <v>0</v>
      </c>
    </row>
    <row r="7574" spans="1:10">
      <c r="A7574" s="253">
        <v>7766</v>
      </c>
      <c r="B7574" s="253" t="s">
        <v>535</v>
      </c>
      <c r="C7574" s="253" t="s">
        <v>479</v>
      </c>
      <c r="D7574" s="253" t="s">
        <v>4</v>
      </c>
      <c r="I7574" s="253"/>
      <c r="J7574" s="253">
        <f t="shared" si="120"/>
        <v>0</v>
      </c>
    </row>
    <row r="7575" spans="1:10">
      <c r="A7575" s="253">
        <v>7767</v>
      </c>
      <c r="B7575" s="253" t="s">
        <v>535</v>
      </c>
      <c r="C7575" s="253" t="s">
        <v>479</v>
      </c>
      <c r="D7575" s="253" t="s">
        <v>4</v>
      </c>
      <c r="I7575" s="253"/>
      <c r="J7575" s="253">
        <f t="shared" si="120"/>
        <v>0</v>
      </c>
    </row>
    <row r="7576" spans="1:10">
      <c r="A7576" s="253">
        <v>7768</v>
      </c>
      <c r="B7576" s="253" t="s">
        <v>535</v>
      </c>
      <c r="C7576" s="253" t="s">
        <v>479</v>
      </c>
      <c r="D7576" s="253" t="s">
        <v>4</v>
      </c>
      <c r="I7576" s="253"/>
      <c r="J7576" s="253">
        <f t="shared" si="120"/>
        <v>0</v>
      </c>
    </row>
    <row r="7577" spans="1:10">
      <c r="A7577" s="253">
        <v>7769</v>
      </c>
      <c r="B7577" s="253" t="s">
        <v>535</v>
      </c>
      <c r="C7577" s="253" t="s">
        <v>479</v>
      </c>
      <c r="D7577" s="253" t="s">
        <v>4</v>
      </c>
      <c r="I7577" s="253"/>
      <c r="J7577" s="253">
        <f t="shared" si="120"/>
        <v>0</v>
      </c>
    </row>
    <row r="7578" spans="1:10">
      <c r="A7578" s="253">
        <v>7770</v>
      </c>
      <c r="B7578" s="253" t="s">
        <v>535</v>
      </c>
      <c r="C7578" s="253" t="s">
        <v>479</v>
      </c>
      <c r="D7578" s="253" t="s">
        <v>4</v>
      </c>
      <c r="I7578" s="253"/>
      <c r="J7578" s="253">
        <f t="shared" si="120"/>
        <v>0</v>
      </c>
    </row>
    <row r="7579" spans="1:10">
      <c r="A7579" s="253">
        <v>7771</v>
      </c>
      <c r="B7579" s="253" t="s">
        <v>535</v>
      </c>
      <c r="C7579" s="253" t="s">
        <v>479</v>
      </c>
      <c r="D7579" s="253" t="s">
        <v>4</v>
      </c>
      <c r="I7579" s="253"/>
      <c r="J7579" s="253">
        <f t="shared" si="120"/>
        <v>0</v>
      </c>
    </row>
    <row r="7580" spans="1:10">
      <c r="A7580" s="253">
        <v>7772</v>
      </c>
      <c r="B7580" s="253" t="s">
        <v>535</v>
      </c>
      <c r="C7580" s="253" t="s">
        <v>479</v>
      </c>
      <c r="D7580" s="253" t="s">
        <v>4</v>
      </c>
      <c r="I7580" s="253"/>
      <c r="J7580" s="253">
        <f t="shared" si="120"/>
        <v>0</v>
      </c>
    </row>
    <row r="7581" spans="1:10">
      <c r="A7581" s="253">
        <v>7773</v>
      </c>
      <c r="B7581" s="253" t="s">
        <v>535</v>
      </c>
      <c r="C7581" s="253" t="s">
        <v>479</v>
      </c>
      <c r="D7581" s="253" t="s">
        <v>4</v>
      </c>
      <c r="I7581" s="253"/>
      <c r="J7581" s="253">
        <f t="shared" si="120"/>
        <v>0</v>
      </c>
    </row>
    <row r="7582" spans="1:10">
      <c r="A7582" s="253">
        <v>7774</v>
      </c>
      <c r="B7582" s="253" t="s">
        <v>535</v>
      </c>
      <c r="C7582" s="253" t="s">
        <v>479</v>
      </c>
      <c r="D7582" s="253" t="s">
        <v>4</v>
      </c>
      <c r="I7582" s="253"/>
      <c r="J7582" s="253">
        <f t="shared" si="120"/>
        <v>0</v>
      </c>
    </row>
    <row r="7583" spans="1:10">
      <c r="A7583" s="253">
        <v>7775</v>
      </c>
      <c r="B7583" s="253" t="s">
        <v>535</v>
      </c>
      <c r="C7583" s="253" t="s">
        <v>479</v>
      </c>
      <c r="D7583" s="253" t="s">
        <v>4</v>
      </c>
      <c r="I7583" s="253"/>
      <c r="J7583" s="253">
        <f t="shared" si="120"/>
        <v>0</v>
      </c>
    </row>
    <row r="7584" spans="1:10">
      <c r="A7584" s="253">
        <v>7776</v>
      </c>
      <c r="B7584" s="253" t="s">
        <v>535</v>
      </c>
      <c r="C7584" s="253" t="s">
        <v>479</v>
      </c>
      <c r="D7584" s="253" t="s">
        <v>4</v>
      </c>
      <c r="I7584" s="253"/>
      <c r="J7584" s="253">
        <f t="shared" si="120"/>
        <v>0</v>
      </c>
    </row>
    <row r="7585" spans="1:10">
      <c r="A7585" s="253">
        <v>7777</v>
      </c>
      <c r="B7585" s="253" t="s">
        <v>535</v>
      </c>
      <c r="C7585" s="253" t="s">
        <v>479</v>
      </c>
      <c r="D7585" s="253" t="s">
        <v>4</v>
      </c>
      <c r="I7585" s="253"/>
      <c r="J7585" s="253">
        <f t="shared" si="120"/>
        <v>0</v>
      </c>
    </row>
    <row r="7586" spans="1:10">
      <c r="A7586" s="253">
        <v>7778</v>
      </c>
      <c r="B7586" s="253" t="s">
        <v>535</v>
      </c>
      <c r="C7586" s="253" t="s">
        <v>479</v>
      </c>
      <c r="D7586" s="253" t="s">
        <v>4</v>
      </c>
      <c r="I7586" s="253"/>
      <c r="J7586" s="253">
        <f t="shared" si="120"/>
        <v>0</v>
      </c>
    </row>
    <row r="7587" spans="1:10">
      <c r="A7587" s="253">
        <v>7779</v>
      </c>
      <c r="B7587" s="253" t="s">
        <v>535</v>
      </c>
      <c r="C7587" s="253" t="s">
        <v>479</v>
      </c>
      <c r="D7587" s="253" t="s">
        <v>4</v>
      </c>
      <c r="I7587" s="253"/>
      <c r="J7587" s="253">
        <f t="shared" si="120"/>
        <v>0</v>
      </c>
    </row>
    <row r="7588" spans="1:10">
      <c r="A7588" s="253">
        <v>7780</v>
      </c>
      <c r="B7588" s="253" t="s">
        <v>535</v>
      </c>
      <c r="C7588" s="253" t="s">
        <v>479</v>
      </c>
      <c r="D7588" s="253" t="s">
        <v>4</v>
      </c>
      <c r="I7588" s="253"/>
      <c r="J7588" s="253">
        <f t="shared" si="120"/>
        <v>0</v>
      </c>
    </row>
    <row r="7589" spans="1:10">
      <c r="A7589" s="253">
        <v>7781</v>
      </c>
      <c r="B7589" s="253" t="s">
        <v>535</v>
      </c>
      <c r="C7589" s="253" t="s">
        <v>479</v>
      </c>
      <c r="D7589" s="253" t="s">
        <v>4</v>
      </c>
      <c r="I7589" s="253"/>
      <c r="J7589" s="253">
        <f t="shared" si="120"/>
        <v>0</v>
      </c>
    </row>
    <row r="7590" spans="1:10">
      <c r="A7590" s="253">
        <v>7782</v>
      </c>
      <c r="B7590" s="253" t="s">
        <v>535</v>
      </c>
      <c r="C7590" s="253" t="s">
        <v>479</v>
      </c>
      <c r="D7590" s="253" t="s">
        <v>4</v>
      </c>
      <c r="I7590" s="253"/>
      <c r="J7590" s="253">
        <f t="shared" si="120"/>
        <v>0</v>
      </c>
    </row>
    <row r="7591" spans="1:10">
      <c r="A7591" s="253">
        <v>7783</v>
      </c>
      <c r="B7591" s="253" t="s">
        <v>535</v>
      </c>
      <c r="C7591" s="253" t="s">
        <v>479</v>
      </c>
      <c r="D7591" s="253" t="s">
        <v>4</v>
      </c>
      <c r="I7591" s="253"/>
      <c r="J7591" s="253">
        <f t="shared" si="120"/>
        <v>0</v>
      </c>
    </row>
    <row r="7592" spans="1:10">
      <c r="A7592" s="253">
        <v>7784</v>
      </c>
      <c r="B7592" s="253" t="s">
        <v>535</v>
      </c>
      <c r="C7592" s="253" t="s">
        <v>479</v>
      </c>
      <c r="D7592" s="253" t="s">
        <v>4</v>
      </c>
      <c r="I7592" s="253"/>
      <c r="J7592" s="253">
        <f t="shared" si="120"/>
        <v>0</v>
      </c>
    </row>
    <row r="7593" spans="1:10">
      <c r="A7593" s="253">
        <v>7785</v>
      </c>
      <c r="B7593" s="253" t="s">
        <v>535</v>
      </c>
      <c r="C7593" s="253" t="s">
        <v>479</v>
      </c>
      <c r="D7593" s="253" t="s">
        <v>4</v>
      </c>
      <c r="I7593" s="253"/>
      <c r="J7593" s="253">
        <f t="shared" si="120"/>
        <v>0</v>
      </c>
    </row>
    <row r="7594" spans="1:10">
      <c r="A7594" s="253">
        <v>7786</v>
      </c>
      <c r="B7594" s="253" t="s">
        <v>535</v>
      </c>
      <c r="C7594" s="253" t="s">
        <v>479</v>
      </c>
      <c r="D7594" s="253" t="s">
        <v>4</v>
      </c>
      <c r="I7594" s="253"/>
      <c r="J7594" s="253">
        <f t="shared" si="120"/>
        <v>0</v>
      </c>
    </row>
    <row r="7595" spans="1:10">
      <c r="A7595" s="253">
        <v>7787</v>
      </c>
      <c r="B7595" s="253" t="s">
        <v>535</v>
      </c>
      <c r="C7595" s="253" t="s">
        <v>479</v>
      </c>
      <c r="D7595" s="253" t="s">
        <v>4</v>
      </c>
      <c r="I7595" s="253"/>
      <c r="J7595" s="253">
        <f t="shared" si="120"/>
        <v>0</v>
      </c>
    </row>
    <row r="7596" spans="1:10">
      <c r="A7596" s="253">
        <v>7788</v>
      </c>
      <c r="B7596" s="253" t="s">
        <v>535</v>
      </c>
      <c r="C7596" s="253" t="s">
        <v>479</v>
      </c>
      <c r="D7596" s="253" t="s">
        <v>4</v>
      </c>
      <c r="I7596" s="253"/>
      <c r="J7596" s="253">
        <f t="shared" si="120"/>
        <v>0</v>
      </c>
    </row>
    <row r="7597" spans="1:10">
      <c r="A7597" s="253">
        <v>7789</v>
      </c>
      <c r="B7597" s="253" t="s">
        <v>535</v>
      </c>
      <c r="C7597" s="253" t="s">
        <v>479</v>
      </c>
      <c r="D7597" s="253" t="s">
        <v>4</v>
      </c>
      <c r="I7597" s="253"/>
      <c r="J7597" s="253">
        <f t="shared" si="120"/>
        <v>0</v>
      </c>
    </row>
    <row r="7598" spans="1:10">
      <c r="A7598" s="253">
        <v>7790</v>
      </c>
      <c r="B7598" s="253" t="s">
        <v>535</v>
      </c>
      <c r="C7598" s="253" t="s">
        <v>479</v>
      </c>
      <c r="D7598" s="253" t="s">
        <v>4</v>
      </c>
      <c r="I7598" s="253"/>
      <c r="J7598" s="253">
        <f t="shared" si="120"/>
        <v>0</v>
      </c>
    </row>
    <row r="7599" spans="1:10">
      <c r="A7599" s="253">
        <v>7791</v>
      </c>
      <c r="B7599" s="253" t="s">
        <v>535</v>
      </c>
      <c r="C7599" s="253" t="s">
        <v>479</v>
      </c>
      <c r="D7599" s="253" t="s">
        <v>4</v>
      </c>
      <c r="I7599" s="253"/>
      <c r="J7599" s="253">
        <f t="shared" si="120"/>
        <v>0</v>
      </c>
    </row>
    <row r="7600" spans="1:10">
      <c r="A7600" s="253">
        <v>7792</v>
      </c>
      <c r="B7600" s="253" t="s">
        <v>535</v>
      </c>
      <c r="C7600" s="253" t="s">
        <v>479</v>
      </c>
      <c r="D7600" s="253" t="s">
        <v>4</v>
      </c>
      <c r="I7600" s="253"/>
      <c r="J7600" s="253">
        <f t="shared" si="120"/>
        <v>0</v>
      </c>
    </row>
    <row r="7601" spans="1:10">
      <c r="A7601" s="253">
        <v>7793</v>
      </c>
      <c r="B7601" s="253" t="s">
        <v>535</v>
      </c>
      <c r="C7601" s="253" t="s">
        <v>479</v>
      </c>
      <c r="D7601" s="253" t="s">
        <v>4</v>
      </c>
      <c r="I7601" s="253"/>
      <c r="J7601" s="253">
        <f t="shared" si="120"/>
        <v>0</v>
      </c>
    </row>
    <row r="7602" spans="1:10">
      <c r="A7602" s="253">
        <v>7794</v>
      </c>
      <c r="B7602" s="253" t="s">
        <v>535</v>
      </c>
      <c r="C7602" s="253" t="s">
        <v>479</v>
      </c>
      <c r="D7602" s="253" t="s">
        <v>4</v>
      </c>
      <c r="I7602" s="253"/>
      <c r="J7602" s="253">
        <f t="shared" si="120"/>
        <v>0</v>
      </c>
    </row>
    <row r="7603" spans="1:10">
      <c r="A7603" s="253">
        <v>7795</v>
      </c>
      <c r="B7603" s="253" t="s">
        <v>535</v>
      </c>
      <c r="C7603" s="253" t="s">
        <v>479</v>
      </c>
      <c r="D7603" s="253" t="s">
        <v>4</v>
      </c>
      <c r="I7603" s="253"/>
      <c r="J7603" s="253">
        <f t="shared" si="120"/>
        <v>0</v>
      </c>
    </row>
    <row r="7604" spans="1:10">
      <c r="A7604" s="253">
        <v>7796</v>
      </c>
      <c r="B7604" s="253" t="s">
        <v>535</v>
      </c>
      <c r="C7604" s="253" t="s">
        <v>479</v>
      </c>
      <c r="D7604" s="253" t="s">
        <v>4</v>
      </c>
      <c r="I7604" s="253"/>
      <c r="J7604" s="253">
        <f t="shared" si="120"/>
        <v>0</v>
      </c>
    </row>
    <row r="7605" spans="1:10">
      <c r="A7605" s="253">
        <v>7797</v>
      </c>
      <c r="B7605" s="253" t="s">
        <v>535</v>
      </c>
      <c r="C7605" s="253" t="s">
        <v>479</v>
      </c>
      <c r="D7605" s="253" t="s">
        <v>4</v>
      </c>
      <c r="I7605" s="253"/>
      <c r="J7605" s="253">
        <f t="shared" si="120"/>
        <v>0</v>
      </c>
    </row>
    <row r="7606" spans="1:10">
      <c r="A7606" s="253">
        <v>7798</v>
      </c>
      <c r="B7606" s="253" t="s">
        <v>535</v>
      </c>
      <c r="C7606" s="253" t="s">
        <v>479</v>
      </c>
      <c r="D7606" s="253" t="s">
        <v>4</v>
      </c>
      <c r="I7606" s="253"/>
      <c r="J7606" s="253">
        <f t="shared" si="120"/>
        <v>0</v>
      </c>
    </row>
    <row r="7607" spans="1:10">
      <c r="A7607" s="253">
        <v>7799</v>
      </c>
      <c r="B7607" s="253" t="s">
        <v>535</v>
      </c>
      <c r="C7607" s="253" t="s">
        <v>479</v>
      </c>
      <c r="D7607" s="253" t="s">
        <v>4</v>
      </c>
      <c r="I7607" s="253"/>
      <c r="J7607" s="253">
        <f t="shared" si="120"/>
        <v>0</v>
      </c>
    </row>
    <row r="7608" spans="1:10">
      <c r="A7608" s="253">
        <v>7800</v>
      </c>
      <c r="B7608" s="253" t="s">
        <v>535</v>
      </c>
      <c r="C7608" s="253" t="s">
        <v>553</v>
      </c>
      <c r="D7608" s="253" t="s">
        <v>4</v>
      </c>
      <c r="I7608" s="253"/>
      <c r="J7608" s="253">
        <f t="shared" si="120"/>
        <v>0</v>
      </c>
    </row>
    <row r="7609" spans="1:10">
      <c r="A7609" s="253">
        <v>7801</v>
      </c>
      <c r="B7609" s="253" t="s">
        <v>535</v>
      </c>
      <c r="C7609" s="253" t="s">
        <v>553</v>
      </c>
      <c r="D7609" s="253" t="s">
        <v>4</v>
      </c>
      <c r="I7609" s="253"/>
      <c r="J7609" s="253">
        <f t="shared" si="120"/>
        <v>0</v>
      </c>
    </row>
    <row r="7610" spans="1:10">
      <c r="A7610" s="253">
        <v>7802</v>
      </c>
      <c r="B7610" s="253" t="s">
        <v>535</v>
      </c>
      <c r="C7610" s="253" t="s">
        <v>553</v>
      </c>
      <c r="D7610" s="253" t="s">
        <v>4</v>
      </c>
      <c r="I7610" s="253"/>
      <c r="J7610" s="253">
        <f t="shared" si="120"/>
        <v>0</v>
      </c>
    </row>
    <row r="7611" spans="1:10">
      <c r="A7611" s="253">
        <v>7803</v>
      </c>
      <c r="B7611" s="253" t="s">
        <v>535</v>
      </c>
      <c r="C7611" s="253" t="s">
        <v>553</v>
      </c>
      <c r="D7611" s="253" t="s">
        <v>4</v>
      </c>
      <c r="I7611" s="253"/>
      <c r="J7611" s="253">
        <f t="shared" si="120"/>
        <v>0</v>
      </c>
    </row>
    <row r="7612" spans="1:10">
      <c r="A7612" s="253">
        <v>7804</v>
      </c>
      <c r="B7612" s="253" t="s">
        <v>535</v>
      </c>
      <c r="C7612" s="253" t="s">
        <v>553</v>
      </c>
      <c r="D7612" s="253" t="s">
        <v>4</v>
      </c>
      <c r="I7612" s="253"/>
      <c r="J7612" s="253">
        <f t="shared" si="120"/>
        <v>0</v>
      </c>
    </row>
    <row r="7613" spans="1:10">
      <c r="A7613" s="253">
        <v>7805</v>
      </c>
      <c r="B7613" s="253" t="s">
        <v>535</v>
      </c>
      <c r="C7613" s="253" t="s">
        <v>553</v>
      </c>
      <c r="D7613" s="253" t="s">
        <v>4</v>
      </c>
      <c r="I7613" s="253"/>
      <c r="J7613" s="253">
        <f t="shared" si="120"/>
        <v>0</v>
      </c>
    </row>
    <row r="7614" spans="1:10">
      <c r="A7614" s="253">
        <v>7806</v>
      </c>
      <c r="B7614" s="253" t="s">
        <v>535</v>
      </c>
      <c r="C7614" s="253" t="s">
        <v>553</v>
      </c>
      <c r="D7614" s="253" t="s">
        <v>4</v>
      </c>
      <c r="I7614" s="253"/>
      <c r="J7614" s="253">
        <f t="shared" si="120"/>
        <v>0</v>
      </c>
    </row>
    <row r="7615" spans="1:10">
      <c r="A7615" s="253">
        <v>7807</v>
      </c>
      <c r="B7615" s="253" t="s">
        <v>535</v>
      </c>
      <c r="C7615" s="253" t="s">
        <v>553</v>
      </c>
      <c r="D7615" s="253" t="s">
        <v>4</v>
      </c>
      <c r="I7615" s="253"/>
      <c r="J7615" s="253">
        <f t="shared" si="120"/>
        <v>0</v>
      </c>
    </row>
    <row r="7616" spans="1:10">
      <c r="A7616" s="253">
        <v>7808</v>
      </c>
      <c r="B7616" s="253" t="s">
        <v>535</v>
      </c>
      <c r="C7616" s="253" t="s">
        <v>553</v>
      </c>
      <c r="D7616" s="253" t="s">
        <v>4</v>
      </c>
      <c r="I7616" s="253"/>
      <c r="J7616" s="253">
        <f t="shared" si="120"/>
        <v>0</v>
      </c>
    </row>
    <row r="7617" spans="1:10">
      <c r="A7617" s="253">
        <v>7809</v>
      </c>
      <c r="B7617" s="253" t="s">
        <v>535</v>
      </c>
      <c r="C7617" s="253" t="s">
        <v>553</v>
      </c>
      <c r="D7617" s="253" t="s">
        <v>4</v>
      </c>
      <c r="I7617" s="253"/>
      <c r="J7617" s="253">
        <f t="shared" si="120"/>
        <v>0</v>
      </c>
    </row>
    <row r="7618" spans="1:10">
      <c r="A7618" s="253">
        <v>7810</v>
      </c>
      <c r="B7618" s="253" t="s">
        <v>535</v>
      </c>
      <c r="C7618" s="253" t="s">
        <v>553</v>
      </c>
      <c r="D7618" s="253" t="s">
        <v>4</v>
      </c>
      <c r="I7618" s="253"/>
      <c r="J7618" s="253">
        <f t="shared" si="120"/>
        <v>0</v>
      </c>
    </row>
    <row r="7619" spans="1:10">
      <c r="A7619" s="253">
        <v>7811</v>
      </c>
      <c r="B7619" s="253" t="s">
        <v>535</v>
      </c>
      <c r="C7619" s="253" t="s">
        <v>553</v>
      </c>
      <c r="D7619" s="253" t="s">
        <v>4</v>
      </c>
      <c r="I7619" s="253"/>
      <c r="J7619" s="253">
        <f t="shared" si="120"/>
        <v>0</v>
      </c>
    </row>
    <row r="7620" spans="1:10">
      <c r="A7620" s="253">
        <v>7812</v>
      </c>
      <c r="B7620" s="253" t="s">
        <v>535</v>
      </c>
      <c r="C7620" s="253" t="s">
        <v>553</v>
      </c>
      <c r="D7620" s="253" t="s">
        <v>4</v>
      </c>
      <c r="I7620" s="253"/>
      <c r="J7620" s="253">
        <f t="shared" si="120"/>
        <v>0</v>
      </c>
    </row>
    <row r="7621" spans="1:10">
      <c r="A7621" s="253">
        <v>7813</v>
      </c>
      <c r="B7621" s="253" t="s">
        <v>535</v>
      </c>
      <c r="C7621" s="253" t="s">
        <v>553</v>
      </c>
      <c r="D7621" s="253" t="s">
        <v>4</v>
      </c>
      <c r="I7621" s="253"/>
      <c r="J7621" s="253">
        <f t="shared" si="120"/>
        <v>0</v>
      </c>
    </row>
    <row r="7622" spans="1:10">
      <c r="A7622" s="253">
        <v>7814</v>
      </c>
      <c r="B7622" s="253" t="s">
        <v>535</v>
      </c>
      <c r="C7622" s="253" t="s">
        <v>553</v>
      </c>
      <c r="D7622" s="253" t="s">
        <v>4</v>
      </c>
      <c r="I7622" s="253"/>
      <c r="J7622" s="253">
        <f t="shared" si="120"/>
        <v>0</v>
      </c>
    </row>
    <row r="7623" spans="1:10">
      <c r="A7623" s="253">
        <v>7815</v>
      </c>
      <c r="B7623" s="253" t="s">
        <v>535</v>
      </c>
      <c r="C7623" s="253" t="s">
        <v>553</v>
      </c>
      <c r="D7623" s="253" t="s">
        <v>4</v>
      </c>
      <c r="I7623" s="253"/>
      <c r="J7623" s="253">
        <f t="shared" si="120"/>
        <v>0</v>
      </c>
    </row>
    <row r="7624" spans="1:10">
      <c r="A7624" s="253">
        <v>7816</v>
      </c>
      <c r="B7624" s="253" t="s">
        <v>535</v>
      </c>
      <c r="C7624" s="253" t="s">
        <v>553</v>
      </c>
      <c r="D7624" s="253" t="s">
        <v>4</v>
      </c>
      <c r="I7624" s="253"/>
      <c r="J7624" s="253">
        <f t="shared" si="120"/>
        <v>0</v>
      </c>
    </row>
    <row r="7625" spans="1:10">
      <c r="A7625" s="253">
        <v>7817</v>
      </c>
      <c r="B7625" s="253" t="s">
        <v>535</v>
      </c>
      <c r="C7625" s="253" t="s">
        <v>553</v>
      </c>
      <c r="D7625" s="253" t="s">
        <v>4</v>
      </c>
      <c r="I7625" s="253"/>
      <c r="J7625" s="253">
        <f t="shared" ref="J7625:J7688" si="121">IF(E7625="Category 1",1,IF(E7625="Category 2",2,IF(E7625="Category 3",3,0)))</f>
        <v>0</v>
      </c>
    </row>
    <row r="7626" spans="1:10">
      <c r="A7626" s="253">
        <v>7818</v>
      </c>
      <c r="B7626" s="253" t="s">
        <v>535</v>
      </c>
      <c r="C7626" s="253" t="s">
        <v>553</v>
      </c>
      <c r="D7626" s="253" t="s">
        <v>4</v>
      </c>
      <c r="I7626" s="253"/>
      <c r="J7626" s="253">
        <f t="shared" si="121"/>
        <v>0</v>
      </c>
    </row>
    <row r="7627" spans="1:10">
      <c r="A7627" s="253">
        <v>7819</v>
      </c>
      <c r="B7627" s="253" t="s">
        <v>535</v>
      </c>
      <c r="C7627" s="253" t="s">
        <v>553</v>
      </c>
      <c r="D7627" s="253" t="s">
        <v>4</v>
      </c>
      <c r="I7627" s="253"/>
      <c r="J7627" s="253">
        <f t="shared" si="121"/>
        <v>0</v>
      </c>
    </row>
    <row r="7628" spans="1:10">
      <c r="A7628" s="253">
        <v>7820</v>
      </c>
      <c r="B7628" s="253" t="s">
        <v>535</v>
      </c>
      <c r="C7628" s="253" t="s">
        <v>553</v>
      </c>
      <c r="D7628" s="253" t="s">
        <v>4</v>
      </c>
      <c r="I7628" s="253"/>
      <c r="J7628" s="253">
        <f t="shared" si="121"/>
        <v>0</v>
      </c>
    </row>
    <row r="7629" spans="1:10">
      <c r="A7629" s="253">
        <v>7821</v>
      </c>
      <c r="B7629" s="253" t="s">
        <v>535</v>
      </c>
      <c r="C7629" s="253" t="s">
        <v>553</v>
      </c>
      <c r="D7629" s="253" t="s">
        <v>4</v>
      </c>
      <c r="I7629" s="253"/>
      <c r="J7629" s="253">
        <f t="shared" si="121"/>
        <v>0</v>
      </c>
    </row>
    <row r="7630" spans="1:10">
      <c r="A7630" s="253">
        <v>7822</v>
      </c>
      <c r="B7630" s="253" t="s">
        <v>535</v>
      </c>
      <c r="C7630" s="253" t="s">
        <v>553</v>
      </c>
      <c r="D7630" s="253" t="s">
        <v>4</v>
      </c>
      <c r="I7630" s="253"/>
      <c r="J7630" s="253">
        <f t="shared" si="121"/>
        <v>0</v>
      </c>
    </row>
    <row r="7631" spans="1:10">
      <c r="A7631" s="253">
        <v>7823</v>
      </c>
      <c r="B7631" s="253" t="s">
        <v>535</v>
      </c>
      <c r="C7631" s="253" t="s">
        <v>553</v>
      </c>
      <c r="D7631" s="253" t="s">
        <v>4</v>
      </c>
      <c r="I7631" s="253"/>
      <c r="J7631" s="253">
        <f t="shared" si="121"/>
        <v>0</v>
      </c>
    </row>
    <row r="7632" spans="1:10">
      <c r="A7632" s="253">
        <v>7824</v>
      </c>
      <c r="B7632" s="253" t="s">
        <v>535</v>
      </c>
      <c r="C7632" s="253" t="s">
        <v>553</v>
      </c>
      <c r="D7632" s="253" t="s">
        <v>4</v>
      </c>
      <c r="I7632" s="253"/>
      <c r="J7632" s="253">
        <f t="shared" si="121"/>
        <v>0</v>
      </c>
    </row>
    <row r="7633" spans="1:10">
      <c r="A7633" s="253">
        <v>7825</v>
      </c>
      <c r="B7633" s="253" t="s">
        <v>535</v>
      </c>
      <c r="C7633" s="253" t="s">
        <v>553</v>
      </c>
      <c r="D7633" s="253" t="s">
        <v>4</v>
      </c>
      <c r="I7633" s="253"/>
      <c r="J7633" s="253">
        <f t="shared" si="121"/>
        <v>0</v>
      </c>
    </row>
    <row r="7634" spans="1:10">
      <c r="A7634" s="253">
        <v>7826</v>
      </c>
      <c r="B7634" s="253" t="s">
        <v>535</v>
      </c>
      <c r="C7634" s="253" t="s">
        <v>553</v>
      </c>
      <c r="D7634" s="253" t="s">
        <v>4</v>
      </c>
      <c r="I7634" s="253"/>
      <c r="J7634" s="253">
        <f t="shared" si="121"/>
        <v>0</v>
      </c>
    </row>
    <row r="7635" spans="1:10">
      <c r="A7635" s="253">
        <v>7827</v>
      </c>
      <c r="B7635" s="253" t="s">
        <v>535</v>
      </c>
      <c r="C7635" s="253" t="s">
        <v>553</v>
      </c>
      <c r="D7635" s="253" t="s">
        <v>4</v>
      </c>
      <c r="I7635" s="253"/>
      <c r="J7635" s="253">
        <f t="shared" si="121"/>
        <v>0</v>
      </c>
    </row>
    <row r="7636" spans="1:10">
      <c r="A7636" s="253">
        <v>7828</v>
      </c>
      <c r="B7636" s="253" t="s">
        <v>535</v>
      </c>
      <c r="C7636" s="253" t="s">
        <v>553</v>
      </c>
      <c r="D7636" s="253" t="s">
        <v>4</v>
      </c>
      <c r="I7636" s="253"/>
      <c r="J7636" s="253">
        <f t="shared" si="121"/>
        <v>0</v>
      </c>
    </row>
    <row r="7637" spans="1:10">
      <c r="A7637" s="253">
        <v>7829</v>
      </c>
      <c r="B7637" s="253" t="s">
        <v>535</v>
      </c>
      <c r="C7637" s="253" t="s">
        <v>553</v>
      </c>
      <c r="D7637" s="253" t="s">
        <v>4</v>
      </c>
      <c r="I7637" s="253"/>
      <c r="J7637" s="253">
        <f t="shared" si="121"/>
        <v>0</v>
      </c>
    </row>
    <row r="7638" spans="1:10">
      <c r="A7638" s="253">
        <v>7830</v>
      </c>
      <c r="B7638" s="253" t="s">
        <v>535</v>
      </c>
      <c r="C7638" s="253" t="s">
        <v>553</v>
      </c>
      <c r="D7638" s="253" t="s">
        <v>4</v>
      </c>
      <c r="I7638" s="253"/>
      <c r="J7638" s="253">
        <f t="shared" si="121"/>
        <v>0</v>
      </c>
    </row>
    <row r="7639" spans="1:10">
      <c r="A7639" s="253">
        <v>7831</v>
      </c>
      <c r="B7639" s="253" t="s">
        <v>535</v>
      </c>
      <c r="C7639" s="253" t="s">
        <v>553</v>
      </c>
      <c r="D7639" s="253" t="s">
        <v>4</v>
      </c>
      <c r="I7639" s="253"/>
      <c r="J7639" s="253">
        <f t="shared" si="121"/>
        <v>0</v>
      </c>
    </row>
    <row r="7640" spans="1:10">
      <c r="A7640" s="253">
        <v>7832</v>
      </c>
      <c r="B7640" s="253" t="s">
        <v>535</v>
      </c>
      <c r="C7640" s="253" t="s">
        <v>553</v>
      </c>
      <c r="D7640" s="253" t="s">
        <v>4</v>
      </c>
      <c r="I7640" s="253"/>
      <c r="J7640" s="253">
        <f t="shared" si="121"/>
        <v>0</v>
      </c>
    </row>
    <row r="7641" spans="1:10">
      <c r="A7641" s="253">
        <v>7833</v>
      </c>
      <c r="B7641" s="253" t="s">
        <v>535</v>
      </c>
      <c r="C7641" s="253" t="s">
        <v>553</v>
      </c>
      <c r="D7641" s="253" t="s">
        <v>4</v>
      </c>
      <c r="I7641" s="253"/>
      <c r="J7641" s="253">
        <f t="shared" si="121"/>
        <v>0</v>
      </c>
    </row>
    <row r="7642" spans="1:10">
      <c r="A7642" s="253">
        <v>7834</v>
      </c>
      <c r="B7642" s="253" t="s">
        <v>535</v>
      </c>
      <c r="C7642" s="253" t="s">
        <v>553</v>
      </c>
      <c r="D7642" s="253" t="s">
        <v>4</v>
      </c>
      <c r="I7642" s="253"/>
      <c r="J7642" s="253">
        <f t="shared" si="121"/>
        <v>0</v>
      </c>
    </row>
    <row r="7643" spans="1:10">
      <c r="A7643" s="253">
        <v>7835</v>
      </c>
      <c r="B7643" s="253" t="s">
        <v>535</v>
      </c>
      <c r="C7643" s="253" t="s">
        <v>553</v>
      </c>
      <c r="D7643" s="253" t="s">
        <v>4</v>
      </c>
      <c r="I7643" s="253"/>
      <c r="J7643" s="253">
        <f t="shared" si="121"/>
        <v>0</v>
      </c>
    </row>
    <row r="7644" spans="1:10">
      <c r="A7644" s="253">
        <v>7836</v>
      </c>
      <c r="B7644" s="253" t="s">
        <v>535</v>
      </c>
      <c r="C7644" s="253" t="s">
        <v>553</v>
      </c>
      <c r="D7644" s="253" t="s">
        <v>4</v>
      </c>
      <c r="I7644" s="253"/>
      <c r="J7644" s="253">
        <f t="shared" si="121"/>
        <v>0</v>
      </c>
    </row>
    <row r="7645" spans="1:10">
      <c r="A7645" s="253">
        <v>7837</v>
      </c>
      <c r="B7645" s="253" t="s">
        <v>535</v>
      </c>
      <c r="C7645" s="253" t="s">
        <v>553</v>
      </c>
      <c r="D7645" s="253" t="s">
        <v>4</v>
      </c>
      <c r="I7645" s="253"/>
      <c r="J7645" s="253">
        <f t="shared" si="121"/>
        <v>0</v>
      </c>
    </row>
    <row r="7646" spans="1:10">
      <c r="A7646" s="253">
        <v>7838</v>
      </c>
      <c r="B7646" s="253" t="s">
        <v>535</v>
      </c>
      <c r="C7646" s="253" t="s">
        <v>553</v>
      </c>
      <c r="D7646" s="253" t="s">
        <v>4</v>
      </c>
      <c r="I7646" s="253"/>
      <c r="J7646" s="253">
        <f t="shared" si="121"/>
        <v>0</v>
      </c>
    </row>
    <row r="7647" spans="1:10">
      <c r="A7647" s="253">
        <v>7839</v>
      </c>
      <c r="B7647" s="253" t="s">
        <v>535</v>
      </c>
      <c r="C7647" s="253" t="s">
        <v>553</v>
      </c>
      <c r="D7647" s="253" t="s">
        <v>4</v>
      </c>
      <c r="I7647" s="253"/>
      <c r="J7647" s="253">
        <f t="shared" si="121"/>
        <v>0</v>
      </c>
    </row>
    <row r="7648" spans="1:10">
      <c r="A7648" s="253">
        <v>7840</v>
      </c>
      <c r="B7648" s="253" t="s">
        <v>535</v>
      </c>
      <c r="C7648" s="253" t="s">
        <v>553</v>
      </c>
      <c r="D7648" s="253" t="s">
        <v>4</v>
      </c>
      <c r="I7648" s="253"/>
      <c r="J7648" s="253">
        <f t="shared" si="121"/>
        <v>0</v>
      </c>
    </row>
    <row r="7649" spans="1:10">
      <c r="A7649" s="253">
        <v>7841</v>
      </c>
      <c r="B7649" s="253" t="s">
        <v>535</v>
      </c>
      <c r="C7649" s="253" t="s">
        <v>553</v>
      </c>
      <c r="D7649" s="253" t="s">
        <v>4</v>
      </c>
      <c r="I7649" s="253"/>
      <c r="J7649" s="253">
        <f t="shared" si="121"/>
        <v>0</v>
      </c>
    </row>
    <row r="7650" spans="1:10">
      <c r="A7650" s="253">
        <v>7842</v>
      </c>
      <c r="B7650" s="253" t="s">
        <v>535</v>
      </c>
      <c r="C7650" s="253" t="s">
        <v>553</v>
      </c>
      <c r="D7650" s="253" t="s">
        <v>4</v>
      </c>
      <c r="I7650" s="253"/>
      <c r="J7650" s="253">
        <f t="shared" si="121"/>
        <v>0</v>
      </c>
    </row>
    <row r="7651" spans="1:10">
      <c r="A7651" s="253">
        <v>7843</v>
      </c>
      <c r="B7651" s="253" t="s">
        <v>535</v>
      </c>
      <c r="C7651" s="253" t="s">
        <v>553</v>
      </c>
      <c r="D7651" s="253" t="s">
        <v>4</v>
      </c>
      <c r="I7651" s="253"/>
      <c r="J7651" s="253">
        <f t="shared" si="121"/>
        <v>0</v>
      </c>
    </row>
    <row r="7652" spans="1:10">
      <c r="A7652" s="253">
        <v>7844</v>
      </c>
      <c r="B7652" s="253" t="s">
        <v>535</v>
      </c>
      <c r="C7652" s="253" t="s">
        <v>553</v>
      </c>
      <c r="D7652" s="253" t="s">
        <v>4</v>
      </c>
      <c r="I7652" s="253"/>
      <c r="J7652" s="253">
        <f t="shared" si="121"/>
        <v>0</v>
      </c>
    </row>
    <row r="7653" spans="1:10">
      <c r="A7653" s="253">
        <v>7845</v>
      </c>
      <c r="B7653" s="253" t="s">
        <v>535</v>
      </c>
      <c r="C7653" s="253" t="s">
        <v>553</v>
      </c>
      <c r="D7653" s="253" t="s">
        <v>4</v>
      </c>
      <c r="I7653" s="253"/>
      <c r="J7653" s="253">
        <f t="shared" si="121"/>
        <v>0</v>
      </c>
    </row>
    <row r="7654" spans="1:10">
      <c r="A7654" s="253">
        <v>7846</v>
      </c>
      <c r="B7654" s="253" t="s">
        <v>535</v>
      </c>
      <c r="C7654" s="253" t="s">
        <v>553</v>
      </c>
      <c r="D7654" s="253" t="s">
        <v>4</v>
      </c>
      <c r="I7654" s="253"/>
      <c r="J7654" s="253">
        <f t="shared" si="121"/>
        <v>0</v>
      </c>
    </row>
    <row r="7655" spans="1:10">
      <c r="A7655" s="253">
        <v>7847</v>
      </c>
      <c r="B7655" s="253" t="s">
        <v>535</v>
      </c>
      <c r="C7655" s="253" t="s">
        <v>553</v>
      </c>
      <c r="D7655" s="253" t="s">
        <v>4</v>
      </c>
      <c r="I7655" s="253"/>
      <c r="J7655" s="253">
        <f t="shared" si="121"/>
        <v>0</v>
      </c>
    </row>
    <row r="7656" spans="1:10">
      <c r="A7656" s="253">
        <v>7848</v>
      </c>
      <c r="B7656" s="253" t="s">
        <v>535</v>
      </c>
      <c r="C7656" s="253" t="s">
        <v>553</v>
      </c>
      <c r="D7656" s="253" t="s">
        <v>4</v>
      </c>
      <c r="I7656" s="253"/>
      <c r="J7656" s="253">
        <f t="shared" si="121"/>
        <v>0</v>
      </c>
    </row>
    <row r="7657" spans="1:10">
      <c r="A7657" s="253">
        <v>7849</v>
      </c>
      <c r="B7657" s="253" t="s">
        <v>535</v>
      </c>
      <c r="C7657" s="253" t="s">
        <v>553</v>
      </c>
      <c r="D7657" s="253" t="s">
        <v>4</v>
      </c>
      <c r="I7657" s="253"/>
      <c r="J7657" s="253">
        <f t="shared" si="121"/>
        <v>0</v>
      </c>
    </row>
    <row r="7658" spans="1:10">
      <c r="A7658" s="253">
        <v>7850</v>
      </c>
      <c r="B7658" s="253" t="s">
        <v>535</v>
      </c>
      <c r="C7658" s="253" t="s">
        <v>553</v>
      </c>
      <c r="D7658" s="253" t="s">
        <v>4</v>
      </c>
      <c r="I7658" s="253"/>
      <c r="J7658" s="253">
        <f t="shared" si="121"/>
        <v>0</v>
      </c>
    </row>
    <row r="7659" spans="1:10">
      <c r="A7659" s="253">
        <v>7851</v>
      </c>
      <c r="B7659" s="253" t="s">
        <v>535</v>
      </c>
      <c r="C7659" s="253" t="s">
        <v>553</v>
      </c>
      <c r="D7659" s="253" t="s">
        <v>4</v>
      </c>
      <c r="I7659" s="253"/>
      <c r="J7659" s="253">
        <f t="shared" si="121"/>
        <v>0</v>
      </c>
    </row>
    <row r="7660" spans="1:10">
      <c r="A7660" s="253">
        <v>7852</v>
      </c>
      <c r="B7660" s="253" t="s">
        <v>535</v>
      </c>
      <c r="C7660" s="253" t="s">
        <v>553</v>
      </c>
      <c r="D7660" s="253" t="s">
        <v>4</v>
      </c>
      <c r="I7660" s="253"/>
      <c r="J7660" s="253">
        <f t="shared" si="121"/>
        <v>0</v>
      </c>
    </row>
    <row r="7661" spans="1:10">
      <c r="A7661" s="253">
        <v>7853</v>
      </c>
      <c r="B7661" s="253" t="s">
        <v>535</v>
      </c>
      <c r="C7661" s="253" t="s">
        <v>553</v>
      </c>
      <c r="D7661" s="253" t="s">
        <v>4</v>
      </c>
      <c r="I7661" s="253"/>
      <c r="J7661" s="253">
        <f t="shared" si="121"/>
        <v>0</v>
      </c>
    </row>
    <row r="7662" spans="1:10">
      <c r="A7662" s="253">
        <v>7854</v>
      </c>
      <c r="B7662" s="253" t="s">
        <v>535</v>
      </c>
      <c r="C7662" s="253" t="s">
        <v>553</v>
      </c>
      <c r="D7662" s="253" t="s">
        <v>4</v>
      </c>
      <c r="I7662" s="253"/>
      <c r="J7662" s="253">
        <f t="shared" si="121"/>
        <v>0</v>
      </c>
    </row>
    <row r="7663" spans="1:10">
      <c r="A7663" s="253">
        <v>7855</v>
      </c>
      <c r="B7663" s="253" t="s">
        <v>535</v>
      </c>
      <c r="C7663" s="253" t="s">
        <v>553</v>
      </c>
      <c r="D7663" s="253" t="s">
        <v>4</v>
      </c>
      <c r="I7663" s="253"/>
      <c r="J7663" s="253">
        <f t="shared" si="121"/>
        <v>0</v>
      </c>
    </row>
    <row r="7664" spans="1:10">
      <c r="A7664" s="253">
        <v>7856</v>
      </c>
      <c r="B7664" s="253" t="s">
        <v>535</v>
      </c>
      <c r="C7664" s="253" t="s">
        <v>553</v>
      </c>
      <c r="D7664" s="253" t="s">
        <v>4</v>
      </c>
      <c r="I7664" s="253"/>
      <c r="J7664" s="253">
        <f t="shared" si="121"/>
        <v>0</v>
      </c>
    </row>
    <row r="7665" spans="1:10">
      <c r="A7665" s="253">
        <v>7857</v>
      </c>
      <c r="B7665" s="253" t="s">
        <v>535</v>
      </c>
      <c r="C7665" s="253" t="s">
        <v>553</v>
      </c>
      <c r="D7665" s="253" t="s">
        <v>4</v>
      </c>
      <c r="I7665" s="253"/>
      <c r="J7665" s="253">
        <f t="shared" si="121"/>
        <v>0</v>
      </c>
    </row>
    <row r="7666" spans="1:10">
      <c r="A7666" s="253">
        <v>7858</v>
      </c>
      <c r="B7666" s="253" t="s">
        <v>535</v>
      </c>
      <c r="C7666" s="253" t="s">
        <v>553</v>
      </c>
      <c r="D7666" s="253" t="s">
        <v>4</v>
      </c>
      <c r="I7666" s="253"/>
      <c r="J7666" s="253">
        <f t="shared" si="121"/>
        <v>0</v>
      </c>
    </row>
    <row r="7667" spans="1:10">
      <c r="A7667" s="253">
        <v>7859</v>
      </c>
      <c r="B7667" s="253" t="s">
        <v>535</v>
      </c>
      <c r="C7667" s="253" t="s">
        <v>553</v>
      </c>
      <c r="D7667" s="253" t="s">
        <v>4</v>
      </c>
      <c r="I7667" s="253"/>
      <c r="J7667" s="253">
        <f t="shared" si="121"/>
        <v>0</v>
      </c>
    </row>
    <row r="7668" spans="1:10">
      <c r="A7668" s="253">
        <v>7860</v>
      </c>
      <c r="B7668" s="253" t="s">
        <v>535</v>
      </c>
      <c r="C7668" s="253" t="s">
        <v>553</v>
      </c>
      <c r="D7668" s="253" t="s">
        <v>4</v>
      </c>
      <c r="I7668" s="253"/>
      <c r="J7668" s="253">
        <f t="shared" si="121"/>
        <v>0</v>
      </c>
    </row>
    <row r="7669" spans="1:10">
      <c r="A7669" s="253">
        <v>7861</v>
      </c>
      <c r="B7669" s="253" t="s">
        <v>535</v>
      </c>
      <c r="C7669" s="253" t="s">
        <v>553</v>
      </c>
      <c r="D7669" s="253" t="s">
        <v>4</v>
      </c>
      <c r="I7669" s="253"/>
      <c r="J7669" s="253">
        <f t="shared" si="121"/>
        <v>0</v>
      </c>
    </row>
    <row r="7670" spans="1:10">
      <c r="A7670" s="253">
        <v>7862</v>
      </c>
      <c r="B7670" s="253" t="s">
        <v>535</v>
      </c>
      <c r="C7670" s="253" t="s">
        <v>553</v>
      </c>
      <c r="D7670" s="253" t="s">
        <v>4</v>
      </c>
      <c r="I7670" s="253"/>
      <c r="J7670" s="253">
        <f t="shared" si="121"/>
        <v>0</v>
      </c>
    </row>
    <row r="7671" spans="1:10">
      <c r="A7671" s="253">
        <v>7863</v>
      </c>
      <c r="B7671" s="253" t="s">
        <v>535</v>
      </c>
      <c r="C7671" s="253" t="s">
        <v>553</v>
      </c>
      <c r="D7671" s="253" t="s">
        <v>4</v>
      </c>
      <c r="I7671" s="253"/>
      <c r="J7671" s="253">
        <f t="shared" si="121"/>
        <v>0</v>
      </c>
    </row>
    <row r="7672" spans="1:10">
      <c r="A7672" s="253">
        <v>7864</v>
      </c>
      <c r="B7672" s="253" t="s">
        <v>535</v>
      </c>
      <c r="C7672" s="253" t="s">
        <v>553</v>
      </c>
      <c r="D7672" s="253" t="s">
        <v>4</v>
      </c>
      <c r="I7672" s="253"/>
      <c r="J7672" s="253">
        <f t="shared" si="121"/>
        <v>0</v>
      </c>
    </row>
    <row r="7673" spans="1:10">
      <c r="A7673" s="253">
        <v>7865</v>
      </c>
      <c r="B7673" s="253" t="s">
        <v>535</v>
      </c>
      <c r="C7673" s="253" t="s">
        <v>553</v>
      </c>
      <c r="D7673" s="253" t="s">
        <v>4</v>
      </c>
      <c r="I7673" s="253"/>
      <c r="J7673" s="253">
        <f t="shared" si="121"/>
        <v>0</v>
      </c>
    </row>
    <row r="7674" spans="1:10">
      <c r="A7674" s="253">
        <v>7866</v>
      </c>
      <c r="B7674" s="253" t="s">
        <v>535</v>
      </c>
      <c r="C7674" s="253" t="s">
        <v>553</v>
      </c>
      <c r="D7674" s="253" t="s">
        <v>4</v>
      </c>
      <c r="I7674" s="253"/>
      <c r="J7674" s="253">
        <f t="shared" si="121"/>
        <v>0</v>
      </c>
    </row>
    <row r="7675" spans="1:10">
      <c r="A7675" s="253">
        <v>7867</v>
      </c>
      <c r="B7675" s="253" t="s">
        <v>535</v>
      </c>
      <c r="C7675" s="253" t="s">
        <v>553</v>
      </c>
      <c r="D7675" s="253" t="s">
        <v>4</v>
      </c>
      <c r="I7675" s="253"/>
      <c r="J7675" s="253">
        <f t="shared" si="121"/>
        <v>0</v>
      </c>
    </row>
    <row r="7676" spans="1:10">
      <c r="A7676" s="253">
        <v>7868</v>
      </c>
      <c r="B7676" s="253" t="s">
        <v>535</v>
      </c>
      <c r="C7676" s="253" t="s">
        <v>553</v>
      </c>
      <c r="D7676" s="253" t="s">
        <v>4</v>
      </c>
      <c r="I7676" s="253"/>
      <c r="J7676" s="253">
        <f t="shared" si="121"/>
        <v>0</v>
      </c>
    </row>
    <row r="7677" spans="1:10">
      <c r="A7677" s="253">
        <v>7869</v>
      </c>
      <c r="B7677" s="253" t="s">
        <v>535</v>
      </c>
      <c r="C7677" s="253" t="s">
        <v>553</v>
      </c>
      <c r="D7677" s="253" t="s">
        <v>4</v>
      </c>
      <c r="I7677" s="253"/>
      <c r="J7677" s="253">
        <f t="shared" si="121"/>
        <v>0</v>
      </c>
    </row>
    <row r="7678" spans="1:10">
      <c r="A7678" s="253">
        <v>7870</v>
      </c>
      <c r="B7678" s="253" t="s">
        <v>535</v>
      </c>
      <c r="C7678" s="253" t="s">
        <v>553</v>
      </c>
      <c r="D7678" s="253" t="s">
        <v>4</v>
      </c>
      <c r="I7678" s="253"/>
      <c r="J7678" s="253">
        <f t="shared" si="121"/>
        <v>0</v>
      </c>
    </row>
    <row r="7679" spans="1:10">
      <c r="A7679" s="253">
        <v>7871</v>
      </c>
      <c r="B7679" s="253" t="s">
        <v>535</v>
      </c>
      <c r="C7679" s="253" t="s">
        <v>553</v>
      </c>
      <c r="D7679" s="253" t="s">
        <v>4</v>
      </c>
      <c r="I7679" s="253"/>
      <c r="J7679" s="253">
        <f t="shared" si="121"/>
        <v>0</v>
      </c>
    </row>
    <row r="7680" spans="1:10">
      <c r="A7680" s="253">
        <v>7872</v>
      </c>
      <c r="B7680" s="253" t="s">
        <v>535</v>
      </c>
      <c r="C7680" s="253" t="s">
        <v>553</v>
      </c>
      <c r="D7680" s="253" t="s">
        <v>4</v>
      </c>
      <c r="I7680" s="253"/>
      <c r="J7680" s="253">
        <f t="shared" si="121"/>
        <v>0</v>
      </c>
    </row>
    <row r="7681" spans="1:10">
      <c r="A7681" s="253">
        <v>7873</v>
      </c>
      <c r="B7681" s="253" t="s">
        <v>535</v>
      </c>
      <c r="C7681" s="253" t="s">
        <v>553</v>
      </c>
      <c r="D7681" s="253" t="s">
        <v>4</v>
      </c>
      <c r="I7681" s="253"/>
      <c r="J7681" s="253">
        <f t="shared" si="121"/>
        <v>0</v>
      </c>
    </row>
    <row r="7682" spans="1:10">
      <c r="A7682" s="253">
        <v>7874</v>
      </c>
      <c r="B7682" s="253" t="s">
        <v>535</v>
      </c>
      <c r="C7682" s="253" t="s">
        <v>553</v>
      </c>
      <c r="D7682" s="253" t="s">
        <v>4</v>
      </c>
      <c r="I7682" s="253"/>
      <c r="J7682" s="253">
        <f t="shared" si="121"/>
        <v>0</v>
      </c>
    </row>
    <row r="7683" spans="1:10">
      <c r="A7683" s="253">
        <v>7875</v>
      </c>
      <c r="B7683" s="253" t="s">
        <v>535</v>
      </c>
      <c r="C7683" s="253" t="s">
        <v>553</v>
      </c>
      <c r="D7683" s="253" t="s">
        <v>4</v>
      </c>
      <c r="I7683" s="253"/>
      <c r="J7683" s="253">
        <f t="shared" si="121"/>
        <v>0</v>
      </c>
    </row>
    <row r="7684" spans="1:10">
      <c r="A7684" s="253">
        <v>7876</v>
      </c>
      <c r="B7684" s="253" t="s">
        <v>535</v>
      </c>
      <c r="C7684" s="253" t="s">
        <v>553</v>
      </c>
      <c r="D7684" s="253" t="s">
        <v>4</v>
      </c>
      <c r="I7684" s="253"/>
      <c r="J7684" s="253">
        <f t="shared" si="121"/>
        <v>0</v>
      </c>
    </row>
    <row r="7685" spans="1:10">
      <c r="A7685" s="253">
        <v>7877</v>
      </c>
      <c r="B7685" s="253" t="s">
        <v>535</v>
      </c>
      <c r="C7685" s="253" t="s">
        <v>553</v>
      </c>
      <c r="D7685" s="253" t="s">
        <v>4</v>
      </c>
      <c r="I7685" s="253"/>
      <c r="J7685" s="253">
        <f t="shared" si="121"/>
        <v>0</v>
      </c>
    </row>
    <row r="7686" spans="1:10">
      <c r="A7686" s="253">
        <v>7878</v>
      </c>
      <c r="B7686" s="253" t="s">
        <v>535</v>
      </c>
      <c r="C7686" s="253" t="s">
        <v>553</v>
      </c>
      <c r="D7686" s="253" t="s">
        <v>4</v>
      </c>
      <c r="I7686" s="253"/>
      <c r="J7686" s="253">
        <f t="shared" si="121"/>
        <v>0</v>
      </c>
    </row>
    <row r="7687" spans="1:10">
      <c r="A7687" s="253">
        <v>7879</v>
      </c>
      <c r="B7687" s="253" t="s">
        <v>535</v>
      </c>
      <c r="C7687" s="253" t="s">
        <v>553</v>
      </c>
      <c r="D7687" s="253" t="s">
        <v>4</v>
      </c>
      <c r="I7687" s="253"/>
      <c r="J7687" s="253">
        <f t="shared" si="121"/>
        <v>0</v>
      </c>
    </row>
    <row r="7688" spans="1:10">
      <c r="A7688" s="253">
        <v>7880</v>
      </c>
      <c r="B7688" s="253" t="s">
        <v>535</v>
      </c>
      <c r="C7688" s="253" t="s">
        <v>553</v>
      </c>
      <c r="D7688" s="253" t="s">
        <v>4</v>
      </c>
      <c r="I7688" s="253"/>
      <c r="J7688" s="253">
        <f t="shared" si="121"/>
        <v>0</v>
      </c>
    </row>
    <row r="7689" spans="1:10">
      <c r="A7689" s="253">
        <v>7881</v>
      </c>
      <c r="B7689" s="253" t="s">
        <v>535</v>
      </c>
      <c r="C7689" s="253" t="s">
        <v>553</v>
      </c>
      <c r="D7689" s="253" t="s">
        <v>4</v>
      </c>
      <c r="I7689" s="253"/>
      <c r="J7689" s="253">
        <f t="shared" ref="J7689:J7752" si="122">IF(E7689="Category 1",1,IF(E7689="Category 2",2,IF(E7689="Category 3",3,0)))</f>
        <v>0</v>
      </c>
    </row>
    <row r="7690" spans="1:10">
      <c r="A7690" s="253">
        <v>7882</v>
      </c>
      <c r="B7690" s="253" t="s">
        <v>535</v>
      </c>
      <c r="C7690" s="253" t="s">
        <v>553</v>
      </c>
      <c r="D7690" s="253" t="s">
        <v>4</v>
      </c>
      <c r="I7690" s="253"/>
      <c r="J7690" s="253">
        <f t="shared" si="122"/>
        <v>0</v>
      </c>
    </row>
    <row r="7691" spans="1:10">
      <c r="A7691" s="253">
        <v>7883</v>
      </c>
      <c r="B7691" s="253" t="s">
        <v>535</v>
      </c>
      <c r="C7691" s="253" t="s">
        <v>553</v>
      </c>
      <c r="D7691" s="253" t="s">
        <v>4</v>
      </c>
      <c r="I7691" s="253"/>
      <c r="J7691" s="253">
        <f t="shared" si="122"/>
        <v>0</v>
      </c>
    </row>
    <row r="7692" spans="1:10">
      <c r="A7692" s="253">
        <v>7884</v>
      </c>
      <c r="B7692" s="253" t="s">
        <v>535</v>
      </c>
      <c r="C7692" s="253" t="s">
        <v>553</v>
      </c>
      <c r="D7692" s="253" t="s">
        <v>4</v>
      </c>
      <c r="I7692" s="253"/>
      <c r="J7692" s="253">
        <f t="shared" si="122"/>
        <v>0</v>
      </c>
    </row>
    <row r="7693" spans="1:10">
      <c r="A7693" s="253">
        <v>7885</v>
      </c>
      <c r="B7693" s="253" t="s">
        <v>535</v>
      </c>
      <c r="C7693" s="253" t="s">
        <v>553</v>
      </c>
      <c r="D7693" s="253" t="s">
        <v>4</v>
      </c>
      <c r="I7693" s="253"/>
      <c r="J7693" s="253">
        <f t="shared" si="122"/>
        <v>0</v>
      </c>
    </row>
    <row r="7694" spans="1:10">
      <c r="A7694" s="253">
        <v>7886</v>
      </c>
      <c r="B7694" s="253" t="s">
        <v>535</v>
      </c>
      <c r="C7694" s="253" t="s">
        <v>553</v>
      </c>
      <c r="D7694" s="253" t="s">
        <v>4</v>
      </c>
      <c r="I7694" s="253"/>
      <c r="J7694" s="253">
        <f t="shared" si="122"/>
        <v>0</v>
      </c>
    </row>
    <row r="7695" spans="1:10">
      <c r="A7695" s="253">
        <v>7887</v>
      </c>
      <c r="B7695" s="253" t="s">
        <v>535</v>
      </c>
      <c r="C7695" s="253" t="s">
        <v>553</v>
      </c>
      <c r="D7695" s="253" t="s">
        <v>4</v>
      </c>
      <c r="I7695" s="253"/>
      <c r="J7695" s="253">
        <f t="shared" si="122"/>
        <v>0</v>
      </c>
    </row>
    <row r="7696" spans="1:10">
      <c r="A7696" s="253">
        <v>7888</v>
      </c>
      <c r="B7696" s="253" t="s">
        <v>535</v>
      </c>
      <c r="C7696" s="253" t="s">
        <v>553</v>
      </c>
      <c r="D7696" s="253" t="s">
        <v>4</v>
      </c>
      <c r="I7696" s="253"/>
      <c r="J7696" s="253">
        <f t="shared" si="122"/>
        <v>0</v>
      </c>
    </row>
    <row r="7697" spans="1:10">
      <c r="A7697" s="253">
        <v>7889</v>
      </c>
      <c r="B7697" s="253" t="s">
        <v>535</v>
      </c>
      <c r="C7697" s="253" t="s">
        <v>553</v>
      </c>
      <c r="D7697" s="253" t="s">
        <v>4</v>
      </c>
      <c r="I7697" s="253"/>
      <c r="J7697" s="253">
        <f t="shared" si="122"/>
        <v>0</v>
      </c>
    </row>
    <row r="7698" spans="1:10">
      <c r="A7698" s="253">
        <v>7890</v>
      </c>
      <c r="B7698" s="253" t="s">
        <v>535</v>
      </c>
      <c r="C7698" s="253" t="s">
        <v>553</v>
      </c>
      <c r="D7698" s="253" t="s">
        <v>4</v>
      </c>
      <c r="I7698" s="253"/>
      <c r="J7698" s="253">
        <f t="shared" si="122"/>
        <v>0</v>
      </c>
    </row>
    <row r="7699" spans="1:10">
      <c r="A7699" s="253">
        <v>7891</v>
      </c>
      <c r="B7699" s="253" t="s">
        <v>535</v>
      </c>
      <c r="C7699" s="253" t="s">
        <v>553</v>
      </c>
      <c r="D7699" s="253" t="s">
        <v>4</v>
      </c>
      <c r="I7699" s="253"/>
      <c r="J7699" s="253">
        <f t="shared" si="122"/>
        <v>0</v>
      </c>
    </row>
    <row r="7700" spans="1:10">
      <c r="A7700" s="253">
        <v>7892</v>
      </c>
      <c r="B7700" s="253" t="s">
        <v>535</v>
      </c>
      <c r="C7700" s="253" t="s">
        <v>553</v>
      </c>
      <c r="D7700" s="253" t="s">
        <v>4</v>
      </c>
      <c r="I7700" s="253"/>
      <c r="J7700" s="253">
        <f t="shared" si="122"/>
        <v>0</v>
      </c>
    </row>
    <row r="7701" spans="1:10">
      <c r="A7701" s="253">
        <v>7893</v>
      </c>
      <c r="B7701" s="253" t="s">
        <v>535</v>
      </c>
      <c r="C7701" s="253" t="s">
        <v>553</v>
      </c>
      <c r="D7701" s="253" t="s">
        <v>4</v>
      </c>
      <c r="I7701" s="253"/>
      <c r="J7701" s="253">
        <f t="shared" si="122"/>
        <v>0</v>
      </c>
    </row>
    <row r="7702" spans="1:10">
      <c r="A7702" s="253">
        <v>7894</v>
      </c>
      <c r="B7702" s="253" t="s">
        <v>535</v>
      </c>
      <c r="C7702" s="253" t="s">
        <v>553</v>
      </c>
      <c r="D7702" s="253" t="s">
        <v>4</v>
      </c>
      <c r="I7702" s="253"/>
      <c r="J7702" s="253">
        <f t="shared" si="122"/>
        <v>0</v>
      </c>
    </row>
    <row r="7703" spans="1:10">
      <c r="A7703" s="253">
        <v>7895</v>
      </c>
      <c r="B7703" s="253" t="s">
        <v>535</v>
      </c>
      <c r="C7703" s="253" t="s">
        <v>553</v>
      </c>
      <c r="D7703" s="253" t="s">
        <v>4</v>
      </c>
      <c r="I7703" s="253"/>
      <c r="J7703" s="253">
        <f t="shared" si="122"/>
        <v>0</v>
      </c>
    </row>
    <row r="7704" spans="1:10">
      <c r="A7704" s="253">
        <v>7896</v>
      </c>
      <c r="B7704" s="253" t="s">
        <v>535</v>
      </c>
      <c r="C7704" s="253" t="s">
        <v>553</v>
      </c>
      <c r="D7704" s="253" t="s">
        <v>4</v>
      </c>
      <c r="I7704" s="253"/>
      <c r="J7704" s="253">
        <f t="shared" si="122"/>
        <v>0</v>
      </c>
    </row>
    <row r="7705" spans="1:10">
      <c r="A7705" s="253">
        <v>7897</v>
      </c>
      <c r="B7705" s="253" t="s">
        <v>535</v>
      </c>
      <c r="C7705" s="253" t="s">
        <v>553</v>
      </c>
      <c r="D7705" s="253" t="s">
        <v>4</v>
      </c>
      <c r="I7705" s="253"/>
      <c r="J7705" s="253">
        <f t="shared" si="122"/>
        <v>0</v>
      </c>
    </row>
    <row r="7706" spans="1:10">
      <c r="A7706" s="253">
        <v>7898</v>
      </c>
      <c r="B7706" s="253" t="s">
        <v>535</v>
      </c>
      <c r="C7706" s="253" t="s">
        <v>553</v>
      </c>
      <c r="D7706" s="253" t="s">
        <v>4</v>
      </c>
      <c r="I7706" s="253"/>
      <c r="J7706" s="253">
        <f t="shared" si="122"/>
        <v>0</v>
      </c>
    </row>
    <row r="7707" spans="1:10">
      <c r="A7707" s="253">
        <v>7899</v>
      </c>
      <c r="B7707" s="253" t="s">
        <v>535</v>
      </c>
      <c r="C7707" s="253" t="s">
        <v>553</v>
      </c>
      <c r="D7707" s="253" t="s">
        <v>4</v>
      </c>
      <c r="I7707" s="253"/>
      <c r="J7707" s="253">
        <f t="shared" si="122"/>
        <v>0</v>
      </c>
    </row>
    <row r="7708" spans="1:10">
      <c r="A7708" s="253">
        <v>7900</v>
      </c>
      <c r="B7708" s="253" t="s">
        <v>535</v>
      </c>
      <c r="C7708" s="253" t="s">
        <v>479</v>
      </c>
      <c r="D7708" s="253" t="s">
        <v>4</v>
      </c>
      <c r="I7708" s="253"/>
      <c r="J7708" s="253">
        <f t="shared" si="122"/>
        <v>0</v>
      </c>
    </row>
    <row r="7709" spans="1:10">
      <c r="A7709" s="253">
        <v>7901</v>
      </c>
      <c r="B7709" s="253" t="s">
        <v>535</v>
      </c>
      <c r="C7709" s="253" t="s">
        <v>479</v>
      </c>
      <c r="D7709" s="253" t="s">
        <v>4</v>
      </c>
      <c r="I7709" s="253"/>
      <c r="J7709" s="253">
        <f t="shared" si="122"/>
        <v>0</v>
      </c>
    </row>
    <row r="7710" spans="1:10">
      <c r="A7710" s="253">
        <v>7902</v>
      </c>
      <c r="B7710" s="253" t="s">
        <v>535</v>
      </c>
      <c r="C7710" s="253" t="s">
        <v>479</v>
      </c>
      <c r="D7710" s="253" t="s">
        <v>4</v>
      </c>
      <c r="I7710" s="253"/>
      <c r="J7710" s="253">
        <f t="shared" si="122"/>
        <v>0</v>
      </c>
    </row>
    <row r="7711" spans="1:10">
      <c r="A7711" s="253">
        <v>7903</v>
      </c>
      <c r="B7711" s="253" t="s">
        <v>535</v>
      </c>
      <c r="C7711" s="253" t="s">
        <v>479</v>
      </c>
      <c r="D7711" s="253" t="s">
        <v>4</v>
      </c>
      <c r="I7711" s="253"/>
      <c r="J7711" s="253">
        <f t="shared" si="122"/>
        <v>0</v>
      </c>
    </row>
    <row r="7712" spans="1:10">
      <c r="A7712" s="253">
        <v>7904</v>
      </c>
      <c r="B7712" s="253" t="s">
        <v>535</v>
      </c>
      <c r="C7712" s="253" t="s">
        <v>479</v>
      </c>
      <c r="D7712" s="253" t="s">
        <v>4</v>
      </c>
      <c r="I7712" s="253"/>
      <c r="J7712" s="253">
        <f t="shared" si="122"/>
        <v>0</v>
      </c>
    </row>
    <row r="7713" spans="1:10">
      <c r="A7713" s="253">
        <v>7905</v>
      </c>
      <c r="B7713" s="253" t="s">
        <v>535</v>
      </c>
      <c r="C7713" s="253" t="s">
        <v>479</v>
      </c>
      <c r="D7713" s="253" t="s">
        <v>4</v>
      </c>
      <c r="I7713" s="253"/>
      <c r="J7713" s="253">
        <f t="shared" si="122"/>
        <v>0</v>
      </c>
    </row>
    <row r="7714" spans="1:10">
      <c r="A7714" s="253">
        <v>7906</v>
      </c>
      <c r="B7714" s="253" t="s">
        <v>535</v>
      </c>
      <c r="C7714" s="253" t="s">
        <v>479</v>
      </c>
      <c r="D7714" s="253" t="s">
        <v>4</v>
      </c>
      <c r="I7714" s="253"/>
      <c r="J7714" s="253">
        <f t="shared" si="122"/>
        <v>0</v>
      </c>
    </row>
    <row r="7715" spans="1:10">
      <c r="A7715" s="253">
        <v>7907</v>
      </c>
      <c r="B7715" s="253" t="s">
        <v>535</v>
      </c>
      <c r="C7715" s="253" t="s">
        <v>479</v>
      </c>
      <c r="D7715" s="253" t="s">
        <v>4</v>
      </c>
      <c r="I7715" s="253"/>
      <c r="J7715" s="253">
        <f t="shared" si="122"/>
        <v>0</v>
      </c>
    </row>
    <row r="7716" spans="1:10">
      <c r="A7716" s="253">
        <v>7908</v>
      </c>
      <c r="B7716" s="253" t="s">
        <v>535</v>
      </c>
      <c r="C7716" s="253" t="s">
        <v>479</v>
      </c>
      <c r="D7716" s="253" t="s">
        <v>4</v>
      </c>
      <c r="I7716" s="253"/>
      <c r="J7716" s="253">
        <f t="shared" si="122"/>
        <v>0</v>
      </c>
    </row>
    <row r="7717" spans="1:10">
      <c r="A7717" s="253">
        <v>7909</v>
      </c>
      <c r="B7717" s="253" t="s">
        <v>535</v>
      </c>
      <c r="C7717" s="253" t="s">
        <v>479</v>
      </c>
      <c r="D7717" s="253" t="s">
        <v>4</v>
      </c>
      <c r="I7717" s="253"/>
      <c r="J7717" s="253">
        <f t="shared" si="122"/>
        <v>0</v>
      </c>
    </row>
    <row r="7718" spans="1:10">
      <c r="A7718" s="253">
        <v>7910</v>
      </c>
      <c r="B7718" s="253" t="s">
        <v>535</v>
      </c>
      <c r="C7718" s="253" t="s">
        <v>479</v>
      </c>
      <c r="D7718" s="253" t="s">
        <v>4</v>
      </c>
      <c r="I7718" s="253"/>
      <c r="J7718" s="253">
        <f t="shared" si="122"/>
        <v>0</v>
      </c>
    </row>
    <row r="7719" spans="1:10">
      <c r="A7719" s="253">
        <v>7911</v>
      </c>
      <c r="B7719" s="253" t="s">
        <v>535</v>
      </c>
      <c r="C7719" s="253" t="s">
        <v>479</v>
      </c>
      <c r="D7719" s="253" t="s">
        <v>4</v>
      </c>
      <c r="I7719" s="253"/>
      <c r="J7719" s="253">
        <f t="shared" si="122"/>
        <v>0</v>
      </c>
    </row>
    <row r="7720" spans="1:10">
      <c r="A7720" s="253">
        <v>7912</v>
      </c>
      <c r="B7720" s="253" t="s">
        <v>535</v>
      </c>
      <c r="C7720" s="253" t="s">
        <v>479</v>
      </c>
      <c r="D7720" s="253" t="s">
        <v>4</v>
      </c>
      <c r="I7720" s="253"/>
      <c r="J7720" s="253">
        <f t="shared" si="122"/>
        <v>0</v>
      </c>
    </row>
    <row r="7721" spans="1:10">
      <c r="A7721" s="253">
        <v>7913</v>
      </c>
      <c r="B7721" s="253" t="s">
        <v>535</v>
      </c>
      <c r="C7721" s="253" t="s">
        <v>479</v>
      </c>
      <c r="D7721" s="253" t="s">
        <v>4</v>
      </c>
      <c r="I7721" s="253"/>
      <c r="J7721" s="253">
        <f t="shared" si="122"/>
        <v>0</v>
      </c>
    </row>
    <row r="7722" spans="1:10">
      <c r="A7722" s="253">
        <v>7914</v>
      </c>
      <c r="B7722" s="253" t="s">
        <v>535</v>
      </c>
      <c r="C7722" s="253" t="s">
        <v>479</v>
      </c>
      <c r="D7722" s="253" t="s">
        <v>4</v>
      </c>
      <c r="I7722" s="253"/>
      <c r="J7722" s="253">
        <f t="shared" si="122"/>
        <v>0</v>
      </c>
    </row>
    <row r="7723" spans="1:10">
      <c r="A7723" s="253">
        <v>7915</v>
      </c>
      <c r="B7723" s="253" t="s">
        <v>535</v>
      </c>
      <c r="C7723" s="253" t="s">
        <v>479</v>
      </c>
      <c r="D7723" s="253" t="s">
        <v>4</v>
      </c>
      <c r="I7723" s="253"/>
      <c r="J7723" s="253">
        <f t="shared" si="122"/>
        <v>0</v>
      </c>
    </row>
    <row r="7724" spans="1:10">
      <c r="A7724" s="253">
        <v>7916</v>
      </c>
      <c r="B7724" s="253" t="s">
        <v>535</v>
      </c>
      <c r="C7724" s="253" t="s">
        <v>479</v>
      </c>
      <c r="D7724" s="253" t="s">
        <v>4</v>
      </c>
      <c r="I7724" s="253"/>
      <c r="J7724" s="253">
        <f t="shared" si="122"/>
        <v>0</v>
      </c>
    </row>
    <row r="7725" spans="1:10">
      <c r="A7725" s="253">
        <v>7917</v>
      </c>
      <c r="B7725" s="253" t="s">
        <v>535</v>
      </c>
      <c r="C7725" s="253" t="s">
        <v>479</v>
      </c>
      <c r="D7725" s="253" t="s">
        <v>4</v>
      </c>
      <c r="I7725" s="253"/>
      <c r="J7725" s="253">
        <f t="shared" si="122"/>
        <v>0</v>
      </c>
    </row>
    <row r="7726" spans="1:10">
      <c r="A7726" s="253">
        <v>7918</v>
      </c>
      <c r="B7726" s="253" t="s">
        <v>535</v>
      </c>
      <c r="C7726" s="253" t="s">
        <v>479</v>
      </c>
      <c r="D7726" s="253" t="s">
        <v>4</v>
      </c>
      <c r="I7726" s="253"/>
      <c r="J7726" s="253">
        <f t="shared" si="122"/>
        <v>0</v>
      </c>
    </row>
    <row r="7727" spans="1:10">
      <c r="A7727" s="253">
        <v>7919</v>
      </c>
      <c r="B7727" s="253" t="s">
        <v>535</v>
      </c>
      <c r="C7727" s="253" t="s">
        <v>479</v>
      </c>
      <c r="D7727" s="253" t="s">
        <v>4</v>
      </c>
      <c r="I7727" s="253"/>
      <c r="J7727" s="253">
        <f t="shared" si="122"/>
        <v>0</v>
      </c>
    </row>
    <row r="7728" spans="1:10">
      <c r="A7728" s="253">
        <v>7920</v>
      </c>
      <c r="B7728" s="253" t="s">
        <v>535</v>
      </c>
      <c r="C7728" s="253" t="s">
        <v>479</v>
      </c>
      <c r="D7728" s="253" t="s">
        <v>4</v>
      </c>
      <c r="I7728" s="253"/>
      <c r="J7728" s="253">
        <f t="shared" si="122"/>
        <v>0</v>
      </c>
    </row>
    <row r="7729" spans="1:10">
      <c r="A7729" s="253">
        <v>7921</v>
      </c>
      <c r="B7729" s="253" t="s">
        <v>535</v>
      </c>
      <c r="C7729" s="253" t="s">
        <v>479</v>
      </c>
      <c r="D7729" s="253" t="s">
        <v>4</v>
      </c>
      <c r="I7729" s="253"/>
      <c r="J7729" s="253">
        <f t="shared" si="122"/>
        <v>0</v>
      </c>
    </row>
    <row r="7730" spans="1:10">
      <c r="A7730" s="253">
        <v>7922</v>
      </c>
      <c r="B7730" s="253" t="s">
        <v>535</v>
      </c>
      <c r="C7730" s="253" t="s">
        <v>479</v>
      </c>
      <c r="D7730" s="253" t="s">
        <v>4</v>
      </c>
      <c r="I7730" s="253"/>
      <c r="J7730" s="253">
        <f t="shared" si="122"/>
        <v>0</v>
      </c>
    </row>
    <row r="7731" spans="1:10">
      <c r="A7731" s="253">
        <v>7923</v>
      </c>
      <c r="B7731" s="253" t="s">
        <v>535</v>
      </c>
      <c r="C7731" s="253" t="s">
        <v>479</v>
      </c>
      <c r="D7731" s="253" t="s">
        <v>4</v>
      </c>
      <c r="I7731" s="253"/>
      <c r="J7731" s="253">
        <f t="shared" si="122"/>
        <v>0</v>
      </c>
    </row>
    <row r="7732" spans="1:10">
      <c r="A7732" s="253">
        <v>7924</v>
      </c>
      <c r="B7732" s="253" t="s">
        <v>535</v>
      </c>
      <c r="C7732" s="253" t="s">
        <v>479</v>
      </c>
      <c r="D7732" s="253" t="s">
        <v>4</v>
      </c>
      <c r="I7732" s="253"/>
      <c r="J7732" s="253">
        <f t="shared" si="122"/>
        <v>0</v>
      </c>
    </row>
    <row r="7733" spans="1:10">
      <c r="A7733" s="253">
        <v>7925</v>
      </c>
      <c r="B7733" s="253" t="s">
        <v>535</v>
      </c>
      <c r="C7733" s="253" t="s">
        <v>479</v>
      </c>
      <c r="D7733" s="253" t="s">
        <v>4</v>
      </c>
      <c r="I7733" s="253"/>
      <c r="J7733" s="253">
        <f t="shared" si="122"/>
        <v>0</v>
      </c>
    </row>
    <row r="7734" spans="1:10">
      <c r="A7734" s="253">
        <v>7926</v>
      </c>
      <c r="B7734" s="253" t="s">
        <v>535</v>
      </c>
      <c r="C7734" s="253" t="s">
        <v>479</v>
      </c>
      <c r="D7734" s="253" t="s">
        <v>4</v>
      </c>
      <c r="I7734" s="253"/>
      <c r="J7734" s="253">
        <f t="shared" si="122"/>
        <v>0</v>
      </c>
    </row>
    <row r="7735" spans="1:10">
      <c r="A7735" s="253">
        <v>7927</v>
      </c>
      <c r="B7735" s="253" t="s">
        <v>535</v>
      </c>
      <c r="C7735" s="253" t="s">
        <v>479</v>
      </c>
      <c r="D7735" s="253" t="s">
        <v>4</v>
      </c>
      <c r="I7735" s="253"/>
      <c r="J7735" s="253">
        <f t="shared" si="122"/>
        <v>0</v>
      </c>
    </row>
    <row r="7736" spans="1:10">
      <c r="A7736" s="253">
        <v>7928</v>
      </c>
      <c r="B7736" s="253" t="s">
        <v>535</v>
      </c>
      <c r="C7736" s="253" t="s">
        <v>479</v>
      </c>
      <c r="D7736" s="253" t="s">
        <v>4</v>
      </c>
      <c r="I7736" s="253"/>
      <c r="J7736" s="253">
        <f t="shared" si="122"/>
        <v>0</v>
      </c>
    </row>
    <row r="7737" spans="1:10">
      <c r="A7737" s="253">
        <v>7929</v>
      </c>
      <c r="B7737" s="253" t="s">
        <v>535</v>
      </c>
      <c r="C7737" s="253" t="s">
        <v>479</v>
      </c>
      <c r="D7737" s="253" t="s">
        <v>4</v>
      </c>
      <c r="I7737" s="253"/>
      <c r="J7737" s="253">
        <f t="shared" si="122"/>
        <v>0</v>
      </c>
    </row>
    <row r="7738" spans="1:10">
      <c r="A7738" s="253">
        <v>7930</v>
      </c>
      <c r="B7738" s="253" t="s">
        <v>535</v>
      </c>
      <c r="C7738" s="253" t="s">
        <v>479</v>
      </c>
      <c r="D7738" s="253" t="s">
        <v>4</v>
      </c>
      <c r="I7738" s="253"/>
      <c r="J7738" s="253">
        <f t="shared" si="122"/>
        <v>0</v>
      </c>
    </row>
    <row r="7739" spans="1:10">
      <c r="A7739" s="253">
        <v>7931</v>
      </c>
      <c r="B7739" s="253" t="s">
        <v>535</v>
      </c>
      <c r="C7739" s="253" t="s">
        <v>479</v>
      </c>
      <c r="D7739" s="253" t="s">
        <v>4</v>
      </c>
      <c r="I7739" s="253"/>
      <c r="J7739" s="253">
        <f t="shared" si="122"/>
        <v>0</v>
      </c>
    </row>
    <row r="7740" spans="1:10">
      <c r="A7740" s="253">
        <v>7932</v>
      </c>
      <c r="B7740" s="253" t="s">
        <v>535</v>
      </c>
      <c r="C7740" s="253" t="s">
        <v>479</v>
      </c>
      <c r="D7740" s="253" t="s">
        <v>4</v>
      </c>
      <c r="I7740" s="253"/>
      <c r="J7740" s="253">
        <f t="shared" si="122"/>
        <v>0</v>
      </c>
    </row>
    <row r="7741" spans="1:10">
      <c r="A7741" s="253">
        <v>7933</v>
      </c>
      <c r="B7741" s="253" t="s">
        <v>535</v>
      </c>
      <c r="C7741" s="253" t="s">
        <v>479</v>
      </c>
      <c r="D7741" s="253" t="s">
        <v>4</v>
      </c>
      <c r="I7741" s="253"/>
      <c r="J7741" s="253">
        <f t="shared" si="122"/>
        <v>0</v>
      </c>
    </row>
    <row r="7742" spans="1:10">
      <c r="A7742" s="253">
        <v>7934</v>
      </c>
      <c r="B7742" s="253" t="s">
        <v>535</v>
      </c>
      <c r="C7742" s="253" t="s">
        <v>479</v>
      </c>
      <c r="D7742" s="253" t="s">
        <v>4</v>
      </c>
      <c r="I7742" s="253"/>
      <c r="J7742" s="253">
        <f t="shared" si="122"/>
        <v>0</v>
      </c>
    </row>
    <row r="7743" spans="1:10">
      <c r="A7743" s="253">
        <v>7935</v>
      </c>
      <c r="B7743" s="253" t="s">
        <v>535</v>
      </c>
      <c r="C7743" s="253" t="s">
        <v>479</v>
      </c>
      <c r="D7743" s="253" t="s">
        <v>4</v>
      </c>
      <c r="I7743" s="253"/>
      <c r="J7743" s="253">
        <f t="shared" si="122"/>
        <v>0</v>
      </c>
    </row>
    <row r="7744" spans="1:10">
      <c r="A7744" s="253">
        <v>7936</v>
      </c>
      <c r="B7744" s="253" t="s">
        <v>535</v>
      </c>
      <c r="C7744" s="253" t="s">
        <v>479</v>
      </c>
      <c r="D7744" s="253" t="s">
        <v>4</v>
      </c>
      <c r="I7744" s="253"/>
      <c r="J7744" s="253">
        <f t="shared" si="122"/>
        <v>0</v>
      </c>
    </row>
    <row r="7745" spans="1:10">
      <c r="A7745" s="253">
        <v>7937</v>
      </c>
      <c r="B7745" s="253" t="s">
        <v>535</v>
      </c>
      <c r="C7745" s="253" t="s">
        <v>479</v>
      </c>
      <c r="D7745" s="253" t="s">
        <v>4</v>
      </c>
      <c r="I7745" s="253"/>
      <c r="J7745" s="253">
        <f t="shared" si="122"/>
        <v>0</v>
      </c>
    </row>
    <row r="7746" spans="1:10">
      <c r="A7746" s="253">
        <v>7938</v>
      </c>
      <c r="B7746" s="253" t="s">
        <v>535</v>
      </c>
      <c r="C7746" s="253" t="s">
        <v>479</v>
      </c>
      <c r="D7746" s="253" t="s">
        <v>4</v>
      </c>
      <c r="I7746" s="253"/>
      <c r="J7746" s="253">
        <f t="shared" si="122"/>
        <v>0</v>
      </c>
    </row>
    <row r="7747" spans="1:10">
      <c r="A7747" s="253">
        <v>7939</v>
      </c>
      <c r="B7747" s="253" t="s">
        <v>535</v>
      </c>
      <c r="C7747" s="253" t="s">
        <v>479</v>
      </c>
      <c r="D7747" s="253" t="s">
        <v>4</v>
      </c>
      <c r="I7747" s="253"/>
      <c r="J7747" s="253">
        <f t="shared" si="122"/>
        <v>0</v>
      </c>
    </row>
    <row r="7748" spans="1:10">
      <c r="A7748" s="253">
        <v>7940</v>
      </c>
      <c r="B7748" s="253" t="s">
        <v>535</v>
      </c>
      <c r="C7748" s="253" t="s">
        <v>479</v>
      </c>
      <c r="D7748" s="253" t="s">
        <v>4</v>
      </c>
      <c r="I7748" s="253"/>
      <c r="J7748" s="253">
        <f t="shared" si="122"/>
        <v>0</v>
      </c>
    </row>
    <row r="7749" spans="1:10">
      <c r="A7749" s="253">
        <v>7941</v>
      </c>
      <c r="B7749" s="253" t="s">
        <v>535</v>
      </c>
      <c r="C7749" s="253" t="s">
        <v>479</v>
      </c>
      <c r="D7749" s="253" t="s">
        <v>4</v>
      </c>
      <c r="I7749" s="253"/>
      <c r="J7749" s="253">
        <f t="shared" si="122"/>
        <v>0</v>
      </c>
    </row>
    <row r="7750" spans="1:10">
      <c r="A7750" s="253">
        <v>7942</v>
      </c>
      <c r="B7750" s="253" t="s">
        <v>535</v>
      </c>
      <c r="C7750" s="253" t="s">
        <v>479</v>
      </c>
      <c r="D7750" s="253" t="s">
        <v>4</v>
      </c>
      <c r="I7750" s="253"/>
      <c r="J7750" s="253">
        <f t="shared" si="122"/>
        <v>0</v>
      </c>
    </row>
    <row r="7751" spans="1:10">
      <c r="A7751" s="253">
        <v>7943</v>
      </c>
      <c r="B7751" s="253" t="s">
        <v>535</v>
      </c>
      <c r="C7751" s="253" t="s">
        <v>479</v>
      </c>
      <c r="D7751" s="253" t="s">
        <v>4</v>
      </c>
      <c r="I7751" s="253"/>
      <c r="J7751" s="253">
        <f t="shared" si="122"/>
        <v>0</v>
      </c>
    </row>
    <row r="7752" spans="1:10">
      <c r="A7752" s="253">
        <v>7944</v>
      </c>
      <c r="B7752" s="253" t="s">
        <v>535</v>
      </c>
      <c r="C7752" s="253" t="s">
        <v>479</v>
      </c>
      <c r="D7752" s="253" t="s">
        <v>4</v>
      </c>
      <c r="I7752" s="253"/>
      <c r="J7752" s="253">
        <f t="shared" si="122"/>
        <v>0</v>
      </c>
    </row>
    <row r="7753" spans="1:10">
      <c r="A7753" s="253">
        <v>7945</v>
      </c>
      <c r="B7753" s="253" t="s">
        <v>535</v>
      </c>
      <c r="C7753" s="253" t="s">
        <v>479</v>
      </c>
      <c r="D7753" s="253" t="s">
        <v>4</v>
      </c>
      <c r="I7753" s="253"/>
      <c r="J7753" s="253">
        <f t="shared" ref="J7753:J7816" si="123">IF(E7753="Category 1",1,IF(E7753="Category 2",2,IF(E7753="Category 3",3,0)))</f>
        <v>0</v>
      </c>
    </row>
    <row r="7754" spans="1:10">
      <c r="A7754" s="253">
        <v>7946</v>
      </c>
      <c r="B7754" s="253" t="s">
        <v>535</v>
      </c>
      <c r="C7754" s="253" t="s">
        <v>479</v>
      </c>
      <c r="D7754" s="253" t="s">
        <v>4</v>
      </c>
      <c r="I7754" s="253"/>
      <c r="J7754" s="253">
        <f t="shared" si="123"/>
        <v>0</v>
      </c>
    </row>
    <row r="7755" spans="1:10">
      <c r="A7755" s="253">
        <v>7947</v>
      </c>
      <c r="B7755" s="253" t="s">
        <v>535</v>
      </c>
      <c r="C7755" s="253" t="s">
        <v>479</v>
      </c>
      <c r="D7755" s="253" t="s">
        <v>4</v>
      </c>
      <c r="I7755" s="253"/>
      <c r="J7755" s="253">
        <f t="shared" si="123"/>
        <v>0</v>
      </c>
    </row>
    <row r="7756" spans="1:10">
      <c r="A7756" s="253">
        <v>7948</v>
      </c>
      <c r="B7756" s="253" t="s">
        <v>535</v>
      </c>
      <c r="C7756" s="253" t="s">
        <v>479</v>
      </c>
      <c r="D7756" s="253" t="s">
        <v>4</v>
      </c>
      <c r="I7756" s="253"/>
      <c r="J7756" s="253">
        <f t="shared" si="123"/>
        <v>0</v>
      </c>
    </row>
    <row r="7757" spans="1:10">
      <c r="A7757" s="253">
        <v>7949</v>
      </c>
      <c r="B7757" s="253" t="s">
        <v>535</v>
      </c>
      <c r="C7757" s="253" t="s">
        <v>479</v>
      </c>
      <c r="D7757" s="253" t="s">
        <v>4</v>
      </c>
      <c r="I7757" s="253"/>
      <c r="J7757" s="253">
        <f t="shared" si="123"/>
        <v>0</v>
      </c>
    </row>
    <row r="7758" spans="1:10">
      <c r="A7758" s="253">
        <v>7950</v>
      </c>
      <c r="B7758" s="253" t="s">
        <v>535</v>
      </c>
      <c r="C7758" s="253" t="s">
        <v>479</v>
      </c>
      <c r="D7758" s="253" t="s">
        <v>4</v>
      </c>
      <c r="I7758" s="253"/>
      <c r="J7758" s="253">
        <f t="shared" si="123"/>
        <v>0</v>
      </c>
    </row>
    <row r="7759" spans="1:10">
      <c r="A7759" s="253">
        <v>7951</v>
      </c>
      <c r="B7759" s="253" t="s">
        <v>535</v>
      </c>
      <c r="C7759" s="253" t="s">
        <v>479</v>
      </c>
      <c r="D7759" s="253" t="s">
        <v>4</v>
      </c>
      <c r="I7759" s="253"/>
      <c r="J7759" s="253">
        <f t="shared" si="123"/>
        <v>0</v>
      </c>
    </row>
    <row r="7760" spans="1:10">
      <c r="A7760" s="253">
        <v>7952</v>
      </c>
      <c r="B7760" s="253" t="s">
        <v>535</v>
      </c>
      <c r="C7760" s="253" t="s">
        <v>479</v>
      </c>
      <c r="D7760" s="253" t="s">
        <v>4</v>
      </c>
      <c r="I7760" s="253"/>
      <c r="J7760" s="253">
        <f t="shared" si="123"/>
        <v>0</v>
      </c>
    </row>
    <row r="7761" spans="1:10">
      <c r="A7761" s="253">
        <v>7953</v>
      </c>
      <c r="B7761" s="253" t="s">
        <v>535</v>
      </c>
      <c r="C7761" s="253" t="s">
        <v>479</v>
      </c>
      <c r="D7761" s="253" t="s">
        <v>4</v>
      </c>
      <c r="I7761" s="253"/>
      <c r="J7761" s="253">
        <f t="shared" si="123"/>
        <v>0</v>
      </c>
    </row>
    <row r="7762" spans="1:10">
      <c r="A7762" s="253">
        <v>7954</v>
      </c>
      <c r="B7762" s="253" t="s">
        <v>535</v>
      </c>
      <c r="C7762" s="253" t="s">
        <v>479</v>
      </c>
      <c r="D7762" s="253" t="s">
        <v>4</v>
      </c>
      <c r="I7762" s="253"/>
      <c r="J7762" s="253">
        <f t="shared" si="123"/>
        <v>0</v>
      </c>
    </row>
    <row r="7763" spans="1:10">
      <c r="A7763" s="253">
        <v>7955</v>
      </c>
      <c r="B7763" s="253" t="s">
        <v>535</v>
      </c>
      <c r="C7763" s="253" t="s">
        <v>479</v>
      </c>
      <c r="D7763" s="253" t="s">
        <v>4</v>
      </c>
      <c r="I7763" s="253"/>
      <c r="J7763" s="253">
        <f t="shared" si="123"/>
        <v>0</v>
      </c>
    </row>
    <row r="7764" spans="1:10">
      <c r="A7764" s="253">
        <v>7956</v>
      </c>
      <c r="B7764" s="253" t="s">
        <v>535</v>
      </c>
      <c r="C7764" s="253" t="s">
        <v>479</v>
      </c>
      <c r="D7764" s="253" t="s">
        <v>4</v>
      </c>
      <c r="I7764" s="253"/>
      <c r="J7764" s="253">
        <f t="shared" si="123"/>
        <v>0</v>
      </c>
    </row>
    <row r="7765" spans="1:10">
      <c r="A7765" s="253">
        <v>7957</v>
      </c>
      <c r="B7765" s="253" t="s">
        <v>535</v>
      </c>
      <c r="C7765" s="253" t="s">
        <v>479</v>
      </c>
      <c r="D7765" s="253" t="s">
        <v>4</v>
      </c>
      <c r="I7765" s="253"/>
      <c r="J7765" s="253">
        <f t="shared" si="123"/>
        <v>0</v>
      </c>
    </row>
    <row r="7766" spans="1:10">
      <c r="A7766" s="253">
        <v>7958</v>
      </c>
      <c r="B7766" s="253" t="s">
        <v>535</v>
      </c>
      <c r="C7766" s="253" t="s">
        <v>479</v>
      </c>
      <c r="D7766" s="253" t="s">
        <v>4</v>
      </c>
      <c r="I7766" s="253"/>
      <c r="J7766" s="253">
        <f t="shared" si="123"/>
        <v>0</v>
      </c>
    </row>
    <row r="7767" spans="1:10">
      <c r="A7767" s="253">
        <v>7959</v>
      </c>
      <c r="B7767" s="253" t="s">
        <v>535</v>
      </c>
      <c r="C7767" s="253" t="s">
        <v>479</v>
      </c>
      <c r="D7767" s="253" t="s">
        <v>4</v>
      </c>
      <c r="I7767" s="253"/>
      <c r="J7767" s="253">
        <f t="shared" si="123"/>
        <v>0</v>
      </c>
    </row>
    <row r="7768" spans="1:10">
      <c r="A7768" s="253">
        <v>7960</v>
      </c>
      <c r="B7768" s="253" t="s">
        <v>535</v>
      </c>
      <c r="C7768" s="253" t="s">
        <v>479</v>
      </c>
      <c r="D7768" s="253" t="s">
        <v>4</v>
      </c>
      <c r="I7768" s="253"/>
      <c r="J7768" s="253">
        <f t="shared" si="123"/>
        <v>0</v>
      </c>
    </row>
    <row r="7769" spans="1:10">
      <c r="A7769" s="253">
        <v>7961</v>
      </c>
      <c r="B7769" s="253" t="s">
        <v>535</v>
      </c>
      <c r="C7769" s="253" t="s">
        <v>479</v>
      </c>
      <c r="D7769" s="253" t="s">
        <v>4</v>
      </c>
      <c r="I7769" s="253"/>
      <c r="J7769" s="253">
        <f t="shared" si="123"/>
        <v>0</v>
      </c>
    </row>
    <row r="7770" spans="1:10">
      <c r="A7770" s="253">
        <v>7962</v>
      </c>
      <c r="B7770" s="253" t="s">
        <v>535</v>
      </c>
      <c r="C7770" s="253" t="s">
        <v>479</v>
      </c>
      <c r="D7770" s="253" t="s">
        <v>4</v>
      </c>
      <c r="I7770" s="253"/>
      <c r="J7770" s="253">
        <f t="shared" si="123"/>
        <v>0</v>
      </c>
    </row>
    <row r="7771" spans="1:10">
      <c r="A7771" s="253">
        <v>7963</v>
      </c>
      <c r="B7771" s="253" t="s">
        <v>535</v>
      </c>
      <c r="C7771" s="253" t="s">
        <v>479</v>
      </c>
      <c r="D7771" s="253" t="s">
        <v>4</v>
      </c>
      <c r="I7771" s="253"/>
      <c r="J7771" s="253">
        <f t="shared" si="123"/>
        <v>0</v>
      </c>
    </row>
    <row r="7772" spans="1:10">
      <c r="A7772" s="253">
        <v>7964</v>
      </c>
      <c r="B7772" s="253" t="s">
        <v>535</v>
      </c>
      <c r="C7772" s="253" t="s">
        <v>479</v>
      </c>
      <c r="D7772" s="253" t="s">
        <v>4</v>
      </c>
      <c r="I7772" s="253"/>
      <c r="J7772" s="253">
        <f t="shared" si="123"/>
        <v>0</v>
      </c>
    </row>
    <row r="7773" spans="1:10">
      <c r="A7773" s="253">
        <v>7965</v>
      </c>
      <c r="B7773" s="253" t="s">
        <v>535</v>
      </c>
      <c r="C7773" s="253" t="s">
        <v>479</v>
      </c>
      <c r="D7773" s="253" t="s">
        <v>4</v>
      </c>
      <c r="I7773" s="253"/>
      <c r="J7773" s="253">
        <f t="shared" si="123"/>
        <v>0</v>
      </c>
    </row>
    <row r="7774" spans="1:10">
      <c r="A7774" s="253">
        <v>7966</v>
      </c>
      <c r="B7774" s="253" t="s">
        <v>535</v>
      </c>
      <c r="C7774" s="253" t="s">
        <v>479</v>
      </c>
      <c r="D7774" s="253" t="s">
        <v>4</v>
      </c>
      <c r="I7774" s="253"/>
      <c r="J7774" s="253">
        <f t="shared" si="123"/>
        <v>0</v>
      </c>
    </row>
    <row r="7775" spans="1:10">
      <c r="A7775" s="253">
        <v>7967</v>
      </c>
      <c r="B7775" s="253" t="s">
        <v>535</v>
      </c>
      <c r="C7775" s="253" t="s">
        <v>479</v>
      </c>
      <c r="D7775" s="253" t="s">
        <v>4</v>
      </c>
      <c r="I7775" s="253"/>
      <c r="J7775" s="253">
        <f t="shared" si="123"/>
        <v>0</v>
      </c>
    </row>
    <row r="7776" spans="1:10">
      <c r="A7776" s="253">
        <v>7968</v>
      </c>
      <c r="B7776" s="253" t="s">
        <v>535</v>
      </c>
      <c r="C7776" s="253" t="s">
        <v>479</v>
      </c>
      <c r="D7776" s="253" t="s">
        <v>4</v>
      </c>
      <c r="I7776" s="253"/>
      <c r="J7776" s="253">
        <f t="shared" si="123"/>
        <v>0</v>
      </c>
    </row>
    <row r="7777" spans="1:10">
      <c r="A7777" s="253">
        <v>7969</v>
      </c>
      <c r="B7777" s="253" t="s">
        <v>535</v>
      </c>
      <c r="C7777" s="253" t="s">
        <v>479</v>
      </c>
      <c r="D7777" s="253" t="s">
        <v>4</v>
      </c>
      <c r="I7777" s="253"/>
      <c r="J7777" s="253">
        <f t="shared" si="123"/>
        <v>0</v>
      </c>
    </row>
    <row r="7778" spans="1:10">
      <c r="A7778" s="253">
        <v>7970</v>
      </c>
      <c r="B7778" s="253" t="s">
        <v>535</v>
      </c>
      <c r="C7778" s="253" t="s">
        <v>479</v>
      </c>
      <c r="D7778" s="253" t="s">
        <v>4</v>
      </c>
      <c r="I7778" s="253"/>
      <c r="J7778" s="253">
        <f t="shared" si="123"/>
        <v>0</v>
      </c>
    </row>
    <row r="7779" spans="1:10">
      <c r="A7779" s="253">
        <v>7971</v>
      </c>
      <c r="B7779" s="253" t="s">
        <v>535</v>
      </c>
      <c r="C7779" s="253" t="s">
        <v>479</v>
      </c>
      <c r="D7779" s="253" t="s">
        <v>4</v>
      </c>
      <c r="I7779" s="253"/>
      <c r="J7779" s="253">
        <f t="shared" si="123"/>
        <v>0</v>
      </c>
    </row>
    <row r="7780" spans="1:10">
      <c r="A7780" s="253">
        <v>7972</v>
      </c>
      <c r="B7780" s="253" t="s">
        <v>535</v>
      </c>
      <c r="C7780" s="253" t="s">
        <v>479</v>
      </c>
      <c r="D7780" s="253" t="s">
        <v>4</v>
      </c>
      <c r="I7780" s="253"/>
      <c r="J7780" s="253">
        <f t="shared" si="123"/>
        <v>0</v>
      </c>
    </row>
    <row r="7781" spans="1:10">
      <c r="A7781" s="253">
        <v>7973</v>
      </c>
      <c r="B7781" s="253" t="s">
        <v>535</v>
      </c>
      <c r="C7781" s="253" t="s">
        <v>479</v>
      </c>
      <c r="D7781" s="253" t="s">
        <v>4</v>
      </c>
      <c r="I7781" s="253"/>
      <c r="J7781" s="253">
        <f t="shared" si="123"/>
        <v>0</v>
      </c>
    </row>
    <row r="7782" spans="1:10">
      <c r="A7782" s="253">
        <v>7974</v>
      </c>
      <c r="B7782" s="253" t="s">
        <v>535</v>
      </c>
      <c r="C7782" s="253" t="s">
        <v>479</v>
      </c>
      <c r="D7782" s="253" t="s">
        <v>4</v>
      </c>
      <c r="I7782" s="253"/>
      <c r="J7782" s="253">
        <f t="shared" si="123"/>
        <v>0</v>
      </c>
    </row>
    <row r="7783" spans="1:10">
      <c r="A7783" s="253">
        <v>7975</v>
      </c>
      <c r="B7783" s="253" t="s">
        <v>535</v>
      </c>
      <c r="C7783" s="253" t="s">
        <v>479</v>
      </c>
      <c r="D7783" s="253" t="s">
        <v>4</v>
      </c>
      <c r="I7783" s="253"/>
      <c r="J7783" s="253">
        <f t="shared" si="123"/>
        <v>0</v>
      </c>
    </row>
    <row r="7784" spans="1:10">
      <c r="A7784" s="253">
        <v>7976</v>
      </c>
      <c r="B7784" s="253" t="s">
        <v>535</v>
      </c>
      <c r="C7784" s="253" t="s">
        <v>479</v>
      </c>
      <c r="D7784" s="253" t="s">
        <v>4</v>
      </c>
      <c r="I7784" s="253"/>
      <c r="J7784" s="253">
        <f t="shared" si="123"/>
        <v>0</v>
      </c>
    </row>
    <row r="7785" spans="1:10">
      <c r="A7785" s="253">
        <v>7977</v>
      </c>
      <c r="B7785" s="253" t="s">
        <v>535</v>
      </c>
      <c r="C7785" s="253" t="s">
        <v>479</v>
      </c>
      <c r="D7785" s="253" t="s">
        <v>4</v>
      </c>
      <c r="I7785" s="253"/>
      <c r="J7785" s="253">
        <f t="shared" si="123"/>
        <v>0</v>
      </c>
    </row>
    <row r="7786" spans="1:10">
      <c r="A7786" s="253">
        <v>7978</v>
      </c>
      <c r="B7786" s="253" t="s">
        <v>535</v>
      </c>
      <c r="C7786" s="253" t="s">
        <v>479</v>
      </c>
      <c r="D7786" s="253" t="s">
        <v>4</v>
      </c>
      <c r="I7786" s="253"/>
      <c r="J7786" s="253">
        <f t="shared" si="123"/>
        <v>0</v>
      </c>
    </row>
    <row r="7787" spans="1:10">
      <c r="A7787" s="253">
        <v>7979</v>
      </c>
      <c r="B7787" s="253" t="s">
        <v>535</v>
      </c>
      <c r="C7787" s="253" t="s">
        <v>479</v>
      </c>
      <c r="D7787" s="253" t="s">
        <v>4</v>
      </c>
      <c r="I7787" s="253"/>
      <c r="J7787" s="253">
        <f t="shared" si="123"/>
        <v>0</v>
      </c>
    </row>
    <row r="7788" spans="1:10">
      <c r="A7788" s="253">
        <v>7980</v>
      </c>
      <c r="B7788" s="253" t="s">
        <v>535</v>
      </c>
      <c r="C7788" s="253" t="s">
        <v>479</v>
      </c>
      <c r="D7788" s="253" t="s">
        <v>4</v>
      </c>
      <c r="I7788" s="253"/>
      <c r="J7788" s="253">
        <f t="shared" si="123"/>
        <v>0</v>
      </c>
    </row>
    <row r="7789" spans="1:10">
      <c r="A7789" s="253">
        <v>7981</v>
      </c>
      <c r="B7789" s="253" t="s">
        <v>535</v>
      </c>
      <c r="C7789" s="253" t="s">
        <v>479</v>
      </c>
      <c r="D7789" s="253" t="s">
        <v>4</v>
      </c>
      <c r="I7789" s="253"/>
      <c r="J7789" s="253">
        <f t="shared" si="123"/>
        <v>0</v>
      </c>
    </row>
    <row r="7790" spans="1:10">
      <c r="A7790" s="253">
        <v>7982</v>
      </c>
      <c r="B7790" s="253" t="s">
        <v>535</v>
      </c>
      <c r="C7790" s="253" t="s">
        <v>479</v>
      </c>
      <c r="D7790" s="253" t="s">
        <v>4</v>
      </c>
      <c r="I7790" s="253"/>
      <c r="J7790" s="253">
        <f t="shared" si="123"/>
        <v>0</v>
      </c>
    </row>
    <row r="7791" spans="1:10">
      <c r="A7791" s="253">
        <v>7983</v>
      </c>
      <c r="B7791" s="253" t="s">
        <v>535</v>
      </c>
      <c r="C7791" s="253" t="s">
        <v>479</v>
      </c>
      <c r="D7791" s="253" t="s">
        <v>4</v>
      </c>
      <c r="I7791" s="253"/>
      <c r="J7791" s="253">
        <f t="shared" si="123"/>
        <v>0</v>
      </c>
    </row>
    <row r="7792" spans="1:10">
      <c r="A7792" s="253">
        <v>7984</v>
      </c>
      <c r="B7792" s="253" t="s">
        <v>535</v>
      </c>
      <c r="C7792" s="253" t="s">
        <v>479</v>
      </c>
      <c r="D7792" s="253" t="s">
        <v>4</v>
      </c>
      <c r="I7792" s="253"/>
      <c r="J7792" s="253">
        <f t="shared" si="123"/>
        <v>0</v>
      </c>
    </row>
    <row r="7793" spans="1:10">
      <c r="A7793" s="253">
        <v>7985</v>
      </c>
      <c r="B7793" s="253" t="s">
        <v>535</v>
      </c>
      <c r="C7793" s="253" t="s">
        <v>479</v>
      </c>
      <c r="D7793" s="253" t="s">
        <v>4</v>
      </c>
      <c r="I7793" s="253"/>
      <c r="J7793" s="253">
        <f t="shared" si="123"/>
        <v>0</v>
      </c>
    </row>
    <row r="7794" spans="1:10">
      <c r="A7794" s="253">
        <v>7986</v>
      </c>
      <c r="B7794" s="253" t="s">
        <v>535</v>
      </c>
      <c r="C7794" s="253" t="s">
        <v>479</v>
      </c>
      <c r="D7794" s="253" t="s">
        <v>4</v>
      </c>
      <c r="I7794" s="253"/>
      <c r="J7794" s="253">
        <f t="shared" si="123"/>
        <v>0</v>
      </c>
    </row>
    <row r="7795" spans="1:10">
      <c r="A7795" s="253">
        <v>7987</v>
      </c>
      <c r="B7795" s="253" t="s">
        <v>535</v>
      </c>
      <c r="C7795" s="253" t="s">
        <v>479</v>
      </c>
      <c r="D7795" s="253" t="s">
        <v>4</v>
      </c>
      <c r="I7795" s="253"/>
      <c r="J7795" s="253">
        <f t="shared" si="123"/>
        <v>0</v>
      </c>
    </row>
    <row r="7796" spans="1:10">
      <c r="A7796" s="253">
        <v>7988</v>
      </c>
      <c r="B7796" s="253" t="s">
        <v>535</v>
      </c>
      <c r="C7796" s="253" t="s">
        <v>479</v>
      </c>
      <c r="D7796" s="253" t="s">
        <v>4</v>
      </c>
      <c r="I7796" s="253"/>
      <c r="J7796" s="253">
        <f t="shared" si="123"/>
        <v>0</v>
      </c>
    </row>
    <row r="7797" spans="1:10">
      <c r="A7797" s="253">
        <v>7989</v>
      </c>
      <c r="B7797" s="253" t="s">
        <v>535</v>
      </c>
      <c r="C7797" s="253" t="s">
        <v>479</v>
      </c>
      <c r="D7797" s="253" t="s">
        <v>4</v>
      </c>
      <c r="I7797" s="253"/>
      <c r="J7797" s="253">
        <f t="shared" si="123"/>
        <v>0</v>
      </c>
    </row>
    <row r="7798" spans="1:10">
      <c r="A7798" s="253">
        <v>7990</v>
      </c>
      <c r="B7798" s="253" t="s">
        <v>535</v>
      </c>
      <c r="C7798" s="253" t="s">
        <v>479</v>
      </c>
      <c r="D7798" s="253" t="s">
        <v>4</v>
      </c>
      <c r="I7798" s="253"/>
      <c r="J7798" s="253">
        <f t="shared" si="123"/>
        <v>0</v>
      </c>
    </row>
    <row r="7799" spans="1:10">
      <c r="A7799" s="253">
        <v>7991</v>
      </c>
      <c r="B7799" s="253" t="s">
        <v>535</v>
      </c>
      <c r="C7799" s="253" t="s">
        <v>479</v>
      </c>
      <c r="D7799" s="253" t="s">
        <v>4</v>
      </c>
      <c r="I7799" s="253"/>
      <c r="J7799" s="253">
        <f t="shared" si="123"/>
        <v>0</v>
      </c>
    </row>
    <row r="7800" spans="1:10">
      <c r="A7800" s="253">
        <v>7992</v>
      </c>
      <c r="B7800" s="253" t="s">
        <v>535</v>
      </c>
      <c r="C7800" s="253" t="s">
        <v>479</v>
      </c>
      <c r="D7800" s="253" t="s">
        <v>4</v>
      </c>
      <c r="I7800" s="253"/>
      <c r="J7800" s="253">
        <f t="shared" si="123"/>
        <v>0</v>
      </c>
    </row>
    <row r="7801" spans="1:10">
      <c r="A7801" s="253">
        <v>7993</v>
      </c>
      <c r="B7801" s="253" t="s">
        <v>535</v>
      </c>
      <c r="C7801" s="253" t="s">
        <v>479</v>
      </c>
      <c r="D7801" s="253" t="s">
        <v>4</v>
      </c>
      <c r="I7801" s="253"/>
      <c r="J7801" s="253">
        <f t="shared" si="123"/>
        <v>0</v>
      </c>
    </row>
    <row r="7802" spans="1:10">
      <c r="A7802" s="253">
        <v>7994</v>
      </c>
      <c r="B7802" s="253" t="s">
        <v>535</v>
      </c>
      <c r="C7802" s="253" t="s">
        <v>479</v>
      </c>
      <c r="D7802" s="253" t="s">
        <v>4</v>
      </c>
      <c r="I7802" s="253"/>
      <c r="J7802" s="253">
        <f t="shared" si="123"/>
        <v>0</v>
      </c>
    </row>
    <row r="7803" spans="1:10">
      <c r="A7803" s="253">
        <v>7995</v>
      </c>
      <c r="B7803" s="253" t="s">
        <v>535</v>
      </c>
      <c r="C7803" s="253" t="s">
        <v>479</v>
      </c>
      <c r="D7803" s="253" t="s">
        <v>4</v>
      </c>
      <c r="I7803" s="253"/>
      <c r="J7803" s="253">
        <f t="shared" si="123"/>
        <v>0</v>
      </c>
    </row>
    <row r="7804" spans="1:10">
      <c r="A7804" s="253">
        <v>7996</v>
      </c>
      <c r="B7804" s="253" t="s">
        <v>535</v>
      </c>
      <c r="C7804" s="253" t="s">
        <v>479</v>
      </c>
      <c r="D7804" s="253" t="s">
        <v>4</v>
      </c>
      <c r="I7804" s="253"/>
      <c r="J7804" s="253">
        <f t="shared" si="123"/>
        <v>0</v>
      </c>
    </row>
    <row r="7805" spans="1:10">
      <c r="A7805" s="253">
        <v>7997</v>
      </c>
      <c r="B7805" s="253" t="s">
        <v>535</v>
      </c>
      <c r="C7805" s="253" t="s">
        <v>479</v>
      </c>
      <c r="D7805" s="253" t="s">
        <v>4</v>
      </c>
      <c r="I7805" s="253"/>
      <c r="J7805" s="253">
        <f t="shared" si="123"/>
        <v>0</v>
      </c>
    </row>
    <row r="7806" spans="1:10">
      <c r="A7806" s="253">
        <v>7998</v>
      </c>
      <c r="B7806" s="253" t="s">
        <v>535</v>
      </c>
      <c r="C7806" s="253" t="s">
        <v>479</v>
      </c>
      <c r="D7806" s="253" t="s">
        <v>4</v>
      </c>
      <c r="I7806" s="253"/>
      <c r="J7806" s="253">
        <f t="shared" si="123"/>
        <v>0</v>
      </c>
    </row>
    <row r="7807" spans="1:10">
      <c r="A7807" s="253">
        <v>7999</v>
      </c>
      <c r="B7807" s="253" t="s">
        <v>535</v>
      </c>
      <c r="C7807" s="253" t="s">
        <v>479</v>
      </c>
      <c r="D7807" s="253" t="s">
        <v>4</v>
      </c>
      <c r="I7807" s="253"/>
      <c r="J7807" s="253">
        <f t="shared" si="123"/>
        <v>0</v>
      </c>
    </row>
    <row r="7808" spans="1:10">
      <c r="A7808" s="253">
        <v>8000</v>
      </c>
      <c r="B7808" s="253" t="s">
        <v>527</v>
      </c>
      <c r="C7808" s="253" t="s">
        <v>554</v>
      </c>
      <c r="D7808" s="253" t="s">
        <v>4</v>
      </c>
      <c r="I7808" s="253"/>
      <c r="J7808" s="253">
        <f t="shared" si="123"/>
        <v>0</v>
      </c>
    </row>
    <row r="7809" spans="1:10">
      <c r="A7809" s="253">
        <v>8001</v>
      </c>
      <c r="B7809" s="253" t="s">
        <v>527</v>
      </c>
      <c r="C7809" s="253" t="s">
        <v>554</v>
      </c>
      <c r="D7809" s="253" t="s">
        <v>4</v>
      </c>
      <c r="I7809" s="253"/>
      <c r="J7809" s="253">
        <f t="shared" si="123"/>
        <v>0</v>
      </c>
    </row>
    <row r="7810" spans="1:10">
      <c r="A7810" s="253">
        <v>8002</v>
      </c>
      <c r="B7810" s="253" t="s">
        <v>527</v>
      </c>
      <c r="C7810" s="253" t="s">
        <v>554</v>
      </c>
      <c r="D7810" s="253" t="s">
        <v>4</v>
      </c>
      <c r="I7810" s="253"/>
      <c r="J7810" s="253">
        <f t="shared" si="123"/>
        <v>0</v>
      </c>
    </row>
    <row r="7811" spans="1:10">
      <c r="A7811" s="253">
        <v>8003</v>
      </c>
      <c r="B7811" s="253" t="s">
        <v>527</v>
      </c>
      <c r="C7811" s="253" t="s">
        <v>554</v>
      </c>
      <c r="D7811" s="253" t="s">
        <v>4</v>
      </c>
      <c r="I7811" s="253"/>
      <c r="J7811" s="253">
        <f t="shared" si="123"/>
        <v>0</v>
      </c>
    </row>
    <row r="7812" spans="1:10">
      <c r="A7812" s="253">
        <v>8004</v>
      </c>
      <c r="B7812" s="253" t="s">
        <v>527</v>
      </c>
      <c r="C7812" s="253" t="s">
        <v>554</v>
      </c>
      <c r="D7812" s="253" t="s">
        <v>4</v>
      </c>
      <c r="I7812" s="253"/>
      <c r="J7812" s="253">
        <f t="shared" si="123"/>
        <v>0</v>
      </c>
    </row>
    <row r="7813" spans="1:10">
      <c r="A7813" s="253">
        <v>8005</v>
      </c>
      <c r="B7813" s="253" t="s">
        <v>527</v>
      </c>
      <c r="C7813" s="253" t="s">
        <v>554</v>
      </c>
      <c r="D7813" s="253" t="s">
        <v>4</v>
      </c>
      <c r="I7813" s="253"/>
      <c r="J7813" s="253">
        <f t="shared" si="123"/>
        <v>0</v>
      </c>
    </row>
    <row r="7814" spans="1:10">
      <c r="A7814" s="253">
        <v>8006</v>
      </c>
      <c r="B7814" s="253" t="s">
        <v>527</v>
      </c>
      <c r="C7814" s="253" t="s">
        <v>554</v>
      </c>
      <c r="D7814" s="253" t="s">
        <v>4</v>
      </c>
      <c r="I7814" s="253"/>
      <c r="J7814" s="253">
        <f t="shared" si="123"/>
        <v>0</v>
      </c>
    </row>
    <row r="7815" spans="1:10">
      <c r="A7815" s="253">
        <v>8007</v>
      </c>
      <c r="B7815" s="253" t="s">
        <v>527</v>
      </c>
      <c r="C7815" s="253" t="s">
        <v>554</v>
      </c>
      <c r="D7815" s="253" t="s">
        <v>4</v>
      </c>
      <c r="I7815" s="253"/>
      <c r="J7815" s="253">
        <f t="shared" si="123"/>
        <v>0</v>
      </c>
    </row>
    <row r="7816" spans="1:10">
      <c r="A7816" s="253">
        <v>8008</v>
      </c>
      <c r="B7816" s="253" t="s">
        <v>527</v>
      </c>
      <c r="C7816" s="253" t="s">
        <v>554</v>
      </c>
      <c r="D7816" s="253" t="s">
        <v>4</v>
      </c>
      <c r="I7816" s="253"/>
      <c r="J7816" s="253">
        <f t="shared" si="123"/>
        <v>0</v>
      </c>
    </row>
    <row r="7817" spans="1:10">
      <c r="A7817" s="253">
        <v>8009</v>
      </c>
      <c r="B7817" s="253" t="s">
        <v>527</v>
      </c>
      <c r="C7817" s="253" t="s">
        <v>554</v>
      </c>
      <c r="D7817" s="253" t="s">
        <v>4</v>
      </c>
      <c r="I7817" s="253"/>
      <c r="J7817" s="253">
        <f t="shared" ref="J7817:J7880" si="124">IF(E7817="Category 1",1,IF(E7817="Category 2",2,IF(E7817="Category 3",3,0)))</f>
        <v>0</v>
      </c>
    </row>
    <row r="7818" spans="1:10">
      <c r="A7818" s="253">
        <v>8010</v>
      </c>
      <c r="B7818" s="253" t="s">
        <v>527</v>
      </c>
      <c r="C7818" s="253" t="s">
        <v>554</v>
      </c>
      <c r="D7818" s="253" t="s">
        <v>4</v>
      </c>
      <c r="I7818" s="253"/>
      <c r="J7818" s="253">
        <f t="shared" si="124"/>
        <v>0</v>
      </c>
    </row>
    <row r="7819" spans="1:10">
      <c r="A7819" s="253">
        <v>8011</v>
      </c>
      <c r="B7819" s="253" t="s">
        <v>527</v>
      </c>
      <c r="C7819" s="253" t="s">
        <v>554</v>
      </c>
      <c r="D7819" s="253" t="s">
        <v>4</v>
      </c>
      <c r="I7819" s="253"/>
      <c r="J7819" s="253">
        <f t="shared" si="124"/>
        <v>0</v>
      </c>
    </row>
    <row r="7820" spans="1:10">
      <c r="A7820" s="253">
        <v>8012</v>
      </c>
      <c r="B7820" s="253" t="s">
        <v>527</v>
      </c>
      <c r="C7820" s="253" t="s">
        <v>554</v>
      </c>
      <c r="D7820" s="253" t="s">
        <v>4</v>
      </c>
      <c r="I7820" s="253"/>
      <c r="J7820" s="253">
        <f t="shared" si="124"/>
        <v>0</v>
      </c>
    </row>
    <row r="7821" spans="1:10">
      <c r="A7821" s="253">
        <v>8013</v>
      </c>
      <c r="B7821" s="253" t="s">
        <v>527</v>
      </c>
      <c r="C7821" s="253" t="s">
        <v>554</v>
      </c>
      <c r="D7821" s="253" t="s">
        <v>4</v>
      </c>
      <c r="I7821" s="253"/>
      <c r="J7821" s="253">
        <f t="shared" si="124"/>
        <v>0</v>
      </c>
    </row>
    <row r="7822" spans="1:10">
      <c r="A7822" s="253">
        <v>8014</v>
      </c>
      <c r="B7822" s="253" t="s">
        <v>527</v>
      </c>
      <c r="C7822" s="253" t="s">
        <v>554</v>
      </c>
      <c r="D7822" s="253" t="s">
        <v>4</v>
      </c>
      <c r="I7822" s="253"/>
      <c r="J7822" s="253">
        <f t="shared" si="124"/>
        <v>0</v>
      </c>
    </row>
    <row r="7823" spans="1:10">
      <c r="A7823" s="253">
        <v>8015</v>
      </c>
      <c r="B7823" s="253" t="s">
        <v>527</v>
      </c>
      <c r="C7823" s="253" t="s">
        <v>554</v>
      </c>
      <c r="D7823" s="253" t="s">
        <v>4</v>
      </c>
      <c r="I7823" s="253"/>
      <c r="J7823" s="253">
        <f t="shared" si="124"/>
        <v>0</v>
      </c>
    </row>
    <row r="7824" spans="1:10">
      <c r="A7824" s="253">
        <v>8016</v>
      </c>
      <c r="B7824" s="253" t="s">
        <v>527</v>
      </c>
      <c r="C7824" s="253" t="s">
        <v>554</v>
      </c>
      <c r="D7824" s="253" t="s">
        <v>4</v>
      </c>
      <c r="I7824" s="253"/>
      <c r="J7824" s="253">
        <f t="shared" si="124"/>
        <v>0</v>
      </c>
    </row>
    <row r="7825" spans="1:10">
      <c r="A7825" s="253">
        <v>8017</v>
      </c>
      <c r="B7825" s="253" t="s">
        <v>527</v>
      </c>
      <c r="C7825" s="253" t="s">
        <v>554</v>
      </c>
      <c r="D7825" s="253" t="s">
        <v>4</v>
      </c>
      <c r="I7825" s="253"/>
      <c r="J7825" s="253">
        <f t="shared" si="124"/>
        <v>0</v>
      </c>
    </row>
    <row r="7826" spans="1:10">
      <c r="A7826" s="253">
        <v>8018</v>
      </c>
      <c r="B7826" s="253" t="s">
        <v>527</v>
      </c>
      <c r="C7826" s="253" t="s">
        <v>554</v>
      </c>
      <c r="D7826" s="253" t="s">
        <v>4</v>
      </c>
      <c r="I7826" s="253"/>
      <c r="J7826" s="253">
        <f t="shared" si="124"/>
        <v>0</v>
      </c>
    </row>
    <row r="7827" spans="1:10">
      <c r="A7827" s="253">
        <v>8019</v>
      </c>
      <c r="B7827" s="253" t="s">
        <v>527</v>
      </c>
      <c r="C7827" s="253" t="s">
        <v>554</v>
      </c>
      <c r="D7827" s="253" t="s">
        <v>4</v>
      </c>
      <c r="I7827" s="253"/>
      <c r="J7827" s="253">
        <f t="shared" si="124"/>
        <v>0</v>
      </c>
    </row>
    <row r="7828" spans="1:10">
      <c r="A7828" s="253">
        <v>8020</v>
      </c>
      <c r="B7828" s="253" t="s">
        <v>527</v>
      </c>
      <c r="C7828" s="253" t="s">
        <v>554</v>
      </c>
      <c r="D7828" s="253" t="s">
        <v>4</v>
      </c>
      <c r="I7828" s="253"/>
      <c r="J7828" s="253">
        <f t="shared" si="124"/>
        <v>0</v>
      </c>
    </row>
    <row r="7829" spans="1:10">
      <c r="A7829" s="253">
        <v>8021</v>
      </c>
      <c r="B7829" s="253" t="s">
        <v>527</v>
      </c>
      <c r="C7829" s="253" t="s">
        <v>554</v>
      </c>
      <c r="D7829" s="253" t="s">
        <v>4</v>
      </c>
      <c r="I7829" s="253"/>
      <c r="J7829" s="253">
        <f t="shared" si="124"/>
        <v>0</v>
      </c>
    </row>
    <row r="7830" spans="1:10">
      <c r="A7830" s="253">
        <v>8022</v>
      </c>
      <c r="B7830" s="253" t="s">
        <v>527</v>
      </c>
      <c r="C7830" s="253" t="s">
        <v>554</v>
      </c>
      <c r="D7830" s="253" t="s">
        <v>4</v>
      </c>
      <c r="I7830" s="253"/>
      <c r="J7830" s="253">
        <f t="shared" si="124"/>
        <v>0</v>
      </c>
    </row>
    <row r="7831" spans="1:10">
      <c r="A7831" s="253">
        <v>8023</v>
      </c>
      <c r="B7831" s="253" t="s">
        <v>527</v>
      </c>
      <c r="C7831" s="253" t="s">
        <v>554</v>
      </c>
      <c r="D7831" s="253" t="s">
        <v>4</v>
      </c>
      <c r="I7831" s="253"/>
      <c r="J7831" s="253">
        <f t="shared" si="124"/>
        <v>0</v>
      </c>
    </row>
    <row r="7832" spans="1:10">
      <c r="A7832" s="253">
        <v>8024</v>
      </c>
      <c r="B7832" s="253" t="s">
        <v>527</v>
      </c>
      <c r="C7832" s="253" t="s">
        <v>554</v>
      </c>
      <c r="D7832" s="253" t="s">
        <v>4</v>
      </c>
      <c r="I7832" s="253"/>
      <c r="J7832" s="253">
        <f t="shared" si="124"/>
        <v>0</v>
      </c>
    </row>
    <row r="7833" spans="1:10">
      <c r="A7833" s="253">
        <v>8025</v>
      </c>
      <c r="B7833" s="253" t="s">
        <v>527</v>
      </c>
      <c r="C7833" s="253" t="s">
        <v>554</v>
      </c>
      <c r="D7833" s="253" t="s">
        <v>4</v>
      </c>
      <c r="I7833" s="253"/>
      <c r="J7833" s="253">
        <f t="shared" si="124"/>
        <v>0</v>
      </c>
    </row>
    <row r="7834" spans="1:10">
      <c r="A7834" s="253">
        <v>8026</v>
      </c>
      <c r="B7834" s="253" t="s">
        <v>527</v>
      </c>
      <c r="C7834" s="253" t="s">
        <v>554</v>
      </c>
      <c r="D7834" s="253" t="s">
        <v>4</v>
      </c>
      <c r="I7834" s="253"/>
      <c r="J7834" s="253">
        <f t="shared" si="124"/>
        <v>0</v>
      </c>
    </row>
    <row r="7835" spans="1:10">
      <c r="A7835" s="253">
        <v>8027</v>
      </c>
      <c r="B7835" s="253" t="s">
        <v>527</v>
      </c>
      <c r="C7835" s="253" t="s">
        <v>554</v>
      </c>
      <c r="D7835" s="253" t="s">
        <v>4</v>
      </c>
      <c r="I7835" s="253"/>
      <c r="J7835" s="253">
        <f t="shared" si="124"/>
        <v>0</v>
      </c>
    </row>
    <row r="7836" spans="1:10">
      <c r="A7836" s="253">
        <v>8028</v>
      </c>
      <c r="B7836" s="253" t="s">
        <v>527</v>
      </c>
      <c r="C7836" s="253" t="s">
        <v>554</v>
      </c>
      <c r="D7836" s="253" t="s">
        <v>4</v>
      </c>
      <c r="I7836" s="253"/>
      <c r="J7836" s="253">
        <f t="shared" si="124"/>
        <v>0</v>
      </c>
    </row>
    <row r="7837" spans="1:10">
      <c r="A7837" s="253">
        <v>8029</v>
      </c>
      <c r="B7837" s="253" t="s">
        <v>527</v>
      </c>
      <c r="C7837" s="253" t="s">
        <v>554</v>
      </c>
      <c r="D7837" s="253" t="s">
        <v>4</v>
      </c>
      <c r="I7837" s="253"/>
      <c r="J7837" s="253">
        <f t="shared" si="124"/>
        <v>0</v>
      </c>
    </row>
    <row r="7838" spans="1:10">
      <c r="A7838" s="253">
        <v>8030</v>
      </c>
      <c r="B7838" s="253" t="s">
        <v>527</v>
      </c>
      <c r="C7838" s="253" t="s">
        <v>554</v>
      </c>
      <c r="D7838" s="253" t="s">
        <v>4</v>
      </c>
      <c r="I7838" s="253"/>
      <c r="J7838" s="253">
        <f t="shared" si="124"/>
        <v>0</v>
      </c>
    </row>
    <row r="7839" spans="1:10">
      <c r="A7839" s="253">
        <v>8031</v>
      </c>
      <c r="B7839" s="253" t="s">
        <v>527</v>
      </c>
      <c r="C7839" s="253" t="s">
        <v>554</v>
      </c>
      <c r="D7839" s="253" t="s">
        <v>4</v>
      </c>
      <c r="I7839" s="253"/>
      <c r="J7839" s="253">
        <f t="shared" si="124"/>
        <v>0</v>
      </c>
    </row>
    <row r="7840" spans="1:10">
      <c r="A7840" s="253">
        <v>8032</v>
      </c>
      <c r="B7840" s="253" t="s">
        <v>527</v>
      </c>
      <c r="C7840" s="253" t="s">
        <v>554</v>
      </c>
      <c r="D7840" s="253" t="s">
        <v>4</v>
      </c>
      <c r="I7840" s="253"/>
      <c r="J7840" s="253">
        <f t="shared" si="124"/>
        <v>0</v>
      </c>
    </row>
    <row r="7841" spans="1:10">
      <c r="A7841" s="253">
        <v>8033</v>
      </c>
      <c r="B7841" s="253" t="s">
        <v>527</v>
      </c>
      <c r="C7841" s="253" t="s">
        <v>554</v>
      </c>
      <c r="D7841" s="253" t="s">
        <v>4</v>
      </c>
      <c r="I7841" s="253"/>
      <c r="J7841" s="253">
        <f t="shared" si="124"/>
        <v>0</v>
      </c>
    </row>
    <row r="7842" spans="1:10">
      <c r="A7842" s="253">
        <v>8034</v>
      </c>
      <c r="B7842" s="253" t="s">
        <v>527</v>
      </c>
      <c r="C7842" s="253" t="s">
        <v>554</v>
      </c>
      <c r="D7842" s="253" t="s">
        <v>4</v>
      </c>
      <c r="I7842" s="253"/>
      <c r="J7842" s="253">
        <f t="shared" si="124"/>
        <v>0</v>
      </c>
    </row>
    <row r="7843" spans="1:10">
      <c r="A7843" s="253">
        <v>8035</v>
      </c>
      <c r="B7843" s="253" t="s">
        <v>527</v>
      </c>
      <c r="C7843" s="253" t="s">
        <v>554</v>
      </c>
      <c r="D7843" s="253" t="s">
        <v>4</v>
      </c>
      <c r="I7843" s="253"/>
      <c r="J7843" s="253">
        <f t="shared" si="124"/>
        <v>0</v>
      </c>
    </row>
    <row r="7844" spans="1:10">
      <c r="A7844" s="253">
        <v>8036</v>
      </c>
      <c r="B7844" s="253" t="s">
        <v>527</v>
      </c>
      <c r="C7844" s="253" t="s">
        <v>554</v>
      </c>
      <c r="D7844" s="253" t="s">
        <v>4</v>
      </c>
      <c r="I7844" s="253"/>
      <c r="J7844" s="253">
        <f t="shared" si="124"/>
        <v>0</v>
      </c>
    </row>
    <row r="7845" spans="1:10">
      <c r="A7845" s="253">
        <v>8037</v>
      </c>
      <c r="B7845" s="253" t="s">
        <v>527</v>
      </c>
      <c r="C7845" s="253" t="s">
        <v>554</v>
      </c>
      <c r="D7845" s="253" t="s">
        <v>4</v>
      </c>
      <c r="I7845" s="253"/>
      <c r="J7845" s="253">
        <f t="shared" si="124"/>
        <v>0</v>
      </c>
    </row>
    <row r="7846" spans="1:10">
      <c r="A7846" s="253">
        <v>8038</v>
      </c>
      <c r="B7846" s="253" t="s">
        <v>527</v>
      </c>
      <c r="C7846" s="253" t="s">
        <v>554</v>
      </c>
      <c r="D7846" s="253" t="s">
        <v>4</v>
      </c>
      <c r="I7846" s="253"/>
      <c r="J7846" s="253">
        <f t="shared" si="124"/>
        <v>0</v>
      </c>
    </row>
    <row r="7847" spans="1:10">
      <c r="A7847" s="253">
        <v>8039</v>
      </c>
      <c r="B7847" s="253" t="s">
        <v>527</v>
      </c>
      <c r="C7847" s="253" t="s">
        <v>554</v>
      </c>
      <c r="D7847" s="253" t="s">
        <v>4</v>
      </c>
      <c r="I7847" s="253"/>
      <c r="J7847" s="253">
        <f t="shared" si="124"/>
        <v>0</v>
      </c>
    </row>
    <row r="7848" spans="1:10">
      <c r="A7848" s="253">
        <v>8040</v>
      </c>
      <c r="B7848" s="253" t="s">
        <v>527</v>
      </c>
      <c r="C7848" s="253" t="s">
        <v>554</v>
      </c>
      <c r="D7848" s="253" t="s">
        <v>4</v>
      </c>
      <c r="I7848" s="253"/>
      <c r="J7848" s="253">
        <f t="shared" si="124"/>
        <v>0</v>
      </c>
    </row>
    <row r="7849" spans="1:10">
      <c r="A7849" s="253">
        <v>8041</v>
      </c>
      <c r="B7849" s="253" t="s">
        <v>527</v>
      </c>
      <c r="C7849" s="253" t="s">
        <v>554</v>
      </c>
      <c r="D7849" s="253" t="s">
        <v>4</v>
      </c>
      <c r="I7849" s="253"/>
      <c r="J7849" s="253">
        <f t="shared" si="124"/>
        <v>0</v>
      </c>
    </row>
    <row r="7850" spans="1:10">
      <c r="A7850" s="253">
        <v>8042</v>
      </c>
      <c r="B7850" s="253" t="s">
        <v>527</v>
      </c>
      <c r="C7850" s="253" t="s">
        <v>554</v>
      </c>
      <c r="D7850" s="253" t="s">
        <v>4</v>
      </c>
      <c r="I7850" s="253"/>
      <c r="J7850" s="253">
        <f t="shared" si="124"/>
        <v>0</v>
      </c>
    </row>
    <row r="7851" spans="1:10">
      <c r="A7851" s="253">
        <v>8043</v>
      </c>
      <c r="B7851" s="253" t="s">
        <v>527</v>
      </c>
      <c r="C7851" s="253" t="s">
        <v>554</v>
      </c>
      <c r="D7851" s="253" t="s">
        <v>4</v>
      </c>
      <c r="I7851" s="253"/>
      <c r="J7851" s="253">
        <f t="shared" si="124"/>
        <v>0</v>
      </c>
    </row>
    <row r="7852" spans="1:10">
      <c r="A7852" s="253">
        <v>8044</v>
      </c>
      <c r="B7852" s="253" t="s">
        <v>527</v>
      </c>
      <c r="C7852" s="253" t="s">
        <v>554</v>
      </c>
      <c r="D7852" s="253" t="s">
        <v>4</v>
      </c>
      <c r="I7852" s="253"/>
      <c r="J7852" s="253">
        <f t="shared" si="124"/>
        <v>0</v>
      </c>
    </row>
    <row r="7853" spans="1:10">
      <c r="A7853" s="253">
        <v>8045</v>
      </c>
      <c r="B7853" s="253" t="s">
        <v>527</v>
      </c>
      <c r="C7853" s="253" t="s">
        <v>554</v>
      </c>
      <c r="D7853" s="253" t="s">
        <v>4</v>
      </c>
      <c r="I7853" s="253"/>
      <c r="J7853" s="253">
        <f t="shared" si="124"/>
        <v>0</v>
      </c>
    </row>
    <row r="7854" spans="1:10">
      <c r="A7854" s="253">
        <v>8046</v>
      </c>
      <c r="B7854" s="253" t="s">
        <v>527</v>
      </c>
      <c r="C7854" s="253" t="s">
        <v>554</v>
      </c>
      <c r="D7854" s="253" t="s">
        <v>4</v>
      </c>
      <c r="I7854" s="253"/>
      <c r="J7854" s="253">
        <f t="shared" si="124"/>
        <v>0</v>
      </c>
    </row>
    <row r="7855" spans="1:10">
      <c r="A7855" s="253">
        <v>8047</v>
      </c>
      <c r="B7855" s="253" t="s">
        <v>527</v>
      </c>
      <c r="C7855" s="253" t="s">
        <v>554</v>
      </c>
      <c r="D7855" s="253" t="s">
        <v>4</v>
      </c>
      <c r="I7855" s="253"/>
      <c r="J7855" s="253">
        <f t="shared" si="124"/>
        <v>0</v>
      </c>
    </row>
    <row r="7856" spans="1:10">
      <c r="A7856" s="253">
        <v>8048</v>
      </c>
      <c r="B7856" s="253" t="s">
        <v>527</v>
      </c>
      <c r="C7856" s="253" t="s">
        <v>554</v>
      </c>
      <c r="D7856" s="253" t="s">
        <v>4</v>
      </c>
      <c r="I7856" s="253"/>
      <c r="J7856" s="253">
        <f t="shared" si="124"/>
        <v>0</v>
      </c>
    </row>
    <row r="7857" spans="1:10">
      <c r="A7857" s="253">
        <v>8049</v>
      </c>
      <c r="B7857" s="253" t="s">
        <v>527</v>
      </c>
      <c r="C7857" s="253" t="s">
        <v>554</v>
      </c>
      <c r="D7857" s="253" t="s">
        <v>4</v>
      </c>
      <c r="I7857" s="253"/>
      <c r="J7857" s="253">
        <f t="shared" si="124"/>
        <v>0</v>
      </c>
    </row>
    <row r="7858" spans="1:10">
      <c r="A7858" s="253">
        <v>8050</v>
      </c>
      <c r="B7858" s="253" t="s">
        <v>527</v>
      </c>
      <c r="C7858" s="253" t="s">
        <v>554</v>
      </c>
      <c r="D7858" s="253" t="s">
        <v>4</v>
      </c>
      <c r="I7858" s="253"/>
      <c r="J7858" s="253">
        <f t="shared" si="124"/>
        <v>0</v>
      </c>
    </row>
    <row r="7859" spans="1:10">
      <c r="A7859" s="253">
        <v>8051</v>
      </c>
      <c r="B7859" s="253" t="s">
        <v>527</v>
      </c>
      <c r="C7859" s="253" t="s">
        <v>554</v>
      </c>
      <c r="D7859" s="253" t="s">
        <v>4</v>
      </c>
      <c r="I7859" s="253"/>
      <c r="J7859" s="253">
        <f t="shared" si="124"/>
        <v>0</v>
      </c>
    </row>
    <row r="7860" spans="1:10">
      <c r="A7860" s="253">
        <v>8052</v>
      </c>
      <c r="B7860" s="253" t="s">
        <v>527</v>
      </c>
      <c r="C7860" s="253" t="s">
        <v>554</v>
      </c>
      <c r="D7860" s="253" t="s">
        <v>4</v>
      </c>
      <c r="I7860" s="253"/>
      <c r="J7860" s="253">
        <f t="shared" si="124"/>
        <v>0</v>
      </c>
    </row>
    <row r="7861" spans="1:10">
      <c r="A7861" s="253">
        <v>8053</v>
      </c>
      <c r="B7861" s="253" t="s">
        <v>527</v>
      </c>
      <c r="C7861" s="253" t="s">
        <v>554</v>
      </c>
      <c r="D7861" s="253" t="s">
        <v>4</v>
      </c>
      <c r="I7861" s="253"/>
      <c r="J7861" s="253">
        <f t="shared" si="124"/>
        <v>0</v>
      </c>
    </row>
    <row r="7862" spans="1:10">
      <c r="A7862" s="253">
        <v>8054</v>
      </c>
      <c r="B7862" s="253" t="s">
        <v>527</v>
      </c>
      <c r="C7862" s="253" t="s">
        <v>554</v>
      </c>
      <c r="D7862" s="253" t="s">
        <v>4</v>
      </c>
      <c r="I7862" s="253"/>
      <c r="J7862" s="253">
        <f t="shared" si="124"/>
        <v>0</v>
      </c>
    </row>
    <row r="7863" spans="1:10">
      <c r="A7863" s="253">
        <v>8055</v>
      </c>
      <c r="B7863" s="253" t="s">
        <v>527</v>
      </c>
      <c r="C7863" s="253" t="s">
        <v>554</v>
      </c>
      <c r="D7863" s="253" t="s">
        <v>4</v>
      </c>
      <c r="I7863" s="253"/>
      <c r="J7863" s="253">
        <f t="shared" si="124"/>
        <v>0</v>
      </c>
    </row>
    <row r="7864" spans="1:10">
      <c r="A7864" s="253">
        <v>8056</v>
      </c>
      <c r="B7864" s="253" t="s">
        <v>527</v>
      </c>
      <c r="C7864" s="253" t="s">
        <v>554</v>
      </c>
      <c r="D7864" s="253" t="s">
        <v>4</v>
      </c>
      <c r="I7864" s="253"/>
      <c r="J7864" s="253">
        <f t="shared" si="124"/>
        <v>0</v>
      </c>
    </row>
    <row r="7865" spans="1:10">
      <c r="A7865" s="253">
        <v>8057</v>
      </c>
      <c r="B7865" s="253" t="s">
        <v>527</v>
      </c>
      <c r="C7865" s="253" t="s">
        <v>554</v>
      </c>
      <c r="D7865" s="253" t="s">
        <v>4</v>
      </c>
      <c r="I7865" s="253"/>
      <c r="J7865" s="253">
        <f t="shared" si="124"/>
        <v>0</v>
      </c>
    </row>
    <row r="7866" spans="1:10">
      <c r="A7866" s="253">
        <v>8058</v>
      </c>
      <c r="B7866" s="253" t="s">
        <v>527</v>
      </c>
      <c r="C7866" s="253" t="s">
        <v>554</v>
      </c>
      <c r="D7866" s="253" t="s">
        <v>4</v>
      </c>
      <c r="I7866" s="253"/>
      <c r="J7866" s="253">
        <f t="shared" si="124"/>
        <v>0</v>
      </c>
    </row>
    <row r="7867" spans="1:10">
      <c r="A7867" s="253">
        <v>8059</v>
      </c>
      <c r="B7867" s="253" t="s">
        <v>527</v>
      </c>
      <c r="C7867" s="253" t="s">
        <v>554</v>
      </c>
      <c r="D7867" s="253" t="s">
        <v>4</v>
      </c>
      <c r="I7867" s="253"/>
      <c r="J7867" s="253">
        <f t="shared" si="124"/>
        <v>0</v>
      </c>
    </row>
    <row r="7868" spans="1:10">
      <c r="A7868" s="253">
        <v>8060</v>
      </c>
      <c r="B7868" s="253" t="s">
        <v>527</v>
      </c>
      <c r="C7868" s="253" t="s">
        <v>554</v>
      </c>
      <c r="D7868" s="253" t="s">
        <v>4</v>
      </c>
      <c r="I7868" s="253"/>
      <c r="J7868" s="253">
        <f t="shared" si="124"/>
        <v>0</v>
      </c>
    </row>
    <row r="7869" spans="1:10">
      <c r="A7869" s="253">
        <v>8061</v>
      </c>
      <c r="B7869" s="253" t="s">
        <v>527</v>
      </c>
      <c r="C7869" s="253" t="s">
        <v>554</v>
      </c>
      <c r="D7869" s="253" t="s">
        <v>4</v>
      </c>
      <c r="I7869" s="253"/>
      <c r="J7869" s="253">
        <f t="shared" si="124"/>
        <v>0</v>
      </c>
    </row>
    <row r="7870" spans="1:10">
      <c r="A7870" s="253">
        <v>8062</v>
      </c>
      <c r="B7870" s="253" t="s">
        <v>527</v>
      </c>
      <c r="C7870" s="253" t="s">
        <v>554</v>
      </c>
      <c r="D7870" s="253" t="s">
        <v>4</v>
      </c>
      <c r="I7870" s="253"/>
      <c r="J7870" s="253">
        <f t="shared" si="124"/>
        <v>0</v>
      </c>
    </row>
    <row r="7871" spans="1:10">
      <c r="A7871" s="253">
        <v>8063</v>
      </c>
      <c r="B7871" s="253" t="s">
        <v>527</v>
      </c>
      <c r="C7871" s="253" t="s">
        <v>554</v>
      </c>
      <c r="D7871" s="253" t="s">
        <v>4</v>
      </c>
      <c r="I7871" s="253"/>
      <c r="J7871" s="253">
        <f t="shared" si="124"/>
        <v>0</v>
      </c>
    </row>
    <row r="7872" spans="1:10">
      <c r="A7872" s="253">
        <v>8064</v>
      </c>
      <c r="B7872" s="253" t="s">
        <v>527</v>
      </c>
      <c r="C7872" s="253" t="s">
        <v>554</v>
      </c>
      <c r="D7872" s="253" t="s">
        <v>4</v>
      </c>
      <c r="I7872" s="253"/>
      <c r="J7872" s="253">
        <f t="shared" si="124"/>
        <v>0</v>
      </c>
    </row>
    <row r="7873" spans="1:10">
      <c r="A7873" s="253">
        <v>8065</v>
      </c>
      <c r="B7873" s="253" t="s">
        <v>527</v>
      </c>
      <c r="C7873" s="253" t="s">
        <v>554</v>
      </c>
      <c r="D7873" s="253" t="s">
        <v>4</v>
      </c>
      <c r="I7873" s="253"/>
      <c r="J7873" s="253">
        <f t="shared" si="124"/>
        <v>0</v>
      </c>
    </row>
    <row r="7874" spans="1:10">
      <c r="A7874" s="253">
        <v>8066</v>
      </c>
      <c r="B7874" s="253" t="s">
        <v>527</v>
      </c>
      <c r="C7874" s="253" t="s">
        <v>554</v>
      </c>
      <c r="D7874" s="253" t="s">
        <v>4</v>
      </c>
      <c r="I7874" s="253"/>
      <c r="J7874" s="253">
        <f t="shared" si="124"/>
        <v>0</v>
      </c>
    </row>
    <row r="7875" spans="1:10">
      <c r="A7875" s="253">
        <v>8067</v>
      </c>
      <c r="B7875" s="253" t="s">
        <v>527</v>
      </c>
      <c r="C7875" s="253" t="s">
        <v>554</v>
      </c>
      <c r="D7875" s="253" t="s">
        <v>4</v>
      </c>
      <c r="I7875" s="253"/>
      <c r="J7875" s="253">
        <f t="shared" si="124"/>
        <v>0</v>
      </c>
    </row>
    <row r="7876" spans="1:10">
      <c r="A7876" s="253">
        <v>8068</v>
      </c>
      <c r="B7876" s="253" t="s">
        <v>527</v>
      </c>
      <c r="C7876" s="253" t="s">
        <v>554</v>
      </c>
      <c r="D7876" s="253" t="s">
        <v>4</v>
      </c>
      <c r="I7876" s="253"/>
      <c r="J7876" s="253">
        <f t="shared" si="124"/>
        <v>0</v>
      </c>
    </row>
    <row r="7877" spans="1:10">
      <c r="A7877" s="253">
        <v>8069</v>
      </c>
      <c r="B7877" s="253" t="s">
        <v>527</v>
      </c>
      <c r="C7877" s="253" t="s">
        <v>554</v>
      </c>
      <c r="D7877" s="253" t="s">
        <v>4</v>
      </c>
      <c r="I7877" s="253"/>
      <c r="J7877" s="253">
        <f t="shared" si="124"/>
        <v>0</v>
      </c>
    </row>
    <row r="7878" spans="1:10">
      <c r="A7878" s="253">
        <v>8070</v>
      </c>
      <c r="B7878" s="253" t="s">
        <v>527</v>
      </c>
      <c r="C7878" s="253" t="s">
        <v>554</v>
      </c>
      <c r="D7878" s="253" t="s">
        <v>4</v>
      </c>
      <c r="I7878" s="253"/>
      <c r="J7878" s="253">
        <f t="shared" si="124"/>
        <v>0</v>
      </c>
    </row>
    <row r="7879" spans="1:10">
      <c r="A7879" s="253">
        <v>8071</v>
      </c>
      <c r="B7879" s="253" t="s">
        <v>527</v>
      </c>
      <c r="C7879" s="253" t="s">
        <v>554</v>
      </c>
      <c r="D7879" s="253" t="s">
        <v>4</v>
      </c>
      <c r="I7879" s="253"/>
      <c r="J7879" s="253">
        <f t="shared" si="124"/>
        <v>0</v>
      </c>
    </row>
    <row r="7880" spans="1:10">
      <c r="A7880" s="253">
        <v>8072</v>
      </c>
      <c r="B7880" s="253" t="s">
        <v>527</v>
      </c>
      <c r="C7880" s="253" t="s">
        <v>554</v>
      </c>
      <c r="D7880" s="253" t="s">
        <v>4</v>
      </c>
      <c r="I7880" s="253"/>
      <c r="J7880" s="253">
        <f t="shared" si="124"/>
        <v>0</v>
      </c>
    </row>
    <row r="7881" spans="1:10">
      <c r="A7881" s="253">
        <v>8073</v>
      </c>
      <c r="B7881" s="253" t="s">
        <v>527</v>
      </c>
      <c r="C7881" s="253" t="s">
        <v>554</v>
      </c>
      <c r="D7881" s="253" t="s">
        <v>4</v>
      </c>
      <c r="I7881" s="253"/>
      <c r="J7881" s="253">
        <f t="shared" ref="J7881:J7944" si="125">IF(E7881="Category 1",1,IF(E7881="Category 2",2,IF(E7881="Category 3",3,0)))</f>
        <v>0</v>
      </c>
    </row>
    <row r="7882" spans="1:10">
      <c r="A7882" s="253">
        <v>8074</v>
      </c>
      <c r="B7882" s="253" t="s">
        <v>527</v>
      </c>
      <c r="C7882" s="253" t="s">
        <v>554</v>
      </c>
      <c r="D7882" s="253" t="s">
        <v>4</v>
      </c>
      <c r="I7882" s="253"/>
      <c r="J7882" s="253">
        <f t="shared" si="125"/>
        <v>0</v>
      </c>
    </row>
    <row r="7883" spans="1:10">
      <c r="A7883" s="253">
        <v>8075</v>
      </c>
      <c r="B7883" s="253" t="s">
        <v>527</v>
      </c>
      <c r="C7883" s="253" t="s">
        <v>554</v>
      </c>
      <c r="D7883" s="253" t="s">
        <v>4</v>
      </c>
      <c r="I7883" s="253"/>
      <c r="J7883" s="253">
        <f t="shared" si="125"/>
        <v>0</v>
      </c>
    </row>
    <row r="7884" spans="1:10">
      <c r="A7884" s="253">
        <v>8076</v>
      </c>
      <c r="B7884" s="253" t="s">
        <v>527</v>
      </c>
      <c r="C7884" s="253" t="s">
        <v>554</v>
      </c>
      <c r="D7884" s="253" t="s">
        <v>4</v>
      </c>
      <c r="I7884" s="253"/>
      <c r="J7884" s="253">
        <f t="shared" si="125"/>
        <v>0</v>
      </c>
    </row>
    <row r="7885" spans="1:10">
      <c r="A7885" s="253">
        <v>8077</v>
      </c>
      <c r="B7885" s="253" t="s">
        <v>527</v>
      </c>
      <c r="C7885" s="253" t="s">
        <v>554</v>
      </c>
      <c r="D7885" s="253" t="s">
        <v>4</v>
      </c>
      <c r="I7885" s="253"/>
      <c r="J7885" s="253">
        <f t="shared" si="125"/>
        <v>0</v>
      </c>
    </row>
    <row r="7886" spans="1:10">
      <c r="A7886" s="253">
        <v>8078</v>
      </c>
      <c r="B7886" s="253" t="s">
        <v>527</v>
      </c>
      <c r="C7886" s="253" t="s">
        <v>554</v>
      </c>
      <c r="D7886" s="253" t="s">
        <v>4</v>
      </c>
      <c r="I7886" s="253"/>
      <c r="J7886" s="253">
        <f t="shared" si="125"/>
        <v>0</v>
      </c>
    </row>
    <row r="7887" spans="1:10">
      <c r="A7887" s="253">
        <v>8079</v>
      </c>
      <c r="B7887" s="253" t="s">
        <v>527</v>
      </c>
      <c r="C7887" s="253" t="s">
        <v>554</v>
      </c>
      <c r="D7887" s="253" t="s">
        <v>4</v>
      </c>
      <c r="I7887" s="253"/>
      <c r="J7887" s="253">
        <f t="shared" si="125"/>
        <v>0</v>
      </c>
    </row>
    <row r="7888" spans="1:10">
      <c r="A7888" s="253">
        <v>8080</v>
      </c>
      <c r="B7888" s="253" t="s">
        <v>527</v>
      </c>
      <c r="C7888" s="253" t="s">
        <v>554</v>
      </c>
      <c r="D7888" s="253" t="s">
        <v>4</v>
      </c>
      <c r="I7888" s="253"/>
      <c r="J7888" s="253">
        <f t="shared" si="125"/>
        <v>0</v>
      </c>
    </row>
    <row r="7889" spans="1:10">
      <c r="A7889" s="253">
        <v>8081</v>
      </c>
      <c r="B7889" s="253" t="s">
        <v>527</v>
      </c>
      <c r="C7889" s="253" t="s">
        <v>554</v>
      </c>
      <c r="D7889" s="253" t="s">
        <v>4</v>
      </c>
      <c r="I7889" s="253"/>
      <c r="J7889" s="253">
        <f t="shared" si="125"/>
        <v>0</v>
      </c>
    </row>
    <row r="7890" spans="1:10">
      <c r="A7890" s="253">
        <v>8082</v>
      </c>
      <c r="B7890" s="253" t="s">
        <v>527</v>
      </c>
      <c r="C7890" s="253" t="s">
        <v>554</v>
      </c>
      <c r="D7890" s="253" t="s">
        <v>4</v>
      </c>
      <c r="I7890" s="253"/>
      <c r="J7890" s="253">
        <f t="shared" si="125"/>
        <v>0</v>
      </c>
    </row>
    <row r="7891" spans="1:10">
      <c r="A7891" s="253">
        <v>8083</v>
      </c>
      <c r="B7891" s="253" t="s">
        <v>527</v>
      </c>
      <c r="C7891" s="253" t="s">
        <v>554</v>
      </c>
      <c r="D7891" s="253" t="s">
        <v>4</v>
      </c>
      <c r="I7891" s="253"/>
      <c r="J7891" s="253">
        <f t="shared" si="125"/>
        <v>0</v>
      </c>
    </row>
    <row r="7892" spans="1:10">
      <c r="A7892" s="253">
        <v>8084</v>
      </c>
      <c r="B7892" s="253" t="s">
        <v>527</v>
      </c>
      <c r="C7892" s="253" t="s">
        <v>554</v>
      </c>
      <c r="D7892" s="253" t="s">
        <v>4</v>
      </c>
      <c r="I7892" s="253"/>
      <c r="J7892" s="253">
        <f t="shared" si="125"/>
        <v>0</v>
      </c>
    </row>
    <row r="7893" spans="1:10">
      <c r="A7893" s="253">
        <v>8085</v>
      </c>
      <c r="B7893" s="253" t="s">
        <v>527</v>
      </c>
      <c r="C7893" s="253" t="s">
        <v>554</v>
      </c>
      <c r="D7893" s="253" t="s">
        <v>4</v>
      </c>
      <c r="I7893" s="253"/>
      <c r="J7893" s="253">
        <f t="shared" si="125"/>
        <v>0</v>
      </c>
    </row>
    <row r="7894" spans="1:10">
      <c r="A7894" s="253">
        <v>8086</v>
      </c>
      <c r="B7894" s="253" t="s">
        <v>527</v>
      </c>
      <c r="C7894" s="253" t="s">
        <v>554</v>
      </c>
      <c r="D7894" s="253" t="s">
        <v>4</v>
      </c>
      <c r="I7894" s="253"/>
      <c r="J7894" s="253">
        <f t="shared" si="125"/>
        <v>0</v>
      </c>
    </row>
    <row r="7895" spans="1:10">
      <c r="A7895" s="253">
        <v>8087</v>
      </c>
      <c r="B7895" s="253" t="s">
        <v>527</v>
      </c>
      <c r="C7895" s="253" t="s">
        <v>554</v>
      </c>
      <c r="D7895" s="253" t="s">
        <v>4</v>
      </c>
      <c r="I7895" s="253"/>
      <c r="J7895" s="253">
        <f t="shared" si="125"/>
        <v>0</v>
      </c>
    </row>
    <row r="7896" spans="1:10">
      <c r="A7896" s="253">
        <v>8088</v>
      </c>
      <c r="B7896" s="253" t="s">
        <v>527</v>
      </c>
      <c r="C7896" s="253" t="s">
        <v>554</v>
      </c>
      <c r="D7896" s="253" t="s">
        <v>4</v>
      </c>
      <c r="I7896" s="253"/>
      <c r="J7896" s="253">
        <f t="shared" si="125"/>
        <v>0</v>
      </c>
    </row>
    <row r="7897" spans="1:10">
      <c r="A7897" s="253">
        <v>8089</v>
      </c>
      <c r="B7897" s="253" t="s">
        <v>527</v>
      </c>
      <c r="C7897" s="253" t="s">
        <v>554</v>
      </c>
      <c r="D7897" s="253" t="s">
        <v>4</v>
      </c>
      <c r="I7897" s="253"/>
      <c r="J7897" s="253">
        <f t="shared" si="125"/>
        <v>0</v>
      </c>
    </row>
    <row r="7898" spans="1:10">
      <c r="A7898" s="253">
        <v>8090</v>
      </c>
      <c r="B7898" s="253" t="s">
        <v>527</v>
      </c>
      <c r="C7898" s="253" t="s">
        <v>554</v>
      </c>
      <c r="D7898" s="253" t="s">
        <v>4</v>
      </c>
      <c r="I7898" s="253"/>
      <c r="J7898" s="253">
        <f t="shared" si="125"/>
        <v>0</v>
      </c>
    </row>
    <row r="7899" spans="1:10">
      <c r="A7899" s="253">
        <v>8091</v>
      </c>
      <c r="B7899" s="253" t="s">
        <v>527</v>
      </c>
      <c r="C7899" s="253" t="s">
        <v>554</v>
      </c>
      <c r="D7899" s="253" t="s">
        <v>4</v>
      </c>
      <c r="I7899" s="253"/>
      <c r="J7899" s="253">
        <f t="shared" si="125"/>
        <v>0</v>
      </c>
    </row>
    <row r="7900" spans="1:10">
      <c r="A7900" s="253">
        <v>8092</v>
      </c>
      <c r="B7900" s="253" t="s">
        <v>527</v>
      </c>
      <c r="C7900" s="253" t="s">
        <v>554</v>
      </c>
      <c r="D7900" s="253" t="s">
        <v>4</v>
      </c>
      <c r="I7900" s="253"/>
      <c r="J7900" s="253">
        <f t="shared" si="125"/>
        <v>0</v>
      </c>
    </row>
    <row r="7901" spans="1:10">
      <c r="A7901" s="253">
        <v>8093</v>
      </c>
      <c r="B7901" s="253" t="s">
        <v>527</v>
      </c>
      <c r="C7901" s="253" t="s">
        <v>554</v>
      </c>
      <c r="D7901" s="253" t="s">
        <v>4</v>
      </c>
      <c r="I7901" s="253"/>
      <c r="J7901" s="253">
        <f t="shared" si="125"/>
        <v>0</v>
      </c>
    </row>
    <row r="7902" spans="1:10">
      <c r="A7902" s="253">
        <v>8094</v>
      </c>
      <c r="B7902" s="253" t="s">
        <v>527</v>
      </c>
      <c r="C7902" s="253" t="s">
        <v>554</v>
      </c>
      <c r="D7902" s="253" t="s">
        <v>4</v>
      </c>
      <c r="I7902" s="253"/>
      <c r="J7902" s="253">
        <f t="shared" si="125"/>
        <v>0</v>
      </c>
    </row>
    <row r="7903" spans="1:10">
      <c r="A7903" s="253">
        <v>8095</v>
      </c>
      <c r="B7903" s="253" t="s">
        <v>527</v>
      </c>
      <c r="C7903" s="253" t="s">
        <v>554</v>
      </c>
      <c r="D7903" s="253" t="s">
        <v>4</v>
      </c>
      <c r="I7903" s="253"/>
      <c r="J7903" s="253">
        <f t="shared" si="125"/>
        <v>0</v>
      </c>
    </row>
    <row r="7904" spans="1:10">
      <c r="A7904" s="253">
        <v>8096</v>
      </c>
      <c r="B7904" s="253" t="s">
        <v>527</v>
      </c>
      <c r="C7904" s="253" t="s">
        <v>554</v>
      </c>
      <c r="D7904" s="253" t="s">
        <v>4</v>
      </c>
      <c r="I7904" s="253"/>
      <c r="J7904" s="253">
        <f t="shared" si="125"/>
        <v>0</v>
      </c>
    </row>
    <row r="7905" spans="1:10">
      <c r="A7905" s="253">
        <v>8097</v>
      </c>
      <c r="B7905" s="253" t="s">
        <v>527</v>
      </c>
      <c r="C7905" s="253" t="s">
        <v>554</v>
      </c>
      <c r="D7905" s="253" t="s">
        <v>4</v>
      </c>
      <c r="I7905" s="253"/>
      <c r="J7905" s="253">
        <f t="shared" si="125"/>
        <v>0</v>
      </c>
    </row>
    <row r="7906" spans="1:10">
      <c r="A7906" s="253">
        <v>8098</v>
      </c>
      <c r="B7906" s="253" t="s">
        <v>527</v>
      </c>
      <c r="C7906" s="253" t="s">
        <v>554</v>
      </c>
      <c r="D7906" s="253" t="s">
        <v>4</v>
      </c>
      <c r="I7906" s="253"/>
      <c r="J7906" s="253">
        <f t="shared" si="125"/>
        <v>0</v>
      </c>
    </row>
    <row r="7907" spans="1:10">
      <c r="A7907" s="253">
        <v>8099</v>
      </c>
      <c r="B7907" s="253" t="s">
        <v>527</v>
      </c>
      <c r="C7907" s="253" t="s">
        <v>554</v>
      </c>
      <c r="D7907" s="253" t="s">
        <v>4</v>
      </c>
      <c r="I7907" s="253"/>
      <c r="J7907" s="253">
        <f t="shared" si="125"/>
        <v>0</v>
      </c>
    </row>
    <row r="7908" spans="1:10">
      <c r="A7908" s="253">
        <v>8100</v>
      </c>
      <c r="B7908" s="253" t="s">
        <v>527</v>
      </c>
      <c r="C7908" s="253" t="s">
        <v>554</v>
      </c>
      <c r="D7908" s="253" t="s">
        <v>4</v>
      </c>
      <c r="I7908" s="253"/>
      <c r="J7908" s="253">
        <f t="shared" si="125"/>
        <v>0</v>
      </c>
    </row>
    <row r="7909" spans="1:10">
      <c r="A7909" s="253">
        <v>8101</v>
      </c>
      <c r="B7909" s="253" t="s">
        <v>527</v>
      </c>
      <c r="C7909" s="253" t="s">
        <v>554</v>
      </c>
      <c r="D7909" s="253" t="s">
        <v>4</v>
      </c>
      <c r="I7909" s="253"/>
      <c r="J7909" s="253">
        <f t="shared" si="125"/>
        <v>0</v>
      </c>
    </row>
    <row r="7910" spans="1:10">
      <c r="A7910" s="253">
        <v>8102</v>
      </c>
      <c r="B7910" s="253" t="s">
        <v>527</v>
      </c>
      <c r="C7910" s="253" t="s">
        <v>554</v>
      </c>
      <c r="D7910" s="253" t="s">
        <v>4</v>
      </c>
      <c r="I7910" s="253"/>
      <c r="J7910" s="253">
        <f t="shared" si="125"/>
        <v>0</v>
      </c>
    </row>
    <row r="7911" spans="1:10">
      <c r="A7911" s="253">
        <v>8103</v>
      </c>
      <c r="B7911" s="253" t="s">
        <v>527</v>
      </c>
      <c r="C7911" s="253" t="s">
        <v>554</v>
      </c>
      <c r="D7911" s="253" t="s">
        <v>4</v>
      </c>
      <c r="I7911" s="253"/>
      <c r="J7911" s="253">
        <f t="shared" si="125"/>
        <v>0</v>
      </c>
    </row>
    <row r="7912" spans="1:10">
      <c r="A7912" s="253">
        <v>8104</v>
      </c>
      <c r="B7912" s="253" t="s">
        <v>527</v>
      </c>
      <c r="C7912" s="253" t="s">
        <v>554</v>
      </c>
      <c r="D7912" s="253" t="s">
        <v>4</v>
      </c>
      <c r="I7912" s="253"/>
      <c r="J7912" s="253">
        <f t="shared" si="125"/>
        <v>0</v>
      </c>
    </row>
    <row r="7913" spans="1:10">
      <c r="A7913" s="253">
        <v>8105</v>
      </c>
      <c r="B7913" s="253" t="s">
        <v>527</v>
      </c>
      <c r="C7913" s="253" t="s">
        <v>554</v>
      </c>
      <c r="D7913" s="253" t="s">
        <v>4</v>
      </c>
      <c r="I7913" s="253"/>
      <c r="J7913" s="253">
        <f t="shared" si="125"/>
        <v>0</v>
      </c>
    </row>
    <row r="7914" spans="1:10">
      <c r="A7914" s="253">
        <v>8106</v>
      </c>
      <c r="B7914" s="253" t="s">
        <v>527</v>
      </c>
      <c r="C7914" s="253" t="s">
        <v>554</v>
      </c>
      <c r="D7914" s="253" t="s">
        <v>4</v>
      </c>
      <c r="I7914" s="253"/>
      <c r="J7914" s="253">
        <f t="shared" si="125"/>
        <v>0</v>
      </c>
    </row>
    <row r="7915" spans="1:10">
      <c r="A7915" s="253">
        <v>8107</v>
      </c>
      <c r="B7915" s="253" t="s">
        <v>527</v>
      </c>
      <c r="C7915" s="253" t="s">
        <v>554</v>
      </c>
      <c r="D7915" s="253" t="s">
        <v>4</v>
      </c>
      <c r="I7915" s="253"/>
      <c r="J7915" s="253">
        <f t="shared" si="125"/>
        <v>0</v>
      </c>
    </row>
    <row r="7916" spans="1:10">
      <c r="A7916" s="253">
        <v>8108</v>
      </c>
      <c r="B7916" s="253" t="s">
        <v>527</v>
      </c>
      <c r="C7916" s="253" t="s">
        <v>554</v>
      </c>
      <c r="D7916" s="253" t="s">
        <v>4</v>
      </c>
      <c r="I7916" s="253"/>
      <c r="J7916" s="253">
        <f t="shared" si="125"/>
        <v>0</v>
      </c>
    </row>
    <row r="7917" spans="1:10">
      <c r="A7917" s="253">
        <v>8109</v>
      </c>
      <c r="B7917" s="253" t="s">
        <v>527</v>
      </c>
      <c r="C7917" s="253" t="s">
        <v>554</v>
      </c>
      <c r="D7917" s="253" t="s">
        <v>4</v>
      </c>
      <c r="I7917" s="253"/>
      <c r="J7917" s="253">
        <f t="shared" si="125"/>
        <v>0</v>
      </c>
    </row>
    <row r="7918" spans="1:10">
      <c r="A7918" s="253">
        <v>8110</v>
      </c>
      <c r="B7918" s="253" t="s">
        <v>527</v>
      </c>
      <c r="C7918" s="253" t="s">
        <v>554</v>
      </c>
      <c r="D7918" s="253" t="s">
        <v>4</v>
      </c>
      <c r="I7918" s="253"/>
      <c r="J7918" s="253">
        <f t="shared" si="125"/>
        <v>0</v>
      </c>
    </row>
    <row r="7919" spans="1:10">
      <c r="A7919" s="253">
        <v>8111</v>
      </c>
      <c r="B7919" s="253" t="s">
        <v>527</v>
      </c>
      <c r="C7919" s="253" t="s">
        <v>554</v>
      </c>
      <c r="D7919" s="253" t="s">
        <v>4</v>
      </c>
      <c r="I7919" s="253"/>
      <c r="J7919" s="253">
        <f t="shared" si="125"/>
        <v>0</v>
      </c>
    </row>
    <row r="7920" spans="1:10">
      <c r="A7920" s="253">
        <v>8112</v>
      </c>
      <c r="B7920" s="253" t="s">
        <v>527</v>
      </c>
      <c r="C7920" s="253" t="s">
        <v>554</v>
      </c>
      <c r="D7920" s="253" t="s">
        <v>4</v>
      </c>
      <c r="I7920" s="253"/>
      <c r="J7920" s="253">
        <f t="shared" si="125"/>
        <v>0</v>
      </c>
    </row>
    <row r="7921" spans="1:10">
      <c r="A7921" s="253">
        <v>8113</v>
      </c>
      <c r="B7921" s="253" t="s">
        <v>527</v>
      </c>
      <c r="C7921" s="253" t="s">
        <v>554</v>
      </c>
      <c r="D7921" s="253" t="s">
        <v>4</v>
      </c>
      <c r="I7921" s="253"/>
      <c r="J7921" s="253">
        <f t="shared" si="125"/>
        <v>0</v>
      </c>
    </row>
    <row r="7922" spans="1:10">
      <c r="A7922" s="253">
        <v>8114</v>
      </c>
      <c r="B7922" s="253" t="s">
        <v>527</v>
      </c>
      <c r="C7922" s="253" t="s">
        <v>554</v>
      </c>
      <c r="D7922" s="253" t="s">
        <v>4</v>
      </c>
      <c r="I7922" s="253"/>
      <c r="J7922" s="253">
        <f t="shared" si="125"/>
        <v>0</v>
      </c>
    </row>
    <row r="7923" spans="1:10">
      <c r="A7923" s="253">
        <v>8115</v>
      </c>
      <c r="B7923" s="253" t="s">
        <v>527</v>
      </c>
      <c r="C7923" s="253" t="s">
        <v>554</v>
      </c>
      <c r="D7923" s="253" t="s">
        <v>4</v>
      </c>
      <c r="I7923" s="253"/>
      <c r="J7923" s="253">
        <f t="shared" si="125"/>
        <v>0</v>
      </c>
    </row>
    <row r="7924" spans="1:10">
      <c r="A7924" s="253">
        <v>8116</v>
      </c>
      <c r="B7924" s="253" t="s">
        <v>527</v>
      </c>
      <c r="C7924" s="253" t="s">
        <v>554</v>
      </c>
      <c r="D7924" s="253" t="s">
        <v>4</v>
      </c>
      <c r="I7924" s="253"/>
      <c r="J7924" s="253">
        <f t="shared" si="125"/>
        <v>0</v>
      </c>
    </row>
    <row r="7925" spans="1:10">
      <c r="A7925" s="253">
        <v>8117</v>
      </c>
      <c r="B7925" s="253" t="s">
        <v>527</v>
      </c>
      <c r="C7925" s="253" t="s">
        <v>554</v>
      </c>
      <c r="D7925" s="253" t="s">
        <v>4</v>
      </c>
      <c r="I7925" s="253"/>
      <c r="J7925" s="253">
        <f t="shared" si="125"/>
        <v>0</v>
      </c>
    </row>
    <row r="7926" spans="1:10">
      <c r="A7926" s="253">
        <v>8118</v>
      </c>
      <c r="B7926" s="253" t="s">
        <v>527</v>
      </c>
      <c r="C7926" s="253" t="s">
        <v>554</v>
      </c>
      <c r="D7926" s="253" t="s">
        <v>4</v>
      </c>
      <c r="I7926" s="253"/>
      <c r="J7926" s="253">
        <f t="shared" si="125"/>
        <v>0</v>
      </c>
    </row>
    <row r="7927" spans="1:10">
      <c r="A7927" s="253">
        <v>8119</v>
      </c>
      <c r="B7927" s="253" t="s">
        <v>527</v>
      </c>
      <c r="C7927" s="253" t="s">
        <v>554</v>
      </c>
      <c r="D7927" s="253" t="s">
        <v>4</v>
      </c>
      <c r="I7927" s="253"/>
      <c r="J7927" s="253">
        <f t="shared" si="125"/>
        <v>0</v>
      </c>
    </row>
    <row r="7928" spans="1:10">
      <c r="A7928" s="253">
        <v>8120</v>
      </c>
      <c r="B7928" s="253" t="s">
        <v>527</v>
      </c>
      <c r="C7928" s="253" t="s">
        <v>554</v>
      </c>
      <c r="D7928" s="253" t="s">
        <v>4</v>
      </c>
      <c r="I7928" s="253"/>
      <c r="J7928" s="253">
        <f t="shared" si="125"/>
        <v>0</v>
      </c>
    </row>
    <row r="7929" spans="1:10">
      <c r="A7929" s="253">
        <v>8121</v>
      </c>
      <c r="B7929" s="253" t="s">
        <v>527</v>
      </c>
      <c r="C7929" s="253" t="s">
        <v>554</v>
      </c>
      <c r="D7929" s="253" t="s">
        <v>4</v>
      </c>
      <c r="I7929" s="253"/>
      <c r="J7929" s="253">
        <f t="shared" si="125"/>
        <v>0</v>
      </c>
    </row>
    <row r="7930" spans="1:10">
      <c r="A7930" s="253">
        <v>8122</v>
      </c>
      <c r="B7930" s="253" t="s">
        <v>527</v>
      </c>
      <c r="C7930" s="253" t="s">
        <v>554</v>
      </c>
      <c r="D7930" s="253" t="s">
        <v>4</v>
      </c>
      <c r="I7930" s="253"/>
      <c r="J7930" s="253">
        <f t="shared" si="125"/>
        <v>0</v>
      </c>
    </row>
    <row r="7931" spans="1:10">
      <c r="A7931" s="253">
        <v>8123</v>
      </c>
      <c r="B7931" s="253" t="s">
        <v>527</v>
      </c>
      <c r="C7931" s="253" t="s">
        <v>554</v>
      </c>
      <c r="D7931" s="253" t="s">
        <v>4</v>
      </c>
      <c r="I7931" s="253"/>
      <c r="J7931" s="253">
        <f t="shared" si="125"/>
        <v>0</v>
      </c>
    </row>
    <row r="7932" spans="1:10">
      <c r="A7932" s="253">
        <v>8124</v>
      </c>
      <c r="B7932" s="253" t="s">
        <v>527</v>
      </c>
      <c r="C7932" s="253" t="s">
        <v>554</v>
      </c>
      <c r="D7932" s="253" t="s">
        <v>4</v>
      </c>
      <c r="I7932" s="253"/>
      <c r="J7932" s="253">
        <f t="shared" si="125"/>
        <v>0</v>
      </c>
    </row>
    <row r="7933" spans="1:10">
      <c r="A7933" s="253">
        <v>8125</v>
      </c>
      <c r="B7933" s="253" t="s">
        <v>527</v>
      </c>
      <c r="C7933" s="253" t="s">
        <v>554</v>
      </c>
      <c r="D7933" s="253" t="s">
        <v>4</v>
      </c>
      <c r="I7933" s="253"/>
      <c r="J7933" s="253">
        <f t="shared" si="125"/>
        <v>0</v>
      </c>
    </row>
    <row r="7934" spans="1:10">
      <c r="A7934" s="253">
        <v>8126</v>
      </c>
      <c r="B7934" s="253" t="s">
        <v>527</v>
      </c>
      <c r="C7934" s="253" t="s">
        <v>554</v>
      </c>
      <c r="D7934" s="253" t="s">
        <v>4</v>
      </c>
      <c r="I7934" s="253"/>
      <c r="J7934" s="253">
        <f t="shared" si="125"/>
        <v>0</v>
      </c>
    </row>
    <row r="7935" spans="1:10">
      <c r="A7935" s="253">
        <v>8127</v>
      </c>
      <c r="B7935" s="253" t="s">
        <v>527</v>
      </c>
      <c r="C7935" s="253" t="s">
        <v>554</v>
      </c>
      <c r="D7935" s="253" t="s">
        <v>4</v>
      </c>
      <c r="I7935" s="253"/>
      <c r="J7935" s="253">
        <f t="shared" si="125"/>
        <v>0</v>
      </c>
    </row>
    <row r="7936" spans="1:10">
      <c r="A7936" s="253">
        <v>8128</v>
      </c>
      <c r="B7936" s="253" t="s">
        <v>527</v>
      </c>
      <c r="C7936" s="253" t="s">
        <v>554</v>
      </c>
      <c r="D7936" s="253" t="s">
        <v>4</v>
      </c>
      <c r="I7936" s="253"/>
      <c r="J7936" s="253">
        <f t="shared" si="125"/>
        <v>0</v>
      </c>
    </row>
    <row r="7937" spans="1:10">
      <c r="A7937" s="253">
        <v>8129</v>
      </c>
      <c r="B7937" s="253" t="s">
        <v>527</v>
      </c>
      <c r="C7937" s="253" t="s">
        <v>554</v>
      </c>
      <c r="D7937" s="253" t="s">
        <v>4</v>
      </c>
      <c r="I7937" s="253"/>
      <c r="J7937" s="253">
        <f t="shared" si="125"/>
        <v>0</v>
      </c>
    </row>
    <row r="7938" spans="1:10">
      <c r="A7938" s="253">
        <v>8130</v>
      </c>
      <c r="B7938" s="253" t="s">
        <v>527</v>
      </c>
      <c r="C7938" s="253" t="s">
        <v>554</v>
      </c>
      <c r="D7938" s="253" t="s">
        <v>4</v>
      </c>
      <c r="I7938" s="253"/>
      <c r="J7938" s="253">
        <f t="shared" si="125"/>
        <v>0</v>
      </c>
    </row>
    <row r="7939" spans="1:10">
      <c r="A7939" s="253">
        <v>8131</v>
      </c>
      <c r="B7939" s="253" t="s">
        <v>527</v>
      </c>
      <c r="C7939" s="253" t="s">
        <v>554</v>
      </c>
      <c r="D7939" s="253" t="s">
        <v>4</v>
      </c>
      <c r="I7939" s="253"/>
      <c r="J7939" s="253">
        <f t="shared" si="125"/>
        <v>0</v>
      </c>
    </row>
    <row r="7940" spans="1:10">
      <c r="A7940" s="253">
        <v>8132</v>
      </c>
      <c r="B7940" s="253" t="s">
        <v>527</v>
      </c>
      <c r="C7940" s="253" t="s">
        <v>554</v>
      </c>
      <c r="D7940" s="253" t="s">
        <v>4</v>
      </c>
      <c r="I7940" s="253"/>
      <c r="J7940" s="253">
        <f t="shared" si="125"/>
        <v>0</v>
      </c>
    </row>
    <row r="7941" spans="1:10">
      <c r="A7941" s="253">
        <v>8133</v>
      </c>
      <c r="B7941" s="253" t="s">
        <v>527</v>
      </c>
      <c r="C7941" s="253" t="s">
        <v>554</v>
      </c>
      <c r="D7941" s="253" t="s">
        <v>4</v>
      </c>
      <c r="I7941" s="253"/>
      <c r="J7941" s="253">
        <f t="shared" si="125"/>
        <v>0</v>
      </c>
    </row>
    <row r="7942" spans="1:10">
      <c r="A7942" s="253">
        <v>8134</v>
      </c>
      <c r="B7942" s="253" t="s">
        <v>527</v>
      </c>
      <c r="C7942" s="253" t="s">
        <v>554</v>
      </c>
      <c r="D7942" s="253" t="s">
        <v>4</v>
      </c>
      <c r="I7942" s="253"/>
      <c r="J7942" s="253">
        <f t="shared" si="125"/>
        <v>0</v>
      </c>
    </row>
    <row r="7943" spans="1:10">
      <c r="A7943" s="253">
        <v>8135</v>
      </c>
      <c r="B7943" s="253" t="s">
        <v>527</v>
      </c>
      <c r="C7943" s="253" t="s">
        <v>554</v>
      </c>
      <c r="D7943" s="253" t="s">
        <v>4</v>
      </c>
      <c r="I7943" s="253"/>
      <c r="J7943" s="253">
        <f t="shared" si="125"/>
        <v>0</v>
      </c>
    </row>
    <row r="7944" spans="1:10">
      <c r="A7944" s="253">
        <v>8136</v>
      </c>
      <c r="B7944" s="253" t="s">
        <v>527</v>
      </c>
      <c r="C7944" s="253" t="s">
        <v>554</v>
      </c>
      <c r="D7944" s="253" t="s">
        <v>4</v>
      </c>
      <c r="I7944" s="253"/>
      <c r="J7944" s="253">
        <f t="shared" si="125"/>
        <v>0</v>
      </c>
    </row>
    <row r="7945" spans="1:10">
      <c r="A7945" s="253">
        <v>8137</v>
      </c>
      <c r="B7945" s="253" t="s">
        <v>527</v>
      </c>
      <c r="C7945" s="253" t="s">
        <v>554</v>
      </c>
      <c r="D7945" s="253" t="s">
        <v>4</v>
      </c>
      <c r="I7945" s="253"/>
      <c r="J7945" s="253">
        <f t="shared" ref="J7945:J8008" si="126">IF(E7945="Category 1",1,IF(E7945="Category 2",2,IF(E7945="Category 3",3,0)))</f>
        <v>0</v>
      </c>
    </row>
    <row r="7946" spans="1:10">
      <c r="A7946" s="253">
        <v>8138</v>
      </c>
      <c r="B7946" s="253" t="s">
        <v>527</v>
      </c>
      <c r="C7946" s="253" t="s">
        <v>554</v>
      </c>
      <c r="D7946" s="253" t="s">
        <v>4</v>
      </c>
      <c r="I7946" s="253"/>
      <c r="J7946" s="253">
        <f t="shared" si="126"/>
        <v>0</v>
      </c>
    </row>
    <row r="7947" spans="1:10">
      <c r="A7947" s="253">
        <v>8139</v>
      </c>
      <c r="B7947" s="253" t="s">
        <v>527</v>
      </c>
      <c r="C7947" s="253" t="s">
        <v>554</v>
      </c>
      <c r="D7947" s="253" t="s">
        <v>4</v>
      </c>
      <c r="I7947" s="253"/>
      <c r="J7947" s="253">
        <f t="shared" si="126"/>
        <v>0</v>
      </c>
    </row>
    <row r="7948" spans="1:10">
      <c r="A7948" s="253">
        <v>8140</v>
      </c>
      <c r="B7948" s="253" t="s">
        <v>527</v>
      </c>
      <c r="C7948" s="253" t="s">
        <v>554</v>
      </c>
      <c r="D7948" s="253" t="s">
        <v>4</v>
      </c>
      <c r="I7948" s="253"/>
      <c r="J7948" s="253">
        <f t="shared" si="126"/>
        <v>0</v>
      </c>
    </row>
    <row r="7949" spans="1:10">
      <c r="A7949" s="253">
        <v>8141</v>
      </c>
      <c r="B7949" s="253" t="s">
        <v>527</v>
      </c>
      <c r="C7949" s="253" t="s">
        <v>554</v>
      </c>
      <c r="D7949" s="253" t="s">
        <v>4</v>
      </c>
      <c r="I7949" s="253"/>
      <c r="J7949" s="253">
        <f t="shared" si="126"/>
        <v>0</v>
      </c>
    </row>
    <row r="7950" spans="1:10">
      <c r="A7950" s="253">
        <v>8142</v>
      </c>
      <c r="B7950" s="253" t="s">
        <v>527</v>
      </c>
      <c r="C7950" s="253" t="s">
        <v>554</v>
      </c>
      <c r="D7950" s="253" t="s">
        <v>4</v>
      </c>
      <c r="I7950" s="253"/>
      <c r="J7950" s="253">
        <f t="shared" si="126"/>
        <v>0</v>
      </c>
    </row>
    <row r="7951" spans="1:10">
      <c r="A7951" s="253">
        <v>8143</v>
      </c>
      <c r="B7951" s="253" t="s">
        <v>527</v>
      </c>
      <c r="C7951" s="253" t="s">
        <v>554</v>
      </c>
      <c r="D7951" s="253" t="s">
        <v>4</v>
      </c>
      <c r="I7951" s="253"/>
      <c r="J7951" s="253">
        <f t="shared" si="126"/>
        <v>0</v>
      </c>
    </row>
    <row r="7952" spans="1:10">
      <c r="A7952" s="253">
        <v>8144</v>
      </c>
      <c r="B7952" s="253" t="s">
        <v>527</v>
      </c>
      <c r="C7952" s="253" t="s">
        <v>554</v>
      </c>
      <c r="D7952" s="253" t="s">
        <v>4</v>
      </c>
      <c r="I7952" s="253"/>
      <c r="J7952" s="253">
        <f t="shared" si="126"/>
        <v>0</v>
      </c>
    </row>
    <row r="7953" spans="1:10">
      <c r="A7953" s="253">
        <v>8145</v>
      </c>
      <c r="B7953" s="253" t="s">
        <v>527</v>
      </c>
      <c r="C7953" s="253" t="s">
        <v>554</v>
      </c>
      <c r="D7953" s="253" t="s">
        <v>4</v>
      </c>
      <c r="I7953" s="253"/>
      <c r="J7953" s="253">
        <f t="shared" si="126"/>
        <v>0</v>
      </c>
    </row>
    <row r="7954" spans="1:10">
      <c r="A7954" s="253">
        <v>8146</v>
      </c>
      <c r="B7954" s="253" t="s">
        <v>527</v>
      </c>
      <c r="C7954" s="253" t="s">
        <v>554</v>
      </c>
      <c r="D7954" s="253" t="s">
        <v>4</v>
      </c>
      <c r="I7954" s="253"/>
      <c r="J7954" s="253">
        <f t="shared" si="126"/>
        <v>0</v>
      </c>
    </row>
    <row r="7955" spans="1:10">
      <c r="A7955" s="253">
        <v>8147</v>
      </c>
      <c r="B7955" s="253" t="s">
        <v>527</v>
      </c>
      <c r="C7955" s="253" t="s">
        <v>554</v>
      </c>
      <c r="D7955" s="253" t="s">
        <v>4</v>
      </c>
      <c r="I7955" s="253"/>
      <c r="J7955" s="253">
        <f t="shared" si="126"/>
        <v>0</v>
      </c>
    </row>
    <row r="7956" spans="1:10">
      <c r="A7956" s="253">
        <v>8148</v>
      </c>
      <c r="B7956" s="253" t="s">
        <v>527</v>
      </c>
      <c r="C7956" s="253" t="s">
        <v>554</v>
      </c>
      <c r="D7956" s="253" t="s">
        <v>4</v>
      </c>
      <c r="I7956" s="253"/>
      <c r="J7956" s="253">
        <f t="shared" si="126"/>
        <v>0</v>
      </c>
    </row>
    <row r="7957" spans="1:10">
      <c r="A7957" s="253">
        <v>8149</v>
      </c>
      <c r="B7957" s="253" t="s">
        <v>527</v>
      </c>
      <c r="C7957" s="253" t="s">
        <v>554</v>
      </c>
      <c r="D7957" s="253" t="s">
        <v>4</v>
      </c>
      <c r="I7957" s="253"/>
      <c r="J7957" s="253">
        <f t="shared" si="126"/>
        <v>0</v>
      </c>
    </row>
    <row r="7958" spans="1:10">
      <c r="A7958" s="253">
        <v>8150</v>
      </c>
      <c r="B7958" s="253" t="s">
        <v>527</v>
      </c>
      <c r="C7958" s="253" t="s">
        <v>554</v>
      </c>
      <c r="D7958" s="253" t="s">
        <v>4</v>
      </c>
      <c r="I7958" s="253"/>
      <c r="J7958" s="253">
        <f t="shared" si="126"/>
        <v>0</v>
      </c>
    </row>
    <row r="7959" spans="1:10">
      <c r="A7959" s="253">
        <v>8151</v>
      </c>
      <c r="B7959" s="253" t="s">
        <v>527</v>
      </c>
      <c r="C7959" s="253" t="s">
        <v>554</v>
      </c>
      <c r="D7959" s="253" t="s">
        <v>4</v>
      </c>
      <c r="I7959" s="253"/>
      <c r="J7959" s="253">
        <f t="shared" si="126"/>
        <v>0</v>
      </c>
    </row>
    <row r="7960" spans="1:10">
      <c r="A7960" s="253">
        <v>8152</v>
      </c>
      <c r="B7960" s="253" t="s">
        <v>527</v>
      </c>
      <c r="C7960" s="253" t="s">
        <v>554</v>
      </c>
      <c r="D7960" s="253" t="s">
        <v>4</v>
      </c>
      <c r="I7960" s="253"/>
      <c r="J7960" s="253">
        <f t="shared" si="126"/>
        <v>0</v>
      </c>
    </row>
    <row r="7961" spans="1:10">
      <c r="A7961" s="253">
        <v>8153</v>
      </c>
      <c r="B7961" s="253" t="s">
        <v>527</v>
      </c>
      <c r="C7961" s="253" t="s">
        <v>554</v>
      </c>
      <c r="D7961" s="253" t="s">
        <v>4</v>
      </c>
      <c r="I7961" s="253"/>
      <c r="J7961" s="253">
        <f t="shared" si="126"/>
        <v>0</v>
      </c>
    </row>
    <row r="7962" spans="1:10">
      <c r="A7962" s="253">
        <v>8154</v>
      </c>
      <c r="B7962" s="253" t="s">
        <v>527</v>
      </c>
      <c r="C7962" s="253" t="s">
        <v>554</v>
      </c>
      <c r="D7962" s="253" t="s">
        <v>4</v>
      </c>
      <c r="I7962" s="253"/>
      <c r="J7962" s="253">
        <f t="shared" si="126"/>
        <v>0</v>
      </c>
    </row>
    <row r="7963" spans="1:10">
      <c r="A7963" s="253">
        <v>8155</v>
      </c>
      <c r="B7963" s="253" t="s">
        <v>527</v>
      </c>
      <c r="C7963" s="253" t="s">
        <v>554</v>
      </c>
      <c r="D7963" s="253" t="s">
        <v>4</v>
      </c>
      <c r="I7963" s="253"/>
      <c r="J7963" s="253">
        <f t="shared" si="126"/>
        <v>0</v>
      </c>
    </row>
    <row r="7964" spans="1:10">
      <c r="A7964" s="253">
        <v>8156</v>
      </c>
      <c r="B7964" s="253" t="s">
        <v>527</v>
      </c>
      <c r="C7964" s="253" t="s">
        <v>554</v>
      </c>
      <c r="D7964" s="253" t="s">
        <v>4</v>
      </c>
      <c r="I7964" s="253"/>
      <c r="J7964" s="253">
        <f t="shared" si="126"/>
        <v>0</v>
      </c>
    </row>
    <row r="7965" spans="1:10">
      <c r="A7965" s="253">
        <v>8157</v>
      </c>
      <c r="B7965" s="253" t="s">
        <v>527</v>
      </c>
      <c r="C7965" s="253" t="s">
        <v>554</v>
      </c>
      <c r="D7965" s="253" t="s">
        <v>4</v>
      </c>
      <c r="I7965" s="253"/>
      <c r="J7965" s="253">
        <f t="shared" si="126"/>
        <v>0</v>
      </c>
    </row>
    <row r="7966" spans="1:10">
      <c r="A7966" s="253">
        <v>8158</v>
      </c>
      <c r="B7966" s="253" t="s">
        <v>527</v>
      </c>
      <c r="C7966" s="253" t="s">
        <v>554</v>
      </c>
      <c r="D7966" s="253" t="s">
        <v>4</v>
      </c>
      <c r="I7966" s="253"/>
      <c r="J7966" s="253">
        <f t="shared" si="126"/>
        <v>0</v>
      </c>
    </row>
    <row r="7967" spans="1:10">
      <c r="A7967" s="253">
        <v>8159</v>
      </c>
      <c r="B7967" s="253" t="s">
        <v>527</v>
      </c>
      <c r="C7967" s="253" t="s">
        <v>554</v>
      </c>
      <c r="D7967" s="253" t="s">
        <v>4</v>
      </c>
      <c r="I7967" s="253"/>
      <c r="J7967" s="253">
        <f t="shared" si="126"/>
        <v>0</v>
      </c>
    </row>
    <row r="7968" spans="1:10">
      <c r="A7968" s="253">
        <v>8160</v>
      </c>
      <c r="B7968" s="253" t="s">
        <v>527</v>
      </c>
      <c r="C7968" s="253" t="s">
        <v>554</v>
      </c>
      <c r="D7968" s="253" t="s">
        <v>4</v>
      </c>
      <c r="I7968" s="253"/>
      <c r="J7968" s="253">
        <f t="shared" si="126"/>
        <v>0</v>
      </c>
    </row>
    <row r="7969" spans="1:10">
      <c r="A7969" s="253">
        <v>8161</v>
      </c>
      <c r="B7969" s="253" t="s">
        <v>527</v>
      </c>
      <c r="C7969" s="253" t="s">
        <v>554</v>
      </c>
      <c r="D7969" s="253" t="s">
        <v>4</v>
      </c>
      <c r="I7969" s="253"/>
      <c r="J7969" s="253">
        <f t="shared" si="126"/>
        <v>0</v>
      </c>
    </row>
    <row r="7970" spans="1:10">
      <c r="A7970" s="253">
        <v>8162</v>
      </c>
      <c r="B7970" s="253" t="s">
        <v>527</v>
      </c>
      <c r="C7970" s="253" t="s">
        <v>554</v>
      </c>
      <c r="D7970" s="253" t="s">
        <v>4</v>
      </c>
      <c r="I7970" s="253"/>
      <c r="J7970" s="253">
        <f t="shared" si="126"/>
        <v>0</v>
      </c>
    </row>
    <row r="7971" spans="1:10">
      <c r="A7971" s="253">
        <v>8163</v>
      </c>
      <c r="B7971" s="253" t="s">
        <v>527</v>
      </c>
      <c r="C7971" s="253" t="s">
        <v>554</v>
      </c>
      <c r="D7971" s="253" t="s">
        <v>4</v>
      </c>
      <c r="I7971" s="253"/>
      <c r="J7971" s="253">
        <f t="shared" si="126"/>
        <v>0</v>
      </c>
    </row>
    <row r="7972" spans="1:10">
      <c r="A7972" s="253">
        <v>8164</v>
      </c>
      <c r="B7972" s="253" t="s">
        <v>527</v>
      </c>
      <c r="C7972" s="253" t="s">
        <v>554</v>
      </c>
      <c r="D7972" s="253" t="s">
        <v>4</v>
      </c>
      <c r="I7972" s="253"/>
      <c r="J7972" s="253">
        <f t="shared" si="126"/>
        <v>0</v>
      </c>
    </row>
    <row r="7973" spans="1:10">
      <c r="A7973" s="253">
        <v>8165</v>
      </c>
      <c r="B7973" s="253" t="s">
        <v>527</v>
      </c>
      <c r="C7973" s="253" t="s">
        <v>554</v>
      </c>
      <c r="D7973" s="253" t="s">
        <v>4</v>
      </c>
      <c r="I7973" s="253"/>
      <c r="J7973" s="253">
        <f t="shared" si="126"/>
        <v>0</v>
      </c>
    </row>
    <row r="7974" spans="1:10">
      <c r="A7974" s="253">
        <v>8166</v>
      </c>
      <c r="B7974" s="253" t="s">
        <v>527</v>
      </c>
      <c r="C7974" s="253" t="s">
        <v>554</v>
      </c>
      <c r="D7974" s="253" t="s">
        <v>4</v>
      </c>
      <c r="I7974" s="253"/>
      <c r="J7974" s="253">
        <f t="shared" si="126"/>
        <v>0</v>
      </c>
    </row>
    <row r="7975" spans="1:10">
      <c r="A7975" s="253">
        <v>8167</v>
      </c>
      <c r="B7975" s="253" t="s">
        <v>527</v>
      </c>
      <c r="C7975" s="253" t="s">
        <v>554</v>
      </c>
      <c r="D7975" s="253" t="s">
        <v>4</v>
      </c>
      <c r="I7975" s="253"/>
      <c r="J7975" s="253">
        <f t="shared" si="126"/>
        <v>0</v>
      </c>
    </row>
    <row r="7976" spans="1:10">
      <c r="A7976" s="253">
        <v>8168</v>
      </c>
      <c r="B7976" s="253" t="s">
        <v>527</v>
      </c>
      <c r="C7976" s="253" t="s">
        <v>554</v>
      </c>
      <c r="D7976" s="253" t="s">
        <v>4</v>
      </c>
      <c r="I7976" s="253"/>
      <c r="J7976" s="253">
        <f t="shared" si="126"/>
        <v>0</v>
      </c>
    </row>
    <row r="7977" spans="1:10">
      <c r="A7977" s="253">
        <v>8169</v>
      </c>
      <c r="B7977" s="253" t="s">
        <v>527</v>
      </c>
      <c r="C7977" s="253" t="s">
        <v>554</v>
      </c>
      <c r="D7977" s="253" t="s">
        <v>4</v>
      </c>
      <c r="I7977" s="253"/>
      <c r="J7977" s="253">
        <f t="shared" si="126"/>
        <v>0</v>
      </c>
    </row>
    <row r="7978" spans="1:10">
      <c r="A7978" s="253">
        <v>8170</v>
      </c>
      <c r="B7978" s="253" t="s">
        <v>527</v>
      </c>
      <c r="C7978" s="253" t="s">
        <v>554</v>
      </c>
      <c r="D7978" s="253" t="s">
        <v>4</v>
      </c>
      <c r="I7978" s="253"/>
      <c r="J7978" s="253">
        <f t="shared" si="126"/>
        <v>0</v>
      </c>
    </row>
    <row r="7979" spans="1:10">
      <c r="A7979" s="253">
        <v>8171</v>
      </c>
      <c r="B7979" s="253" t="s">
        <v>527</v>
      </c>
      <c r="C7979" s="253" t="s">
        <v>554</v>
      </c>
      <c r="D7979" s="253" t="s">
        <v>4</v>
      </c>
      <c r="I7979" s="253"/>
      <c r="J7979" s="253">
        <f t="shared" si="126"/>
        <v>0</v>
      </c>
    </row>
    <row r="7980" spans="1:10">
      <c r="A7980" s="253">
        <v>8172</v>
      </c>
      <c r="B7980" s="253" t="s">
        <v>527</v>
      </c>
      <c r="C7980" s="253" t="s">
        <v>554</v>
      </c>
      <c r="D7980" s="253" t="s">
        <v>4</v>
      </c>
      <c r="I7980" s="253"/>
      <c r="J7980" s="253">
        <f t="shared" si="126"/>
        <v>0</v>
      </c>
    </row>
    <row r="7981" spans="1:10">
      <c r="A7981" s="253">
        <v>8173</v>
      </c>
      <c r="B7981" s="253" t="s">
        <v>527</v>
      </c>
      <c r="C7981" s="253" t="s">
        <v>554</v>
      </c>
      <c r="D7981" s="253" t="s">
        <v>4</v>
      </c>
      <c r="I7981" s="253"/>
      <c r="J7981" s="253">
        <f t="shared" si="126"/>
        <v>0</v>
      </c>
    </row>
    <row r="7982" spans="1:10">
      <c r="A7982" s="253">
        <v>8174</v>
      </c>
      <c r="B7982" s="253" t="s">
        <v>527</v>
      </c>
      <c r="C7982" s="253" t="s">
        <v>554</v>
      </c>
      <c r="D7982" s="253" t="s">
        <v>4</v>
      </c>
      <c r="I7982" s="253"/>
      <c r="J7982" s="253">
        <f t="shared" si="126"/>
        <v>0</v>
      </c>
    </row>
    <row r="7983" spans="1:10">
      <c r="A7983" s="253">
        <v>8175</v>
      </c>
      <c r="B7983" s="253" t="s">
        <v>527</v>
      </c>
      <c r="C7983" s="253" t="s">
        <v>554</v>
      </c>
      <c r="D7983" s="253" t="s">
        <v>4</v>
      </c>
      <c r="I7983" s="253"/>
      <c r="J7983" s="253">
        <f t="shared" si="126"/>
        <v>0</v>
      </c>
    </row>
    <row r="7984" spans="1:10">
      <c r="A7984" s="253">
        <v>8176</v>
      </c>
      <c r="B7984" s="253" t="s">
        <v>527</v>
      </c>
      <c r="C7984" s="253" t="s">
        <v>554</v>
      </c>
      <c r="D7984" s="253" t="s">
        <v>4</v>
      </c>
      <c r="I7984" s="253"/>
      <c r="J7984" s="253">
        <f t="shared" si="126"/>
        <v>0</v>
      </c>
    </row>
    <row r="7985" spans="1:10">
      <c r="A7985" s="253">
        <v>8177</v>
      </c>
      <c r="B7985" s="253" t="s">
        <v>527</v>
      </c>
      <c r="C7985" s="253" t="s">
        <v>554</v>
      </c>
      <c r="D7985" s="253" t="s">
        <v>4</v>
      </c>
      <c r="I7985" s="253"/>
      <c r="J7985" s="253">
        <f t="shared" si="126"/>
        <v>0</v>
      </c>
    </row>
    <row r="7986" spans="1:10">
      <c r="A7986" s="253">
        <v>8178</v>
      </c>
      <c r="B7986" s="253" t="s">
        <v>527</v>
      </c>
      <c r="C7986" s="253" t="s">
        <v>554</v>
      </c>
      <c r="D7986" s="253" t="s">
        <v>4</v>
      </c>
      <c r="I7986" s="253"/>
      <c r="J7986" s="253">
        <f t="shared" si="126"/>
        <v>0</v>
      </c>
    </row>
    <row r="7987" spans="1:10">
      <c r="A7987" s="253">
        <v>8179</v>
      </c>
      <c r="B7987" s="253" t="s">
        <v>527</v>
      </c>
      <c r="C7987" s="253" t="s">
        <v>554</v>
      </c>
      <c r="D7987" s="253" t="s">
        <v>4</v>
      </c>
      <c r="I7987" s="253"/>
      <c r="J7987" s="253">
        <f t="shared" si="126"/>
        <v>0</v>
      </c>
    </row>
    <row r="7988" spans="1:10">
      <c r="A7988" s="253">
        <v>8180</v>
      </c>
      <c r="B7988" s="253" t="s">
        <v>527</v>
      </c>
      <c r="C7988" s="253" t="s">
        <v>554</v>
      </c>
      <c r="D7988" s="253" t="s">
        <v>4</v>
      </c>
      <c r="I7988" s="253"/>
      <c r="J7988" s="253">
        <f t="shared" si="126"/>
        <v>0</v>
      </c>
    </row>
    <row r="7989" spans="1:10">
      <c r="A7989" s="253">
        <v>8181</v>
      </c>
      <c r="B7989" s="253" t="s">
        <v>527</v>
      </c>
      <c r="C7989" s="253" t="s">
        <v>554</v>
      </c>
      <c r="D7989" s="253" t="s">
        <v>4</v>
      </c>
      <c r="I7989" s="253"/>
      <c r="J7989" s="253">
        <f t="shared" si="126"/>
        <v>0</v>
      </c>
    </row>
    <row r="7990" spans="1:10">
      <c r="A7990" s="253">
        <v>8182</v>
      </c>
      <c r="B7990" s="253" t="s">
        <v>527</v>
      </c>
      <c r="C7990" s="253" t="s">
        <v>554</v>
      </c>
      <c r="D7990" s="253" t="s">
        <v>4</v>
      </c>
      <c r="I7990" s="253"/>
      <c r="J7990" s="253">
        <f t="shared" si="126"/>
        <v>0</v>
      </c>
    </row>
    <row r="7991" spans="1:10">
      <c r="A7991" s="253">
        <v>8183</v>
      </c>
      <c r="B7991" s="253" t="s">
        <v>527</v>
      </c>
      <c r="C7991" s="253" t="s">
        <v>554</v>
      </c>
      <c r="D7991" s="253" t="s">
        <v>4</v>
      </c>
      <c r="I7991" s="253"/>
      <c r="J7991" s="253">
        <f t="shared" si="126"/>
        <v>0</v>
      </c>
    </row>
    <row r="7992" spans="1:10">
      <c r="A7992" s="253">
        <v>8184</v>
      </c>
      <c r="B7992" s="253" t="s">
        <v>527</v>
      </c>
      <c r="C7992" s="253" t="s">
        <v>554</v>
      </c>
      <c r="D7992" s="253" t="s">
        <v>4</v>
      </c>
      <c r="I7992" s="253"/>
      <c r="J7992" s="253">
        <f t="shared" si="126"/>
        <v>0</v>
      </c>
    </row>
    <row r="7993" spans="1:10">
      <c r="A7993" s="253">
        <v>8185</v>
      </c>
      <c r="B7993" s="253" t="s">
        <v>527</v>
      </c>
      <c r="C7993" s="253" t="s">
        <v>554</v>
      </c>
      <c r="D7993" s="253" t="s">
        <v>4</v>
      </c>
      <c r="I7993" s="253"/>
      <c r="J7993" s="253">
        <f t="shared" si="126"/>
        <v>0</v>
      </c>
    </row>
    <row r="7994" spans="1:10">
      <c r="A7994" s="253">
        <v>8186</v>
      </c>
      <c r="B7994" s="253" t="s">
        <v>527</v>
      </c>
      <c r="C7994" s="253" t="s">
        <v>554</v>
      </c>
      <c r="D7994" s="253" t="s">
        <v>4</v>
      </c>
      <c r="I7994" s="253"/>
      <c r="J7994" s="253">
        <f t="shared" si="126"/>
        <v>0</v>
      </c>
    </row>
    <row r="7995" spans="1:10">
      <c r="A7995" s="253">
        <v>8187</v>
      </c>
      <c r="B7995" s="253" t="s">
        <v>527</v>
      </c>
      <c r="C7995" s="253" t="s">
        <v>554</v>
      </c>
      <c r="D7995" s="253" t="s">
        <v>4</v>
      </c>
      <c r="I7995" s="253"/>
      <c r="J7995" s="253">
        <f t="shared" si="126"/>
        <v>0</v>
      </c>
    </row>
    <row r="7996" spans="1:10">
      <c r="A7996" s="253">
        <v>8188</v>
      </c>
      <c r="B7996" s="253" t="s">
        <v>527</v>
      </c>
      <c r="C7996" s="253" t="s">
        <v>554</v>
      </c>
      <c r="D7996" s="253" t="s">
        <v>4</v>
      </c>
      <c r="I7996" s="253"/>
      <c r="J7996" s="253">
        <f t="shared" si="126"/>
        <v>0</v>
      </c>
    </row>
    <row r="7997" spans="1:10">
      <c r="A7997" s="253">
        <v>8189</v>
      </c>
      <c r="B7997" s="253" t="s">
        <v>527</v>
      </c>
      <c r="C7997" s="253" t="s">
        <v>554</v>
      </c>
      <c r="D7997" s="253" t="s">
        <v>4</v>
      </c>
      <c r="I7997" s="253"/>
      <c r="J7997" s="253">
        <f t="shared" si="126"/>
        <v>0</v>
      </c>
    </row>
    <row r="7998" spans="1:10">
      <c r="A7998" s="253">
        <v>8190</v>
      </c>
      <c r="B7998" s="253" t="s">
        <v>527</v>
      </c>
      <c r="C7998" s="253" t="s">
        <v>554</v>
      </c>
      <c r="D7998" s="253" t="s">
        <v>4</v>
      </c>
      <c r="I7998" s="253"/>
      <c r="J7998" s="253">
        <f t="shared" si="126"/>
        <v>0</v>
      </c>
    </row>
    <row r="7999" spans="1:10">
      <c r="A7999" s="253">
        <v>8191</v>
      </c>
      <c r="B7999" s="253" t="s">
        <v>527</v>
      </c>
      <c r="C7999" s="253" t="s">
        <v>554</v>
      </c>
      <c r="D7999" s="253" t="s">
        <v>4</v>
      </c>
      <c r="I7999" s="253"/>
      <c r="J7999" s="253">
        <f t="shared" si="126"/>
        <v>0</v>
      </c>
    </row>
    <row r="8000" spans="1:10">
      <c r="A8000" s="253">
        <v>8192</v>
      </c>
      <c r="B8000" s="253" t="s">
        <v>527</v>
      </c>
      <c r="C8000" s="253" t="s">
        <v>554</v>
      </c>
      <c r="D8000" s="253" t="s">
        <v>4</v>
      </c>
      <c r="I8000" s="253"/>
      <c r="J8000" s="253">
        <f t="shared" si="126"/>
        <v>0</v>
      </c>
    </row>
    <row r="8001" spans="1:10">
      <c r="A8001" s="253">
        <v>8193</v>
      </c>
      <c r="B8001" s="253" t="s">
        <v>527</v>
      </c>
      <c r="C8001" s="253" t="s">
        <v>554</v>
      </c>
      <c r="D8001" s="253" t="s">
        <v>4</v>
      </c>
      <c r="I8001" s="253"/>
      <c r="J8001" s="253">
        <f t="shared" si="126"/>
        <v>0</v>
      </c>
    </row>
    <row r="8002" spans="1:10">
      <c r="A8002" s="253">
        <v>8194</v>
      </c>
      <c r="B8002" s="253" t="s">
        <v>527</v>
      </c>
      <c r="C8002" s="253" t="s">
        <v>554</v>
      </c>
      <c r="D8002" s="253" t="s">
        <v>4</v>
      </c>
      <c r="I8002" s="253"/>
      <c r="J8002" s="253">
        <f t="shared" si="126"/>
        <v>0</v>
      </c>
    </row>
    <row r="8003" spans="1:10">
      <c r="A8003" s="253">
        <v>8195</v>
      </c>
      <c r="B8003" s="253" t="s">
        <v>527</v>
      </c>
      <c r="C8003" s="253" t="s">
        <v>554</v>
      </c>
      <c r="D8003" s="253" t="s">
        <v>4</v>
      </c>
      <c r="I8003" s="253"/>
      <c r="J8003" s="253">
        <f t="shared" si="126"/>
        <v>0</v>
      </c>
    </row>
    <row r="8004" spans="1:10">
      <c r="A8004" s="253">
        <v>8196</v>
      </c>
      <c r="B8004" s="253" t="s">
        <v>527</v>
      </c>
      <c r="C8004" s="253" t="s">
        <v>554</v>
      </c>
      <c r="D8004" s="253" t="s">
        <v>4</v>
      </c>
      <c r="I8004" s="253"/>
      <c r="J8004" s="253">
        <f t="shared" si="126"/>
        <v>0</v>
      </c>
    </row>
    <row r="8005" spans="1:10">
      <c r="A8005" s="253">
        <v>8197</v>
      </c>
      <c r="B8005" s="253" t="s">
        <v>527</v>
      </c>
      <c r="C8005" s="253" t="s">
        <v>554</v>
      </c>
      <c r="D8005" s="253" t="s">
        <v>4</v>
      </c>
      <c r="I8005" s="253"/>
      <c r="J8005" s="253">
        <f t="shared" si="126"/>
        <v>0</v>
      </c>
    </row>
    <row r="8006" spans="1:10">
      <c r="A8006" s="253">
        <v>8198</v>
      </c>
      <c r="B8006" s="253" t="s">
        <v>527</v>
      </c>
      <c r="C8006" s="253" t="s">
        <v>554</v>
      </c>
      <c r="D8006" s="253" t="s">
        <v>4</v>
      </c>
      <c r="I8006" s="253"/>
      <c r="J8006" s="253">
        <f t="shared" si="126"/>
        <v>0</v>
      </c>
    </row>
    <row r="8007" spans="1:10">
      <c r="A8007" s="253">
        <v>8199</v>
      </c>
      <c r="B8007" s="253" t="s">
        <v>527</v>
      </c>
      <c r="C8007" s="253" t="s">
        <v>554</v>
      </c>
      <c r="D8007" s="253" t="s">
        <v>4</v>
      </c>
      <c r="I8007" s="253"/>
      <c r="J8007" s="253">
        <f t="shared" si="126"/>
        <v>0</v>
      </c>
    </row>
    <row r="8008" spans="1:10">
      <c r="A8008" s="253">
        <v>8200</v>
      </c>
      <c r="B8008" s="253" t="s">
        <v>527</v>
      </c>
      <c r="C8008" s="253" t="s">
        <v>554</v>
      </c>
      <c r="D8008" s="253" t="s">
        <v>4</v>
      </c>
      <c r="I8008" s="253"/>
      <c r="J8008" s="253">
        <f t="shared" si="126"/>
        <v>0</v>
      </c>
    </row>
    <row r="8009" spans="1:10">
      <c r="A8009" s="253">
        <v>8201</v>
      </c>
      <c r="B8009" s="253" t="s">
        <v>527</v>
      </c>
      <c r="C8009" s="253" t="s">
        <v>554</v>
      </c>
      <c r="D8009" s="253" t="s">
        <v>4</v>
      </c>
      <c r="I8009" s="253"/>
      <c r="J8009" s="253">
        <f t="shared" ref="J8009:J8072" si="127">IF(E8009="Category 1",1,IF(E8009="Category 2",2,IF(E8009="Category 3",3,0)))</f>
        <v>0</v>
      </c>
    </row>
    <row r="8010" spans="1:10">
      <c r="A8010" s="253">
        <v>8202</v>
      </c>
      <c r="B8010" s="253" t="s">
        <v>527</v>
      </c>
      <c r="C8010" s="253" t="s">
        <v>554</v>
      </c>
      <c r="D8010" s="253" t="s">
        <v>4</v>
      </c>
      <c r="I8010" s="253"/>
      <c r="J8010" s="253">
        <f t="shared" si="127"/>
        <v>0</v>
      </c>
    </row>
    <row r="8011" spans="1:10">
      <c r="A8011" s="253">
        <v>8203</v>
      </c>
      <c r="B8011" s="253" t="s">
        <v>527</v>
      </c>
      <c r="C8011" s="253" t="s">
        <v>554</v>
      </c>
      <c r="D8011" s="253" t="s">
        <v>4</v>
      </c>
      <c r="I8011" s="253"/>
      <c r="J8011" s="253">
        <f t="shared" si="127"/>
        <v>0</v>
      </c>
    </row>
    <row r="8012" spans="1:10">
      <c r="A8012" s="253">
        <v>8204</v>
      </c>
      <c r="B8012" s="253" t="s">
        <v>527</v>
      </c>
      <c r="C8012" s="253" t="s">
        <v>554</v>
      </c>
      <c r="D8012" s="253" t="s">
        <v>4</v>
      </c>
      <c r="I8012" s="253"/>
      <c r="J8012" s="253">
        <f t="shared" si="127"/>
        <v>0</v>
      </c>
    </row>
    <row r="8013" spans="1:10">
      <c r="A8013" s="253">
        <v>8205</v>
      </c>
      <c r="B8013" s="253" t="s">
        <v>527</v>
      </c>
      <c r="C8013" s="253" t="s">
        <v>554</v>
      </c>
      <c r="D8013" s="253" t="s">
        <v>4</v>
      </c>
      <c r="I8013" s="253"/>
      <c r="J8013" s="253">
        <f t="shared" si="127"/>
        <v>0</v>
      </c>
    </row>
    <row r="8014" spans="1:10">
      <c r="A8014" s="253">
        <v>8206</v>
      </c>
      <c r="B8014" s="253" t="s">
        <v>527</v>
      </c>
      <c r="C8014" s="253" t="s">
        <v>554</v>
      </c>
      <c r="D8014" s="253" t="s">
        <v>4</v>
      </c>
      <c r="I8014" s="253"/>
      <c r="J8014" s="253">
        <f t="shared" si="127"/>
        <v>0</v>
      </c>
    </row>
    <row r="8015" spans="1:10">
      <c r="A8015" s="253">
        <v>8207</v>
      </c>
      <c r="B8015" s="253" t="s">
        <v>527</v>
      </c>
      <c r="C8015" s="253" t="s">
        <v>554</v>
      </c>
      <c r="D8015" s="253" t="s">
        <v>4</v>
      </c>
      <c r="I8015" s="253"/>
      <c r="J8015" s="253">
        <f t="shared" si="127"/>
        <v>0</v>
      </c>
    </row>
    <row r="8016" spans="1:10">
      <c r="A8016" s="253">
        <v>8208</v>
      </c>
      <c r="B8016" s="253" t="s">
        <v>527</v>
      </c>
      <c r="C8016" s="253" t="s">
        <v>554</v>
      </c>
      <c r="D8016" s="253" t="s">
        <v>4</v>
      </c>
      <c r="I8016" s="253"/>
      <c r="J8016" s="253">
        <f t="shared" si="127"/>
        <v>0</v>
      </c>
    </row>
    <row r="8017" spans="1:10">
      <c r="A8017" s="253">
        <v>8209</v>
      </c>
      <c r="B8017" s="253" t="s">
        <v>527</v>
      </c>
      <c r="C8017" s="253" t="s">
        <v>554</v>
      </c>
      <c r="D8017" s="253" t="s">
        <v>4</v>
      </c>
      <c r="I8017" s="253"/>
      <c r="J8017" s="253">
        <f t="shared" si="127"/>
        <v>0</v>
      </c>
    </row>
    <row r="8018" spans="1:10">
      <c r="A8018" s="253">
        <v>8210</v>
      </c>
      <c r="B8018" s="253" t="s">
        <v>527</v>
      </c>
      <c r="C8018" s="253" t="s">
        <v>554</v>
      </c>
      <c r="D8018" s="253" t="s">
        <v>4</v>
      </c>
      <c r="I8018" s="253"/>
      <c r="J8018" s="253">
        <f t="shared" si="127"/>
        <v>0</v>
      </c>
    </row>
    <row r="8019" spans="1:10">
      <c r="A8019" s="253">
        <v>8211</v>
      </c>
      <c r="B8019" s="253" t="s">
        <v>527</v>
      </c>
      <c r="C8019" s="253" t="s">
        <v>554</v>
      </c>
      <c r="D8019" s="253" t="s">
        <v>4</v>
      </c>
      <c r="I8019" s="253"/>
      <c r="J8019" s="253">
        <f t="shared" si="127"/>
        <v>0</v>
      </c>
    </row>
    <row r="8020" spans="1:10">
      <c r="A8020" s="253">
        <v>8212</v>
      </c>
      <c r="B8020" s="253" t="s">
        <v>527</v>
      </c>
      <c r="C8020" s="253" t="s">
        <v>554</v>
      </c>
      <c r="D8020" s="253" t="s">
        <v>4</v>
      </c>
      <c r="I8020" s="253"/>
      <c r="J8020" s="253">
        <f t="shared" si="127"/>
        <v>0</v>
      </c>
    </row>
    <row r="8021" spans="1:10">
      <c r="A8021" s="253">
        <v>8213</v>
      </c>
      <c r="B8021" s="253" t="s">
        <v>527</v>
      </c>
      <c r="C8021" s="253" t="s">
        <v>554</v>
      </c>
      <c r="D8021" s="253" t="s">
        <v>4</v>
      </c>
      <c r="I8021" s="253"/>
      <c r="J8021" s="253">
        <f t="shared" si="127"/>
        <v>0</v>
      </c>
    </row>
    <row r="8022" spans="1:10">
      <c r="A8022" s="253">
        <v>8214</v>
      </c>
      <c r="B8022" s="253" t="s">
        <v>527</v>
      </c>
      <c r="C8022" s="253" t="s">
        <v>554</v>
      </c>
      <c r="D8022" s="253" t="s">
        <v>4</v>
      </c>
      <c r="I8022" s="253"/>
      <c r="J8022" s="253">
        <f t="shared" si="127"/>
        <v>0</v>
      </c>
    </row>
    <row r="8023" spans="1:10">
      <c r="A8023" s="253">
        <v>8215</v>
      </c>
      <c r="B8023" s="253" t="s">
        <v>527</v>
      </c>
      <c r="C8023" s="253" t="s">
        <v>554</v>
      </c>
      <c r="D8023" s="253" t="s">
        <v>4</v>
      </c>
      <c r="I8023" s="253"/>
      <c r="J8023" s="253">
        <f t="shared" si="127"/>
        <v>0</v>
      </c>
    </row>
    <row r="8024" spans="1:10">
      <c r="A8024" s="253">
        <v>8216</v>
      </c>
      <c r="B8024" s="253" t="s">
        <v>527</v>
      </c>
      <c r="C8024" s="253" t="s">
        <v>554</v>
      </c>
      <c r="D8024" s="253" t="s">
        <v>4</v>
      </c>
      <c r="I8024" s="253"/>
      <c r="J8024" s="253">
        <f t="shared" si="127"/>
        <v>0</v>
      </c>
    </row>
    <row r="8025" spans="1:10">
      <c r="A8025" s="253">
        <v>8217</v>
      </c>
      <c r="B8025" s="253" t="s">
        <v>527</v>
      </c>
      <c r="C8025" s="253" t="s">
        <v>554</v>
      </c>
      <c r="D8025" s="253" t="s">
        <v>4</v>
      </c>
      <c r="I8025" s="253"/>
      <c r="J8025" s="253">
        <f t="shared" si="127"/>
        <v>0</v>
      </c>
    </row>
    <row r="8026" spans="1:10">
      <c r="A8026" s="253">
        <v>8218</v>
      </c>
      <c r="B8026" s="253" t="s">
        <v>527</v>
      </c>
      <c r="C8026" s="253" t="s">
        <v>554</v>
      </c>
      <c r="D8026" s="253" t="s">
        <v>4</v>
      </c>
      <c r="I8026" s="253"/>
      <c r="J8026" s="253">
        <f t="shared" si="127"/>
        <v>0</v>
      </c>
    </row>
    <row r="8027" spans="1:10">
      <c r="A8027" s="253">
        <v>8219</v>
      </c>
      <c r="B8027" s="253" t="s">
        <v>527</v>
      </c>
      <c r="C8027" s="253" t="s">
        <v>554</v>
      </c>
      <c r="D8027" s="253" t="s">
        <v>4</v>
      </c>
      <c r="I8027" s="253"/>
      <c r="J8027" s="253">
        <f t="shared" si="127"/>
        <v>0</v>
      </c>
    </row>
    <row r="8028" spans="1:10">
      <c r="A8028" s="253">
        <v>8220</v>
      </c>
      <c r="B8028" s="253" t="s">
        <v>527</v>
      </c>
      <c r="C8028" s="253" t="s">
        <v>554</v>
      </c>
      <c r="D8028" s="253" t="s">
        <v>4</v>
      </c>
      <c r="I8028" s="253"/>
      <c r="J8028" s="253">
        <f t="shared" si="127"/>
        <v>0</v>
      </c>
    </row>
    <row r="8029" spans="1:10">
      <c r="A8029" s="253">
        <v>8221</v>
      </c>
      <c r="B8029" s="253" t="s">
        <v>527</v>
      </c>
      <c r="C8029" s="253" t="s">
        <v>554</v>
      </c>
      <c r="D8029" s="253" t="s">
        <v>4</v>
      </c>
      <c r="I8029" s="253"/>
      <c r="J8029" s="253">
        <f t="shared" si="127"/>
        <v>0</v>
      </c>
    </row>
    <row r="8030" spans="1:10">
      <c r="A8030" s="253">
        <v>8222</v>
      </c>
      <c r="B8030" s="253" t="s">
        <v>527</v>
      </c>
      <c r="C8030" s="253" t="s">
        <v>554</v>
      </c>
      <c r="D8030" s="253" t="s">
        <v>4</v>
      </c>
      <c r="I8030" s="253"/>
      <c r="J8030" s="253">
        <f t="shared" si="127"/>
        <v>0</v>
      </c>
    </row>
    <row r="8031" spans="1:10">
      <c r="A8031" s="253">
        <v>8223</v>
      </c>
      <c r="B8031" s="253" t="s">
        <v>527</v>
      </c>
      <c r="C8031" s="253" t="s">
        <v>554</v>
      </c>
      <c r="D8031" s="253" t="s">
        <v>4</v>
      </c>
      <c r="I8031" s="253"/>
      <c r="J8031" s="253">
        <f t="shared" si="127"/>
        <v>0</v>
      </c>
    </row>
    <row r="8032" spans="1:10">
      <c r="A8032" s="253">
        <v>8224</v>
      </c>
      <c r="B8032" s="253" t="s">
        <v>527</v>
      </c>
      <c r="C8032" s="253" t="s">
        <v>554</v>
      </c>
      <c r="D8032" s="253" t="s">
        <v>4</v>
      </c>
      <c r="I8032" s="253"/>
      <c r="J8032" s="253">
        <f t="shared" si="127"/>
        <v>0</v>
      </c>
    </row>
    <row r="8033" spans="1:10">
      <c r="A8033" s="253">
        <v>8225</v>
      </c>
      <c r="B8033" s="253" t="s">
        <v>527</v>
      </c>
      <c r="C8033" s="253" t="s">
        <v>554</v>
      </c>
      <c r="D8033" s="253" t="s">
        <v>4</v>
      </c>
      <c r="I8033" s="253"/>
      <c r="J8033" s="253">
        <f t="shared" si="127"/>
        <v>0</v>
      </c>
    </row>
    <row r="8034" spans="1:10">
      <c r="A8034" s="253">
        <v>8226</v>
      </c>
      <c r="B8034" s="253" t="s">
        <v>527</v>
      </c>
      <c r="C8034" s="253" t="s">
        <v>554</v>
      </c>
      <c r="D8034" s="253" t="s">
        <v>4</v>
      </c>
      <c r="I8034" s="253"/>
      <c r="J8034" s="253">
        <f t="shared" si="127"/>
        <v>0</v>
      </c>
    </row>
    <row r="8035" spans="1:10">
      <c r="A8035" s="253">
        <v>8227</v>
      </c>
      <c r="B8035" s="253" t="s">
        <v>527</v>
      </c>
      <c r="C8035" s="253" t="s">
        <v>554</v>
      </c>
      <c r="D8035" s="253" t="s">
        <v>4</v>
      </c>
      <c r="I8035" s="253"/>
      <c r="J8035" s="253">
        <f t="shared" si="127"/>
        <v>0</v>
      </c>
    </row>
    <row r="8036" spans="1:10">
      <c r="A8036" s="253">
        <v>8228</v>
      </c>
      <c r="B8036" s="253" t="s">
        <v>527</v>
      </c>
      <c r="C8036" s="253" t="s">
        <v>554</v>
      </c>
      <c r="D8036" s="253" t="s">
        <v>4</v>
      </c>
      <c r="I8036" s="253"/>
      <c r="J8036" s="253">
        <f t="shared" si="127"/>
        <v>0</v>
      </c>
    </row>
    <row r="8037" spans="1:10">
      <c r="A8037" s="253">
        <v>8229</v>
      </c>
      <c r="B8037" s="253" t="s">
        <v>527</v>
      </c>
      <c r="C8037" s="253" t="s">
        <v>554</v>
      </c>
      <c r="D8037" s="253" t="s">
        <v>4</v>
      </c>
      <c r="I8037" s="253"/>
      <c r="J8037" s="253">
        <f t="shared" si="127"/>
        <v>0</v>
      </c>
    </row>
    <row r="8038" spans="1:10">
      <c r="A8038" s="253">
        <v>8230</v>
      </c>
      <c r="B8038" s="253" t="s">
        <v>527</v>
      </c>
      <c r="C8038" s="253" t="s">
        <v>554</v>
      </c>
      <c r="D8038" s="253" t="s">
        <v>4</v>
      </c>
      <c r="I8038" s="253"/>
      <c r="J8038" s="253">
        <f t="shared" si="127"/>
        <v>0</v>
      </c>
    </row>
    <row r="8039" spans="1:10">
      <c r="A8039" s="253">
        <v>8231</v>
      </c>
      <c r="B8039" s="253" t="s">
        <v>527</v>
      </c>
      <c r="C8039" s="253" t="s">
        <v>554</v>
      </c>
      <c r="D8039" s="253" t="s">
        <v>4</v>
      </c>
      <c r="I8039" s="253"/>
      <c r="J8039" s="253">
        <f t="shared" si="127"/>
        <v>0</v>
      </c>
    </row>
    <row r="8040" spans="1:10">
      <c r="A8040" s="253">
        <v>8232</v>
      </c>
      <c r="B8040" s="253" t="s">
        <v>527</v>
      </c>
      <c r="C8040" s="253" t="s">
        <v>554</v>
      </c>
      <c r="D8040" s="253" t="s">
        <v>4</v>
      </c>
      <c r="I8040" s="253"/>
      <c r="J8040" s="253">
        <f t="shared" si="127"/>
        <v>0</v>
      </c>
    </row>
    <row r="8041" spans="1:10">
      <c r="A8041" s="253">
        <v>8233</v>
      </c>
      <c r="B8041" s="253" t="s">
        <v>527</v>
      </c>
      <c r="C8041" s="253" t="s">
        <v>554</v>
      </c>
      <c r="D8041" s="253" t="s">
        <v>4</v>
      </c>
      <c r="I8041" s="253"/>
      <c r="J8041" s="253">
        <f t="shared" si="127"/>
        <v>0</v>
      </c>
    </row>
    <row r="8042" spans="1:10">
      <c r="A8042" s="253">
        <v>8234</v>
      </c>
      <c r="B8042" s="253" t="s">
        <v>527</v>
      </c>
      <c r="C8042" s="253" t="s">
        <v>554</v>
      </c>
      <c r="D8042" s="253" t="s">
        <v>4</v>
      </c>
      <c r="I8042" s="253"/>
      <c r="J8042" s="253">
        <f t="shared" si="127"/>
        <v>0</v>
      </c>
    </row>
    <row r="8043" spans="1:10">
      <c r="A8043" s="253">
        <v>8235</v>
      </c>
      <c r="B8043" s="253" t="s">
        <v>527</v>
      </c>
      <c r="C8043" s="253" t="s">
        <v>554</v>
      </c>
      <c r="D8043" s="253" t="s">
        <v>4</v>
      </c>
      <c r="I8043" s="253"/>
      <c r="J8043" s="253">
        <f t="shared" si="127"/>
        <v>0</v>
      </c>
    </row>
    <row r="8044" spans="1:10">
      <c r="A8044" s="253">
        <v>8236</v>
      </c>
      <c r="B8044" s="253" t="s">
        <v>527</v>
      </c>
      <c r="C8044" s="253" t="s">
        <v>554</v>
      </c>
      <c r="D8044" s="253" t="s">
        <v>4</v>
      </c>
      <c r="I8044" s="253"/>
      <c r="J8044" s="253">
        <f t="shared" si="127"/>
        <v>0</v>
      </c>
    </row>
    <row r="8045" spans="1:10">
      <c r="A8045" s="253">
        <v>8237</v>
      </c>
      <c r="B8045" s="253" t="s">
        <v>527</v>
      </c>
      <c r="C8045" s="253" t="s">
        <v>554</v>
      </c>
      <c r="D8045" s="253" t="s">
        <v>4</v>
      </c>
      <c r="I8045" s="253"/>
      <c r="J8045" s="253">
        <f t="shared" si="127"/>
        <v>0</v>
      </c>
    </row>
    <row r="8046" spans="1:10">
      <c r="A8046" s="253">
        <v>8238</v>
      </c>
      <c r="B8046" s="253" t="s">
        <v>527</v>
      </c>
      <c r="C8046" s="253" t="s">
        <v>554</v>
      </c>
      <c r="D8046" s="253" t="s">
        <v>4</v>
      </c>
      <c r="I8046" s="253"/>
      <c r="J8046" s="253">
        <f t="shared" si="127"/>
        <v>0</v>
      </c>
    </row>
    <row r="8047" spans="1:10">
      <c r="A8047" s="253">
        <v>8239</v>
      </c>
      <c r="B8047" s="253" t="s">
        <v>527</v>
      </c>
      <c r="C8047" s="253" t="s">
        <v>554</v>
      </c>
      <c r="D8047" s="253" t="s">
        <v>4</v>
      </c>
      <c r="I8047" s="253"/>
      <c r="J8047" s="253">
        <f t="shared" si="127"/>
        <v>0</v>
      </c>
    </row>
    <row r="8048" spans="1:10">
      <c r="A8048" s="253">
        <v>8240</v>
      </c>
      <c r="B8048" s="253" t="s">
        <v>527</v>
      </c>
      <c r="C8048" s="253" t="s">
        <v>554</v>
      </c>
      <c r="D8048" s="253" t="s">
        <v>4</v>
      </c>
      <c r="I8048" s="253"/>
      <c r="J8048" s="253">
        <f t="shared" si="127"/>
        <v>0</v>
      </c>
    </row>
    <row r="8049" spans="1:10">
      <c r="A8049" s="253">
        <v>8241</v>
      </c>
      <c r="B8049" s="253" t="s">
        <v>527</v>
      </c>
      <c r="C8049" s="253" t="s">
        <v>554</v>
      </c>
      <c r="D8049" s="253" t="s">
        <v>4</v>
      </c>
      <c r="I8049" s="253"/>
      <c r="J8049" s="253">
        <f t="shared" si="127"/>
        <v>0</v>
      </c>
    </row>
    <row r="8050" spans="1:10">
      <c r="A8050" s="253">
        <v>8242</v>
      </c>
      <c r="B8050" s="253" t="s">
        <v>527</v>
      </c>
      <c r="C8050" s="253" t="s">
        <v>554</v>
      </c>
      <c r="D8050" s="253" t="s">
        <v>4</v>
      </c>
      <c r="I8050" s="253"/>
      <c r="J8050" s="253">
        <f t="shared" si="127"/>
        <v>0</v>
      </c>
    </row>
    <row r="8051" spans="1:10">
      <c r="A8051" s="253">
        <v>8243</v>
      </c>
      <c r="B8051" s="253" t="s">
        <v>527</v>
      </c>
      <c r="C8051" s="253" t="s">
        <v>554</v>
      </c>
      <c r="D8051" s="253" t="s">
        <v>4</v>
      </c>
      <c r="I8051" s="253"/>
      <c r="J8051" s="253">
        <f t="shared" si="127"/>
        <v>0</v>
      </c>
    </row>
    <row r="8052" spans="1:10">
      <c r="A8052" s="253">
        <v>8244</v>
      </c>
      <c r="B8052" s="253" t="s">
        <v>527</v>
      </c>
      <c r="C8052" s="253" t="s">
        <v>554</v>
      </c>
      <c r="D8052" s="253" t="s">
        <v>4</v>
      </c>
      <c r="I8052" s="253"/>
      <c r="J8052" s="253">
        <f t="shared" si="127"/>
        <v>0</v>
      </c>
    </row>
    <row r="8053" spans="1:10">
      <c r="A8053" s="253">
        <v>8245</v>
      </c>
      <c r="B8053" s="253" t="s">
        <v>527</v>
      </c>
      <c r="C8053" s="253" t="s">
        <v>554</v>
      </c>
      <c r="D8053" s="253" t="s">
        <v>4</v>
      </c>
      <c r="I8053" s="253"/>
      <c r="J8053" s="253">
        <f t="shared" si="127"/>
        <v>0</v>
      </c>
    </row>
    <row r="8054" spans="1:10">
      <c r="A8054" s="253">
        <v>8246</v>
      </c>
      <c r="B8054" s="253" t="s">
        <v>527</v>
      </c>
      <c r="C8054" s="253" t="s">
        <v>554</v>
      </c>
      <c r="D8054" s="253" t="s">
        <v>4</v>
      </c>
      <c r="I8054" s="253"/>
      <c r="J8054" s="253">
        <f t="shared" si="127"/>
        <v>0</v>
      </c>
    </row>
    <row r="8055" spans="1:10">
      <c r="A8055" s="253">
        <v>8247</v>
      </c>
      <c r="B8055" s="253" t="s">
        <v>527</v>
      </c>
      <c r="C8055" s="253" t="s">
        <v>554</v>
      </c>
      <c r="D8055" s="253" t="s">
        <v>4</v>
      </c>
      <c r="I8055" s="253"/>
      <c r="J8055" s="253">
        <f t="shared" si="127"/>
        <v>0</v>
      </c>
    </row>
    <row r="8056" spans="1:10">
      <c r="A8056" s="253">
        <v>8248</v>
      </c>
      <c r="B8056" s="253" t="s">
        <v>527</v>
      </c>
      <c r="C8056" s="253" t="s">
        <v>554</v>
      </c>
      <c r="D8056" s="253" t="s">
        <v>4</v>
      </c>
      <c r="I8056" s="253"/>
      <c r="J8056" s="253">
        <f t="shared" si="127"/>
        <v>0</v>
      </c>
    </row>
    <row r="8057" spans="1:10">
      <c r="A8057" s="253">
        <v>8249</v>
      </c>
      <c r="B8057" s="253" t="s">
        <v>527</v>
      </c>
      <c r="C8057" s="253" t="s">
        <v>554</v>
      </c>
      <c r="D8057" s="253" t="s">
        <v>4</v>
      </c>
      <c r="I8057" s="253"/>
      <c r="J8057" s="253">
        <f t="shared" si="127"/>
        <v>0</v>
      </c>
    </row>
    <row r="8058" spans="1:10">
      <c r="A8058" s="253">
        <v>8250</v>
      </c>
      <c r="B8058" s="253" t="s">
        <v>527</v>
      </c>
      <c r="C8058" s="253" t="s">
        <v>554</v>
      </c>
      <c r="D8058" s="253" t="s">
        <v>4</v>
      </c>
      <c r="I8058" s="253"/>
      <c r="J8058" s="253">
        <f t="shared" si="127"/>
        <v>0</v>
      </c>
    </row>
    <row r="8059" spans="1:10">
      <c r="A8059" s="253">
        <v>8251</v>
      </c>
      <c r="B8059" s="253" t="s">
        <v>527</v>
      </c>
      <c r="C8059" s="253" t="s">
        <v>554</v>
      </c>
      <c r="D8059" s="253" t="s">
        <v>4</v>
      </c>
      <c r="I8059" s="253"/>
      <c r="J8059" s="253">
        <f t="shared" si="127"/>
        <v>0</v>
      </c>
    </row>
    <row r="8060" spans="1:10">
      <c r="A8060" s="253">
        <v>8252</v>
      </c>
      <c r="B8060" s="253" t="s">
        <v>527</v>
      </c>
      <c r="C8060" s="253" t="s">
        <v>554</v>
      </c>
      <c r="D8060" s="253" t="s">
        <v>4</v>
      </c>
      <c r="I8060" s="253"/>
      <c r="J8060" s="253">
        <f t="shared" si="127"/>
        <v>0</v>
      </c>
    </row>
    <row r="8061" spans="1:10">
      <c r="A8061" s="253">
        <v>8253</v>
      </c>
      <c r="B8061" s="253" t="s">
        <v>527</v>
      </c>
      <c r="C8061" s="253" t="s">
        <v>554</v>
      </c>
      <c r="D8061" s="253" t="s">
        <v>4</v>
      </c>
      <c r="I8061" s="253"/>
      <c r="J8061" s="253">
        <f t="shared" si="127"/>
        <v>0</v>
      </c>
    </row>
    <row r="8062" spans="1:10">
      <c r="A8062" s="253">
        <v>8254</v>
      </c>
      <c r="B8062" s="253" t="s">
        <v>527</v>
      </c>
      <c r="C8062" s="253" t="s">
        <v>554</v>
      </c>
      <c r="D8062" s="253" t="s">
        <v>4</v>
      </c>
      <c r="I8062" s="253"/>
      <c r="J8062" s="253">
        <f t="shared" si="127"/>
        <v>0</v>
      </c>
    </row>
    <row r="8063" spans="1:10">
      <c r="A8063" s="253">
        <v>8255</v>
      </c>
      <c r="B8063" s="253" t="s">
        <v>527</v>
      </c>
      <c r="C8063" s="253" t="s">
        <v>554</v>
      </c>
      <c r="D8063" s="253" t="s">
        <v>4</v>
      </c>
      <c r="I8063" s="253"/>
      <c r="J8063" s="253">
        <f t="shared" si="127"/>
        <v>0</v>
      </c>
    </row>
    <row r="8064" spans="1:10">
      <c r="A8064" s="253">
        <v>8256</v>
      </c>
      <c r="B8064" s="253" t="s">
        <v>527</v>
      </c>
      <c r="C8064" s="253" t="s">
        <v>554</v>
      </c>
      <c r="D8064" s="253" t="s">
        <v>4</v>
      </c>
      <c r="I8064" s="253"/>
      <c r="J8064" s="253">
        <f t="shared" si="127"/>
        <v>0</v>
      </c>
    </row>
    <row r="8065" spans="1:10">
      <c r="A8065" s="253">
        <v>8257</v>
      </c>
      <c r="B8065" s="253" t="s">
        <v>527</v>
      </c>
      <c r="C8065" s="253" t="s">
        <v>554</v>
      </c>
      <c r="D8065" s="253" t="s">
        <v>4</v>
      </c>
      <c r="I8065" s="253"/>
      <c r="J8065" s="253">
        <f t="shared" si="127"/>
        <v>0</v>
      </c>
    </row>
    <row r="8066" spans="1:10">
      <c r="A8066" s="253">
        <v>8258</v>
      </c>
      <c r="B8066" s="253" t="s">
        <v>527</v>
      </c>
      <c r="C8066" s="253" t="s">
        <v>554</v>
      </c>
      <c r="D8066" s="253" t="s">
        <v>4</v>
      </c>
      <c r="I8066" s="253"/>
      <c r="J8066" s="253">
        <f t="shared" si="127"/>
        <v>0</v>
      </c>
    </row>
    <row r="8067" spans="1:10">
      <c r="A8067" s="253">
        <v>8259</v>
      </c>
      <c r="B8067" s="253" t="s">
        <v>527</v>
      </c>
      <c r="C8067" s="253" t="s">
        <v>554</v>
      </c>
      <c r="D8067" s="253" t="s">
        <v>4</v>
      </c>
      <c r="I8067" s="253"/>
      <c r="J8067" s="253">
        <f t="shared" si="127"/>
        <v>0</v>
      </c>
    </row>
    <row r="8068" spans="1:10">
      <c r="A8068" s="253">
        <v>8260</v>
      </c>
      <c r="B8068" s="253" t="s">
        <v>527</v>
      </c>
      <c r="C8068" s="253" t="s">
        <v>554</v>
      </c>
      <c r="D8068" s="253" t="s">
        <v>4</v>
      </c>
      <c r="I8068" s="253"/>
      <c r="J8068" s="253">
        <f t="shared" si="127"/>
        <v>0</v>
      </c>
    </row>
    <row r="8069" spans="1:10">
      <c r="A8069" s="253">
        <v>8261</v>
      </c>
      <c r="B8069" s="253" t="s">
        <v>527</v>
      </c>
      <c r="C8069" s="253" t="s">
        <v>554</v>
      </c>
      <c r="D8069" s="253" t="s">
        <v>4</v>
      </c>
      <c r="I8069" s="253"/>
      <c r="J8069" s="253">
        <f t="shared" si="127"/>
        <v>0</v>
      </c>
    </row>
    <row r="8070" spans="1:10">
      <c r="A8070" s="253">
        <v>8262</v>
      </c>
      <c r="B8070" s="253" t="s">
        <v>527</v>
      </c>
      <c r="C8070" s="253" t="s">
        <v>554</v>
      </c>
      <c r="D8070" s="253" t="s">
        <v>4</v>
      </c>
      <c r="I8070" s="253"/>
      <c r="J8070" s="253">
        <f t="shared" si="127"/>
        <v>0</v>
      </c>
    </row>
    <row r="8071" spans="1:10">
      <c r="A8071" s="253">
        <v>8263</v>
      </c>
      <c r="B8071" s="253" t="s">
        <v>527</v>
      </c>
      <c r="C8071" s="253" t="s">
        <v>554</v>
      </c>
      <c r="D8071" s="253" t="s">
        <v>4</v>
      </c>
      <c r="I8071" s="253"/>
      <c r="J8071" s="253">
        <f t="shared" si="127"/>
        <v>0</v>
      </c>
    </row>
    <row r="8072" spans="1:10">
      <c r="A8072" s="253">
        <v>8264</v>
      </c>
      <c r="B8072" s="253" t="s">
        <v>527</v>
      </c>
      <c r="C8072" s="253" t="s">
        <v>554</v>
      </c>
      <c r="D8072" s="253" t="s">
        <v>4</v>
      </c>
      <c r="I8072" s="253"/>
      <c r="J8072" s="253">
        <f t="shared" si="127"/>
        <v>0</v>
      </c>
    </row>
    <row r="8073" spans="1:10">
      <c r="A8073" s="253">
        <v>8265</v>
      </c>
      <c r="B8073" s="253" t="s">
        <v>527</v>
      </c>
      <c r="C8073" s="253" t="s">
        <v>554</v>
      </c>
      <c r="D8073" s="253" t="s">
        <v>4</v>
      </c>
      <c r="I8073" s="253"/>
      <c r="J8073" s="253">
        <f t="shared" ref="J8073:J8136" si="128">IF(E8073="Category 1",1,IF(E8073="Category 2",2,IF(E8073="Category 3",3,0)))</f>
        <v>0</v>
      </c>
    </row>
    <row r="8074" spans="1:10">
      <c r="A8074" s="253">
        <v>8266</v>
      </c>
      <c r="B8074" s="253" t="s">
        <v>527</v>
      </c>
      <c r="C8074" s="253" t="s">
        <v>554</v>
      </c>
      <c r="D8074" s="253" t="s">
        <v>4</v>
      </c>
      <c r="I8074" s="253"/>
      <c r="J8074" s="253">
        <f t="shared" si="128"/>
        <v>0</v>
      </c>
    </row>
    <row r="8075" spans="1:10">
      <c r="A8075" s="253">
        <v>8267</v>
      </c>
      <c r="B8075" s="253" t="s">
        <v>527</v>
      </c>
      <c r="C8075" s="253" t="s">
        <v>554</v>
      </c>
      <c r="D8075" s="253" t="s">
        <v>4</v>
      </c>
      <c r="I8075" s="253"/>
      <c r="J8075" s="253">
        <f t="shared" si="128"/>
        <v>0</v>
      </c>
    </row>
    <row r="8076" spans="1:10">
      <c r="A8076" s="253">
        <v>8268</v>
      </c>
      <c r="B8076" s="253" t="s">
        <v>527</v>
      </c>
      <c r="C8076" s="253" t="s">
        <v>554</v>
      </c>
      <c r="D8076" s="253" t="s">
        <v>4</v>
      </c>
      <c r="I8076" s="253"/>
      <c r="J8076" s="253">
        <f t="shared" si="128"/>
        <v>0</v>
      </c>
    </row>
    <row r="8077" spans="1:10">
      <c r="A8077" s="253">
        <v>8269</v>
      </c>
      <c r="B8077" s="253" t="s">
        <v>527</v>
      </c>
      <c r="C8077" s="253" t="s">
        <v>554</v>
      </c>
      <c r="D8077" s="253" t="s">
        <v>4</v>
      </c>
      <c r="I8077" s="253"/>
      <c r="J8077" s="253">
        <f t="shared" si="128"/>
        <v>0</v>
      </c>
    </row>
    <row r="8078" spans="1:10">
      <c r="A8078" s="253">
        <v>8270</v>
      </c>
      <c r="B8078" s="253" t="s">
        <v>527</v>
      </c>
      <c r="C8078" s="253" t="s">
        <v>554</v>
      </c>
      <c r="D8078" s="253" t="s">
        <v>4</v>
      </c>
      <c r="I8078" s="253"/>
      <c r="J8078" s="253">
        <f t="shared" si="128"/>
        <v>0</v>
      </c>
    </row>
    <row r="8079" spans="1:10">
      <c r="A8079" s="253">
        <v>8271</v>
      </c>
      <c r="B8079" s="253" t="s">
        <v>527</v>
      </c>
      <c r="C8079" s="253" t="s">
        <v>554</v>
      </c>
      <c r="D8079" s="253" t="s">
        <v>4</v>
      </c>
      <c r="I8079" s="253"/>
      <c r="J8079" s="253">
        <f t="shared" si="128"/>
        <v>0</v>
      </c>
    </row>
    <row r="8080" spans="1:10">
      <c r="A8080" s="253">
        <v>8272</v>
      </c>
      <c r="B8080" s="253" t="s">
        <v>527</v>
      </c>
      <c r="C8080" s="253" t="s">
        <v>554</v>
      </c>
      <c r="D8080" s="253" t="s">
        <v>4</v>
      </c>
      <c r="I8080" s="253"/>
      <c r="J8080" s="253">
        <f t="shared" si="128"/>
        <v>0</v>
      </c>
    </row>
    <row r="8081" spans="1:10">
      <c r="A8081" s="253">
        <v>8273</v>
      </c>
      <c r="B8081" s="253" t="s">
        <v>527</v>
      </c>
      <c r="C8081" s="253" t="s">
        <v>554</v>
      </c>
      <c r="D8081" s="253" t="s">
        <v>4</v>
      </c>
      <c r="I8081" s="253"/>
      <c r="J8081" s="253">
        <f t="shared" si="128"/>
        <v>0</v>
      </c>
    </row>
    <row r="8082" spans="1:10">
      <c r="A8082" s="253">
        <v>8274</v>
      </c>
      <c r="B8082" s="253" t="s">
        <v>527</v>
      </c>
      <c r="C8082" s="253" t="s">
        <v>554</v>
      </c>
      <c r="D8082" s="253" t="s">
        <v>4</v>
      </c>
      <c r="I8082" s="253"/>
      <c r="J8082" s="253">
        <f t="shared" si="128"/>
        <v>0</v>
      </c>
    </row>
    <row r="8083" spans="1:10">
      <c r="A8083" s="253">
        <v>8275</v>
      </c>
      <c r="B8083" s="253" t="s">
        <v>527</v>
      </c>
      <c r="C8083" s="253" t="s">
        <v>554</v>
      </c>
      <c r="D8083" s="253" t="s">
        <v>4</v>
      </c>
      <c r="I8083" s="253"/>
      <c r="J8083" s="253">
        <f t="shared" si="128"/>
        <v>0</v>
      </c>
    </row>
    <row r="8084" spans="1:10">
      <c r="A8084" s="253">
        <v>8276</v>
      </c>
      <c r="B8084" s="253" t="s">
        <v>527</v>
      </c>
      <c r="C8084" s="253" t="s">
        <v>554</v>
      </c>
      <c r="D8084" s="253" t="s">
        <v>4</v>
      </c>
      <c r="I8084" s="253"/>
      <c r="J8084" s="253">
        <f t="shared" si="128"/>
        <v>0</v>
      </c>
    </row>
    <row r="8085" spans="1:10">
      <c r="A8085" s="253">
        <v>8277</v>
      </c>
      <c r="B8085" s="253" t="s">
        <v>527</v>
      </c>
      <c r="C8085" s="253" t="s">
        <v>554</v>
      </c>
      <c r="D8085" s="253" t="s">
        <v>4</v>
      </c>
      <c r="I8085" s="253"/>
      <c r="J8085" s="253">
        <f t="shared" si="128"/>
        <v>0</v>
      </c>
    </row>
    <row r="8086" spans="1:10">
      <c r="A8086" s="253">
        <v>8278</v>
      </c>
      <c r="B8086" s="253" t="s">
        <v>527</v>
      </c>
      <c r="C8086" s="253" t="s">
        <v>554</v>
      </c>
      <c r="D8086" s="253" t="s">
        <v>4</v>
      </c>
      <c r="I8086" s="253"/>
      <c r="J8086" s="253">
        <f t="shared" si="128"/>
        <v>0</v>
      </c>
    </row>
    <row r="8087" spans="1:10">
      <c r="A8087" s="253">
        <v>8279</v>
      </c>
      <c r="B8087" s="253" t="s">
        <v>527</v>
      </c>
      <c r="C8087" s="253" t="s">
        <v>554</v>
      </c>
      <c r="D8087" s="253" t="s">
        <v>4</v>
      </c>
      <c r="I8087" s="253"/>
      <c r="J8087" s="253">
        <f t="shared" si="128"/>
        <v>0</v>
      </c>
    </row>
    <row r="8088" spans="1:10">
      <c r="A8088" s="253">
        <v>8280</v>
      </c>
      <c r="B8088" s="253" t="s">
        <v>527</v>
      </c>
      <c r="C8088" s="253" t="s">
        <v>554</v>
      </c>
      <c r="D8088" s="253" t="s">
        <v>4</v>
      </c>
      <c r="I8088" s="253"/>
      <c r="J8088" s="253">
        <f t="shared" si="128"/>
        <v>0</v>
      </c>
    </row>
    <row r="8089" spans="1:10">
      <c r="A8089" s="253">
        <v>8281</v>
      </c>
      <c r="B8089" s="253" t="s">
        <v>527</v>
      </c>
      <c r="C8089" s="253" t="s">
        <v>554</v>
      </c>
      <c r="D8089" s="253" t="s">
        <v>4</v>
      </c>
      <c r="I8089" s="253"/>
      <c r="J8089" s="253">
        <f t="shared" si="128"/>
        <v>0</v>
      </c>
    </row>
    <row r="8090" spans="1:10">
      <c r="A8090" s="253">
        <v>8282</v>
      </c>
      <c r="B8090" s="253" t="s">
        <v>527</v>
      </c>
      <c r="C8090" s="253" t="s">
        <v>554</v>
      </c>
      <c r="D8090" s="253" t="s">
        <v>4</v>
      </c>
      <c r="I8090" s="253"/>
      <c r="J8090" s="253">
        <f t="shared" si="128"/>
        <v>0</v>
      </c>
    </row>
    <row r="8091" spans="1:10">
      <c r="A8091" s="253">
        <v>8283</v>
      </c>
      <c r="B8091" s="253" t="s">
        <v>527</v>
      </c>
      <c r="C8091" s="253" t="s">
        <v>554</v>
      </c>
      <c r="D8091" s="253" t="s">
        <v>4</v>
      </c>
      <c r="I8091" s="253"/>
      <c r="J8091" s="253">
        <f t="shared" si="128"/>
        <v>0</v>
      </c>
    </row>
    <row r="8092" spans="1:10">
      <c r="A8092" s="253">
        <v>8284</v>
      </c>
      <c r="B8092" s="253" t="s">
        <v>527</v>
      </c>
      <c r="C8092" s="253" t="s">
        <v>554</v>
      </c>
      <c r="D8092" s="253" t="s">
        <v>4</v>
      </c>
      <c r="I8092" s="253"/>
      <c r="J8092" s="253">
        <f t="shared" si="128"/>
        <v>0</v>
      </c>
    </row>
    <row r="8093" spans="1:10">
      <c r="A8093" s="253">
        <v>8285</v>
      </c>
      <c r="B8093" s="253" t="s">
        <v>527</v>
      </c>
      <c r="C8093" s="253" t="s">
        <v>554</v>
      </c>
      <c r="D8093" s="253" t="s">
        <v>4</v>
      </c>
      <c r="I8093" s="253"/>
      <c r="J8093" s="253">
        <f t="shared" si="128"/>
        <v>0</v>
      </c>
    </row>
    <row r="8094" spans="1:10">
      <c r="A8094" s="253">
        <v>8286</v>
      </c>
      <c r="B8094" s="253" t="s">
        <v>527</v>
      </c>
      <c r="C8094" s="253" t="s">
        <v>554</v>
      </c>
      <c r="D8094" s="253" t="s">
        <v>4</v>
      </c>
      <c r="I8094" s="253"/>
      <c r="J8094" s="253">
        <f t="shared" si="128"/>
        <v>0</v>
      </c>
    </row>
    <row r="8095" spans="1:10">
      <c r="A8095" s="253">
        <v>8287</v>
      </c>
      <c r="B8095" s="253" t="s">
        <v>527</v>
      </c>
      <c r="C8095" s="253" t="s">
        <v>554</v>
      </c>
      <c r="D8095" s="253" t="s">
        <v>4</v>
      </c>
      <c r="I8095" s="253"/>
      <c r="J8095" s="253">
        <f t="shared" si="128"/>
        <v>0</v>
      </c>
    </row>
    <row r="8096" spans="1:10">
      <c r="A8096" s="253">
        <v>8288</v>
      </c>
      <c r="B8096" s="253" t="s">
        <v>527</v>
      </c>
      <c r="C8096" s="253" t="s">
        <v>554</v>
      </c>
      <c r="D8096" s="253" t="s">
        <v>4</v>
      </c>
      <c r="I8096" s="253"/>
      <c r="J8096" s="253">
        <f t="shared" si="128"/>
        <v>0</v>
      </c>
    </row>
    <row r="8097" spans="1:10">
      <c r="A8097" s="253">
        <v>8289</v>
      </c>
      <c r="B8097" s="253" t="s">
        <v>527</v>
      </c>
      <c r="C8097" s="253" t="s">
        <v>554</v>
      </c>
      <c r="D8097" s="253" t="s">
        <v>4</v>
      </c>
      <c r="I8097" s="253"/>
      <c r="J8097" s="253">
        <f t="shared" si="128"/>
        <v>0</v>
      </c>
    </row>
    <row r="8098" spans="1:10">
      <c r="A8098" s="253">
        <v>8290</v>
      </c>
      <c r="B8098" s="253" t="s">
        <v>527</v>
      </c>
      <c r="C8098" s="253" t="s">
        <v>554</v>
      </c>
      <c r="D8098" s="253" t="s">
        <v>4</v>
      </c>
      <c r="I8098" s="253"/>
      <c r="J8098" s="253">
        <f t="shared" si="128"/>
        <v>0</v>
      </c>
    </row>
    <row r="8099" spans="1:10">
      <c r="A8099" s="253">
        <v>8291</v>
      </c>
      <c r="B8099" s="253" t="s">
        <v>527</v>
      </c>
      <c r="C8099" s="253" t="s">
        <v>554</v>
      </c>
      <c r="D8099" s="253" t="s">
        <v>4</v>
      </c>
      <c r="I8099" s="253"/>
      <c r="J8099" s="253">
        <f t="shared" si="128"/>
        <v>0</v>
      </c>
    </row>
    <row r="8100" spans="1:10">
      <c r="A8100" s="253">
        <v>8292</v>
      </c>
      <c r="B8100" s="253" t="s">
        <v>527</v>
      </c>
      <c r="C8100" s="253" t="s">
        <v>554</v>
      </c>
      <c r="D8100" s="253" t="s">
        <v>4</v>
      </c>
      <c r="I8100" s="253"/>
      <c r="J8100" s="253">
        <f t="shared" si="128"/>
        <v>0</v>
      </c>
    </row>
    <row r="8101" spans="1:10">
      <c r="A8101" s="253">
        <v>8293</v>
      </c>
      <c r="B8101" s="253" t="s">
        <v>527</v>
      </c>
      <c r="C8101" s="253" t="s">
        <v>554</v>
      </c>
      <c r="D8101" s="253" t="s">
        <v>4</v>
      </c>
      <c r="I8101" s="253"/>
      <c r="J8101" s="253">
        <f t="shared" si="128"/>
        <v>0</v>
      </c>
    </row>
    <row r="8102" spans="1:10">
      <c r="A8102" s="253">
        <v>8294</v>
      </c>
      <c r="B8102" s="253" t="s">
        <v>527</v>
      </c>
      <c r="C8102" s="253" t="s">
        <v>554</v>
      </c>
      <c r="D8102" s="253" t="s">
        <v>4</v>
      </c>
      <c r="I8102" s="253"/>
      <c r="J8102" s="253">
        <f t="shared" si="128"/>
        <v>0</v>
      </c>
    </row>
    <row r="8103" spans="1:10">
      <c r="A8103" s="253">
        <v>8295</v>
      </c>
      <c r="B8103" s="253" t="s">
        <v>527</v>
      </c>
      <c r="C8103" s="253" t="s">
        <v>554</v>
      </c>
      <c r="D8103" s="253" t="s">
        <v>4</v>
      </c>
      <c r="I8103" s="253"/>
      <c r="J8103" s="253">
        <f t="shared" si="128"/>
        <v>0</v>
      </c>
    </row>
    <row r="8104" spans="1:10">
      <c r="A8104" s="253">
        <v>8296</v>
      </c>
      <c r="B8104" s="253" t="s">
        <v>527</v>
      </c>
      <c r="C8104" s="253" t="s">
        <v>554</v>
      </c>
      <c r="D8104" s="253" t="s">
        <v>4</v>
      </c>
      <c r="I8104" s="253"/>
      <c r="J8104" s="253">
        <f t="shared" si="128"/>
        <v>0</v>
      </c>
    </row>
    <row r="8105" spans="1:10">
      <c r="A8105" s="253">
        <v>8297</v>
      </c>
      <c r="B8105" s="253" t="s">
        <v>527</v>
      </c>
      <c r="C8105" s="253" t="s">
        <v>554</v>
      </c>
      <c r="D8105" s="253" t="s">
        <v>4</v>
      </c>
      <c r="I8105" s="253"/>
      <c r="J8105" s="253">
        <f t="shared" si="128"/>
        <v>0</v>
      </c>
    </row>
    <row r="8106" spans="1:10">
      <c r="A8106" s="253">
        <v>8298</v>
      </c>
      <c r="B8106" s="253" t="s">
        <v>527</v>
      </c>
      <c r="C8106" s="253" t="s">
        <v>554</v>
      </c>
      <c r="D8106" s="253" t="s">
        <v>4</v>
      </c>
      <c r="I8106" s="253"/>
      <c r="J8106" s="253">
        <f t="shared" si="128"/>
        <v>0</v>
      </c>
    </row>
    <row r="8107" spans="1:10">
      <c r="A8107" s="253">
        <v>8299</v>
      </c>
      <c r="B8107" s="253" t="s">
        <v>527</v>
      </c>
      <c r="C8107" s="253" t="s">
        <v>554</v>
      </c>
      <c r="D8107" s="253" t="s">
        <v>4</v>
      </c>
      <c r="I8107" s="253"/>
      <c r="J8107" s="253">
        <f t="shared" si="128"/>
        <v>0</v>
      </c>
    </row>
    <row r="8108" spans="1:10">
      <c r="A8108" s="253">
        <v>8300</v>
      </c>
      <c r="B8108" s="253" t="s">
        <v>527</v>
      </c>
      <c r="C8108" s="253" t="s">
        <v>554</v>
      </c>
      <c r="D8108" s="253" t="s">
        <v>4</v>
      </c>
      <c r="I8108" s="253"/>
      <c r="J8108" s="253">
        <f t="shared" si="128"/>
        <v>0</v>
      </c>
    </row>
    <row r="8109" spans="1:10">
      <c r="A8109" s="253">
        <v>8301</v>
      </c>
      <c r="B8109" s="253" t="s">
        <v>527</v>
      </c>
      <c r="C8109" s="253" t="s">
        <v>554</v>
      </c>
      <c r="D8109" s="253" t="s">
        <v>4</v>
      </c>
      <c r="I8109" s="253"/>
      <c r="J8109" s="253">
        <f t="shared" si="128"/>
        <v>0</v>
      </c>
    </row>
    <row r="8110" spans="1:10">
      <c r="A8110" s="253">
        <v>8302</v>
      </c>
      <c r="B8110" s="253" t="s">
        <v>527</v>
      </c>
      <c r="C8110" s="253" t="s">
        <v>554</v>
      </c>
      <c r="D8110" s="253" t="s">
        <v>4</v>
      </c>
      <c r="I8110" s="253"/>
      <c r="J8110" s="253">
        <f t="shared" si="128"/>
        <v>0</v>
      </c>
    </row>
    <row r="8111" spans="1:10">
      <c r="A8111" s="253">
        <v>8303</v>
      </c>
      <c r="B8111" s="253" t="s">
        <v>527</v>
      </c>
      <c r="C8111" s="253" t="s">
        <v>554</v>
      </c>
      <c r="D8111" s="253" t="s">
        <v>4</v>
      </c>
      <c r="I8111" s="253"/>
      <c r="J8111" s="253">
        <f t="shared" si="128"/>
        <v>0</v>
      </c>
    </row>
    <row r="8112" spans="1:10">
      <c r="A8112" s="253">
        <v>8304</v>
      </c>
      <c r="B8112" s="253" t="s">
        <v>527</v>
      </c>
      <c r="C8112" s="253" t="s">
        <v>554</v>
      </c>
      <c r="D8112" s="253" t="s">
        <v>4</v>
      </c>
      <c r="I8112" s="253"/>
      <c r="J8112" s="253">
        <f t="shared" si="128"/>
        <v>0</v>
      </c>
    </row>
    <row r="8113" spans="1:10">
      <c r="A8113" s="253">
        <v>8305</v>
      </c>
      <c r="B8113" s="253" t="s">
        <v>527</v>
      </c>
      <c r="C8113" s="253" t="s">
        <v>554</v>
      </c>
      <c r="D8113" s="253" t="s">
        <v>4</v>
      </c>
      <c r="I8113" s="253"/>
      <c r="J8113" s="253">
        <f t="shared" si="128"/>
        <v>0</v>
      </c>
    </row>
    <row r="8114" spans="1:10">
      <c r="A8114" s="253">
        <v>8306</v>
      </c>
      <c r="B8114" s="253" t="s">
        <v>527</v>
      </c>
      <c r="C8114" s="253" t="s">
        <v>554</v>
      </c>
      <c r="D8114" s="253" t="s">
        <v>4</v>
      </c>
      <c r="I8114" s="253"/>
      <c r="J8114" s="253">
        <f t="shared" si="128"/>
        <v>0</v>
      </c>
    </row>
    <row r="8115" spans="1:10">
      <c r="A8115" s="253">
        <v>8307</v>
      </c>
      <c r="B8115" s="253" t="s">
        <v>527</v>
      </c>
      <c r="C8115" s="253" t="s">
        <v>554</v>
      </c>
      <c r="D8115" s="253" t="s">
        <v>4</v>
      </c>
      <c r="I8115" s="253"/>
      <c r="J8115" s="253">
        <f t="shared" si="128"/>
        <v>0</v>
      </c>
    </row>
    <row r="8116" spans="1:10">
      <c r="A8116" s="253">
        <v>8308</v>
      </c>
      <c r="B8116" s="253" t="s">
        <v>527</v>
      </c>
      <c r="C8116" s="253" t="s">
        <v>554</v>
      </c>
      <c r="D8116" s="253" t="s">
        <v>4</v>
      </c>
      <c r="I8116" s="253"/>
      <c r="J8116" s="253">
        <f t="shared" si="128"/>
        <v>0</v>
      </c>
    </row>
    <row r="8117" spans="1:10">
      <c r="A8117" s="253">
        <v>8309</v>
      </c>
      <c r="B8117" s="253" t="s">
        <v>527</v>
      </c>
      <c r="C8117" s="253" t="s">
        <v>554</v>
      </c>
      <c r="D8117" s="253" t="s">
        <v>4</v>
      </c>
      <c r="I8117" s="253"/>
      <c r="J8117" s="253">
        <f t="shared" si="128"/>
        <v>0</v>
      </c>
    </row>
    <row r="8118" spans="1:10">
      <c r="A8118" s="253">
        <v>8310</v>
      </c>
      <c r="B8118" s="253" t="s">
        <v>527</v>
      </c>
      <c r="C8118" s="253" t="s">
        <v>554</v>
      </c>
      <c r="D8118" s="253" t="s">
        <v>4</v>
      </c>
      <c r="I8118" s="253"/>
      <c r="J8118" s="253">
        <f t="shared" si="128"/>
        <v>0</v>
      </c>
    </row>
    <row r="8119" spans="1:10">
      <c r="A8119" s="253">
        <v>8311</v>
      </c>
      <c r="B8119" s="253" t="s">
        <v>527</v>
      </c>
      <c r="C8119" s="253" t="s">
        <v>554</v>
      </c>
      <c r="D8119" s="253" t="s">
        <v>4</v>
      </c>
      <c r="I8119" s="253"/>
      <c r="J8119" s="253">
        <f t="shared" si="128"/>
        <v>0</v>
      </c>
    </row>
    <row r="8120" spans="1:10">
      <c r="A8120" s="253">
        <v>8312</v>
      </c>
      <c r="B8120" s="253" t="s">
        <v>527</v>
      </c>
      <c r="C8120" s="253" t="s">
        <v>554</v>
      </c>
      <c r="D8120" s="253" t="s">
        <v>4</v>
      </c>
      <c r="I8120" s="253"/>
      <c r="J8120" s="253">
        <f t="shared" si="128"/>
        <v>0</v>
      </c>
    </row>
    <row r="8121" spans="1:10">
      <c r="A8121" s="253">
        <v>8313</v>
      </c>
      <c r="B8121" s="253" t="s">
        <v>527</v>
      </c>
      <c r="C8121" s="253" t="s">
        <v>554</v>
      </c>
      <c r="D8121" s="253" t="s">
        <v>4</v>
      </c>
      <c r="I8121" s="253"/>
      <c r="J8121" s="253">
        <f t="shared" si="128"/>
        <v>0</v>
      </c>
    </row>
    <row r="8122" spans="1:10">
      <c r="A8122" s="253">
        <v>8314</v>
      </c>
      <c r="B8122" s="253" t="s">
        <v>527</v>
      </c>
      <c r="C8122" s="253" t="s">
        <v>554</v>
      </c>
      <c r="D8122" s="253" t="s">
        <v>4</v>
      </c>
      <c r="I8122" s="253"/>
      <c r="J8122" s="253">
        <f t="shared" si="128"/>
        <v>0</v>
      </c>
    </row>
    <row r="8123" spans="1:10">
      <c r="A8123" s="253">
        <v>8315</v>
      </c>
      <c r="B8123" s="253" t="s">
        <v>527</v>
      </c>
      <c r="C8123" s="253" t="s">
        <v>554</v>
      </c>
      <c r="D8123" s="253" t="s">
        <v>4</v>
      </c>
      <c r="I8123" s="253"/>
      <c r="J8123" s="253">
        <f t="shared" si="128"/>
        <v>0</v>
      </c>
    </row>
    <row r="8124" spans="1:10">
      <c r="A8124" s="253">
        <v>8316</v>
      </c>
      <c r="B8124" s="253" t="s">
        <v>527</v>
      </c>
      <c r="C8124" s="253" t="s">
        <v>554</v>
      </c>
      <c r="D8124" s="253" t="s">
        <v>4</v>
      </c>
      <c r="I8124" s="253"/>
      <c r="J8124" s="253">
        <f t="shared" si="128"/>
        <v>0</v>
      </c>
    </row>
    <row r="8125" spans="1:10">
      <c r="A8125" s="253">
        <v>8317</v>
      </c>
      <c r="B8125" s="253" t="s">
        <v>527</v>
      </c>
      <c r="C8125" s="253" t="s">
        <v>554</v>
      </c>
      <c r="D8125" s="253" t="s">
        <v>4</v>
      </c>
      <c r="I8125" s="253"/>
      <c r="J8125" s="253">
        <f t="shared" si="128"/>
        <v>0</v>
      </c>
    </row>
    <row r="8126" spans="1:10">
      <c r="A8126" s="253">
        <v>8318</v>
      </c>
      <c r="B8126" s="253" t="s">
        <v>527</v>
      </c>
      <c r="C8126" s="253" t="s">
        <v>554</v>
      </c>
      <c r="D8126" s="253" t="s">
        <v>4</v>
      </c>
      <c r="I8126" s="253"/>
      <c r="J8126" s="253">
        <f t="shared" si="128"/>
        <v>0</v>
      </c>
    </row>
    <row r="8127" spans="1:10">
      <c r="A8127" s="253">
        <v>8319</v>
      </c>
      <c r="B8127" s="253" t="s">
        <v>527</v>
      </c>
      <c r="C8127" s="253" t="s">
        <v>554</v>
      </c>
      <c r="D8127" s="253" t="s">
        <v>4</v>
      </c>
      <c r="I8127" s="253"/>
      <c r="J8127" s="253">
        <f t="shared" si="128"/>
        <v>0</v>
      </c>
    </row>
    <row r="8128" spans="1:10">
      <c r="A8128" s="253">
        <v>8320</v>
      </c>
      <c r="B8128" s="253" t="s">
        <v>527</v>
      </c>
      <c r="C8128" s="253" t="s">
        <v>554</v>
      </c>
      <c r="D8128" s="253" t="s">
        <v>4</v>
      </c>
      <c r="I8128" s="253"/>
      <c r="J8128" s="253">
        <f t="shared" si="128"/>
        <v>0</v>
      </c>
    </row>
    <row r="8129" spans="1:10">
      <c r="A8129" s="253">
        <v>8321</v>
      </c>
      <c r="B8129" s="253" t="s">
        <v>527</v>
      </c>
      <c r="C8129" s="253" t="s">
        <v>554</v>
      </c>
      <c r="D8129" s="253" t="s">
        <v>4</v>
      </c>
      <c r="I8129" s="253"/>
      <c r="J8129" s="253">
        <f t="shared" si="128"/>
        <v>0</v>
      </c>
    </row>
    <row r="8130" spans="1:10">
      <c r="A8130" s="253">
        <v>8322</v>
      </c>
      <c r="B8130" s="253" t="s">
        <v>527</v>
      </c>
      <c r="C8130" s="253" t="s">
        <v>554</v>
      </c>
      <c r="D8130" s="253" t="s">
        <v>4</v>
      </c>
      <c r="I8130" s="253"/>
      <c r="J8130" s="253">
        <f t="shared" si="128"/>
        <v>0</v>
      </c>
    </row>
    <row r="8131" spans="1:10">
      <c r="A8131" s="253">
        <v>8323</v>
      </c>
      <c r="B8131" s="253" t="s">
        <v>527</v>
      </c>
      <c r="C8131" s="253" t="s">
        <v>554</v>
      </c>
      <c r="D8131" s="253" t="s">
        <v>4</v>
      </c>
      <c r="I8131" s="253"/>
      <c r="J8131" s="253">
        <f t="shared" si="128"/>
        <v>0</v>
      </c>
    </row>
    <row r="8132" spans="1:10">
      <c r="A8132" s="253">
        <v>8324</v>
      </c>
      <c r="B8132" s="253" t="s">
        <v>527</v>
      </c>
      <c r="C8132" s="253" t="s">
        <v>554</v>
      </c>
      <c r="D8132" s="253" t="s">
        <v>4</v>
      </c>
      <c r="I8132" s="253"/>
      <c r="J8132" s="253">
        <f t="shared" si="128"/>
        <v>0</v>
      </c>
    </row>
    <row r="8133" spans="1:10">
      <c r="A8133" s="253">
        <v>8325</v>
      </c>
      <c r="B8133" s="253" t="s">
        <v>527</v>
      </c>
      <c r="C8133" s="253" t="s">
        <v>554</v>
      </c>
      <c r="D8133" s="253" t="s">
        <v>4</v>
      </c>
      <c r="I8133" s="253"/>
      <c r="J8133" s="253">
        <f t="shared" si="128"/>
        <v>0</v>
      </c>
    </row>
    <row r="8134" spans="1:10">
      <c r="A8134" s="253">
        <v>8326</v>
      </c>
      <c r="B8134" s="253" t="s">
        <v>527</v>
      </c>
      <c r="C8134" s="253" t="s">
        <v>554</v>
      </c>
      <c r="D8134" s="253" t="s">
        <v>4</v>
      </c>
      <c r="I8134" s="253"/>
      <c r="J8134" s="253">
        <f t="shared" si="128"/>
        <v>0</v>
      </c>
    </row>
    <row r="8135" spans="1:10">
      <c r="A8135" s="253">
        <v>8327</v>
      </c>
      <c r="B8135" s="253" t="s">
        <v>527</v>
      </c>
      <c r="C8135" s="253" t="s">
        <v>554</v>
      </c>
      <c r="D8135" s="253" t="s">
        <v>4</v>
      </c>
      <c r="I8135" s="253"/>
      <c r="J8135" s="253">
        <f t="shared" si="128"/>
        <v>0</v>
      </c>
    </row>
    <row r="8136" spans="1:10">
      <c r="A8136" s="253">
        <v>8328</v>
      </c>
      <c r="B8136" s="253" t="s">
        <v>527</v>
      </c>
      <c r="C8136" s="253" t="s">
        <v>554</v>
      </c>
      <c r="D8136" s="253" t="s">
        <v>4</v>
      </c>
      <c r="I8136" s="253"/>
      <c r="J8136" s="253">
        <f t="shared" si="128"/>
        <v>0</v>
      </c>
    </row>
    <row r="8137" spans="1:10">
      <c r="A8137" s="253">
        <v>8329</v>
      </c>
      <c r="B8137" s="253" t="s">
        <v>527</v>
      </c>
      <c r="C8137" s="253" t="s">
        <v>554</v>
      </c>
      <c r="D8137" s="253" t="s">
        <v>4</v>
      </c>
      <c r="I8137" s="253"/>
      <c r="J8137" s="253">
        <f t="shared" ref="J8137:J8200" si="129">IF(E8137="Category 1",1,IF(E8137="Category 2",2,IF(E8137="Category 3",3,0)))</f>
        <v>0</v>
      </c>
    </row>
    <row r="8138" spans="1:10">
      <c r="A8138" s="253">
        <v>8330</v>
      </c>
      <c r="B8138" s="253" t="s">
        <v>527</v>
      </c>
      <c r="C8138" s="253" t="s">
        <v>554</v>
      </c>
      <c r="D8138" s="253" t="s">
        <v>4</v>
      </c>
      <c r="I8138" s="253"/>
      <c r="J8138" s="253">
        <f t="shared" si="129"/>
        <v>0</v>
      </c>
    </row>
    <row r="8139" spans="1:10">
      <c r="A8139" s="253">
        <v>8331</v>
      </c>
      <c r="B8139" s="253" t="s">
        <v>527</v>
      </c>
      <c r="C8139" s="253" t="s">
        <v>554</v>
      </c>
      <c r="D8139" s="253" t="s">
        <v>4</v>
      </c>
      <c r="I8139" s="253"/>
      <c r="J8139" s="253">
        <f t="shared" si="129"/>
        <v>0</v>
      </c>
    </row>
    <row r="8140" spans="1:10">
      <c r="A8140" s="253">
        <v>8332</v>
      </c>
      <c r="B8140" s="253" t="s">
        <v>527</v>
      </c>
      <c r="C8140" s="253" t="s">
        <v>554</v>
      </c>
      <c r="D8140" s="253" t="s">
        <v>4</v>
      </c>
      <c r="I8140" s="253"/>
      <c r="J8140" s="253">
        <f t="shared" si="129"/>
        <v>0</v>
      </c>
    </row>
    <row r="8141" spans="1:10">
      <c r="A8141" s="253">
        <v>8333</v>
      </c>
      <c r="B8141" s="253" t="s">
        <v>527</v>
      </c>
      <c r="C8141" s="253" t="s">
        <v>554</v>
      </c>
      <c r="D8141" s="253" t="s">
        <v>4</v>
      </c>
      <c r="I8141" s="253"/>
      <c r="J8141" s="253">
        <f t="shared" si="129"/>
        <v>0</v>
      </c>
    </row>
    <row r="8142" spans="1:10">
      <c r="A8142" s="253">
        <v>8334</v>
      </c>
      <c r="B8142" s="253" t="s">
        <v>527</v>
      </c>
      <c r="C8142" s="253" t="s">
        <v>554</v>
      </c>
      <c r="D8142" s="253" t="s">
        <v>4</v>
      </c>
      <c r="I8142" s="253"/>
      <c r="J8142" s="253">
        <f t="shared" si="129"/>
        <v>0</v>
      </c>
    </row>
    <row r="8143" spans="1:10">
      <c r="A8143" s="253">
        <v>8335</v>
      </c>
      <c r="B8143" s="253" t="s">
        <v>527</v>
      </c>
      <c r="C8143" s="253" t="s">
        <v>554</v>
      </c>
      <c r="D8143" s="253" t="s">
        <v>4</v>
      </c>
      <c r="I8143" s="253"/>
      <c r="J8143" s="253">
        <f t="shared" si="129"/>
        <v>0</v>
      </c>
    </row>
    <row r="8144" spans="1:10">
      <c r="A8144" s="253">
        <v>8336</v>
      </c>
      <c r="B8144" s="253" t="s">
        <v>527</v>
      </c>
      <c r="C8144" s="253" t="s">
        <v>554</v>
      </c>
      <c r="D8144" s="253" t="s">
        <v>4</v>
      </c>
      <c r="I8144" s="253"/>
      <c r="J8144" s="253">
        <f t="shared" si="129"/>
        <v>0</v>
      </c>
    </row>
    <row r="8145" spans="1:10">
      <c r="A8145" s="253">
        <v>8337</v>
      </c>
      <c r="B8145" s="253" t="s">
        <v>527</v>
      </c>
      <c r="C8145" s="253" t="s">
        <v>554</v>
      </c>
      <c r="D8145" s="253" t="s">
        <v>4</v>
      </c>
      <c r="I8145" s="253"/>
      <c r="J8145" s="253">
        <f t="shared" si="129"/>
        <v>0</v>
      </c>
    </row>
    <row r="8146" spans="1:10">
      <c r="A8146" s="253">
        <v>8338</v>
      </c>
      <c r="B8146" s="253" t="s">
        <v>527</v>
      </c>
      <c r="C8146" s="253" t="s">
        <v>554</v>
      </c>
      <c r="D8146" s="253" t="s">
        <v>4</v>
      </c>
      <c r="I8146" s="253"/>
      <c r="J8146" s="253">
        <f t="shared" si="129"/>
        <v>0</v>
      </c>
    </row>
    <row r="8147" spans="1:10">
      <c r="A8147" s="253">
        <v>8339</v>
      </c>
      <c r="B8147" s="253" t="s">
        <v>527</v>
      </c>
      <c r="C8147" s="253" t="s">
        <v>554</v>
      </c>
      <c r="D8147" s="253" t="s">
        <v>4</v>
      </c>
      <c r="I8147" s="253"/>
      <c r="J8147" s="253">
        <f t="shared" si="129"/>
        <v>0</v>
      </c>
    </row>
    <row r="8148" spans="1:10">
      <c r="A8148" s="253">
        <v>8340</v>
      </c>
      <c r="B8148" s="253" t="s">
        <v>527</v>
      </c>
      <c r="C8148" s="253" t="s">
        <v>554</v>
      </c>
      <c r="D8148" s="253" t="s">
        <v>4</v>
      </c>
      <c r="I8148" s="253"/>
      <c r="J8148" s="253">
        <f t="shared" si="129"/>
        <v>0</v>
      </c>
    </row>
    <row r="8149" spans="1:10">
      <c r="A8149" s="253">
        <v>8341</v>
      </c>
      <c r="B8149" s="253" t="s">
        <v>527</v>
      </c>
      <c r="C8149" s="253" t="s">
        <v>554</v>
      </c>
      <c r="D8149" s="253" t="s">
        <v>4</v>
      </c>
      <c r="I8149" s="253"/>
      <c r="J8149" s="253">
        <f t="shared" si="129"/>
        <v>0</v>
      </c>
    </row>
    <row r="8150" spans="1:10">
      <c r="A8150" s="253">
        <v>8342</v>
      </c>
      <c r="B8150" s="253" t="s">
        <v>527</v>
      </c>
      <c r="C8150" s="253" t="s">
        <v>554</v>
      </c>
      <c r="D8150" s="253" t="s">
        <v>4</v>
      </c>
      <c r="I8150" s="253"/>
      <c r="J8150" s="253">
        <f t="shared" si="129"/>
        <v>0</v>
      </c>
    </row>
    <row r="8151" spans="1:10">
      <c r="A8151" s="253">
        <v>8343</v>
      </c>
      <c r="B8151" s="253" t="s">
        <v>527</v>
      </c>
      <c r="C8151" s="253" t="s">
        <v>554</v>
      </c>
      <c r="D8151" s="253" t="s">
        <v>4</v>
      </c>
      <c r="I8151" s="253"/>
      <c r="J8151" s="253">
        <f t="shared" si="129"/>
        <v>0</v>
      </c>
    </row>
    <row r="8152" spans="1:10">
      <c r="A8152" s="253">
        <v>8344</v>
      </c>
      <c r="B8152" s="253" t="s">
        <v>527</v>
      </c>
      <c r="C8152" s="253" t="s">
        <v>554</v>
      </c>
      <c r="D8152" s="253" t="s">
        <v>4</v>
      </c>
      <c r="I8152" s="253"/>
      <c r="J8152" s="253">
        <f t="shared" si="129"/>
        <v>0</v>
      </c>
    </row>
    <row r="8153" spans="1:10">
      <c r="A8153" s="253">
        <v>8345</v>
      </c>
      <c r="B8153" s="253" t="s">
        <v>527</v>
      </c>
      <c r="C8153" s="253" t="s">
        <v>554</v>
      </c>
      <c r="D8153" s="253" t="s">
        <v>4</v>
      </c>
      <c r="I8153" s="253"/>
      <c r="J8153" s="253">
        <f t="shared" si="129"/>
        <v>0</v>
      </c>
    </row>
    <row r="8154" spans="1:10">
      <c r="A8154" s="253">
        <v>8346</v>
      </c>
      <c r="B8154" s="253" t="s">
        <v>527</v>
      </c>
      <c r="C8154" s="253" t="s">
        <v>554</v>
      </c>
      <c r="D8154" s="253" t="s">
        <v>4</v>
      </c>
      <c r="I8154" s="253"/>
      <c r="J8154" s="253">
        <f t="shared" si="129"/>
        <v>0</v>
      </c>
    </row>
    <row r="8155" spans="1:10">
      <c r="A8155" s="253">
        <v>8347</v>
      </c>
      <c r="B8155" s="253" t="s">
        <v>527</v>
      </c>
      <c r="C8155" s="253" t="s">
        <v>554</v>
      </c>
      <c r="D8155" s="253" t="s">
        <v>4</v>
      </c>
      <c r="I8155" s="253"/>
      <c r="J8155" s="253">
        <f t="shared" si="129"/>
        <v>0</v>
      </c>
    </row>
    <row r="8156" spans="1:10">
      <c r="A8156" s="253">
        <v>8348</v>
      </c>
      <c r="B8156" s="253" t="s">
        <v>527</v>
      </c>
      <c r="C8156" s="253" t="s">
        <v>554</v>
      </c>
      <c r="D8156" s="253" t="s">
        <v>4</v>
      </c>
      <c r="I8156" s="253"/>
      <c r="J8156" s="253">
        <f t="shared" si="129"/>
        <v>0</v>
      </c>
    </row>
    <row r="8157" spans="1:10">
      <c r="A8157" s="253">
        <v>8349</v>
      </c>
      <c r="B8157" s="253" t="s">
        <v>527</v>
      </c>
      <c r="C8157" s="253" t="s">
        <v>554</v>
      </c>
      <c r="D8157" s="253" t="s">
        <v>4</v>
      </c>
      <c r="I8157" s="253"/>
      <c r="J8157" s="253">
        <f t="shared" si="129"/>
        <v>0</v>
      </c>
    </row>
    <row r="8158" spans="1:10">
      <c r="A8158" s="253">
        <v>8350</v>
      </c>
      <c r="B8158" s="253" t="s">
        <v>527</v>
      </c>
      <c r="C8158" s="253" t="s">
        <v>554</v>
      </c>
      <c r="D8158" s="253" t="s">
        <v>4</v>
      </c>
      <c r="I8158" s="253"/>
      <c r="J8158" s="253">
        <f t="shared" si="129"/>
        <v>0</v>
      </c>
    </row>
    <row r="8159" spans="1:10">
      <c r="A8159" s="253">
        <v>8351</v>
      </c>
      <c r="B8159" s="253" t="s">
        <v>527</v>
      </c>
      <c r="C8159" s="253" t="s">
        <v>554</v>
      </c>
      <c r="D8159" s="253" t="s">
        <v>4</v>
      </c>
      <c r="I8159" s="253"/>
      <c r="J8159" s="253">
        <f t="shared" si="129"/>
        <v>0</v>
      </c>
    </row>
    <row r="8160" spans="1:10">
      <c r="A8160" s="253">
        <v>8352</v>
      </c>
      <c r="B8160" s="253" t="s">
        <v>527</v>
      </c>
      <c r="C8160" s="253" t="s">
        <v>554</v>
      </c>
      <c r="D8160" s="253" t="s">
        <v>4</v>
      </c>
      <c r="I8160" s="253"/>
      <c r="J8160" s="253">
        <f t="shared" si="129"/>
        <v>0</v>
      </c>
    </row>
    <row r="8161" spans="1:10">
      <c r="A8161" s="253">
        <v>8353</v>
      </c>
      <c r="B8161" s="253" t="s">
        <v>527</v>
      </c>
      <c r="C8161" s="253" t="s">
        <v>554</v>
      </c>
      <c r="D8161" s="253" t="s">
        <v>4</v>
      </c>
      <c r="I8161" s="253"/>
      <c r="J8161" s="253">
        <f t="shared" si="129"/>
        <v>0</v>
      </c>
    </row>
    <row r="8162" spans="1:10">
      <c r="A8162" s="253">
        <v>8354</v>
      </c>
      <c r="B8162" s="253" t="s">
        <v>527</v>
      </c>
      <c r="C8162" s="253" t="s">
        <v>554</v>
      </c>
      <c r="D8162" s="253" t="s">
        <v>4</v>
      </c>
      <c r="I8162" s="253"/>
      <c r="J8162" s="253">
        <f t="shared" si="129"/>
        <v>0</v>
      </c>
    </row>
    <row r="8163" spans="1:10">
      <c r="A8163" s="253">
        <v>8355</v>
      </c>
      <c r="B8163" s="253" t="s">
        <v>527</v>
      </c>
      <c r="C8163" s="253" t="s">
        <v>554</v>
      </c>
      <c r="D8163" s="253" t="s">
        <v>4</v>
      </c>
      <c r="I8163" s="253"/>
      <c r="J8163" s="253">
        <f t="shared" si="129"/>
        <v>0</v>
      </c>
    </row>
    <row r="8164" spans="1:10">
      <c r="A8164" s="253">
        <v>8356</v>
      </c>
      <c r="B8164" s="253" t="s">
        <v>527</v>
      </c>
      <c r="C8164" s="253" t="s">
        <v>554</v>
      </c>
      <c r="D8164" s="253" t="s">
        <v>4</v>
      </c>
      <c r="I8164" s="253"/>
      <c r="J8164" s="253">
        <f t="shared" si="129"/>
        <v>0</v>
      </c>
    </row>
    <row r="8165" spans="1:10">
      <c r="A8165" s="253">
        <v>8357</v>
      </c>
      <c r="B8165" s="253" t="s">
        <v>527</v>
      </c>
      <c r="C8165" s="253" t="s">
        <v>554</v>
      </c>
      <c r="D8165" s="253" t="s">
        <v>4</v>
      </c>
      <c r="I8165" s="253"/>
      <c r="J8165" s="253">
        <f t="shared" si="129"/>
        <v>0</v>
      </c>
    </row>
    <row r="8166" spans="1:10">
      <c r="A8166" s="253">
        <v>8358</v>
      </c>
      <c r="B8166" s="253" t="s">
        <v>527</v>
      </c>
      <c r="C8166" s="253" t="s">
        <v>554</v>
      </c>
      <c r="D8166" s="253" t="s">
        <v>4</v>
      </c>
      <c r="I8166" s="253"/>
      <c r="J8166" s="253">
        <f t="shared" si="129"/>
        <v>0</v>
      </c>
    </row>
    <row r="8167" spans="1:10">
      <c r="A8167" s="253">
        <v>8359</v>
      </c>
      <c r="B8167" s="253" t="s">
        <v>527</v>
      </c>
      <c r="C8167" s="253" t="s">
        <v>554</v>
      </c>
      <c r="D8167" s="253" t="s">
        <v>4</v>
      </c>
      <c r="I8167" s="253"/>
      <c r="J8167" s="253">
        <f t="shared" si="129"/>
        <v>0</v>
      </c>
    </row>
    <row r="8168" spans="1:10">
      <c r="A8168" s="253">
        <v>8360</v>
      </c>
      <c r="B8168" s="253" t="s">
        <v>527</v>
      </c>
      <c r="C8168" s="253" t="s">
        <v>554</v>
      </c>
      <c r="D8168" s="253" t="s">
        <v>4</v>
      </c>
      <c r="I8168" s="253"/>
      <c r="J8168" s="253">
        <f t="shared" si="129"/>
        <v>0</v>
      </c>
    </row>
    <row r="8169" spans="1:10">
      <c r="A8169" s="253">
        <v>8361</v>
      </c>
      <c r="B8169" s="253" t="s">
        <v>527</v>
      </c>
      <c r="C8169" s="253" t="s">
        <v>554</v>
      </c>
      <c r="D8169" s="253" t="s">
        <v>4</v>
      </c>
      <c r="I8169" s="253"/>
      <c r="J8169" s="253">
        <f t="shared" si="129"/>
        <v>0</v>
      </c>
    </row>
    <row r="8170" spans="1:10">
      <c r="A8170" s="253">
        <v>8362</v>
      </c>
      <c r="B8170" s="253" t="s">
        <v>527</v>
      </c>
      <c r="C8170" s="253" t="s">
        <v>554</v>
      </c>
      <c r="D8170" s="253" t="s">
        <v>4</v>
      </c>
      <c r="I8170" s="253"/>
      <c r="J8170" s="253">
        <f t="shared" si="129"/>
        <v>0</v>
      </c>
    </row>
    <row r="8171" spans="1:10">
      <c r="A8171" s="253">
        <v>8363</v>
      </c>
      <c r="B8171" s="253" t="s">
        <v>527</v>
      </c>
      <c r="C8171" s="253" t="s">
        <v>554</v>
      </c>
      <c r="D8171" s="253" t="s">
        <v>4</v>
      </c>
      <c r="I8171" s="253"/>
      <c r="J8171" s="253">
        <f t="shared" si="129"/>
        <v>0</v>
      </c>
    </row>
    <row r="8172" spans="1:10">
      <c r="A8172" s="253">
        <v>8364</v>
      </c>
      <c r="B8172" s="253" t="s">
        <v>527</v>
      </c>
      <c r="C8172" s="253" t="s">
        <v>554</v>
      </c>
      <c r="D8172" s="253" t="s">
        <v>4</v>
      </c>
      <c r="I8172" s="253"/>
      <c r="J8172" s="253">
        <f t="shared" si="129"/>
        <v>0</v>
      </c>
    </row>
    <row r="8173" spans="1:10">
      <c r="A8173" s="253">
        <v>8365</v>
      </c>
      <c r="B8173" s="253" t="s">
        <v>527</v>
      </c>
      <c r="C8173" s="253" t="s">
        <v>554</v>
      </c>
      <c r="D8173" s="253" t="s">
        <v>4</v>
      </c>
      <c r="I8173" s="253"/>
      <c r="J8173" s="253">
        <f t="shared" si="129"/>
        <v>0</v>
      </c>
    </row>
    <row r="8174" spans="1:10">
      <c r="A8174" s="253">
        <v>8366</v>
      </c>
      <c r="B8174" s="253" t="s">
        <v>527</v>
      </c>
      <c r="C8174" s="253" t="s">
        <v>554</v>
      </c>
      <c r="D8174" s="253" t="s">
        <v>4</v>
      </c>
      <c r="I8174" s="253"/>
      <c r="J8174" s="253">
        <f t="shared" si="129"/>
        <v>0</v>
      </c>
    </row>
    <row r="8175" spans="1:10">
      <c r="A8175" s="253">
        <v>8367</v>
      </c>
      <c r="B8175" s="253" t="s">
        <v>527</v>
      </c>
      <c r="C8175" s="253" t="s">
        <v>554</v>
      </c>
      <c r="D8175" s="253" t="s">
        <v>4</v>
      </c>
      <c r="I8175" s="253"/>
      <c r="J8175" s="253">
        <f t="shared" si="129"/>
        <v>0</v>
      </c>
    </row>
    <row r="8176" spans="1:10">
      <c r="A8176" s="253">
        <v>8368</v>
      </c>
      <c r="B8176" s="253" t="s">
        <v>527</v>
      </c>
      <c r="C8176" s="253" t="s">
        <v>554</v>
      </c>
      <c r="D8176" s="253" t="s">
        <v>4</v>
      </c>
      <c r="I8176" s="253"/>
      <c r="J8176" s="253">
        <f t="shared" si="129"/>
        <v>0</v>
      </c>
    </row>
    <row r="8177" spans="1:10">
      <c r="A8177" s="253">
        <v>8369</v>
      </c>
      <c r="B8177" s="253" t="s">
        <v>527</v>
      </c>
      <c r="C8177" s="253" t="s">
        <v>554</v>
      </c>
      <c r="D8177" s="253" t="s">
        <v>4</v>
      </c>
      <c r="I8177" s="253"/>
      <c r="J8177" s="253">
        <f t="shared" si="129"/>
        <v>0</v>
      </c>
    </row>
    <row r="8178" spans="1:10">
      <c r="A8178" s="253">
        <v>8370</v>
      </c>
      <c r="B8178" s="253" t="s">
        <v>527</v>
      </c>
      <c r="C8178" s="253" t="s">
        <v>554</v>
      </c>
      <c r="D8178" s="253" t="s">
        <v>4</v>
      </c>
      <c r="I8178" s="253"/>
      <c r="J8178" s="253">
        <f t="shared" si="129"/>
        <v>0</v>
      </c>
    </row>
    <row r="8179" spans="1:10">
      <c r="A8179" s="253">
        <v>8371</v>
      </c>
      <c r="B8179" s="253" t="s">
        <v>527</v>
      </c>
      <c r="C8179" s="253" t="s">
        <v>554</v>
      </c>
      <c r="D8179" s="253" t="s">
        <v>4</v>
      </c>
      <c r="I8179" s="253"/>
      <c r="J8179" s="253">
        <f t="shared" si="129"/>
        <v>0</v>
      </c>
    </row>
    <row r="8180" spans="1:10">
      <c r="A8180" s="253">
        <v>8372</v>
      </c>
      <c r="B8180" s="253" t="s">
        <v>527</v>
      </c>
      <c r="C8180" s="253" t="s">
        <v>554</v>
      </c>
      <c r="D8180" s="253" t="s">
        <v>4</v>
      </c>
      <c r="I8180" s="253"/>
      <c r="J8180" s="253">
        <f t="shared" si="129"/>
        <v>0</v>
      </c>
    </row>
    <row r="8181" spans="1:10">
      <c r="A8181" s="253">
        <v>8373</v>
      </c>
      <c r="B8181" s="253" t="s">
        <v>527</v>
      </c>
      <c r="C8181" s="253" t="s">
        <v>554</v>
      </c>
      <c r="D8181" s="253" t="s">
        <v>4</v>
      </c>
      <c r="I8181" s="253"/>
      <c r="J8181" s="253">
        <f t="shared" si="129"/>
        <v>0</v>
      </c>
    </row>
    <row r="8182" spans="1:10">
      <c r="A8182" s="253">
        <v>8374</v>
      </c>
      <c r="B8182" s="253" t="s">
        <v>527</v>
      </c>
      <c r="C8182" s="253" t="s">
        <v>554</v>
      </c>
      <c r="D8182" s="253" t="s">
        <v>4</v>
      </c>
      <c r="I8182" s="253"/>
      <c r="J8182" s="253">
        <f t="shared" si="129"/>
        <v>0</v>
      </c>
    </row>
    <row r="8183" spans="1:10">
      <c r="A8183" s="253">
        <v>8375</v>
      </c>
      <c r="B8183" s="253" t="s">
        <v>527</v>
      </c>
      <c r="C8183" s="253" t="s">
        <v>554</v>
      </c>
      <c r="D8183" s="253" t="s">
        <v>4</v>
      </c>
      <c r="I8183" s="253"/>
      <c r="J8183" s="253">
        <f t="shared" si="129"/>
        <v>0</v>
      </c>
    </row>
    <row r="8184" spans="1:10">
      <c r="A8184" s="253">
        <v>8376</v>
      </c>
      <c r="B8184" s="253" t="s">
        <v>527</v>
      </c>
      <c r="C8184" s="253" t="s">
        <v>554</v>
      </c>
      <c r="D8184" s="253" t="s">
        <v>4</v>
      </c>
      <c r="I8184" s="253"/>
      <c r="J8184" s="253">
        <f t="shared" si="129"/>
        <v>0</v>
      </c>
    </row>
    <row r="8185" spans="1:10">
      <c r="A8185" s="253">
        <v>8377</v>
      </c>
      <c r="B8185" s="253" t="s">
        <v>527</v>
      </c>
      <c r="C8185" s="253" t="s">
        <v>554</v>
      </c>
      <c r="D8185" s="253" t="s">
        <v>4</v>
      </c>
      <c r="I8185" s="253"/>
      <c r="J8185" s="253">
        <f t="shared" si="129"/>
        <v>0</v>
      </c>
    </row>
    <row r="8186" spans="1:10">
      <c r="A8186" s="253">
        <v>8378</v>
      </c>
      <c r="B8186" s="253" t="s">
        <v>527</v>
      </c>
      <c r="C8186" s="253" t="s">
        <v>554</v>
      </c>
      <c r="D8186" s="253" t="s">
        <v>4</v>
      </c>
      <c r="I8186" s="253"/>
      <c r="J8186" s="253">
        <f t="shared" si="129"/>
        <v>0</v>
      </c>
    </row>
    <row r="8187" spans="1:10">
      <c r="A8187" s="253">
        <v>8379</v>
      </c>
      <c r="B8187" s="253" t="s">
        <v>527</v>
      </c>
      <c r="C8187" s="253" t="s">
        <v>554</v>
      </c>
      <c r="D8187" s="253" t="s">
        <v>4</v>
      </c>
      <c r="I8187" s="253"/>
      <c r="J8187" s="253">
        <f t="shared" si="129"/>
        <v>0</v>
      </c>
    </row>
    <row r="8188" spans="1:10">
      <c r="A8188" s="253">
        <v>8380</v>
      </c>
      <c r="B8188" s="253" t="s">
        <v>527</v>
      </c>
      <c r="C8188" s="253" t="s">
        <v>554</v>
      </c>
      <c r="D8188" s="253" t="s">
        <v>4</v>
      </c>
      <c r="I8188" s="253"/>
      <c r="J8188" s="253">
        <f t="shared" si="129"/>
        <v>0</v>
      </c>
    </row>
    <row r="8189" spans="1:10">
      <c r="A8189" s="253">
        <v>8381</v>
      </c>
      <c r="B8189" s="253" t="s">
        <v>527</v>
      </c>
      <c r="C8189" s="253" t="s">
        <v>554</v>
      </c>
      <c r="D8189" s="253" t="s">
        <v>4</v>
      </c>
      <c r="I8189" s="253"/>
      <c r="J8189" s="253">
        <f t="shared" si="129"/>
        <v>0</v>
      </c>
    </row>
    <row r="8190" spans="1:10">
      <c r="A8190" s="253">
        <v>8382</v>
      </c>
      <c r="B8190" s="253" t="s">
        <v>527</v>
      </c>
      <c r="C8190" s="253" t="s">
        <v>554</v>
      </c>
      <c r="D8190" s="253" t="s">
        <v>4</v>
      </c>
      <c r="I8190" s="253"/>
      <c r="J8190" s="253">
        <f t="shared" si="129"/>
        <v>0</v>
      </c>
    </row>
    <row r="8191" spans="1:10">
      <c r="A8191" s="253">
        <v>8383</v>
      </c>
      <c r="B8191" s="253" t="s">
        <v>527</v>
      </c>
      <c r="C8191" s="253" t="s">
        <v>554</v>
      </c>
      <c r="D8191" s="253" t="s">
        <v>4</v>
      </c>
      <c r="I8191" s="253"/>
      <c r="J8191" s="253">
        <f t="shared" si="129"/>
        <v>0</v>
      </c>
    </row>
    <row r="8192" spans="1:10">
      <c r="A8192" s="253">
        <v>8384</v>
      </c>
      <c r="B8192" s="253" t="s">
        <v>527</v>
      </c>
      <c r="C8192" s="253" t="s">
        <v>554</v>
      </c>
      <c r="D8192" s="253" t="s">
        <v>4</v>
      </c>
      <c r="I8192" s="253"/>
      <c r="J8192" s="253">
        <f t="shared" si="129"/>
        <v>0</v>
      </c>
    </row>
    <row r="8193" spans="1:10">
      <c r="A8193" s="253">
        <v>8385</v>
      </c>
      <c r="B8193" s="253" t="s">
        <v>527</v>
      </c>
      <c r="C8193" s="253" t="s">
        <v>554</v>
      </c>
      <c r="D8193" s="253" t="s">
        <v>4</v>
      </c>
      <c r="I8193" s="253"/>
      <c r="J8193" s="253">
        <f t="shared" si="129"/>
        <v>0</v>
      </c>
    </row>
    <row r="8194" spans="1:10">
      <c r="A8194" s="253">
        <v>8386</v>
      </c>
      <c r="B8194" s="253" t="s">
        <v>527</v>
      </c>
      <c r="C8194" s="253" t="s">
        <v>554</v>
      </c>
      <c r="D8194" s="253" t="s">
        <v>4</v>
      </c>
      <c r="I8194" s="253"/>
      <c r="J8194" s="253">
        <f t="shared" si="129"/>
        <v>0</v>
      </c>
    </row>
    <row r="8195" spans="1:10">
      <c r="A8195" s="253">
        <v>8387</v>
      </c>
      <c r="B8195" s="253" t="s">
        <v>527</v>
      </c>
      <c r="C8195" s="253" t="s">
        <v>554</v>
      </c>
      <c r="D8195" s="253" t="s">
        <v>4</v>
      </c>
      <c r="I8195" s="253"/>
      <c r="J8195" s="253">
        <f t="shared" si="129"/>
        <v>0</v>
      </c>
    </row>
    <row r="8196" spans="1:10">
      <c r="A8196" s="253">
        <v>8388</v>
      </c>
      <c r="B8196" s="253" t="s">
        <v>527</v>
      </c>
      <c r="C8196" s="253" t="s">
        <v>554</v>
      </c>
      <c r="D8196" s="253" t="s">
        <v>4</v>
      </c>
      <c r="I8196" s="253"/>
      <c r="J8196" s="253">
        <f t="shared" si="129"/>
        <v>0</v>
      </c>
    </row>
    <row r="8197" spans="1:10">
      <c r="A8197" s="253">
        <v>8389</v>
      </c>
      <c r="B8197" s="253" t="s">
        <v>527</v>
      </c>
      <c r="C8197" s="253" t="s">
        <v>554</v>
      </c>
      <c r="D8197" s="253" t="s">
        <v>4</v>
      </c>
      <c r="I8197" s="253"/>
      <c r="J8197" s="253">
        <f t="shared" si="129"/>
        <v>0</v>
      </c>
    </row>
    <row r="8198" spans="1:10">
      <c r="A8198" s="253">
        <v>8390</v>
      </c>
      <c r="B8198" s="253" t="s">
        <v>527</v>
      </c>
      <c r="C8198" s="253" t="s">
        <v>554</v>
      </c>
      <c r="D8198" s="253" t="s">
        <v>4</v>
      </c>
      <c r="I8198" s="253"/>
      <c r="J8198" s="253">
        <f t="shared" si="129"/>
        <v>0</v>
      </c>
    </row>
    <row r="8199" spans="1:10">
      <c r="A8199" s="253">
        <v>8391</v>
      </c>
      <c r="B8199" s="253" t="s">
        <v>527</v>
      </c>
      <c r="C8199" s="253" t="s">
        <v>554</v>
      </c>
      <c r="D8199" s="253" t="s">
        <v>4</v>
      </c>
      <c r="I8199" s="253"/>
      <c r="J8199" s="253">
        <f t="shared" si="129"/>
        <v>0</v>
      </c>
    </row>
    <row r="8200" spans="1:10">
      <c r="A8200" s="253">
        <v>8392</v>
      </c>
      <c r="B8200" s="253" t="s">
        <v>527</v>
      </c>
      <c r="C8200" s="253" t="s">
        <v>554</v>
      </c>
      <c r="D8200" s="253" t="s">
        <v>4</v>
      </c>
      <c r="I8200" s="253"/>
      <c r="J8200" s="253">
        <f t="shared" si="129"/>
        <v>0</v>
      </c>
    </row>
    <row r="8201" spans="1:10">
      <c r="A8201" s="253">
        <v>8393</v>
      </c>
      <c r="B8201" s="253" t="s">
        <v>527</v>
      </c>
      <c r="C8201" s="253" t="s">
        <v>554</v>
      </c>
      <c r="D8201" s="253" t="s">
        <v>4</v>
      </c>
      <c r="I8201" s="253"/>
      <c r="J8201" s="253">
        <f t="shared" ref="J8201:J8264" si="130">IF(E8201="Category 1",1,IF(E8201="Category 2",2,IF(E8201="Category 3",3,0)))</f>
        <v>0</v>
      </c>
    </row>
    <row r="8202" spans="1:10">
      <c r="A8202" s="253">
        <v>8394</v>
      </c>
      <c r="B8202" s="253" t="s">
        <v>527</v>
      </c>
      <c r="C8202" s="253" t="s">
        <v>554</v>
      </c>
      <c r="D8202" s="253" t="s">
        <v>4</v>
      </c>
      <c r="I8202" s="253"/>
      <c r="J8202" s="253">
        <f t="shared" si="130"/>
        <v>0</v>
      </c>
    </row>
    <row r="8203" spans="1:10">
      <c r="A8203" s="253">
        <v>8395</v>
      </c>
      <c r="B8203" s="253" t="s">
        <v>527</v>
      </c>
      <c r="C8203" s="253" t="s">
        <v>554</v>
      </c>
      <c r="D8203" s="253" t="s">
        <v>4</v>
      </c>
      <c r="I8203" s="253"/>
      <c r="J8203" s="253">
        <f t="shared" si="130"/>
        <v>0</v>
      </c>
    </row>
    <row r="8204" spans="1:10">
      <c r="A8204" s="253">
        <v>8396</v>
      </c>
      <c r="B8204" s="253" t="s">
        <v>527</v>
      </c>
      <c r="C8204" s="253" t="s">
        <v>554</v>
      </c>
      <c r="D8204" s="253" t="s">
        <v>4</v>
      </c>
      <c r="I8204" s="253"/>
      <c r="J8204" s="253">
        <f t="shared" si="130"/>
        <v>0</v>
      </c>
    </row>
    <row r="8205" spans="1:10">
      <c r="A8205" s="253">
        <v>8397</v>
      </c>
      <c r="B8205" s="253" t="s">
        <v>527</v>
      </c>
      <c r="C8205" s="253" t="s">
        <v>554</v>
      </c>
      <c r="D8205" s="253" t="s">
        <v>4</v>
      </c>
      <c r="I8205" s="253"/>
      <c r="J8205" s="253">
        <f t="shared" si="130"/>
        <v>0</v>
      </c>
    </row>
    <row r="8206" spans="1:10">
      <c r="A8206" s="253">
        <v>8398</v>
      </c>
      <c r="B8206" s="253" t="s">
        <v>527</v>
      </c>
      <c r="C8206" s="253" t="s">
        <v>554</v>
      </c>
      <c r="D8206" s="253" t="s">
        <v>4</v>
      </c>
      <c r="I8206" s="253"/>
      <c r="J8206" s="253">
        <f t="shared" si="130"/>
        <v>0</v>
      </c>
    </row>
    <row r="8207" spans="1:10">
      <c r="A8207" s="253">
        <v>8399</v>
      </c>
      <c r="B8207" s="253" t="s">
        <v>527</v>
      </c>
      <c r="C8207" s="253" t="s">
        <v>554</v>
      </c>
      <c r="D8207" s="253" t="s">
        <v>4</v>
      </c>
      <c r="I8207" s="253"/>
      <c r="J8207" s="253">
        <f t="shared" si="130"/>
        <v>0</v>
      </c>
    </row>
    <row r="8208" spans="1:10">
      <c r="A8208" s="253">
        <v>8400</v>
      </c>
      <c r="B8208" s="253" t="s">
        <v>527</v>
      </c>
      <c r="C8208" s="253" t="s">
        <v>553</v>
      </c>
      <c r="D8208" s="253" t="s">
        <v>4</v>
      </c>
      <c r="I8208" s="253"/>
      <c r="J8208" s="253">
        <f t="shared" si="130"/>
        <v>0</v>
      </c>
    </row>
    <row r="8209" spans="1:10">
      <c r="A8209" s="253">
        <v>8401</v>
      </c>
      <c r="B8209" s="253" t="s">
        <v>527</v>
      </c>
      <c r="C8209" s="253" t="s">
        <v>553</v>
      </c>
      <c r="D8209" s="253" t="s">
        <v>4</v>
      </c>
      <c r="I8209" s="253"/>
      <c r="J8209" s="253">
        <f t="shared" si="130"/>
        <v>0</v>
      </c>
    </row>
    <row r="8210" spans="1:10">
      <c r="A8210" s="253">
        <v>8402</v>
      </c>
      <c r="B8210" s="253" t="s">
        <v>527</v>
      </c>
      <c r="C8210" s="253" t="s">
        <v>553</v>
      </c>
      <c r="D8210" s="253" t="s">
        <v>4</v>
      </c>
      <c r="I8210" s="253"/>
      <c r="J8210" s="253">
        <f t="shared" si="130"/>
        <v>0</v>
      </c>
    </row>
    <row r="8211" spans="1:10">
      <c r="A8211" s="253">
        <v>8403</v>
      </c>
      <c r="B8211" s="253" t="s">
        <v>527</v>
      </c>
      <c r="C8211" s="253" t="s">
        <v>553</v>
      </c>
      <c r="D8211" s="253" t="s">
        <v>4</v>
      </c>
      <c r="I8211" s="253"/>
      <c r="J8211" s="253">
        <f t="shared" si="130"/>
        <v>0</v>
      </c>
    </row>
    <row r="8212" spans="1:10">
      <c r="A8212" s="253">
        <v>8404</v>
      </c>
      <c r="B8212" s="253" t="s">
        <v>527</v>
      </c>
      <c r="C8212" s="253" t="s">
        <v>553</v>
      </c>
      <c r="D8212" s="253" t="s">
        <v>4</v>
      </c>
      <c r="I8212" s="253"/>
      <c r="J8212" s="253">
        <f t="shared" si="130"/>
        <v>0</v>
      </c>
    </row>
    <row r="8213" spans="1:10">
      <c r="A8213" s="253">
        <v>8405</v>
      </c>
      <c r="B8213" s="253" t="s">
        <v>527</v>
      </c>
      <c r="C8213" s="253" t="s">
        <v>553</v>
      </c>
      <c r="D8213" s="253" t="s">
        <v>4</v>
      </c>
      <c r="I8213" s="253"/>
      <c r="J8213" s="253">
        <f t="shared" si="130"/>
        <v>0</v>
      </c>
    </row>
    <row r="8214" spans="1:10">
      <c r="A8214" s="253">
        <v>8406</v>
      </c>
      <c r="B8214" s="253" t="s">
        <v>527</v>
      </c>
      <c r="C8214" s="253" t="s">
        <v>553</v>
      </c>
      <c r="D8214" s="253" t="s">
        <v>4</v>
      </c>
      <c r="I8214" s="253"/>
      <c r="J8214" s="253">
        <f t="shared" si="130"/>
        <v>0</v>
      </c>
    </row>
    <row r="8215" spans="1:10">
      <c r="A8215" s="253">
        <v>8407</v>
      </c>
      <c r="B8215" s="253" t="s">
        <v>527</v>
      </c>
      <c r="C8215" s="253" t="s">
        <v>553</v>
      </c>
      <c r="D8215" s="253" t="s">
        <v>4</v>
      </c>
      <c r="I8215" s="253"/>
      <c r="J8215" s="253">
        <f t="shared" si="130"/>
        <v>0</v>
      </c>
    </row>
    <row r="8216" spans="1:10">
      <c r="A8216" s="253">
        <v>8408</v>
      </c>
      <c r="B8216" s="253" t="s">
        <v>527</v>
      </c>
      <c r="C8216" s="253" t="s">
        <v>553</v>
      </c>
      <c r="D8216" s="253" t="s">
        <v>4</v>
      </c>
      <c r="I8216" s="253"/>
      <c r="J8216" s="253">
        <f t="shared" si="130"/>
        <v>0</v>
      </c>
    </row>
    <row r="8217" spans="1:10">
      <c r="A8217" s="253">
        <v>8409</v>
      </c>
      <c r="B8217" s="253" t="s">
        <v>527</v>
      </c>
      <c r="C8217" s="253" t="s">
        <v>553</v>
      </c>
      <c r="D8217" s="253" t="s">
        <v>4</v>
      </c>
      <c r="I8217" s="253"/>
      <c r="J8217" s="253">
        <f t="shared" si="130"/>
        <v>0</v>
      </c>
    </row>
    <row r="8218" spans="1:10">
      <c r="A8218" s="253">
        <v>8410</v>
      </c>
      <c r="B8218" s="253" t="s">
        <v>527</v>
      </c>
      <c r="C8218" s="253" t="s">
        <v>553</v>
      </c>
      <c r="D8218" s="253" t="s">
        <v>4</v>
      </c>
      <c r="I8218" s="253"/>
      <c r="J8218" s="253">
        <f t="shared" si="130"/>
        <v>0</v>
      </c>
    </row>
    <row r="8219" spans="1:10">
      <c r="A8219" s="253">
        <v>8411</v>
      </c>
      <c r="B8219" s="253" t="s">
        <v>527</v>
      </c>
      <c r="C8219" s="253" t="s">
        <v>553</v>
      </c>
      <c r="D8219" s="253" t="s">
        <v>4</v>
      </c>
      <c r="I8219" s="253"/>
      <c r="J8219" s="253">
        <f t="shared" si="130"/>
        <v>0</v>
      </c>
    </row>
    <row r="8220" spans="1:10">
      <c r="A8220" s="253">
        <v>8412</v>
      </c>
      <c r="B8220" s="253" t="s">
        <v>527</v>
      </c>
      <c r="C8220" s="253" t="s">
        <v>553</v>
      </c>
      <c r="D8220" s="253" t="s">
        <v>4</v>
      </c>
      <c r="I8220" s="253"/>
      <c r="J8220" s="253">
        <f t="shared" si="130"/>
        <v>0</v>
      </c>
    </row>
    <row r="8221" spans="1:10">
      <c r="A8221" s="253">
        <v>8413</v>
      </c>
      <c r="B8221" s="253" t="s">
        <v>527</v>
      </c>
      <c r="C8221" s="253" t="s">
        <v>553</v>
      </c>
      <c r="D8221" s="253" t="s">
        <v>4</v>
      </c>
      <c r="I8221" s="253"/>
      <c r="J8221" s="253">
        <f t="shared" si="130"/>
        <v>0</v>
      </c>
    </row>
    <row r="8222" spans="1:10">
      <c r="A8222" s="253">
        <v>8414</v>
      </c>
      <c r="B8222" s="253" t="s">
        <v>527</v>
      </c>
      <c r="C8222" s="253" t="s">
        <v>553</v>
      </c>
      <c r="D8222" s="253" t="s">
        <v>4</v>
      </c>
      <c r="I8222" s="253"/>
      <c r="J8222" s="253">
        <f t="shared" si="130"/>
        <v>0</v>
      </c>
    </row>
    <row r="8223" spans="1:10">
      <c r="A8223" s="253">
        <v>8415</v>
      </c>
      <c r="B8223" s="253" t="s">
        <v>527</v>
      </c>
      <c r="C8223" s="253" t="s">
        <v>553</v>
      </c>
      <c r="D8223" s="253" t="s">
        <v>4</v>
      </c>
      <c r="I8223" s="253"/>
      <c r="J8223" s="253">
        <f t="shared" si="130"/>
        <v>0</v>
      </c>
    </row>
    <row r="8224" spans="1:10">
      <c r="A8224" s="253">
        <v>8416</v>
      </c>
      <c r="B8224" s="253" t="s">
        <v>527</v>
      </c>
      <c r="C8224" s="253" t="s">
        <v>553</v>
      </c>
      <c r="D8224" s="253" t="s">
        <v>4</v>
      </c>
      <c r="I8224" s="253"/>
      <c r="J8224" s="253">
        <f t="shared" si="130"/>
        <v>0</v>
      </c>
    </row>
    <row r="8225" spans="1:10">
      <c r="A8225" s="253">
        <v>8417</v>
      </c>
      <c r="B8225" s="253" t="s">
        <v>527</v>
      </c>
      <c r="C8225" s="253" t="s">
        <v>553</v>
      </c>
      <c r="D8225" s="253" t="s">
        <v>4</v>
      </c>
      <c r="I8225" s="253"/>
      <c r="J8225" s="253">
        <f t="shared" si="130"/>
        <v>0</v>
      </c>
    </row>
    <row r="8226" spans="1:10">
      <c r="A8226" s="253">
        <v>8418</v>
      </c>
      <c r="B8226" s="253" t="s">
        <v>527</v>
      </c>
      <c r="C8226" s="253" t="s">
        <v>553</v>
      </c>
      <c r="D8226" s="253" t="s">
        <v>4</v>
      </c>
      <c r="I8226" s="253"/>
      <c r="J8226" s="253">
        <f t="shared" si="130"/>
        <v>0</v>
      </c>
    </row>
    <row r="8227" spans="1:10">
      <c r="A8227" s="253">
        <v>8419</v>
      </c>
      <c r="B8227" s="253" t="s">
        <v>527</v>
      </c>
      <c r="C8227" s="253" t="s">
        <v>553</v>
      </c>
      <c r="D8227" s="253" t="s">
        <v>4</v>
      </c>
      <c r="I8227" s="253"/>
      <c r="J8227" s="253">
        <f t="shared" si="130"/>
        <v>0</v>
      </c>
    </row>
    <row r="8228" spans="1:10">
      <c r="A8228" s="253">
        <v>8420</v>
      </c>
      <c r="B8228" s="253" t="s">
        <v>527</v>
      </c>
      <c r="C8228" s="253" t="s">
        <v>553</v>
      </c>
      <c r="D8228" s="253" t="s">
        <v>4</v>
      </c>
      <c r="I8228" s="253"/>
      <c r="J8228" s="253">
        <f t="shared" si="130"/>
        <v>0</v>
      </c>
    </row>
    <row r="8229" spans="1:10">
      <c r="A8229" s="253">
        <v>8421</v>
      </c>
      <c r="B8229" s="253" t="s">
        <v>527</v>
      </c>
      <c r="C8229" s="253" t="s">
        <v>553</v>
      </c>
      <c r="D8229" s="253" t="s">
        <v>4</v>
      </c>
      <c r="I8229" s="253"/>
      <c r="J8229" s="253">
        <f t="shared" si="130"/>
        <v>0</v>
      </c>
    </row>
    <row r="8230" spans="1:10">
      <c r="A8230" s="253">
        <v>8422</v>
      </c>
      <c r="B8230" s="253" t="s">
        <v>527</v>
      </c>
      <c r="C8230" s="253" t="s">
        <v>553</v>
      </c>
      <c r="D8230" s="253" t="s">
        <v>4</v>
      </c>
      <c r="I8230" s="253"/>
      <c r="J8230" s="253">
        <f t="shared" si="130"/>
        <v>0</v>
      </c>
    </row>
    <row r="8231" spans="1:10">
      <c r="A8231" s="253">
        <v>8423</v>
      </c>
      <c r="B8231" s="253" t="s">
        <v>527</v>
      </c>
      <c r="C8231" s="253" t="s">
        <v>553</v>
      </c>
      <c r="D8231" s="253" t="s">
        <v>4</v>
      </c>
      <c r="I8231" s="253"/>
      <c r="J8231" s="253">
        <f t="shared" si="130"/>
        <v>0</v>
      </c>
    </row>
    <row r="8232" spans="1:10">
      <c r="A8232" s="253">
        <v>8424</v>
      </c>
      <c r="B8232" s="253" t="s">
        <v>527</v>
      </c>
      <c r="C8232" s="253" t="s">
        <v>553</v>
      </c>
      <c r="D8232" s="253" t="s">
        <v>4</v>
      </c>
      <c r="I8232" s="253"/>
      <c r="J8232" s="253">
        <f t="shared" si="130"/>
        <v>0</v>
      </c>
    </row>
    <row r="8233" spans="1:10">
      <c r="A8233" s="253">
        <v>8425</v>
      </c>
      <c r="B8233" s="253" t="s">
        <v>527</v>
      </c>
      <c r="C8233" s="253" t="s">
        <v>553</v>
      </c>
      <c r="D8233" s="253" t="s">
        <v>4</v>
      </c>
      <c r="I8233" s="253"/>
      <c r="J8233" s="253">
        <f t="shared" si="130"/>
        <v>0</v>
      </c>
    </row>
    <row r="8234" spans="1:10">
      <c r="A8234" s="253">
        <v>8426</v>
      </c>
      <c r="B8234" s="253" t="s">
        <v>527</v>
      </c>
      <c r="C8234" s="253" t="s">
        <v>553</v>
      </c>
      <c r="D8234" s="253" t="s">
        <v>4</v>
      </c>
      <c r="I8234" s="253"/>
      <c r="J8234" s="253">
        <f t="shared" si="130"/>
        <v>0</v>
      </c>
    </row>
    <row r="8235" spans="1:10">
      <c r="A8235" s="253">
        <v>8427</v>
      </c>
      <c r="B8235" s="253" t="s">
        <v>527</v>
      </c>
      <c r="C8235" s="253" t="s">
        <v>553</v>
      </c>
      <c r="D8235" s="253" t="s">
        <v>4</v>
      </c>
      <c r="I8235" s="253"/>
      <c r="J8235" s="253">
        <f t="shared" si="130"/>
        <v>0</v>
      </c>
    </row>
    <row r="8236" spans="1:10">
      <c r="A8236" s="253">
        <v>8428</v>
      </c>
      <c r="B8236" s="253" t="s">
        <v>527</v>
      </c>
      <c r="C8236" s="253" t="s">
        <v>553</v>
      </c>
      <c r="D8236" s="253" t="s">
        <v>4</v>
      </c>
      <c r="I8236" s="253"/>
      <c r="J8236" s="253">
        <f t="shared" si="130"/>
        <v>0</v>
      </c>
    </row>
    <row r="8237" spans="1:10">
      <c r="A8237" s="253">
        <v>8429</v>
      </c>
      <c r="B8237" s="253" t="s">
        <v>527</v>
      </c>
      <c r="C8237" s="253" t="s">
        <v>553</v>
      </c>
      <c r="D8237" s="253" t="s">
        <v>4</v>
      </c>
      <c r="I8237" s="253"/>
      <c r="J8237" s="253">
        <f t="shared" si="130"/>
        <v>0</v>
      </c>
    </row>
    <row r="8238" spans="1:10">
      <c r="A8238" s="253">
        <v>8430</v>
      </c>
      <c r="B8238" s="253" t="s">
        <v>527</v>
      </c>
      <c r="C8238" s="253" t="s">
        <v>553</v>
      </c>
      <c r="D8238" s="253" t="s">
        <v>4</v>
      </c>
      <c r="I8238" s="253"/>
      <c r="J8238" s="253">
        <f t="shared" si="130"/>
        <v>0</v>
      </c>
    </row>
    <row r="8239" spans="1:10">
      <c r="A8239" s="253">
        <v>8431</v>
      </c>
      <c r="B8239" s="253" t="s">
        <v>527</v>
      </c>
      <c r="C8239" s="253" t="s">
        <v>553</v>
      </c>
      <c r="D8239" s="253" t="s">
        <v>4</v>
      </c>
      <c r="I8239" s="253"/>
      <c r="J8239" s="253">
        <f t="shared" si="130"/>
        <v>0</v>
      </c>
    </row>
    <row r="8240" spans="1:10">
      <c r="A8240" s="253">
        <v>8432</v>
      </c>
      <c r="B8240" s="253" t="s">
        <v>527</v>
      </c>
      <c r="C8240" s="253" t="s">
        <v>553</v>
      </c>
      <c r="D8240" s="253" t="s">
        <v>4</v>
      </c>
      <c r="I8240" s="253"/>
      <c r="J8240" s="253">
        <f t="shared" si="130"/>
        <v>0</v>
      </c>
    </row>
    <row r="8241" spans="1:10">
      <c r="A8241" s="253">
        <v>8433</v>
      </c>
      <c r="B8241" s="253" t="s">
        <v>527</v>
      </c>
      <c r="C8241" s="253" t="s">
        <v>553</v>
      </c>
      <c r="D8241" s="253" t="s">
        <v>4</v>
      </c>
      <c r="I8241" s="253"/>
      <c r="J8241" s="253">
        <f t="shared" si="130"/>
        <v>0</v>
      </c>
    </row>
    <row r="8242" spans="1:10">
      <c r="A8242" s="253">
        <v>8434</v>
      </c>
      <c r="B8242" s="253" t="s">
        <v>527</v>
      </c>
      <c r="C8242" s="253" t="s">
        <v>553</v>
      </c>
      <c r="D8242" s="253" t="s">
        <v>4</v>
      </c>
      <c r="I8242" s="253"/>
      <c r="J8242" s="253">
        <f t="shared" si="130"/>
        <v>0</v>
      </c>
    </row>
    <row r="8243" spans="1:10">
      <c r="A8243" s="253">
        <v>8435</v>
      </c>
      <c r="B8243" s="253" t="s">
        <v>527</v>
      </c>
      <c r="C8243" s="253" t="s">
        <v>553</v>
      </c>
      <c r="D8243" s="253" t="s">
        <v>4</v>
      </c>
      <c r="I8243" s="253"/>
      <c r="J8243" s="253">
        <f t="shared" si="130"/>
        <v>0</v>
      </c>
    </row>
    <row r="8244" spans="1:10">
      <c r="A8244" s="253">
        <v>8436</v>
      </c>
      <c r="B8244" s="253" t="s">
        <v>527</v>
      </c>
      <c r="C8244" s="253" t="s">
        <v>553</v>
      </c>
      <c r="D8244" s="253" t="s">
        <v>4</v>
      </c>
      <c r="I8244" s="253"/>
      <c r="J8244" s="253">
        <f t="shared" si="130"/>
        <v>0</v>
      </c>
    </row>
    <row r="8245" spans="1:10">
      <c r="A8245" s="253">
        <v>8437</v>
      </c>
      <c r="B8245" s="253" t="s">
        <v>527</v>
      </c>
      <c r="C8245" s="253" t="s">
        <v>553</v>
      </c>
      <c r="D8245" s="253" t="s">
        <v>4</v>
      </c>
      <c r="I8245" s="253"/>
      <c r="J8245" s="253">
        <f t="shared" si="130"/>
        <v>0</v>
      </c>
    </row>
    <row r="8246" spans="1:10">
      <c r="A8246" s="253">
        <v>8438</v>
      </c>
      <c r="B8246" s="253" t="s">
        <v>527</v>
      </c>
      <c r="C8246" s="253" t="s">
        <v>553</v>
      </c>
      <c r="D8246" s="253" t="s">
        <v>4</v>
      </c>
      <c r="I8246" s="253"/>
      <c r="J8246" s="253">
        <f t="shared" si="130"/>
        <v>0</v>
      </c>
    </row>
    <row r="8247" spans="1:10">
      <c r="A8247" s="253">
        <v>8439</v>
      </c>
      <c r="B8247" s="253" t="s">
        <v>527</v>
      </c>
      <c r="C8247" s="253" t="s">
        <v>553</v>
      </c>
      <c r="D8247" s="253" t="s">
        <v>4</v>
      </c>
      <c r="I8247" s="253"/>
      <c r="J8247" s="253">
        <f t="shared" si="130"/>
        <v>0</v>
      </c>
    </row>
    <row r="8248" spans="1:10">
      <c r="A8248" s="253">
        <v>8440</v>
      </c>
      <c r="B8248" s="253" t="s">
        <v>527</v>
      </c>
      <c r="C8248" s="253" t="s">
        <v>553</v>
      </c>
      <c r="D8248" s="253" t="s">
        <v>4</v>
      </c>
      <c r="I8248" s="253"/>
      <c r="J8248" s="253">
        <f t="shared" si="130"/>
        <v>0</v>
      </c>
    </row>
    <row r="8249" spans="1:10">
      <c r="A8249" s="253">
        <v>8441</v>
      </c>
      <c r="B8249" s="253" t="s">
        <v>527</v>
      </c>
      <c r="C8249" s="253" t="s">
        <v>553</v>
      </c>
      <c r="D8249" s="253" t="s">
        <v>4</v>
      </c>
      <c r="I8249" s="253"/>
      <c r="J8249" s="253">
        <f t="shared" si="130"/>
        <v>0</v>
      </c>
    </row>
    <row r="8250" spans="1:10">
      <c r="A8250" s="253">
        <v>8442</v>
      </c>
      <c r="B8250" s="253" t="s">
        <v>527</v>
      </c>
      <c r="C8250" s="253" t="s">
        <v>553</v>
      </c>
      <c r="D8250" s="253" t="s">
        <v>4</v>
      </c>
      <c r="I8250" s="253"/>
      <c r="J8250" s="253">
        <f t="shared" si="130"/>
        <v>0</v>
      </c>
    </row>
    <row r="8251" spans="1:10">
      <c r="A8251" s="253">
        <v>8443</v>
      </c>
      <c r="B8251" s="253" t="s">
        <v>527</v>
      </c>
      <c r="C8251" s="253" t="s">
        <v>553</v>
      </c>
      <c r="D8251" s="253" t="s">
        <v>4</v>
      </c>
      <c r="I8251" s="253"/>
      <c r="J8251" s="253">
        <f t="shared" si="130"/>
        <v>0</v>
      </c>
    </row>
    <row r="8252" spans="1:10">
      <c r="A8252" s="253">
        <v>8444</v>
      </c>
      <c r="B8252" s="253" t="s">
        <v>527</v>
      </c>
      <c r="C8252" s="253" t="s">
        <v>553</v>
      </c>
      <c r="D8252" s="253" t="s">
        <v>4</v>
      </c>
      <c r="I8252" s="253"/>
      <c r="J8252" s="253">
        <f t="shared" si="130"/>
        <v>0</v>
      </c>
    </row>
    <row r="8253" spans="1:10">
      <c r="A8253" s="253">
        <v>8445</v>
      </c>
      <c r="B8253" s="253" t="s">
        <v>527</v>
      </c>
      <c r="C8253" s="253" t="s">
        <v>553</v>
      </c>
      <c r="D8253" s="253" t="s">
        <v>4</v>
      </c>
      <c r="I8253" s="253"/>
      <c r="J8253" s="253">
        <f t="shared" si="130"/>
        <v>0</v>
      </c>
    </row>
    <row r="8254" spans="1:10">
      <c r="A8254" s="253">
        <v>8446</v>
      </c>
      <c r="B8254" s="253" t="s">
        <v>527</v>
      </c>
      <c r="C8254" s="253" t="s">
        <v>553</v>
      </c>
      <c r="D8254" s="253" t="s">
        <v>4</v>
      </c>
      <c r="I8254" s="253"/>
      <c r="J8254" s="253">
        <f t="shared" si="130"/>
        <v>0</v>
      </c>
    </row>
    <row r="8255" spans="1:10">
      <c r="A8255" s="253">
        <v>8447</v>
      </c>
      <c r="B8255" s="253" t="s">
        <v>527</v>
      </c>
      <c r="C8255" s="253" t="s">
        <v>553</v>
      </c>
      <c r="D8255" s="253" t="s">
        <v>4</v>
      </c>
      <c r="I8255" s="253"/>
      <c r="J8255" s="253">
        <f t="shared" si="130"/>
        <v>0</v>
      </c>
    </row>
    <row r="8256" spans="1:10">
      <c r="A8256" s="253">
        <v>8448</v>
      </c>
      <c r="B8256" s="253" t="s">
        <v>527</v>
      </c>
      <c r="C8256" s="253" t="s">
        <v>553</v>
      </c>
      <c r="D8256" s="253" t="s">
        <v>4</v>
      </c>
      <c r="I8256" s="253"/>
      <c r="J8256" s="253">
        <f t="shared" si="130"/>
        <v>0</v>
      </c>
    </row>
    <row r="8257" spans="1:10">
      <c r="A8257" s="253">
        <v>8449</v>
      </c>
      <c r="B8257" s="253" t="s">
        <v>527</v>
      </c>
      <c r="C8257" s="253" t="s">
        <v>553</v>
      </c>
      <c r="D8257" s="253" t="s">
        <v>4</v>
      </c>
      <c r="I8257" s="253"/>
      <c r="J8257" s="253">
        <f t="shared" si="130"/>
        <v>0</v>
      </c>
    </row>
    <row r="8258" spans="1:10">
      <c r="A8258" s="253">
        <v>8450</v>
      </c>
      <c r="B8258" s="253" t="s">
        <v>527</v>
      </c>
      <c r="C8258" s="253" t="s">
        <v>553</v>
      </c>
      <c r="D8258" s="253" t="s">
        <v>4</v>
      </c>
      <c r="I8258" s="253"/>
      <c r="J8258" s="253">
        <f t="shared" si="130"/>
        <v>0</v>
      </c>
    </row>
    <row r="8259" spans="1:10">
      <c r="A8259" s="253">
        <v>8451</v>
      </c>
      <c r="B8259" s="253" t="s">
        <v>527</v>
      </c>
      <c r="C8259" s="253" t="s">
        <v>553</v>
      </c>
      <c r="D8259" s="253" t="s">
        <v>4</v>
      </c>
      <c r="I8259" s="253"/>
      <c r="J8259" s="253">
        <f t="shared" si="130"/>
        <v>0</v>
      </c>
    </row>
    <row r="8260" spans="1:10">
      <c r="A8260" s="253">
        <v>8452</v>
      </c>
      <c r="B8260" s="253" t="s">
        <v>527</v>
      </c>
      <c r="C8260" s="253" t="s">
        <v>553</v>
      </c>
      <c r="D8260" s="253" t="s">
        <v>4</v>
      </c>
      <c r="I8260" s="253"/>
      <c r="J8260" s="253">
        <f t="shared" si="130"/>
        <v>0</v>
      </c>
    </row>
    <row r="8261" spans="1:10">
      <c r="A8261" s="253">
        <v>8453</v>
      </c>
      <c r="B8261" s="253" t="s">
        <v>527</v>
      </c>
      <c r="C8261" s="253" t="s">
        <v>553</v>
      </c>
      <c r="D8261" s="253" t="s">
        <v>4</v>
      </c>
      <c r="I8261" s="253"/>
      <c r="J8261" s="253">
        <f t="shared" si="130"/>
        <v>0</v>
      </c>
    </row>
    <row r="8262" spans="1:10">
      <c r="A8262" s="253">
        <v>8454</v>
      </c>
      <c r="B8262" s="253" t="s">
        <v>527</v>
      </c>
      <c r="C8262" s="253" t="s">
        <v>553</v>
      </c>
      <c r="D8262" s="253" t="s">
        <v>4</v>
      </c>
      <c r="I8262" s="253"/>
      <c r="J8262" s="253">
        <f t="shared" si="130"/>
        <v>0</v>
      </c>
    </row>
    <row r="8263" spans="1:10">
      <c r="A8263" s="253">
        <v>8455</v>
      </c>
      <c r="B8263" s="253" t="s">
        <v>527</v>
      </c>
      <c r="C8263" s="253" t="s">
        <v>553</v>
      </c>
      <c r="D8263" s="253" t="s">
        <v>4</v>
      </c>
      <c r="I8263" s="253"/>
      <c r="J8263" s="253">
        <f t="shared" si="130"/>
        <v>0</v>
      </c>
    </row>
    <row r="8264" spans="1:10">
      <c r="A8264" s="253">
        <v>8456</v>
      </c>
      <c r="B8264" s="253" t="s">
        <v>527</v>
      </c>
      <c r="C8264" s="253" t="s">
        <v>553</v>
      </c>
      <c r="D8264" s="253" t="s">
        <v>4</v>
      </c>
      <c r="I8264" s="253"/>
      <c r="J8264" s="253">
        <f t="shared" si="130"/>
        <v>0</v>
      </c>
    </row>
    <row r="8265" spans="1:10">
      <c r="A8265" s="253">
        <v>8457</v>
      </c>
      <c r="B8265" s="253" t="s">
        <v>527</v>
      </c>
      <c r="C8265" s="253" t="s">
        <v>553</v>
      </c>
      <c r="D8265" s="253" t="s">
        <v>4</v>
      </c>
      <c r="I8265" s="253"/>
      <c r="J8265" s="253">
        <f t="shared" ref="J8265:J8328" si="131">IF(E8265="Category 1",1,IF(E8265="Category 2",2,IF(E8265="Category 3",3,0)))</f>
        <v>0</v>
      </c>
    </row>
    <row r="8266" spans="1:10">
      <c r="A8266" s="253">
        <v>8458</v>
      </c>
      <c r="B8266" s="253" t="s">
        <v>527</v>
      </c>
      <c r="C8266" s="253" t="s">
        <v>553</v>
      </c>
      <c r="D8266" s="253" t="s">
        <v>4</v>
      </c>
      <c r="I8266" s="253"/>
      <c r="J8266" s="253">
        <f t="shared" si="131"/>
        <v>0</v>
      </c>
    </row>
    <row r="8267" spans="1:10">
      <c r="A8267" s="253">
        <v>8459</v>
      </c>
      <c r="B8267" s="253" t="s">
        <v>527</v>
      </c>
      <c r="C8267" s="253" t="s">
        <v>553</v>
      </c>
      <c r="D8267" s="253" t="s">
        <v>4</v>
      </c>
      <c r="I8267" s="253"/>
      <c r="J8267" s="253">
        <f t="shared" si="131"/>
        <v>0</v>
      </c>
    </row>
    <row r="8268" spans="1:10">
      <c r="A8268" s="253">
        <v>8460</v>
      </c>
      <c r="B8268" s="253" t="s">
        <v>527</v>
      </c>
      <c r="C8268" s="253" t="s">
        <v>553</v>
      </c>
      <c r="D8268" s="253" t="s">
        <v>4</v>
      </c>
      <c r="I8268" s="253"/>
      <c r="J8268" s="253">
        <f t="shared" si="131"/>
        <v>0</v>
      </c>
    </row>
    <row r="8269" spans="1:10">
      <c r="A8269" s="253">
        <v>8461</v>
      </c>
      <c r="B8269" s="253" t="s">
        <v>527</v>
      </c>
      <c r="C8269" s="253" t="s">
        <v>553</v>
      </c>
      <c r="D8269" s="253" t="s">
        <v>4</v>
      </c>
      <c r="I8269" s="253"/>
      <c r="J8269" s="253">
        <f t="shared" si="131"/>
        <v>0</v>
      </c>
    </row>
    <row r="8270" spans="1:10">
      <c r="A8270" s="253">
        <v>8462</v>
      </c>
      <c r="B8270" s="253" t="s">
        <v>527</v>
      </c>
      <c r="C8270" s="253" t="s">
        <v>553</v>
      </c>
      <c r="D8270" s="253" t="s">
        <v>4</v>
      </c>
      <c r="I8270" s="253"/>
      <c r="J8270" s="253">
        <f t="shared" si="131"/>
        <v>0</v>
      </c>
    </row>
    <row r="8271" spans="1:10">
      <c r="A8271" s="253">
        <v>8463</v>
      </c>
      <c r="B8271" s="253" t="s">
        <v>527</v>
      </c>
      <c r="C8271" s="253" t="s">
        <v>553</v>
      </c>
      <c r="D8271" s="253" t="s">
        <v>4</v>
      </c>
      <c r="I8271" s="253"/>
      <c r="J8271" s="253">
        <f t="shared" si="131"/>
        <v>0</v>
      </c>
    </row>
    <row r="8272" spans="1:10">
      <c r="A8272" s="253">
        <v>8464</v>
      </c>
      <c r="B8272" s="253" t="s">
        <v>527</v>
      </c>
      <c r="C8272" s="253" t="s">
        <v>553</v>
      </c>
      <c r="D8272" s="253" t="s">
        <v>4</v>
      </c>
      <c r="I8272" s="253"/>
      <c r="J8272" s="253">
        <f t="shared" si="131"/>
        <v>0</v>
      </c>
    </row>
    <row r="8273" spans="1:10">
      <c r="A8273" s="253">
        <v>8465</v>
      </c>
      <c r="B8273" s="253" t="s">
        <v>527</v>
      </c>
      <c r="C8273" s="253" t="s">
        <v>553</v>
      </c>
      <c r="D8273" s="253" t="s">
        <v>4</v>
      </c>
      <c r="I8273" s="253"/>
      <c r="J8273" s="253">
        <f t="shared" si="131"/>
        <v>0</v>
      </c>
    </row>
    <row r="8274" spans="1:10">
      <c r="A8274" s="253">
        <v>8466</v>
      </c>
      <c r="B8274" s="253" t="s">
        <v>527</v>
      </c>
      <c r="C8274" s="253" t="s">
        <v>553</v>
      </c>
      <c r="D8274" s="253" t="s">
        <v>4</v>
      </c>
      <c r="I8274" s="253"/>
      <c r="J8274" s="253">
        <f t="shared" si="131"/>
        <v>0</v>
      </c>
    </row>
    <row r="8275" spans="1:10">
      <c r="A8275" s="253">
        <v>8467</v>
      </c>
      <c r="B8275" s="253" t="s">
        <v>527</v>
      </c>
      <c r="C8275" s="253" t="s">
        <v>553</v>
      </c>
      <c r="D8275" s="253" t="s">
        <v>4</v>
      </c>
      <c r="I8275" s="253"/>
      <c r="J8275" s="253">
        <f t="shared" si="131"/>
        <v>0</v>
      </c>
    </row>
    <row r="8276" spans="1:10">
      <c r="A8276" s="253">
        <v>8468</v>
      </c>
      <c r="B8276" s="253" t="s">
        <v>527</v>
      </c>
      <c r="C8276" s="253" t="s">
        <v>553</v>
      </c>
      <c r="D8276" s="253" t="s">
        <v>4</v>
      </c>
      <c r="I8276" s="253"/>
      <c r="J8276" s="253">
        <f t="shared" si="131"/>
        <v>0</v>
      </c>
    </row>
    <row r="8277" spans="1:10">
      <c r="A8277" s="253">
        <v>8469</v>
      </c>
      <c r="B8277" s="253" t="s">
        <v>527</v>
      </c>
      <c r="C8277" s="253" t="s">
        <v>553</v>
      </c>
      <c r="D8277" s="253" t="s">
        <v>4</v>
      </c>
      <c r="I8277" s="253"/>
      <c r="J8277" s="253">
        <f t="shared" si="131"/>
        <v>0</v>
      </c>
    </row>
    <row r="8278" spans="1:10">
      <c r="A8278" s="253">
        <v>8470</v>
      </c>
      <c r="B8278" s="253" t="s">
        <v>527</v>
      </c>
      <c r="C8278" s="253" t="s">
        <v>553</v>
      </c>
      <c r="D8278" s="253" t="s">
        <v>4</v>
      </c>
      <c r="I8278" s="253"/>
      <c r="J8278" s="253">
        <f t="shared" si="131"/>
        <v>0</v>
      </c>
    </row>
    <row r="8279" spans="1:10">
      <c r="A8279" s="253">
        <v>8471</v>
      </c>
      <c r="B8279" s="253" t="s">
        <v>527</v>
      </c>
      <c r="C8279" s="253" t="s">
        <v>553</v>
      </c>
      <c r="D8279" s="253" t="s">
        <v>4</v>
      </c>
      <c r="I8279" s="253"/>
      <c r="J8279" s="253">
        <f t="shared" si="131"/>
        <v>0</v>
      </c>
    </row>
    <row r="8280" spans="1:10">
      <c r="A8280" s="253">
        <v>8472</v>
      </c>
      <c r="B8280" s="253" t="s">
        <v>527</v>
      </c>
      <c r="C8280" s="253" t="s">
        <v>553</v>
      </c>
      <c r="D8280" s="253" t="s">
        <v>4</v>
      </c>
      <c r="I8280" s="253"/>
      <c r="J8280" s="253">
        <f t="shared" si="131"/>
        <v>0</v>
      </c>
    </row>
    <row r="8281" spans="1:10">
      <c r="A8281" s="253">
        <v>8473</v>
      </c>
      <c r="B8281" s="253" t="s">
        <v>527</v>
      </c>
      <c r="C8281" s="253" t="s">
        <v>553</v>
      </c>
      <c r="D8281" s="253" t="s">
        <v>4</v>
      </c>
      <c r="I8281" s="253"/>
      <c r="J8281" s="253">
        <f t="shared" si="131"/>
        <v>0</v>
      </c>
    </row>
    <row r="8282" spans="1:10">
      <c r="A8282" s="253">
        <v>8474</v>
      </c>
      <c r="B8282" s="253" t="s">
        <v>527</v>
      </c>
      <c r="C8282" s="253" t="s">
        <v>553</v>
      </c>
      <c r="D8282" s="253" t="s">
        <v>4</v>
      </c>
      <c r="I8282" s="253"/>
      <c r="J8282" s="253">
        <f t="shared" si="131"/>
        <v>0</v>
      </c>
    </row>
    <row r="8283" spans="1:10">
      <c r="A8283" s="253">
        <v>8475</v>
      </c>
      <c r="B8283" s="253" t="s">
        <v>527</v>
      </c>
      <c r="C8283" s="253" t="s">
        <v>553</v>
      </c>
      <c r="D8283" s="253" t="s">
        <v>4</v>
      </c>
      <c r="I8283" s="253"/>
      <c r="J8283" s="253">
        <f t="shared" si="131"/>
        <v>0</v>
      </c>
    </row>
    <row r="8284" spans="1:10">
      <c r="A8284" s="253">
        <v>8476</v>
      </c>
      <c r="B8284" s="253" t="s">
        <v>527</v>
      </c>
      <c r="C8284" s="253" t="s">
        <v>553</v>
      </c>
      <c r="D8284" s="253" t="s">
        <v>4</v>
      </c>
      <c r="I8284" s="253"/>
      <c r="J8284" s="253">
        <f t="shared" si="131"/>
        <v>0</v>
      </c>
    </row>
    <row r="8285" spans="1:10">
      <c r="A8285" s="253">
        <v>8477</v>
      </c>
      <c r="B8285" s="253" t="s">
        <v>527</v>
      </c>
      <c r="C8285" s="253" t="s">
        <v>553</v>
      </c>
      <c r="D8285" s="253" t="s">
        <v>4</v>
      </c>
      <c r="I8285" s="253"/>
      <c r="J8285" s="253">
        <f t="shared" si="131"/>
        <v>0</v>
      </c>
    </row>
    <row r="8286" spans="1:10">
      <c r="A8286" s="253">
        <v>8478</v>
      </c>
      <c r="B8286" s="253" t="s">
        <v>527</v>
      </c>
      <c r="C8286" s="253" t="s">
        <v>553</v>
      </c>
      <c r="D8286" s="253" t="s">
        <v>4</v>
      </c>
      <c r="I8286" s="253"/>
      <c r="J8286" s="253">
        <f t="shared" si="131"/>
        <v>0</v>
      </c>
    </row>
    <row r="8287" spans="1:10">
      <c r="A8287" s="253">
        <v>8479</v>
      </c>
      <c r="B8287" s="253" t="s">
        <v>527</v>
      </c>
      <c r="C8287" s="253" t="s">
        <v>553</v>
      </c>
      <c r="D8287" s="253" t="s">
        <v>4</v>
      </c>
      <c r="I8287" s="253"/>
      <c r="J8287" s="253">
        <f t="shared" si="131"/>
        <v>0</v>
      </c>
    </row>
    <row r="8288" spans="1:10">
      <c r="A8288" s="253">
        <v>8480</v>
      </c>
      <c r="B8288" s="253" t="s">
        <v>527</v>
      </c>
      <c r="C8288" s="253" t="s">
        <v>553</v>
      </c>
      <c r="D8288" s="253" t="s">
        <v>4</v>
      </c>
      <c r="I8288" s="253"/>
      <c r="J8288" s="253">
        <f t="shared" si="131"/>
        <v>0</v>
      </c>
    </row>
    <row r="8289" spans="1:10">
      <c r="A8289" s="253">
        <v>8481</v>
      </c>
      <c r="B8289" s="253" t="s">
        <v>527</v>
      </c>
      <c r="C8289" s="253" t="s">
        <v>553</v>
      </c>
      <c r="D8289" s="253" t="s">
        <v>4</v>
      </c>
      <c r="I8289" s="253"/>
      <c r="J8289" s="253">
        <f t="shared" si="131"/>
        <v>0</v>
      </c>
    </row>
    <row r="8290" spans="1:10">
      <c r="A8290" s="253">
        <v>8482</v>
      </c>
      <c r="B8290" s="253" t="s">
        <v>527</v>
      </c>
      <c r="C8290" s="253" t="s">
        <v>553</v>
      </c>
      <c r="D8290" s="253" t="s">
        <v>4</v>
      </c>
      <c r="I8290" s="253"/>
      <c r="J8290" s="253">
        <f t="shared" si="131"/>
        <v>0</v>
      </c>
    </row>
    <row r="8291" spans="1:10">
      <c r="A8291" s="253">
        <v>8483</v>
      </c>
      <c r="B8291" s="253" t="s">
        <v>527</v>
      </c>
      <c r="C8291" s="253" t="s">
        <v>553</v>
      </c>
      <c r="D8291" s="253" t="s">
        <v>4</v>
      </c>
      <c r="I8291" s="253"/>
      <c r="J8291" s="253">
        <f t="shared" si="131"/>
        <v>0</v>
      </c>
    </row>
    <row r="8292" spans="1:10">
      <c r="A8292" s="253">
        <v>8484</v>
      </c>
      <c r="B8292" s="253" t="s">
        <v>527</v>
      </c>
      <c r="C8292" s="253" t="s">
        <v>553</v>
      </c>
      <c r="D8292" s="253" t="s">
        <v>4</v>
      </c>
      <c r="I8292" s="253"/>
      <c r="J8292" s="253">
        <f t="shared" si="131"/>
        <v>0</v>
      </c>
    </row>
    <row r="8293" spans="1:10">
      <c r="A8293" s="253">
        <v>8485</v>
      </c>
      <c r="B8293" s="253" t="s">
        <v>527</v>
      </c>
      <c r="C8293" s="253" t="s">
        <v>553</v>
      </c>
      <c r="D8293" s="253" t="s">
        <v>4</v>
      </c>
      <c r="I8293" s="253"/>
      <c r="J8293" s="253">
        <f t="shared" si="131"/>
        <v>0</v>
      </c>
    </row>
    <row r="8294" spans="1:10">
      <c r="A8294" s="253">
        <v>8486</v>
      </c>
      <c r="B8294" s="253" t="s">
        <v>527</v>
      </c>
      <c r="C8294" s="253" t="s">
        <v>553</v>
      </c>
      <c r="D8294" s="253" t="s">
        <v>4</v>
      </c>
      <c r="I8294" s="253"/>
      <c r="J8294" s="253">
        <f t="shared" si="131"/>
        <v>0</v>
      </c>
    </row>
    <row r="8295" spans="1:10">
      <c r="A8295" s="253">
        <v>8487</v>
      </c>
      <c r="B8295" s="253" t="s">
        <v>527</v>
      </c>
      <c r="C8295" s="253" t="s">
        <v>553</v>
      </c>
      <c r="D8295" s="253" t="s">
        <v>4</v>
      </c>
      <c r="I8295" s="253"/>
      <c r="J8295" s="253">
        <f t="shared" si="131"/>
        <v>0</v>
      </c>
    </row>
    <row r="8296" spans="1:10">
      <c r="A8296" s="253">
        <v>8488</v>
      </c>
      <c r="B8296" s="253" t="s">
        <v>527</v>
      </c>
      <c r="C8296" s="253" t="s">
        <v>553</v>
      </c>
      <c r="D8296" s="253" t="s">
        <v>4</v>
      </c>
      <c r="I8296" s="253"/>
      <c r="J8296" s="253">
        <f t="shared" si="131"/>
        <v>0</v>
      </c>
    </row>
    <row r="8297" spans="1:10">
      <c r="A8297" s="253">
        <v>8489</v>
      </c>
      <c r="B8297" s="253" t="s">
        <v>527</v>
      </c>
      <c r="C8297" s="253" t="s">
        <v>553</v>
      </c>
      <c r="D8297" s="253" t="s">
        <v>4</v>
      </c>
      <c r="I8297" s="253"/>
      <c r="J8297" s="253">
        <f t="shared" si="131"/>
        <v>0</v>
      </c>
    </row>
    <row r="8298" spans="1:10">
      <c r="A8298" s="253">
        <v>8490</v>
      </c>
      <c r="B8298" s="253" t="s">
        <v>527</v>
      </c>
      <c r="C8298" s="253" t="s">
        <v>553</v>
      </c>
      <c r="D8298" s="253" t="s">
        <v>4</v>
      </c>
      <c r="I8298" s="253"/>
      <c r="J8298" s="253">
        <f t="shared" si="131"/>
        <v>0</v>
      </c>
    </row>
    <row r="8299" spans="1:10">
      <c r="A8299" s="253">
        <v>8491</v>
      </c>
      <c r="B8299" s="253" t="s">
        <v>527</v>
      </c>
      <c r="C8299" s="253" t="s">
        <v>553</v>
      </c>
      <c r="D8299" s="253" t="s">
        <v>4</v>
      </c>
      <c r="I8299" s="253"/>
      <c r="J8299" s="253">
        <f t="shared" si="131"/>
        <v>0</v>
      </c>
    </row>
    <row r="8300" spans="1:10">
      <c r="A8300" s="253">
        <v>8492</v>
      </c>
      <c r="B8300" s="253" t="s">
        <v>527</v>
      </c>
      <c r="C8300" s="253" t="s">
        <v>553</v>
      </c>
      <c r="D8300" s="253" t="s">
        <v>4</v>
      </c>
      <c r="I8300" s="253"/>
      <c r="J8300" s="253">
        <f t="shared" si="131"/>
        <v>0</v>
      </c>
    </row>
    <row r="8301" spans="1:10">
      <c r="A8301" s="253">
        <v>8493</v>
      </c>
      <c r="B8301" s="253" t="s">
        <v>527</v>
      </c>
      <c r="C8301" s="253" t="s">
        <v>553</v>
      </c>
      <c r="D8301" s="253" t="s">
        <v>4</v>
      </c>
      <c r="I8301" s="253"/>
      <c r="J8301" s="253">
        <f t="shared" si="131"/>
        <v>0</v>
      </c>
    </row>
    <row r="8302" spans="1:10">
      <c r="A8302" s="253">
        <v>8494</v>
      </c>
      <c r="B8302" s="253" t="s">
        <v>527</v>
      </c>
      <c r="C8302" s="253" t="s">
        <v>553</v>
      </c>
      <c r="D8302" s="253" t="s">
        <v>4</v>
      </c>
      <c r="I8302" s="253"/>
      <c r="J8302" s="253">
        <f t="shared" si="131"/>
        <v>0</v>
      </c>
    </row>
    <row r="8303" spans="1:10">
      <c r="A8303" s="253">
        <v>8495</v>
      </c>
      <c r="B8303" s="253" t="s">
        <v>527</v>
      </c>
      <c r="C8303" s="253" t="s">
        <v>553</v>
      </c>
      <c r="D8303" s="253" t="s">
        <v>4</v>
      </c>
      <c r="I8303" s="253"/>
      <c r="J8303" s="253">
        <f t="shared" si="131"/>
        <v>0</v>
      </c>
    </row>
    <row r="8304" spans="1:10">
      <c r="A8304" s="253">
        <v>8496</v>
      </c>
      <c r="B8304" s="253" t="s">
        <v>527</v>
      </c>
      <c r="C8304" s="253" t="s">
        <v>553</v>
      </c>
      <c r="D8304" s="253" t="s">
        <v>4</v>
      </c>
      <c r="I8304" s="253"/>
      <c r="J8304" s="253">
        <f t="shared" si="131"/>
        <v>0</v>
      </c>
    </row>
    <row r="8305" spans="1:10">
      <c r="A8305" s="253">
        <v>8497</v>
      </c>
      <c r="B8305" s="253" t="s">
        <v>527</v>
      </c>
      <c r="C8305" s="253" t="s">
        <v>553</v>
      </c>
      <c r="D8305" s="253" t="s">
        <v>4</v>
      </c>
      <c r="I8305" s="253"/>
      <c r="J8305" s="253">
        <f t="shared" si="131"/>
        <v>0</v>
      </c>
    </row>
    <row r="8306" spans="1:10">
      <c r="A8306" s="253">
        <v>8498</v>
      </c>
      <c r="B8306" s="253" t="s">
        <v>527</v>
      </c>
      <c r="C8306" s="253" t="s">
        <v>553</v>
      </c>
      <c r="D8306" s="253" t="s">
        <v>4</v>
      </c>
      <c r="I8306" s="253"/>
      <c r="J8306" s="253">
        <f t="shared" si="131"/>
        <v>0</v>
      </c>
    </row>
    <row r="8307" spans="1:10">
      <c r="A8307" s="253">
        <v>8499</v>
      </c>
      <c r="B8307" s="253" t="s">
        <v>527</v>
      </c>
      <c r="C8307" s="253" t="s">
        <v>553</v>
      </c>
      <c r="D8307" s="253" t="s">
        <v>4</v>
      </c>
      <c r="I8307" s="253"/>
      <c r="J8307" s="253">
        <f t="shared" si="131"/>
        <v>0</v>
      </c>
    </row>
    <row r="8308" spans="1:10">
      <c r="A8308" s="253">
        <v>8500</v>
      </c>
      <c r="B8308" s="253" t="s">
        <v>527</v>
      </c>
      <c r="C8308" s="253" t="s">
        <v>553</v>
      </c>
      <c r="D8308" s="253" t="s">
        <v>4</v>
      </c>
      <c r="I8308" s="253"/>
      <c r="J8308" s="253">
        <f t="shared" si="131"/>
        <v>0</v>
      </c>
    </row>
    <row r="8309" spans="1:10">
      <c r="A8309" s="253">
        <v>8501</v>
      </c>
      <c r="B8309" s="253" t="s">
        <v>527</v>
      </c>
      <c r="C8309" s="253" t="s">
        <v>553</v>
      </c>
      <c r="D8309" s="253" t="s">
        <v>4</v>
      </c>
      <c r="I8309" s="253"/>
      <c r="J8309" s="253">
        <f t="shared" si="131"/>
        <v>0</v>
      </c>
    </row>
    <row r="8310" spans="1:10">
      <c r="A8310" s="253">
        <v>8502</v>
      </c>
      <c r="B8310" s="253" t="s">
        <v>527</v>
      </c>
      <c r="C8310" s="253" t="s">
        <v>553</v>
      </c>
      <c r="D8310" s="253" t="s">
        <v>4</v>
      </c>
      <c r="I8310" s="253"/>
      <c r="J8310" s="253">
        <f t="shared" si="131"/>
        <v>0</v>
      </c>
    </row>
    <row r="8311" spans="1:10">
      <c r="A8311" s="253">
        <v>8503</v>
      </c>
      <c r="B8311" s="253" t="s">
        <v>527</v>
      </c>
      <c r="C8311" s="253" t="s">
        <v>553</v>
      </c>
      <c r="D8311" s="253" t="s">
        <v>4</v>
      </c>
      <c r="I8311" s="253"/>
      <c r="J8311" s="253">
        <f t="shared" si="131"/>
        <v>0</v>
      </c>
    </row>
    <row r="8312" spans="1:10">
      <c r="A8312" s="253">
        <v>8504</v>
      </c>
      <c r="B8312" s="253" t="s">
        <v>527</v>
      </c>
      <c r="C8312" s="253" t="s">
        <v>553</v>
      </c>
      <c r="D8312" s="253" t="s">
        <v>4</v>
      </c>
      <c r="I8312" s="253"/>
      <c r="J8312" s="253">
        <f t="shared" si="131"/>
        <v>0</v>
      </c>
    </row>
    <row r="8313" spans="1:10">
      <c r="A8313" s="253">
        <v>8505</v>
      </c>
      <c r="B8313" s="253" t="s">
        <v>527</v>
      </c>
      <c r="C8313" s="253" t="s">
        <v>553</v>
      </c>
      <c r="D8313" s="253" t="s">
        <v>4</v>
      </c>
      <c r="I8313" s="253"/>
      <c r="J8313" s="253">
        <f t="shared" si="131"/>
        <v>0</v>
      </c>
    </row>
    <row r="8314" spans="1:10">
      <c r="A8314" s="253">
        <v>8506</v>
      </c>
      <c r="B8314" s="253" t="s">
        <v>527</v>
      </c>
      <c r="C8314" s="253" t="s">
        <v>553</v>
      </c>
      <c r="D8314" s="253" t="s">
        <v>4</v>
      </c>
      <c r="I8314" s="253"/>
      <c r="J8314" s="253">
        <f t="shared" si="131"/>
        <v>0</v>
      </c>
    </row>
    <row r="8315" spans="1:10">
      <c r="A8315" s="253">
        <v>8507</v>
      </c>
      <c r="B8315" s="253" t="s">
        <v>527</v>
      </c>
      <c r="C8315" s="253" t="s">
        <v>553</v>
      </c>
      <c r="D8315" s="253" t="s">
        <v>4</v>
      </c>
      <c r="I8315" s="253"/>
      <c r="J8315" s="253">
        <f t="shared" si="131"/>
        <v>0</v>
      </c>
    </row>
    <row r="8316" spans="1:10">
      <c r="A8316" s="253">
        <v>8508</v>
      </c>
      <c r="B8316" s="253" t="s">
        <v>527</v>
      </c>
      <c r="C8316" s="253" t="s">
        <v>553</v>
      </c>
      <c r="D8316" s="253" t="s">
        <v>4</v>
      </c>
      <c r="I8316" s="253"/>
      <c r="J8316" s="253">
        <f t="shared" si="131"/>
        <v>0</v>
      </c>
    </row>
    <row r="8317" spans="1:10">
      <c r="A8317" s="253">
        <v>8509</v>
      </c>
      <c r="B8317" s="253" t="s">
        <v>527</v>
      </c>
      <c r="C8317" s="253" t="s">
        <v>553</v>
      </c>
      <c r="D8317" s="253" t="s">
        <v>4</v>
      </c>
      <c r="I8317" s="253"/>
      <c r="J8317" s="253">
        <f t="shared" si="131"/>
        <v>0</v>
      </c>
    </row>
    <row r="8318" spans="1:10">
      <c r="A8318" s="253">
        <v>8510</v>
      </c>
      <c r="B8318" s="253" t="s">
        <v>527</v>
      </c>
      <c r="C8318" s="253" t="s">
        <v>553</v>
      </c>
      <c r="D8318" s="253" t="s">
        <v>4</v>
      </c>
      <c r="I8318" s="253"/>
      <c r="J8318" s="253">
        <f t="shared" si="131"/>
        <v>0</v>
      </c>
    </row>
    <row r="8319" spans="1:10">
      <c r="A8319" s="253">
        <v>8511</v>
      </c>
      <c r="B8319" s="253" t="s">
        <v>527</v>
      </c>
      <c r="C8319" s="253" t="s">
        <v>553</v>
      </c>
      <c r="D8319" s="253" t="s">
        <v>4</v>
      </c>
      <c r="I8319" s="253"/>
      <c r="J8319" s="253">
        <f t="shared" si="131"/>
        <v>0</v>
      </c>
    </row>
    <row r="8320" spans="1:10">
      <c r="A8320" s="253">
        <v>8512</v>
      </c>
      <c r="B8320" s="253" t="s">
        <v>527</v>
      </c>
      <c r="C8320" s="253" t="s">
        <v>553</v>
      </c>
      <c r="D8320" s="253" t="s">
        <v>4</v>
      </c>
      <c r="I8320" s="253"/>
      <c r="J8320" s="253">
        <f t="shared" si="131"/>
        <v>0</v>
      </c>
    </row>
    <row r="8321" spans="1:10">
      <c r="A8321" s="253">
        <v>8513</v>
      </c>
      <c r="B8321" s="253" t="s">
        <v>527</v>
      </c>
      <c r="C8321" s="253" t="s">
        <v>553</v>
      </c>
      <c r="D8321" s="253" t="s">
        <v>4</v>
      </c>
      <c r="I8321" s="253"/>
      <c r="J8321" s="253">
        <f t="shared" si="131"/>
        <v>0</v>
      </c>
    </row>
    <row r="8322" spans="1:10">
      <c r="A8322" s="253">
        <v>8514</v>
      </c>
      <c r="B8322" s="253" t="s">
        <v>527</v>
      </c>
      <c r="C8322" s="253" t="s">
        <v>553</v>
      </c>
      <c r="D8322" s="253" t="s">
        <v>4</v>
      </c>
      <c r="I8322" s="253"/>
      <c r="J8322" s="253">
        <f t="shared" si="131"/>
        <v>0</v>
      </c>
    </row>
    <row r="8323" spans="1:10">
      <c r="A8323" s="253">
        <v>8515</v>
      </c>
      <c r="B8323" s="253" t="s">
        <v>527</v>
      </c>
      <c r="C8323" s="253" t="s">
        <v>553</v>
      </c>
      <c r="D8323" s="253" t="s">
        <v>4</v>
      </c>
      <c r="I8323" s="253"/>
      <c r="J8323" s="253">
        <f t="shared" si="131"/>
        <v>0</v>
      </c>
    </row>
    <row r="8324" spans="1:10">
      <c r="A8324" s="253">
        <v>8516</v>
      </c>
      <c r="B8324" s="253" t="s">
        <v>527</v>
      </c>
      <c r="C8324" s="253" t="s">
        <v>553</v>
      </c>
      <c r="D8324" s="253" t="s">
        <v>4</v>
      </c>
      <c r="I8324" s="253"/>
      <c r="J8324" s="253">
        <f t="shared" si="131"/>
        <v>0</v>
      </c>
    </row>
    <row r="8325" spans="1:10">
      <c r="A8325" s="253">
        <v>8517</v>
      </c>
      <c r="B8325" s="253" t="s">
        <v>527</v>
      </c>
      <c r="C8325" s="253" t="s">
        <v>553</v>
      </c>
      <c r="D8325" s="253" t="s">
        <v>4</v>
      </c>
      <c r="I8325" s="253"/>
      <c r="J8325" s="253">
        <f t="shared" si="131"/>
        <v>0</v>
      </c>
    </row>
    <row r="8326" spans="1:10">
      <c r="A8326" s="253">
        <v>8518</v>
      </c>
      <c r="B8326" s="253" t="s">
        <v>527</v>
      </c>
      <c r="C8326" s="253" t="s">
        <v>553</v>
      </c>
      <c r="D8326" s="253" t="s">
        <v>4</v>
      </c>
      <c r="I8326" s="253"/>
      <c r="J8326" s="253">
        <f t="shared" si="131"/>
        <v>0</v>
      </c>
    </row>
    <row r="8327" spans="1:10">
      <c r="A8327" s="253">
        <v>8519</v>
      </c>
      <c r="B8327" s="253" t="s">
        <v>527</v>
      </c>
      <c r="C8327" s="253" t="s">
        <v>553</v>
      </c>
      <c r="D8327" s="253" t="s">
        <v>4</v>
      </c>
      <c r="I8327" s="253"/>
      <c r="J8327" s="253">
        <f t="shared" si="131"/>
        <v>0</v>
      </c>
    </row>
    <row r="8328" spans="1:10">
      <c r="A8328" s="253">
        <v>8520</v>
      </c>
      <c r="B8328" s="253" t="s">
        <v>527</v>
      </c>
      <c r="C8328" s="253" t="s">
        <v>553</v>
      </c>
      <c r="D8328" s="253" t="s">
        <v>4</v>
      </c>
      <c r="I8328" s="253"/>
      <c r="J8328" s="253">
        <f t="shared" si="131"/>
        <v>0</v>
      </c>
    </row>
    <row r="8329" spans="1:10">
      <c r="A8329" s="253">
        <v>8521</v>
      </c>
      <c r="B8329" s="253" t="s">
        <v>527</v>
      </c>
      <c r="C8329" s="253" t="s">
        <v>553</v>
      </c>
      <c r="D8329" s="253" t="s">
        <v>4</v>
      </c>
      <c r="I8329" s="253"/>
      <c r="J8329" s="253">
        <f t="shared" ref="J8329:J8392" si="132">IF(E8329="Category 1",1,IF(E8329="Category 2",2,IF(E8329="Category 3",3,0)))</f>
        <v>0</v>
      </c>
    </row>
    <row r="8330" spans="1:10">
      <c r="A8330" s="253">
        <v>8522</v>
      </c>
      <c r="B8330" s="253" t="s">
        <v>527</v>
      </c>
      <c r="C8330" s="253" t="s">
        <v>553</v>
      </c>
      <c r="D8330" s="253" t="s">
        <v>4</v>
      </c>
      <c r="I8330" s="253"/>
      <c r="J8330" s="253">
        <f t="shared" si="132"/>
        <v>0</v>
      </c>
    </row>
    <row r="8331" spans="1:10">
      <c r="A8331" s="253">
        <v>8523</v>
      </c>
      <c r="B8331" s="253" t="s">
        <v>527</v>
      </c>
      <c r="C8331" s="253" t="s">
        <v>553</v>
      </c>
      <c r="D8331" s="253" t="s">
        <v>4</v>
      </c>
      <c r="I8331" s="253"/>
      <c r="J8331" s="253">
        <f t="shared" si="132"/>
        <v>0</v>
      </c>
    </row>
    <row r="8332" spans="1:10">
      <c r="A8332" s="253">
        <v>8524</v>
      </c>
      <c r="B8332" s="253" t="s">
        <v>527</v>
      </c>
      <c r="C8332" s="253" t="s">
        <v>553</v>
      </c>
      <c r="D8332" s="253" t="s">
        <v>4</v>
      </c>
      <c r="I8332" s="253"/>
      <c r="J8332" s="253">
        <f t="shared" si="132"/>
        <v>0</v>
      </c>
    </row>
    <row r="8333" spans="1:10">
      <c r="A8333" s="253">
        <v>8525</v>
      </c>
      <c r="B8333" s="253" t="s">
        <v>527</v>
      </c>
      <c r="C8333" s="253" t="s">
        <v>553</v>
      </c>
      <c r="D8333" s="253" t="s">
        <v>4</v>
      </c>
      <c r="I8333" s="253"/>
      <c r="J8333" s="253">
        <f t="shared" si="132"/>
        <v>0</v>
      </c>
    </row>
    <row r="8334" spans="1:10">
      <c r="A8334" s="253">
        <v>8526</v>
      </c>
      <c r="B8334" s="253" t="s">
        <v>527</v>
      </c>
      <c r="C8334" s="253" t="s">
        <v>553</v>
      </c>
      <c r="D8334" s="253" t="s">
        <v>4</v>
      </c>
      <c r="I8334" s="253"/>
      <c r="J8334" s="253">
        <f t="shared" si="132"/>
        <v>0</v>
      </c>
    </row>
    <row r="8335" spans="1:10">
      <c r="A8335" s="253">
        <v>8527</v>
      </c>
      <c r="B8335" s="253" t="s">
        <v>527</v>
      </c>
      <c r="C8335" s="253" t="s">
        <v>553</v>
      </c>
      <c r="D8335" s="253" t="s">
        <v>4</v>
      </c>
      <c r="I8335" s="253"/>
      <c r="J8335" s="253">
        <f t="shared" si="132"/>
        <v>0</v>
      </c>
    </row>
    <row r="8336" spans="1:10">
      <c r="A8336" s="253">
        <v>8528</v>
      </c>
      <c r="B8336" s="253" t="s">
        <v>527</v>
      </c>
      <c r="C8336" s="253" t="s">
        <v>553</v>
      </c>
      <c r="D8336" s="253" t="s">
        <v>4</v>
      </c>
      <c r="I8336" s="253"/>
      <c r="J8336" s="253">
        <f t="shared" si="132"/>
        <v>0</v>
      </c>
    </row>
    <row r="8337" spans="1:10">
      <c r="A8337" s="253">
        <v>8529</v>
      </c>
      <c r="B8337" s="253" t="s">
        <v>527</v>
      </c>
      <c r="C8337" s="253" t="s">
        <v>553</v>
      </c>
      <c r="D8337" s="253" t="s">
        <v>4</v>
      </c>
      <c r="I8337" s="253"/>
      <c r="J8337" s="253">
        <f t="shared" si="132"/>
        <v>0</v>
      </c>
    </row>
    <row r="8338" spans="1:10">
      <c r="A8338" s="253">
        <v>8530</v>
      </c>
      <c r="B8338" s="253" t="s">
        <v>527</v>
      </c>
      <c r="C8338" s="253" t="s">
        <v>553</v>
      </c>
      <c r="D8338" s="253" t="s">
        <v>4</v>
      </c>
      <c r="I8338" s="253"/>
      <c r="J8338" s="253">
        <f t="shared" si="132"/>
        <v>0</v>
      </c>
    </row>
    <row r="8339" spans="1:10">
      <c r="A8339" s="253">
        <v>8531</v>
      </c>
      <c r="B8339" s="253" t="s">
        <v>527</v>
      </c>
      <c r="C8339" s="253" t="s">
        <v>553</v>
      </c>
      <c r="D8339" s="253" t="s">
        <v>4</v>
      </c>
      <c r="I8339" s="253"/>
      <c r="J8339" s="253">
        <f t="shared" si="132"/>
        <v>0</v>
      </c>
    </row>
    <row r="8340" spans="1:10">
      <c r="A8340" s="253">
        <v>8532</v>
      </c>
      <c r="B8340" s="253" t="s">
        <v>527</v>
      </c>
      <c r="C8340" s="253" t="s">
        <v>553</v>
      </c>
      <c r="D8340" s="253" t="s">
        <v>4</v>
      </c>
      <c r="I8340" s="253"/>
      <c r="J8340" s="253">
        <f t="shared" si="132"/>
        <v>0</v>
      </c>
    </row>
    <row r="8341" spans="1:10">
      <c r="A8341" s="253">
        <v>8533</v>
      </c>
      <c r="B8341" s="253" t="s">
        <v>527</v>
      </c>
      <c r="C8341" s="253" t="s">
        <v>553</v>
      </c>
      <c r="D8341" s="253" t="s">
        <v>4</v>
      </c>
      <c r="I8341" s="253"/>
      <c r="J8341" s="253">
        <f t="shared" si="132"/>
        <v>0</v>
      </c>
    </row>
    <row r="8342" spans="1:10">
      <c r="A8342" s="253">
        <v>8534</v>
      </c>
      <c r="B8342" s="253" t="s">
        <v>527</v>
      </c>
      <c r="C8342" s="253" t="s">
        <v>553</v>
      </c>
      <c r="D8342" s="253" t="s">
        <v>4</v>
      </c>
      <c r="I8342" s="253"/>
      <c r="J8342" s="253">
        <f t="shared" si="132"/>
        <v>0</v>
      </c>
    </row>
    <row r="8343" spans="1:10">
      <c r="A8343" s="253">
        <v>8535</v>
      </c>
      <c r="B8343" s="253" t="s">
        <v>527</v>
      </c>
      <c r="C8343" s="253" t="s">
        <v>553</v>
      </c>
      <c r="D8343" s="253" t="s">
        <v>4</v>
      </c>
      <c r="I8343" s="253"/>
      <c r="J8343" s="253">
        <f t="shared" si="132"/>
        <v>0</v>
      </c>
    </row>
    <row r="8344" spans="1:10">
      <c r="A8344" s="253">
        <v>8536</v>
      </c>
      <c r="B8344" s="253" t="s">
        <v>527</v>
      </c>
      <c r="C8344" s="253" t="s">
        <v>553</v>
      </c>
      <c r="D8344" s="253" t="s">
        <v>4</v>
      </c>
      <c r="I8344" s="253"/>
      <c r="J8344" s="253">
        <f t="shared" si="132"/>
        <v>0</v>
      </c>
    </row>
    <row r="8345" spans="1:10">
      <c r="A8345" s="253">
        <v>8537</v>
      </c>
      <c r="B8345" s="253" t="s">
        <v>527</v>
      </c>
      <c r="C8345" s="253" t="s">
        <v>553</v>
      </c>
      <c r="D8345" s="253" t="s">
        <v>4</v>
      </c>
      <c r="I8345" s="253"/>
      <c r="J8345" s="253">
        <f t="shared" si="132"/>
        <v>0</v>
      </c>
    </row>
    <row r="8346" spans="1:10">
      <c r="A8346" s="253">
        <v>8538</v>
      </c>
      <c r="B8346" s="253" t="s">
        <v>527</v>
      </c>
      <c r="C8346" s="253" t="s">
        <v>553</v>
      </c>
      <c r="D8346" s="253" t="s">
        <v>4</v>
      </c>
      <c r="I8346" s="253"/>
      <c r="J8346" s="253">
        <f t="shared" si="132"/>
        <v>0</v>
      </c>
    </row>
    <row r="8347" spans="1:10">
      <c r="A8347" s="253">
        <v>8539</v>
      </c>
      <c r="B8347" s="253" t="s">
        <v>527</v>
      </c>
      <c r="C8347" s="253" t="s">
        <v>553</v>
      </c>
      <c r="D8347" s="253" t="s">
        <v>4</v>
      </c>
      <c r="I8347" s="253"/>
      <c r="J8347" s="253">
        <f t="shared" si="132"/>
        <v>0</v>
      </c>
    </row>
    <row r="8348" spans="1:10">
      <c r="A8348" s="253">
        <v>8540</v>
      </c>
      <c r="B8348" s="253" t="s">
        <v>527</v>
      </c>
      <c r="C8348" s="253" t="s">
        <v>553</v>
      </c>
      <c r="D8348" s="253" t="s">
        <v>4</v>
      </c>
      <c r="I8348" s="253"/>
      <c r="J8348" s="253">
        <f t="shared" si="132"/>
        <v>0</v>
      </c>
    </row>
    <row r="8349" spans="1:10">
      <c r="A8349" s="253">
        <v>8541</v>
      </c>
      <c r="B8349" s="253" t="s">
        <v>527</v>
      </c>
      <c r="C8349" s="253" t="s">
        <v>553</v>
      </c>
      <c r="D8349" s="253" t="s">
        <v>4</v>
      </c>
      <c r="I8349" s="253"/>
      <c r="J8349" s="253">
        <f t="shared" si="132"/>
        <v>0</v>
      </c>
    </row>
    <row r="8350" spans="1:10">
      <c r="A8350" s="253">
        <v>8542</v>
      </c>
      <c r="B8350" s="253" t="s">
        <v>527</v>
      </c>
      <c r="C8350" s="253" t="s">
        <v>553</v>
      </c>
      <c r="D8350" s="253" t="s">
        <v>4</v>
      </c>
      <c r="I8350" s="253"/>
      <c r="J8350" s="253">
        <f t="shared" si="132"/>
        <v>0</v>
      </c>
    </row>
    <row r="8351" spans="1:10">
      <c r="A8351" s="253">
        <v>8543</v>
      </c>
      <c r="B8351" s="253" t="s">
        <v>527</v>
      </c>
      <c r="C8351" s="253" t="s">
        <v>553</v>
      </c>
      <c r="D8351" s="253" t="s">
        <v>4</v>
      </c>
      <c r="I8351" s="253"/>
      <c r="J8351" s="253">
        <f t="shared" si="132"/>
        <v>0</v>
      </c>
    </row>
    <row r="8352" spans="1:10">
      <c r="A8352" s="253">
        <v>8544</v>
      </c>
      <c r="B8352" s="253" t="s">
        <v>527</v>
      </c>
      <c r="C8352" s="253" t="s">
        <v>553</v>
      </c>
      <c r="D8352" s="253" t="s">
        <v>4</v>
      </c>
      <c r="I8352" s="253"/>
      <c r="J8352" s="253">
        <f t="shared" si="132"/>
        <v>0</v>
      </c>
    </row>
    <row r="8353" spans="1:10">
      <c r="A8353" s="253">
        <v>8545</v>
      </c>
      <c r="B8353" s="253" t="s">
        <v>527</v>
      </c>
      <c r="C8353" s="253" t="s">
        <v>553</v>
      </c>
      <c r="D8353" s="253" t="s">
        <v>4</v>
      </c>
      <c r="I8353" s="253"/>
      <c r="J8353" s="253">
        <f t="shared" si="132"/>
        <v>0</v>
      </c>
    </row>
    <row r="8354" spans="1:10">
      <c r="A8354" s="253">
        <v>8546</v>
      </c>
      <c r="B8354" s="253" t="s">
        <v>527</v>
      </c>
      <c r="C8354" s="253" t="s">
        <v>553</v>
      </c>
      <c r="D8354" s="253" t="s">
        <v>4</v>
      </c>
      <c r="I8354" s="253"/>
      <c r="J8354" s="253">
        <f t="shared" si="132"/>
        <v>0</v>
      </c>
    </row>
    <row r="8355" spans="1:10">
      <c r="A8355" s="253">
        <v>8547</v>
      </c>
      <c r="B8355" s="253" t="s">
        <v>527</v>
      </c>
      <c r="C8355" s="253" t="s">
        <v>553</v>
      </c>
      <c r="D8355" s="253" t="s">
        <v>4</v>
      </c>
      <c r="I8355" s="253"/>
      <c r="J8355" s="253">
        <f t="shared" si="132"/>
        <v>0</v>
      </c>
    </row>
    <row r="8356" spans="1:10">
      <c r="A8356" s="253">
        <v>8548</v>
      </c>
      <c r="B8356" s="253" t="s">
        <v>527</v>
      </c>
      <c r="C8356" s="253" t="s">
        <v>553</v>
      </c>
      <c r="D8356" s="253" t="s">
        <v>4</v>
      </c>
      <c r="I8356" s="253"/>
      <c r="J8356" s="253">
        <f t="shared" si="132"/>
        <v>0</v>
      </c>
    </row>
    <row r="8357" spans="1:10">
      <c r="A8357" s="253">
        <v>8549</v>
      </c>
      <c r="B8357" s="253" t="s">
        <v>527</v>
      </c>
      <c r="C8357" s="253" t="s">
        <v>553</v>
      </c>
      <c r="D8357" s="253" t="s">
        <v>4</v>
      </c>
      <c r="I8357" s="253"/>
      <c r="J8357" s="253">
        <f t="shared" si="132"/>
        <v>0</v>
      </c>
    </row>
    <row r="8358" spans="1:10">
      <c r="A8358" s="253">
        <v>8550</v>
      </c>
      <c r="B8358" s="253" t="s">
        <v>527</v>
      </c>
      <c r="C8358" s="253" t="s">
        <v>553</v>
      </c>
      <c r="D8358" s="253" t="s">
        <v>4</v>
      </c>
      <c r="I8358" s="253"/>
      <c r="J8358" s="253">
        <f t="shared" si="132"/>
        <v>0</v>
      </c>
    </row>
    <row r="8359" spans="1:10">
      <c r="A8359" s="253">
        <v>8551</v>
      </c>
      <c r="B8359" s="253" t="s">
        <v>527</v>
      </c>
      <c r="C8359" s="253" t="s">
        <v>553</v>
      </c>
      <c r="D8359" s="253" t="s">
        <v>4</v>
      </c>
      <c r="I8359" s="253"/>
      <c r="J8359" s="253">
        <f t="shared" si="132"/>
        <v>0</v>
      </c>
    </row>
    <row r="8360" spans="1:10">
      <c r="A8360" s="253">
        <v>8552</v>
      </c>
      <c r="B8360" s="253" t="s">
        <v>527</v>
      </c>
      <c r="C8360" s="253" t="s">
        <v>553</v>
      </c>
      <c r="D8360" s="253" t="s">
        <v>4</v>
      </c>
      <c r="I8360" s="253"/>
      <c r="J8360" s="253">
        <f t="shared" si="132"/>
        <v>0</v>
      </c>
    </row>
    <row r="8361" spans="1:10">
      <c r="A8361" s="253">
        <v>8553</v>
      </c>
      <c r="B8361" s="253" t="s">
        <v>527</v>
      </c>
      <c r="C8361" s="253" t="s">
        <v>553</v>
      </c>
      <c r="D8361" s="253" t="s">
        <v>4</v>
      </c>
      <c r="I8361" s="253"/>
      <c r="J8361" s="253">
        <f t="shared" si="132"/>
        <v>0</v>
      </c>
    </row>
    <row r="8362" spans="1:10">
      <c r="A8362" s="253">
        <v>8554</v>
      </c>
      <c r="B8362" s="253" t="s">
        <v>527</v>
      </c>
      <c r="C8362" s="253" t="s">
        <v>553</v>
      </c>
      <c r="D8362" s="253" t="s">
        <v>4</v>
      </c>
      <c r="I8362" s="253"/>
      <c r="J8362" s="253">
        <f t="shared" si="132"/>
        <v>0</v>
      </c>
    </row>
    <row r="8363" spans="1:10">
      <c r="A8363" s="253">
        <v>8555</v>
      </c>
      <c r="B8363" s="253" t="s">
        <v>527</v>
      </c>
      <c r="C8363" s="253" t="s">
        <v>553</v>
      </c>
      <c r="D8363" s="253" t="s">
        <v>4</v>
      </c>
      <c r="I8363" s="253"/>
      <c r="J8363" s="253">
        <f t="shared" si="132"/>
        <v>0</v>
      </c>
    </row>
    <row r="8364" spans="1:10">
      <c r="A8364" s="253">
        <v>8556</v>
      </c>
      <c r="B8364" s="253" t="s">
        <v>527</v>
      </c>
      <c r="C8364" s="253" t="s">
        <v>553</v>
      </c>
      <c r="D8364" s="253" t="s">
        <v>4</v>
      </c>
      <c r="I8364" s="253"/>
      <c r="J8364" s="253">
        <f t="shared" si="132"/>
        <v>0</v>
      </c>
    </row>
    <row r="8365" spans="1:10">
      <c r="A8365" s="253">
        <v>8557</v>
      </c>
      <c r="B8365" s="253" t="s">
        <v>527</v>
      </c>
      <c r="C8365" s="253" t="s">
        <v>553</v>
      </c>
      <c r="D8365" s="253" t="s">
        <v>4</v>
      </c>
      <c r="I8365" s="253"/>
      <c r="J8365" s="253">
        <f t="shared" si="132"/>
        <v>0</v>
      </c>
    </row>
    <row r="8366" spans="1:10">
      <c r="A8366" s="253">
        <v>8558</v>
      </c>
      <c r="B8366" s="253" t="s">
        <v>527</v>
      </c>
      <c r="C8366" s="253" t="s">
        <v>553</v>
      </c>
      <c r="D8366" s="253" t="s">
        <v>4</v>
      </c>
      <c r="I8366" s="253"/>
      <c r="J8366" s="253">
        <f t="shared" si="132"/>
        <v>0</v>
      </c>
    </row>
    <row r="8367" spans="1:10">
      <c r="A8367" s="253">
        <v>8559</v>
      </c>
      <c r="B8367" s="253" t="s">
        <v>527</v>
      </c>
      <c r="C8367" s="253" t="s">
        <v>553</v>
      </c>
      <c r="D8367" s="253" t="s">
        <v>4</v>
      </c>
      <c r="I8367" s="253"/>
      <c r="J8367" s="253">
        <f t="shared" si="132"/>
        <v>0</v>
      </c>
    </row>
    <row r="8368" spans="1:10">
      <c r="A8368" s="253">
        <v>8560</v>
      </c>
      <c r="B8368" s="253" t="s">
        <v>527</v>
      </c>
      <c r="C8368" s="253" t="s">
        <v>553</v>
      </c>
      <c r="D8368" s="253" t="s">
        <v>4</v>
      </c>
      <c r="I8368" s="253"/>
      <c r="J8368" s="253">
        <f t="shared" si="132"/>
        <v>0</v>
      </c>
    </row>
    <row r="8369" spans="1:10">
      <c r="A8369" s="253">
        <v>8561</v>
      </c>
      <c r="B8369" s="253" t="s">
        <v>527</v>
      </c>
      <c r="C8369" s="253" t="s">
        <v>553</v>
      </c>
      <c r="D8369" s="253" t="s">
        <v>4</v>
      </c>
      <c r="I8369" s="253"/>
      <c r="J8369" s="253">
        <f t="shared" si="132"/>
        <v>0</v>
      </c>
    </row>
    <row r="8370" spans="1:10">
      <c r="A8370" s="253">
        <v>8562</v>
      </c>
      <c r="B8370" s="253" t="s">
        <v>527</v>
      </c>
      <c r="C8370" s="253" t="s">
        <v>553</v>
      </c>
      <c r="D8370" s="253" t="s">
        <v>4</v>
      </c>
      <c r="I8370" s="253"/>
      <c r="J8370" s="253">
        <f t="shared" si="132"/>
        <v>0</v>
      </c>
    </row>
    <row r="8371" spans="1:10">
      <c r="A8371" s="253">
        <v>8563</v>
      </c>
      <c r="B8371" s="253" t="s">
        <v>527</v>
      </c>
      <c r="C8371" s="253" t="s">
        <v>553</v>
      </c>
      <c r="D8371" s="253" t="s">
        <v>4</v>
      </c>
      <c r="I8371" s="253"/>
      <c r="J8371" s="253">
        <f t="shared" si="132"/>
        <v>0</v>
      </c>
    </row>
    <row r="8372" spans="1:10">
      <c r="A8372" s="253">
        <v>8564</v>
      </c>
      <c r="B8372" s="253" t="s">
        <v>527</v>
      </c>
      <c r="C8372" s="253" t="s">
        <v>553</v>
      </c>
      <c r="D8372" s="253" t="s">
        <v>4</v>
      </c>
      <c r="I8372" s="253"/>
      <c r="J8372" s="253">
        <f t="shared" si="132"/>
        <v>0</v>
      </c>
    </row>
    <row r="8373" spans="1:10">
      <c r="A8373" s="253">
        <v>8565</v>
      </c>
      <c r="B8373" s="253" t="s">
        <v>527</v>
      </c>
      <c r="C8373" s="253" t="s">
        <v>553</v>
      </c>
      <c r="D8373" s="253" t="s">
        <v>4</v>
      </c>
      <c r="I8373" s="253"/>
      <c r="J8373" s="253">
        <f t="shared" si="132"/>
        <v>0</v>
      </c>
    </row>
    <row r="8374" spans="1:10">
      <c r="A8374" s="253">
        <v>8566</v>
      </c>
      <c r="B8374" s="253" t="s">
        <v>527</v>
      </c>
      <c r="C8374" s="253" t="s">
        <v>553</v>
      </c>
      <c r="D8374" s="253" t="s">
        <v>4</v>
      </c>
      <c r="I8374" s="253"/>
      <c r="J8374" s="253">
        <f t="shared" si="132"/>
        <v>0</v>
      </c>
    </row>
    <row r="8375" spans="1:10">
      <c r="A8375" s="253">
        <v>8567</v>
      </c>
      <c r="B8375" s="253" t="s">
        <v>527</v>
      </c>
      <c r="C8375" s="253" t="s">
        <v>553</v>
      </c>
      <c r="D8375" s="253" t="s">
        <v>4</v>
      </c>
      <c r="I8375" s="253"/>
      <c r="J8375" s="253">
        <f t="shared" si="132"/>
        <v>0</v>
      </c>
    </row>
    <row r="8376" spans="1:10">
      <c r="A8376" s="253">
        <v>8568</v>
      </c>
      <c r="B8376" s="253" t="s">
        <v>527</v>
      </c>
      <c r="C8376" s="253" t="s">
        <v>553</v>
      </c>
      <c r="D8376" s="253" t="s">
        <v>4</v>
      </c>
      <c r="I8376" s="253"/>
      <c r="J8376" s="253">
        <f t="shared" si="132"/>
        <v>0</v>
      </c>
    </row>
    <row r="8377" spans="1:10">
      <c r="A8377" s="253">
        <v>8569</v>
      </c>
      <c r="B8377" s="253" t="s">
        <v>527</v>
      </c>
      <c r="C8377" s="253" t="s">
        <v>553</v>
      </c>
      <c r="D8377" s="253" t="s">
        <v>4</v>
      </c>
      <c r="I8377" s="253"/>
      <c r="J8377" s="253">
        <f t="shared" si="132"/>
        <v>0</v>
      </c>
    </row>
    <row r="8378" spans="1:10">
      <c r="A8378" s="253">
        <v>8570</v>
      </c>
      <c r="B8378" s="253" t="s">
        <v>527</v>
      </c>
      <c r="C8378" s="253" t="s">
        <v>553</v>
      </c>
      <c r="D8378" s="253" t="s">
        <v>4</v>
      </c>
      <c r="I8378" s="253"/>
      <c r="J8378" s="253">
        <f t="shared" si="132"/>
        <v>0</v>
      </c>
    </row>
    <row r="8379" spans="1:10">
      <c r="A8379" s="253">
        <v>8571</v>
      </c>
      <c r="B8379" s="253" t="s">
        <v>527</v>
      </c>
      <c r="C8379" s="253" t="s">
        <v>553</v>
      </c>
      <c r="D8379" s="253" t="s">
        <v>4</v>
      </c>
      <c r="I8379" s="253"/>
      <c r="J8379" s="253">
        <f t="shared" si="132"/>
        <v>0</v>
      </c>
    </row>
    <row r="8380" spans="1:10">
      <c r="A8380" s="253">
        <v>8572</v>
      </c>
      <c r="B8380" s="253" t="s">
        <v>527</v>
      </c>
      <c r="C8380" s="253" t="s">
        <v>553</v>
      </c>
      <c r="D8380" s="253" t="s">
        <v>4</v>
      </c>
      <c r="I8380" s="253"/>
      <c r="J8380" s="253">
        <f t="shared" si="132"/>
        <v>0</v>
      </c>
    </row>
    <row r="8381" spans="1:10">
      <c r="A8381" s="253">
        <v>8573</v>
      </c>
      <c r="B8381" s="253" t="s">
        <v>527</v>
      </c>
      <c r="C8381" s="253" t="s">
        <v>553</v>
      </c>
      <c r="D8381" s="253" t="s">
        <v>4</v>
      </c>
      <c r="I8381" s="253"/>
      <c r="J8381" s="253">
        <f t="shared" si="132"/>
        <v>0</v>
      </c>
    </row>
    <row r="8382" spans="1:10">
      <c r="A8382" s="253">
        <v>8574</v>
      </c>
      <c r="B8382" s="253" t="s">
        <v>527</v>
      </c>
      <c r="C8382" s="253" t="s">
        <v>553</v>
      </c>
      <c r="D8382" s="253" t="s">
        <v>4</v>
      </c>
      <c r="I8382" s="253"/>
      <c r="J8382" s="253">
        <f t="shared" si="132"/>
        <v>0</v>
      </c>
    </row>
    <row r="8383" spans="1:10">
      <c r="A8383" s="253">
        <v>8575</v>
      </c>
      <c r="B8383" s="253" t="s">
        <v>527</v>
      </c>
      <c r="C8383" s="253" t="s">
        <v>553</v>
      </c>
      <c r="D8383" s="253" t="s">
        <v>4</v>
      </c>
      <c r="I8383" s="253"/>
      <c r="J8383" s="253">
        <f t="shared" si="132"/>
        <v>0</v>
      </c>
    </row>
    <row r="8384" spans="1:10">
      <c r="A8384" s="253">
        <v>8576</v>
      </c>
      <c r="B8384" s="253" t="s">
        <v>527</v>
      </c>
      <c r="C8384" s="253" t="s">
        <v>553</v>
      </c>
      <c r="D8384" s="253" t="s">
        <v>4</v>
      </c>
      <c r="I8384" s="253"/>
      <c r="J8384" s="253">
        <f t="shared" si="132"/>
        <v>0</v>
      </c>
    </row>
    <row r="8385" spans="1:10">
      <c r="A8385" s="253">
        <v>8577</v>
      </c>
      <c r="B8385" s="253" t="s">
        <v>527</v>
      </c>
      <c r="C8385" s="253" t="s">
        <v>553</v>
      </c>
      <c r="D8385" s="253" t="s">
        <v>4</v>
      </c>
      <c r="I8385" s="253"/>
      <c r="J8385" s="253">
        <f t="shared" si="132"/>
        <v>0</v>
      </c>
    </row>
    <row r="8386" spans="1:10">
      <c r="A8386" s="253">
        <v>8578</v>
      </c>
      <c r="B8386" s="253" t="s">
        <v>527</v>
      </c>
      <c r="C8386" s="253" t="s">
        <v>553</v>
      </c>
      <c r="D8386" s="253" t="s">
        <v>4</v>
      </c>
      <c r="I8386" s="253"/>
      <c r="J8386" s="253">
        <f t="shared" si="132"/>
        <v>0</v>
      </c>
    </row>
    <row r="8387" spans="1:10">
      <c r="A8387" s="253">
        <v>8579</v>
      </c>
      <c r="B8387" s="253" t="s">
        <v>527</v>
      </c>
      <c r="C8387" s="253" t="s">
        <v>553</v>
      </c>
      <c r="D8387" s="253" t="s">
        <v>4</v>
      </c>
      <c r="I8387" s="253"/>
      <c r="J8387" s="253">
        <f t="shared" si="132"/>
        <v>0</v>
      </c>
    </row>
    <row r="8388" spans="1:10">
      <c r="A8388" s="253">
        <v>8580</v>
      </c>
      <c r="B8388" s="253" t="s">
        <v>527</v>
      </c>
      <c r="C8388" s="253" t="s">
        <v>553</v>
      </c>
      <c r="D8388" s="253" t="s">
        <v>4</v>
      </c>
      <c r="I8388" s="253"/>
      <c r="J8388" s="253">
        <f t="shared" si="132"/>
        <v>0</v>
      </c>
    </row>
    <row r="8389" spans="1:10">
      <c r="A8389" s="253">
        <v>8581</v>
      </c>
      <c r="B8389" s="253" t="s">
        <v>527</v>
      </c>
      <c r="C8389" s="253" t="s">
        <v>553</v>
      </c>
      <c r="D8389" s="253" t="s">
        <v>4</v>
      </c>
      <c r="I8389" s="253"/>
      <c r="J8389" s="253">
        <f t="shared" si="132"/>
        <v>0</v>
      </c>
    </row>
    <row r="8390" spans="1:10">
      <c r="A8390" s="253">
        <v>8582</v>
      </c>
      <c r="B8390" s="253" t="s">
        <v>527</v>
      </c>
      <c r="C8390" s="253" t="s">
        <v>553</v>
      </c>
      <c r="D8390" s="253" t="s">
        <v>4</v>
      </c>
      <c r="I8390" s="253"/>
      <c r="J8390" s="253">
        <f t="shared" si="132"/>
        <v>0</v>
      </c>
    </row>
    <row r="8391" spans="1:10">
      <c r="A8391" s="253">
        <v>8583</v>
      </c>
      <c r="B8391" s="253" t="s">
        <v>527</v>
      </c>
      <c r="C8391" s="253" t="s">
        <v>553</v>
      </c>
      <c r="D8391" s="253" t="s">
        <v>4</v>
      </c>
      <c r="I8391" s="253"/>
      <c r="J8391" s="253">
        <f t="shared" si="132"/>
        <v>0</v>
      </c>
    </row>
    <row r="8392" spans="1:10">
      <c r="A8392" s="253">
        <v>8584</v>
      </c>
      <c r="B8392" s="253" t="s">
        <v>527</v>
      </c>
      <c r="C8392" s="253" t="s">
        <v>553</v>
      </c>
      <c r="D8392" s="253" t="s">
        <v>4</v>
      </c>
      <c r="I8392" s="253"/>
      <c r="J8392" s="253">
        <f t="shared" si="132"/>
        <v>0</v>
      </c>
    </row>
    <row r="8393" spans="1:10">
      <c r="A8393" s="253">
        <v>8585</v>
      </c>
      <c r="B8393" s="253" t="s">
        <v>527</v>
      </c>
      <c r="C8393" s="253" t="s">
        <v>553</v>
      </c>
      <c r="D8393" s="253" t="s">
        <v>4</v>
      </c>
      <c r="I8393" s="253"/>
      <c r="J8393" s="253">
        <f t="shared" ref="J8393:J8456" si="133">IF(E8393="Category 1",1,IF(E8393="Category 2",2,IF(E8393="Category 3",3,0)))</f>
        <v>0</v>
      </c>
    </row>
    <row r="8394" spans="1:10">
      <c r="A8394" s="253">
        <v>8586</v>
      </c>
      <c r="B8394" s="253" t="s">
        <v>527</v>
      </c>
      <c r="C8394" s="253" t="s">
        <v>553</v>
      </c>
      <c r="D8394" s="253" t="s">
        <v>4</v>
      </c>
      <c r="I8394" s="253"/>
      <c r="J8394" s="253">
        <f t="shared" si="133"/>
        <v>0</v>
      </c>
    </row>
    <row r="8395" spans="1:10">
      <c r="A8395" s="253">
        <v>8587</v>
      </c>
      <c r="B8395" s="253" t="s">
        <v>527</v>
      </c>
      <c r="C8395" s="253" t="s">
        <v>553</v>
      </c>
      <c r="D8395" s="253" t="s">
        <v>4</v>
      </c>
      <c r="I8395" s="253"/>
      <c r="J8395" s="253">
        <f t="shared" si="133"/>
        <v>0</v>
      </c>
    </row>
    <row r="8396" spans="1:10">
      <c r="A8396" s="253">
        <v>8588</v>
      </c>
      <c r="B8396" s="253" t="s">
        <v>527</v>
      </c>
      <c r="C8396" s="253" t="s">
        <v>553</v>
      </c>
      <c r="D8396" s="253" t="s">
        <v>4</v>
      </c>
      <c r="I8396" s="253"/>
      <c r="J8396" s="253">
        <f t="shared" si="133"/>
        <v>0</v>
      </c>
    </row>
    <row r="8397" spans="1:10">
      <c r="A8397" s="253">
        <v>8589</v>
      </c>
      <c r="B8397" s="253" t="s">
        <v>527</v>
      </c>
      <c r="C8397" s="253" t="s">
        <v>553</v>
      </c>
      <c r="D8397" s="253" t="s">
        <v>4</v>
      </c>
      <c r="I8397" s="253"/>
      <c r="J8397" s="253">
        <f t="shared" si="133"/>
        <v>0</v>
      </c>
    </row>
    <row r="8398" spans="1:10">
      <c r="A8398" s="253">
        <v>8590</v>
      </c>
      <c r="B8398" s="253" t="s">
        <v>527</v>
      </c>
      <c r="C8398" s="253" t="s">
        <v>553</v>
      </c>
      <c r="D8398" s="253" t="s">
        <v>4</v>
      </c>
      <c r="I8398" s="253"/>
      <c r="J8398" s="253">
        <f t="shared" si="133"/>
        <v>0</v>
      </c>
    </row>
    <row r="8399" spans="1:10">
      <c r="A8399" s="253">
        <v>8591</v>
      </c>
      <c r="B8399" s="253" t="s">
        <v>527</v>
      </c>
      <c r="C8399" s="253" t="s">
        <v>553</v>
      </c>
      <c r="D8399" s="253" t="s">
        <v>4</v>
      </c>
      <c r="I8399" s="253"/>
      <c r="J8399" s="253">
        <f t="shared" si="133"/>
        <v>0</v>
      </c>
    </row>
    <row r="8400" spans="1:10">
      <c r="A8400" s="253">
        <v>8592</v>
      </c>
      <c r="B8400" s="253" t="s">
        <v>527</v>
      </c>
      <c r="C8400" s="253" t="s">
        <v>553</v>
      </c>
      <c r="D8400" s="253" t="s">
        <v>4</v>
      </c>
      <c r="I8400" s="253"/>
      <c r="J8400" s="253">
        <f t="shared" si="133"/>
        <v>0</v>
      </c>
    </row>
    <row r="8401" spans="1:10">
      <c r="A8401" s="253">
        <v>8593</v>
      </c>
      <c r="B8401" s="253" t="s">
        <v>527</v>
      </c>
      <c r="C8401" s="253" t="s">
        <v>553</v>
      </c>
      <c r="D8401" s="253" t="s">
        <v>4</v>
      </c>
      <c r="I8401" s="253"/>
      <c r="J8401" s="253">
        <f t="shared" si="133"/>
        <v>0</v>
      </c>
    </row>
    <row r="8402" spans="1:10">
      <c r="A8402" s="253">
        <v>8594</v>
      </c>
      <c r="B8402" s="253" t="s">
        <v>527</v>
      </c>
      <c r="C8402" s="253" t="s">
        <v>553</v>
      </c>
      <c r="D8402" s="253" t="s">
        <v>4</v>
      </c>
      <c r="I8402" s="253"/>
      <c r="J8402" s="253">
        <f t="shared" si="133"/>
        <v>0</v>
      </c>
    </row>
    <row r="8403" spans="1:10">
      <c r="A8403" s="253">
        <v>8595</v>
      </c>
      <c r="B8403" s="253" t="s">
        <v>527</v>
      </c>
      <c r="C8403" s="253" t="s">
        <v>553</v>
      </c>
      <c r="D8403" s="253" t="s">
        <v>4</v>
      </c>
      <c r="I8403" s="253"/>
      <c r="J8403" s="253">
        <f t="shared" si="133"/>
        <v>0</v>
      </c>
    </row>
    <row r="8404" spans="1:10">
      <c r="A8404" s="253">
        <v>8596</v>
      </c>
      <c r="B8404" s="253" t="s">
        <v>527</v>
      </c>
      <c r="C8404" s="253" t="s">
        <v>553</v>
      </c>
      <c r="D8404" s="253" t="s">
        <v>4</v>
      </c>
      <c r="I8404" s="253"/>
      <c r="J8404" s="253">
        <f t="shared" si="133"/>
        <v>0</v>
      </c>
    </row>
    <row r="8405" spans="1:10">
      <c r="A8405" s="253">
        <v>8597</v>
      </c>
      <c r="B8405" s="253" t="s">
        <v>527</v>
      </c>
      <c r="C8405" s="253" t="s">
        <v>553</v>
      </c>
      <c r="D8405" s="253" t="s">
        <v>4</v>
      </c>
      <c r="I8405" s="253"/>
      <c r="J8405" s="253">
        <f t="shared" si="133"/>
        <v>0</v>
      </c>
    </row>
    <row r="8406" spans="1:10">
      <c r="A8406" s="253">
        <v>8598</v>
      </c>
      <c r="B8406" s="253" t="s">
        <v>527</v>
      </c>
      <c r="C8406" s="253" t="s">
        <v>553</v>
      </c>
      <c r="D8406" s="253" t="s">
        <v>4</v>
      </c>
      <c r="I8406" s="253"/>
      <c r="J8406" s="253">
        <f t="shared" si="133"/>
        <v>0</v>
      </c>
    </row>
    <row r="8407" spans="1:10">
      <c r="A8407" s="253">
        <v>8599</v>
      </c>
      <c r="B8407" s="253" t="s">
        <v>527</v>
      </c>
      <c r="C8407" s="253" t="s">
        <v>553</v>
      </c>
      <c r="D8407" s="253" t="s">
        <v>4</v>
      </c>
      <c r="I8407" s="253"/>
      <c r="J8407" s="253">
        <f t="shared" si="133"/>
        <v>0</v>
      </c>
    </row>
    <row r="8408" spans="1:10">
      <c r="A8408" s="253">
        <v>8600</v>
      </c>
      <c r="B8408" s="253" t="s">
        <v>527</v>
      </c>
      <c r="C8408" s="253" t="s">
        <v>553</v>
      </c>
      <c r="D8408" s="253" t="s">
        <v>4</v>
      </c>
      <c r="I8408" s="253"/>
      <c r="J8408" s="253">
        <f t="shared" si="133"/>
        <v>0</v>
      </c>
    </row>
    <row r="8409" spans="1:10">
      <c r="A8409" s="253">
        <v>8601</v>
      </c>
      <c r="B8409" s="253" t="s">
        <v>527</v>
      </c>
      <c r="C8409" s="253" t="s">
        <v>553</v>
      </c>
      <c r="D8409" s="253" t="s">
        <v>4</v>
      </c>
      <c r="I8409" s="253"/>
      <c r="J8409" s="253">
        <f t="shared" si="133"/>
        <v>0</v>
      </c>
    </row>
    <row r="8410" spans="1:10">
      <c r="A8410" s="253">
        <v>8602</v>
      </c>
      <c r="B8410" s="253" t="s">
        <v>527</v>
      </c>
      <c r="C8410" s="253" t="s">
        <v>553</v>
      </c>
      <c r="D8410" s="253" t="s">
        <v>4</v>
      </c>
      <c r="I8410" s="253"/>
      <c r="J8410" s="253">
        <f t="shared" si="133"/>
        <v>0</v>
      </c>
    </row>
    <row r="8411" spans="1:10">
      <c r="A8411" s="253">
        <v>8603</v>
      </c>
      <c r="B8411" s="253" t="s">
        <v>527</v>
      </c>
      <c r="C8411" s="253" t="s">
        <v>553</v>
      </c>
      <c r="D8411" s="253" t="s">
        <v>4</v>
      </c>
      <c r="I8411" s="253"/>
      <c r="J8411" s="253">
        <f t="shared" si="133"/>
        <v>0</v>
      </c>
    </row>
    <row r="8412" spans="1:10">
      <c r="A8412" s="253">
        <v>8604</v>
      </c>
      <c r="B8412" s="253" t="s">
        <v>527</v>
      </c>
      <c r="C8412" s="253" t="s">
        <v>553</v>
      </c>
      <c r="D8412" s="253" t="s">
        <v>4</v>
      </c>
      <c r="I8412" s="253"/>
      <c r="J8412" s="253">
        <f t="shared" si="133"/>
        <v>0</v>
      </c>
    </row>
    <row r="8413" spans="1:10">
      <c r="A8413" s="253">
        <v>8605</v>
      </c>
      <c r="B8413" s="253" t="s">
        <v>527</v>
      </c>
      <c r="C8413" s="253" t="s">
        <v>553</v>
      </c>
      <c r="D8413" s="253" t="s">
        <v>4</v>
      </c>
      <c r="I8413" s="253"/>
      <c r="J8413" s="253">
        <f t="shared" si="133"/>
        <v>0</v>
      </c>
    </row>
    <row r="8414" spans="1:10">
      <c r="A8414" s="253">
        <v>8606</v>
      </c>
      <c r="B8414" s="253" t="s">
        <v>527</v>
      </c>
      <c r="C8414" s="253" t="s">
        <v>553</v>
      </c>
      <c r="D8414" s="253" t="s">
        <v>4</v>
      </c>
      <c r="I8414" s="253"/>
      <c r="J8414" s="253">
        <f t="shared" si="133"/>
        <v>0</v>
      </c>
    </row>
    <row r="8415" spans="1:10">
      <c r="A8415" s="253">
        <v>8607</v>
      </c>
      <c r="B8415" s="253" t="s">
        <v>527</v>
      </c>
      <c r="C8415" s="253" t="s">
        <v>553</v>
      </c>
      <c r="D8415" s="253" t="s">
        <v>4</v>
      </c>
      <c r="I8415" s="253"/>
      <c r="J8415" s="253">
        <f t="shared" si="133"/>
        <v>0</v>
      </c>
    </row>
    <row r="8416" spans="1:10">
      <c r="A8416" s="253">
        <v>8608</v>
      </c>
      <c r="B8416" s="253" t="s">
        <v>527</v>
      </c>
      <c r="C8416" s="253" t="s">
        <v>553</v>
      </c>
      <c r="D8416" s="253" t="s">
        <v>4</v>
      </c>
      <c r="I8416" s="253"/>
      <c r="J8416" s="253">
        <f t="shared" si="133"/>
        <v>0</v>
      </c>
    </row>
    <row r="8417" spans="1:10">
      <c r="A8417" s="253">
        <v>8609</v>
      </c>
      <c r="B8417" s="253" t="s">
        <v>527</v>
      </c>
      <c r="C8417" s="253" t="s">
        <v>553</v>
      </c>
      <c r="D8417" s="253" t="s">
        <v>4</v>
      </c>
      <c r="I8417" s="253"/>
      <c r="J8417" s="253">
        <f t="shared" si="133"/>
        <v>0</v>
      </c>
    </row>
    <row r="8418" spans="1:10">
      <c r="A8418" s="253">
        <v>8610</v>
      </c>
      <c r="B8418" s="253" t="s">
        <v>527</v>
      </c>
      <c r="C8418" s="253" t="s">
        <v>553</v>
      </c>
      <c r="D8418" s="253" t="s">
        <v>4</v>
      </c>
      <c r="I8418" s="253"/>
      <c r="J8418" s="253">
        <f t="shared" si="133"/>
        <v>0</v>
      </c>
    </row>
    <row r="8419" spans="1:10">
      <c r="A8419" s="253">
        <v>8611</v>
      </c>
      <c r="B8419" s="253" t="s">
        <v>527</v>
      </c>
      <c r="C8419" s="253" t="s">
        <v>553</v>
      </c>
      <c r="D8419" s="253" t="s">
        <v>4</v>
      </c>
      <c r="I8419" s="253"/>
      <c r="J8419" s="253">
        <f t="shared" si="133"/>
        <v>0</v>
      </c>
    </row>
    <row r="8420" spans="1:10">
      <c r="A8420" s="253">
        <v>8612</v>
      </c>
      <c r="B8420" s="253" t="s">
        <v>527</v>
      </c>
      <c r="C8420" s="253" t="s">
        <v>553</v>
      </c>
      <c r="D8420" s="253" t="s">
        <v>4</v>
      </c>
      <c r="I8420" s="253"/>
      <c r="J8420" s="253">
        <f t="shared" si="133"/>
        <v>0</v>
      </c>
    </row>
    <row r="8421" spans="1:10">
      <c r="A8421" s="253">
        <v>8613</v>
      </c>
      <c r="B8421" s="253" t="s">
        <v>527</v>
      </c>
      <c r="C8421" s="253" t="s">
        <v>553</v>
      </c>
      <c r="D8421" s="253" t="s">
        <v>4</v>
      </c>
      <c r="I8421" s="253"/>
      <c r="J8421" s="253">
        <f t="shared" si="133"/>
        <v>0</v>
      </c>
    </row>
    <row r="8422" spans="1:10">
      <c r="A8422" s="253">
        <v>8614</v>
      </c>
      <c r="B8422" s="253" t="s">
        <v>527</v>
      </c>
      <c r="C8422" s="253" t="s">
        <v>553</v>
      </c>
      <c r="D8422" s="253" t="s">
        <v>4</v>
      </c>
      <c r="I8422" s="253"/>
      <c r="J8422" s="253">
        <f t="shared" si="133"/>
        <v>0</v>
      </c>
    </row>
    <row r="8423" spans="1:10">
      <c r="A8423" s="253">
        <v>8615</v>
      </c>
      <c r="B8423" s="253" t="s">
        <v>527</v>
      </c>
      <c r="C8423" s="253" t="s">
        <v>553</v>
      </c>
      <c r="D8423" s="253" t="s">
        <v>4</v>
      </c>
      <c r="I8423" s="253"/>
      <c r="J8423" s="253">
        <f t="shared" si="133"/>
        <v>0</v>
      </c>
    </row>
    <row r="8424" spans="1:10">
      <c r="A8424" s="253">
        <v>8616</v>
      </c>
      <c r="B8424" s="253" t="s">
        <v>527</v>
      </c>
      <c r="C8424" s="253" t="s">
        <v>553</v>
      </c>
      <c r="D8424" s="253" t="s">
        <v>4</v>
      </c>
      <c r="I8424" s="253"/>
      <c r="J8424" s="253">
        <f t="shared" si="133"/>
        <v>0</v>
      </c>
    </row>
    <row r="8425" spans="1:10">
      <c r="A8425" s="253">
        <v>8617</v>
      </c>
      <c r="B8425" s="253" t="s">
        <v>527</v>
      </c>
      <c r="C8425" s="253" t="s">
        <v>553</v>
      </c>
      <c r="D8425" s="253" t="s">
        <v>4</v>
      </c>
      <c r="I8425" s="253"/>
      <c r="J8425" s="253">
        <f t="shared" si="133"/>
        <v>0</v>
      </c>
    </row>
    <row r="8426" spans="1:10">
      <c r="A8426" s="253">
        <v>8618</v>
      </c>
      <c r="B8426" s="253" t="s">
        <v>527</v>
      </c>
      <c r="C8426" s="253" t="s">
        <v>553</v>
      </c>
      <c r="D8426" s="253" t="s">
        <v>4</v>
      </c>
      <c r="I8426" s="253"/>
      <c r="J8426" s="253">
        <f t="shared" si="133"/>
        <v>0</v>
      </c>
    </row>
    <row r="8427" spans="1:10">
      <c r="A8427" s="253">
        <v>8619</v>
      </c>
      <c r="B8427" s="253" t="s">
        <v>527</v>
      </c>
      <c r="C8427" s="253" t="s">
        <v>553</v>
      </c>
      <c r="D8427" s="253" t="s">
        <v>4</v>
      </c>
      <c r="I8427" s="253"/>
      <c r="J8427" s="253">
        <f t="shared" si="133"/>
        <v>0</v>
      </c>
    </row>
    <row r="8428" spans="1:10">
      <c r="A8428" s="253">
        <v>8620</v>
      </c>
      <c r="B8428" s="253" t="s">
        <v>527</v>
      </c>
      <c r="C8428" s="253" t="s">
        <v>553</v>
      </c>
      <c r="D8428" s="253" t="s">
        <v>4</v>
      </c>
      <c r="I8428" s="253"/>
      <c r="J8428" s="253">
        <f t="shared" si="133"/>
        <v>0</v>
      </c>
    </row>
    <row r="8429" spans="1:10">
      <c r="A8429" s="253">
        <v>8621</v>
      </c>
      <c r="B8429" s="253" t="s">
        <v>527</v>
      </c>
      <c r="C8429" s="253" t="s">
        <v>553</v>
      </c>
      <c r="D8429" s="253" t="s">
        <v>4</v>
      </c>
      <c r="I8429" s="253"/>
      <c r="J8429" s="253">
        <f t="shared" si="133"/>
        <v>0</v>
      </c>
    </row>
    <row r="8430" spans="1:10">
      <c r="A8430" s="253">
        <v>8622</v>
      </c>
      <c r="B8430" s="253" t="s">
        <v>527</v>
      </c>
      <c r="C8430" s="253" t="s">
        <v>553</v>
      </c>
      <c r="D8430" s="253" t="s">
        <v>4</v>
      </c>
      <c r="I8430" s="253"/>
      <c r="J8430" s="253">
        <f t="shared" si="133"/>
        <v>0</v>
      </c>
    </row>
    <row r="8431" spans="1:10">
      <c r="A8431" s="253">
        <v>8623</v>
      </c>
      <c r="B8431" s="253" t="s">
        <v>527</v>
      </c>
      <c r="C8431" s="253" t="s">
        <v>553</v>
      </c>
      <c r="D8431" s="253" t="s">
        <v>4</v>
      </c>
      <c r="I8431" s="253"/>
      <c r="J8431" s="253">
        <f t="shared" si="133"/>
        <v>0</v>
      </c>
    </row>
    <row r="8432" spans="1:10">
      <c r="A8432" s="253">
        <v>8624</v>
      </c>
      <c r="B8432" s="253" t="s">
        <v>527</v>
      </c>
      <c r="C8432" s="253" t="s">
        <v>553</v>
      </c>
      <c r="D8432" s="253" t="s">
        <v>4</v>
      </c>
      <c r="I8432" s="253"/>
      <c r="J8432" s="253">
        <f t="shared" si="133"/>
        <v>0</v>
      </c>
    </row>
    <row r="8433" spans="1:10">
      <c r="A8433" s="253">
        <v>8625</v>
      </c>
      <c r="B8433" s="253" t="s">
        <v>527</v>
      </c>
      <c r="C8433" s="253" t="s">
        <v>553</v>
      </c>
      <c r="D8433" s="253" t="s">
        <v>4</v>
      </c>
      <c r="I8433" s="253"/>
      <c r="J8433" s="253">
        <f t="shared" si="133"/>
        <v>0</v>
      </c>
    </row>
    <row r="8434" spans="1:10">
      <c r="A8434" s="253">
        <v>8626</v>
      </c>
      <c r="B8434" s="253" t="s">
        <v>527</v>
      </c>
      <c r="C8434" s="253" t="s">
        <v>553</v>
      </c>
      <c r="D8434" s="253" t="s">
        <v>4</v>
      </c>
      <c r="I8434" s="253"/>
      <c r="J8434" s="253">
        <f t="shared" si="133"/>
        <v>0</v>
      </c>
    </row>
    <row r="8435" spans="1:10">
      <c r="A8435" s="253">
        <v>8627</v>
      </c>
      <c r="B8435" s="253" t="s">
        <v>527</v>
      </c>
      <c r="C8435" s="253" t="s">
        <v>553</v>
      </c>
      <c r="D8435" s="253" t="s">
        <v>4</v>
      </c>
      <c r="I8435" s="253"/>
      <c r="J8435" s="253">
        <f t="shared" si="133"/>
        <v>0</v>
      </c>
    </row>
    <row r="8436" spans="1:10">
      <c r="A8436" s="253">
        <v>8628</v>
      </c>
      <c r="B8436" s="253" t="s">
        <v>527</v>
      </c>
      <c r="C8436" s="253" t="s">
        <v>553</v>
      </c>
      <c r="D8436" s="253" t="s">
        <v>4</v>
      </c>
      <c r="I8436" s="253"/>
      <c r="J8436" s="253">
        <f t="shared" si="133"/>
        <v>0</v>
      </c>
    </row>
    <row r="8437" spans="1:10">
      <c r="A8437" s="253">
        <v>8629</v>
      </c>
      <c r="B8437" s="253" t="s">
        <v>527</v>
      </c>
      <c r="C8437" s="253" t="s">
        <v>553</v>
      </c>
      <c r="D8437" s="253" t="s">
        <v>4</v>
      </c>
      <c r="I8437" s="253"/>
      <c r="J8437" s="253">
        <f t="shared" si="133"/>
        <v>0</v>
      </c>
    </row>
    <row r="8438" spans="1:10">
      <c r="A8438" s="253">
        <v>8630</v>
      </c>
      <c r="B8438" s="253" t="s">
        <v>527</v>
      </c>
      <c r="C8438" s="253" t="s">
        <v>553</v>
      </c>
      <c r="D8438" s="253" t="s">
        <v>4</v>
      </c>
      <c r="I8438" s="253"/>
      <c r="J8438" s="253">
        <f t="shared" si="133"/>
        <v>0</v>
      </c>
    </row>
    <row r="8439" spans="1:10">
      <c r="A8439" s="253">
        <v>8631</v>
      </c>
      <c r="B8439" s="253" t="s">
        <v>527</v>
      </c>
      <c r="C8439" s="253" t="s">
        <v>553</v>
      </c>
      <c r="D8439" s="253" t="s">
        <v>4</v>
      </c>
      <c r="I8439" s="253"/>
      <c r="J8439" s="253">
        <f t="shared" si="133"/>
        <v>0</v>
      </c>
    </row>
    <row r="8440" spans="1:10">
      <c r="A8440" s="253">
        <v>8632</v>
      </c>
      <c r="B8440" s="253" t="s">
        <v>527</v>
      </c>
      <c r="C8440" s="253" t="s">
        <v>553</v>
      </c>
      <c r="D8440" s="253" t="s">
        <v>4</v>
      </c>
      <c r="I8440" s="253"/>
      <c r="J8440" s="253">
        <f t="shared" si="133"/>
        <v>0</v>
      </c>
    </row>
    <row r="8441" spans="1:10">
      <c r="A8441" s="253">
        <v>8633</v>
      </c>
      <c r="B8441" s="253" t="s">
        <v>527</v>
      </c>
      <c r="C8441" s="253" t="s">
        <v>553</v>
      </c>
      <c r="D8441" s="253" t="s">
        <v>4</v>
      </c>
      <c r="I8441" s="253"/>
      <c r="J8441" s="253">
        <f t="shared" si="133"/>
        <v>0</v>
      </c>
    </row>
    <row r="8442" spans="1:10">
      <c r="A8442" s="253">
        <v>8634</v>
      </c>
      <c r="B8442" s="253" t="s">
        <v>527</v>
      </c>
      <c r="C8442" s="253" t="s">
        <v>553</v>
      </c>
      <c r="D8442" s="253" t="s">
        <v>4</v>
      </c>
      <c r="I8442" s="253"/>
      <c r="J8442" s="253">
        <f t="shared" si="133"/>
        <v>0</v>
      </c>
    </row>
    <row r="8443" spans="1:10">
      <c r="A8443" s="253">
        <v>8635</v>
      </c>
      <c r="B8443" s="253" t="s">
        <v>527</v>
      </c>
      <c r="C8443" s="253" t="s">
        <v>553</v>
      </c>
      <c r="D8443" s="253" t="s">
        <v>4</v>
      </c>
      <c r="I8443" s="253"/>
      <c r="J8443" s="253">
        <f t="shared" si="133"/>
        <v>0</v>
      </c>
    </row>
    <row r="8444" spans="1:10">
      <c r="A8444" s="253">
        <v>8636</v>
      </c>
      <c r="B8444" s="253" t="s">
        <v>527</v>
      </c>
      <c r="C8444" s="253" t="s">
        <v>553</v>
      </c>
      <c r="D8444" s="253" t="s">
        <v>4</v>
      </c>
      <c r="I8444" s="253"/>
      <c r="J8444" s="253">
        <f t="shared" si="133"/>
        <v>0</v>
      </c>
    </row>
    <row r="8445" spans="1:10">
      <c r="A8445" s="253">
        <v>8637</v>
      </c>
      <c r="B8445" s="253" t="s">
        <v>527</v>
      </c>
      <c r="C8445" s="253" t="s">
        <v>553</v>
      </c>
      <c r="D8445" s="253" t="s">
        <v>4</v>
      </c>
      <c r="I8445" s="253"/>
      <c r="J8445" s="253">
        <f t="shared" si="133"/>
        <v>0</v>
      </c>
    </row>
    <row r="8446" spans="1:10">
      <c r="A8446" s="253">
        <v>8638</v>
      </c>
      <c r="B8446" s="253" t="s">
        <v>527</v>
      </c>
      <c r="C8446" s="253" t="s">
        <v>553</v>
      </c>
      <c r="D8446" s="253" t="s">
        <v>4</v>
      </c>
      <c r="I8446" s="253"/>
      <c r="J8446" s="253">
        <f t="shared" si="133"/>
        <v>0</v>
      </c>
    </row>
    <row r="8447" spans="1:10">
      <c r="A8447" s="253">
        <v>8639</v>
      </c>
      <c r="B8447" s="253" t="s">
        <v>527</v>
      </c>
      <c r="C8447" s="253" t="s">
        <v>553</v>
      </c>
      <c r="D8447" s="253" t="s">
        <v>4</v>
      </c>
      <c r="I8447" s="253"/>
      <c r="J8447" s="253">
        <f t="shared" si="133"/>
        <v>0</v>
      </c>
    </row>
    <row r="8448" spans="1:10">
      <c r="A8448" s="253">
        <v>8640</v>
      </c>
      <c r="B8448" s="253" t="s">
        <v>527</v>
      </c>
      <c r="C8448" s="253" t="s">
        <v>553</v>
      </c>
      <c r="D8448" s="253" t="s">
        <v>4</v>
      </c>
      <c r="I8448" s="253"/>
      <c r="J8448" s="253">
        <f t="shared" si="133"/>
        <v>0</v>
      </c>
    </row>
    <row r="8449" spans="1:10">
      <c r="A8449" s="253">
        <v>8641</v>
      </c>
      <c r="B8449" s="253" t="s">
        <v>527</v>
      </c>
      <c r="C8449" s="253" t="s">
        <v>553</v>
      </c>
      <c r="D8449" s="253" t="s">
        <v>4</v>
      </c>
      <c r="I8449" s="253"/>
      <c r="J8449" s="253">
        <f t="shared" si="133"/>
        <v>0</v>
      </c>
    </row>
    <row r="8450" spans="1:10">
      <c r="A8450" s="253">
        <v>8642</v>
      </c>
      <c r="B8450" s="253" t="s">
        <v>527</v>
      </c>
      <c r="C8450" s="253" t="s">
        <v>553</v>
      </c>
      <c r="D8450" s="253" t="s">
        <v>4</v>
      </c>
      <c r="I8450" s="253"/>
      <c r="J8450" s="253">
        <f t="shared" si="133"/>
        <v>0</v>
      </c>
    </row>
    <row r="8451" spans="1:10">
      <c r="A8451" s="253">
        <v>8643</v>
      </c>
      <c r="B8451" s="253" t="s">
        <v>527</v>
      </c>
      <c r="C8451" s="253" t="s">
        <v>553</v>
      </c>
      <c r="D8451" s="253" t="s">
        <v>4</v>
      </c>
      <c r="I8451" s="253"/>
      <c r="J8451" s="253">
        <f t="shared" si="133"/>
        <v>0</v>
      </c>
    </row>
    <row r="8452" spans="1:10">
      <c r="A8452" s="253">
        <v>8644</v>
      </c>
      <c r="B8452" s="253" t="s">
        <v>527</v>
      </c>
      <c r="C8452" s="253" t="s">
        <v>553</v>
      </c>
      <c r="D8452" s="253" t="s">
        <v>4</v>
      </c>
      <c r="I8452" s="253"/>
      <c r="J8452" s="253">
        <f t="shared" si="133"/>
        <v>0</v>
      </c>
    </row>
    <row r="8453" spans="1:10">
      <c r="A8453" s="253">
        <v>8645</v>
      </c>
      <c r="B8453" s="253" t="s">
        <v>527</v>
      </c>
      <c r="C8453" s="253" t="s">
        <v>553</v>
      </c>
      <c r="D8453" s="253" t="s">
        <v>4</v>
      </c>
      <c r="I8453" s="253"/>
      <c r="J8453" s="253">
        <f t="shared" si="133"/>
        <v>0</v>
      </c>
    </row>
    <row r="8454" spans="1:10">
      <c r="A8454" s="253">
        <v>8646</v>
      </c>
      <c r="B8454" s="253" t="s">
        <v>527</v>
      </c>
      <c r="C8454" s="253" t="s">
        <v>553</v>
      </c>
      <c r="D8454" s="253" t="s">
        <v>4</v>
      </c>
      <c r="I8454" s="253"/>
      <c r="J8454" s="253">
        <f t="shared" si="133"/>
        <v>0</v>
      </c>
    </row>
    <row r="8455" spans="1:10">
      <c r="A8455" s="253">
        <v>8647</v>
      </c>
      <c r="B8455" s="253" t="s">
        <v>527</v>
      </c>
      <c r="C8455" s="253" t="s">
        <v>553</v>
      </c>
      <c r="D8455" s="253" t="s">
        <v>4</v>
      </c>
      <c r="I8455" s="253"/>
      <c r="J8455" s="253">
        <f t="shared" si="133"/>
        <v>0</v>
      </c>
    </row>
    <row r="8456" spans="1:10">
      <c r="A8456" s="253">
        <v>8648</v>
      </c>
      <c r="B8456" s="253" t="s">
        <v>527</v>
      </c>
      <c r="C8456" s="253" t="s">
        <v>553</v>
      </c>
      <c r="D8456" s="253" t="s">
        <v>4</v>
      </c>
      <c r="I8456" s="253"/>
      <c r="J8456" s="253">
        <f t="shared" si="133"/>
        <v>0</v>
      </c>
    </row>
    <row r="8457" spans="1:10">
      <c r="A8457" s="253">
        <v>8649</v>
      </c>
      <c r="B8457" s="253" t="s">
        <v>527</v>
      </c>
      <c r="C8457" s="253" t="s">
        <v>553</v>
      </c>
      <c r="D8457" s="253" t="s">
        <v>4</v>
      </c>
      <c r="I8457" s="253"/>
      <c r="J8457" s="253">
        <f t="shared" ref="J8457:J8520" si="134">IF(E8457="Category 1",1,IF(E8457="Category 2",2,IF(E8457="Category 3",3,0)))</f>
        <v>0</v>
      </c>
    </row>
    <row r="8458" spans="1:10">
      <c r="A8458" s="253">
        <v>8650</v>
      </c>
      <c r="B8458" s="253" t="s">
        <v>527</v>
      </c>
      <c r="C8458" s="253" t="s">
        <v>553</v>
      </c>
      <c r="D8458" s="253" t="s">
        <v>4</v>
      </c>
      <c r="I8458" s="253"/>
      <c r="J8458" s="253">
        <f t="shared" si="134"/>
        <v>0</v>
      </c>
    </row>
    <row r="8459" spans="1:10">
      <c r="A8459" s="253">
        <v>8651</v>
      </c>
      <c r="B8459" s="253" t="s">
        <v>527</v>
      </c>
      <c r="C8459" s="253" t="s">
        <v>553</v>
      </c>
      <c r="D8459" s="253" t="s">
        <v>4</v>
      </c>
      <c r="I8459" s="253"/>
      <c r="J8459" s="253">
        <f t="shared" si="134"/>
        <v>0</v>
      </c>
    </row>
    <row r="8460" spans="1:10">
      <c r="A8460" s="253">
        <v>8652</v>
      </c>
      <c r="B8460" s="253" t="s">
        <v>527</v>
      </c>
      <c r="C8460" s="253" t="s">
        <v>553</v>
      </c>
      <c r="D8460" s="253" t="s">
        <v>4</v>
      </c>
      <c r="I8460" s="253"/>
      <c r="J8460" s="253">
        <f t="shared" si="134"/>
        <v>0</v>
      </c>
    </row>
    <row r="8461" spans="1:10">
      <c r="A8461" s="253">
        <v>8653</v>
      </c>
      <c r="B8461" s="253" t="s">
        <v>527</v>
      </c>
      <c r="C8461" s="253" t="s">
        <v>553</v>
      </c>
      <c r="D8461" s="253" t="s">
        <v>4</v>
      </c>
      <c r="I8461" s="253"/>
      <c r="J8461" s="253">
        <f t="shared" si="134"/>
        <v>0</v>
      </c>
    </row>
    <row r="8462" spans="1:10">
      <c r="A8462" s="253">
        <v>8654</v>
      </c>
      <c r="B8462" s="253" t="s">
        <v>527</v>
      </c>
      <c r="C8462" s="253" t="s">
        <v>553</v>
      </c>
      <c r="D8462" s="253" t="s">
        <v>4</v>
      </c>
      <c r="I8462" s="253"/>
      <c r="J8462" s="253">
        <f t="shared" si="134"/>
        <v>0</v>
      </c>
    </row>
    <row r="8463" spans="1:10">
      <c r="A8463" s="253">
        <v>8655</v>
      </c>
      <c r="B8463" s="253" t="s">
        <v>527</v>
      </c>
      <c r="C8463" s="253" t="s">
        <v>553</v>
      </c>
      <c r="D8463" s="253" t="s">
        <v>4</v>
      </c>
      <c r="I8463" s="253"/>
      <c r="J8463" s="253">
        <f t="shared" si="134"/>
        <v>0</v>
      </c>
    </row>
    <row r="8464" spans="1:10">
      <c r="A8464" s="253">
        <v>8656</v>
      </c>
      <c r="B8464" s="253" t="s">
        <v>527</v>
      </c>
      <c r="C8464" s="253" t="s">
        <v>553</v>
      </c>
      <c r="D8464" s="253" t="s">
        <v>4</v>
      </c>
      <c r="I8464" s="253"/>
      <c r="J8464" s="253">
        <f t="shared" si="134"/>
        <v>0</v>
      </c>
    </row>
    <row r="8465" spans="1:10">
      <c r="A8465" s="253">
        <v>8657</v>
      </c>
      <c r="B8465" s="253" t="s">
        <v>527</v>
      </c>
      <c r="C8465" s="253" t="s">
        <v>553</v>
      </c>
      <c r="D8465" s="253" t="s">
        <v>4</v>
      </c>
      <c r="I8465" s="253"/>
      <c r="J8465" s="253">
        <f t="shared" si="134"/>
        <v>0</v>
      </c>
    </row>
    <row r="8466" spans="1:10">
      <c r="A8466" s="253">
        <v>8658</v>
      </c>
      <c r="B8466" s="253" t="s">
        <v>527</v>
      </c>
      <c r="C8466" s="253" t="s">
        <v>553</v>
      </c>
      <c r="D8466" s="253" t="s">
        <v>4</v>
      </c>
      <c r="I8466" s="253"/>
      <c r="J8466" s="253">
        <f t="shared" si="134"/>
        <v>0</v>
      </c>
    </row>
    <row r="8467" spans="1:10">
      <c r="A8467" s="253">
        <v>8659</v>
      </c>
      <c r="B8467" s="253" t="s">
        <v>527</v>
      </c>
      <c r="C8467" s="253" t="s">
        <v>553</v>
      </c>
      <c r="D8467" s="253" t="s">
        <v>4</v>
      </c>
      <c r="I8467" s="253"/>
      <c r="J8467" s="253">
        <f t="shared" si="134"/>
        <v>0</v>
      </c>
    </row>
    <row r="8468" spans="1:10">
      <c r="A8468" s="253">
        <v>8660</v>
      </c>
      <c r="B8468" s="253" t="s">
        <v>527</v>
      </c>
      <c r="C8468" s="253" t="s">
        <v>553</v>
      </c>
      <c r="D8468" s="253" t="s">
        <v>4</v>
      </c>
      <c r="I8468" s="253"/>
      <c r="J8468" s="253">
        <f t="shared" si="134"/>
        <v>0</v>
      </c>
    </row>
    <row r="8469" spans="1:10">
      <c r="A8469" s="253">
        <v>8661</v>
      </c>
      <c r="B8469" s="253" t="s">
        <v>527</v>
      </c>
      <c r="C8469" s="253" t="s">
        <v>553</v>
      </c>
      <c r="D8469" s="253" t="s">
        <v>4</v>
      </c>
      <c r="I8469" s="253"/>
      <c r="J8469" s="253">
        <f t="shared" si="134"/>
        <v>0</v>
      </c>
    </row>
    <row r="8470" spans="1:10">
      <c r="A8470" s="253">
        <v>8662</v>
      </c>
      <c r="B8470" s="253" t="s">
        <v>527</v>
      </c>
      <c r="C8470" s="253" t="s">
        <v>553</v>
      </c>
      <c r="D8470" s="253" t="s">
        <v>4</v>
      </c>
      <c r="I8470" s="253"/>
      <c r="J8470" s="253">
        <f t="shared" si="134"/>
        <v>0</v>
      </c>
    </row>
    <row r="8471" spans="1:10">
      <c r="A8471" s="253">
        <v>8663</v>
      </c>
      <c r="B8471" s="253" t="s">
        <v>527</v>
      </c>
      <c r="C8471" s="253" t="s">
        <v>553</v>
      </c>
      <c r="D8471" s="253" t="s">
        <v>4</v>
      </c>
      <c r="I8471" s="253"/>
      <c r="J8471" s="253">
        <f t="shared" si="134"/>
        <v>0</v>
      </c>
    </row>
    <row r="8472" spans="1:10">
      <c r="A8472" s="253">
        <v>8664</v>
      </c>
      <c r="B8472" s="253" t="s">
        <v>527</v>
      </c>
      <c r="C8472" s="253" t="s">
        <v>553</v>
      </c>
      <c r="D8472" s="253" t="s">
        <v>4</v>
      </c>
      <c r="I8472" s="253"/>
      <c r="J8472" s="253">
        <f t="shared" si="134"/>
        <v>0</v>
      </c>
    </row>
    <row r="8473" spans="1:10">
      <c r="A8473" s="253">
        <v>8665</v>
      </c>
      <c r="B8473" s="253" t="s">
        <v>527</v>
      </c>
      <c r="C8473" s="253" t="s">
        <v>553</v>
      </c>
      <c r="D8473" s="253" t="s">
        <v>4</v>
      </c>
      <c r="I8473" s="253"/>
      <c r="J8473" s="253">
        <f t="shared" si="134"/>
        <v>0</v>
      </c>
    </row>
    <row r="8474" spans="1:10">
      <c r="A8474" s="253">
        <v>8666</v>
      </c>
      <c r="B8474" s="253" t="s">
        <v>527</v>
      </c>
      <c r="C8474" s="253" t="s">
        <v>553</v>
      </c>
      <c r="D8474" s="253" t="s">
        <v>4</v>
      </c>
      <c r="I8474" s="253"/>
      <c r="J8474" s="253">
        <f t="shared" si="134"/>
        <v>0</v>
      </c>
    </row>
    <row r="8475" spans="1:10">
      <c r="A8475" s="253">
        <v>8667</v>
      </c>
      <c r="B8475" s="253" t="s">
        <v>527</v>
      </c>
      <c r="C8475" s="253" t="s">
        <v>553</v>
      </c>
      <c r="D8475" s="253" t="s">
        <v>4</v>
      </c>
      <c r="I8475" s="253"/>
      <c r="J8475" s="253">
        <f t="shared" si="134"/>
        <v>0</v>
      </c>
    </row>
    <row r="8476" spans="1:10">
      <c r="A8476" s="253">
        <v>8668</v>
      </c>
      <c r="B8476" s="253" t="s">
        <v>527</v>
      </c>
      <c r="C8476" s="253" t="s">
        <v>553</v>
      </c>
      <c r="D8476" s="253" t="s">
        <v>4</v>
      </c>
      <c r="I8476" s="253"/>
      <c r="J8476" s="253">
        <f t="shared" si="134"/>
        <v>0</v>
      </c>
    </row>
    <row r="8477" spans="1:10">
      <c r="A8477" s="253">
        <v>8669</v>
      </c>
      <c r="B8477" s="253" t="s">
        <v>527</v>
      </c>
      <c r="C8477" s="253" t="s">
        <v>553</v>
      </c>
      <c r="D8477" s="253" t="s">
        <v>4</v>
      </c>
      <c r="I8477" s="253"/>
      <c r="J8477" s="253">
        <f t="shared" si="134"/>
        <v>0</v>
      </c>
    </row>
    <row r="8478" spans="1:10">
      <c r="A8478" s="253">
        <v>8670</v>
      </c>
      <c r="B8478" s="253" t="s">
        <v>527</v>
      </c>
      <c r="C8478" s="253" t="s">
        <v>553</v>
      </c>
      <c r="D8478" s="253" t="s">
        <v>4</v>
      </c>
      <c r="I8478" s="253"/>
      <c r="J8478" s="253">
        <f t="shared" si="134"/>
        <v>0</v>
      </c>
    </row>
    <row r="8479" spans="1:10">
      <c r="A8479" s="253">
        <v>8671</v>
      </c>
      <c r="B8479" s="253" t="s">
        <v>527</v>
      </c>
      <c r="C8479" s="253" t="s">
        <v>553</v>
      </c>
      <c r="D8479" s="253" t="s">
        <v>4</v>
      </c>
      <c r="I8479" s="253"/>
      <c r="J8479" s="253">
        <f t="shared" si="134"/>
        <v>0</v>
      </c>
    </row>
    <row r="8480" spans="1:10">
      <c r="A8480" s="253">
        <v>8672</v>
      </c>
      <c r="B8480" s="253" t="s">
        <v>527</v>
      </c>
      <c r="C8480" s="253" t="s">
        <v>553</v>
      </c>
      <c r="D8480" s="253" t="s">
        <v>4</v>
      </c>
      <c r="I8480" s="253"/>
      <c r="J8480" s="253">
        <f t="shared" si="134"/>
        <v>0</v>
      </c>
    </row>
    <row r="8481" spans="1:10">
      <c r="A8481" s="253">
        <v>8673</v>
      </c>
      <c r="B8481" s="253" t="s">
        <v>527</v>
      </c>
      <c r="C8481" s="253" t="s">
        <v>553</v>
      </c>
      <c r="D8481" s="253" t="s">
        <v>4</v>
      </c>
      <c r="I8481" s="253"/>
      <c r="J8481" s="253">
        <f t="shared" si="134"/>
        <v>0</v>
      </c>
    </row>
    <row r="8482" spans="1:10">
      <c r="A8482" s="253">
        <v>8674</v>
      </c>
      <c r="B8482" s="253" t="s">
        <v>527</v>
      </c>
      <c r="C8482" s="253" t="s">
        <v>553</v>
      </c>
      <c r="D8482" s="253" t="s">
        <v>4</v>
      </c>
      <c r="I8482" s="253"/>
      <c r="J8482" s="253">
        <f t="shared" si="134"/>
        <v>0</v>
      </c>
    </row>
    <row r="8483" spans="1:10">
      <c r="A8483" s="253">
        <v>8675</v>
      </c>
      <c r="B8483" s="253" t="s">
        <v>527</v>
      </c>
      <c r="C8483" s="253" t="s">
        <v>553</v>
      </c>
      <c r="D8483" s="253" t="s">
        <v>4</v>
      </c>
      <c r="I8483" s="253"/>
      <c r="J8483" s="253">
        <f t="shared" si="134"/>
        <v>0</v>
      </c>
    </row>
    <row r="8484" spans="1:10">
      <c r="A8484" s="253">
        <v>8676</v>
      </c>
      <c r="B8484" s="253" t="s">
        <v>527</v>
      </c>
      <c r="C8484" s="253" t="s">
        <v>553</v>
      </c>
      <c r="D8484" s="253" t="s">
        <v>4</v>
      </c>
      <c r="I8484" s="253"/>
      <c r="J8484" s="253">
        <f t="shared" si="134"/>
        <v>0</v>
      </c>
    </row>
    <row r="8485" spans="1:10">
      <c r="A8485" s="253">
        <v>8677</v>
      </c>
      <c r="B8485" s="253" t="s">
        <v>527</v>
      </c>
      <c r="C8485" s="253" t="s">
        <v>553</v>
      </c>
      <c r="D8485" s="253" t="s">
        <v>4</v>
      </c>
      <c r="I8485" s="253"/>
      <c r="J8485" s="253">
        <f t="shared" si="134"/>
        <v>0</v>
      </c>
    </row>
    <row r="8486" spans="1:10">
      <c r="A8486" s="253">
        <v>8678</v>
      </c>
      <c r="B8486" s="253" t="s">
        <v>527</v>
      </c>
      <c r="C8486" s="253" t="s">
        <v>553</v>
      </c>
      <c r="D8486" s="253" t="s">
        <v>4</v>
      </c>
      <c r="I8486" s="253"/>
      <c r="J8486" s="253">
        <f t="shared" si="134"/>
        <v>0</v>
      </c>
    </row>
    <row r="8487" spans="1:10">
      <c r="A8487" s="253">
        <v>8679</v>
      </c>
      <c r="B8487" s="253" t="s">
        <v>527</v>
      </c>
      <c r="C8487" s="253" t="s">
        <v>553</v>
      </c>
      <c r="D8487" s="253" t="s">
        <v>4</v>
      </c>
      <c r="I8487" s="253"/>
      <c r="J8487" s="253">
        <f t="shared" si="134"/>
        <v>0</v>
      </c>
    </row>
    <row r="8488" spans="1:10">
      <c r="A8488" s="253">
        <v>8680</v>
      </c>
      <c r="B8488" s="253" t="s">
        <v>527</v>
      </c>
      <c r="C8488" s="253" t="s">
        <v>553</v>
      </c>
      <c r="D8488" s="253" t="s">
        <v>4</v>
      </c>
      <c r="I8488" s="253"/>
      <c r="J8488" s="253">
        <f t="shared" si="134"/>
        <v>0</v>
      </c>
    </row>
    <row r="8489" spans="1:10">
      <c r="A8489" s="253">
        <v>8681</v>
      </c>
      <c r="B8489" s="253" t="s">
        <v>527</v>
      </c>
      <c r="C8489" s="253" t="s">
        <v>553</v>
      </c>
      <c r="D8489" s="253" t="s">
        <v>4</v>
      </c>
      <c r="I8489" s="253"/>
      <c r="J8489" s="253">
        <f t="shared" si="134"/>
        <v>0</v>
      </c>
    </row>
    <row r="8490" spans="1:10">
      <c r="A8490" s="253">
        <v>8682</v>
      </c>
      <c r="B8490" s="253" t="s">
        <v>527</v>
      </c>
      <c r="C8490" s="253" t="s">
        <v>553</v>
      </c>
      <c r="D8490" s="253" t="s">
        <v>4</v>
      </c>
      <c r="I8490" s="253"/>
      <c r="J8490" s="253">
        <f t="shared" si="134"/>
        <v>0</v>
      </c>
    </row>
    <row r="8491" spans="1:10">
      <c r="A8491" s="253">
        <v>8683</v>
      </c>
      <c r="B8491" s="253" t="s">
        <v>527</v>
      </c>
      <c r="C8491" s="253" t="s">
        <v>553</v>
      </c>
      <c r="D8491" s="253" t="s">
        <v>4</v>
      </c>
      <c r="I8491" s="253"/>
      <c r="J8491" s="253">
        <f t="shared" si="134"/>
        <v>0</v>
      </c>
    </row>
    <row r="8492" spans="1:10">
      <c r="A8492" s="253">
        <v>8684</v>
      </c>
      <c r="B8492" s="253" t="s">
        <v>527</v>
      </c>
      <c r="C8492" s="253" t="s">
        <v>553</v>
      </c>
      <c r="D8492" s="253" t="s">
        <v>4</v>
      </c>
      <c r="I8492" s="253"/>
      <c r="J8492" s="253">
        <f t="shared" si="134"/>
        <v>0</v>
      </c>
    </row>
    <row r="8493" spans="1:10">
      <c r="A8493" s="253">
        <v>8685</v>
      </c>
      <c r="B8493" s="253" t="s">
        <v>527</v>
      </c>
      <c r="C8493" s="253" t="s">
        <v>553</v>
      </c>
      <c r="D8493" s="253" t="s">
        <v>4</v>
      </c>
      <c r="I8493" s="253"/>
      <c r="J8493" s="253">
        <f t="shared" si="134"/>
        <v>0</v>
      </c>
    </row>
    <row r="8494" spans="1:10">
      <c r="A8494" s="253">
        <v>8686</v>
      </c>
      <c r="B8494" s="253" t="s">
        <v>527</v>
      </c>
      <c r="C8494" s="253" t="s">
        <v>553</v>
      </c>
      <c r="D8494" s="253" t="s">
        <v>4</v>
      </c>
      <c r="I8494" s="253"/>
      <c r="J8494" s="253">
        <f t="shared" si="134"/>
        <v>0</v>
      </c>
    </row>
    <row r="8495" spans="1:10">
      <c r="A8495" s="253">
        <v>8687</v>
      </c>
      <c r="B8495" s="253" t="s">
        <v>527</v>
      </c>
      <c r="C8495" s="253" t="s">
        <v>553</v>
      </c>
      <c r="D8495" s="253" t="s">
        <v>4</v>
      </c>
      <c r="I8495" s="253"/>
      <c r="J8495" s="253">
        <f t="shared" si="134"/>
        <v>0</v>
      </c>
    </row>
    <row r="8496" spans="1:10">
      <c r="A8496" s="253">
        <v>8688</v>
      </c>
      <c r="B8496" s="253" t="s">
        <v>527</v>
      </c>
      <c r="C8496" s="253" t="s">
        <v>553</v>
      </c>
      <c r="D8496" s="253" t="s">
        <v>4</v>
      </c>
      <c r="I8496" s="253"/>
      <c r="J8496" s="253">
        <f t="shared" si="134"/>
        <v>0</v>
      </c>
    </row>
    <row r="8497" spans="1:10">
      <c r="A8497" s="253">
        <v>8689</v>
      </c>
      <c r="B8497" s="253" t="s">
        <v>527</v>
      </c>
      <c r="C8497" s="253" t="s">
        <v>553</v>
      </c>
      <c r="D8497" s="253" t="s">
        <v>4</v>
      </c>
      <c r="I8497" s="253"/>
      <c r="J8497" s="253">
        <f t="shared" si="134"/>
        <v>0</v>
      </c>
    </row>
    <row r="8498" spans="1:10">
      <c r="A8498" s="253">
        <v>8690</v>
      </c>
      <c r="B8498" s="253" t="s">
        <v>527</v>
      </c>
      <c r="C8498" s="253" t="s">
        <v>553</v>
      </c>
      <c r="D8498" s="253" t="s">
        <v>4</v>
      </c>
      <c r="I8498" s="253"/>
      <c r="J8498" s="253">
        <f t="shared" si="134"/>
        <v>0</v>
      </c>
    </row>
    <row r="8499" spans="1:10">
      <c r="A8499" s="253">
        <v>8691</v>
      </c>
      <c r="B8499" s="253" t="s">
        <v>527</v>
      </c>
      <c r="C8499" s="253" t="s">
        <v>553</v>
      </c>
      <c r="D8499" s="253" t="s">
        <v>4</v>
      </c>
      <c r="I8499" s="253"/>
      <c r="J8499" s="253">
        <f t="shared" si="134"/>
        <v>0</v>
      </c>
    </row>
    <row r="8500" spans="1:10">
      <c r="A8500" s="253">
        <v>8692</v>
      </c>
      <c r="B8500" s="253" t="s">
        <v>527</v>
      </c>
      <c r="C8500" s="253" t="s">
        <v>553</v>
      </c>
      <c r="D8500" s="253" t="s">
        <v>4</v>
      </c>
      <c r="I8500" s="253"/>
      <c r="J8500" s="253">
        <f t="shared" si="134"/>
        <v>0</v>
      </c>
    </row>
    <row r="8501" spans="1:10">
      <c r="A8501" s="253">
        <v>8693</v>
      </c>
      <c r="B8501" s="253" t="s">
        <v>527</v>
      </c>
      <c r="C8501" s="253" t="s">
        <v>553</v>
      </c>
      <c r="D8501" s="253" t="s">
        <v>4</v>
      </c>
      <c r="I8501" s="253"/>
      <c r="J8501" s="253">
        <f t="shared" si="134"/>
        <v>0</v>
      </c>
    </row>
    <row r="8502" spans="1:10">
      <c r="A8502" s="253">
        <v>8694</v>
      </c>
      <c r="B8502" s="253" t="s">
        <v>527</v>
      </c>
      <c r="C8502" s="253" t="s">
        <v>553</v>
      </c>
      <c r="D8502" s="253" t="s">
        <v>4</v>
      </c>
      <c r="I8502" s="253"/>
      <c r="J8502" s="253">
        <f t="shared" si="134"/>
        <v>0</v>
      </c>
    </row>
    <row r="8503" spans="1:10">
      <c r="A8503" s="253">
        <v>8695</v>
      </c>
      <c r="B8503" s="253" t="s">
        <v>527</v>
      </c>
      <c r="C8503" s="253" t="s">
        <v>553</v>
      </c>
      <c r="D8503" s="253" t="s">
        <v>4</v>
      </c>
      <c r="I8503" s="253"/>
      <c r="J8503" s="253">
        <f t="shared" si="134"/>
        <v>0</v>
      </c>
    </row>
    <row r="8504" spans="1:10">
      <c r="A8504" s="253">
        <v>8696</v>
      </c>
      <c r="B8504" s="253" t="s">
        <v>527</v>
      </c>
      <c r="C8504" s="253" t="s">
        <v>553</v>
      </c>
      <c r="D8504" s="253" t="s">
        <v>4</v>
      </c>
      <c r="I8504" s="253"/>
      <c r="J8504" s="253">
        <f t="shared" si="134"/>
        <v>0</v>
      </c>
    </row>
    <row r="8505" spans="1:10">
      <c r="A8505" s="253">
        <v>8697</v>
      </c>
      <c r="B8505" s="253" t="s">
        <v>527</v>
      </c>
      <c r="C8505" s="253" t="s">
        <v>553</v>
      </c>
      <c r="D8505" s="253" t="s">
        <v>4</v>
      </c>
      <c r="I8505" s="253"/>
      <c r="J8505" s="253">
        <f t="shared" si="134"/>
        <v>0</v>
      </c>
    </row>
    <row r="8506" spans="1:10">
      <c r="A8506" s="253">
        <v>8698</v>
      </c>
      <c r="B8506" s="253" t="s">
        <v>527</v>
      </c>
      <c r="C8506" s="253" t="s">
        <v>553</v>
      </c>
      <c r="D8506" s="253" t="s">
        <v>4</v>
      </c>
      <c r="I8506" s="253"/>
      <c r="J8506" s="253">
        <f t="shared" si="134"/>
        <v>0</v>
      </c>
    </row>
    <row r="8507" spans="1:10">
      <c r="A8507" s="253">
        <v>8699</v>
      </c>
      <c r="B8507" s="253" t="s">
        <v>527</v>
      </c>
      <c r="C8507" s="253" t="s">
        <v>553</v>
      </c>
      <c r="D8507" s="253" t="s">
        <v>4</v>
      </c>
      <c r="I8507" s="253"/>
      <c r="J8507" s="253">
        <f t="shared" si="134"/>
        <v>0</v>
      </c>
    </row>
    <row r="8508" spans="1:10">
      <c r="A8508" s="253">
        <v>8700</v>
      </c>
      <c r="B8508" s="253" t="s">
        <v>527</v>
      </c>
      <c r="C8508" s="253" t="s">
        <v>553</v>
      </c>
      <c r="D8508" s="253" t="s">
        <v>4</v>
      </c>
      <c r="I8508" s="253"/>
      <c r="J8508" s="253">
        <f t="shared" si="134"/>
        <v>0</v>
      </c>
    </row>
    <row r="8509" spans="1:10">
      <c r="A8509" s="253">
        <v>8701</v>
      </c>
      <c r="B8509" s="253" t="s">
        <v>527</v>
      </c>
      <c r="C8509" s="253" t="s">
        <v>553</v>
      </c>
      <c r="D8509" s="253" t="s">
        <v>4</v>
      </c>
      <c r="I8509" s="253"/>
      <c r="J8509" s="253">
        <f t="shared" si="134"/>
        <v>0</v>
      </c>
    </row>
    <row r="8510" spans="1:10">
      <c r="A8510" s="253">
        <v>8702</v>
      </c>
      <c r="B8510" s="253" t="s">
        <v>527</v>
      </c>
      <c r="C8510" s="253" t="s">
        <v>553</v>
      </c>
      <c r="D8510" s="253" t="s">
        <v>4</v>
      </c>
      <c r="I8510" s="253"/>
      <c r="J8510" s="253">
        <f t="shared" si="134"/>
        <v>0</v>
      </c>
    </row>
    <row r="8511" spans="1:10">
      <c r="A8511" s="253">
        <v>8703</v>
      </c>
      <c r="B8511" s="253" t="s">
        <v>527</v>
      </c>
      <c r="C8511" s="253" t="s">
        <v>553</v>
      </c>
      <c r="D8511" s="253" t="s">
        <v>4</v>
      </c>
      <c r="I8511" s="253"/>
      <c r="J8511" s="253">
        <f t="shared" si="134"/>
        <v>0</v>
      </c>
    </row>
    <row r="8512" spans="1:10">
      <c r="A8512" s="253">
        <v>8704</v>
      </c>
      <c r="B8512" s="253" t="s">
        <v>527</v>
      </c>
      <c r="C8512" s="253" t="s">
        <v>553</v>
      </c>
      <c r="D8512" s="253" t="s">
        <v>4</v>
      </c>
      <c r="I8512" s="253"/>
      <c r="J8512" s="253">
        <f t="shared" si="134"/>
        <v>0</v>
      </c>
    </row>
    <row r="8513" spans="1:10">
      <c r="A8513" s="253">
        <v>8705</v>
      </c>
      <c r="B8513" s="253" t="s">
        <v>527</v>
      </c>
      <c r="C8513" s="253" t="s">
        <v>553</v>
      </c>
      <c r="D8513" s="253" t="s">
        <v>4</v>
      </c>
      <c r="I8513" s="253"/>
      <c r="J8513" s="253">
        <f t="shared" si="134"/>
        <v>0</v>
      </c>
    </row>
    <row r="8514" spans="1:10">
      <c r="A8514" s="253">
        <v>8706</v>
      </c>
      <c r="B8514" s="253" t="s">
        <v>527</v>
      </c>
      <c r="C8514" s="253" t="s">
        <v>553</v>
      </c>
      <c r="D8514" s="253" t="s">
        <v>4</v>
      </c>
      <c r="I8514" s="253"/>
      <c r="J8514" s="253">
        <f t="shared" si="134"/>
        <v>0</v>
      </c>
    </row>
    <row r="8515" spans="1:10">
      <c r="A8515" s="253">
        <v>8707</v>
      </c>
      <c r="B8515" s="253" t="s">
        <v>527</v>
      </c>
      <c r="C8515" s="253" t="s">
        <v>553</v>
      </c>
      <c r="D8515" s="253" t="s">
        <v>4</v>
      </c>
      <c r="I8515" s="253"/>
      <c r="J8515" s="253">
        <f t="shared" si="134"/>
        <v>0</v>
      </c>
    </row>
    <row r="8516" spans="1:10">
      <c r="A8516" s="253">
        <v>8708</v>
      </c>
      <c r="B8516" s="253" t="s">
        <v>527</v>
      </c>
      <c r="C8516" s="253" t="s">
        <v>553</v>
      </c>
      <c r="D8516" s="253" t="s">
        <v>4</v>
      </c>
      <c r="I8516" s="253"/>
      <c r="J8516" s="253">
        <f t="shared" si="134"/>
        <v>0</v>
      </c>
    </row>
    <row r="8517" spans="1:10">
      <c r="A8517" s="253">
        <v>8709</v>
      </c>
      <c r="B8517" s="253" t="s">
        <v>527</v>
      </c>
      <c r="C8517" s="253" t="s">
        <v>553</v>
      </c>
      <c r="D8517" s="253" t="s">
        <v>4</v>
      </c>
      <c r="I8517" s="253"/>
      <c r="J8517" s="253">
        <f t="shared" si="134"/>
        <v>0</v>
      </c>
    </row>
    <row r="8518" spans="1:10">
      <c r="A8518" s="253">
        <v>8710</v>
      </c>
      <c r="B8518" s="253" t="s">
        <v>527</v>
      </c>
      <c r="C8518" s="253" t="s">
        <v>553</v>
      </c>
      <c r="D8518" s="253" t="s">
        <v>4</v>
      </c>
      <c r="I8518" s="253"/>
      <c r="J8518" s="253">
        <f t="shared" si="134"/>
        <v>0</v>
      </c>
    </row>
    <row r="8519" spans="1:10">
      <c r="A8519" s="253">
        <v>8711</v>
      </c>
      <c r="B8519" s="253" t="s">
        <v>527</v>
      </c>
      <c r="C8519" s="253" t="s">
        <v>553</v>
      </c>
      <c r="D8519" s="253" t="s">
        <v>4</v>
      </c>
      <c r="I8519" s="253"/>
      <c r="J8519" s="253">
        <f t="shared" si="134"/>
        <v>0</v>
      </c>
    </row>
    <row r="8520" spans="1:10">
      <c r="A8520" s="253">
        <v>8712</v>
      </c>
      <c r="B8520" s="253" t="s">
        <v>527</v>
      </c>
      <c r="C8520" s="253" t="s">
        <v>553</v>
      </c>
      <c r="D8520" s="253" t="s">
        <v>4</v>
      </c>
      <c r="I8520" s="253"/>
      <c r="J8520" s="253">
        <f t="shared" si="134"/>
        <v>0</v>
      </c>
    </row>
    <row r="8521" spans="1:10">
      <c r="A8521" s="253">
        <v>8713</v>
      </c>
      <c r="B8521" s="253" t="s">
        <v>527</v>
      </c>
      <c r="C8521" s="253" t="s">
        <v>553</v>
      </c>
      <c r="D8521" s="253" t="s">
        <v>4</v>
      </c>
      <c r="I8521" s="253"/>
      <c r="J8521" s="253">
        <f t="shared" ref="J8521:J8584" si="135">IF(E8521="Category 1",1,IF(E8521="Category 2",2,IF(E8521="Category 3",3,0)))</f>
        <v>0</v>
      </c>
    </row>
    <row r="8522" spans="1:10">
      <c r="A8522" s="253">
        <v>8714</v>
      </c>
      <c r="B8522" s="253" t="s">
        <v>527</v>
      </c>
      <c r="C8522" s="253" t="s">
        <v>553</v>
      </c>
      <c r="D8522" s="253" t="s">
        <v>4</v>
      </c>
      <c r="I8522" s="253"/>
      <c r="J8522" s="253">
        <f t="shared" si="135"/>
        <v>0</v>
      </c>
    </row>
    <row r="8523" spans="1:10">
      <c r="A8523" s="253">
        <v>8715</v>
      </c>
      <c r="B8523" s="253" t="s">
        <v>527</v>
      </c>
      <c r="C8523" s="253" t="s">
        <v>553</v>
      </c>
      <c r="D8523" s="253" t="s">
        <v>4</v>
      </c>
      <c r="I8523" s="253"/>
      <c r="J8523" s="253">
        <f t="shared" si="135"/>
        <v>0</v>
      </c>
    </row>
    <row r="8524" spans="1:10">
      <c r="A8524" s="253">
        <v>8716</v>
      </c>
      <c r="B8524" s="253" t="s">
        <v>527</v>
      </c>
      <c r="C8524" s="253" t="s">
        <v>553</v>
      </c>
      <c r="D8524" s="253" t="s">
        <v>4</v>
      </c>
      <c r="I8524" s="253"/>
      <c r="J8524" s="253">
        <f t="shared" si="135"/>
        <v>0</v>
      </c>
    </row>
    <row r="8525" spans="1:10">
      <c r="A8525" s="253">
        <v>8717</v>
      </c>
      <c r="B8525" s="253" t="s">
        <v>527</v>
      </c>
      <c r="C8525" s="253" t="s">
        <v>553</v>
      </c>
      <c r="D8525" s="253" t="s">
        <v>4</v>
      </c>
      <c r="I8525" s="253"/>
      <c r="J8525" s="253">
        <f t="shared" si="135"/>
        <v>0</v>
      </c>
    </row>
    <row r="8526" spans="1:10">
      <c r="A8526" s="253">
        <v>8718</v>
      </c>
      <c r="B8526" s="253" t="s">
        <v>527</v>
      </c>
      <c r="C8526" s="253" t="s">
        <v>553</v>
      </c>
      <c r="D8526" s="253" t="s">
        <v>4</v>
      </c>
      <c r="I8526" s="253"/>
      <c r="J8526" s="253">
        <f t="shared" si="135"/>
        <v>0</v>
      </c>
    </row>
    <row r="8527" spans="1:10">
      <c r="A8527" s="253">
        <v>8719</v>
      </c>
      <c r="B8527" s="253" t="s">
        <v>527</v>
      </c>
      <c r="C8527" s="253" t="s">
        <v>553</v>
      </c>
      <c r="D8527" s="253" t="s">
        <v>4</v>
      </c>
      <c r="I8527" s="253"/>
      <c r="J8527" s="253">
        <f t="shared" si="135"/>
        <v>0</v>
      </c>
    </row>
    <row r="8528" spans="1:10">
      <c r="A8528" s="253">
        <v>8720</v>
      </c>
      <c r="B8528" s="253" t="s">
        <v>527</v>
      </c>
      <c r="C8528" s="253" t="s">
        <v>553</v>
      </c>
      <c r="D8528" s="253" t="s">
        <v>4</v>
      </c>
      <c r="I8528" s="253"/>
      <c r="J8528" s="253">
        <f t="shared" si="135"/>
        <v>0</v>
      </c>
    </row>
    <row r="8529" spans="1:10">
      <c r="A8529" s="253">
        <v>8721</v>
      </c>
      <c r="B8529" s="253" t="s">
        <v>527</v>
      </c>
      <c r="C8529" s="253" t="s">
        <v>553</v>
      </c>
      <c r="D8529" s="253" t="s">
        <v>4</v>
      </c>
      <c r="I8529" s="253"/>
      <c r="J8529" s="253">
        <f t="shared" si="135"/>
        <v>0</v>
      </c>
    </row>
    <row r="8530" spans="1:10">
      <c r="A8530" s="253">
        <v>8722</v>
      </c>
      <c r="B8530" s="253" t="s">
        <v>527</v>
      </c>
      <c r="C8530" s="253" t="s">
        <v>553</v>
      </c>
      <c r="D8530" s="253" t="s">
        <v>4</v>
      </c>
      <c r="I8530" s="253"/>
      <c r="J8530" s="253">
        <f t="shared" si="135"/>
        <v>0</v>
      </c>
    </row>
    <row r="8531" spans="1:10">
      <c r="A8531" s="253">
        <v>8723</v>
      </c>
      <c r="B8531" s="253" t="s">
        <v>527</v>
      </c>
      <c r="C8531" s="253" t="s">
        <v>553</v>
      </c>
      <c r="D8531" s="253" t="s">
        <v>4</v>
      </c>
      <c r="I8531" s="253"/>
      <c r="J8531" s="253">
        <f t="shared" si="135"/>
        <v>0</v>
      </c>
    </row>
    <row r="8532" spans="1:10">
      <c r="A8532" s="253">
        <v>8724</v>
      </c>
      <c r="B8532" s="253" t="s">
        <v>527</v>
      </c>
      <c r="C8532" s="253" t="s">
        <v>553</v>
      </c>
      <c r="D8532" s="253" t="s">
        <v>4</v>
      </c>
      <c r="I8532" s="253"/>
      <c r="J8532" s="253">
        <f t="shared" si="135"/>
        <v>0</v>
      </c>
    </row>
    <row r="8533" spans="1:10">
      <c r="A8533" s="253">
        <v>8725</v>
      </c>
      <c r="B8533" s="253" t="s">
        <v>527</v>
      </c>
      <c r="C8533" s="253" t="s">
        <v>553</v>
      </c>
      <c r="D8533" s="253" t="s">
        <v>4</v>
      </c>
      <c r="I8533" s="253"/>
      <c r="J8533" s="253">
        <f t="shared" si="135"/>
        <v>0</v>
      </c>
    </row>
    <row r="8534" spans="1:10">
      <c r="A8534" s="253">
        <v>8726</v>
      </c>
      <c r="B8534" s="253" t="s">
        <v>527</v>
      </c>
      <c r="C8534" s="253" t="s">
        <v>553</v>
      </c>
      <c r="D8534" s="253" t="s">
        <v>4</v>
      </c>
      <c r="I8534" s="253"/>
      <c r="J8534" s="253">
        <f t="shared" si="135"/>
        <v>0</v>
      </c>
    </row>
    <row r="8535" spans="1:10">
      <c r="A8535" s="253">
        <v>8727</v>
      </c>
      <c r="B8535" s="253" t="s">
        <v>527</v>
      </c>
      <c r="C8535" s="253" t="s">
        <v>553</v>
      </c>
      <c r="D8535" s="253" t="s">
        <v>4</v>
      </c>
      <c r="I8535" s="253"/>
      <c r="J8535" s="253">
        <f t="shared" si="135"/>
        <v>0</v>
      </c>
    </row>
    <row r="8536" spans="1:10">
      <c r="A8536" s="253">
        <v>8728</v>
      </c>
      <c r="B8536" s="253" t="s">
        <v>527</v>
      </c>
      <c r="C8536" s="253" t="s">
        <v>553</v>
      </c>
      <c r="D8536" s="253" t="s">
        <v>4</v>
      </c>
      <c r="I8536" s="253"/>
      <c r="J8536" s="253">
        <f t="shared" si="135"/>
        <v>0</v>
      </c>
    </row>
    <row r="8537" spans="1:10">
      <c r="A8537" s="253">
        <v>8729</v>
      </c>
      <c r="B8537" s="253" t="s">
        <v>527</v>
      </c>
      <c r="C8537" s="253" t="s">
        <v>553</v>
      </c>
      <c r="D8537" s="253" t="s">
        <v>4</v>
      </c>
      <c r="I8537" s="253"/>
      <c r="J8537" s="253">
        <f t="shared" si="135"/>
        <v>0</v>
      </c>
    </row>
    <row r="8538" spans="1:10">
      <c r="A8538" s="253">
        <v>8730</v>
      </c>
      <c r="B8538" s="253" t="s">
        <v>527</v>
      </c>
      <c r="C8538" s="253" t="s">
        <v>553</v>
      </c>
      <c r="D8538" s="253" t="s">
        <v>4</v>
      </c>
      <c r="I8538" s="253"/>
      <c r="J8538" s="253">
        <f t="shared" si="135"/>
        <v>0</v>
      </c>
    </row>
    <row r="8539" spans="1:10">
      <c r="A8539" s="253">
        <v>8731</v>
      </c>
      <c r="B8539" s="253" t="s">
        <v>527</v>
      </c>
      <c r="C8539" s="253" t="s">
        <v>553</v>
      </c>
      <c r="D8539" s="253" t="s">
        <v>4</v>
      </c>
      <c r="I8539" s="253"/>
      <c r="J8539" s="253">
        <f t="shared" si="135"/>
        <v>0</v>
      </c>
    </row>
    <row r="8540" spans="1:10">
      <c r="A8540" s="253">
        <v>8732</v>
      </c>
      <c r="B8540" s="253" t="s">
        <v>527</v>
      </c>
      <c r="C8540" s="253" t="s">
        <v>553</v>
      </c>
      <c r="D8540" s="253" t="s">
        <v>4</v>
      </c>
      <c r="I8540" s="253"/>
      <c r="J8540" s="253">
        <f t="shared" si="135"/>
        <v>0</v>
      </c>
    </row>
    <row r="8541" spans="1:10">
      <c r="A8541" s="253">
        <v>8733</v>
      </c>
      <c r="B8541" s="253" t="s">
        <v>527</v>
      </c>
      <c r="C8541" s="253" t="s">
        <v>553</v>
      </c>
      <c r="D8541" s="253" t="s">
        <v>4</v>
      </c>
      <c r="I8541" s="253"/>
      <c r="J8541" s="253">
        <f t="shared" si="135"/>
        <v>0</v>
      </c>
    </row>
    <row r="8542" spans="1:10">
      <c r="A8542" s="253">
        <v>8734</v>
      </c>
      <c r="B8542" s="253" t="s">
        <v>527</v>
      </c>
      <c r="C8542" s="253" t="s">
        <v>553</v>
      </c>
      <c r="D8542" s="253" t="s">
        <v>4</v>
      </c>
      <c r="I8542" s="253"/>
      <c r="J8542" s="253">
        <f t="shared" si="135"/>
        <v>0</v>
      </c>
    </row>
    <row r="8543" spans="1:10">
      <c r="A8543" s="253">
        <v>8735</v>
      </c>
      <c r="B8543" s="253" t="s">
        <v>527</v>
      </c>
      <c r="C8543" s="253" t="s">
        <v>553</v>
      </c>
      <c r="D8543" s="253" t="s">
        <v>4</v>
      </c>
      <c r="I8543" s="253"/>
      <c r="J8543" s="253">
        <f t="shared" si="135"/>
        <v>0</v>
      </c>
    </row>
    <row r="8544" spans="1:10">
      <c r="A8544" s="253">
        <v>8736</v>
      </c>
      <c r="B8544" s="253" t="s">
        <v>527</v>
      </c>
      <c r="C8544" s="253" t="s">
        <v>553</v>
      </c>
      <c r="D8544" s="253" t="s">
        <v>4</v>
      </c>
      <c r="I8544" s="253"/>
      <c r="J8544" s="253">
        <f t="shared" si="135"/>
        <v>0</v>
      </c>
    </row>
    <row r="8545" spans="1:10">
      <c r="A8545" s="253">
        <v>8737</v>
      </c>
      <c r="B8545" s="253" t="s">
        <v>527</v>
      </c>
      <c r="C8545" s="253" t="s">
        <v>553</v>
      </c>
      <c r="D8545" s="253" t="s">
        <v>4</v>
      </c>
      <c r="I8545" s="253"/>
      <c r="J8545" s="253">
        <f t="shared" si="135"/>
        <v>0</v>
      </c>
    </row>
    <row r="8546" spans="1:10">
      <c r="A8546" s="253">
        <v>8738</v>
      </c>
      <c r="B8546" s="253" t="s">
        <v>527</v>
      </c>
      <c r="C8546" s="253" t="s">
        <v>553</v>
      </c>
      <c r="D8546" s="253" t="s">
        <v>4</v>
      </c>
      <c r="I8546" s="253"/>
      <c r="J8546" s="253">
        <f t="shared" si="135"/>
        <v>0</v>
      </c>
    </row>
    <row r="8547" spans="1:10">
      <c r="A8547" s="253">
        <v>8739</v>
      </c>
      <c r="B8547" s="253" t="s">
        <v>527</v>
      </c>
      <c r="C8547" s="253" t="s">
        <v>553</v>
      </c>
      <c r="D8547" s="253" t="s">
        <v>4</v>
      </c>
      <c r="I8547" s="253"/>
      <c r="J8547" s="253">
        <f t="shared" si="135"/>
        <v>0</v>
      </c>
    </row>
    <row r="8548" spans="1:10">
      <c r="A8548" s="253">
        <v>8740</v>
      </c>
      <c r="B8548" s="253" t="s">
        <v>527</v>
      </c>
      <c r="C8548" s="253" t="s">
        <v>553</v>
      </c>
      <c r="D8548" s="253" t="s">
        <v>4</v>
      </c>
      <c r="I8548" s="253"/>
      <c r="J8548" s="253">
        <f t="shared" si="135"/>
        <v>0</v>
      </c>
    </row>
    <row r="8549" spans="1:10">
      <c r="A8549" s="253">
        <v>8741</v>
      </c>
      <c r="B8549" s="253" t="s">
        <v>527</v>
      </c>
      <c r="C8549" s="253" t="s">
        <v>553</v>
      </c>
      <c r="D8549" s="253" t="s">
        <v>4</v>
      </c>
      <c r="I8549" s="253"/>
      <c r="J8549" s="253">
        <f t="shared" si="135"/>
        <v>0</v>
      </c>
    </row>
    <row r="8550" spans="1:10">
      <c r="A8550" s="253">
        <v>8742</v>
      </c>
      <c r="B8550" s="253" t="s">
        <v>527</v>
      </c>
      <c r="C8550" s="253" t="s">
        <v>553</v>
      </c>
      <c r="D8550" s="253" t="s">
        <v>4</v>
      </c>
      <c r="I8550" s="253"/>
      <c r="J8550" s="253">
        <f t="shared" si="135"/>
        <v>0</v>
      </c>
    </row>
    <row r="8551" spans="1:10">
      <c r="A8551" s="253">
        <v>8743</v>
      </c>
      <c r="B8551" s="253" t="s">
        <v>527</v>
      </c>
      <c r="C8551" s="253" t="s">
        <v>553</v>
      </c>
      <c r="D8551" s="253" t="s">
        <v>4</v>
      </c>
      <c r="I8551" s="253"/>
      <c r="J8551" s="253">
        <f t="shared" si="135"/>
        <v>0</v>
      </c>
    </row>
    <row r="8552" spans="1:10">
      <c r="A8552" s="253">
        <v>8744</v>
      </c>
      <c r="B8552" s="253" t="s">
        <v>527</v>
      </c>
      <c r="C8552" s="253" t="s">
        <v>553</v>
      </c>
      <c r="D8552" s="253" t="s">
        <v>4</v>
      </c>
      <c r="I8552" s="253"/>
      <c r="J8552" s="253">
        <f t="shared" si="135"/>
        <v>0</v>
      </c>
    </row>
    <row r="8553" spans="1:10">
      <c r="A8553" s="253">
        <v>8745</v>
      </c>
      <c r="B8553" s="253" t="s">
        <v>527</v>
      </c>
      <c r="C8553" s="253" t="s">
        <v>553</v>
      </c>
      <c r="D8553" s="253" t="s">
        <v>4</v>
      </c>
      <c r="I8553" s="253"/>
      <c r="J8553" s="253">
        <f t="shared" si="135"/>
        <v>0</v>
      </c>
    </row>
    <row r="8554" spans="1:10">
      <c r="A8554" s="253">
        <v>8746</v>
      </c>
      <c r="B8554" s="253" t="s">
        <v>527</v>
      </c>
      <c r="C8554" s="253" t="s">
        <v>553</v>
      </c>
      <c r="D8554" s="253" t="s">
        <v>4</v>
      </c>
      <c r="I8554" s="253"/>
      <c r="J8554" s="253">
        <f t="shared" si="135"/>
        <v>0</v>
      </c>
    </row>
    <row r="8555" spans="1:10">
      <c r="A8555" s="253">
        <v>8747</v>
      </c>
      <c r="B8555" s="253" t="s">
        <v>527</v>
      </c>
      <c r="C8555" s="253" t="s">
        <v>553</v>
      </c>
      <c r="D8555" s="253" t="s">
        <v>4</v>
      </c>
      <c r="I8555" s="253"/>
      <c r="J8555" s="253">
        <f t="shared" si="135"/>
        <v>0</v>
      </c>
    </row>
    <row r="8556" spans="1:10">
      <c r="A8556" s="253">
        <v>8748</v>
      </c>
      <c r="B8556" s="253" t="s">
        <v>527</v>
      </c>
      <c r="C8556" s="253" t="s">
        <v>553</v>
      </c>
      <c r="D8556" s="253" t="s">
        <v>4</v>
      </c>
      <c r="I8556" s="253"/>
      <c r="J8556" s="253">
        <f t="shared" si="135"/>
        <v>0</v>
      </c>
    </row>
    <row r="8557" spans="1:10">
      <c r="A8557" s="253">
        <v>8749</v>
      </c>
      <c r="B8557" s="253" t="s">
        <v>527</v>
      </c>
      <c r="C8557" s="253" t="s">
        <v>553</v>
      </c>
      <c r="D8557" s="253" t="s">
        <v>4</v>
      </c>
      <c r="I8557" s="253"/>
      <c r="J8557" s="253">
        <f t="shared" si="135"/>
        <v>0</v>
      </c>
    </row>
    <row r="8558" spans="1:10">
      <c r="A8558" s="253">
        <v>8750</v>
      </c>
      <c r="B8558" s="253" t="s">
        <v>527</v>
      </c>
      <c r="C8558" s="253" t="s">
        <v>553</v>
      </c>
      <c r="D8558" s="253" t="s">
        <v>4</v>
      </c>
      <c r="I8558" s="253"/>
      <c r="J8558" s="253">
        <f t="shared" si="135"/>
        <v>0</v>
      </c>
    </row>
    <row r="8559" spans="1:10">
      <c r="A8559" s="253">
        <v>8751</v>
      </c>
      <c r="B8559" s="253" t="s">
        <v>527</v>
      </c>
      <c r="C8559" s="253" t="s">
        <v>553</v>
      </c>
      <c r="D8559" s="253" t="s">
        <v>4</v>
      </c>
      <c r="I8559" s="253"/>
      <c r="J8559" s="253">
        <f t="shared" si="135"/>
        <v>0</v>
      </c>
    </row>
    <row r="8560" spans="1:10">
      <c r="A8560" s="253">
        <v>8752</v>
      </c>
      <c r="B8560" s="253" t="s">
        <v>527</v>
      </c>
      <c r="C8560" s="253" t="s">
        <v>553</v>
      </c>
      <c r="D8560" s="253" t="s">
        <v>4</v>
      </c>
      <c r="I8560" s="253"/>
      <c r="J8560" s="253">
        <f t="shared" si="135"/>
        <v>0</v>
      </c>
    </row>
    <row r="8561" spans="1:10">
      <c r="A8561" s="253">
        <v>8753</v>
      </c>
      <c r="B8561" s="253" t="s">
        <v>527</v>
      </c>
      <c r="C8561" s="253" t="s">
        <v>553</v>
      </c>
      <c r="D8561" s="253" t="s">
        <v>4</v>
      </c>
      <c r="I8561" s="253"/>
      <c r="J8561" s="253">
        <f t="shared" si="135"/>
        <v>0</v>
      </c>
    </row>
    <row r="8562" spans="1:10">
      <c r="A8562" s="253">
        <v>8754</v>
      </c>
      <c r="B8562" s="253" t="s">
        <v>527</v>
      </c>
      <c r="C8562" s="253" t="s">
        <v>553</v>
      </c>
      <c r="D8562" s="253" t="s">
        <v>4</v>
      </c>
      <c r="I8562" s="253"/>
      <c r="J8562" s="253">
        <f t="shared" si="135"/>
        <v>0</v>
      </c>
    </row>
    <row r="8563" spans="1:10">
      <c r="A8563" s="253">
        <v>8755</v>
      </c>
      <c r="B8563" s="253" t="s">
        <v>527</v>
      </c>
      <c r="C8563" s="253" t="s">
        <v>553</v>
      </c>
      <c r="D8563" s="253" t="s">
        <v>4</v>
      </c>
      <c r="I8563" s="253"/>
      <c r="J8563" s="253">
        <f t="shared" si="135"/>
        <v>0</v>
      </c>
    </row>
    <row r="8564" spans="1:10">
      <c r="A8564" s="253">
        <v>8756</v>
      </c>
      <c r="B8564" s="253" t="s">
        <v>527</v>
      </c>
      <c r="C8564" s="253" t="s">
        <v>553</v>
      </c>
      <c r="D8564" s="253" t="s">
        <v>4</v>
      </c>
      <c r="I8564" s="253"/>
      <c r="J8564" s="253">
        <f t="shared" si="135"/>
        <v>0</v>
      </c>
    </row>
    <row r="8565" spans="1:10">
      <c r="A8565" s="253">
        <v>8757</v>
      </c>
      <c r="B8565" s="253" t="s">
        <v>527</v>
      </c>
      <c r="C8565" s="253" t="s">
        <v>553</v>
      </c>
      <c r="D8565" s="253" t="s">
        <v>4</v>
      </c>
      <c r="I8565" s="253"/>
      <c r="J8565" s="253">
        <f t="shared" si="135"/>
        <v>0</v>
      </c>
    </row>
    <row r="8566" spans="1:10">
      <c r="A8566" s="253">
        <v>8758</v>
      </c>
      <c r="B8566" s="253" t="s">
        <v>527</v>
      </c>
      <c r="C8566" s="253" t="s">
        <v>553</v>
      </c>
      <c r="D8566" s="253" t="s">
        <v>4</v>
      </c>
      <c r="I8566" s="253"/>
      <c r="J8566" s="253">
        <f t="shared" si="135"/>
        <v>0</v>
      </c>
    </row>
    <row r="8567" spans="1:10">
      <c r="A8567" s="253">
        <v>8759</v>
      </c>
      <c r="B8567" s="253" t="s">
        <v>527</v>
      </c>
      <c r="C8567" s="253" t="s">
        <v>553</v>
      </c>
      <c r="D8567" s="253" t="s">
        <v>4</v>
      </c>
      <c r="I8567" s="253"/>
      <c r="J8567" s="253">
        <f t="shared" si="135"/>
        <v>0</v>
      </c>
    </row>
    <row r="8568" spans="1:10">
      <c r="A8568" s="253">
        <v>8760</v>
      </c>
      <c r="B8568" s="253" t="s">
        <v>527</v>
      </c>
      <c r="C8568" s="253" t="s">
        <v>553</v>
      </c>
      <c r="D8568" s="253" t="s">
        <v>4</v>
      </c>
      <c r="I8568" s="253"/>
      <c r="J8568" s="253">
        <f t="shared" si="135"/>
        <v>0</v>
      </c>
    </row>
    <row r="8569" spans="1:10">
      <c r="A8569" s="253">
        <v>8761</v>
      </c>
      <c r="B8569" s="253" t="s">
        <v>527</v>
      </c>
      <c r="C8569" s="253" t="s">
        <v>553</v>
      </c>
      <c r="D8569" s="253" t="s">
        <v>4</v>
      </c>
      <c r="I8569" s="253"/>
      <c r="J8569" s="253">
        <f t="shared" si="135"/>
        <v>0</v>
      </c>
    </row>
    <row r="8570" spans="1:10">
      <c r="A8570" s="253">
        <v>8762</v>
      </c>
      <c r="B8570" s="253" t="s">
        <v>527</v>
      </c>
      <c r="C8570" s="253" t="s">
        <v>553</v>
      </c>
      <c r="D8570" s="253" t="s">
        <v>4</v>
      </c>
      <c r="I8570" s="253"/>
      <c r="J8570" s="253">
        <f t="shared" si="135"/>
        <v>0</v>
      </c>
    </row>
    <row r="8571" spans="1:10">
      <c r="A8571" s="253">
        <v>8763</v>
      </c>
      <c r="B8571" s="253" t="s">
        <v>527</v>
      </c>
      <c r="C8571" s="253" t="s">
        <v>553</v>
      </c>
      <c r="D8571" s="253" t="s">
        <v>4</v>
      </c>
      <c r="I8571" s="253"/>
      <c r="J8571" s="253">
        <f t="shared" si="135"/>
        <v>0</v>
      </c>
    </row>
    <row r="8572" spans="1:10">
      <c r="A8572" s="253">
        <v>8764</v>
      </c>
      <c r="B8572" s="253" t="s">
        <v>527</v>
      </c>
      <c r="C8572" s="253" t="s">
        <v>553</v>
      </c>
      <c r="D8572" s="253" t="s">
        <v>4</v>
      </c>
      <c r="I8572" s="253"/>
      <c r="J8572" s="253">
        <f t="shared" si="135"/>
        <v>0</v>
      </c>
    </row>
    <row r="8573" spans="1:10">
      <c r="A8573" s="253">
        <v>8765</v>
      </c>
      <c r="B8573" s="253" t="s">
        <v>527</v>
      </c>
      <c r="C8573" s="253" t="s">
        <v>553</v>
      </c>
      <c r="D8573" s="253" t="s">
        <v>4</v>
      </c>
      <c r="I8573" s="253"/>
      <c r="J8573" s="253">
        <f t="shared" si="135"/>
        <v>0</v>
      </c>
    </row>
    <row r="8574" spans="1:10">
      <c r="A8574" s="253">
        <v>8766</v>
      </c>
      <c r="B8574" s="253" t="s">
        <v>527</v>
      </c>
      <c r="C8574" s="253" t="s">
        <v>553</v>
      </c>
      <c r="D8574" s="253" t="s">
        <v>4</v>
      </c>
      <c r="I8574" s="253"/>
      <c r="J8574" s="253">
        <f t="shared" si="135"/>
        <v>0</v>
      </c>
    </row>
    <row r="8575" spans="1:10">
      <c r="A8575" s="253">
        <v>8767</v>
      </c>
      <c r="B8575" s="253" t="s">
        <v>527</v>
      </c>
      <c r="C8575" s="253" t="s">
        <v>553</v>
      </c>
      <c r="D8575" s="253" t="s">
        <v>4</v>
      </c>
      <c r="I8575" s="253"/>
      <c r="J8575" s="253">
        <f t="shared" si="135"/>
        <v>0</v>
      </c>
    </row>
    <row r="8576" spans="1:10">
      <c r="A8576" s="253">
        <v>8768</v>
      </c>
      <c r="B8576" s="253" t="s">
        <v>527</v>
      </c>
      <c r="C8576" s="253" t="s">
        <v>553</v>
      </c>
      <c r="D8576" s="253" t="s">
        <v>4</v>
      </c>
      <c r="I8576" s="253"/>
      <c r="J8576" s="253">
        <f t="shared" si="135"/>
        <v>0</v>
      </c>
    </row>
    <row r="8577" spans="1:10">
      <c r="A8577" s="253">
        <v>8769</v>
      </c>
      <c r="B8577" s="253" t="s">
        <v>527</v>
      </c>
      <c r="C8577" s="253" t="s">
        <v>553</v>
      </c>
      <c r="D8577" s="253" t="s">
        <v>4</v>
      </c>
      <c r="I8577" s="253"/>
      <c r="J8577" s="253">
        <f t="shared" si="135"/>
        <v>0</v>
      </c>
    </row>
    <row r="8578" spans="1:10">
      <c r="A8578" s="253">
        <v>8770</v>
      </c>
      <c r="B8578" s="253" t="s">
        <v>527</v>
      </c>
      <c r="C8578" s="253" t="s">
        <v>553</v>
      </c>
      <c r="D8578" s="253" t="s">
        <v>4</v>
      </c>
      <c r="I8578" s="253"/>
      <c r="J8578" s="253">
        <f t="shared" si="135"/>
        <v>0</v>
      </c>
    </row>
    <row r="8579" spans="1:10">
      <c r="A8579" s="253">
        <v>8771</v>
      </c>
      <c r="B8579" s="253" t="s">
        <v>527</v>
      </c>
      <c r="C8579" s="253" t="s">
        <v>553</v>
      </c>
      <c r="D8579" s="253" t="s">
        <v>4</v>
      </c>
      <c r="I8579" s="253"/>
      <c r="J8579" s="253">
        <f t="shared" si="135"/>
        <v>0</v>
      </c>
    </row>
    <row r="8580" spans="1:10">
      <c r="A8580" s="253">
        <v>8772</v>
      </c>
      <c r="B8580" s="253" t="s">
        <v>527</v>
      </c>
      <c r="C8580" s="253" t="s">
        <v>553</v>
      </c>
      <c r="D8580" s="253" t="s">
        <v>4</v>
      </c>
      <c r="I8580" s="253"/>
      <c r="J8580" s="253">
        <f t="shared" si="135"/>
        <v>0</v>
      </c>
    </row>
    <row r="8581" spans="1:10">
      <c r="A8581" s="253">
        <v>8773</v>
      </c>
      <c r="B8581" s="253" t="s">
        <v>527</v>
      </c>
      <c r="C8581" s="253" t="s">
        <v>553</v>
      </c>
      <c r="D8581" s="253" t="s">
        <v>4</v>
      </c>
      <c r="I8581" s="253"/>
      <c r="J8581" s="253">
        <f t="shared" si="135"/>
        <v>0</v>
      </c>
    </row>
    <row r="8582" spans="1:10">
      <c r="A8582" s="253">
        <v>8774</v>
      </c>
      <c r="B8582" s="253" t="s">
        <v>527</v>
      </c>
      <c r="C8582" s="253" t="s">
        <v>553</v>
      </c>
      <c r="D8582" s="253" t="s">
        <v>4</v>
      </c>
      <c r="I8582" s="253"/>
      <c r="J8582" s="253">
        <f t="shared" si="135"/>
        <v>0</v>
      </c>
    </row>
    <row r="8583" spans="1:10">
      <c r="A8583" s="253">
        <v>8775</v>
      </c>
      <c r="B8583" s="253" t="s">
        <v>527</v>
      </c>
      <c r="C8583" s="253" t="s">
        <v>553</v>
      </c>
      <c r="D8583" s="253" t="s">
        <v>4</v>
      </c>
      <c r="I8583" s="253"/>
      <c r="J8583" s="253">
        <f t="shared" si="135"/>
        <v>0</v>
      </c>
    </row>
    <row r="8584" spans="1:10">
      <c r="A8584" s="253">
        <v>8776</v>
      </c>
      <c r="B8584" s="253" t="s">
        <v>527</v>
      </c>
      <c r="C8584" s="253" t="s">
        <v>553</v>
      </c>
      <c r="D8584" s="253" t="s">
        <v>4</v>
      </c>
      <c r="I8584" s="253"/>
      <c r="J8584" s="253">
        <f t="shared" si="135"/>
        <v>0</v>
      </c>
    </row>
    <row r="8585" spans="1:10">
      <c r="A8585" s="253">
        <v>8777</v>
      </c>
      <c r="B8585" s="253" t="s">
        <v>527</v>
      </c>
      <c r="C8585" s="253" t="s">
        <v>553</v>
      </c>
      <c r="D8585" s="253" t="s">
        <v>4</v>
      </c>
      <c r="I8585" s="253"/>
      <c r="J8585" s="253">
        <f t="shared" ref="J8585:J8648" si="136">IF(E8585="Category 1",1,IF(E8585="Category 2",2,IF(E8585="Category 3",3,0)))</f>
        <v>0</v>
      </c>
    </row>
    <row r="8586" spans="1:10">
      <c r="A8586" s="253">
        <v>8778</v>
      </c>
      <c r="B8586" s="253" t="s">
        <v>527</v>
      </c>
      <c r="C8586" s="253" t="s">
        <v>553</v>
      </c>
      <c r="D8586" s="253" t="s">
        <v>4</v>
      </c>
      <c r="I8586" s="253"/>
      <c r="J8586" s="253">
        <f t="shared" si="136"/>
        <v>0</v>
      </c>
    </row>
    <row r="8587" spans="1:10">
      <c r="A8587" s="253">
        <v>8779</v>
      </c>
      <c r="B8587" s="253" t="s">
        <v>527</v>
      </c>
      <c r="C8587" s="253" t="s">
        <v>553</v>
      </c>
      <c r="D8587" s="253" t="s">
        <v>4</v>
      </c>
      <c r="I8587" s="253"/>
      <c r="J8587" s="253">
        <f t="shared" si="136"/>
        <v>0</v>
      </c>
    </row>
    <row r="8588" spans="1:10">
      <c r="A8588" s="253">
        <v>8780</v>
      </c>
      <c r="B8588" s="253" t="s">
        <v>527</v>
      </c>
      <c r="C8588" s="253" t="s">
        <v>553</v>
      </c>
      <c r="D8588" s="253" t="s">
        <v>4</v>
      </c>
      <c r="I8588" s="253"/>
      <c r="J8588" s="253">
        <f t="shared" si="136"/>
        <v>0</v>
      </c>
    </row>
    <row r="8589" spans="1:10">
      <c r="A8589" s="253">
        <v>8781</v>
      </c>
      <c r="B8589" s="253" t="s">
        <v>527</v>
      </c>
      <c r="C8589" s="253" t="s">
        <v>553</v>
      </c>
      <c r="D8589" s="253" t="s">
        <v>4</v>
      </c>
      <c r="I8589" s="253"/>
      <c r="J8589" s="253">
        <f t="shared" si="136"/>
        <v>0</v>
      </c>
    </row>
    <row r="8590" spans="1:10">
      <c r="A8590" s="253">
        <v>8782</v>
      </c>
      <c r="B8590" s="253" t="s">
        <v>527</v>
      </c>
      <c r="C8590" s="253" t="s">
        <v>553</v>
      </c>
      <c r="D8590" s="253" t="s">
        <v>4</v>
      </c>
      <c r="I8590" s="253"/>
      <c r="J8590" s="253">
        <f t="shared" si="136"/>
        <v>0</v>
      </c>
    </row>
    <row r="8591" spans="1:10">
      <c r="A8591" s="253">
        <v>8783</v>
      </c>
      <c r="B8591" s="253" t="s">
        <v>527</v>
      </c>
      <c r="C8591" s="253" t="s">
        <v>553</v>
      </c>
      <c r="D8591" s="253" t="s">
        <v>4</v>
      </c>
      <c r="I8591" s="253"/>
      <c r="J8591" s="253">
        <f t="shared" si="136"/>
        <v>0</v>
      </c>
    </row>
    <row r="8592" spans="1:10">
      <c r="A8592" s="253">
        <v>8784</v>
      </c>
      <c r="B8592" s="253" t="s">
        <v>527</v>
      </c>
      <c r="C8592" s="253" t="s">
        <v>553</v>
      </c>
      <c r="D8592" s="253" t="s">
        <v>4</v>
      </c>
      <c r="I8592" s="253"/>
      <c r="J8592" s="253">
        <f t="shared" si="136"/>
        <v>0</v>
      </c>
    </row>
    <row r="8593" spans="1:10">
      <c r="A8593" s="253">
        <v>8785</v>
      </c>
      <c r="B8593" s="253" t="s">
        <v>527</v>
      </c>
      <c r="C8593" s="253" t="s">
        <v>553</v>
      </c>
      <c r="D8593" s="253" t="s">
        <v>4</v>
      </c>
      <c r="I8593" s="253"/>
      <c r="J8593" s="253">
        <f t="shared" si="136"/>
        <v>0</v>
      </c>
    </row>
    <row r="8594" spans="1:10">
      <c r="A8594" s="253">
        <v>8786</v>
      </c>
      <c r="B8594" s="253" t="s">
        <v>527</v>
      </c>
      <c r="C8594" s="253" t="s">
        <v>553</v>
      </c>
      <c r="D8594" s="253" t="s">
        <v>4</v>
      </c>
      <c r="I8594" s="253"/>
      <c r="J8594" s="253">
        <f t="shared" si="136"/>
        <v>0</v>
      </c>
    </row>
    <row r="8595" spans="1:10">
      <c r="A8595" s="253">
        <v>8787</v>
      </c>
      <c r="B8595" s="253" t="s">
        <v>527</v>
      </c>
      <c r="C8595" s="253" t="s">
        <v>553</v>
      </c>
      <c r="D8595" s="253" t="s">
        <v>4</v>
      </c>
      <c r="I8595" s="253"/>
      <c r="J8595" s="253">
        <f t="shared" si="136"/>
        <v>0</v>
      </c>
    </row>
    <row r="8596" spans="1:10">
      <c r="A8596" s="253">
        <v>8788</v>
      </c>
      <c r="B8596" s="253" t="s">
        <v>527</v>
      </c>
      <c r="C8596" s="253" t="s">
        <v>553</v>
      </c>
      <c r="D8596" s="253" t="s">
        <v>4</v>
      </c>
      <c r="I8596" s="253"/>
      <c r="J8596" s="253">
        <f t="shared" si="136"/>
        <v>0</v>
      </c>
    </row>
    <row r="8597" spans="1:10">
      <c r="A8597" s="253">
        <v>8789</v>
      </c>
      <c r="B8597" s="253" t="s">
        <v>527</v>
      </c>
      <c r="C8597" s="253" t="s">
        <v>553</v>
      </c>
      <c r="D8597" s="253" t="s">
        <v>4</v>
      </c>
      <c r="I8597" s="253"/>
      <c r="J8597" s="253">
        <f t="shared" si="136"/>
        <v>0</v>
      </c>
    </row>
    <row r="8598" spans="1:10">
      <c r="A8598" s="253">
        <v>8790</v>
      </c>
      <c r="B8598" s="253" t="s">
        <v>527</v>
      </c>
      <c r="C8598" s="253" t="s">
        <v>553</v>
      </c>
      <c r="D8598" s="253" t="s">
        <v>4</v>
      </c>
      <c r="I8598" s="253"/>
      <c r="J8598" s="253">
        <f t="shared" si="136"/>
        <v>0</v>
      </c>
    </row>
    <row r="8599" spans="1:10">
      <c r="A8599" s="253">
        <v>8791</v>
      </c>
      <c r="B8599" s="253" t="s">
        <v>527</v>
      </c>
      <c r="C8599" s="253" t="s">
        <v>553</v>
      </c>
      <c r="D8599" s="253" t="s">
        <v>4</v>
      </c>
      <c r="I8599" s="253"/>
      <c r="J8599" s="253">
        <f t="shared" si="136"/>
        <v>0</v>
      </c>
    </row>
    <row r="8600" spans="1:10">
      <c r="A8600" s="253">
        <v>8792</v>
      </c>
      <c r="B8600" s="253" t="s">
        <v>527</v>
      </c>
      <c r="C8600" s="253" t="s">
        <v>553</v>
      </c>
      <c r="D8600" s="253" t="s">
        <v>4</v>
      </c>
      <c r="I8600" s="253"/>
      <c r="J8600" s="253">
        <f t="shared" si="136"/>
        <v>0</v>
      </c>
    </row>
    <row r="8601" spans="1:10">
      <c r="A8601" s="253">
        <v>8793</v>
      </c>
      <c r="B8601" s="253" t="s">
        <v>527</v>
      </c>
      <c r="C8601" s="253" t="s">
        <v>553</v>
      </c>
      <c r="D8601" s="253" t="s">
        <v>4</v>
      </c>
      <c r="I8601" s="253"/>
      <c r="J8601" s="253">
        <f t="shared" si="136"/>
        <v>0</v>
      </c>
    </row>
    <row r="8602" spans="1:10">
      <c r="A8602" s="253">
        <v>8794</v>
      </c>
      <c r="B8602" s="253" t="s">
        <v>527</v>
      </c>
      <c r="C8602" s="253" t="s">
        <v>553</v>
      </c>
      <c r="D8602" s="253" t="s">
        <v>4</v>
      </c>
      <c r="I8602" s="253"/>
      <c r="J8602" s="253">
        <f t="shared" si="136"/>
        <v>0</v>
      </c>
    </row>
    <row r="8603" spans="1:10">
      <c r="A8603" s="253">
        <v>8795</v>
      </c>
      <c r="B8603" s="253" t="s">
        <v>527</v>
      </c>
      <c r="C8603" s="253" t="s">
        <v>553</v>
      </c>
      <c r="D8603" s="253" t="s">
        <v>4</v>
      </c>
      <c r="I8603" s="253"/>
      <c r="J8603" s="253">
        <f t="shared" si="136"/>
        <v>0</v>
      </c>
    </row>
    <row r="8604" spans="1:10">
      <c r="A8604" s="253">
        <v>8796</v>
      </c>
      <c r="B8604" s="253" t="s">
        <v>527</v>
      </c>
      <c r="C8604" s="253" t="s">
        <v>553</v>
      </c>
      <c r="D8604" s="253" t="s">
        <v>4</v>
      </c>
      <c r="I8604" s="253"/>
      <c r="J8604" s="253">
        <f t="shared" si="136"/>
        <v>0</v>
      </c>
    </row>
    <row r="8605" spans="1:10">
      <c r="A8605" s="253">
        <v>8797</v>
      </c>
      <c r="B8605" s="253" t="s">
        <v>527</v>
      </c>
      <c r="C8605" s="253" t="s">
        <v>553</v>
      </c>
      <c r="D8605" s="253" t="s">
        <v>4</v>
      </c>
      <c r="I8605" s="253"/>
      <c r="J8605" s="253">
        <f t="shared" si="136"/>
        <v>0</v>
      </c>
    </row>
    <row r="8606" spans="1:10">
      <c r="A8606" s="253">
        <v>8798</v>
      </c>
      <c r="B8606" s="253" t="s">
        <v>527</v>
      </c>
      <c r="C8606" s="253" t="s">
        <v>553</v>
      </c>
      <c r="D8606" s="253" t="s">
        <v>4</v>
      </c>
      <c r="I8606" s="253"/>
      <c r="J8606" s="253">
        <f t="shared" si="136"/>
        <v>0</v>
      </c>
    </row>
    <row r="8607" spans="1:10">
      <c r="A8607" s="253">
        <v>8799</v>
      </c>
      <c r="B8607" s="253" t="s">
        <v>527</v>
      </c>
      <c r="C8607" s="253" t="s">
        <v>553</v>
      </c>
      <c r="D8607" s="253" t="s">
        <v>4</v>
      </c>
      <c r="I8607" s="253"/>
      <c r="J8607" s="253">
        <f t="shared" si="136"/>
        <v>0</v>
      </c>
    </row>
    <row r="8608" spans="1:10">
      <c r="A8608" s="253">
        <v>8800</v>
      </c>
      <c r="B8608" s="253" t="s">
        <v>527</v>
      </c>
      <c r="C8608" s="253" t="s">
        <v>553</v>
      </c>
      <c r="D8608" s="253" t="s">
        <v>4</v>
      </c>
      <c r="I8608" s="253"/>
      <c r="J8608" s="253">
        <f t="shared" si="136"/>
        <v>0</v>
      </c>
    </row>
    <row r="8609" spans="1:10">
      <c r="A8609" s="253">
        <v>8801</v>
      </c>
      <c r="B8609" s="253" t="s">
        <v>527</v>
      </c>
      <c r="C8609" s="253" t="s">
        <v>553</v>
      </c>
      <c r="D8609" s="253" t="s">
        <v>4</v>
      </c>
      <c r="I8609" s="253"/>
      <c r="J8609" s="253">
        <f t="shared" si="136"/>
        <v>0</v>
      </c>
    </row>
    <row r="8610" spans="1:10">
      <c r="A8610" s="253">
        <v>8802</v>
      </c>
      <c r="B8610" s="253" t="s">
        <v>527</v>
      </c>
      <c r="C8610" s="253" t="s">
        <v>553</v>
      </c>
      <c r="D8610" s="253" t="s">
        <v>4</v>
      </c>
      <c r="I8610" s="253"/>
      <c r="J8610" s="253">
        <f t="shared" si="136"/>
        <v>0</v>
      </c>
    </row>
    <row r="8611" spans="1:10">
      <c r="A8611" s="253">
        <v>8803</v>
      </c>
      <c r="B8611" s="253" t="s">
        <v>527</v>
      </c>
      <c r="C8611" s="253" t="s">
        <v>553</v>
      </c>
      <c r="D8611" s="253" t="s">
        <v>4</v>
      </c>
      <c r="I8611" s="253"/>
      <c r="J8611" s="253">
        <f t="shared" si="136"/>
        <v>0</v>
      </c>
    </row>
    <row r="8612" spans="1:10">
      <c r="A8612" s="253">
        <v>8804</v>
      </c>
      <c r="B8612" s="253" t="s">
        <v>527</v>
      </c>
      <c r="C8612" s="253" t="s">
        <v>553</v>
      </c>
      <c r="D8612" s="253" t="s">
        <v>4</v>
      </c>
      <c r="I8612" s="253"/>
      <c r="J8612" s="253">
        <f t="shared" si="136"/>
        <v>0</v>
      </c>
    </row>
    <row r="8613" spans="1:10">
      <c r="A8613" s="253">
        <v>8805</v>
      </c>
      <c r="B8613" s="253" t="s">
        <v>527</v>
      </c>
      <c r="C8613" s="253" t="s">
        <v>553</v>
      </c>
      <c r="D8613" s="253" t="s">
        <v>4</v>
      </c>
      <c r="I8613" s="253"/>
      <c r="J8613" s="253">
        <f t="shared" si="136"/>
        <v>0</v>
      </c>
    </row>
    <row r="8614" spans="1:10">
      <c r="A8614" s="253">
        <v>8806</v>
      </c>
      <c r="B8614" s="253" t="s">
        <v>527</v>
      </c>
      <c r="C8614" s="253" t="s">
        <v>553</v>
      </c>
      <c r="D8614" s="253" t="s">
        <v>4</v>
      </c>
      <c r="I8614" s="253"/>
      <c r="J8614" s="253">
        <f t="shared" si="136"/>
        <v>0</v>
      </c>
    </row>
    <row r="8615" spans="1:10">
      <c r="A8615" s="253">
        <v>8807</v>
      </c>
      <c r="B8615" s="253" t="s">
        <v>527</v>
      </c>
      <c r="C8615" s="253" t="s">
        <v>553</v>
      </c>
      <c r="D8615" s="253" t="s">
        <v>4</v>
      </c>
      <c r="I8615" s="253"/>
      <c r="J8615" s="253">
        <f t="shared" si="136"/>
        <v>0</v>
      </c>
    </row>
    <row r="8616" spans="1:10">
      <c r="A8616" s="253">
        <v>8808</v>
      </c>
      <c r="B8616" s="253" t="s">
        <v>527</v>
      </c>
      <c r="C8616" s="253" t="s">
        <v>553</v>
      </c>
      <c r="D8616" s="253" t="s">
        <v>4</v>
      </c>
      <c r="I8616" s="253"/>
      <c r="J8616" s="253">
        <f t="shared" si="136"/>
        <v>0</v>
      </c>
    </row>
    <row r="8617" spans="1:10">
      <c r="A8617" s="253">
        <v>8809</v>
      </c>
      <c r="B8617" s="253" t="s">
        <v>527</v>
      </c>
      <c r="C8617" s="253" t="s">
        <v>553</v>
      </c>
      <c r="D8617" s="253" t="s">
        <v>4</v>
      </c>
      <c r="I8617" s="253"/>
      <c r="J8617" s="253">
        <f t="shared" si="136"/>
        <v>0</v>
      </c>
    </row>
    <row r="8618" spans="1:10">
      <c r="A8618" s="253">
        <v>8810</v>
      </c>
      <c r="B8618" s="253" t="s">
        <v>527</v>
      </c>
      <c r="C8618" s="253" t="s">
        <v>553</v>
      </c>
      <c r="D8618" s="253" t="s">
        <v>4</v>
      </c>
      <c r="I8618" s="253"/>
      <c r="J8618" s="253">
        <f t="shared" si="136"/>
        <v>0</v>
      </c>
    </row>
    <row r="8619" spans="1:10">
      <c r="A8619" s="253">
        <v>8811</v>
      </c>
      <c r="B8619" s="253" t="s">
        <v>527</v>
      </c>
      <c r="C8619" s="253" t="s">
        <v>553</v>
      </c>
      <c r="D8619" s="253" t="s">
        <v>4</v>
      </c>
      <c r="I8619" s="253"/>
      <c r="J8619" s="253">
        <f t="shared" si="136"/>
        <v>0</v>
      </c>
    </row>
    <row r="8620" spans="1:10">
      <c r="A8620" s="253">
        <v>8812</v>
      </c>
      <c r="B8620" s="253" t="s">
        <v>527</v>
      </c>
      <c r="C8620" s="253" t="s">
        <v>553</v>
      </c>
      <c r="D8620" s="253" t="s">
        <v>4</v>
      </c>
      <c r="I8620" s="253"/>
      <c r="J8620" s="253">
        <f t="shared" si="136"/>
        <v>0</v>
      </c>
    </row>
    <row r="8621" spans="1:10">
      <c r="A8621" s="253">
        <v>8813</v>
      </c>
      <c r="B8621" s="253" t="s">
        <v>527</v>
      </c>
      <c r="C8621" s="253" t="s">
        <v>553</v>
      </c>
      <c r="D8621" s="253" t="s">
        <v>4</v>
      </c>
      <c r="I8621" s="253"/>
      <c r="J8621" s="253">
        <f t="shared" si="136"/>
        <v>0</v>
      </c>
    </row>
    <row r="8622" spans="1:10">
      <c r="A8622" s="253">
        <v>8814</v>
      </c>
      <c r="B8622" s="253" t="s">
        <v>527</v>
      </c>
      <c r="C8622" s="253" t="s">
        <v>553</v>
      </c>
      <c r="D8622" s="253" t="s">
        <v>4</v>
      </c>
      <c r="I8622" s="253"/>
      <c r="J8622" s="253">
        <f t="shared" si="136"/>
        <v>0</v>
      </c>
    </row>
    <row r="8623" spans="1:10">
      <c r="A8623" s="253">
        <v>8815</v>
      </c>
      <c r="B8623" s="253" t="s">
        <v>527</v>
      </c>
      <c r="C8623" s="253" t="s">
        <v>553</v>
      </c>
      <c r="D8623" s="253" t="s">
        <v>4</v>
      </c>
      <c r="I8623" s="253"/>
      <c r="J8623" s="253">
        <f t="shared" si="136"/>
        <v>0</v>
      </c>
    </row>
    <row r="8624" spans="1:10">
      <c r="A8624" s="253">
        <v>8816</v>
      </c>
      <c r="B8624" s="253" t="s">
        <v>527</v>
      </c>
      <c r="C8624" s="253" t="s">
        <v>553</v>
      </c>
      <c r="D8624" s="253" t="s">
        <v>4</v>
      </c>
      <c r="I8624" s="253"/>
      <c r="J8624" s="253">
        <f t="shared" si="136"/>
        <v>0</v>
      </c>
    </row>
    <row r="8625" spans="1:10">
      <c r="A8625" s="253">
        <v>8817</v>
      </c>
      <c r="B8625" s="253" t="s">
        <v>527</v>
      </c>
      <c r="C8625" s="253" t="s">
        <v>553</v>
      </c>
      <c r="D8625" s="253" t="s">
        <v>4</v>
      </c>
      <c r="I8625" s="253"/>
      <c r="J8625" s="253">
        <f t="shared" si="136"/>
        <v>0</v>
      </c>
    </row>
    <row r="8626" spans="1:10">
      <c r="A8626" s="253">
        <v>8818</v>
      </c>
      <c r="B8626" s="253" t="s">
        <v>527</v>
      </c>
      <c r="C8626" s="253" t="s">
        <v>553</v>
      </c>
      <c r="D8626" s="253" t="s">
        <v>4</v>
      </c>
      <c r="I8626" s="253"/>
      <c r="J8626" s="253">
        <f t="shared" si="136"/>
        <v>0</v>
      </c>
    </row>
    <row r="8627" spans="1:10">
      <c r="A8627" s="253">
        <v>8819</v>
      </c>
      <c r="B8627" s="253" t="s">
        <v>527</v>
      </c>
      <c r="C8627" s="253" t="s">
        <v>553</v>
      </c>
      <c r="D8627" s="253" t="s">
        <v>4</v>
      </c>
      <c r="I8627" s="253"/>
      <c r="J8627" s="253">
        <f t="shared" si="136"/>
        <v>0</v>
      </c>
    </row>
    <row r="8628" spans="1:10">
      <c r="A8628" s="253">
        <v>8820</v>
      </c>
      <c r="B8628" s="253" t="s">
        <v>527</v>
      </c>
      <c r="C8628" s="253" t="s">
        <v>553</v>
      </c>
      <c r="D8628" s="253" t="s">
        <v>4</v>
      </c>
      <c r="I8628" s="253"/>
      <c r="J8628" s="253">
        <f t="shared" si="136"/>
        <v>0</v>
      </c>
    </row>
    <row r="8629" spans="1:10">
      <c r="A8629" s="253">
        <v>8821</v>
      </c>
      <c r="B8629" s="253" t="s">
        <v>527</v>
      </c>
      <c r="C8629" s="253" t="s">
        <v>553</v>
      </c>
      <c r="D8629" s="253" t="s">
        <v>4</v>
      </c>
      <c r="I8629" s="253"/>
      <c r="J8629" s="253">
        <f t="shared" si="136"/>
        <v>0</v>
      </c>
    </row>
    <row r="8630" spans="1:10">
      <c r="A8630" s="253">
        <v>8822</v>
      </c>
      <c r="B8630" s="253" t="s">
        <v>527</v>
      </c>
      <c r="C8630" s="253" t="s">
        <v>553</v>
      </c>
      <c r="D8630" s="253" t="s">
        <v>4</v>
      </c>
      <c r="I8630" s="253"/>
      <c r="J8630" s="253">
        <f t="shared" si="136"/>
        <v>0</v>
      </c>
    </row>
    <row r="8631" spans="1:10">
      <c r="A8631" s="253">
        <v>8823</v>
      </c>
      <c r="B8631" s="253" t="s">
        <v>527</v>
      </c>
      <c r="C8631" s="253" t="s">
        <v>553</v>
      </c>
      <c r="D8631" s="253" t="s">
        <v>4</v>
      </c>
      <c r="I8631" s="253"/>
      <c r="J8631" s="253">
        <f t="shared" si="136"/>
        <v>0</v>
      </c>
    </row>
    <row r="8632" spans="1:10">
      <c r="A8632" s="253">
        <v>8824</v>
      </c>
      <c r="B8632" s="253" t="s">
        <v>527</v>
      </c>
      <c r="C8632" s="253" t="s">
        <v>553</v>
      </c>
      <c r="D8632" s="253" t="s">
        <v>4</v>
      </c>
      <c r="I8632" s="253"/>
      <c r="J8632" s="253">
        <f t="shared" si="136"/>
        <v>0</v>
      </c>
    </row>
    <row r="8633" spans="1:10">
      <c r="A8633" s="253">
        <v>8825</v>
      </c>
      <c r="B8633" s="253" t="s">
        <v>527</v>
      </c>
      <c r="C8633" s="253" t="s">
        <v>553</v>
      </c>
      <c r="D8633" s="253" t="s">
        <v>4</v>
      </c>
      <c r="I8633" s="253"/>
      <c r="J8633" s="253">
        <f t="shared" si="136"/>
        <v>0</v>
      </c>
    </row>
    <row r="8634" spans="1:10">
      <c r="A8634" s="253">
        <v>8826</v>
      </c>
      <c r="B8634" s="253" t="s">
        <v>527</v>
      </c>
      <c r="C8634" s="253" t="s">
        <v>553</v>
      </c>
      <c r="D8634" s="253" t="s">
        <v>4</v>
      </c>
      <c r="I8634" s="253"/>
      <c r="J8634" s="253">
        <f t="shared" si="136"/>
        <v>0</v>
      </c>
    </row>
    <row r="8635" spans="1:10">
      <c r="A8635" s="253">
        <v>8827</v>
      </c>
      <c r="B8635" s="253" t="s">
        <v>527</v>
      </c>
      <c r="C8635" s="253" t="s">
        <v>553</v>
      </c>
      <c r="D8635" s="253" t="s">
        <v>4</v>
      </c>
      <c r="I8635" s="253"/>
      <c r="J8635" s="253">
        <f t="shared" si="136"/>
        <v>0</v>
      </c>
    </row>
    <row r="8636" spans="1:10">
      <c r="A8636" s="253">
        <v>8828</v>
      </c>
      <c r="B8636" s="253" t="s">
        <v>527</v>
      </c>
      <c r="C8636" s="253" t="s">
        <v>553</v>
      </c>
      <c r="D8636" s="253" t="s">
        <v>4</v>
      </c>
      <c r="I8636" s="253"/>
      <c r="J8636" s="253">
        <f t="shared" si="136"/>
        <v>0</v>
      </c>
    </row>
    <row r="8637" spans="1:10">
      <c r="A8637" s="253">
        <v>8829</v>
      </c>
      <c r="B8637" s="253" t="s">
        <v>527</v>
      </c>
      <c r="C8637" s="253" t="s">
        <v>553</v>
      </c>
      <c r="D8637" s="253" t="s">
        <v>4</v>
      </c>
      <c r="I8637" s="253"/>
      <c r="J8637" s="253">
        <f t="shared" si="136"/>
        <v>0</v>
      </c>
    </row>
    <row r="8638" spans="1:10">
      <c r="A8638" s="253">
        <v>8830</v>
      </c>
      <c r="B8638" s="253" t="s">
        <v>527</v>
      </c>
      <c r="C8638" s="253" t="s">
        <v>553</v>
      </c>
      <c r="D8638" s="253" t="s">
        <v>4</v>
      </c>
      <c r="I8638" s="253"/>
      <c r="J8638" s="253">
        <f t="shared" si="136"/>
        <v>0</v>
      </c>
    </row>
    <row r="8639" spans="1:10">
      <c r="A8639" s="253">
        <v>8831</v>
      </c>
      <c r="B8639" s="253" t="s">
        <v>527</v>
      </c>
      <c r="C8639" s="253" t="s">
        <v>553</v>
      </c>
      <c r="D8639" s="253" t="s">
        <v>4</v>
      </c>
      <c r="I8639" s="253"/>
      <c r="J8639" s="253">
        <f t="shared" si="136"/>
        <v>0</v>
      </c>
    </row>
    <row r="8640" spans="1:10">
      <c r="A8640" s="253">
        <v>8832</v>
      </c>
      <c r="B8640" s="253" t="s">
        <v>527</v>
      </c>
      <c r="C8640" s="253" t="s">
        <v>553</v>
      </c>
      <c r="D8640" s="253" t="s">
        <v>4</v>
      </c>
      <c r="I8640" s="253"/>
      <c r="J8640" s="253">
        <f t="shared" si="136"/>
        <v>0</v>
      </c>
    </row>
    <row r="8641" spans="1:10">
      <c r="A8641" s="253">
        <v>8833</v>
      </c>
      <c r="B8641" s="253" t="s">
        <v>527</v>
      </c>
      <c r="C8641" s="253" t="s">
        <v>553</v>
      </c>
      <c r="D8641" s="253" t="s">
        <v>4</v>
      </c>
      <c r="I8641" s="253"/>
      <c r="J8641" s="253">
        <f t="shared" si="136"/>
        <v>0</v>
      </c>
    </row>
    <row r="8642" spans="1:10">
      <c r="A8642" s="253">
        <v>8834</v>
      </c>
      <c r="B8642" s="253" t="s">
        <v>527</v>
      </c>
      <c r="C8642" s="253" t="s">
        <v>553</v>
      </c>
      <c r="D8642" s="253" t="s">
        <v>4</v>
      </c>
      <c r="I8642" s="253"/>
      <c r="J8642" s="253">
        <f t="shared" si="136"/>
        <v>0</v>
      </c>
    </row>
    <row r="8643" spans="1:10">
      <c r="A8643" s="253">
        <v>8835</v>
      </c>
      <c r="B8643" s="253" t="s">
        <v>527</v>
      </c>
      <c r="C8643" s="253" t="s">
        <v>553</v>
      </c>
      <c r="D8643" s="253" t="s">
        <v>4</v>
      </c>
      <c r="I8643" s="253"/>
      <c r="J8643" s="253">
        <f t="shared" si="136"/>
        <v>0</v>
      </c>
    </row>
    <row r="8644" spans="1:10">
      <c r="A8644" s="253">
        <v>8836</v>
      </c>
      <c r="B8644" s="253" t="s">
        <v>527</v>
      </c>
      <c r="C8644" s="253" t="s">
        <v>553</v>
      </c>
      <c r="D8644" s="253" t="s">
        <v>4</v>
      </c>
      <c r="I8644" s="253"/>
      <c r="J8644" s="253">
        <f t="shared" si="136"/>
        <v>0</v>
      </c>
    </row>
    <row r="8645" spans="1:10">
      <c r="A8645" s="253">
        <v>8837</v>
      </c>
      <c r="B8645" s="253" t="s">
        <v>527</v>
      </c>
      <c r="C8645" s="253" t="s">
        <v>553</v>
      </c>
      <c r="D8645" s="253" t="s">
        <v>4</v>
      </c>
      <c r="I8645" s="253"/>
      <c r="J8645" s="253">
        <f t="shared" si="136"/>
        <v>0</v>
      </c>
    </row>
    <row r="8646" spans="1:10">
      <c r="A8646" s="253">
        <v>8838</v>
      </c>
      <c r="B8646" s="253" t="s">
        <v>527</v>
      </c>
      <c r="C8646" s="253" t="s">
        <v>553</v>
      </c>
      <c r="D8646" s="253" t="s">
        <v>4</v>
      </c>
      <c r="I8646" s="253"/>
      <c r="J8646" s="253">
        <f t="shared" si="136"/>
        <v>0</v>
      </c>
    </row>
    <row r="8647" spans="1:10">
      <c r="A8647" s="253">
        <v>8839</v>
      </c>
      <c r="B8647" s="253" t="s">
        <v>527</v>
      </c>
      <c r="C8647" s="253" t="s">
        <v>553</v>
      </c>
      <c r="D8647" s="253" t="s">
        <v>4</v>
      </c>
      <c r="I8647" s="253"/>
      <c r="J8647" s="253">
        <f t="shared" si="136"/>
        <v>0</v>
      </c>
    </row>
    <row r="8648" spans="1:10">
      <c r="A8648" s="253">
        <v>8840</v>
      </c>
      <c r="B8648" s="253" t="s">
        <v>527</v>
      </c>
      <c r="C8648" s="253" t="s">
        <v>553</v>
      </c>
      <c r="D8648" s="253" t="s">
        <v>4</v>
      </c>
      <c r="I8648" s="253"/>
      <c r="J8648" s="253">
        <f t="shared" si="136"/>
        <v>0</v>
      </c>
    </row>
    <row r="8649" spans="1:10">
      <c r="A8649" s="253">
        <v>8841</v>
      </c>
      <c r="B8649" s="253" t="s">
        <v>527</v>
      </c>
      <c r="C8649" s="253" t="s">
        <v>553</v>
      </c>
      <c r="D8649" s="253" t="s">
        <v>4</v>
      </c>
      <c r="I8649" s="253"/>
      <c r="J8649" s="253">
        <f t="shared" ref="J8649:J8712" si="137">IF(E8649="Category 1",1,IF(E8649="Category 2",2,IF(E8649="Category 3",3,0)))</f>
        <v>0</v>
      </c>
    </row>
    <row r="8650" spans="1:10">
      <c r="A8650" s="253">
        <v>8842</v>
      </c>
      <c r="B8650" s="253" t="s">
        <v>527</v>
      </c>
      <c r="C8650" s="253" t="s">
        <v>553</v>
      </c>
      <c r="D8650" s="253" t="s">
        <v>4</v>
      </c>
      <c r="I8650" s="253"/>
      <c r="J8650" s="253">
        <f t="shared" si="137"/>
        <v>0</v>
      </c>
    </row>
    <row r="8651" spans="1:10">
      <c r="A8651" s="253">
        <v>8843</v>
      </c>
      <c r="B8651" s="253" t="s">
        <v>527</v>
      </c>
      <c r="C8651" s="253" t="s">
        <v>553</v>
      </c>
      <c r="D8651" s="253" t="s">
        <v>4</v>
      </c>
      <c r="I8651" s="253"/>
      <c r="J8651" s="253">
        <f t="shared" si="137"/>
        <v>0</v>
      </c>
    </row>
    <row r="8652" spans="1:10">
      <c r="A8652" s="253">
        <v>8844</v>
      </c>
      <c r="B8652" s="253" t="s">
        <v>527</v>
      </c>
      <c r="C8652" s="253" t="s">
        <v>553</v>
      </c>
      <c r="D8652" s="253" t="s">
        <v>4</v>
      </c>
      <c r="I8652" s="253"/>
      <c r="J8652" s="253">
        <f t="shared" si="137"/>
        <v>0</v>
      </c>
    </row>
    <row r="8653" spans="1:10">
      <c r="A8653" s="253">
        <v>8845</v>
      </c>
      <c r="B8653" s="253" t="s">
        <v>527</v>
      </c>
      <c r="C8653" s="253" t="s">
        <v>553</v>
      </c>
      <c r="D8653" s="253" t="s">
        <v>4</v>
      </c>
      <c r="I8653" s="253"/>
      <c r="J8653" s="253">
        <f t="shared" si="137"/>
        <v>0</v>
      </c>
    </row>
    <row r="8654" spans="1:10">
      <c r="A8654" s="253">
        <v>8846</v>
      </c>
      <c r="B8654" s="253" t="s">
        <v>527</v>
      </c>
      <c r="C8654" s="253" t="s">
        <v>553</v>
      </c>
      <c r="D8654" s="253" t="s">
        <v>4</v>
      </c>
      <c r="I8654" s="253"/>
      <c r="J8654" s="253">
        <f t="shared" si="137"/>
        <v>0</v>
      </c>
    </row>
    <row r="8655" spans="1:10">
      <c r="A8655" s="253">
        <v>8847</v>
      </c>
      <c r="B8655" s="253" t="s">
        <v>527</v>
      </c>
      <c r="C8655" s="253" t="s">
        <v>553</v>
      </c>
      <c r="D8655" s="253" t="s">
        <v>4</v>
      </c>
      <c r="I8655" s="253"/>
      <c r="J8655" s="253">
        <f t="shared" si="137"/>
        <v>0</v>
      </c>
    </row>
    <row r="8656" spans="1:10">
      <c r="A8656" s="253">
        <v>8848</v>
      </c>
      <c r="B8656" s="253" t="s">
        <v>527</v>
      </c>
      <c r="C8656" s="253" t="s">
        <v>553</v>
      </c>
      <c r="D8656" s="253" t="s">
        <v>4</v>
      </c>
      <c r="I8656" s="253"/>
      <c r="J8656" s="253">
        <f t="shared" si="137"/>
        <v>0</v>
      </c>
    </row>
    <row r="8657" spans="1:10">
      <c r="A8657" s="253">
        <v>8849</v>
      </c>
      <c r="B8657" s="253" t="s">
        <v>527</v>
      </c>
      <c r="C8657" s="253" t="s">
        <v>553</v>
      </c>
      <c r="D8657" s="253" t="s">
        <v>4</v>
      </c>
      <c r="I8657" s="253"/>
      <c r="J8657" s="253">
        <f t="shared" si="137"/>
        <v>0</v>
      </c>
    </row>
    <row r="8658" spans="1:10">
      <c r="A8658" s="253">
        <v>8850</v>
      </c>
      <c r="B8658" s="253" t="s">
        <v>527</v>
      </c>
      <c r="C8658" s="253" t="s">
        <v>553</v>
      </c>
      <c r="D8658" s="253" t="s">
        <v>4</v>
      </c>
      <c r="I8658" s="253"/>
      <c r="J8658" s="253">
        <f t="shared" si="137"/>
        <v>0</v>
      </c>
    </row>
    <row r="8659" spans="1:10">
      <c r="A8659" s="253">
        <v>8851</v>
      </c>
      <c r="B8659" s="253" t="s">
        <v>527</v>
      </c>
      <c r="C8659" s="253" t="s">
        <v>553</v>
      </c>
      <c r="D8659" s="253" t="s">
        <v>4</v>
      </c>
      <c r="I8659" s="253"/>
      <c r="J8659" s="253">
        <f t="shared" si="137"/>
        <v>0</v>
      </c>
    </row>
    <row r="8660" spans="1:10">
      <c r="A8660" s="253">
        <v>8852</v>
      </c>
      <c r="B8660" s="253" t="s">
        <v>527</v>
      </c>
      <c r="C8660" s="253" t="s">
        <v>553</v>
      </c>
      <c r="D8660" s="253" t="s">
        <v>4</v>
      </c>
      <c r="I8660" s="253"/>
      <c r="J8660" s="253">
        <f t="shared" si="137"/>
        <v>0</v>
      </c>
    </row>
    <row r="8661" spans="1:10">
      <c r="A8661" s="253">
        <v>8853</v>
      </c>
      <c r="B8661" s="253" t="s">
        <v>527</v>
      </c>
      <c r="C8661" s="253" t="s">
        <v>553</v>
      </c>
      <c r="D8661" s="253" t="s">
        <v>4</v>
      </c>
      <c r="I8661" s="253"/>
      <c r="J8661" s="253">
        <f t="shared" si="137"/>
        <v>0</v>
      </c>
    </row>
    <row r="8662" spans="1:10">
      <c r="A8662" s="253">
        <v>8854</v>
      </c>
      <c r="B8662" s="253" t="s">
        <v>527</v>
      </c>
      <c r="C8662" s="253" t="s">
        <v>553</v>
      </c>
      <c r="D8662" s="253" t="s">
        <v>4</v>
      </c>
      <c r="I8662" s="253"/>
      <c r="J8662" s="253">
        <f t="shared" si="137"/>
        <v>0</v>
      </c>
    </row>
    <row r="8663" spans="1:10">
      <c r="A8663" s="253">
        <v>8855</v>
      </c>
      <c r="B8663" s="253" t="s">
        <v>527</v>
      </c>
      <c r="C8663" s="253" t="s">
        <v>553</v>
      </c>
      <c r="D8663" s="253" t="s">
        <v>4</v>
      </c>
      <c r="I8663" s="253"/>
      <c r="J8663" s="253">
        <f t="shared" si="137"/>
        <v>0</v>
      </c>
    </row>
    <row r="8664" spans="1:10">
      <c r="A8664" s="253">
        <v>8856</v>
      </c>
      <c r="B8664" s="253" t="s">
        <v>527</v>
      </c>
      <c r="C8664" s="253" t="s">
        <v>553</v>
      </c>
      <c r="D8664" s="253" t="s">
        <v>4</v>
      </c>
      <c r="I8664" s="253"/>
      <c r="J8664" s="253">
        <f t="shared" si="137"/>
        <v>0</v>
      </c>
    </row>
    <row r="8665" spans="1:10">
      <c r="A8665" s="253">
        <v>8857</v>
      </c>
      <c r="B8665" s="253" t="s">
        <v>527</v>
      </c>
      <c r="C8665" s="253" t="s">
        <v>553</v>
      </c>
      <c r="D8665" s="253" t="s">
        <v>4</v>
      </c>
      <c r="I8665" s="253"/>
      <c r="J8665" s="253">
        <f t="shared" si="137"/>
        <v>0</v>
      </c>
    </row>
    <row r="8666" spans="1:10">
      <c r="A8666" s="253">
        <v>8858</v>
      </c>
      <c r="B8666" s="253" t="s">
        <v>527</v>
      </c>
      <c r="C8666" s="253" t="s">
        <v>553</v>
      </c>
      <c r="D8666" s="253" t="s">
        <v>4</v>
      </c>
      <c r="I8666" s="253"/>
      <c r="J8666" s="253">
        <f t="shared" si="137"/>
        <v>0</v>
      </c>
    </row>
    <row r="8667" spans="1:10">
      <c r="A8667" s="253">
        <v>8859</v>
      </c>
      <c r="B8667" s="253" t="s">
        <v>527</v>
      </c>
      <c r="C8667" s="253" t="s">
        <v>553</v>
      </c>
      <c r="D8667" s="253" t="s">
        <v>4</v>
      </c>
      <c r="I8667" s="253"/>
      <c r="J8667" s="253">
        <f t="shared" si="137"/>
        <v>0</v>
      </c>
    </row>
    <row r="8668" spans="1:10">
      <c r="A8668" s="253">
        <v>8860</v>
      </c>
      <c r="B8668" s="253" t="s">
        <v>527</v>
      </c>
      <c r="C8668" s="253" t="s">
        <v>553</v>
      </c>
      <c r="D8668" s="253" t="s">
        <v>4</v>
      </c>
      <c r="I8668" s="253"/>
      <c r="J8668" s="253">
        <f t="shared" si="137"/>
        <v>0</v>
      </c>
    </row>
    <row r="8669" spans="1:10">
      <c r="A8669" s="253">
        <v>8861</v>
      </c>
      <c r="B8669" s="253" t="s">
        <v>527</v>
      </c>
      <c r="C8669" s="253" t="s">
        <v>553</v>
      </c>
      <c r="D8669" s="253" t="s">
        <v>4</v>
      </c>
      <c r="I8669" s="253"/>
      <c r="J8669" s="253">
        <f t="shared" si="137"/>
        <v>0</v>
      </c>
    </row>
    <row r="8670" spans="1:10">
      <c r="A8670" s="253">
        <v>8862</v>
      </c>
      <c r="B8670" s="253" t="s">
        <v>527</v>
      </c>
      <c r="C8670" s="253" t="s">
        <v>553</v>
      </c>
      <c r="D8670" s="253" t="s">
        <v>4</v>
      </c>
      <c r="I8670" s="253"/>
      <c r="J8670" s="253">
        <f t="shared" si="137"/>
        <v>0</v>
      </c>
    </row>
    <row r="8671" spans="1:10">
      <c r="A8671" s="253">
        <v>8863</v>
      </c>
      <c r="B8671" s="253" t="s">
        <v>527</v>
      </c>
      <c r="C8671" s="253" t="s">
        <v>553</v>
      </c>
      <c r="D8671" s="253" t="s">
        <v>4</v>
      </c>
      <c r="I8671" s="253"/>
      <c r="J8671" s="253">
        <f t="shared" si="137"/>
        <v>0</v>
      </c>
    </row>
    <row r="8672" spans="1:10">
      <c r="A8672" s="253">
        <v>8864</v>
      </c>
      <c r="B8672" s="253" t="s">
        <v>527</v>
      </c>
      <c r="C8672" s="253" t="s">
        <v>553</v>
      </c>
      <c r="D8672" s="253" t="s">
        <v>4</v>
      </c>
      <c r="I8672" s="253"/>
      <c r="J8672" s="253">
        <f t="shared" si="137"/>
        <v>0</v>
      </c>
    </row>
    <row r="8673" spans="1:10">
      <c r="A8673" s="253">
        <v>8865</v>
      </c>
      <c r="B8673" s="253" t="s">
        <v>527</v>
      </c>
      <c r="C8673" s="253" t="s">
        <v>553</v>
      </c>
      <c r="D8673" s="253" t="s">
        <v>4</v>
      </c>
      <c r="I8673" s="253"/>
      <c r="J8673" s="253">
        <f t="shared" si="137"/>
        <v>0</v>
      </c>
    </row>
    <row r="8674" spans="1:10">
      <c r="A8674" s="253">
        <v>8866</v>
      </c>
      <c r="B8674" s="253" t="s">
        <v>527</v>
      </c>
      <c r="C8674" s="253" t="s">
        <v>553</v>
      </c>
      <c r="D8674" s="253" t="s">
        <v>4</v>
      </c>
      <c r="I8674" s="253"/>
      <c r="J8674" s="253">
        <f t="shared" si="137"/>
        <v>0</v>
      </c>
    </row>
    <row r="8675" spans="1:10">
      <c r="A8675" s="253">
        <v>8867</v>
      </c>
      <c r="B8675" s="253" t="s">
        <v>527</v>
      </c>
      <c r="C8675" s="253" t="s">
        <v>553</v>
      </c>
      <c r="D8675" s="253" t="s">
        <v>4</v>
      </c>
      <c r="I8675" s="253"/>
      <c r="J8675" s="253">
        <f t="shared" si="137"/>
        <v>0</v>
      </c>
    </row>
    <row r="8676" spans="1:10">
      <c r="A8676" s="253">
        <v>8868</v>
      </c>
      <c r="B8676" s="253" t="s">
        <v>527</v>
      </c>
      <c r="C8676" s="253" t="s">
        <v>553</v>
      </c>
      <c r="D8676" s="253" t="s">
        <v>4</v>
      </c>
      <c r="I8676" s="253"/>
      <c r="J8676" s="253">
        <f t="shared" si="137"/>
        <v>0</v>
      </c>
    </row>
    <row r="8677" spans="1:10">
      <c r="A8677" s="253">
        <v>8869</v>
      </c>
      <c r="B8677" s="253" t="s">
        <v>527</v>
      </c>
      <c r="C8677" s="253" t="s">
        <v>553</v>
      </c>
      <c r="D8677" s="253" t="s">
        <v>4</v>
      </c>
      <c r="I8677" s="253"/>
      <c r="J8677" s="253">
        <f t="shared" si="137"/>
        <v>0</v>
      </c>
    </row>
    <row r="8678" spans="1:10">
      <c r="A8678" s="253">
        <v>8870</v>
      </c>
      <c r="B8678" s="253" t="s">
        <v>527</v>
      </c>
      <c r="C8678" s="253" t="s">
        <v>553</v>
      </c>
      <c r="D8678" s="253" t="s">
        <v>4</v>
      </c>
      <c r="I8678" s="253"/>
      <c r="J8678" s="253">
        <f t="shared" si="137"/>
        <v>0</v>
      </c>
    </row>
    <row r="8679" spans="1:10">
      <c r="A8679" s="253">
        <v>8871</v>
      </c>
      <c r="B8679" s="253" t="s">
        <v>527</v>
      </c>
      <c r="C8679" s="253" t="s">
        <v>553</v>
      </c>
      <c r="D8679" s="253" t="s">
        <v>4</v>
      </c>
      <c r="I8679" s="253"/>
      <c r="J8679" s="253">
        <f t="shared" si="137"/>
        <v>0</v>
      </c>
    </row>
    <row r="8680" spans="1:10">
      <c r="A8680" s="253">
        <v>8872</v>
      </c>
      <c r="B8680" s="253" t="s">
        <v>527</v>
      </c>
      <c r="C8680" s="253" t="s">
        <v>553</v>
      </c>
      <c r="D8680" s="253" t="s">
        <v>4</v>
      </c>
      <c r="I8680" s="253"/>
      <c r="J8680" s="253">
        <f t="shared" si="137"/>
        <v>0</v>
      </c>
    </row>
    <row r="8681" spans="1:10">
      <c r="A8681" s="253">
        <v>8873</v>
      </c>
      <c r="B8681" s="253" t="s">
        <v>527</v>
      </c>
      <c r="C8681" s="253" t="s">
        <v>553</v>
      </c>
      <c r="D8681" s="253" t="s">
        <v>4</v>
      </c>
      <c r="I8681" s="253"/>
      <c r="J8681" s="253">
        <f t="shared" si="137"/>
        <v>0</v>
      </c>
    </row>
    <row r="8682" spans="1:10">
      <c r="A8682" s="253">
        <v>8874</v>
      </c>
      <c r="B8682" s="253" t="s">
        <v>527</v>
      </c>
      <c r="C8682" s="253" t="s">
        <v>553</v>
      </c>
      <c r="D8682" s="253" t="s">
        <v>4</v>
      </c>
      <c r="I8682" s="253"/>
      <c r="J8682" s="253">
        <f t="shared" si="137"/>
        <v>0</v>
      </c>
    </row>
    <row r="8683" spans="1:10">
      <c r="A8683" s="253">
        <v>8875</v>
      </c>
      <c r="B8683" s="253" t="s">
        <v>527</v>
      </c>
      <c r="C8683" s="253" t="s">
        <v>553</v>
      </c>
      <c r="D8683" s="253" t="s">
        <v>4</v>
      </c>
      <c r="I8683" s="253"/>
      <c r="J8683" s="253">
        <f t="shared" si="137"/>
        <v>0</v>
      </c>
    </row>
    <row r="8684" spans="1:10">
      <c r="A8684" s="253">
        <v>8876</v>
      </c>
      <c r="B8684" s="253" t="s">
        <v>527</v>
      </c>
      <c r="C8684" s="253" t="s">
        <v>553</v>
      </c>
      <c r="D8684" s="253" t="s">
        <v>4</v>
      </c>
      <c r="I8684" s="253"/>
      <c r="J8684" s="253">
        <f t="shared" si="137"/>
        <v>0</v>
      </c>
    </row>
    <row r="8685" spans="1:10">
      <c r="A8685" s="253">
        <v>8877</v>
      </c>
      <c r="B8685" s="253" t="s">
        <v>527</v>
      </c>
      <c r="C8685" s="253" t="s">
        <v>553</v>
      </c>
      <c r="D8685" s="253" t="s">
        <v>4</v>
      </c>
      <c r="I8685" s="253"/>
      <c r="J8685" s="253">
        <f t="shared" si="137"/>
        <v>0</v>
      </c>
    </row>
    <row r="8686" spans="1:10">
      <c r="A8686" s="253">
        <v>8878</v>
      </c>
      <c r="B8686" s="253" t="s">
        <v>527</v>
      </c>
      <c r="C8686" s="253" t="s">
        <v>553</v>
      </c>
      <c r="D8686" s="253" t="s">
        <v>4</v>
      </c>
      <c r="I8686" s="253"/>
      <c r="J8686" s="253">
        <f t="shared" si="137"/>
        <v>0</v>
      </c>
    </row>
    <row r="8687" spans="1:10">
      <c r="A8687" s="253">
        <v>8879</v>
      </c>
      <c r="B8687" s="253" t="s">
        <v>527</v>
      </c>
      <c r="C8687" s="253" t="s">
        <v>553</v>
      </c>
      <c r="D8687" s="253" t="s">
        <v>4</v>
      </c>
      <c r="I8687" s="253"/>
      <c r="J8687" s="253">
        <f t="shared" si="137"/>
        <v>0</v>
      </c>
    </row>
    <row r="8688" spans="1:10">
      <c r="A8688" s="253">
        <v>8880</v>
      </c>
      <c r="B8688" s="253" t="s">
        <v>527</v>
      </c>
      <c r="C8688" s="253" t="s">
        <v>553</v>
      </c>
      <c r="D8688" s="253" t="s">
        <v>4</v>
      </c>
      <c r="I8688" s="253"/>
      <c r="J8688" s="253">
        <f t="shared" si="137"/>
        <v>0</v>
      </c>
    </row>
    <row r="8689" spans="1:10">
      <c r="A8689" s="253">
        <v>8881</v>
      </c>
      <c r="B8689" s="253" t="s">
        <v>527</v>
      </c>
      <c r="C8689" s="253" t="s">
        <v>553</v>
      </c>
      <c r="D8689" s="253" t="s">
        <v>4</v>
      </c>
      <c r="I8689" s="253"/>
      <c r="J8689" s="253">
        <f t="shared" si="137"/>
        <v>0</v>
      </c>
    </row>
    <row r="8690" spans="1:10">
      <c r="A8690" s="253">
        <v>8882</v>
      </c>
      <c r="B8690" s="253" t="s">
        <v>527</v>
      </c>
      <c r="C8690" s="253" t="s">
        <v>553</v>
      </c>
      <c r="D8690" s="253" t="s">
        <v>4</v>
      </c>
      <c r="I8690" s="253"/>
      <c r="J8690" s="253">
        <f t="shared" si="137"/>
        <v>0</v>
      </c>
    </row>
    <row r="8691" spans="1:10">
      <c r="A8691" s="253">
        <v>8883</v>
      </c>
      <c r="B8691" s="253" t="s">
        <v>527</v>
      </c>
      <c r="C8691" s="253" t="s">
        <v>553</v>
      </c>
      <c r="D8691" s="253" t="s">
        <v>4</v>
      </c>
      <c r="I8691" s="253"/>
      <c r="J8691" s="253">
        <f t="shared" si="137"/>
        <v>0</v>
      </c>
    </row>
    <row r="8692" spans="1:10">
      <c r="A8692" s="253">
        <v>8884</v>
      </c>
      <c r="B8692" s="253" t="s">
        <v>527</v>
      </c>
      <c r="C8692" s="253" t="s">
        <v>553</v>
      </c>
      <c r="D8692" s="253" t="s">
        <v>4</v>
      </c>
      <c r="I8692" s="253"/>
      <c r="J8692" s="253">
        <f t="shared" si="137"/>
        <v>0</v>
      </c>
    </row>
    <row r="8693" spans="1:10">
      <c r="A8693" s="253">
        <v>8885</v>
      </c>
      <c r="B8693" s="253" t="s">
        <v>527</v>
      </c>
      <c r="C8693" s="253" t="s">
        <v>553</v>
      </c>
      <c r="D8693" s="253" t="s">
        <v>4</v>
      </c>
      <c r="I8693" s="253"/>
      <c r="J8693" s="253">
        <f t="shared" si="137"/>
        <v>0</v>
      </c>
    </row>
    <row r="8694" spans="1:10">
      <c r="A8694" s="253">
        <v>8886</v>
      </c>
      <c r="B8694" s="253" t="s">
        <v>527</v>
      </c>
      <c r="C8694" s="253" t="s">
        <v>553</v>
      </c>
      <c r="D8694" s="253" t="s">
        <v>4</v>
      </c>
      <c r="I8694" s="253"/>
      <c r="J8694" s="253">
        <f t="shared" si="137"/>
        <v>0</v>
      </c>
    </row>
    <row r="8695" spans="1:10">
      <c r="A8695" s="253">
        <v>8887</v>
      </c>
      <c r="B8695" s="253" t="s">
        <v>527</v>
      </c>
      <c r="C8695" s="253" t="s">
        <v>553</v>
      </c>
      <c r="D8695" s="253" t="s">
        <v>4</v>
      </c>
      <c r="I8695" s="253"/>
      <c r="J8695" s="253">
        <f t="shared" si="137"/>
        <v>0</v>
      </c>
    </row>
    <row r="8696" spans="1:10">
      <c r="A8696" s="253">
        <v>8888</v>
      </c>
      <c r="B8696" s="253" t="s">
        <v>527</v>
      </c>
      <c r="C8696" s="253" t="s">
        <v>553</v>
      </c>
      <c r="D8696" s="253" t="s">
        <v>4</v>
      </c>
      <c r="I8696" s="253"/>
      <c r="J8696" s="253">
        <f t="shared" si="137"/>
        <v>0</v>
      </c>
    </row>
    <row r="8697" spans="1:10">
      <c r="A8697" s="253">
        <v>8889</v>
      </c>
      <c r="B8697" s="253" t="s">
        <v>527</v>
      </c>
      <c r="C8697" s="253" t="s">
        <v>553</v>
      </c>
      <c r="D8697" s="253" t="s">
        <v>4</v>
      </c>
      <c r="I8697" s="253"/>
      <c r="J8697" s="253">
        <f t="shared" si="137"/>
        <v>0</v>
      </c>
    </row>
    <row r="8698" spans="1:10">
      <c r="A8698" s="253">
        <v>8890</v>
      </c>
      <c r="B8698" s="253" t="s">
        <v>527</v>
      </c>
      <c r="C8698" s="253" t="s">
        <v>553</v>
      </c>
      <c r="D8698" s="253" t="s">
        <v>4</v>
      </c>
      <c r="I8698" s="253"/>
      <c r="J8698" s="253">
        <f t="shared" si="137"/>
        <v>0</v>
      </c>
    </row>
    <row r="8699" spans="1:10">
      <c r="A8699" s="253">
        <v>8891</v>
      </c>
      <c r="B8699" s="253" t="s">
        <v>527</v>
      </c>
      <c r="C8699" s="253" t="s">
        <v>553</v>
      </c>
      <c r="D8699" s="253" t="s">
        <v>4</v>
      </c>
      <c r="I8699" s="253"/>
      <c r="J8699" s="253">
        <f t="shared" si="137"/>
        <v>0</v>
      </c>
    </row>
    <row r="8700" spans="1:10">
      <c r="A8700" s="253">
        <v>8892</v>
      </c>
      <c r="B8700" s="253" t="s">
        <v>527</v>
      </c>
      <c r="C8700" s="253" t="s">
        <v>553</v>
      </c>
      <c r="D8700" s="253" t="s">
        <v>4</v>
      </c>
      <c r="I8700" s="253"/>
      <c r="J8700" s="253">
        <f t="shared" si="137"/>
        <v>0</v>
      </c>
    </row>
    <row r="8701" spans="1:10">
      <c r="A8701" s="253">
        <v>8893</v>
      </c>
      <c r="B8701" s="253" t="s">
        <v>527</v>
      </c>
      <c r="C8701" s="253" t="s">
        <v>553</v>
      </c>
      <c r="D8701" s="253" t="s">
        <v>4</v>
      </c>
      <c r="I8701" s="253"/>
      <c r="J8701" s="253">
        <f t="shared" si="137"/>
        <v>0</v>
      </c>
    </row>
    <row r="8702" spans="1:10">
      <c r="A8702" s="253">
        <v>8894</v>
      </c>
      <c r="B8702" s="253" t="s">
        <v>527</v>
      </c>
      <c r="C8702" s="253" t="s">
        <v>553</v>
      </c>
      <c r="D8702" s="253" t="s">
        <v>4</v>
      </c>
      <c r="I8702" s="253"/>
      <c r="J8702" s="253">
        <f t="shared" si="137"/>
        <v>0</v>
      </c>
    </row>
    <row r="8703" spans="1:10">
      <c r="A8703" s="253">
        <v>8895</v>
      </c>
      <c r="B8703" s="253" t="s">
        <v>527</v>
      </c>
      <c r="C8703" s="253" t="s">
        <v>553</v>
      </c>
      <c r="D8703" s="253" t="s">
        <v>4</v>
      </c>
      <c r="I8703" s="253"/>
      <c r="J8703" s="253">
        <f t="shared" si="137"/>
        <v>0</v>
      </c>
    </row>
    <row r="8704" spans="1:10">
      <c r="A8704" s="253">
        <v>8896</v>
      </c>
      <c r="B8704" s="253" t="s">
        <v>527</v>
      </c>
      <c r="C8704" s="253" t="s">
        <v>553</v>
      </c>
      <c r="D8704" s="253" t="s">
        <v>4</v>
      </c>
      <c r="I8704" s="253"/>
      <c r="J8704" s="253">
        <f t="shared" si="137"/>
        <v>0</v>
      </c>
    </row>
    <row r="8705" spans="1:10">
      <c r="A8705" s="253">
        <v>8897</v>
      </c>
      <c r="B8705" s="253" t="s">
        <v>527</v>
      </c>
      <c r="C8705" s="253" t="s">
        <v>553</v>
      </c>
      <c r="D8705" s="253" t="s">
        <v>4</v>
      </c>
      <c r="I8705" s="253"/>
      <c r="J8705" s="253">
        <f t="shared" si="137"/>
        <v>0</v>
      </c>
    </row>
    <row r="8706" spans="1:10">
      <c r="A8706" s="253">
        <v>8898</v>
      </c>
      <c r="B8706" s="253" t="s">
        <v>527</v>
      </c>
      <c r="C8706" s="253" t="s">
        <v>553</v>
      </c>
      <c r="D8706" s="253" t="s">
        <v>4</v>
      </c>
      <c r="I8706" s="253"/>
      <c r="J8706" s="253">
        <f t="shared" si="137"/>
        <v>0</v>
      </c>
    </row>
    <row r="8707" spans="1:10">
      <c r="A8707" s="253">
        <v>8899</v>
      </c>
      <c r="B8707" s="253" t="s">
        <v>527</v>
      </c>
      <c r="C8707" s="253" t="s">
        <v>553</v>
      </c>
      <c r="D8707" s="253" t="s">
        <v>4</v>
      </c>
      <c r="I8707" s="253"/>
      <c r="J8707" s="253">
        <f t="shared" si="137"/>
        <v>0</v>
      </c>
    </row>
    <row r="8708" spans="1:10">
      <c r="A8708" s="253">
        <v>8900</v>
      </c>
      <c r="B8708" s="253" t="s">
        <v>527</v>
      </c>
      <c r="C8708" s="253" t="s">
        <v>479</v>
      </c>
      <c r="D8708" s="253" t="s">
        <v>4</v>
      </c>
      <c r="I8708" s="253"/>
      <c r="J8708" s="253">
        <f t="shared" si="137"/>
        <v>0</v>
      </c>
    </row>
    <row r="8709" spans="1:10">
      <c r="A8709" s="253">
        <v>8901</v>
      </c>
      <c r="B8709" s="253" t="s">
        <v>527</v>
      </c>
      <c r="C8709" s="253" t="s">
        <v>479</v>
      </c>
      <c r="D8709" s="253" t="s">
        <v>4</v>
      </c>
      <c r="I8709" s="253"/>
      <c r="J8709" s="253">
        <f t="shared" si="137"/>
        <v>0</v>
      </c>
    </row>
    <row r="8710" spans="1:10">
      <c r="A8710" s="253">
        <v>8902</v>
      </c>
      <c r="B8710" s="253" t="s">
        <v>527</v>
      </c>
      <c r="C8710" s="253" t="s">
        <v>479</v>
      </c>
      <c r="D8710" s="253" t="s">
        <v>4</v>
      </c>
      <c r="I8710" s="253"/>
      <c r="J8710" s="253">
        <f t="shared" si="137"/>
        <v>0</v>
      </c>
    </row>
    <row r="8711" spans="1:10">
      <c r="A8711" s="253">
        <v>8903</v>
      </c>
      <c r="B8711" s="253" t="s">
        <v>527</v>
      </c>
      <c r="C8711" s="253" t="s">
        <v>479</v>
      </c>
      <c r="D8711" s="253" t="s">
        <v>4</v>
      </c>
      <c r="I8711" s="253"/>
      <c r="J8711" s="253">
        <f t="shared" si="137"/>
        <v>0</v>
      </c>
    </row>
    <row r="8712" spans="1:10">
      <c r="A8712" s="253">
        <v>8904</v>
      </c>
      <c r="B8712" s="253" t="s">
        <v>527</v>
      </c>
      <c r="C8712" s="253" t="s">
        <v>479</v>
      </c>
      <c r="D8712" s="253" t="s">
        <v>4</v>
      </c>
      <c r="I8712" s="253"/>
      <c r="J8712" s="253">
        <f t="shared" si="137"/>
        <v>0</v>
      </c>
    </row>
    <row r="8713" spans="1:10">
      <c r="A8713" s="253">
        <v>8905</v>
      </c>
      <c r="B8713" s="253" t="s">
        <v>527</v>
      </c>
      <c r="C8713" s="253" t="s">
        <v>479</v>
      </c>
      <c r="D8713" s="253" t="s">
        <v>4</v>
      </c>
      <c r="I8713" s="253"/>
      <c r="J8713" s="253">
        <f t="shared" ref="J8713:J8776" si="138">IF(E8713="Category 1",1,IF(E8713="Category 2",2,IF(E8713="Category 3",3,0)))</f>
        <v>0</v>
      </c>
    </row>
    <row r="8714" spans="1:10">
      <c r="A8714" s="253">
        <v>8906</v>
      </c>
      <c r="B8714" s="253" t="s">
        <v>527</v>
      </c>
      <c r="C8714" s="253" t="s">
        <v>479</v>
      </c>
      <c r="D8714" s="253" t="s">
        <v>4</v>
      </c>
      <c r="I8714" s="253"/>
      <c r="J8714" s="253">
        <f t="shared" si="138"/>
        <v>0</v>
      </c>
    </row>
    <row r="8715" spans="1:10">
      <c r="A8715" s="253">
        <v>8907</v>
      </c>
      <c r="B8715" s="253" t="s">
        <v>527</v>
      </c>
      <c r="C8715" s="253" t="s">
        <v>479</v>
      </c>
      <c r="D8715" s="253" t="s">
        <v>4</v>
      </c>
      <c r="I8715" s="253"/>
      <c r="J8715" s="253">
        <f t="shared" si="138"/>
        <v>0</v>
      </c>
    </row>
    <row r="8716" spans="1:10">
      <c r="A8716" s="253">
        <v>8908</v>
      </c>
      <c r="B8716" s="253" t="s">
        <v>527</v>
      </c>
      <c r="C8716" s="253" t="s">
        <v>479</v>
      </c>
      <c r="D8716" s="253" t="s">
        <v>4</v>
      </c>
      <c r="I8716" s="253"/>
      <c r="J8716" s="253">
        <f t="shared" si="138"/>
        <v>0</v>
      </c>
    </row>
    <row r="8717" spans="1:10">
      <c r="A8717" s="253">
        <v>8909</v>
      </c>
      <c r="B8717" s="253" t="s">
        <v>527</v>
      </c>
      <c r="C8717" s="253" t="s">
        <v>479</v>
      </c>
      <c r="D8717" s="253" t="s">
        <v>4</v>
      </c>
      <c r="I8717" s="253"/>
      <c r="J8717" s="253">
        <f t="shared" si="138"/>
        <v>0</v>
      </c>
    </row>
    <row r="8718" spans="1:10">
      <c r="A8718" s="253">
        <v>8910</v>
      </c>
      <c r="B8718" s="253" t="s">
        <v>527</v>
      </c>
      <c r="C8718" s="253" t="s">
        <v>479</v>
      </c>
      <c r="D8718" s="253" t="s">
        <v>4</v>
      </c>
      <c r="I8718" s="253"/>
      <c r="J8718" s="253">
        <f t="shared" si="138"/>
        <v>0</v>
      </c>
    </row>
    <row r="8719" spans="1:10">
      <c r="A8719" s="253">
        <v>8911</v>
      </c>
      <c r="B8719" s="253" t="s">
        <v>527</v>
      </c>
      <c r="C8719" s="253" t="s">
        <v>479</v>
      </c>
      <c r="D8719" s="253" t="s">
        <v>4</v>
      </c>
      <c r="I8719" s="253"/>
      <c r="J8719" s="253">
        <f t="shared" si="138"/>
        <v>0</v>
      </c>
    </row>
    <row r="8720" spans="1:10">
      <c r="A8720" s="253">
        <v>8912</v>
      </c>
      <c r="B8720" s="253" t="s">
        <v>527</v>
      </c>
      <c r="C8720" s="253" t="s">
        <v>479</v>
      </c>
      <c r="D8720" s="253" t="s">
        <v>4</v>
      </c>
      <c r="I8720" s="253"/>
      <c r="J8720" s="253">
        <f t="shared" si="138"/>
        <v>0</v>
      </c>
    </row>
    <row r="8721" spans="1:10">
      <c r="A8721" s="253">
        <v>8913</v>
      </c>
      <c r="B8721" s="253" t="s">
        <v>527</v>
      </c>
      <c r="C8721" s="253" t="s">
        <v>479</v>
      </c>
      <c r="D8721" s="253" t="s">
        <v>4</v>
      </c>
      <c r="I8721" s="253"/>
      <c r="J8721" s="253">
        <f t="shared" si="138"/>
        <v>0</v>
      </c>
    </row>
    <row r="8722" spans="1:10">
      <c r="A8722" s="253">
        <v>8914</v>
      </c>
      <c r="B8722" s="253" t="s">
        <v>527</v>
      </c>
      <c r="C8722" s="253" t="s">
        <v>479</v>
      </c>
      <c r="D8722" s="253" t="s">
        <v>4</v>
      </c>
      <c r="I8722" s="253"/>
      <c r="J8722" s="253">
        <f t="shared" si="138"/>
        <v>0</v>
      </c>
    </row>
    <row r="8723" spans="1:10">
      <c r="A8723" s="253">
        <v>8915</v>
      </c>
      <c r="B8723" s="253" t="s">
        <v>527</v>
      </c>
      <c r="C8723" s="253" t="s">
        <v>479</v>
      </c>
      <c r="D8723" s="253" t="s">
        <v>4</v>
      </c>
      <c r="I8723" s="253"/>
      <c r="J8723" s="253">
        <f t="shared" si="138"/>
        <v>0</v>
      </c>
    </row>
    <row r="8724" spans="1:10">
      <c r="A8724" s="253">
        <v>8916</v>
      </c>
      <c r="B8724" s="253" t="s">
        <v>527</v>
      </c>
      <c r="C8724" s="253" t="s">
        <v>479</v>
      </c>
      <c r="D8724" s="253" t="s">
        <v>4</v>
      </c>
      <c r="I8724" s="253"/>
      <c r="J8724" s="253">
        <f t="shared" si="138"/>
        <v>0</v>
      </c>
    </row>
    <row r="8725" spans="1:10">
      <c r="A8725" s="253">
        <v>8917</v>
      </c>
      <c r="B8725" s="253" t="s">
        <v>527</v>
      </c>
      <c r="C8725" s="253" t="s">
        <v>479</v>
      </c>
      <c r="D8725" s="253" t="s">
        <v>4</v>
      </c>
      <c r="I8725" s="253"/>
      <c r="J8725" s="253">
        <f t="shared" si="138"/>
        <v>0</v>
      </c>
    </row>
    <row r="8726" spans="1:10">
      <c r="A8726" s="253">
        <v>8918</v>
      </c>
      <c r="B8726" s="253" t="s">
        <v>527</v>
      </c>
      <c r="C8726" s="253" t="s">
        <v>479</v>
      </c>
      <c r="D8726" s="253" t="s">
        <v>4</v>
      </c>
      <c r="I8726" s="253"/>
      <c r="J8726" s="253">
        <f t="shared" si="138"/>
        <v>0</v>
      </c>
    </row>
    <row r="8727" spans="1:10">
      <c r="A8727" s="253">
        <v>8919</v>
      </c>
      <c r="B8727" s="253" t="s">
        <v>527</v>
      </c>
      <c r="C8727" s="253" t="s">
        <v>479</v>
      </c>
      <c r="D8727" s="253" t="s">
        <v>4</v>
      </c>
      <c r="I8727" s="253"/>
      <c r="J8727" s="253">
        <f t="shared" si="138"/>
        <v>0</v>
      </c>
    </row>
    <row r="8728" spans="1:10">
      <c r="A8728" s="253">
        <v>8920</v>
      </c>
      <c r="B8728" s="253" t="s">
        <v>527</v>
      </c>
      <c r="C8728" s="253" t="s">
        <v>479</v>
      </c>
      <c r="D8728" s="253" t="s">
        <v>4</v>
      </c>
      <c r="I8728" s="253"/>
      <c r="J8728" s="253">
        <f t="shared" si="138"/>
        <v>0</v>
      </c>
    </row>
    <row r="8729" spans="1:10">
      <c r="A8729" s="253">
        <v>8921</v>
      </c>
      <c r="B8729" s="253" t="s">
        <v>527</v>
      </c>
      <c r="C8729" s="253" t="s">
        <v>479</v>
      </c>
      <c r="D8729" s="253" t="s">
        <v>4</v>
      </c>
      <c r="I8729" s="253"/>
      <c r="J8729" s="253">
        <f t="shared" si="138"/>
        <v>0</v>
      </c>
    </row>
    <row r="8730" spans="1:10">
      <c r="A8730" s="253">
        <v>8922</v>
      </c>
      <c r="B8730" s="253" t="s">
        <v>527</v>
      </c>
      <c r="C8730" s="253" t="s">
        <v>479</v>
      </c>
      <c r="D8730" s="253" t="s">
        <v>4</v>
      </c>
      <c r="I8730" s="253"/>
      <c r="J8730" s="253">
        <f t="shared" si="138"/>
        <v>0</v>
      </c>
    </row>
    <row r="8731" spans="1:10">
      <c r="A8731" s="253">
        <v>8923</v>
      </c>
      <c r="B8731" s="253" t="s">
        <v>527</v>
      </c>
      <c r="C8731" s="253" t="s">
        <v>479</v>
      </c>
      <c r="D8731" s="253" t="s">
        <v>4</v>
      </c>
      <c r="I8731" s="253"/>
      <c r="J8731" s="253">
        <f t="shared" si="138"/>
        <v>0</v>
      </c>
    </row>
    <row r="8732" spans="1:10">
      <c r="A8732" s="253">
        <v>8924</v>
      </c>
      <c r="B8732" s="253" t="s">
        <v>527</v>
      </c>
      <c r="C8732" s="253" t="s">
        <v>479</v>
      </c>
      <c r="D8732" s="253" t="s">
        <v>4</v>
      </c>
      <c r="I8732" s="253"/>
      <c r="J8732" s="253">
        <f t="shared" si="138"/>
        <v>0</v>
      </c>
    </row>
    <row r="8733" spans="1:10">
      <c r="A8733" s="253">
        <v>8925</v>
      </c>
      <c r="B8733" s="253" t="s">
        <v>527</v>
      </c>
      <c r="C8733" s="253" t="s">
        <v>479</v>
      </c>
      <c r="D8733" s="253" t="s">
        <v>4</v>
      </c>
      <c r="I8733" s="253"/>
      <c r="J8733" s="253">
        <f t="shared" si="138"/>
        <v>0</v>
      </c>
    </row>
    <row r="8734" spans="1:10">
      <c r="A8734" s="253">
        <v>8926</v>
      </c>
      <c r="B8734" s="253" t="s">
        <v>527</v>
      </c>
      <c r="C8734" s="253" t="s">
        <v>479</v>
      </c>
      <c r="D8734" s="253" t="s">
        <v>4</v>
      </c>
      <c r="I8734" s="253"/>
      <c r="J8734" s="253">
        <f t="shared" si="138"/>
        <v>0</v>
      </c>
    </row>
    <row r="8735" spans="1:10">
      <c r="A8735" s="253">
        <v>8927</v>
      </c>
      <c r="B8735" s="253" t="s">
        <v>527</v>
      </c>
      <c r="C8735" s="253" t="s">
        <v>479</v>
      </c>
      <c r="D8735" s="253" t="s">
        <v>4</v>
      </c>
      <c r="I8735" s="253"/>
      <c r="J8735" s="253">
        <f t="shared" si="138"/>
        <v>0</v>
      </c>
    </row>
    <row r="8736" spans="1:10">
      <c r="A8736" s="253">
        <v>8928</v>
      </c>
      <c r="B8736" s="253" t="s">
        <v>527</v>
      </c>
      <c r="C8736" s="253" t="s">
        <v>479</v>
      </c>
      <c r="D8736" s="253" t="s">
        <v>4</v>
      </c>
      <c r="I8736" s="253"/>
      <c r="J8736" s="253">
        <f t="shared" si="138"/>
        <v>0</v>
      </c>
    </row>
    <row r="8737" spans="1:10">
      <c r="A8737" s="253">
        <v>8929</v>
      </c>
      <c r="B8737" s="253" t="s">
        <v>527</v>
      </c>
      <c r="C8737" s="253" t="s">
        <v>479</v>
      </c>
      <c r="D8737" s="253" t="s">
        <v>4</v>
      </c>
      <c r="I8737" s="253"/>
      <c r="J8737" s="253">
        <f t="shared" si="138"/>
        <v>0</v>
      </c>
    </row>
    <row r="8738" spans="1:10">
      <c r="A8738" s="253">
        <v>8930</v>
      </c>
      <c r="B8738" s="253" t="s">
        <v>527</v>
      </c>
      <c r="C8738" s="253" t="s">
        <v>479</v>
      </c>
      <c r="D8738" s="253" t="s">
        <v>4</v>
      </c>
      <c r="I8738" s="253"/>
      <c r="J8738" s="253">
        <f t="shared" si="138"/>
        <v>0</v>
      </c>
    </row>
    <row r="8739" spans="1:10">
      <c r="A8739" s="253">
        <v>8931</v>
      </c>
      <c r="B8739" s="253" t="s">
        <v>527</v>
      </c>
      <c r="C8739" s="253" t="s">
        <v>479</v>
      </c>
      <c r="D8739" s="253" t="s">
        <v>4</v>
      </c>
      <c r="I8739" s="253"/>
      <c r="J8739" s="253">
        <f t="shared" si="138"/>
        <v>0</v>
      </c>
    </row>
    <row r="8740" spans="1:10">
      <c r="A8740" s="253">
        <v>8932</v>
      </c>
      <c r="B8740" s="253" t="s">
        <v>527</v>
      </c>
      <c r="C8740" s="253" t="s">
        <v>479</v>
      </c>
      <c r="D8740" s="253" t="s">
        <v>4</v>
      </c>
      <c r="I8740" s="253"/>
      <c r="J8740" s="253">
        <f t="shared" si="138"/>
        <v>0</v>
      </c>
    </row>
    <row r="8741" spans="1:10">
      <c r="A8741" s="253">
        <v>8933</v>
      </c>
      <c r="B8741" s="253" t="s">
        <v>527</v>
      </c>
      <c r="C8741" s="253" t="s">
        <v>479</v>
      </c>
      <c r="D8741" s="253" t="s">
        <v>4</v>
      </c>
      <c r="I8741" s="253"/>
      <c r="J8741" s="253">
        <f t="shared" si="138"/>
        <v>0</v>
      </c>
    </row>
    <row r="8742" spans="1:10">
      <c r="A8742" s="253">
        <v>8934</v>
      </c>
      <c r="B8742" s="253" t="s">
        <v>527</v>
      </c>
      <c r="C8742" s="253" t="s">
        <v>479</v>
      </c>
      <c r="D8742" s="253" t="s">
        <v>4</v>
      </c>
      <c r="I8742" s="253"/>
      <c r="J8742" s="253">
        <f t="shared" si="138"/>
        <v>0</v>
      </c>
    </row>
    <row r="8743" spans="1:10">
      <c r="A8743" s="253">
        <v>8935</v>
      </c>
      <c r="B8743" s="253" t="s">
        <v>527</v>
      </c>
      <c r="C8743" s="253" t="s">
        <v>479</v>
      </c>
      <c r="D8743" s="253" t="s">
        <v>4</v>
      </c>
      <c r="I8743" s="253"/>
      <c r="J8743" s="253">
        <f t="shared" si="138"/>
        <v>0</v>
      </c>
    </row>
    <row r="8744" spans="1:10">
      <c r="A8744" s="253">
        <v>8936</v>
      </c>
      <c r="B8744" s="253" t="s">
        <v>527</v>
      </c>
      <c r="C8744" s="253" t="s">
        <v>479</v>
      </c>
      <c r="D8744" s="253" t="s">
        <v>4</v>
      </c>
      <c r="I8744" s="253"/>
      <c r="J8744" s="253">
        <f t="shared" si="138"/>
        <v>0</v>
      </c>
    </row>
    <row r="8745" spans="1:10">
      <c r="A8745" s="253">
        <v>8937</v>
      </c>
      <c r="B8745" s="253" t="s">
        <v>527</v>
      </c>
      <c r="C8745" s="253" t="s">
        <v>479</v>
      </c>
      <c r="D8745" s="253" t="s">
        <v>4</v>
      </c>
      <c r="I8745" s="253"/>
      <c r="J8745" s="253">
        <f t="shared" si="138"/>
        <v>0</v>
      </c>
    </row>
    <row r="8746" spans="1:10">
      <c r="A8746" s="253">
        <v>8938</v>
      </c>
      <c r="B8746" s="253" t="s">
        <v>527</v>
      </c>
      <c r="C8746" s="253" t="s">
        <v>479</v>
      </c>
      <c r="D8746" s="253" t="s">
        <v>4</v>
      </c>
      <c r="I8746" s="253"/>
      <c r="J8746" s="253">
        <f t="shared" si="138"/>
        <v>0</v>
      </c>
    </row>
    <row r="8747" spans="1:10">
      <c r="A8747" s="253">
        <v>8939</v>
      </c>
      <c r="B8747" s="253" t="s">
        <v>527</v>
      </c>
      <c r="C8747" s="253" t="s">
        <v>479</v>
      </c>
      <c r="D8747" s="253" t="s">
        <v>4</v>
      </c>
      <c r="I8747" s="253"/>
      <c r="J8747" s="253">
        <f t="shared" si="138"/>
        <v>0</v>
      </c>
    </row>
    <row r="8748" spans="1:10">
      <c r="A8748" s="253">
        <v>8940</v>
      </c>
      <c r="B8748" s="253" t="s">
        <v>527</v>
      </c>
      <c r="C8748" s="253" t="s">
        <v>479</v>
      </c>
      <c r="D8748" s="253" t="s">
        <v>4</v>
      </c>
      <c r="I8748" s="253"/>
      <c r="J8748" s="253">
        <f t="shared" si="138"/>
        <v>0</v>
      </c>
    </row>
    <row r="8749" spans="1:10">
      <c r="A8749" s="253">
        <v>8941</v>
      </c>
      <c r="B8749" s="253" t="s">
        <v>527</v>
      </c>
      <c r="C8749" s="253" t="s">
        <v>479</v>
      </c>
      <c r="D8749" s="253" t="s">
        <v>4</v>
      </c>
      <c r="I8749" s="253"/>
      <c r="J8749" s="253">
        <f t="shared" si="138"/>
        <v>0</v>
      </c>
    </row>
    <row r="8750" spans="1:10">
      <c r="A8750" s="253">
        <v>8942</v>
      </c>
      <c r="B8750" s="253" t="s">
        <v>527</v>
      </c>
      <c r="C8750" s="253" t="s">
        <v>479</v>
      </c>
      <c r="D8750" s="253" t="s">
        <v>4</v>
      </c>
      <c r="I8750" s="253"/>
      <c r="J8750" s="253">
        <f t="shared" si="138"/>
        <v>0</v>
      </c>
    </row>
    <row r="8751" spans="1:10">
      <c r="A8751" s="253">
        <v>8943</v>
      </c>
      <c r="B8751" s="253" t="s">
        <v>527</v>
      </c>
      <c r="C8751" s="253" t="s">
        <v>479</v>
      </c>
      <c r="D8751" s="253" t="s">
        <v>4</v>
      </c>
      <c r="I8751" s="253"/>
      <c r="J8751" s="253">
        <f t="shared" si="138"/>
        <v>0</v>
      </c>
    </row>
    <row r="8752" spans="1:10">
      <c r="A8752" s="253">
        <v>8944</v>
      </c>
      <c r="B8752" s="253" t="s">
        <v>527</v>
      </c>
      <c r="C8752" s="253" t="s">
        <v>479</v>
      </c>
      <c r="D8752" s="253" t="s">
        <v>4</v>
      </c>
      <c r="I8752" s="253"/>
      <c r="J8752" s="253">
        <f t="shared" si="138"/>
        <v>0</v>
      </c>
    </row>
    <row r="8753" spans="1:10">
      <c r="A8753" s="253">
        <v>8945</v>
      </c>
      <c r="B8753" s="253" t="s">
        <v>527</v>
      </c>
      <c r="C8753" s="253" t="s">
        <v>479</v>
      </c>
      <c r="D8753" s="253" t="s">
        <v>4</v>
      </c>
      <c r="I8753" s="253"/>
      <c r="J8753" s="253">
        <f t="shared" si="138"/>
        <v>0</v>
      </c>
    </row>
    <row r="8754" spans="1:10">
      <c r="A8754" s="253">
        <v>8946</v>
      </c>
      <c r="B8754" s="253" t="s">
        <v>527</v>
      </c>
      <c r="C8754" s="253" t="s">
        <v>479</v>
      </c>
      <c r="D8754" s="253" t="s">
        <v>4</v>
      </c>
      <c r="I8754" s="253"/>
      <c r="J8754" s="253">
        <f t="shared" si="138"/>
        <v>0</v>
      </c>
    </row>
    <row r="8755" spans="1:10">
      <c r="A8755" s="253">
        <v>8947</v>
      </c>
      <c r="B8755" s="253" t="s">
        <v>527</v>
      </c>
      <c r="C8755" s="253" t="s">
        <v>479</v>
      </c>
      <c r="D8755" s="253" t="s">
        <v>4</v>
      </c>
      <c r="I8755" s="253"/>
      <c r="J8755" s="253">
        <f t="shared" si="138"/>
        <v>0</v>
      </c>
    </row>
    <row r="8756" spans="1:10">
      <c r="A8756" s="253">
        <v>8948</v>
      </c>
      <c r="B8756" s="253" t="s">
        <v>527</v>
      </c>
      <c r="C8756" s="253" t="s">
        <v>479</v>
      </c>
      <c r="D8756" s="253" t="s">
        <v>4</v>
      </c>
      <c r="I8756" s="253"/>
      <c r="J8756" s="253">
        <f t="shared" si="138"/>
        <v>0</v>
      </c>
    </row>
    <row r="8757" spans="1:10">
      <c r="A8757" s="253">
        <v>8949</v>
      </c>
      <c r="B8757" s="253" t="s">
        <v>527</v>
      </c>
      <c r="C8757" s="253" t="s">
        <v>479</v>
      </c>
      <c r="D8757" s="253" t="s">
        <v>4</v>
      </c>
      <c r="I8757" s="253"/>
      <c r="J8757" s="253">
        <f t="shared" si="138"/>
        <v>0</v>
      </c>
    </row>
    <row r="8758" spans="1:10">
      <c r="A8758" s="253">
        <v>8950</v>
      </c>
      <c r="B8758" s="253" t="s">
        <v>527</v>
      </c>
      <c r="C8758" s="253" t="s">
        <v>479</v>
      </c>
      <c r="D8758" s="253" t="s">
        <v>4</v>
      </c>
      <c r="I8758" s="253"/>
      <c r="J8758" s="253">
        <f t="shared" si="138"/>
        <v>0</v>
      </c>
    </row>
    <row r="8759" spans="1:10">
      <c r="A8759" s="253">
        <v>8951</v>
      </c>
      <c r="B8759" s="253" t="s">
        <v>527</v>
      </c>
      <c r="C8759" s="253" t="s">
        <v>479</v>
      </c>
      <c r="D8759" s="253" t="s">
        <v>4</v>
      </c>
      <c r="I8759" s="253"/>
      <c r="J8759" s="253">
        <f t="shared" si="138"/>
        <v>0</v>
      </c>
    </row>
    <row r="8760" spans="1:10">
      <c r="A8760" s="253">
        <v>8952</v>
      </c>
      <c r="B8760" s="253" t="s">
        <v>527</v>
      </c>
      <c r="C8760" s="253" t="s">
        <v>479</v>
      </c>
      <c r="D8760" s="253" t="s">
        <v>4</v>
      </c>
      <c r="I8760" s="253"/>
      <c r="J8760" s="253">
        <f t="shared" si="138"/>
        <v>0</v>
      </c>
    </row>
    <row r="8761" spans="1:10">
      <c r="A8761" s="253">
        <v>8953</v>
      </c>
      <c r="B8761" s="253" t="s">
        <v>527</v>
      </c>
      <c r="C8761" s="253" t="s">
        <v>479</v>
      </c>
      <c r="D8761" s="253" t="s">
        <v>4</v>
      </c>
      <c r="I8761" s="253"/>
      <c r="J8761" s="253">
        <f t="shared" si="138"/>
        <v>0</v>
      </c>
    </row>
    <row r="8762" spans="1:10">
      <c r="A8762" s="253">
        <v>8954</v>
      </c>
      <c r="B8762" s="253" t="s">
        <v>527</v>
      </c>
      <c r="C8762" s="253" t="s">
        <v>479</v>
      </c>
      <c r="D8762" s="253" t="s">
        <v>4</v>
      </c>
      <c r="I8762" s="253"/>
      <c r="J8762" s="253">
        <f t="shared" si="138"/>
        <v>0</v>
      </c>
    </row>
    <row r="8763" spans="1:10">
      <c r="A8763" s="253">
        <v>8955</v>
      </c>
      <c r="B8763" s="253" t="s">
        <v>527</v>
      </c>
      <c r="C8763" s="253" t="s">
        <v>479</v>
      </c>
      <c r="D8763" s="253" t="s">
        <v>4</v>
      </c>
      <c r="I8763" s="253"/>
      <c r="J8763" s="253">
        <f t="shared" si="138"/>
        <v>0</v>
      </c>
    </row>
    <row r="8764" spans="1:10">
      <c r="A8764" s="253">
        <v>8956</v>
      </c>
      <c r="B8764" s="253" t="s">
        <v>527</v>
      </c>
      <c r="C8764" s="253" t="s">
        <v>479</v>
      </c>
      <c r="D8764" s="253" t="s">
        <v>4</v>
      </c>
      <c r="I8764" s="253"/>
      <c r="J8764" s="253">
        <f t="shared" si="138"/>
        <v>0</v>
      </c>
    </row>
    <row r="8765" spans="1:10">
      <c r="A8765" s="253">
        <v>8957</v>
      </c>
      <c r="B8765" s="253" t="s">
        <v>527</v>
      </c>
      <c r="C8765" s="253" t="s">
        <v>479</v>
      </c>
      <c r="D8765" s="253" t="s">
        <v>4</v>
      </c>
      <c r="I8765" s="253"/>
      <c r="J8765" s="253">
        <f t="shared" si="138"/>
        <v>0</v>
      </c>
    </row>
    <row r="8766" spans="1:10">
      <c r="A8766" s="253">
        <v>8958</v>
      </c>
      <c r="B8766" s="253" t="s">
        <v>527</v>
      </c>
      <c r="C8766" s="253" t="s">
        <v>479</v>
      </c>
      <c r="D8766" s="253" t="s">
        <v>4</v>
      </c>
      <c r="I8766" s="253"/>
      <c r="J8766" s="253">
        <f t="shared" si="138"/>
        <v>0</v>
      </c>
    </row>
    <row r="8767" spans="1:10">
      <c r="A8767" s="253">
        <v>8959</v>
      </c>
      <c r="B8767" s="253" t="s">
        <v>527</v>
      </c>
      <c r="C8767" s="253" t="s">
        <v>479</v>
      </c>
      <c r="D8767" s="253" t="s">
        <v>4</v>
      </c>
      <c r="I8767" s="253"/>
      <c r="J8767" s="253">
        <f t="shared" si="138"/>
        <v>0</v>
      </c>
    </row>
    <row r="8768" spans="1:10">
      <c r="A8768" s="253">
        <v>8960</v>
      </c>
      <c r="B8768" s="253" t="s">
        <v>527</v>
      </c>
      <c r="C8768" s="253" t="s">
        <v>479</v>
      </c>
      <c r="D8768" s="253" t="s">
        <v>4</v>
      </c>
      <c r="I8768" s="253"/>
      <c r="J8768" s="253">
        <f t="shared" si="138"/>
        <v>0</v>
      </c>
    </row>
    <row r="8769" spans="1:10">
      <c r="A8769" s="253">
        <v>8961</v>
      </c>
      <c r="B8769" s="253" t="s">
        <v>527</v>
      </c>
      <c r="C8769" s="253" t="s">
        <v>479</v>
      </c>
      <c r="D8769" s="253" t="s">
        <v>4</v>
      </c>
      <c r="I8769" s="253"/>
      <c r="J8769" s="253">
        <f t="shared" si="138"/>
        <v>0</v>
      </c>
    </row>
    <row r="8770" spans="1:10">
      <c r="A8770" s="253">
        <v>8962</v>
      </c>
      <c r="B8770" s="253" t="s">
        <v>527</v>
      </c>
      <c r="C8770" s="253" t="s">
        <v>479</v>
      </c>
      <c r="D8770" s="253" t="s">
        <v>4</v>
      </c>
      <c r="I8770" s="253"/>
      <c r="J8770" s="253">
        <f t="shared" si="138"/>
        <v>0</v>
      </c>
    </row>
    <row r="8771" spans="1:10">
      <c r="A8771" s="253">
        <v>8963</v>
      </c>
      <c r="B8771" s="253" t="s">
        <v>527</v>
      </c>
      <c r="C8771" s="253" t="s">
        <v>479</v>
      </c>
      <c r="D8771" s="253" t="s">
        <v>4</v>
      </c>
      <c r="I8771" s="253"/>
      <c r="J8771" s="253">
        <f t="shared" si="138"/>
        <v>0</v>
      </c>
    </row>
    <row r="8772" spans="1:10">
      <c r="A8772" s="253">
        <v>8964</v>
      </c>
      <c r="B8772" s="253" t="s">
        <v>527</v>
      </c>
      <c r="C8772" s="253" t="s">
        <v>479</v>
      </c>
      <c r="D8772" s="253" t="s">
        <v>4</v>
      </c>
      <c r="I8772" s="253"/>
      <c r="J8772" s="253">
        <f t="shared" si="138"/>
        <v>0</v>
      </c>
    </row>
    <row r="8773" spans="1:10">
      <c r="A8773" s="253">
        <v>8965</v>
      </c>
      <c r="B8773" s="253" t="s">
        <v>527</v>
      </c>
      <c r="C8773" s="253" t="s">
        <v>479</v>
      </c>
      <c r="D8773" s="253" t="s">
        <v>4</v>
      </c>
      <c r="I8773" s="253"/>
      <c r="J8773" s="253">
        <f t="shared" si="138"/>
        <v>0</v>
      </c>
    </row>
    <row r="8774" spans="1:10">
      <c r="A8774" s="253">
        <v>8966</v>
      </c>
      <c r="B8774" s="253" t="s">
        <v>527</v>
      </c>
      <c r="C8774" s="253" t="s">
        <v>479</v>
      </c>
      <c r="D8774" s="253" t="s">
        <v>4</v>
      </c>
      <c r="I8774" s="253"/>
      <c r="J8774" s="253">
        <f t="shared" si="138"/>
        <v>0</v>
      </c>
    </row>
    <row r="8775" spans="1:10">
      <c r="A8775" s="253">
        <v>8967</v>
      </c>
      <c r="B8775" s="253" t="s">
        <v>527</v>
      </c>
      <c r="C8775" s="253" t="s">
        <v>479</v>
      </c>
      <c r="D8775" s="253" t="s">
        <v>4</v>
      </c>
      <c r="I8775" s="253"/>
      <c r="J8775" s="253">
        <f t="shared" si="138"/>
        <v>0</v>
      </c>
    </row>
    <row r="8776" spans="1:10">
      <c r="A8776" s="253">
        <v>8968</v>
      </c>
      <c r="B8776" s="253" t="s">
        <v>527</v>
      </c>
      <c r="C8776" s="253" t="s">
        <v>479</v>
      </c>
      <c r="D8776" s="253" t="s">
        <v>4</v>
      </c>
      <c r="I8776" s="253"/>
      <c r="J8776" s="253">
        <f t="shared" si="138"/>
        <v>0</v>
      </c>
    </row>
    <row r="8777" spans="1:10">
      <c r="A8777" s="253">
        <v>8969</v>
      </c>
      <c r="B8777" s="253" t="s">
        <v>527</v>
      </c>
      <c r="C8777" s="253" t="s">
        <v>479</v>
      </c>
      <c r="D8777" s="253" t="s">
        <v>4</v>
      </c>
      <c r="I8777" s="253"/>
      <c r="J8777" s="253">
        <f t="shared" ref="J8777:J8840" si="139">IF(E8777="Category 1",1,IF(E8777="Category 2",2,IF(E8777="Category 3",3,0)))</f>
        <v>0</v>
      </c>
    </row>
    <row r="8778" spans="1:10">
      <c r="A8778" s="253">
        <v>8970</v>
      </c>
      <c r="B8778" s="253" t="s">
        <v>527</v>
      </c>
      <c r="C8778" s="253" t="s">
        <v>479</v>
      </c>
      <c r="D8778" s="253" t="s">
        <v>4</v>
      </c>
      <c r="I8778" s="253"/>
      <c r="J8778" s="253">
        <f t="shared" si="139"/>
        <v>0</v>
      </c>
    </row>
    <row r="8779" spans="1:10">
      <c r="A8779" s="253">
        <v>8971</v>
      </c>
      <c r="B8779" s="253" t="s">
        <v>527</v>
      </c>
      <c r="C8779" s="253" t="s">
        <v>479</v>
      </c>
      <c r="D8779" s="253" t="s">
        <v>4</v>
      </c>
      <c r="I8779" s="253"/>
      <c r="J8779" s="253">
        <f t="shared" si="139"/>
        <v>0</v>
      </c>
    </row>
    <row r="8780" spans="1:10">
      <c r="A8780" s="253">
        <v>8972</v>
      </c>
      <c r="B8780" s="253" t="s">
        <v>527</v>
      </c>
      <c r="C8780" s="253" t="s">
        <v>479</v>
      </c>
      <c r="D8780" s="253" t="s">
        <v>4</v>
      </c>
      <c r="I8780" s="253"/>
      <c r="J8780" s="253">
        <f t="shared" si="139"/>
        <v>0</v>
      </c>
    </row>
    <row r="8781" spans="1:10">
      <c r="A8781" s="253">
        <v>8973</v>
      </c>
      <c r="B8781" s="253" t="s">
        <v>527</v>
      </c>
      <c r="C8781" s="253" t="s">
        <v>479</v>
      </c>
      <c r="D8781" s="253" t="s">
        <v>4</v>
      </c>
      <c r="I8781" s="253"/>
      <c r="J8781" s="253">
        <f t="shared" si="139"/>
        <v>0</v>
      </c>
    </row>
    <row r="8782" spans="1:10">
      <c r="A8782" s="253">
        <v>8974</v>
      </c>
      <c r="B8782" s="253" t="s">
        <v>527</v>
      </c>
      <c r="C8782" s="253" t="s">
        <v>479</v>
      </c>
      <c r="D8782" s="253" t="s">
        <v>4</v>
      </c>
      <c r="I8782" s="253"/>
      <c r="J8782" s="253">
        <f t="shared" si="139"/>
        <v>0</v>
      </c>
    </row>
    <row r="8783" spans="1:10">
      <c r="A8783" s="253">
        <v>8975</v>
      </c>
      <c r="B8783" s="253" t="s">
        <v>527</v>
      </c>
      <c r="C8783" s="253" t="s">
        <v>479</v>
      </c>
      <c r="D8783" s="253" t="s">
        <v>4</v>
      </c>
      <c r="I8783" s="253"/>
      <c r="J8783" s="253">
        <f t="shared" si="139"/>
        <v>0</v>
      </c>
    </row>
    <row r="8784" spans="1:10">
      <c r="A8784" s="253">
        <v>8976</v>
      </c>
      <c r="B8784" s="253" t="s">
        <v>527</v>
      </c>
      <c r="C8784" s="253" t="s">
        <v>479</v>
      </c>
      <c r="D8784" s="253" t="s">
        <v>4</v>
      </c>
      <c r="I8784" s="253"/>
      <c r="J8784" s="253">
        <f t="shared" si="139"/>
        <v>0</v>
      </c>
    </row>
    <row r="8785" spans="1:10">
      <c r="A8785" s="253">
        <v>8977</v>
      </c>
      <c r="B8785" s="253" t="s">
        <v>527</v>
      </c>
      <c r="C8785" s="253" t="s">
        <v>479</v>
      </c>
      <c r="D8785" s="253" t="s">
        <v>4</v>
      </c>
      <c r="I8785" s="253"/>
      <c r="J8785" s="253">
        <f t="shared" si="139"/>
        <v>0</v>
      </c>
    </row>
    <row r="8786" spans="1:10">
      <c r="A8786" s="253">
        <v>8978</v>
      </c>
      <c r="B8786" s="253" t="s">
        <v>527</v>
      </c>
      <c r="C8786" s="253" t="s">
        <v>479</v>
      </c>
      <c r="D8786" s="253" t="s">
        <v>4</v>
      </c>
      <c r="I8786" s="253"/>
      <c r="J8786" s="253">
        <f t="shared" si="139"/>
        <v>0</v>
      </c>
    </row>
    <row r="8787" spans="1:10">
      <c r="A8787" s="253">
        <v>8979</v>
      </c>
      <c r="B8787" s="253" t="s">
        <v>527</v>
      </c>
      <c r="C8787" s="253" t="s">
        <v>479</v>
      </c>
      <c r="D8787" s="253" t="s">
        <v>4</v>
      </c>
      <c r="I8787" s="253"/>
      <c r="J8787" s="253">
        <f t="shared" si="139"/>
        <v>0</v>
      </c>
    </row>
    <row r="8788" spans="1:10">
      <c r="A8788" s="253">
        <v>8980</v>
      </c>
      <c r="B8788" s="253" t="s">
        <v>527</v>
      </c>
      <c r="C8788" s="253" t="s">
        <v>479</v>
      </c>
      <c r="D8788" s="253" t="s">
        <v>4</v>
      </c>
      <c r="I8788" s="253"/>
      <c r="J8788" s="253">
        <f t="shared" si="139"/>
        <v>0</v>
      </c>
    </row>
    <row r="8789" spans="1:10">
      <c r="A8789" s="253">
        <v>8981</v>
      </c>
      <c r="B8789" s="253" t="s">
        <v>527</v>
      </c>
      <c r="C8789" s="253" t="s">
        <v>479</v>
      </c>
      <c r="D8789" s="253" t="s">
        <v>4</v>
      </c>
      <c r="I8789" s="253"/>
      <c r="J8789" s="253">
        <f t="shared" si="139"/>
        <v>0</v>
      </c>
    </row>
    <row r="8790" spans="1:10">
      <c r="A8790" s="253">
        <v>8982</v>
      </c>
      <c r="B8790" s="253" t="s">
        <v>527</v>
      </c>
      <c r="C8790" s="253" t="s">
        <v>479</v>
      </c>
      <c r="D8790" s="253" t="s">
        <v>4</v>
      </c>
      <c r="I8790" s="253"/>
      <c r="J8790" s="253">
        <f t="shared" si="139"/>
        <v>0</v>
      </c>
    </row>
    <row r="8791" spans="1:10">
      <c r="A8791" s="253">
        <v>8983</v>
      </c>
      <c r="B8791" s="253" t="s">
        <v>527</v>
      </c>
      <c r="C8791" s="253" t="s">
        <v>479</v>
      </c>
      <c r="D8791" s="253" t="s">
        <v>4</v>
      </c>
      <c r="I8791" s="253"/>
      <c r="J8791" s="253">
        <f t="shared" si="139"/>
        <v>0</v>
      </c>
    </row>
    <row r="8792" spans="1:10">
      <c r="A8792" s="253">
        <v>8984</v>
      </c>
      <c r="B8792" s="253" t="s">
        <v>527</v>
      </c>
      <c r="C8792" s="253" t="s">
        <v>479</v>
      </c>
      <c r="D8792" s="253" t="s">
        <v>4</v>
      </c>
      <c r="I8792" s="253"/>
      <c r="J8792" s="253">
        <f t="shared" si="139"/>
        <v>0</v>
      </c>
    </row>
    <row r="8793" spans="1:10">
      <c r="A8793" s="253">
        <v>8985</v>
      </c>
      <c r="B8793" s="253" t="s">
        <v>527</v>
      </c>
      <c r="C8793" s="253" t="s">
        <v>479</v>
      </c>
      <c r="D8793" s="253" t="s">
        <v>4</v>
      </c>
      <c r="I8793" s="253"/>
      <c r="J8793" s="253">
        <f t="shared" si="139"/>
        <v>0</v>
      </c>
    </row>
    <row r="8794" spans="1:10">
      <c r="A8794" s="253">
        <v>8986</v>
      </c>
      <c r="B8794" s="253" t="s">
        <v>527</v>
      </c>
      <c r="C8794" s="253" t="s">
        <v>479</v>
      </c>
      <c r="D8794" s="253" t="s">
        <v>4</v>
      </c>
      <c r="I8794" s="253"/>
      <c r="J8794" s="253">
        <f t="shared" si="139"/>
        <v>0</v>
      </c>
    </row>
    <row r="8795" spans="1:10">
      <c r="A8795" s="253">
        <v>8987</v>
      </c>
      <c r="B8795" s="253" t="s">
        <v>527</v>
      </c>
      <c r="C8795" s="253" t="s">
        <v>479</v>
      </c>
      <c r="D8795" s="253" t="s">
        <v>4</v>
      </c>
      <c r="I8795" s="253"/>
      <c r="J8795" s="253">
        <f t="shared" si="139"/>
        <v>0</v>
      </c>
    </row>
    <row r="8796" spans="1:10">
      <c r="A8796" s="253">
        <v>8988</v>
      </c>
      <c r="B8796" s="253" t="s">
        <v>527</v>
      </c>
      <c r="C8796" s="253" t="s">
        <v>479</v>
      </c>
      <c r="D8796" s="253" t="s">
        <v>4</v>
      </c>
      <c r="I8796" s="253"/>
      <c r="J8796" s="253">
        <f t="shared" si="139"/>
        <v>0</v>
      </c>
    </row>
    <row r="8797" spans="1:10">
      <c r="A8797" s="253">
        <v>8989</v>
      </c>
      <c r="B8797" s="253" t="s">
        <v>527</v>
      </c>
      <c r="C8797" s="253" t="s">
        <v>479</v>
      </c>
      <c r="D8797" s="253" t="s">
        <v>4</v>
      </c>
      <c r="I8797" s="253"/>
      <c r="J8797" s="253">
        <f t="shared" si="139"/>
        <v>0</v>
      </c>
    </row>
    <row r="8798" spans="1:10">
      <c r="A8798" s="253">
        <v>8990</v>
      </c>
      <c r="B8798" s="253" t="s">
        <v>527</v>
      </c>
      <c r="C8798" s="253" t="s">
        <v>479</v>
      </c>
      <c r="D8798" s="253" t="s">
        <v>4</v>
      </c>
      <c r="I8798" s="253"/>
      <c r="J8798" s="253">
        <f t="shared" si="139"/>
        <v>0</v>
      </c>
    </row>
    <row r="8799" spans="1:10">
      <c r="A8799" s="253">
        <v>8991</v>
      </c>
      <c r="B8799" s="253" t="s">
        <v>527</v>
      </c>
      <c r="C8799" s="253" t="s">
        <v>479</v>
      </c>
      <c r="D8799" s="253" t="s">
        <v>4</v>
      </c>
      <c r="I8799" s="253"/>
      <c r="J8799" s="253">
        <f t="shared" si="139"/>
        <v>0</v>
      </c>
    </row>
    <row r="8800" spans="1:10">
      <c r="A8800" s="253">
        <v>8992</v>
      </c>
      <c r="B8800" s="253" t="s">
        <v>527</v>
      </c>
      <c r="C8800" s="253" t="s">
        <v>479</v>
      </c>
      <c r="D8800" s="253" t="s">
        <v>4</v>
      </c>
      <c r="I8800" s="253"/>
      <c r="J8800" s="253">
        <f t="shared" si="139"/>
        <v>0</v>
      </c>
    </row>
    <row r="8801" spans="1:10">
      <c r="A8801" s="253">
        <v>8993</v>
      </c>
      <c r="B8801" s="253" t="s">
        <v>527</v>
      </c>
      <c r="C8801" s="253" t="s">
        <v>479</v>
      </c>
      <c r="D8801" s="253" t="s">
        <v>4</v>
      </c>
      <c r="I8801" s="253"/>
      <c r="J8801" s="253">
        <f t="shared" si="139"/>
        <v>0</v>
      </c>
    </row>
    <row r="8802" spans="1:10">
      <c r="A8802" s="253">
        <v>8994</v>
      </c>
      <c r="B8802" s="253" t="s">
        <v>527</v>
      </c>
      <c r="C8802" s="253" t="s">
        <v>479</v>
      </c>
      <c r="D8802" s="253" t="s">
        <v>4</v>
      </c>
      <c r="I8802" s="253"/>
      <c r="J8802" s="253">
        <f t="shared" si="139"/>
        <v>0</v>
      </c>
    </row>
    <row r="8803" spans="1:10">
      <c r="A8803" s="253">
        <v>8995</v>
      </c>
      <c r="B8803" s="253" t="s">
        <v>527</v>
      </c>
      <c r="C8803" s="253" t="s">
        <v>479</v>
      </c>
      <c r="D8803" s="253" t="s">
        <v>4</v>
      </c>
      <c r="I8803" s="253"/>
      <c r="J8803" s="253">
        <f t="shared" si="139"/>
        <v>0</v>
      </c>
    </row>
    <row r="8804" spans="1:10">
      <c r="A8804" s="253">
        <v>8996</v>
      </c>
      <c r="B8804" s="253" t="s">
        <v>527</v>
      </c>
      <c r="C8804" s="253" t="s">
        <v>479</v>
      </c>
      <c r="D8804" s="253" t="s">
        <v>4</v>
      </c>
      <c r="I8804" s="253"/>
      <c r="J8804" s="253">
        <f t="shared" si="139"/>
        <v>0</v>
      </c>
    </row>
    <row r="8805" spans="1:10">
      <c r="A8805" s="253">
        <v>8997</v>
      </c>
      <c r="B8805" s="253" t="s">
        <v>527</v>
      </c>
      <c r="C8805" s="253" t="s">
        <v>479</v>
      </c>
      <c r="D8805" s="253" t="s">
        <v>4</v>
      </c>
      <c r="I8805" s="253"/>
      <c r="J8805" s="253">
        <f t="shared" si="139"/>
        <v>0</v>
      </c>
    </row>
    <row r="8806" spans="1:10">
      <c r="A8806" s="253">
        <v>8998</v>
      </c>
      <c r="B8806" s="253" t="s">
        <v>527</v>
      </c>
      <c r="C8806" s="253" t="s">
        <v>479</v>
      </c>
      <c r="D8806" s="253" t="s">
        <v>4</v>
      </c>
      <c r="I8806" s="253"/>
      <c r="J8806" s="253">
        <f t="shared" si="139"/>
        <v>0</v>
      </c>
    </row>
    <row r="8807" spans="1:10">
      <c r="A8807" s="253">
        <v>8999</v>
      </c>
      <c r="B8807" s="253" t="s">
        <v>527</v>
      </c>
      <c r="C8807" s="253" t="s">
        <v>479</v>
      </c>
      <c r="D8807" s="253" t="s">
        <v>4</v>
      </c>
      <c r="I8807" s="253"/>
      <c r="J8807" s="253">
        <f t="shared" si="139"/>
        <v>0</v>
      </c>
    </row>
    <row r="8808" spans="1:10">
      <c r="A8808" s="253">
        <v>9000</v>
      </c>
      <c r="B8808" s="253" t="s">
        <v>528</v>
      </c>
      <c r="C8808" s="253" t="s">
        <v>554</v>
      </c>
      <c r="D8808" s="253" t="s">
        <v>4</v>
      </c>
      <c r="I8808" s="253"/>
      <c r="J8808" s="253">
        <f t="shared" si="139"/>
        <v>0</v>
      </c>
    </row>
    <row r="8809" spans="1:10">
      <c r="A8809" s="253">
        <v>9001</v>
      </c>
      <c r="B8809" s="253" t="s">
        <v>528</v>
      </c>
      <c r="C8809" s="253" t="s">
        <v>554</v>
      </c>
      <c r="D8809" s="253" t="s">
        <v>4</v>
      </c>
      <c r="I8809" s="253"/>
      <c r="J8809" s="253">
        <f t="shared" si="139"/>
        <v>0</v>
      </c>
    </row>
    <row r="8810" spans="1:10">
      <c r="A8810" s="253">
        <v>9002</v>
      </c>
      <c r="B8810" s="253" t="s">
        <v>528</v>
      </c>
      <c r="C8810" s="253" t="s">
        <v>554</v>
      </c>
      <c r="D8810" s="253" t="s">
        <v>4</v>
      </c>
      <c r="I8810" s="253"/>
      <c r="J8810" s="253">
        <f t="shared" si="139"/>
        <v>0</v>
      </c>
    </row>
    <row r="8811" spans="1:10">
      <c r="A8811" s="253">
        <v>9003</v>
      </c>
      <c r="B8811" s="253" t="s">
        <v>528</v>
      </c>
      <c r="C8811" s="253" t="s">
        <v>554</v>
      </c>
      <c r="D8811" s="253" t="s">
        <v>4</v>
      </c>
      <c r="I8811" s="253"/>
      <c r="J8811" s="253">
        <f t="shared" si="139"/>
        <v>0</v>
      </c>
    </row>
    <row r="8812" spans="1:10">
      <c r="A8812" s="253">
        <v>9004</v>
      </c>
      <c r="B8812" s="253" t="s">
        <v>528</v>
      </c>
      <c r="C8812" s="253" t="s">
        <v>554</v>
      </c>
      <c r="D8812" s="253" t="s">
        <v>4</v>
      </c>
      <c r="I8812" s="253"/>
      <c r="J8812" s="253">
        <f t="shared" si="139"/>
        <v>0</v>
      </c>
    </row>
    <row r="8813" spans="1:10">
      <c r="A8813" s="253">
        <v>9005</v>
      </c>
      <c r="B8813" s="253" t="s">
        <v>528</v>
      </c>
      <c r="C8813" s="253" t="s">
        <v>554</v>
      </c>
      <c r="D8813" s="253" t="s">
        <v>4</v>
      </c>
      <c r="I8813" s="253"/>
      <c r="J8813" s="253">
        <f t="shared" si="139"/>
        <v>0</v>
      </c>
    </row>
    <row r="8814" spans="1:10">
      <c r="A8814" s="253">
        <v>9006</v>
      </c>
      <c r="B8814" s="253" t="s">
        <v>528</v>
      </c>
      <c r="C8814" s="253" t="s">
        <v>554</v>
      </c>
      <c r="D8814" s="253" t="s">
        <v>4</v>
      </c>
      <c r="I8814" s="253"/>
      <c r="J8814" s="253">
        <f t="shared" si="139"/>
        <v>0</v>
      </c>
    </row>
    <row r="8815" spans="1:10">
      <c r="A8815" s="253">
        <v>9007</v>
      </c>
      <c r="B8815" s="253" t="s">
        <v>528</v>
      </c>
      <c r="C8815" s="253" t="s">
        <v>554</v>
      </c>
      <c r="D8815" s="253" t="s">
        <v>4</v>
      </c>
      <c r="I8815" s="253"/>
      <c r="J8815" s="253">
        <f t="shared" si="139"/>
        <v>0</v>
      </c>
    </row>
    <row r="8816" spans="1:10">
      <c r="A8816" s="253">
        <v>9008</v>
      </c>
      <c r="B8816" s="253" t="s">
        <v>528</v>
      </c>
      <c r="C8816" s="253" t="s">
        <v>554</v>
      </c>
      <c r="D8816" s="253" t="s">
        <v>4</v>
      </c>
      <c r="I8816" s="253"/>
      <c r="J8816" s="253">
        <f t="shared" si="139"/>
        <v>0</v>
      </c>
    </row>
    <row r="8817" spans="1:10">
      <c r="A8817" s="253">
        <v>9009</v>
      </c>
      <c r="B8817" s="253" t="s">
        <v>528</v>
      </c>
      <c r="C8817" s="253" t="s">
        <v>554</v>
      </c>
      <c r="D8817" s="253" t="s">
        <v>4</v>
      </c>
      <c r="I8817" s="253"/>
      <c r="J8817" s="253">
        <f t="shared" si="139"/>
        <v>0</v>
      </c>
    </row>
    <row r="8818" spans="1:10">
      <c r="A8818" s="253">
        <v>9010</v>
      </c>
      <c r="B8818" s="253" t="s">
        <v>528</v>
      </c>
      <c r="C8818" s="253" t="s">
        <v>554</v>
      </c>
      <c r="D8818" s="253" t="s">
        <v>4</v>
      </c>
      <c r="I8818" s="253"/>
      <c r="J8818" s="253">
        <f t="shared" si="139"/>
        <v>0</v>
      </c>
    </row>
    <row r="8819" spans="1:10">
      <c r="A8819" s="253">
        <v>9011</v>
      </c>
      <c r="B8819" s="253" t="s">
        <v>528</v>
      </c>
      <c r="C8819" s="253" t="s">
        <v>554</v>
      </c>
      <c r="D8819" s="253" t="s">
        <v>4</v>
      </c>
      <c r="I8819" s="253"/>
      <c r="J8819" s="253">
        <f t="shared" si="139"/>
        <v>0</v>
      </c>
    </row>
    <row r="8820" spans="1:10">
      <c r="A8820" s="253">
        <v>9012</v>
      </c>
      <c r="B8820" s="253" t="s">
        <v>528</v>
      </c>
      <c r="C8820" s="253" t="s">
        <v>554</v>
      </c>
      <c r="D8820" s="253" t="s">
        <v>4</v>
      </c>
      <c r="I8820" s="253"/>
      <c r="J8820" s="253">
        <f t="shared" si="139"/>
        <v>0</v>
      </c>
    </row>
    <row r="8821" spans="1:10">
      <c r="A8821" s="253">
        <v>9013</v>
      </c>
      <c r="B8821" s="253" t="s">
        <v>528</v>
      </c>
      <c r="C8821" s="253" t="s">
        <v>554</v>
      </c>
      <c r="D8821" s="253" t="s">
        <v>4</v>
      </c>
      <c r="I8821" s="253"/>
      <c r="J8821" s="253">
        <f t="shared" si="139"/>
        <v>0</v>
      </c>
    </row>
    <row r="8822" spans="1:10">
      <c r="A8822" s="253">
        <v>9014</v>
      </c>
      <c r="B8822" s="253" t="s">
        <v>528</v>
      </c>
      <c r="C8822" s="253" t="s">
        <v>554</v>
      </c>
      <c r="D8822" s="253" t="s">
        <v>4</v>
      </c>
      <c r="I8822" s="253"/>
      <c r="J8822" s="253">
        <f t="shared" si="139"/>
        <v>0</v>
      </c>
    </row>
    <row r="8823" spans="1:10">
      <c r="A8823" s="253">
        <v>9015</v>
      </c>
      <c r="B8823" s="253" t="s">
        <v>528</v>
      </c>
      <c r="C8823" s="253" t="s">
        <v>554</v>
      </c>
      <c r="D8823" s="253" t="s">
        <v>4</v>
      </c>
      <c r="I8823" s="253"/>
      <c r="J8823" s="253">
        <f t="shared" si="139"/>
        <v>0</v>
      </c>
    </row>
    <row r="8824" spans="1:10">
      <c r="A8824" s="253">
        <v>9016</v>
      </c>
      <c r="B8824" s="253" t="s">
        <v>528</v>
      </c>
      <c r="C8824" s="253" t="s">
        <v>554</v>
      </c>
      <c r="D8824" s="253" t="s">
        <v>4</v>
      </c>
      <c r="I8824" s="253"/>
      <c r="J8824" s="253">
        <f t="shared" si="139"/>
        <v>0</v>
      </c>
    </row>
    <row r="8825" spans="1:10">
      <c r="A8825" s="253">
        <v>9017</v>
      </c>
      <c r="B8825" s="253" t="s">
        <v>528</v>
      </c>
      <c r="C8825" s="253" t="s">
        <v>554</v>
      </c>
      <c r="D8825" s="253" t="s">
        <v>4</v>
      </c>
      <c r="I8825" s="253"/>
      <c r="J8825" s="253">
        <f t="shared" si="139"/>
        <v>0</v>
      </c>
    </row>
    <row r="8826" spans="1:10">
      <c r="A8826" s="253">
        <v>9018</v>
      </c>
      <c r="B8826" s="253" t="s">
        <v>528</v>
      </c>
      <c r="C8826" s="253" t="s">
        <v>554</v>
      </c>
      <c r="D8826" s="253" t="s">
        <v>4</v>
      </c>
      <c r="I8826" s="253"/>
      <c r="J8826" s="253">
        <f t="shared" si="139"/>
        <v>0</v>
      </c>
    </row>
    <row r="8827" spans="1:10">
      <c r="A8827" s="253">
        <v>9019</v>
      </c>
      <c r="B8827" s="253" t="s">
        <v>528</v>
      </c>
      <c r="C8827" s="253" t="s">
        <v>554</v>
      </c>
      <c r="D8827" s="253" t="s">
        <v>4</v>
      </c>
      <c r="I8827" s="253"/>
      <c r="J8827" s="253">
        <f t="shared" si="139"/>
        <v>0</v>
      </c>
    </row>
    <row r="8828" spans="1:10">
      <c r="A8828" s="253">
        <v>9020</v>
      </c>
      <c r="B8828" s="253" t="s">
        <v>528</v>
      </c>
      <c r="C8828" s="253" t="s">
        <v>554</v>
      </c>
      <c r="D8828" s="253" t="s">
        <v>4</v>
      </c>
      <c r="I8828" s="253"/>
      <c r="J8828" s="253">
        <f t="shared" si="139"/>
        <v>0</v>
      </c>
    </row>
    <row r="8829" spans="1:10">
      <c r="A8829" s="253">
        <v>9021</v>
      </c>
      <c r="B8829" s="253" t="s">
        <v>528</v>
      </c>
      <c r="C8829" s="253" t="s">
        <v>554</v>
      </c>
      <c r="D8829" s="253" t="s">
        <v>4</v>
      </c>
      <c r="I8829" s="253"/>
      <c r="J8829" s="253">
        <f t="shared" si="139"/>
        <v>0</v>
      </c>
    </row>
    <row r="8830" spans="1:10">
      <c r="A8830" s="253">
        <v>9022</v>
      </c>
      <c r="B8830" s="253" t="s">
        <v>528</v>
      </c>
      <c r="C8830" s="253" t="s">
        <v>554</v>
      </c>
      <c r="D8830" s="253" t="s">
        <v>4</v>
      </c>
      <c r="I8830" s="253"/>
      <c r="J8830" s="253">
        <f t="shared" si="139"/>
        <v>0</v>
      </c>
    </row>
    <row r="8831" spans="1:10">
      <c r="A8831" s="253">
        <v>9023</v>
      </c>
      <c r="B8831" s="253" t="s">
        <v>528</v>
      </c>
      <c r="C8831" s="253" t="s">
        <v>554</v>
      </c>
      <c r="D8831" s="253" t="s">
        <v>4</v>
      </c>
      <c r="I8831" s="253"/>
      <c r="J8831" s="253">
        <f t="shared" si="139"/>
        <v>0</v>
      </c>
    </row>
    <row r="8832" spans="1:10">
      <c r="A8832" s="253">
        <v>9024</v>
      </c>
      <c r="B8832" s="253" t="s">
        <v>528</v>
      </c>
      <c r="C8832" s="253" t="s">
        <v>554</v>
      </c>
      <c r="D8832" s="253" t="s">
        <v>4</v>
      </c>
      <c r="I8832" s="253"/>
      <c r="J8832" s="253">
        <f t="shared" si="139"/>
        <v>0</v>
      </c>
    </row>
    <row r="8833" spans="1:10">
      <c r="A8833" s="253">
        <v>9025</v>
      </c>
      <c r="B8833" s="253" t="s">
        <v>528</v>
      </c>
      <c r="C8833" s="253" t="s">
        <v>554</v>
      </c>
      <c r="D8833" s="253" t="s">
        <v>4</v>
      </c>
      <c r="I8833" s="253"/>
      <c r="J8833" s="253">
        <f t="shared" si="139"/>
        <v>0</v>
      </c>
    </row>
    <row r="8834" spans="1:10">
      <c r="A8834" s="253">
        <v>9026</v>
      </c>
      <c r="B8834" s="253" t="s">
        <v>528</v>
      </c>
      <c r="C8834" s="253" t="s">
        <v>554</v>
      </c>
      <c r="D8834" s="253" t="s">
        <v>4</v>
      </c>
      <c r="I8834" s="253"/>
      <c r="J8834" s="253">
        <f t="shared" si="139"/>
        <v>0</v>
      </c>
    </row>
    <row r="8835" spans="1:10">
      <c r="A8835" s="253">
        <v>9027</v>
      </c>
      <c r="B8835" s="253" t="s">
        <v>528</v>
      </c>
      <c r="C8835" s="253" t="s">
        <v>554</v>
      </c>
      <c r="D8835" s="253" t="s">
        <v>4</v>
      </c>
      <c r="I8835" s="253"/>
      <c r="J8835" s="253">
        <f t="shared" si="139"/>
        <v>0</v>
      </c>
    </row>
    <row r="8836" spans="1:10">
      <c r="A8836" s="253">
        <v>9028</v>
      </c>
      <c r="B8836" s="253" t="s">
        <v>528</v>
      </c>
      <c r="C8836" s="253" t="s">
        <v>554</v>
      </c>
      <c r="D8836" s="253" t="s">
        <v>4</v>
      </c>
      <c r="I8836" s="253"/>
      <c r="J8836" s="253">
        <f t="shared" si="139"/>
        <v>0</v>
      </c>
    </row>
    <row r="8837" spans="1:10">
      <c r="A8837" s="253">
        <v>9029</v>
      </c>
      <c r="B8837" s="253" t="s">
        <v>528</v>
      </c>
      <c r="C8837" s="253" t="s">
        <v>554</v>
      </c>
      <c r="D8837" s="253" t="s">
        <v>4</v>
      </c>
      <c r="I8837" s="253"/>
      <c r="J8837" s="253">
        <f t="shared" si="139"/>
        <v>0</v>
      </c>
    </row>
    <row r="8838" spans="1:10">
      <c r="A8838" s="253">
        <v>9030</v>
      </c>
      <c r="B8838" s="253" t="s">
        <v>528</v>
      </c>
      <c r="C8838" s="253" t="s">
        <v>554</v>
      </c>
      <c r="D8838" s="253" t="s">
        <v>4</v>
      </c>
      <c r="I8838" s="253"/>
      <c r="J8838" s="253">
        <f t="shared" si="139"/>
        <v>0</v>
      </c>
    </row>
    <row r="8839" spans="1:10">
      <c r="A8839" s="253">
        <v>9031</v>
      </c>
      <c r="B8839" s="253" t="s">
        <v>528</v>
      </c>
      <c r="C8839" s="253" t="s">
        <v>554</v>
      </c>
      <c r="D8839" s="253" t="s">
        <v>4</v>
      </c>
      <c r="I8839" s="253"/>
      <c r="J8839" s="253">
        <f t="shared" si="139"/>
        <v>0</v>
      </c>
    </row>
    <row r="8840" spans="1:10">
      <c r="A8840" s="253">
        <v>9032</v>
      </c>
      <c r="B8840" s="253" t="s">
        <v>528</v>
      </c>
      <c r="C8840" s="253" t="s">
        <v>554</v>
      </c>
      <c r="D8840" s="253" t="s">
        <v>4</v>
      </c>
      <c r="I8840" s="253"/>
      <c r="J8840" s="253">
        <f t="shared" si="139"/>
        <v>0</v>
      </c>
    </row>
    <row r="8841" spans="1:10">
      <c r="A8841" s="253">
        <v>9033</v>
      </c>
      <c r="B8841" s="253" t="s">
        <v>528</v>
      </c>
      <c r="C8841" s="253" t="s">
        <v>554</v>
      </c>
      <c r="D8841" s="253" t="s">
        <v>4</v>
      </c>
      <c r="I8841" s="253"/>
      <c r="J8841" s="253">
        <f t="shared" ref="J8841:J8904" si="140">IF(E8841="Category 1",1,IF(E8841="Category 2",2,IF(E8841="Category 3",3,0)))</f>
        <v>0</v>
      </c>
    </row>
    <row r="8842" spans="1:10">
      <c r="A8842" s="253">
        <v>9034</v>
      </c>
      <c r="B8842" s="253" t="s">
        <v>528</v>
      </c>
      <c r="C8842" s="253" t="s">
        <v>554</v>
      </c>
      <c r="D8842" s="253" t="s">
        <v>4</v>
      </c>
      <c r="I8842" s="253"/>
      <c r="J8842" s="253">
        <f t="shared" si="140"/>
        <v>0</v>
      </c>
    </row>
    <row r="8843" spans="1:10">
      <c r="A8843" s="253">
        <v>9035</v>
      </c>
      <c r="B8843" s="253" t="s">
        <v>528</v>
      </c>
      <c r="C8843" s="253" t="s">
        <v>554</v>
      </c>
      <c r="D8843" s="253" t="s">
        <v>4</v>
      </c>
      <c r="I8843" s="253"/>
      <c r="J8843" s="253">
        <f t="shared" si="140"/>
        <v>0</v>
      </c>
    </row>
    <row r="8844" spans="1:10">
      <c r="A8844" s="253">
        <v>9036</v>
      </c>
      <c r="B8844" s="253" t="s">
        <v>528</v>
      </c>
      <c r="C8844" s="253" t="s">
        <v>554</v>
      </c>
      <c r="D8844" s="253" t="s">
        <v>4</v>
      </c>
      <c r="I8844" s="253"/>
      <c r="J8844" s="253">
        <f t="shared" si="140"/>
        <v>0</v>
      </c>
    </row>
    <row r="8845" spans="1:10">
      <c r="A8845" s="253">
        <v>9037</v>
      </c>
      <c r="B8845" s="253" t="s">
        <v>528</v>
      </c>
      <c r="C8845" s="253" t="s">
        <v>554</v>
      </c>
      <c r="D8845" s="253" t="s">
        <v>4</v>
      </c>
      <c r="I8845" s="253"/>
      <c r="J8845" s="253">
        <f t="shared" si="140"/>
        <v>0</v>
      </c>
    </row>
    <row r="8846" spans="1:10">
      <c r="A8846" s="253">
        <v>9038</v>
      </c>
      <c r="B8846" s="253" t="s">
        <v>528</v>
      </c>
      <c r="C8846" s="253" t="s">
        <v>554</v>
      </c>
      <c r="D8846" s="253" t="s">
        <v>4</v>
      </c>
      <c r="I8846" s="253"/>
      <c r="J8846" s="253">
        <f t="shared" si="140"/>
        <v>0</v>
      </c>
    </row>
    <row r="8847" spans="1:10">
      <c r="A8847" s="253">
        <v>9039</v>
      </c>
      <c r="B8847" s="253" t="s">
        <v>528</v>
      </c>
      <c r="C8847" s="253" t="s">
        <v>554</v>
      </c>
      <c r="D8847" s="253" t="s">
        <v>4</v>
      </c>
      <c r="I8847" s="253"/>
      <c r="J8847" s="253">
        <f t="shared" si="140"/>
        <v>0</v>
      </c>
    </row>
    <row r="8848" spans="1:10">
      <c r="A8848" s="253">
        <v>9040</v>
      </c>
      <c r="B8848" s="253" t="s">
        <v>528</v>
      </c>
      <c r="C8848" s="253" t="s">
        <v>554</v>
      </c>
      <c r="D8848" s="253" t="s">
        <v>4</v>
      </c>
      <c r="I8848" s="253"/>
      <c r="J8848" s="253">
        <f t="shared" si="140"/>
        <v>0</v>
      </c>
    </row>
    <row r="8849" spans="1:10">
      <c r="A8849" s="253">
        <v>9041</v>
      </c>
      <c r="B8849" s="253" t="s">
        <v>528</v>
      </c>
      <c r="C8849" s="253" t="s">
        <v>554</v>
      </c>
      <c r="D8849" s="253" t="s">
        <v>4</v>
      </c>
      <c r="I8849" s="253"/>
      <c r="J8849" s="253">
        <f t="shared" si="140"/>
        <v>0</v>
      </c>
    </row>
    <row r="8850" spans="1:10">
      <c r="A8850" s="253">
        <v>9042</v>
      </c>
      <c r="B8850" s="253" t="s">
        <v>528</v>
      </c>
      <c r="C8850" s="253" t="s">
        <v>554</v>
      </c>
      <c r="D8850" s="253" t="s">
        <v>4</v>
      </c>
      <c r="I8850" s="253"/>
      <c r="J8850" s="253">
        <f t="shared" si="140"/>
        <v>0</v>
      </c>
    </row>
    <row r="8851" spans="1:10">
      <c r="A8851" s="253">
        <v>9043</v>
      </c>
      <c r="B8851" s="253" t="s">
        <v>528</v>
      </c>
      <c r="C8851" s="253" t="s">
        <v>554</v>
      </c>
      <c r="D8851" s="253" t="s">
        <v>4</v>
      </c>
      <c r="I8851" s="253"/>
      <c r="J8851" s="253">
        <f t="shared" si="140"/>
        <v>0</v>
      </c>
    </row>
    <row r="8852" spans="1:10">
      <c r="A8852" s="253">
        <v>9044</v>
      </c>
      <c r="B8852" s="253" t="s">
        <v>528</v>
      </c>
      <c r="C8852" s="253" t="s">
        <v>554</v>
      </c>
      <c r="D8852" s="253" t="s">
        <v>4</v>
      </c>
      <c r="I8852" s="253"/>
      <c r="J8852" s="253">
        <f t="shared" si="140"/>
        <v>0</v>
      </c>
    </row>
    <row r="8853" spans="1:10">
      <c r="A8853" s="253">
        <v>9045</v>
      </c>
      <c r="B8853" s="253" t="s">
        <v>528</v>
      </c>
      <c r="C8853" s="253" t="s">
        <v>554</v>
      </c>
      <c r="D8853" s="253" t="s">
        <v>4</v>
      </c>
      <c r="I8853" s="253"/>
      <c r="J8853" s="253">
        <f t="shared" si="140"/>
        <v>0</v>
      </c>
    </row>
    <row r="8854" spans="1:10">
      <c r="A8854" s="253">
        <v>9046</v>
      </c>
      <c r="B8854" s="253" t="s">
        <v>528</v>
      </c>
      <c r="C8854" s="253" t="s">
        <v>554</v>
      </c>
      <c r="D8854" s="253" t="s">
        <v>4</v>
      </c>
      <c r="I8854" s="253"/>
      <c r="J8854" s="253">
        <f t="shared" si="140"/>
        <v>0</v>
      </c>
    </row>
    <row r="8855" spans="1:10">
      <c r="A8855" s="253">
        <v>9047</v>
      </c>
      <c r="B8855" s="253" t="s">
        <v>528</v>
      </c>
      <c r="C8855" s="253" t="s">
        <v>554</v>
      </c>
      <c r="D8855" s="253" t="s">
        <v>4</v>
      </c>
      <c r="I8855" s="253"/>
      <c r="J8855" s="253">
        <f t="shared" si="140"/>
        <v>0</v>
      </c>
    </row>
    <row r="8856" spans="1:10">
      <c r="A8856" s="253">
        <v>9048</v>
      </c>
      <c r="B8856" s="253" t="s">
        <v>528</v>
      </c>
      <c r="C8856" s="253" t="s">
        <v>554</v>
      </c>
      <c r="D8856" s="253" t="s">
        <v>4</v>
      </c>
      <c r="I8856" s="253"/>
      <c r="J8856" s="253">
        <f t="shared" si="140"/>
        <v>0</v>
      </c>
    </row>
    <row r="8857" spans="1:10">
      <c r="A8857" s="253">
        <v>9049</v>
      </c>
      <c r="B8857" s="253" t="s">
        <v>528</v>
      </c>
      <c r="C8857" s="253" t="s">
        <v>554</v>
      </c>
      <c r="D8857" s="253" t="s">
        <v>4</v>
      </c>
      <c r="I8857" s="253"/>
      <c r="J8857" s="253">
        <f t="shared" si="140"/>
        <v>0</v>
      </c>
    </row>
    <row r="8858" spans="1:10">
      <c r="A8858" s="253">
        <v>9050</v>
      </c>
      <c r="B8858" s="253" t="s">
        <v>528</v>
      </c>
      <c r="C8858" s="253" t="s">
        <v>554</v>
      </c>
      <c r="D8858" s="253" t="s">
        <v>4</v>
      </c>
      <c r="I8858" s="253"/>
      <c r="J8858" s="253">
        <f t="shared" si="140"/>
        <v>0</v>
      </c>
    </row>
    <row r="8859" spans="1:10">
      <c r="A8859" s="253">
        <v>9051</v>
      </c>
      <c r="B8859" s="253" t="s">
        <v>528</v>
      </c>
      <c r="C8859" s="253" t="s">
        <v>554</v>
      </c>
      <c r="D8859" s="253" t="s">
        <v>4</v>
      </c>
      <c r="I8859" s="253"/>
      <c r="J8859" s="253">
        <f t="shared" si="140"/>
        <v>0</v>
      </c>
    </row>
    <row r="8860" spans="1:10">
      <c r="A8860" s="253">
        <v>9052</v>
      </c>
      <c r="B8860" s="253" t="s">
        <v>528</v>
      </c>
      <c r="C8860" s="253" t="s">
        <v>554</v>
      </c>
      <c r="D8860" s="253" t="s">
        <v>4</v>
      </c>
      <c r="I8860" s="253"/>
      <c r="J8860" s="253">
        <f t="shared" si="140"/>
        <v>0</v>
      </c>
    </row>
    <row r="8861" spans="1:10">
      <c r="A8861" s="253">
        <v>9053</v>
      </c>
      <c r="B8861" s="253" t="s">
        <v>528</v>
      </c>
      <c r="C8861" s="253" t="s">
        <v>554</v>
      </c>
      <c r="D8861" s="253" t="s">
        <v>4</v>
      </c>
      <c r="I8861" s="253"/>
      <c r="J8861" s="253">
        <f t="shared" si="140"/>
        <v>0</v>
      </c>
    </row>
    <row r="8862" spans="1:10">
      <c r="A8862" s="253">
        <v>9054</v>
      </c>
      <c r="B8862" s="253" t="s">
        <v>528</v>
      </c>
      <c r="C8862" s="253" t="s">
        <v>554</v>
      </c>
      <c r="D8862" s="253" t="s">
        <v>4</v>
      </c>
      <c r="I8862" s="253"/>
      <c r="J8862" s="253">
        <f t="shared" si="140"/>
        <v>0</v>
      </c>
    </row>
    <row r="8863" spans="1:10">
      <c r="A8863" s="253">
        <v>9055</v>
      </c>
      <c r="B8863" s="253" t="s">
        <v>528</v>
      </c>
      <c r="C8863" s="253" t="s">
        <v>554</v>
      </c>
      <c r="D8863" s="253" t="s">
        <v>4</v>
      </c>
      <c r="I8863" s="253"/>
      <c r="J8863" s="253">
        <f t="shared" si="140"/>
        <v>0</v>
      </c>
    </row>
    <row r="8864" spans="1:10">
      <c r="A8864" s="253">
        <v>9056</v>
      </c>
      <c r="B8864" s="253" t="s">
        <v>528</v>
      </c>
      <c r="C8864" s="253" t="s">
        <v>554</v>
      </c>
      <c r="D8864" s="253" t="s">
        <v>4</v>
      </c>
      <c r="I8864" s="253"/>
      <c r="J8864" s="253">
        <f t="shared" si="140"/>
        <v>0</v>
      </c>
    </row>
    <row r="8865" spans="1:10">
      <c r="A8865" s="253">
        <v>9057</v>
      </c>
      <c r="B8865" s="253" t="s">
        <v>528</v>
      </c>
      <c r="C8865" s="253" t="s">
        <v>554</v>
      </c>
      <c r="D8865" s="253" t="s">
        <v>4</v>
      </c>
      <c r="I8865" s="253"/>
      <c r="J8865" s="253">
        <f t="shared" si="140"/>
        <v>0</v>
      </c>
    </row>
    <row r="8866" spans="1:10">
      <c r="A8866" s="253">
        <v>9058</v>
      </c>
      <c r="B8866" s="253" t="s">
        <v>528</v>
      </c>
      <c r="C8866" s="253" t="s">
        <v>554</v>
      </c>
      <c r="D8866" s="253" t="s">
        <v>4</v>
      </c>
      <c r="I8866" s="253"/>
      <c r="J8866" s="253">
        <f t="shared" si="140"/>
        <v>0</v>
      </c>
    </row>
    <row r="8867" spans="1:10">
      <c r="A8867" s="253">
        <v>9059</v>
      </c>
      <c r="B8867" s="253" t="s">
        <v>528</v>
      </c>
      <c r="C8867" s="253" t="s">
        <v>554</v>
      </c>
      <c r="D8867" s="253" t="s">
        <v>4</v>
      </c>
      <c r="I8867" s="253"/>
      <c r="J8867" s="253">
        <f t="shared" si="140"/>
        <v>0</v>
      </c>
    </row>
    <row r="8868" spans="1:10">
      <c r="A8868" s="253">
        <v>9060</v>
      </c>
      <c r="B8868" s="253" t="s">
        <v>528</v>
      </c>
      <c r="C8868" s="253" t="s">
        <v>554</v>
      </c>
      <c r="D8868" s="253" t="s">
        <v>4</v>
      </c>
      <c r="I8868" s="253"/>
      <c r="J8868" s="253">
        <f t="shared" si="140"/>
        <v>0</v>
      </c>
    </row>
    <row r="8869" spans="1:10">
      <c r="A8869" s="253">
        <v>9061</v>
      </c>
      <c r="B8869" s="253" t="s">
        <v>528</v>
      </c>
      <c r="C8869" s="253" t="s">
        <v>554</v>
      </c>
      <c r="D8869" s="253" t="s">
        <v>4</v>
      </c>
      <c r="I8869" s="253"/>
      <c r="J8869" s="253">
        <f t="shared" si="140"/>
        <v>0</v>
      </c>
    </row>
    <row r="8870" spans="1:10">
      <c r="A8870" s="253">
        <v>9062</v>
      </c>
      <c r="B8870" s="253" t="s">
        <v>528</v>
      </c>
      <c r="C8870" s="253" t="s">
        <v>554</v>
      </c>
      <c r="D8870" s="253" t="s">
        <v>4</v>
      </c>
      <c r="I8870" s="253"/>
      <c r="J8870" s="253">
        <f t="shared" si="140"/>
        <v>0</v>
      </c>
    </row>
    <row r="8871" spans="1:10">
      <c r="A8871" s="253">
        <v>9063</v>
      </c>
      <c r="B8871" s="253" t="s">
        <v>528</v>
      </c>
      <c r="C8871" s="253" t="s">
        <v>554</v>
      </c>
      <c r="D8871" s="253" t="s">
        <v>4</v>
      </c>
      <c r="I8871" s="253"/>
      <c r="J8871" s="253">
        <f t="shared" si="140"/>
        <v>0</v>
      </c>
    </row>
    <row r="8872" spans="1:10">
      <c r="A8872" s="253">
        <v>9064</v>
      </c>
      <c r="B8872" s="253" t="s">
        <v>528</v>
      </c>
      <c r="C8872" s="253" t="s">
        <v>554</v>
      </c>
      <c r="D8872" s="253" t="s">
        <v>4</v>
      </c>
      <c r="I8872" s="253"/>
      <c r="J8872" s="253">
        <f t="shared" si="140"/>
        <v>0</v>
      </c>
    </row>
    <row r="8873" spans="1:10">
      <c r="A8873" s="253">
        <v>9065</v>
      </c>
      <c r="B8873" s="253" t="s">
        <v>528</v>
      </c>
      <c r="C8873" s="253" t="s">
        <v>554</v>
      </c>
      <c r="D8873" s="253" t="s">
        <v>4</v>
      </c>
      <c r="I8873" s="253"/>
      <c r="J8873" s="253">
        <f t="shared" si="140"/>
        <v>0</v>
      </c>
    </row>
    <row r="8874" spans="1:10">
      <c r="A8874" s="253">
        <v>9066</v>
      </c>
      <c r="B8874" s="253" t="s">
        <v>528</v>
      </c>
      <c r="C8874" s="253" t="s">
        <v>554</v>
      </c>
      <c r="D8874" s="253" t="s">
        <v>4</v>
      </c>
      <c r="I8874" s="253"/>
      <c r="J8874" s="253">
        <f t="shared" si="140"/>
        <v>0</v>
      </c>
    </row>
    <row r="8875" spans="1:10">
      <c r="A8875" s="253">
        <v>9067</v>
      </c>
      <c r="B8875" s="253" t="s">
        <v>528</v>
      </c>
      <c r="C8875" s="253" t="s">
        <v>554</v>
      </c>
      <c r="D8875" s="253" t="s">
        <v>4</v>
      </c>
      <c r="I8875" s="253"/>
      <c r="J8875" s="253">
        <f t="shared" si="140"/>
        <v>0</v>
      </c>
    </row>
    <row r="8876" spans="1:10">
      <c r="A8876" s="253">
        <v>9068</v>
      </c>
      <c r="B8876" s="253" t="s">
        <v>528</v>
      </c>
      <c r="C8876" s="253" t="s">
        <v>554</v>
      </c>
      <c r="D8876" s="253" t="s">
        <v>4</v>
      </c>
      <c r="I8876" s="253"/>
      <c r="J8876" s="253">
        <f t="shared" si="140"/>
        <v>0</v>
      </c>
    </row>
    <row r="8877" spans="1:10">
      <c r="A8877" s="253">
        <v>9069</v>
      </c>
      <c r="B8877" s="253" t="s">
        <v>528</v>
      </c>
      <c r="C8877" s="253" t="s">
        <v>554</v>
      </c>
      <c r="D8877" s="253" t="s">
        <v>4</v>
      </c>
      <c r="I8877" s="253"/>
      <c r="J8877" s="253">
        <f t="shared" si="140"/>
        <v>0</v>
      </c>
    </row>
    <row r="8878" spans="1:10">
      <c r="A8878" s="253">
        <v>9070</v>
      </c>
      <c r="B8878" s="253" t="s">
        <v>528</v>
      </c>
      <c r="C8878" s="253" t="s">
        <v>554</v>
      </c>
      <c r="D8878" s="253" t="s">
        <v>4</v>
      </c>
      <c r="I8878" s="253"/>
      <c r="J8878" s="253">
        <f t="shared" si="140"/>
        <v>0</v>
      </c>
    </row>
    <row r="8879" spans="1:10">
      <c r="A8879" s="253">
        <v>9071</v>
      </c>
      <c r="B8879" s="253" t="s">
        <v>528</v>
      </c>
      <c r="C8879" s="253" t="s">
        <v>554</v>
      </c>
      <c r="D8879" s="253" t="s">
        <v>4</v>
      </c>
      <c r="I8879" s="253"/>
      <c r="J8879" s="253">
        <f t="shared" si="140"/>
        <v>0</v>
      </c>
    </row>
    <row r="8880" spans="1:10">
      <c r="A8880" s="253">
        <v>9072</v>
      </c>
      <c r="B8880" s="253" t="s">
        <v>528</v>
      </c>
      <c r="C8880" s="253" t="s">
        <v>554</v>
      </c>
      <c r="D8880" s="253" t="s">
        <v>4</v>
      </c>
      <c r="I8880" s="253"/>
      <c r="J8880" s="253">
        <f t="shared" si="140"/>
        <v>0</v>
      </c>
    </row>
    <row r="8881" spans="1:10">
      <c r="A8881" s="253">
        <v>9073</v>
      </c>
      <c r="B8881" s="253" t="s">
        <v>528</v>
      </c>
      <c r="C8881" s="253" t="s">
        <v>554</v>
      </c>
      <c r="D8881" s="253" t="s">
        <v>4</v>
      </c>
      <c r="I8881" s="253"/>
      <c r="J8881" s="253">
        <f t="shared" si="140"/>
        <v>0</v>
      </c>
    </row>
    <row r="8882" spans="1:10">
      <c r="A8882" s="253">
        <v>9074</v>
      </c>
      <c r="B8882" s="253" t="s">
        <v>528</v>
      </c>
      <c r="C8882" s="253" t="s">
        <v>554</v>
      </c>
      <c r="D8882" s="253" t="s">
        <v>4</v>
      </c>
      <c r="I8882" s="253"/>
      <c r="J8882" s="253">
        <f t="shared" si="140"/>
        <v>0</v>
      </c>
    </row>
    <row r="8883" spans="1:10">
      <c r="A8883" s="253">
        <v>9075</v>
      </c>
      <c r="B8883" s="253" t="s">
        <v>528</v>
      </c>
      <c r="C8883" s="253" t="s">
        <v>554</v>
      </c>
      <c r="D8883" s="253" t="s">
        <v>4</v>
      </c>
      <c r="I8883" s="253"/>
      <c r="J8883" s="253">
        <f t="shared" si="140"/>
        <v>0</v>
      </c>
    </row>
    <row r="8884" spans="1:10">
      <c r="A8884" s="253">
        <v>9076</v>
      </c>
      <c r="B8884" s="253" t="s">
        <v>528</v>
      </c>
      <c r="C8884" s="253" t="s">
        <v>554</v>
      </c>
      <c r="D8884" s="253" t="s">
        <v>4</v>
      </c>
      <c r="I8884" s="253"/>
      <c r="J8884" s="253">
        <f t="shared" si="140"/>
        <v>0</v>
      </c>
    </row>
    <row r="8885" spans="1:10">
      <c r="A8885" s="253">
        <v>9077</v>
      </c>
      <c r="B8885" s="253" t="s">
        <v>528</v>
      </c>
      <c r="C8885" s="253" t="s">
        <v>554</v>
      </c>
      <c r="D8885" s="253" t="s">
        <v>4</v>
      </c>
      <c r="I8885" s="253"/>
      <c r="J8885" s="253">
        <f t="shared" si="140"/>
        <v>0</v>
      </c>
    </row>
    <row r="8886" spans="1:10">
      <c r="A8886" s="253">
        <v>9078</v>
      </c>
      <c r="B8886" s="253" t="s">
        <v>528</v>
      </c>
      <c r="C8886" s="253" t="s">
        <v>554</v>
      </c>
      <c r="D8886" s="253" t="s">
        <v>4</v>
      </c>
      <c r="I8886" s="253"/>
      <c r="J8886" s="253">
        <f t="shared" si="140"/>
        <v>0</v>
      </c>
    </row>
    <row r="8887" spans="1:10">
      <c r="A8887" s="253">
        <v>9079</v>
      </c>
      <c r="B8887" s="253" t="s">
        <v>528</v>
      </c>
      <c r="C8887" s="253" t="s">
        <v>554</v>
      </c>
      <c r="D8887" s="253" t="s">
        <v>4</v>
      </c>
      <c r="I8887" s="253"/>
      <c r="J8887" s="253">
        <f t="shared" si="140"/>
        <v>0</v>
      </c>
    </row>
    <row r="8888" spans="1:10">
      <c r="A8888" s="253">
        <v>9080</v>
      </c>
      <c r="B8888" s="253" t="s">
        <v>528</v>
      </c>
      <c r="C8888" s="253" t="s">
        <v>554</v>
      </c>
      <c r="D8888" s="253" t="s">
        <v>4</v>
      </c>
      <c r="I8888" s="253"/>
      <c r="J8888" s="253">
        <f t="shared" si="140"/>
        <v>0</v>
      </c>
    </row>
    <row r="8889" spans="1:10">
      <c r="A8889" s="253">
        <v>9081</v>
      </c>
      <c r="B8889" s="253" t="s">
        <v>528</v>
      </c>
      <c r="C8889" s="253" t="s">
        <v>554</v>
      </c>
      <c r="D8889" s="253" t="s">
        <v>4</v>
      </c>
      <c r="I8889" s="253"/>
      <c r="J8889" s="253">
        <f t="shared" si="140"/>
        <v>0</v>
      </c>
    </row>
    <row r="8890" spans="1:10">
      <c r="A8890" s="253">
        <v>9082</v>
      </c>
      <c r="B8890" s="253" t="s">
        <v>528</v>
      </c>
      <c r="C8890" s="253" t="s">
        <v>554</v>
      </c>
      <c r="D8890" s="253" t="s">
        <v>4</v>
      </c>
      <c r="I8890" s="253"/>
      <c r="J8890" s="253">
        <f t="shared" si="140"/>
        <v>0</v>
      </c>
    </row>
    <row r="8891" spans="1:10">
      <c r="A8891" s="253">
        <v>9083</v>
      </c>
      <c r="B8891" s="253" t="s">
        <v>528</v>
      </c>
      <c r="C8891" s="253" t="s">
        <v>554</v>
      </c>
      <c r="D8891" s="253" t="s">
        <v>4</v>
      </c>
      <c r="I8891" s="253"/>
      <c r="J8891" s="253">
        <f t="shared" si="140"/>
        <v>0</v>
      </c>
    </row>
    <row r="8892" spans="1:10">
      <c r="A8892" s="253">
        <v>9084</v>
      </c>
      <c r="B8892" s="253" t="s">
        <v>528</v>
      </c>
      <c r="C8892" s="253" t="s">
        <v>554</v>
      </c>
      <c r="D8892" s="253" t="s">
        <v>4</v>
      </c>
      <c r="I8892" s="253"/>
      <c r="J8892" s="253">
        <f t="shared" si="140"/>
        <v>0</v>
      </c>
    </row>
    <row r="8893" spans="1:10">
      <c r="A8893" s="253">
        <v>9085</v>
      </c>
      <c r="B8893" s="253" t="s">
        <v>528</v>
      </c>
      <c r="C8893" s="253" t="s">
        <v>554</v>
      </c>
      <c r="D8893" s="253" t="s">
        <v>4</v>
      </c>
      <c r="I8893" s="253"/>
      <c r="J8893" s="253">
        <f t="shared" si="140"/>
        <v>0</v>
      </c>
    </row>
    <row r="8894" spans="1:10">
      <c r="A8894" s="253">
        <v>9086</v>
      </c>
      <c r="B8894" s="253" t="s">
        <v>528</v>
      </c>
      <c r="C8894" s="253" t="s">
        <v>554</v>
      </c>
      <c r="D8894" s="253" t="s">
        <v>4</v>
      </c>
      <c r="I8894" s="253"/>
      <c r="J8894" s="253">
        <f t="shared" si="140"/>
        <v>0</v>
      </c>
    </row>
    <row r="8895" spans="1:10">
      <c r="A8895" s="253">
        <v>9087</v>
      </c>
      <c r="B8895" s="253" t="s">
        <v>528</v>
      </c>
      <c r="C8895" s="253" t="s">
        <v>554</v>
      </c>
      <c r="D8895" s="253" t="s">
        <v>4</v>
      </c>
      <c r="I8895" s="253"/>
      <c r="J8895" s="253">
        <f t="shared" si="140"/>
        <v>0</v>
      </c>
    </row>
    <row r="8896" spans="1:10">
      <c r="A8896" s="253">
        <v>9088</v>
      </c>
      <c r="B8896" s="253" t="s">
        <v>528</v>
      </c>
      <c r="C8896" s="253" t="s">
        <v>554</v>
      </c>
      <c r="D8896" s="253" t="s">
        <v>4</v>
      </c>
      <c r="I8896" s="253"/>
      <c r="J8896" s="253">
        <f t="shared" si="140"/>
        <v>0</v>
      </c>
    </row>
    <row r="8897" spans="1:10">
      <c r="A8897" s="253">
        <v>9089</v>
      </c>
      <c r="B8897" s="253" t="s">
        <v>528</v>
      </c>
      <c r="C8897" s="253" t="s">
        <v>554</v>
      </c>
      <c r="D8897" s="253" t="s">
        <v>4</v>
      </c>
      <c r="I8897" s="253"/>
      <c r="J8897" s="253">
        <f t="shared" si="140"/>
        <v>0</v>
      </c>
    </row>
    <row r="8898" spans="1:10">
      <c r="A8898" s="253">
        <v>9090</v>
      </c>
      <c r="B8898" s="253" t="s">
        <v>528</v>
      </c>
      <c r="C8898" s="253" t="s">
        <v>554</v>
      </c>
      <c r="D8898" s="253" t="s">
        <v>4</v>
      </c>
      <c r="I8898" s="253"/>
      <c r="J8898" s="253">
        <f t="shared" si="140"/>
        <v>0</v>
      </c>
    </row>
    <row r="8899" spans="1:10">
      <c r="A8899" s="253">
        <v>9091</v>
      </c>
      <c r="B8899" s="253" t="s">
        <v>528</v>
      </c>
      <c r="C8899" s="253" t="s">
        <v>554</v>
      </c>
      <c r="D8899" s="253" t="s">
        <v>4</v>
      </c>
      <c r="I8899" s="253"/>
      <c r="J8899" s="253">
        <f t="shared" si="140"/>
        <v>0</v>
      </c>
    </row>
    <row r="8900" spans="1:10">
      <c r="A8900" s="253">
        <v>9092</v>
      </c>
      <c r="B8900" s="253" t="s">
        <v>528</v>
      </c>
      <c r="C8900" s="253" t="s">
        <v>554</v>
      </c>
      <c r="D8900" s="253" t="s">
        <v>4</v>
      </c>
      <c r="I8900" s="253"/>
      <c r="J8900" s="253">
        <f t="shared" si="140"/>
        <v>0</v>
      </c>
    </row>
    <row r="8901" spans="1:10">
      <c r="A8901" s="253">
        <v>9093</v>
      </c>
      <c r="B8901" s="253" t="s">
        <v>528</v>
      </c>
      <c r="C8901" s="253" t="s">
        <v>554</v>
      </c>
      <c r="D8901" s="253" t="s">
        <v>4</v>
      </c>
      <c r="I8901" s="253"/>
      <c r="J8901" s="253">
        <f t="shared" si="140"/>
        <v>0</v>
      </c>
    </row>
    <row r="8902" spans="1:10">
      <c r="A8902" s="253">
        <v>9094</v>
      </c>
      <c r="B8902" s="253" t="s">
        <v>528</v>
      </c>
      <c r="C8902" s="253" t="s">
        <v>554</v>
      </c>
      <c r="D8902" s="253" t="s">
        <v>4</v>
      </c>
      <c r="I8902" s="253"/>
      <c r="J8902" s="253">
        <f t="shared" si="140"/>
        <v>0</v>
      </c>
    </row>
    <row r="8903" spans="1:10">
      <c r="A8903" s="253">
        <v>9095</v>
      </c>
      <c r="B8903" s="253" t="s">
        <v>528</v>
      </c>
      <c r="C8903" s="253" t="s">
        <v>554</v>
      </c>
      <c r="D8903" s="253" t="s">
        <v>4</v>
      </c>
      <c r="I8903" s="253"/>
      <c r="J8903" s="253">
        <f t="shared" si="140"/>
        <v>0</v>
      </c>
    </row>
    <row r="8904" spans="1:10">
      <c r="A8904" s="253">
        <v>9096</v>
      </c>
      <c r="B8904" s="253" t="s">
        <v>528</v>
      </c>
      <c r="C8904" s="253" t="s">
        <v>554</v>
      </c>
      <c r="D8904" s="253" t="s">
        <v>4</v>
      </c>
      <c r="I8904" s="253"/>
      <c r="J8904" s="253">
        <f t="shared" si="140"/>
        <v>0</v>
      </c>
    </row>
    <row r="8905" spans="1:10">
      <c r="A8905" s="253">
        <v>9097</v>
      </c>
      <c r="B8905" s="253" t="s">
        <v>528</v>
      </c>
      <c r="C8905" s="253" t="s">
        <v>554</v>
      </c>
      <c r="D8905" s="253" t="s">
        <v>4</v>
      </c>
      <c r="I8905" s="253"/>
      <c r="J8905" s="253">
        <f t="shared" ref="J8905:J8968" si="141">IF(E8905="Category 1",1,IF(E8905="Category 2",2,IF(E8905="Category 3",3,0)))</f>
        <v>0</v>
      </c>
    </row>
    <row r="8906" spans="1:10">
      <c r="A8906" s="253">
        <v>9098</v>
      </c>
      <c r="B8906" s="253" t="s">
        <v>528</v>
      </c>
      <c r="C8906" s="253" t="s">
        <v>554</v>
      </c>
      <c r="D8906" s="253" t="s">
        <v>4</v>
      </c>
      <c r="I8906" s="253"/>
      <c r="J8906" s="253">
        <f t="shared" si="141"/>
        <v>0</v>
      </c>
    </row>
    <row r="8907" spans="1:10">
      <c r="A8907" s="253">
        <v>9099</v>
      </c>
      <c r="B8907" s="253" t="s">
        <v>528</v>
      </c>
      <c r="C8907" s="253" t="s">
        <v>554</v>
      </c>
      <c r="D8907" s="253" t="s">
        <v>4</v>
      </c>
      <c r="I8907" s="253"/>
      <c r="J8907" s="253">
        <f t="shared" si="141"/>
        <v>0</v>
      </c>
    </row>
    <row r="8908" spans="1:10">
      <c r="A8908" s="253">
        <v>9100</v>
      </c>
      <c r="B8908" s="253" t="s">
        <v>528</v>
      </c>
      <c r="C8908" s="253" t="s">
        <v>554</v>
      </c>
      <c r="D8908" s="253" t="s">
        <v>4</v>
      </c>
      <c r="I8908" s="253"/>
      <c r="J8908" s="253">
        <f t="shared" si="141"/>
        <v>0</v>
      </c>
    </row>
    <row r="8909" spans="1:10">
      <c r="A8909" s="253">
        <v>9101</v>
      </c>
      <c r="B8909" s="253" t="s">
        <v>528</v>
      </c>
      <c r="C8909" s="253" t="s">
        <v>554</v>
      </c>
      <c r="D8909" s="253" t="s">
        <v>4</v>
      </c>
      <c r="I8909" s="253"/>
      <c r="J8909" s="253">
        <f t="shared" si="141"/>
        <v>0</v>
      </c>
    </row>
    <row r="8910" spans="1:10">
      <c r="A8910" s="253">
        <v>9102</v>
      </c>
      <c r="B8910" s="253" t="s">
        <v>528</v>
      </c>
      <c r="C8910" s="253" t="s">
        <v>554</v>
      </c>
      <c r="D8910" s="253" t="s">
        <v>4</v>
      </c>
      <c r="I8910" s="253"/>
      <c r="J8910" s="253">
        <f t="shared" si="141"/>
        <v>0</v>
      </c>
    </row>
    <row r="8911" spans="1:10">
      <c r="A8911" s="253">
        <v>9103</v>
      </c>
      <c r="B8911" s="253" t="s">
        <v>528</v>
      </c>
      <c r="C8911" s="253" t="s">
        <v>554</v>
      </c>
      <c r="D8911" s="253" t="s">
        <v>4</v>
      </c>
      <c r="I8911" s="253"/>
      <c r="J8911" s="253">
        <f t="shared" si="141"/>
        <v>0</v>
      </c>
    </row>
    <row r="8912" spans="1:10">
      <c r="A8912" s="253">
        <v>9104</v>
      </c>
      <c r="B8912" s="253" t="s">
        <v>528</v>
      </c>
      <c r="C8912" s="253" t="s">
        <v>554</v>
      </c>
      <c r="D8912" s="253" t="s">
        <v>4</v>
      </c>
      <c r="I8912" s="253"/>
      <c r="J8912" s="253">
        <f t="shared" si="141"/>
        <v>0</v>
      </c>
    </row>
    <row r="8913" spans="1:10">
      <c r="A8913" s="253">
        <v>9105</v>
      </c>
      <c r="B8913" s="253" t="s">
        <v>528</v>
      </c>
      <c r="C8913" s="253" t="s">
        <v>554</v>
      </c>
      <c r="D8913" s="253" t="s">
        <v>4</v>
      </c>
      <c r="I8913" s="253"/>
      <c r="J8913" s="253">
        <f t="shared" si="141"/>
        <v>0</v>
      </c>
    </row>
    <row r="8914" spans="1:10">
      <c r="A8914" s="253">
        <v>9106</v>
      </c>
      <c r="B8914" s="253" t="s">
        <v>528</v>
      </c>
      <c r="C8914" s="253" t="s">
        <v>554</v>
      </c>
      <c r="D8914" s="253" t="s">
        <v>4</v>
      </c>
      <c r="I8914" s="253"/>
      <c r="J8914" s="253">
        <f t="shared" si="141"/>
        <v>0</v>
      </c>
    </row>
    <row r="8915" spans="1:10">
      <c r="A8915" s="253">
        <v>9107</v>
      </c>
      <c r="B8915" s="253" t="s">
        <v>528</v>
      </c>
      <c r="C8915" s="253" t="s">
        <v>554</v>
      </c>
      <c r="D8915" s="253" t="s">
        <v>4</v>
      </c>
      <c r="I8915" s="253"/>
      <c r="J8915" s="253">
        <f t="shared" si="141"/>
        <v>0</v>
      </c>
    </row>
    <row r="8916" spans="1:10">
      <c r="A8916" s="253">
        <v>9108</v>
      </c>
      <c r="B8916" s="253" t="s">
        <v>528</v>
      </c>
      <c r="C8916" s="253" t="s">
        <v>554</v>
      </c>
      <c r="D8916" s="253" t="s">
        <v>4</v>
      </c>
      <c r="I8916" s="253"/>
      <c r="J8916" s="253">
        <f t="shared" si="141"/>
        <v>0</v>
      </c>
    </row>
    <row r="8917" spans="1:10">
      <c r="A8917" s="253">
        <v>9109</v>
      </c>
      <c r="B8917" s="253" t="s">
        <v>528</v>
      </c>
      <c r="C8917" s="253" t="s">
        <v>554</v>
      </c>
      <c r="D8917" s="253" t="s">
        <v>4</v>
      </c>
      <c r="I8917" s="253"/>
      <c r="J8917" s="253">
        <f t="shared" si="141"/>
        <v>0</v>
      </c>
    </row>
    <row r="8918" spans="1:10">
      <c r="A8918" s="253">
        <v>9110</v>
      </c>
      <c r="B8918" s="253" t="s">
        <v>528</v>
      </c>
      <c r="C8918" s="253" t="s">
        <v>554</v>
      </c>
      <c r="D8918" s="253" t="s">
        <v>4</v>
      </c>
      <c r="I8918" s="253"/>
      <c r="J8918" s="253">
        <f t="shared" si="141"/>
        <v>0</v>
      </c>
    </row>
    <row r="8919" spans="1:10">
      <c r="A8919" s="253">
        <v>9111</v>
      </c>
      <c r="B8919" s="253" t="s">
        <v>528</v>
      </c>
      <c r="C8919" s="253" t="s">
        <v>554</v>
      </c>
      <c r="D8919" s="253" t="s">
        <v>4</v>
      </c>
      <c r="I8919" s="253"/>
      <c r="J8919" s="253">
        <f t="shared" si="141"/>
        <v>0</v>
      </c>
    </row>
    <row r="8920" spans="1:10">
      <c r="A8920" s="253">
        <v>9112</v>
      </c>
      <c r="B8920" s="253" t="s">
        <v>528</v>
      </c>
      <c r="C8920" s="253" t="s">
        <v>554</v>
      </c>
      <c r="D8920" s="253" t="s">
        <v>4</v>
      </c>
      <c r="I8920" s="253"/>
      <c r="J8920" s="253">
        <f t="shared" si="141"/>
        <v>0</v>
      </c>
    </row>
    <row r="8921" spans="1:10">
      <c r="A8921" s="253">
        <v>9113</v>
      </c>
      <c r="B8921" s="253" t="s">
        <v>528</v>
      </c>
      <c r="C8921" s="253" t="s">
        <v>554</v>
      </c>
      <c r="D8921" s="253" t="s">
        <v>4</v>
      </c>
      <c r="I8921" s="253"/>
      <c r="J8921" s="253">
        <f t="shared" si="141"/>
        <v>0</v>
      </c>
    </row>
    <row r="8922" spans="1:10">
      <c r="A8922" s="253">
        <v>9114</v>
      </c>
      <c r="B8922" s="253" t="s">
        <v>528</v>
      </c>
      <c r="C8922" s="253" t="s">
        <v>554</v>
      </c>
      <c r="D8922" s="253" t="s">
        <v>4</v>
      </c>
      <c r="I8922" s="253"/>
      <c r="J8922" s="253">
        <f t="shared" si="141"/>
        <v>0</v>
      </c>
    </row>
    <row r="8923" spans="1:10">
      <c r="A8923" s="253">
        <v>9115</v>
      </c>
      <c r="B8923" s="253" t="s">
        <v>528</v>
      </c>
      <c r="C8923" s="253" t="s">
        <v>554</v>
      </c>
      <c r="D8923" s="253" t="s">
        <v>4</v>
      </c>
      <c r="I8923" s="253"/>
      <c r="J8923" s="253">
        <f t="shared" si="141"/>
        <v>0</v>
      </c>
    </row>
    <row r="8924" spans="1:10">
      <c r="A8924" s="253">
        <v>9116</v>
      </c>
      <c r="B8924" s="253" t="s">
        <v>528</v>
      </c>
      <c r="C8924" s="253" t="s">
        <v>554</v>
      </c>
      <c r="D8924" s="253" t="s">
        <v>4</v>
      </c>
      <c r="I8924" s="253"/>
      <c r="J8924" s="253">
        <f t="shared" si="141"/>
        <v>0</v>
      </c>
    </row>
    <row r="8925" spans="1:10">
      <c r="A8925" s="253">
        <v>9117</v>
      </c>
      <c r="B8925" s="253" t="s">
        <v>528</v>
      </c>
      <c r="C8925" s="253" t="s">
        <v>554</v>
      </c>
      <c r="D8925" s="253" t="s">
        <v>4</v>
      </c>
      <c r="I8925" s="253"/>
      <c r="J8925" s="253">
        <f t="shared" si="141"/>
        <v>0</v>
      </c>
    </row>
    <row r="8926" spans="1:10">
      <c r="A8926" s="253">
        <v>9118</v>
      </c>
      <c r="B8926" s="253" t="s">
        <v>528</v>
      </c>
      <c r="C8926" s="253" t="s">
        <v>554</v>
      </c>
      <c r="D8926" s="253" t="s">
        <v>4</v>
      </c>
      <c r="I8926" s="253"/>
      <c r="J8926" s="253">
        <f t="shared" si="141"/>
        <v>0</v>
      </c>
    </row>
    <row r="8927" spans="1:10">
      <c r="A8927" s="253">
        <v>9119</v>
      </c>
      <c r="B8927" s="253" t="s">
        <v>528</v>
      </c>
      <c r="C8927" s="253" t="s">
        <v>554</v>
      </c>
      <c r="D8927" s="253" t="s">
        <v>4</v>
      </c>
      <c r="I8927" s="253"/>
      <c r="J8927" s="253">
        <f t="shared" si="141"/>
        <v>0</v>
      </c>
    </row>
    <row r="8928" spans="1:10">
      <c r="A8928" s="253">
        <v>9120</v>
      </c>
      <c r="B8928" s="253" t="s">
        <v>528</v>
      </c>
      <c r="C8928" s="253" t="s">
        <v>554</v>
      </c>
      <c r="D8928" s="253" t="s">
        <v>4</v>
      </c>
      <c r="I8928" s="253"/>
      <c r="J8928" s="253">
        <f t="shared" si="141"/>
        <v>0</v>
      </c>
    </row>
    <row r="8929" spans="1:10">
      <c r="A8929" s="253">
        <v>9121</v>
      </c>
      <c r="B8929" s="253" t="s">
        <v>528</v>
      </c>
      <c r="C8929" s="253" t="s">
        <v>554</v>
      </c>
      <c r="D8929" s="253" t="s">
        <v>4</v>
      </c>
      <c r="I8929" s="253"/>
      <c r="J8929" s="253">
        <f t="shared" si="141"/>
        <v>0</v>
      </c>
    </row>
    <row r="8930" spans="1:10">
      <c r="A8930" s="253">
        <v>9122</v>
      </c>
      <c r="B8930" s="253" t="s">
        <v>528</v>
      </c>
      <c r="C8930" s="253" t="s">
        <v>554</v>
      </c>
      <c r="D8930" s="253" t="s">
        <v>4</v>
      </c>
      <c r="I8930" s="253"/>
      <c r="J8930" s="253">
        <f t="shared" si="141"/>
        <v>0</v>
      </c>
    </row>
    <row r="8931" spans="1:10">
      <c r="A8931" s="253">
        <v>9123</v>
      </c>
      <c r="B8931" s="253" t="s">
        <v>528</v>
      </c>
      <c r="C8931" s="253" t="s">
        <v>554</v>
      </c>
      <c r="D8931" s="253" t="s">
        <v>4</v>
      </c>
      <c r="I8931" s="253"/>
      <c r="J8931" s="253">
        <f t="shared" si="141"/>
        <v>0</v>
      </c>
    </row>
    <row r="8932" spans="1:10">
      <c r="A8932" s="253">
        <v>9124</v>
      </c>
      <c r="B8932" s="253" t="s">
        <v>528</v>
      </c>
      <c r="C8932" s="253" t="s">
        <v>554</v>
      </c>
      <c r="D8932" s="253" t="s">
        <v>4</v>
      </c>
      <c r="I8932" s="253"/>
      <c r="J8932" s="253">
        <f t="shared" si="141"/>
        <v>0</v>
      </c>
    </row>
    <row r="8933" spans="1:10">
      <c r="A8933" s="253">
        <v>9125</v>
      </c>
      <c r="B8933" s="253" t="s">
        <v>528</v>
      </c>
      <c r="C8933" s="253" t="s">
        <v>554</v>
      </c>
      <c r="D8933" s="253" t="s">
        <v>4</v>
      </c>
      <c r="I8933" s="253"/>
      <c r="J8933" s="253">
        <f t="shared" si="141"/>
        <v>0</v>
      </c>
    </row>
    <row r="8934" spans="1:10">
      <c r="A8934" s="253">
        <v>9126</v>
      </c>
      <c r="B8934" s="253" t="s">
        <v>528</v>
      </c>
      <c r="C8934" s="253" t="s">
        <v>554</v>
      </c>
      <c r="D8934" s="253" t="s">
        <v>4</v>
      </c>
      <c r="I8934" s="253"/>
      <c r="J8934" s="253">
        <f t="shared" si="141"/>
        <v>0</v>
      </c>
    </row>
    <row r="8935" spans="1:10">
      <c r="A8935" s="253">
        <v>9127</v>
      </c>
      <c r="B8935" s="253" t="s">
        <v>528</v>
      </c>
      <c r="C8935" s="253" t="s">
        <v>554</v>
      </c>
      <c r="D8935" s="253" t="s">
        <v>4</v>
      </c>
      <c r="I8935" s="253"/>
      <c r="J8935" s="253">
        <f t="shared" si="141"/>
        <v>0</v>
      </c>
    </row>
    <row r="8936" spans="1:10">
      <c r="A8936" s="253">
        <v>9128</v>
      </c>
      <c r="B8936" s="253" t="s">
        <v>528</v>
      </c>
      <c r="C8936" s="253" t="s">
        <v>554</v>
      </c>
      <c r="D8936" s="253" t="s">
        <v>4</v>
      </c>
      <c r="I8936" s="253"/>
      <c r="J8936" s="253">
        <f t="shared" si="141"/>
        <v>0</v>
      </c>
    </row>
    <row r="8937" spans="1:10">
      <c r="A8937" s="253">
        <v>9129</v>
      </c>
      <c r="B8937" s="253" t="s">
        <v>528</v>
      </c>
      <c r="C8937" s="253" t="s">
        <v>554</v>
      </c>
      <c r="D8937" s="253" t="s">
        <v>4</v>
      </c>
      <c r="I8937" s="253"/>
      <c r="J8937" s="253">
        <f t="shared" si="141"/>
        <v>0</v>
      </c>
    </row>
    <row r="8938" spans="1:10">
      <c r="A8938" s="253">
        <v>9130</v>
      </c>
      <c r="B8938" s="253" t="s">
        <v>528</v>
      </c>
      <c r="C8938" s="253" t="s">
        <v>554</v>
      </c>
      <c r="D8938" s="253" t="s">
        <v>4</v>
      </c>
      <c r="I8938" s="253"/>
      <c r="J8938" s="253">
        <f t="shared" si="141"/>
        <v>0</v>
      </c>
    </row>
    <row r="8939" spans="1:10">
      <c r="A8939" s="253">
        <v>9131</v>
      </c>
      <c r="B8939" s="253" t="s">
        <v>528</v>
      </c>
      <c r="C8939" s="253" t="s">
        <v>554</v>
      </c>
      <c r="D8939" s="253" t="s">
        <v>4</v>
      </c>
      <c r="I8939" s="253"/>
      <c r="J8939" s="253">
        <f t="shared" si="141"/>
        <v>0</v>
      </c>
    </row>
    <row r="8940" spans="1:10">
      <c r="A8940" s="253">
        <v>9132</v>
      </c>
      <c r="B8940" s="253" t="s">
        <v>528</v>
      </c>
      <c r="C8940" s="253" t="s">
        <v>554</v>
      </c>
      <c r="D8940" s="253" t="s">
        <v>4</v>
      </c>
      <c r="I8940" s="253"/>
      <c r="J8940" s="253">
        <f t="shared" si="141"/>
        <v>0</v>
      </c>
    </row>
    <row r="8941" spans="1:10">
      <c r="A8941" s="253">
        <v>9133</v>
      </c>
      <c r="B8941" s="253" t="s">
        <v>528</v>
      </c>
      <c r="C8941" s="253" t="s">
        <v>554</v>
      </c>
      <c r="D8941" s="253" t="s">
        <v>4</v>
      </c>
      <c r="I8941" s="253"/>
      <c r="J8941" s="253">
        <f t="shared" si="141"/>
        <v>0</v>
      </c>
    </row>
    <row r="8942" spans="1:10">
      <c r="A8942" s="253">
        <v>9134</v>
      </c>
      <c r="B8942" s="253" t="s">
        <v>528</v>
      </c>
      <c r="C8942" s="253" t="s">
        <v>554</v>
      </c>
      <c r="D8942" s="253" t="s">
        <v>4</v>
      </c>
      <c r="I8942" s="253"/>
      <c r="J8942" s="253">
        <f t="shared" si="141"/>
        <v>0</v>
      </c>
    </row>
    <row r="8943" spans="1:10">
      <c r="A8943" s="253">
        <v>9135</v>
      </c>
      <c r="B8943" s="253" t="s">
        <v>528</v>
      </c>
      <c r="C8943" s="253" t="s">
        <v>554</v>
      </c>
      <c r="D8943" s="253" t="s">
        <v>4</v>
      </c>
      <c r="I8943" s="253"/>
      <c r="J8943" s="253">
        <f t="shared" si="141"/>
        <v>0</v>
      </c>
    </row>
    <row r="8944" spans="1:10">
      <c r="A8944" s="253">
        <v>9136</v>
      </c>
      <c r="B8944" s="253" t="s">
        <v>528</v>
      </c>
      <c r="C8944" s="253" t="s">
        <v>554</v>
      </c>
      <c r="D8944" s="253" t="s">
        <v>4</v>
      </c>
      <c r="I8944" s="253"/>
      <c r="J8944" s="253">
        <f t="shared" si="141"/>
        <v>0</v>
      </c>
    </row>
    <row r="8945" spans="1:10">
      <c r="A8945" s="253">
        <v>9137</v>
      </c>
      <c r="B8945" s="253" t="s">
        <v>528</v>
      </c>
      <c r="C8945" s="253" t="s">
        <v>554</v>
      </c>
      <c r="D8945" s="253" t="s">
        <v>4</v>
      </c>
      <c r="I8945" s="253"/>
      <c r="J8945" s="253">
        <f t="shared" si="141"/>
        <v>0</v>
      </c>
    </row>
    <row r="8946" spans="1:10">
      <c r="A8946" s="253">
        <v>9138</v>
      </c>
      <c r="B8946" s="253" t="s">
        <v>528</v>
      </c>
      <c r="C8946" s="253" t="s">
        <v>554</v>
      </c>
      <c r="D8946" s="253" t="s">
        <v>4</v>
      </c>
      <c r="I8946" s="253"/>
      <c r="J8946" s="253">
        <f t="shared" si="141"/>
        <v>0</v>
      </c>
    </row>
    <row r="8947" spans="1:10">
      <c r="A8947" s="253">
        <v>9139</v>
      </c>
      <c r="B8947" s="253" t="s">
        <v>528</v>
      </c>
      <c r="C8947" s="253" t="s">
        <v>554</v>
      </c>
      <c r="D8947" s="253" t="s">
        <v>4</v>
      </c>
      <c r="I8947" s="253"/>
      <c r="J8947" s="253">
        <f t="shared" si="141"/>
        <v>0</v>
      </c>
    </row>
    <row r="8948" spans="1:10">
      <c r="A8948" s="253">
        <v>9140</v>
      </c>
      <c r="B8948" s="253" t="s">
        <v>528</v>
      </c>
      <c r="C8948" s="253" t="s">
        <v>554</v>
      </c>
      <c r="D8948" s="253" t="s">
        <v>4</v>
      </c>
      <c r="I8948" s="253"/>
      <c r="J8948" s="253">
        <f t="shared" si="141"/>
        <v>0</v>
      </c>
    </row>
    <row r="8949" spans="1:10">
      <c r="A8949" s="253">
        <v>9141</v>
      </c>
      <c r="B8949" s="253" t="s">
        <v>528</v>
      </c>
      <c r="C8949" s="253" t="s">
        <v>554</v>
      </c>
      <c r="D8949" s="253" t="s">
        <v>4</v>
      </c>
      <c r="I8949" s="253"/>
      <c r="J8949" s="253">
        <f t="shared" si="141"/>
        <v>0</v>
      </c>
    </row>
    <row r="8950" spans="1:10">
      <c r="A8950" s="253">
        <v>9142</v>
      </c>
      <c r="B8950" s="253" t="s">
        <v>528</v>
      </c>
      <c r="C8950" s="253" t="s">
        <v>554</v>
      </c>
      <c r="D8950" s="253" t="s">
        <v>4</v>
      </c>
      <c r="I8950" s="253"/>
      <c r="J8950" s="253">
        <f t="shared" si="141"/>
        <v>0</v>
      </c>
    </row>
    <row r="8951" spans="1:10">
      <c r="A8951" s="253">
        <v>9143</v>
      </c>
      <c r="B8951" s="253" t="s">
        <v>528</v>
      </c>
      <c r="C8951" s="253" t="s">
        <v>554</v>
      </c>
      <c r="D8951" s="253" t="s">
        <v>4</v>
      </c>
      <c r="I8951" s="253"/>
      <c r="J8951" s="253">
        <f t="shared" si="141"/>
        <v>0</v>
      </c>
    </row>
    <row r="8952" spans="1:10">
      <c r="A8952" s="253">
        <v>9144</v>
      </c>
      <c r="B8952" s="253" t="s">
        <v>528</v>
      </c>
      <c r="C8952" s="253" t="s">
        <v>554</v>
      </c>
      <c r="D8952" s="253" t="s">
        <v>4</v>
      </c>
      <c r="I8952" s="253"/>
      <c r="J8952" s="253">
        <f t="shared" si="141"/>
        <v>0</v>
      </c>
    </row>
    <row r="8953" spans="1:10">
      <c r="A8953" s="253">
        <v>9145</v>
      </c>
      <c r="B8953" s="253" t="s">
        <v>528</v>
      </c>
      <c r="C8953" s="253" t="s">
        <v>554</v>
      </c>
      <c r="D8953" s="253" t="s">
        <v>4</v>
      </c>
      <c r="I8953" s="253"/>
      <c r="J8953" s="253">
        <f t="shared" si="141"/>
        <v>0</v>
      </c>
    </row>
    <row r="8954" spans="1:10">
      <c r="A8954" s="253">
        <v>9146</v>
      </c>
      <c r="B8954" s="253" t="s">
        <v>528</v>
      </c>
      <c r="C8954" s="253" t="s">
        <v>554</v>
      </c>
      <c r="D8954" s="253" t="s">
        <v>4</v>
      </c>
      <c r="I8954" s="253"/>
      <c r="J8954" s="253">
        <f t="shared" si="141"/>
        <v>0</v>
      </c>
    </row>
    <row r="8955" spans="1:10">
      <c r="A8955" s="253">
        <v>9147</v>
      </c>
      <c r="B8955" s="253" t="s">
        <v>528</v>
      </c>
      <c r="C8955" s="253" t="s">
        <v>554</v>
      </c>
      <c r="D8955" s="253" t="s">
        <v>4</v>
      </c>
      <c r="I8955" s="253"/>
      <c r="J8955" s="253">
        <f t="shared" si="141"/>
        <v>0</v>
      </c>
    </row>
    <row r="8956" spans="1:10">
      <c r="A8956" s="253">
        <v>9148</v>
      </c>
      <c r="B8956" s="253" t="s">
        <v>528</v>
      </c>
      <c r="C8956" s="253" t="s">
        <v>554</v>
      </c>
      <c r="D8956" s="253" t="s">
        <v>4</v>
      </c>
      <c r="I8956" s="253"/>
      <c r="J8956" s="253">
        <f t="shared" si="141"/>
        <v>0</v>
      </c>
    </row>
    <row r="8957" spans="1:10">
      <c r="A8957" s="253">
        <v>9149</v>
      </c>
      <c r="B8957" s="253" t="s">
        <v>528</v>
      </c>
      <c r="C8957" s="253" t="s">
        <v>554</v>
      </c>
      <c r="D8957" s="253" t="s">
        <v>4</v>
      </c>
      <c r="I8957" s="253"/>
      <c r="J8957" s="253">
        <f t="shared" si="141"/>
        <v>0</v>
      </c>
    </row>
    <row r="8958" spans="1:10">
      <c r="A8958" s="253">
        <v>9150</v>
      </c>
      <c r="B8958" s="253" t="s">
        <v>528</v>
      </c>
      <c r="C8958" s="253" t="s">
        <v>554</v>
      </c>
      <c r="D8958" s="253" t="s">
        <v>4</v>
      </c>
      <c r="I8958" s="253"/>
      <c r="J8958" s="253">
        <f t="shared" si="141"/>
        <v>0</v>
      </c>
    </row>
    <row r="8959" spans="1:10">
      <c r="A8959" s="253">
        <v>9151</v>
      </c>
      <c r="B8959" s="253" t="s">
        <v>528</v>
      </c>
      <c r="C8959" s="253" t="s">
        <v>554</v>
      </c>
      <c r="D8959" s="253" t="s">
        <v>4</v>
      </c>
      <c r="I8959" s="253"/>
      <c r="J8959" s="253">
        <f t="shared" si="141"/>
        <v>0</v>
      </c>
    </row>
    <row r="8960" spans="1:10">
      <c r="A8960" s="253">
        <v>9152</v>
      </c>
      <c r="B8960" s="253" t="s">
        <v>528</v>
      </c>
      <c r="C8960" s="253" t="s">
        <v>554</v>
      </c>
      <c r="D8960" s="253" t="s">
        <v>4</v>
      </c>
      <c r="I8960" s="253"/>
      <c r="J8960" s="253">
        <f t="shared" si="141"/>
        <v>0</v>
      </c>
    </row>
    <row r="8961" spans="1:10">
      <c r="A8961" s="253">
        <v>9153</v>
      </c>
      <c r="B8961" s="253" t="s">
        <v>528</v>
      </c>
      <c r="C8961" s="253" t="s">
        <v>554</v>
      </c>
      <c r="D8961" s="253" t="s">
        <v>4</v>
      </c>
      <c r="I8961" s="253"/>
      <c r="J8961" s="253">
        <f t="shared" si="141"/>
        <v>0</v>
      </c>
    </row>
    <row r="8962" spans="1:10">
      <c r="A8962" s="253">
        <v>9154</v>
      </c>
      <c r="B8962" s="253" t="s">
        <v>528</v>
      </c>
      <c r="C8962" s="253" t="s">
        <v>554</v>
      </c>
      <c r="D8962" s="253" t="s">
        <v>4</v>
      </c>
      <c r="I8962" s="253"/>
      <c r="J8962" s="253">
        <f t="shared" si="141"/>
        <v>0</v>
      </c>
    </row>
    <row r="8963" spans="1:10">
      <c r="A8963" s="253">
        <v>9155</v>
      </c>
      <c r="B8963" s="253" t="s">
        <v>528</v>
      </c>
      <c r="C8963" s="253" t="s">
        <v>554</v>
      </c>
      <c r="D8963" s="253" t="s">
        <v>4</v>
      </c>
      <c r="I8963" s="253"/>
      <c r="J8963" s="253">
        <f t="shared" si="141"/>
        <v>0</v>
      </c>
    </row>
    <row r="8964" spans="1:10">
      <c r="A8964" s="253">
        <v>9156</v>
      </c>
      <c r="B8964" s="253" t="s">
        <v>528</v>
      </c>
      <c r="C8964" s="253" t="s">
        <v>554</v>
      </c>
      <c r="D8964" s="253" t="s">
        <v>4</v>
      </c>
      <c r="I8964" s="253"/>
      <c r="J8964" s="253">
        <f t="shared" si="141"/>
        <v>0</v>
      </c>
    </row>
    <row r="8965" spans="1:10">
      <c r="A8965" s="253">
        <v>9157</v>
      </c>
      <c r="B8965" s="253" t="s">
        <v>528</v>
      </c>
      <c r="C8965" s="253" t="s">
        <v>554</v>
      </c>
      <c r="D8965" s="253" t="s">
        <v>4</v>
      </c>
      <c r="I8965" s="253"/>
      <c r="J8965" s="253">
        <f t="shared" si="141"/>
        <v>0</v>
      </c>
    </row>
    <row r="8966" spans="1:10">
      <c r="A8966" s="253">
        <v>9158</v>
      </c>
      <c r="B8966" s="253" t="s">
        <v>528</v>
      </c>
      <c r="C8966" s="253" t="s">
        <v>554</v>
      </c>
      <c r="D8966" s="253" t="s">
        <v>4</v>
      </c>
      <c r="I8966" s="253"/>
      <c r="J8966" s="253">
        <f t="shared" si="141"/>
        <v>0</v>
      </c>
    </row>
    <row r="8967" spans="1:10">
      <c r="A8967" s="253">
        <v>9159</v>
      </c>
      <c r="B8967" s="253" t="s">
        <v>528</v>
      </c>
      <c r="C8967" s="253" t="s">
        <v>554</v>
      </c>
      <c r="D8967" s="253" t="s">
        <v>4</v>
      </c>
      <c r="I8967" s="253"/>
      <c r="J8967" s="253">
        <f t="shared" si="141"/>
        <v>0</v>
      </c>
    </row>
    <row r="8968" spans="1:10">
      <c r="A8968" s="253">
        <v>9160</v>
      </c>
      <c r="B8968" s="253" t="s">
        <v>528</v>
      </c>
      <c r="C8968" s="253" t="s">
        <v>554</v>
      </c>
      <c r="D8968" s="253" t="s">
        <v>4</v>
      </c>
      <c r="I8968" s="253"/>
      <c r="J8968" s="253">
        <f t="shared" si="141"/>
        <v>0</v>
      </c>
    </row>
    <row r="8969" spans="1:10">
      <c r="A8969" s="253">
        <v>9161</v>
      </c>
      <c r="B8969" s="253" t="s">
        <v>528</v>
      </c>
      <c r="C8969" s="253" t="s">
        <v>554</v>
      </c>
      <c r="D8969" s="253" t="s">
        <v>4</v>
      </c>
      <c r="I8969" s="253"/>
      <c r="J8969" s="253">
        <f t="shared" ref="J8969:J9032" si="142">IF(E8969="Category 1",1,IF(E8969="Category 2",2,IF(E8969="Category 3",3,0)))</f>
        <v>0</v>
      </c>
    </row>
    <row r="8970" spans="1:10">
      <c r="A8970" s="253">
        <v>9162</v>
      </c>
      <c r="B8970" s="253" t="s">
        <v>528</v>
      </c>
      <c r="C8970" s="253" t="s">
        <v>554</v>
      </c>
      <c r="D8970" s="253" t="s">
        <v>4</v>
      </c>
      <c r="I8970" s="253"/>
      <c r="J8970" s="253">
        <f t="shared" si="142"/>
        <v>0</v>
      </c>
    </row>
    <row r="8971" spans="1:10">
      <c r="A8971" s="253">
        <v>9163</v>
      </c>
      <c r="B8971" s="253" t="s">
        <v>528</v>
      </c>
      <c r="C8971" s="253" t="s">
        <v>554</v>
      </c>
      <c r="D8971" s="253" t="s">
        <v>4</v>
      </c>
      <c r="I8971" s="253"/>
      <c r="J8971" s="253">
        <f t="shared" si="142"/>
        <v>0</v>
      </c>
    </row>
    <row r="8972" spans="1:10">
      <c r="A8972" s="253">
        <v>9164</v>
      </c>
      <c r="B8972" s="253" t="s">
        <v>528</v>
      </c>
      <c r="C8972" s="253" t="s">
        <v>554</v>
      </c>
      <c r="D8972" s="253" t="s">
        <v>4</v>
      </c>
      <c r="I8972" s="253"/>
      <c r="J8972" s="253">
        <f t="shared" si="142"/>
        <v>0</v>
      </c>
    </row>
    <row r="8973" spans="1:10">
      <c r="A8973" s="253">
        <v>9165</v>
      </c>
      <c r="B8973" s="253" t="s">
        <v>528</v>
      </c>
      <c r="C8973" s="253" t="s">
        <v>554</v>
      </c>
      <c r="D8973" s="253" t="s">
        <v>4</v>
      </c>
      <c r="I8973" s="253"/>
      <c r="J8973" s="253">
        <f t="shared" si="142"/>
        <v>0</v>
      </c>
    </row>
    <row r="8974" spans="1:10">
      <c r="A8974" s="253">
        <v>9166</v>
      </c>
      <c r="B8974" s="253" t="s">
        <v>528</v>
      </c>
      <c r="C8974" s="253" t="s">
        <v>554</v>
      </c>
      <c r="D8974" s="253" t="s">
        <v>4</v>
      </c>
      <c r="I8974" s="253"/>
      <c r="J8974" s="253">
        <f t="shared" si="142"/>
        <v>0</v>
      </c>
    </row>
    <row r="8975" spans="1:10">
      <c r="A8975" s="253">
        <v>9167</v>
      </c>
      <c r="B8975" s="253" t="s">
        <v>528</v>
      </c>
      <c r="C8975" s="253" t="s">
        <v>554</v>
      </c>
      <c r="D8975" s="253" t="s">
        <v>4</v>
      </c>
      <c r="I8975" s="253"/>
      <c r="J8975" s="253">
        <f t="shared" si="142"/>
        <v>0</v>
      </c>
    </row>
    <row r="8976" spans="1:10">
      <c r="A8976" s="253">
        <v>9168</v>
      </c>
      <c r="B8976" s="253" t="s">
        <v>528</v>
      </c>
      <c r="C8976" s="253" t="s">
        <v>554</v>
      </c>
      <c r="D8976" s="253" t="s">
        <v>4</v>
      </c>
      <c r="I8976" s="253"/>
      <c r="J8976" s="253">
        <f t="shared" si="142"/>
        <v>0</v>
      </c>
    </row>
    <row r="8977" spans="1:10">
      <c r="A8977" s="253">
        <v>9169</v>
      </c>
      <c r="B8977" s="253" t="s">
        <v>528</v>
      </c>
      <c r="C8977" s="253" t="s">
        <v>554</v>
      </c>
      <c r="D8977" s="253" t="s">
        <v>4</v>
      </c>
      <c r="I8977" s="253"/>
      <c r="J8977" s="253">
        <f t="shared" si="142"/>
        <v>0</v>
      </c>
    </row>
    <row r="8978" spans="1:10">
      <c r="A8978" s="253">
        <v>9170</v>
      </c>
      <c r="B8978" s="253" t="s">
        <v>528</v>
      </c>
      <c r="C8978" s="253" t="s">
        <v>554</v>
      </c>
      <c r="D8978" s="253" t="s">
        <v>4</v>
      </c>
      <c r="I8978" s="253"/>
      <c r="J8978" s="253">
        <f t="shared" si="142"/>
        <v>0</v>
      </c>
    </row>
    <row r="8979" spans="1:10">
      <c r="A8979" s="253">
        <v>9171</v>
      </c>
      <c r="B8979" s="253" t="s">
        <v>528</v>
      </c>
      <c r="C8979" s="253" t="s">
        <v>554</v>
      </c>
      <c r="D8979" s="253" t="s">
        <v>4</v>
      </c>
      <c r="I8979" s="253"/>
      <c r="J8979" s="253">
        <f t="shared" si="142"/>
        <v>0</v>
      </c>
    </row>
    <row r="8980" spans="1:10">
      <c r="A8980" s="253">
        <v>9172</v>
      </c>
      <c r="B8980" s="253" t="s">
        <v>528</v>
      </c>
      <c r="C8980" s="253" t="s">
        <v>554</v>
      </c>
      <c r="D8980" s="253" t="s">
        <v>4</v>
      </c>
      <c r="I8980" s="253"/>
      <c r="J8980" s="253">
        <f t="shared" si="142"/>
        <v>0</v>
      </c>
    </row>
    <row r="8981" spans="1:10">
      <c r="A8981" s="253">
        <v>9173</v>
      </c>
      <c r="B8981" s="253" t="s">
        <v>528</v>
      </c>
      <c r="C8981" s="253" t="s">
        <v>554</v>
      </c>
      <c r="D8981" s="253" t="s">
        <v>4</v>
      </c>
      <c r="I8981" s="253"/>
      <c r="J8981" s="253">
        <f t="shared" si="142"/>
        <v>0</v>
      </c>
    </row>
    <row r="8982" spans="1:10">
      <c r="A8982" s="253">
        <v>9174</v>
      </c>
      <c r="B8982" s="253" t="s">
        <v>528</v>
      </c>
      <c r="C8982" s="253" t="s">
        <v>554</v>
      </c>
      <c r="D8982" s="253" t="s">
        <v>4</v>
      </c>
      <c r="I8982" s="253"/>
      <c r="J8982" s="253">
        <f t="shared" si="142"/>
        <v>0</v>
      </c>
    </row>
    <row r="8983" spans="1:10">
      <c r="A8983" s="253">
        <v>9175</v>
      </c>
      <c r="B8983" s="253" t="s">
        <v>528</v>
      </c>
      <c r="C8983" s="253" t="s">
        <v>554</v>
      </c>
      <c r="D8983" s="253" t="s">
        <v>4</v>
      </c>
      <c r="I8983" s="253"/>
      <c r="J8983" s="253">
        <f t="shared" si="142"/>
        <v>0</v>
      </c>
    </row>
    <row r="8984" spans="1:10">
      <c r="A8984" s="253">
        <v>9176</v>
      </c>
      <c r="B8984" s="253" t="s">
        <v>528</v>
      </c>
      <c r="C8984" s="253" t="s">
        <v>554</v>
      </c>
      <c r="D8984" s="253" t="s">
        <v>4</v>
      </c>
      <c r="I8984" s="253"/>
      <c r="J8984" s="253">
        <f t="shared" si="142"/>
        <v>0</v>
      </c>
    </row>
    <row r="8985" spans="1:10">
      <c r="A8985" s="253">
        <v>9177</v>
      </c>
      <c r="B8985" s="253" t="s">
        <v>528</v>
      </c>
      <c r="C8985" s="253" t="s">
        <v>554</v>
      </c>
      <c r="D8985" s="253" t="s">
        <v>4</v>
      </c>
      <c r="I8985" s="253"/>
      <c r="J8985" s="253">
        <f t="shared" si="142"/>
        <v>0</v>
      </c>
    </row>
    <row r="8986" spans="1:10">
      <c r="A8986" s="253">
        <v>9178</v>
      </c>
      <c r="B8986" s="253" t="s">
        <v>528</v>
      </c>
      <c r="C8986" s="253" t="s">
        <v>554</v>
      </c>
      <c r="D8986" s="253" t="s">
        <v>4</v>
      </c>
      <c r="I8986" s="253"/>
      <c r="J8986" s="253">
        <f t="shared" si="142"/>
        <v>0</v>
      </c>
    </row>
    <row r="8987" spans="1:10">
      <c r="A8987" s="253">
        <v>9179</v>
      </c>
      <c r="B8987" s="253" t="s">
        <v>528</v>
      </c>
      <c r="C8987" s="253" t="s">
        <v>554</v>
      </c>
      <c r="D8987" s="253" t="s">
        <v>4</v>
      </c>
      <c r="I8987" s="253"/>
      <c r="J8987" s="253">
        <f t="shared" si="142"/>
        <v>0</v>
      </c>
    </row>
    <row r="8988" spans="1:10">
      <c r="A8988" s="253">
        <v>9180</v>
      </c>
      <c r="B8988" s="253" t="s">
        <v>528</v>
      </c>
      <c r="C8988" s="253" t="s">
        <v>554</v>
      </c>
      <c r="D8988" s="253" t="s">
        <v>4</v>
      </c>
      <c r="I8988" s="253"/>
      <c r="J8988" s="253">
        <f t="shared" si="142"/>
        <v>0</v>
      </c>
    </row>
    <row r="8989" spans="1:10">
      <c r="A8989" s="253">
        <v>9181</v>
      </c>
      <c r="B8989" s="253" t="s">
        <v>528</v>
      </c>
      <c r="C8989" s="253" t="s">
        <v>554</v>
      </c>
      <c r="D8989" s="253" t="s">
        <v>4</v>
      </c>
      <c r="I8989" s="253"/>
      <c r="J8989" s="253">
        <f t="shared" si="142"/>
        <v>0</v>
      </c>
    </row>
    <row r="8990" spans="1:10">
      <c r="A8990" s="253">
        <v>9182</v>
      </c>
      <c r="B8990" s="253" t="s">
        <v>528</v>
      </c>
      <c r="C8990" s="253" t="s">
        <v>554</v>
      </c>
      <c r="D8990" s="253" t="s">
        <v>4</v>
      </c>
      <c r="I8990" s="253"/>
      <c r="J8990" s="253">
        <f t="shared" si="142"/>
        <v>0</v>
      </c>
    </row>
    <row r="8991" spans="1:10">
      <c r="A8991" s="253">
        <v>9183</v>
      </c>
      <c r="B8991" s="253" t="s">
        <v>528</v>
      </c>
      <c r="C8991" s="253" t="s">
        <v>554</v>
      </c>
      <c r="D8991" s="253" t="s">
        <v>4</v>
      </c>
      <c r="I8991" s="253"/>
      <c r="J8991" s="253">
        <f t="shared" si="142"/>
        <v>0</v>
      </c>
    </row>
    <row r="8992" spans="1:10">
      <c r="A8992" s="253">
        <v>9184</v>
      </c>
      <c r="B8992" s="253" t="s">
        <v>528</v>
      </c>
      <c r="C8992" s="253" t="s">
        <v>554</v>
      </c>
      <c r="D8992" s="253" t="s">
        <v>4</v>
      </c>
      <c r="I8992" s="253"/>
      <c r="J8992" s="253">
        <f t="shared" si="142"/>
        <v>0</v>
      </c>
    </row>
    <row r="8993" spans="1:10">
      <c r="A8993" s="253">
        <v>9185</v>
      </c>
      <c r="B8993" s="253" t="s">
        <v>528</v>
      </c>
      <c r="C8993" s="253" t="s">
        <v>554</v>
      </c>
      <c r="D8993" s="253" t="s">
        <v>4</v>
      </c>
      <c r="I8993" s="253"/>
      <c r="J8993" s="253">
        <f t="shared" si="142"/>
        <v>0</v>
      </c>
    </row>
    <row r="8994" spans="1:10">
      <c r="A8994" s="253">
        <v>9186</v>
      </c>
      <c r="B8994" s="253" t="s">
        <v>528</v>
      </c>
      <c r="C8994" s="253" t="s">
        <v>554</v>
      </c>
      <c r="D8994" s="253" t="s">
        <v>4</v>
      </c>
      <c r="I8994" s="253"/>
      <c r="J8994" s="253">
        <f t="shared" si="142"/>
        <v>0</v>
      </c>
    </row>
    <row r="8995" spans="1:10">
      <c r="A8995" s="253">
        <v>9187</v>
      </c>
      <c r="B8995" s="253" t="s">
        <v>528</v>
      </c>
      <c r="C8995" s="253" t="s">
        <v>554</v>
      </c>
      <c r="D8995" s="253" t="s">
        <v>4</v>
      </c>
      <c r="I8995" s="253"/>
      <c r="J8995" s="253">
        <f t="shared" si="142"/>
        <v>0</v>
      </c>
    </row>
    <row r="8996" spans="1:10">
      <c r="A8996" s="253">
        <v>9188</v>
      </c>
      <c r="B8996" s="253" t="s">
        <v>528</v>
      </c>
      <c r="C8996" s="253" t="s">
        <v>554</v>
      </c>
      <c r="D8996" s="253" t="s">
        <v>4</v>
      </c>
      <c r="I8996" s="253"/>
      <c r="J8996" s="253">
        <f t="shared" si="142"/>
        <v>0</v>
      </c>
    </row>
    <row r="8997" spans="1:10">
      <c r="A8997" s="253">
        <v>9189</v>
      </c>
      <c r="B8997" s="253" t="s">
        <v>528</v>
      </c>
      <c r="C8997" s="253" t="s">
        <v>554</v>
      </c>
      <c r="D8997" s="253" t="s">
        <v>4</v>
      </c>
      <c r="I8997" s="253"/>
      <c r="J8997" s="253">
        <f t="shared" si="142"/>
        <v>0</v>
      </c>
    </row>
    <row r="8998" spans="1:10">
      <c r="A8998" s="253">
        <v>9190</v>
      </c>
      <c r="B8998" s="253" t="s">
        <v>528</v>
      </c>
      <c r="C8998" s="253" t="s">
        <v>554</v>
      </c>
      <c r="D8998" s="253" t="s">
        <v>4</v>
      </c>
      <c r="I8998" s="253"/>
      <c r="J8998" s="253">
        <f t="shared" si="142"/>
        <v>0</v>
      </c>
    </row>
    <row r="8999" spans="1:10">
      <c r="A8999" s="253">
        <v>9191</v>
      </c>
      <c r="B8999" s="253" t="s">
        <v>528</v>
      </c>
      <c r="C8999" s="253" t="s">
        <v>554</v>
      </c>
      <c r="D8999" s="253" t="s">
        <v>4</v>
      </c>
      <c r="I8999" s="253"/>
      <c r="J8999" s="253">
        <f t="shared" si="142"/>
        <v>0</v>
      </c>
    </row>
    <row r="9000" spans="1:10">
      <c r="A9000" s="253">
        <v>9192</v>
      </c>
      <c r="B9000" s="253" t="s">
        <v>528</v>
      </c>
      <c r="C9000" s="253" t="s">
        <v>554</v>
      </c>
      <c r="D9000" s="253" t="s">
        <v>4</v>
      </c>
      <c r="I9000" s="253"/>
      <c r="J9000" s="253">
        <f t="shared" si="142"/>
        <v>0</v>
      </c>
    </row>
    <row r="9001" spans="1:10">
      <c r="A9001" s="253">
        <v>9193</v>
      </c>
      <c r="B9001" s="253" t="s">
        <v>528</v>
      </c>
      <c r="C9001" s="253" t="s">
        <v>554</v>
      </c>
      <c r="D9001" s="253" t="s">
        <v>4</v>
      </c>
      <c r="I9001" s="253"/>
      <c r="J9001" s="253">
        <f t="shared" si="142"/>
        <v>0</v>
      </c>
    </row>
    <row r="9002" spans="1:10">
      <c r="A9002" s="253">
        <v>9194</v>
      </c>
      <c r="B9002" s="253" t="s">
        <v>528</v>
      </c>
      <c r="C9002" s="253" t="s">
        <v>554</v>
      </c>
      <c r="D9002" s="253" t="s">
        <v>4</v>
      </c>
      <c r="I9002" s="253"/>
      <c r="J9002" s="253">
        <f t="shared" si="142"/>
        <v>0</v>
      </c>
    </row>
    <row r="9003" spans="1:10">
      <c r="A9003" s="253">
        <v>9195</v>
      </c>
      <c r="B9003" s="253" t="s">
        <v>528</v>
      </c>
      <c r="C9003" s="253" t="s">
        <v>554</v>
      </c>
      <c r="D9003" s="253" t="s">
        <v>4</v>
      </c>
      <c r="I9003" s="253"/>
      <c r="J9003" s="253">
        <f t="shared" si="142"/>
        <v>0</v>
      </c>
    </row>
    <row r="9004" spans="1:10">
      <c r="A9004" s="253">
        <v>9196</v>
      </c>
      <c r="B9004" s="253" t="s">
        <v>528</v>
      </c>
      <c r="C9004" s="253" t="s">
        <v>554</v>
      </c>
      <c r="D9004" s="253" t="s">
        <v>4</v>
      </c>
      <c r="I9004" s="253"/>
      <c r="J9004" s="253">
        <f t="shared" si="142"/>
        <v>0</v>
      </c>
    </row>
    <row r="9005" spans="1:10">
      <c r="A9005" s="253">
        <v>9197</v>
      </c>
      <c r="B9005" s="253" t="s">
        <v>528</v>
      </c>
      <c r="C9005" s="253" t="s">
        <v>554</v>
      </c>
      <c r="D9005" s="253" t="s">
        <v>4</v>
      </c>
      <c r="I9005" s="253"/>
      <c r="J9005" s="253">
        <f t="shared" si="142"/>
        <v>0</v>
      </c>
    </row>
    <row r="9006" spans="1:10">
      <c r="A9006" s="253">
        <v>9198</v>
      </c>
      <c r="B9006" s="253" t="s">
        <v>528</v>
      </c>
      <c r="C9006" s="253" t="s">
        <v>554</v>
      </c>
      <c r="D9006" s="253" t="s">
        <v>4</v>
      </c>
      <c r="I9006" s="253"/>
      <c r="J9006" s="253">
        <f t="shared" si="142"/>
        <v>0</v>
      </c>
    </row>
    <row r="9007" spans="1:10">
      <c r="A9007" s="253">
        <v>9199</v>
      </c>
      <c r="B9007" s="253" t="s">
        <v>528</v>
      </c>
      <c r="C9007" s="253" t="s">
        <v>554</v>
      </c>
      <c r="D9007" s="253" t="s">
        <v>4</v>
      </c>
      <c r="I9007" s="253"/>
      <c r="J9007" s="253">
        <f t="shared" si="142"/>
        <v>0</v>
      </c>
    </row>
    <row r="9008" spans="1:10">
      <c r="A9008" s="253">
        <v>9200</v>
      </c>
      <c r="B9008" s="253" t="s">
        <v>528</v>
      </c>
      <c r="C9008" s="253" t="s">
        <v>554</v>
      </c>
      <c r="D9008" s="253" t="s">
        <v>4</v>
      </c>
      <c r="I9008" s="253"/>
      <c r="J9008" s="253">
        <f t="shared" si="142"/>
        <v>0</v>
      </c>
    </row>
    <row r="9009" spans="1:10">
      <c r="A9009" s="253">
        <v>9201</v>
      </c>
      <c r="B9009" s="253" t="s">
        <v>528</v>
      </c>
      <c r="C9009" s="253" t="s">
        <v>554</v>
      </c>
      <c r="D9009" s="253" t="s">
        <v>4</v>
      </c>
      <c r="I9009" s="253"/>
      <c r="J9009" s="253">
        <f t="shared" si="142"/>
        <v>0</v>
      </c>
    </row>
    <row r="9010" spans="1:10">
      <c r="A9010" s="253">
        <v>9202</v>
      </c>
      <c r="B9010" s="253" t="s">
        <v>528</v>
      </c>
      <c r="C9010" s="253" t="s">
        <v>554</v>
      </c>
      <c r="D9010" s="253" t="s">
        <v>4</v>
      </c>
      <c r="I9010" s="253"/>
      <c r="J9010" s="253">
        <f t="shared" si="142"/>
        <v>0</v>
      </c>
    </row>
    <row r="9011" spans="1:10">
      <c r="A9011" s="253">
        <v>9203</v>
      </c>
      <c r="B9011" s="253" t="s">
        <v>528</v>
      </c>
      <c r="C9011" s="253" t="s">
        <v>554</v>
      </c>
      <c r="D9011" s="253" t="s">
        <v>4</v>
      </c>
      <c r="I9011" s="253"/>
      <c r="J9011" s="253">
        <f t="shared" si="142"/>
        <v>0</v>
      </c>
    </row>
    <row r="9012" spans="1:10">
      <c r="A9012" s="253">
        <v>9204</v>
      </c>
      <c r="B9012" s="253" t="s">
        <v>528</v>
      </c>
      <c r="C9012" s="253" t="s">
        <v>554</v>
      </c>
      <c r="D9012" s="253" t="s">
        <v>4</v>
      </c>
      <c r="I9012" s="253"/>
      <c r="J9012" s="253">
        <f t="shared" si="142"/>
        <v>0</v>
      </c>
    </row>
    <row r="9013" spans="1:10">
      <c r="A9013" s="253">
        <v>9205</v>
      </c>
      <c r="B9013" s="253" t="s">
        <v>528</v>
      </c>
      <c r="C9013" s="253" t="s">
        <v>554</v>
      </c>
      <c r="D9013" s="253" t="s">
        <v>4</v>
      </c>
      <c r="I9013" s="253"/>
      <c r="J9013" s="253">
        <f t="shared" si="142"/>
        <v>0</v>
      </c>
    </row>
    <row r="9014" spans="1:10">
      <c r="A9014" s="253">
        <v>9206</v>
      </c>
      <c r="B9014" s="253" t="s">
        <v>528</v>
      </c>
      <c r="C9014" s="253" t="s">
        <v>554</v>
      </c>
      <c r="D9014" s="253" t="s">
        <v>4</v>
      </c>
      <c r="I9014" s="253"/>
      <c r="J9014" s="253">
        <f t="shared" si="142"/>
        <v>0</v>
      </c>
    </row>
    <row r="9015" spans="1:10">
      <c r="A9015" s="253">
        <v>9207</v>
      </c>
      <c r="B9015" s="253" t="s">
        <v>528</v>
      </c>
      <c r="C9015" s="253" t="s">
        <v>554</v>
      </c>
      <c r="D9015" s="253" t="s">
        <v>4</v>
      </c>
      <c r="I9015" s="253"/>
      <c r="J9015" s="253">
        <f t="shared" si="142"/>
        <v>0</v>
      </c>
    </row>
    <row r="9016" spans="1:10">
      <c r="A9016" s="253">
        <v>9208</v>
      </c>
      <c r="B9016" s="253" t="s">
        <v>528</v>
      </c>
      <c r="C9016" s="253" t="s">
        <v>554</v>
      </c>
      <c r="D9016" s="253" t="s">
        <v>4</v>
      </c>
      <c r="I9016" s="253"/>
      <c r="J9016" s="253">
        <f t="shared" si="142"/>
        <v>0</v>
      </c>
    </row>
    <row r="9017" spans="1:10">
      <c r="A9017" s="253">
        <v>9209</v>
      </c>
      <c r="B9017" s="253" t="s">
        <v>528</v>
      </c>
      <c r="C9017" s="253" t="s">
        <v>554</v>
      </c>
      <c r="D9017" s="253" t="s">
        <v>4</v>
      </c>
      <c r="I9017" s="253"/>
      <c r="J9017" s="253">
        <f t="shared" si="142"/>
        <v>0</v>
      </c>
    </row>
    <row r="9018" spans="1:10">
      <c r="A9018" s="253">
        <v>9210</v>
      </c>
      <c r="B9018" s="253" t="s">
        <v>528</v>
      </c>
      <c r="C9018" s="253" t="s">
        <v>554</v>
      </c>
      <c r="D9018" s="253" t="s">
        <v>4</v>
      </c>
      <c r="I9018" s="253"/>
      <c r="J9018" s="253">
        <f t="shared" si="142"/>
        <v>0</v>
      </c>
    </row>
    <row r="9019" spans="1:10">
      <c r="A9019" s="253">
        <v>9211</v>
      </c>
      <c r="B9019" s="253" t="s">
        <v>528</v>
      </c>
      <c r="C9019" s="253" t="s">
        <v>554</v>
      </c>
      <c r="D9019" s="253" t="s">
        <v>4</v>
      </c>
      <c r="I9019" s="253"/>
      <c r="J9019" s="253">
        <f t="shared" si="142"/>
        <v>0</v>
      </c>
    </row>
    <row r="9020" spans="1:10">
      <c r="A9020" s="253">
        <v>9212</v>
      </c>
      <c r="B9020" s="253" t="s">
        <v>528</v>
      </c>
      <c r="C9020" s="253" t="s">
        <v>554</v>
      </c>
      <c r="D9020" s="253" t="s">
        <v>4</v>
      </c>
      <c r="I9020" s="253"/>
      <c r="J9020" s="253">
        <f t="shared" si="142"/>
        <v>0</v>
      </c>
    </row>
    <row r="9021" spans="1:10">
      <c r="A9021" s="253">
        <v>9213</v>
      </c>
      <c r="B9021" s="253" t="s">
        <v>528</v>
      </c>
      <c r="C9021" s="253" t="s">
        <v>554</v>
      </c>
      <c r="D9021" s="253" t="s">
        <v>4</v>
      </c>
      <c r="I9021" s="253"/>
      <c r="J9021" s="253">
        <f t="shared" si="142"/>
        <v>0</v>
      </c>
    </row>
    <row r="9022" spans="1:10">
      <c r="A9022" s="253">
        <v>9214</v>
      </c>
      <c r="B9022" s="253" t="s">
        <v>528</v>
      </c>
      <c r="C9022" s="253" t="s">
        <v>554</v>
      </c>
      <c r="D9022" s="253" t="s">
        <v>4</v>
      </c>
      <c r="I9022" s="253"/>
      <c r="J9022" s="253">
        <f t="shared" si="142"/>
        <v>0</v>
      </c>
    </row>
    <row r="9023" spans="1:10">
      <c r="A9023" s="253">
        <v>9215</v>
      </c>
      <c r="B9023" s="253" t="s">
        <v>528</v>
      </c>
      <c r="C9023" s="253" t="s">
        <v>554</v>
      </c>
      <c r="D9023" s="253" t="s">
        <v>4</v>
      </c>
      <c r="I9023" s="253"/>
      <c r="J9023" s="253">
        <f t="shared" si="142"/>
        <v>0</v>
      </c>
    </row>
    <row r="9024" spans="1:10">
      <c r="A9024" s="253">
        <v>9216</v>
      </c>
      <c r="B9024" s="253" t="s">
        <v>528</v>
      </c>
      <c r="C9024" s="253" t="s">
        <v>554</v>
      </c>
      <c r="D9024" s="253" t="s">
        <v>4</v>
      </c>
      <c r="I9024" s="253"/>
      <c r="J9024" s="253">
        <f t="shared" si="142"/>
        <v>0</v>
      </c>
    </row>
    <row r="9025" spans="1:10">
      <c r="A9025" s="253">
        <v>9217</v>
      </c>
      <c r="B9025" s="253" t="s">
        <v>528</v>
      </c>
      <c r="C9025" s="253" t="s">
        <v>554</v>
      </c>
      <c r="D9025" s="253" t="s">
        <v>4</v>
      </c>
      <c r="I9025" s="253"/>
      <c r="J9025" s="253">
        <f t="shared" si="142"/>
        <v>0</v>
      </c>
    </row>
    <row r="9026" spans="1:10">
      <c r="A9026" s="253">
        <v>9218</v>
      </c>
      <c r="B9026" s="253" t="s">
        <v>528</v>
      </c>
      <c r="C9026" s="253" t="s">
        <v>554</v>
      </c>
      <c r="D9026" s="253" t="s">
        <v>4</v>
      </c>
      <c r="I9026" s="253"/>
      <c r="J9026" s="253">
        <f t="shared" si="142"/>
        <v>0</v>
      </c>
    </row>
    <row r="9027" spans="1:10">
      <c r="A9027" s="253">
        <v>9219</v>
      </c>
      <c r="B9027" s="253" t="s">
        <v>528</v>
      </c>
      <c r="C9027" s="253" t="s">
        <v>554</v>
      </c>
      <c r="D9027" s="253" t="s">
        <v>4</v>
      </c>
      <c r="I9027" s="253"/>
      <c r="J9027" s="253">
        <f t="shared" si="142"/>
        <v>0</v>
      </c>
    </row>
    <row r="9028" spans="1:10">
      <c r="A9028" s="253">
        <v>9220</v>
      </c>
      <c r="B9028" s="253" t="s">
        <v>528</v>
      </c>
      <c r="C9028" s="253" t="s">
        <v>554</v>
      </c>
      <c r="D9028" s="253" t="s">
        <v>4</v>
      </c>
      <c r="I9028" s="253"/>
      <c r="J9028" s="253">
        <f t="shared" si="142"/>
        <v>0</v>
      </c>
    </row>
    <row r="9029" spans="1:10">
      <c r="A9029" s="253">
        <v>9221</v>
      </c>
      <c r="B9029" s="253" t="s">
        <v>528</v>
      </c>
      <c r="C9029" s="253" t="s">
        <v>554</v>
      </c>
      <c r="D9029" s="253" t="s">
        <v>4</v>
      </c>
      <c r="I9029" s="253"/>
      <c r="J9029" s="253">
        <f t="shared" si="142"/>
        <v>0</v>
      </c>
    </row>
    <row r="9030" spans="1:10">
      <c r="A9030" s="253">
        <v>9222</v>
      </c>
      <c r="B9030" s="253" t="s">
        <v>528</v>
      </c>
      <c r="C9030" s="253" t="s">
        <v>554</v>
      </c>
      <c r="D9030" s="253" t="s">
        <v>4</v>
      </c>
      <c r="I9030" s="253"/>
      <c r="J9030" s="253">
        <f t="shared" si="142"/>
        <v>0</v>
      </c>
    </row>
    <row r="9031" spans="1:10">
      <c r="A9031" s="253">
        <v>9223</v>
      </c>
      <c r="B9031" s="253" t="s">
        <v>528</v>
      </c>
      <c r="C9031" s="253" t="s">
        <v>554</v>
      </c>
      <c r="D9031" s="253" t="s">
        <v>4</v>
      </c>
      <c r="I9031" s="253"/>
      <c r="J9031" s="253">
        <f t="shared" si="142"/>
        <v>0</v>
      </c>
    </row>
    <row r="9032" spans="1:10">
      <c r="A9032" s="253">
        <v>9224</v>
      </c>
      <c r="B9032" s="253" t="s">
        <v>528</v>
      </c>
      <c r="C9032" s="253" t="s">
        <v>554</v>
      </c>
      <c r="D9032" s="253" t="s">
        <v>4</v>
      </c>
      <c r="I9032" s="253"/>
      <c r="J9032" s="253">
        <f t="shared" si="142"/>
        <v>0</v>
      </c>
    </row>
    <row r="9033" spans="1:10">
      <c r="A9033" s="253">
        <v>9225</v>
      </c>
      <c r="B9033" s="253" t="s">
        <v>528</v>
      </c>
      <c r="C9033" s="253" t="s">
        <v>554</v>
      </c>
      <c r="D9033" s="253" t="s">
        <v>4</v>
      </c>
      <c r="I9033" s="253"/>
      <c r="J9033" s="253">
        <f t="shared" ref="J9033:J9096" si="143">IF(E9033="Category 1",1,IF(E9033="Category 2",2,IF(E9033="Category 3",3,0)))</f>
        <v>0</v>
      </c>
    </row>
    <row r="9034" spans="1:10">
      <c r="A9034" s="253">
        <v>9226</v>
      </c>
      <c r="B9034" s="253" t="s">
        <v>528</v>
      </c>
      <c r="C9034" s="253" t="s">
        <v>554</v>
      </c>
      <c r="D9034" s="253" t="s">
        <v>4</v>
      </c>
      <c r="I9034" s="253"/>
      <c r="J9034" s="253">
        <f t="shared" si="143"/>
        <v>0</v>
      </c>
    </row>
    <row r="9035" spans="1:10">
      <c r="A9035" s="253">
        <v>9227</v>
      </c>
      <c r="B9035" s="253" t="s">
        <v>528</v>
      </c>
      <c r="C9035" s="253" t="s">
        <v>554</v>
      </c>
      <c r="D9035" s="253" t="s">
        <v>4</v>
      </c>
      <c r="I9035" s="253"/>
      <c r="J9035" s="253">
        <f t="shared" si="143"/>
        <v>0</v>
      </c>
    </row>
    <row r="9036" spans="1:10">
      <c r="A9036" s="253">
        <v>9228</v>
      </c>
      <c r="B9036" s="253" t="s">
        <v>528</v>
      </c>
      <c r="C9036" s="253" t="s">
        <v>554</v>
      </c>
      <c r="D9036" s="253" t="s">
        <v>4</v>
      </c>
      <c r="I9036" s="253"/>
      <c r="J9036" s="253">
        <f t="shared" si="143"/>
        <v>0</v>
      </c>
    </row>
    <row r="9037" spans="1:10">
      <c r="A9037" s="253">
        <v>9229</v>
      </c>
      <c r="B9037" s="253" t="s">
        <v>528</v>
      </c>
      <c r="C9037" s="253" t="s">
        <v>554</v>
      </c>
      <c r="D9037" s="253" t="s">
        <v>4</v>
      </c>
      <c r="I9037" s="253"/>
      <c r="J9037" s="253">
        <f t="shared" si="143"/>
        <v>0</v>
      </c>
    </row>
    <row r="9038" spans="1:10">
      <c r="A9038" s="253">
        <v>9230</v>
      </c>
      <c r="B9038" s="253" t="s">
        <v>528</v>
      </c>
      <c r="C9038" s="253" t="s">
        <v>554</v>
      </c>
      <c r="D9038" s="253" t="s">
        <v>4</v>
      </c>
      <c r="I9038" s="253"/>
      <c r="J9038" s="253">
        <f t="shared" si="143"/>
        <v>0</v>
      </c>
    </row>
    <row r="9039" spans="1:10">
      <c r="A9039" s="253">
        <v>9231</v>
      </c>
      <c r="B9039" s="253" t="s">
        <v>528</v>
      </c>
      <c r="C9039" s="253" t="s">
        <v>554</v>
      </c>
      <c r="D9039" s="253" t="s">
        <v>4</v>
      </c>
      <c r="I9039" s="253"/>
      <c r="J9039" s="253">
        <f t="shared" si="143"/>
        <v>0</v>
      </c>
    </row>
    <row r="9040" spans="1:10">
      <c r="A9040" s="253">
        <v>9232</v>
      </c>
      <c r="B9040" s="253" t="s">
        <v>528</v>
      </c>
      <c r="C9040" s="253" t="s">
        <v>554</v>
      </c>
      <c r="D9040" s="253" t="s">
        <v>4</v>
      </c>
      <c r="I9040" s="253"/>
      <c r="J9040" s="253">
        <f t="shared" si="143"/>
        <v>0</v>
      </c>
    </row>
    <row r="9041" spans="1:10">
      <c r="A9041" s="253">
        <v>9233</v>
      </c>
      <c r="B9041" s="253" t="s">
        <v>528</v>
      </c>
      <c r="C9041" s="253" t="s">
        <v>554</v>
      </c>
      <c r="D9041" s="253" t="s">
        <v>4</v>
      </c>
      <c r="I9041" s="253"/>
      <c r="J9041" s="253">
        <f t="shared" si="143"/>
        <v>0</v>
      </c>
    </row>
    <row r="9042" spans="1:10">
      <c r="A9042" s="253">
        <v>9234</v>
      </c>
      <c r="B9042" s="253" t="s">
        <v>528</v>
      </c>
      <c r="C9042" s="253" t="s">
        <v>554</v>
      </c>
      <c r="D9042" s="253" t="s">
        <v>4</v>
      </c>
      <c r="I9042" s="253"/>
      <c r="J9042" s="253">
        <f t="shared" si="143"/>
        <v>0</v>
      </c>
    </row>
    <row r="9043" spans="1:10">
      <c r="A9043" s="253">
        <v>9235</v>
      </c>
      <c r="B9043" s="253" t="s">
        <v>528</v>
      </c>
      <c r="C9043" s="253" t="s">
        <v>554</v>
      </c>
      <c r="D9043" s="253" t="s">
        <v>4</v>
      </c>
      <c r="I9043" s="253"/>
      <c r="J9043" s="253">
        <f t="shared" si="143"/>
        <v>0</v>
      </c>
    </row>
    <row r="9044" spans="1:10">
      <c r="A9044" s="253">
        <v>9236</v>
      </c>
      <c r="B9044" s="253" t="s">
        <v>528</v>
      </c>
      <c r="C9044" s="253" t="s">
        <v>554</v>
      </c>
      <c r="D9044" s="253" t="s">
        <v>4</v>
      </c>
      <c r="I9044" s="253"/>
      <c r="J9044" s="253">
        <f t="shared" si="143"/>
        <v>0</v>
      </c>
    </row>
    <row r="9045" spans="1:10">
      <c r="A9045" s="253">
        <v>9237</v>
      </c>
      <c r="B9045" s="253" t="s">
        <v>528</v>
      </c>
      <c r="C9045" s="253" t="s">
        <v>554</v>
      </c>
      <c r="D9045" s="253" t="s">
        <v>4</v>
      </c>
      <c r="I9045" s="253"/>
      <c r="J9045" s="253">
        <f t="shared" si="143"/>
        <v>0</v>
      </c>
    </row>
    <row r="9046" spans="1:10">
      <c r="A9046" s="253">
        <v>9238</v>
      </c>
      <c r="B9046" s="253" t="s">
        <v>528</v>
      </c>
      <c r="C9046" s="253" t="s">
        <v>554</v>
      </c>
      <c r="D9046" s="253" t="s">
        <v>4</v>
      </c>
      <c r="I9046" s="253"/>
      <c r="J9046" s="253">
        <f t="shared" si="143"/>
        <v>0</v>
      </c>
    </row>
    <row r="9047" spans="1:10">
      <c r="A9047" s="253">
        <v>9239</v>
      </c>
      <c r="B9047" s="253" t="s">
        <v>528</v>
      </c>
      <c r="C9047" s="253" t="s">
        <v>554</v>
      </c>
      <c r="D9047" s="253" t="s">
        <v>4</v>
      </c>
      <c r="I9047" s="253"/>
      <c r="J9047" s="253">
        <f t="shared" si="143"/>
        <v>0</v>
      </c>
    </row>
    <row r="9048" spans="1:10">
      <c r="A9048" s="253">
        <v>9240</v>
      </c>
      <c r="B9048" s="253" t="s">
        <v>528</v>
      </c>
      <c r="C9048" s="253" t="s">
        <v>554</v>
      </c>
      <c r="D9048" s="253" t="s">
        <v>4</v>
      </c>
      <c r="I9048" s="253"/>
      <c r="J9048" s="253">
        <f t="shared" si="143"/>
        <v>0</v>
      </c>
    </row>
    <row r="9049" spans="1:10">
      <c r="A9049" s="253">
        <v>9241</v>
      </c>
      <c r="B9049" s="253" t="s">
        <v>528</v>
      </c>
      <c r="C9049" s="253" t="s">
        <v>554</v>
      </c>
      <c r="D9049" s="253" t="s">
        <v>4</v>
      </c>
      <c r="I9049" s="253"/>
      <c r="J9049" s="253">
        <f t="shared" si="143"/>
        <v>0</v>
      </c>
    </row>
    <row r="9050" spans="1:10">
      <c r="A9050" s="253">
        <v>9242</v>
      </c>
      <c r="B9050" s="253" t="s">
        <v>528</v>
      </c>
      <c r="C9050" s="253" t="s">
        <v>554</v>
      </c>
      <c r="D9050" s="253" t="s">
        <v>4</v>
      </c>
      <c r="I9050" s="253"/>
      <c r="J9050" s="253">
        <f t="shared" si="143"/>
        <v>0</v>
      </c>
    </row>
    <row r="9051" spans="1:10">
      <c r="A9051" s="253">
        <v>9243</v>
      </c>
      <c r="B9051" s="253" t="s">
        <v>528</v>
      </c>
      <c r="C9051" s="253" t="s">
        <v>554</v>
      </c>
      <c r="D9051" s="253" t="s">
        <v>4</v>
      </c>
      <c r="I9051" s="253"/>
      <c r="J9051" s="253">
        <f t="shared" si="143"/>
        <v>0</v>
      </c>
    </row>
    <row r="9052" spans="1:10">
      <c r="A9052" s="253">
        <v>9244</v>
      </c>
      <c r="B9052" s="253" t="s">
        <v>528</v>
      </c>
      <c r="C9052" s="253" t="s">
        <v>554</v>
      </c>
      <c r="D9052" s="253" t="s">
        <v>4</v>
      </c>
      <c r="I9052" s="253"/>
      <c r="J9052" s="253">
        <f t="shared" si="143"/>
        <v>0</v>
      </c>
    </row>
    <row r="9053" spans="1:10">
      <c r="A9053" s="253">
        <v>9245</v>
      </c>
      <c r="B9053" s="253" t="s">
        <v>528</v>
      </c>
      <c r="C9053" s="253" t="s">
        <v>554</v>
      </c>
      <c r="D9053" s="253" t="s">
        <v>4</v>
      </c>
      <c r="I9053" s="253"/>
      <c r="J9053" s="253">
        <f t="shared" si="143"/>
        <v>0</v>
      </c>
    </row>
    <row r="9054" spans="1:10">
      <c r="A9054" s="253">
        <v>9246</v>
      </c>
      <c r="B9054" s="253" t="s">
        <v>528</v>
      </c>
      <c r="C9054" s="253" t="s">
        <v>554</v>
      </c>
      <c r="D9054" s="253" t="s">
        <v>4</v>
      </c>
      <c r="I9054" s="253"/>
      <c r="J9054" s="253">
        <f t="shared" si="143"/>
        <v>0</v>
      </c>
    </row>
    <row r="9055" spans="1:10">
      <c r="A9055" s="253">
        <v>9247</v>
      </c>
      <c r="B9055" s="253" t="s">
        <v>528</v>
      </c>
      <c r="C9055" s="253" t="s">
        <v>554</v>
      </c>
      <c r="D9055" s="253" t="s">
        <v>4</v>
      </c>
      <c r="I9055" s="253"/>
      <c r="J9055" s="253">
        <f t="shared" si="143"/>
        <v>0</v>
      </c>
    </row>
    <row r="9056" spans="1:10">
      <c r="A9056" s="253">
        <v>9248</v>
      </c>
      <c r="B9056" s="253" t="s">
        <v>528</v>
      </c>
      <c r="C9056" s="253" t="s">
        <v>554</v>
      </c>
      <c r="D9056" s="253" t="s">
        <v>4</v>
      </c>
      <c r="I9056" s="253"/>
      <c r="J9056" s="253">
        <f t="shared" si="143"/>
        <v>0</v>
      </c>
    </row>
    <row r="9057" spans="1:10">
      <c r="A9057" s="253">
        <v>9249</v>
      </c>
      <c r="B9057" s="253" t="s">
        <v>528</v>
      </c>
      <c r="C9057" s="253" t="s">
        <v>554</v>
      </c>
      <c r="D9057" s="253" t="s">
        <v>4</v>
      </c>
      <c r="I9057" s="253"/>
      <c r="J9057" s="253">
        <f t="shared" si="143"/>
        <v>0</v>
      </c>
    </row>
    <row r="9058" spans="1:10">
      <c r="A9058" s="253">
        <v>9250</v>
      </c>
      <c r="B9058" s="253" t="s">
        <v>528</v>
      </c>
      <c r="C9058" s="253" t="s">
        <v>554</v>
      </c>
      <c r="D9058" s="253" t="s">
        <v>4</v>
      </c>
      <c r="I9058" s="253"/>
      <c r="J9058" s="253">
        <f t="shared" si="143"/>
        <v>0</v>
      </c>
    </row>
    <row r="9059" spans="1:10">
      <c r="A9059" s="253">
        <v>9251</v>
      </c>
      <c r="B9059" s="253" t="s">
        <v>528</v>
      </c>
      <c r="C9059" s="253" t="s">
        <v>554</v>
      </c>
      <c r="D9059" s="253" t="s">
        <v>4</v>
      </c>
      <c r="I9059" s="253"/>
      <c r="J9059" s="253">
        <f t="shared" si="143"/>
        <v>0</v>
      </c>
    </row>
    <row r="9060" spans="1:10">
      <c r="A9060" s="253">
        <v>9252</v>
      </c>
      <c r="B9060" s="253" t="s">
        <v>528</v>
      </c>
      <c r="C9060" s="253" t="s">
        <v>554</v>
      </c>
      <c r="D9060" s="253" t="s">
        <v>4</v>
      </c>
      <c r="I9060" s="253"/>
      <c r="J9060" s="253">
        <f t="shared" si="143"/>
        <v>0</v>
      </c>
    </row>
    <row r="9061" spans="1:10">
      <c r="A9061" s="253">
        <v>9253</v>
      </c>
      <c r="B9061" s="253" t="s">
        <v>528</v>
      </c>
      <c r="C9061" s="253" t="s">
        <v>554</v>
      </c>
      <c r="D9061" s="253" t="s">
        <v>4</v>
      </c>
      <c r="I9061" s="253"/>
      <c r="J9061" s="253">
        <f t="shared" si="143"/>
        <v>0</v>
      </c>
    </row>
    <row r="9062" spans="1:10">
      <c r="A9062" s="253">
        <v>9254</v>
      </c>
      <c r="B9062" s="253" t="s">
        <v>528</v>
      </c>
      <c r="C9062" s="253" t="s">
        <v>554</v>
      </c>
      <c r="D9062" s="253" t="s">
        <v>4</v>
      </c>
      <c r="I9062" s="253"/>
      <c r="J9062" s="253">
        <f t="shared" si="143"/>
        <v>0</v>
      </c>
    </row>
    <row r="9063" spans="1:10">
      <c r="A9063" s="253">
        <v>9255</v>
      </c>
      <c r="B9063" s="253" t="s">
        <v>528</v>
      </c>
      <c r="C9063" s="253" t="s">
        <v>554</v>
      </c>
      <c r="D9063" s="253" t="s">
        <v>4</v>
      </c>
      <c r="I9063" s="253"/>
      <c r="J9063" s="253">
        <f t="shared" si="143"/>
        <v>0</v>
      </c>
    </row>
    <row r="9064" spans="1:10">
      <c r="A9064" s="253">
        <v>9256</v>
      </c>
      <c r="B9064" s="253" t="s">
        <v>528</v>
      </c>
      <c r="C9064" s="253" t="s">
        <v>554</v>
      </c>
      <c r="D9064" s="253" t="s">
        <v>4</v>
      </c>
      <c r="I9064" s="253"/>
      <c r="J9064" s="253">
        <f t="shared" si="143"/>
        <v>0</v>
      </c>
    </row>
    <row r="9065" spans="1:10">
      <c r="A9065" s="253">
        <v>9257</v>
      </c>
      <c r="B9065" s="253" t="s">
        <v>528</v>
      </c>
      <c r="C9065" s="253" t="s">
        <v>554</v>
      </c>
      <c r="D9065" s="253" t="s">
        <v>4</v>
      </c>
      <c r="I9065" s="253"/>
      <c r="J9065" s="253">
        <f t="shared" si="143"/>
        <v>0</v>
      </c>
    </row>
    <row r="9066" spans="1:10">
      <c r="A9066" s="253">
        <v>9258</v>
      </c>
      <c r="B9066" s="253" t="s">
        <v>528</v>
      </c>
      <c r="C9066" s="253" t="s">
        <v>554</v>
      </c>
      <c r="D9066" s="253" t="s">
        <v>4</v>
      </c>
      <c r="I9066" s="253"/>
      <c r="J9066" s="253">
        <f t="shared" si="143"/>
        <v>0</v>
      </c>
    </row>
    <row r="9067" spans="1:10">
      <c r="A9067" s="253">
        <v>9259</v>
      </c>
      <c r="B9067" s="253" t="s">
        <v>528</v>
      </c>
      <c r="C9067" s="253" t="s">
        <v>554</v>
      </c>
      <c r="D9067" s="253" t="s">
        <v>4</v>
      </c>
      <c r="I9067" s="253"/>
      <c r="J9067" s="253">
        <f t="shared" si="143"/>
        <v>0</v>
      </c>
    </row>
    <row r="9068" spans="1:10">
      <c r="A9068" s="253">
        <v>9260</v>
      </c>
      <c r="B9068" s="253" t="s">
        <v>528</v>
      </c>
      <c r="C9068" s="253" t="s">
        <v>554</v>
      </c>
      <c r="D9068" s="253" t="s">
        <v>4</v>
      </c>
      <c r="I9068" s="253"/>
      <c r="J9068" s="253">
        <f t="shared" si="143"/>
        <v>0</v>
      </c>
    </row>
    <row r="9069" spans="1:10">
      <c r="A9069" s="253">
        <v>9261</v>
      </c>
      <c r="B9069" s="253" t="s">
        <v>528</v>
      </c>
      <c r="C9069" s="253" t="s">
        <v>554</v>
      </c>
      <c r="D9069" s="253" t="s">
        <v>4</v>
      </c>
      <c r="I9069" s="253"/>
      <c r="J9069" s="253">
        <f t="shared" si="143"/>
        <v>0</v>
      </c>
    </row>
    <row r="9070" spans="1:10">
      <c r="A9070" s="253">
        <v>9262</v>
      </c>
      <c r="B9070" s="253" t="s">
        <v>528</v>
      </c>
      <c r="C9070" s="253" t="s">
        <v>554</v>
      </c>
      <c r="D9070" s="253" t="s">
        <v>4</v>
      </c>
      <c r="I9070" s="253"/>
      <c r="J9070" s="253">
        <f t="shared" si="143"/>
        <v>0</v>
      </c>
    </row>
    <row r="9071" spans="1:10">
      <c r="A9071" s="253">
        <v>9263</v>
      </c>
      <c r="B9071" s="253" t="s">
        <v>528</v>
      </c>
      <c r="C9071" s="253" t="s">
        <v>554</v>
      </c>
      <c r="D9071" s="253" t="s">
        <v>4</v>
      </c>
      <c r="I9071" s="253"/>
      <c r="J9071" s="253">
        <f t="shared" si="143"/>
        <v>0</v>
      </c>
    </row>
    <row r="9072" spans="1:10">
      <c r="A9072" s="253">
        <v>9264</v>
      </c>
      <c r="B9072" s="253" t="s">
        <v>528</v>
      </c>
      <c r="C9072" s="253" t="s">
        <v>554</v>
      </c>
      <c r="D9072" s="253" t="s">
        <v>4</v>
      </c>
      <c r="I9072" s="253"/>
      <c r="J9072" s="253">
        <f t="shared" si="143"/>
        <v>0</v>
      </c>
    </row>
    <row r="9073" spans="1:10">
      <c r="A9073" s="253">
        <v>9265</v>
      </c>
      <c r="B9073" s="253" t="s">
        <v>528</v>
      </c>
      <c r="C9073" s="253" t="s">
        <v>554</v>
      </c>
      <c r="D9073" s="253" t="s">
        <v>4</v>
      </c>
      <c r="I9073" s="253"/>
      <c r="J9073" s="253">
        <f t="shared" si="143"/>
        <v>0</v>
      </c>
    </row>
    <row r="9074" spans="1:10">
      <c r="A9074" s="253">
        <v>9266</v>
      </c>
      <c r="B9074" s="253" t="s">
        <v>528</v>
      </c>
      <c r="C9074" s="253" t="s">
        <v>554</v>
      </c>
      <c r="D9074" s="253" t="s">
        <v>4</v>
      </c>
      <c r="I9074" s="253"/>
      <c r="J9074" s="253">
        <f t="shared" si="143"/>
        <v>0</v>
      </c>
    </row>
    <row r="9075" spans="1:10">
      <c r="A9075" s="253">
        <v>9267</v>
      </c>
      <c r="B9075" s="253" t="s">
        <v>528</v>
      </c>
      <c r="C9075" s="253" t="s">
        <v>554</v>
      </c>
      <c r="D9075" s="253" t="s">
        <v>4</v>
      </c>
      <c r="I9075" s="253"/>
      <c r="J9075" s="253">
        <f t="shared" si="143"/>
        <v>0</v>
      </c>
    </row>
    <row r="9076" spans="1:10">
      <c r="A9076" s="253">
        <v>9268</v>
      </c>
      <c r="B9076" s="253" t="s">
        <v>528</v>
      </c>
      <c r="C9076" s="253" t="s">
        <v>554</v>
      </c>
      <c r="D9076" s="253" t="s">
        <v>4</v>
      </c>
      <c r="I9076" s="253"/>
      <c r="J9076" s="253">
        <f t="shared" si="143"/>
        <v>0</v>
      </c>
    </row>
    <row r="9077" spans="1:10">
      <c r="A9077" s="253">
        <v>9269</v>
      </c>
      <c r="B9077" s="253" t="s">
        <v>528</v>
      </c>
      <c r="C9077" s="253" t="s">
        <v>554</v>
      </c>
      <c r="D9077" s="253" t="s">
        <v>4</v>
      </c>
      <c r="I9077" s="253"/>
      <c r="J9077" s="253">
        <f t="shared" si="143"/>
        <v>0</v>
      </c>
    </row>
    <row r="9078" spans="1:10">
      <c r="A9078" s="253">
        <v>9270</v>
      </c>
      <c r="B9078" s="253" t="s">
        <v>528</v>
      </c>
      <c r="C9078" s="253" t="s">
        <v>554</v>
      </c>
      <c r="D9078" s="253" t="s">
        <v>4</v>
      </c>
      <c r="I9078" s="253"/>
      <c r="J9078" s="253">
        <f t="shared" si="143"/>
        <v>0</v>
      </c>
    </row>
    <row r="9079" spans="1:10">
      <c r="A9079" s="253">
        <v>9271</v>
      </c>
      <c r="B9079" s="253" t="s">
        <v>528</v>
      </c>
      <c r="C9079" s="253" t="s">
        <v>554</v>
      </c>
      <c r="D9079" s="253" t="s">
        <v>4</v>
      </c>
      <c r="I9079" s="253"/>
      <c r="J9079" s="253">
        <f t="shared" si="143"/>
        <v>0</v>
      </c>
    </row>
    <row r="9080" spans="1:10">
      <c r="A9080" s="253">
        <v>9272</v>
      </c>
      <c r="B9080" s="253" t="s">
        <v>528</v>
      </c>
      <c r="C9080" s="253" t="s">
        <v>554</v>
      </c>
      <c r="D9080" s="253" t="s">
        <v>4</v>
      </c>
      <c r="I9080" s="253"/>
      <c r="J9080" s="253">
        <f t="shared" si="143"/>
        <v>0</v>
      </c>
    </row>
    <row r="9081" spans="1:10">
      <c r="A9081" s="253">
        <v>9273</v>
      </c>
      <c r="B9081" s="253" t="s">
        <v>528</v>
      </c>
      <c r="C9081" s="253" t="s">
        <v>554</v>
      </c>
      <c r="D9081" s="253" t="s">
        <v>4</v>
      </c>
      <c r="I9081" s="253"/>
      <c r="J9081" s="253">
        <f t="shared" si="143"/>
        <v>0</v>
      </c>
    </row>
    <row r="9082" spans="1:10">
      <c r="A9082" s="253">
        <v>9274</v>
      </c>
      <c r="B9082" s="253" t="s">
        <v>528</v>
      </c>
      <c r="C9082" s="253" t="s">
        <v>554</v>
      </c>
      <c r="D9082" s="253" t="s">
        <v>4</v>
      </c>
      <c r="I9082" s="253"/>
      <c r="J9082" s="253">
        <f t="shared" si="143"/>
        <v>0</v>
      </c>
    </row>
    <row r="9083" spans="1:10">
      <c r="A9083" s="253">
        <v>9275</v>
      </c>
      <c r="B9083" s="253" t="s">
        <v>528</v>
      </c>
      <c r="C9083" s="253" t="s">
        <v>554</v>
      </c>
      <c r="D9083" s="253" t="s">
        <v>4</v>
      </c>
      <c r="I9083" s="253"/>
      <c r="J9083" s="253">
        <f t="shared" si="143"/>
        <v>0</v>
      </c>
    </row>
    <row r="9084" spans="1:10">
      <c r="A9084" s="253">
        <v>9276</v>
      </c>
      <c r="B9084" s="253" t="s">
        <v>528</v>
      </c>
      <c r="C9084" s="253" t="s">
        <v>554</v>
      </c>
      <c r="D9084" s="253" t="s">
        <v>4</v>
      </c>
      <c r="I9084" s="253"/>
      <c r="J9084" s="253">
        <f t="shared" si="143"/>
        <v>0</v>
      </c>
    </row>
    <row r="9085" spans="1:10">
      <c r="A9085" s="253">
        <v>9277</v>
      </c>
      <c r="B9085" s="253" t="s">
        <v>528</v>
      </c>
      <c r="C9085" s="253" t="s">
        <v>554</v>
      </c>
      <c r="D9085" s="253" t="s">
        <v>4</v>
      </c>
      <c r="I9085" s="253"/>
      <c r="J9085" s="253">
        <f t="shared" si="143"/>
        <v>0</v>
      </c>
    </row>
    <row r="9086" spans="1:10">
      <c r="A9086" s="253">
        <v>9278</v>
      </c>
      <c r="B9086" s="253" t="s">
        <v>528</v>
      </c>
      <c r="C9086" s="253" t="s">
        <v>554</v>
      </c>
      <c r="D9086" s="253" t="s">
        <v>4</v>
      </c>
      <c r="I9086" s="253"/>
      <c r="J9086" s="253">
        <f t="shared" si="143"/>
        <v>0</v>
      </c>
    </row>
    <row r="9087" spans="1:10">
      <c r="A9087" s="253">
        <v>9279</v>
      </c>
      <c r="B9087" s="253" t="s">
        <v>528</v>
      </c>
      <c r="C9087" s="253" t="s">
        <v>554</v>
      </c>
      <c r="D9087" s="253" t="s">
        <v>4</v>
      </c>
      <c r="I9087" s="253"/>
      <c r="J9087" s="253">
        <f t="shared" si="143"/>
        <v>0</v>
      </c>
    </row>
    <row r="9088" spans="1:10">
      <c r="A9088" s="253">
        <v>9280</v>
      </c>
      <c r="B9088" s="253" t="s">
        <v>528</v>
      </c>
      <c r="C9088" s="253" t="s">
        <v>554</v>
      </c>
      <c r="D9088" s="253" t="s">
        <v>4</v>
      </c>
      <c r="I9088" s="253"/>
      <c r="J9088" s="253">
        <f t="shared" si="143"/>
        <v>0</v>
      </c>
    </row>
    <row r="9089" spans="1:10">
      <c r="A9089" s="253">
        <v>9281</v>
      </c>
      <c r="B9089" s="253" t="s">
        <v>528</v>
      </c>
      <c r="C9089" s="253" t="s">
        <v>554</v>
      </c>
      <c r="D9089" s="253" t="s">
        <v>4</v>
      </c>
      <c r="I9089" s="253"/>
      <c r="J9089" s="253">
        <f t="shared" si="143"/>
        <v>0</v>
      </c>
    </row>
    <row r="9090" spans="1:10">
      <c r="A9090" s="253">
        <v>9282</v>
      </c>
      <c r="B9090" s="253" t="s">
        <v>528</v>
      </c>
      <c r="C9090" s="253" t="s">
        <v>554</v>
      </c>
      <c r="D9090" s="253" t="s">
        <v>4</v>
      </c>
      <c r="I9090" s="253"/>
      <c r="J9090" s="253">
        <f t="shared" si="143"/>
        <v>0</v>
      </c>
    </row>
    <row r="9091" spans="1:10">
      <c r="A9091" s="253">
        <v>9283</v>
      </c>
      <c r="B9091" s="253" t="s">
        <v>528</v>
      </c>
      <c r="C9091" s="253" t="s">
        <v>554</v>
      </c>
      <c r="D9091" s="253" t="s">
        <v>4</v>
      </c>
      <c r="I9091" s="253"/>
      <c r="J9091" s="253">
        <f t="shared" si="143"/>
        <v>0</v>
      </c>
    </row>
    <row r="9092" spans="1:10">
      <c r="A9092" s="253">
        <v>9284</v>
      </c>
      <c r="B9092" s="253" t="s">
        <v>528</v>
      </c>
      <c r="C9092" s="253" t="s">
        <v>554</v>
      </c>
      <c r="D9092" s="253" t="s">
        <v>4</v>
      </c>
      <c r="I9092" s="253"/>
      <c r="J9092" s="253">
        <f t="shared" si="143"/>
        <v>0</v>
      </c>
    </row>
    <row r="9093" spans="1:10">
      <c r="A9093" s="253">
        <v>9285</v>
      </c>
      <c r="B9093" s="253" t="s">
        <v>528</v>
      </c>
      <c r="C9093" s="253" t="s">
        <v>554</v>
      </c>
      <c r="D9093" s="253" t="s">
        <v>4</v>
      </c>
      <c r="I9093" s="253"/>
      <c r="J9093" s="253">
        <f t="shared" si="143"/>
        <v>0</v>
      </c>
    </row>
    <row r="9094" spans="1:10">
      <c r="A9094" s="253">
        <v>9286</v>
      </c>
      <c r="B9094" s="253" t="s">
        <v>528</v>
      </c>
      <c r="C9094" s="253" t="s">
        <v>554</v>
      </c>
      <c r="D9094" s="253" t="s">
        <v>4</v>
      </c>
      <c r="I9094" s="253"/>
      <c r="J9094" s="253">
        <f t="shared" si="143"/>
        <v>0</v>
      </c>
    </row>
    <row r="9095" spans="1:10">
      <c r="A9095" s="253">
        <v>9287</v>
      </c>
      <c r="B9095" s="253" t="s">
        <v>528</v>
      </c>
      <c r="C9095" s="253" t="s">
        <v>554</v>
      </c>
      <c r="D9095" s="253" t="s">
        <v>4</v>
      </c>
      <c r="I9095" s="253"/>
      <c r="J9095" s="253">
        <f t="shared" si="143"/>
        <v>0</v>
      </c>
    </row>
    <row r="9096" spans="1:10">
      <c r="A9096" s="253">
        <v>9288</v>
      </c>
      <c r="B9096" s="253" t="s">
        <v>528</v>
      </c>
      <c r="C9096" s="253" t="s">
        <v>554</v>
      </c>
      <c r="D9096" s="253" t="s">
        <v>4</v>
      </c>
      <c r="I9096" s="253"/>
      <c r="J9096" s="253">
        <f t="shared" si="143"/>
        <v>0</v>
      </c>
    </row>
    <row r="9097" spans="1:10">
      <c r="A9097" s="253">
        <v>9289</v>
      </c>
      <c r="B9097" s="253" t="s">
        <v>528</v>
      </c>
      <c r="C9097" s="253" t="s">
        <v>554</v>
      </c>
      <c r="D9097" s="253" t="s">
        <v>4</v>
      </c>
      <c r="I9097" s="253"/>
      <c r="J9097" s="253">
        <f t="shared" ref="J9097:J9160" si="144">IF(E9097="Category 1",1,IF(E9097="Category 2",2,IF(E9097="Category 3",3,0)))</f>
        <v>0</v>
      </c>
    </row>
    <row r="9098" spans="1:10">
      <c r="A9098" s="253">
        <v>9290</v>
      </c>
      <c r="B9098" s="253" t="s">
        <v>528</v>
      </c>
      <c r="C9098" s="253" t="s">
        <v>554</v>
      </c>
      <c r="D9098" s="253" t="s">
        <v>4</v>
      </c>
      <c r="I9098" s="253"/>
      <c r="J9098" s="253">
        <f t="shared" si="144"/>
        <v>0</v>
      </c>
    </row>
    <row r="9099" spans="1:10">
      <c r="A9099" s="253">
        <v>9291</v>
      </c>
      <c r="B9099" s="253" t="s">
        <v>528</v>
      </c>
      <c r="C9099" s="253" t="s">
        <v>554</v>
      </c>
      <c r="D9099" s="253" t="s">
        <v>4</v>
      </c>
      <c r="I9099" s="253"/>
      <c r="J9099" s="253">
        <f t="shared" si="144"/>
        <v>0</v>
      </c>
    </row>
    <row r="9100" spans="1:10">
      <c r="A9100" s="253">
        <v>9292</v>
      </c>
      <c r="B9100" s="253" t="s">
        <v>528</v>
      </c>
      <c r="C9100" s="253" t="s">
        <v>554</v>
      </c>
      <c r="D9100" s="253" t="s">
        <v>4</v>
      </c>
      <c r="I9100" s="253"/>
      <c r="J9100" s="253">
        <f t="shared" si="144"/>
        <v>0</v>
      </c>
    </row>
    <row r="9101" spans="1:10">
      <c r="A9101" s="253">
        <v>9293</v>
      </c>
      <c r="B9101" s="253" t="s">
        <v>528</v>
      </c>
      <c r="C9101" s="253" t="s">
        <v>554</v>
      </c>
      <c r="D9101" s="253" t="s">
        <v>4</v>
      </c>
      <c r="I9101" s="253"/>
      <c r="J9101" s="253">
        <f t="shared" si="144"/>
        <v>0</v>
      </c>
    </row>
    <row r="9102" spans="1:10">
      <c r="A9102" s="253">
        <v>9294</v>
      </c>
      <c r="B9102" s="253" t="s">
        <v>528</v>
      </c>
      <c r="C9102" s="253" t="s">
        <v>554</v>
      </c>
      <c r="D9102" s="253" t="s">
        <v>4</v>
      </c>
      <c r="I9102" s="253"/>
      <c r="J9102" s="253">
        <f t="shared" si="144"/>
        <v>0</v>
      </c>
    </row>
    <row r="9103" spans="1:10">
      <c r="A9103" s="253">
        <v>9295</v>
      </c>
      <c r="B9103" s="253" t="s">
        <v>528</v>
      </c>
      <c r="C9103" s="253" t="s">
        <v>554</v>
      </c>
      <c r="D9103" s="253" t="s">
        <v>4</v>
      </c>
      <c r="I9103" s="253"/>
      <c r="J9103" s="253">
        <f t="shared" si="144"/>
        <v>0</v>
      </c>
    </row>
    <row r="9104" spans="1:10">
      <c r="A9104" s="253">
        <v>9296</v>
      </c>
      <c r="B9104" s="253" t="s">
        <v>528</v>
      </c>
      <c r="C9104" s="253" t="s">
        <v>554</v>
      </c>
      <c r="D9104" s="253" t="s">
        <v>4</v>
      </c>
      <c r="I9104" s="253"/>
      <c r="J9104" s="253">
        <f t="shared" si="144"/>
        <v>0</v>
      </c>
    </row>
    <row r="9105" spans="1:10">
      <c r="A9105" s="253">
        <v>9297</v>
      </c>
      <c r="B9105" s="253" t="s">
        <v>528</v>
      </c>
      <c r="C9105" s="253" t="s">
        <v>554</v>
      </c>
      <c r="D9105" s="253" t="s">
        <v>4</v>
      </c>
      <c r="I9105" s="253"/>
      <c r="J9105" s="253">
        <f t="shared" si="144"/>
        <v>0</v>
      </c>
    </row>
    <row r="9106" spans="1:10">
      <c r="A9106" s="253">
        <v>9298</v>
      </c>
      <c r="B9106" s="253" t="s">
        <v>528</v>
      </c>
      <c r="C9106" s="253" t="s">
        <v>554</v>
      </c>
      <c r="D9106" s="253" t="s">
        <v>4</v>
      </c>
      <c r="I9106" s="253"/>
      <c r="J9106" s="253">
        <f t="shared" si="144"/>
        <v>0</v>
      </c>
    </row>
    <row r="9107" spans="1:10">
      <c r="A9107" s="253">
        <v>9299</v>
      </c>
      <c r="B9107" s="253" t="s">
        <v>528</v>
      </c>
      <c r="C9107" s="253" t="s">
        <v>554</v>
      </c>
      <c r="D9107" s="253" t="s">
        <v>4</v>
      </c>
      <c r="I9107" s="253"/>
      <c r="J9107" s="253">
        <f t="shared" si="144"/>
        <v>0</v>
      </c>
    </row>
    <row r="9108" spans="1:10">
      <c r="A9108" s="253">
        <v>9300</v>
      </c>
      <c r="B9108" s="253" t="s">
        <v>528</v>
      </c>
      <c r="C9108" s="253" t="s">
        <v>479</v>
      </c>
      <c r="D9108" s="253" t="s">
        <v>4</v>
      </c>
      <c r="I9108" s="253"/>
      <c r="J9108" s="253">
        <f t="shared" si="144"/>
        <v>0</v>
      </c>
    </row>
    <row r="9109" spans="1:10">
      <c r="A9109" s="253">
        <v>9301</v>
      </c>
      <c r="B9109" s="253" t="s">
        <v>528</v>
      </c>
      <c r="C9109" s="253" t="s">
        <v>479</v>
      </c>
      <c r="D9109" s="253" t="s">
        <v>4</v>
      </c>
      <c r="I9109" s="253"/>
      <c r="J9109" s="253">
        <f t="shared" si="144"/>
        <v>0</v>
      </c>
    </row>
    <row r="9110" spans="1:10">
      <c r="A9110" s="253">
        <v>9302</v>
      </c>
      <c r="B9110" s="253" t="s">
        <v>528</v>
      </c>
      <c r="C9110" s="253" t="s">
        <v>479</v>
      </c>
      <c r="D9110" s="253" t="s">
        <v>4</v>
      </c>
      <c r="I9110" s="253"/>
      <c r="J9110" s="253">
        <f t="shared" si="144"/>
        <v>0</v>
      </c>
    </row>
    <row r="9111" spans="1:10">
      <c r="A9111" s="253">
        <v>9303</v>
      </c>
      <c r="B9111" s="253" t="s">
        <v>528</v>
      </c>
      <c r="C9111" s="253" t="s">
        <v>479</v>
      </c>
      <c r="D9111" s="253" t="s">
        <v>4</v>
      </c>
      <c r="I9111" s="253"/>
      <c r="J9111" s="253">
        <f t="shared" si="144"/>
        <v>0</v>
      </c>
    </row>
    <row r="9112" spans="1:10">
      <c r="A9112" s="253">
        <v>9304</v>
      </c>
      <c r="B9112" s="253" t="s">
        <v>528</v>
      </c>
      <c r="C9112" s="253" t="s">
        <v>479</v>
      </c>
      <c r="D9112" s="253" t="s">
        <v>4</v>
      </c>
      <c r="I9112" s="253"/>
      <c r="J9112" s="253">
        <f t="shared" si="144"/>
        <v>0</v>
      </c>
    </row>
    <row r="9113" spans="1:10">
      <c r="A9113" s="253">
        <v>9305</v>
      </c>
      <c r="B9113" s="253" t="s">
        <v>528</v>
      </c>
      <c r="C9113" s="253" t="s">
        <v>479</v>
      </c>
      <c r="D9113" s="253" t="s">
        <v>4</v>
      </c>
      <c r="I9113" s="253"/>
      <c r="J9113" s="253">
        <f t="shared" si="144"/>
        <v>0</v>
      </c>
    </row>
    <row r="9114" spans="1:10">
      <c r="A9114" s="253">
        <v>9306</v>
      </c>
      <c r="B9114" s="253" t="s">
        <v>528</v>
      </c>
      <c r="C9114" s="253" t="s">
        <v>479</v>
      </c>
      <c r="D9114" s="253" t="s">
        <v>4</v>
      </c>
      <c r="I9114" s="253"/>
      <c r="J9114" s="253">
        <f t="shared" si="144"/>
        <v>0</v>
      </c>
    </row>
    <row r="9115" spans="1:10">
      <c r="A9115" s="253">
        <v>9307</v>
      </c>
      <c r="B9115" s="253" t="s">
        <v>528</v>
      </c>
      <c r="C9115" s="253" t="s">
        <v>479</v>
      </c>
      <c r="D9115" s="253" t="s">
        <v>4</v>
      </c>
      <c r="I9115" s="253"/>
      <c r="J9115" s="253">
        <f t="shared" si="144"/>
        <v>0</v>
      </c>
    </row>
    <row r="9116" spans="1:10">
      <c r="A9116" s="253">
        <v>9308</v>
      </c>
      <c r="B9116" s="253" t="s">
        <v>528</v>
      </c>
      <c r="C9116" s="253" t="s">
        <v>479</v>
      </c>
      <c r="D9116" s="253" t="s">
        <v>4</v>
      </c>
      <c r="I9116" s="253"/>
      <c r="J9116" s="253">
        <f t="shared" si="144"/>
        <v>0</v>
      </c>
    </row>
    <row r="9117" spans="1:10">
      <c r="A9117" s="253">
        <v>9309</v>
      </c>
      <c r="B9117" s="253" t="s">
        <v>528</v>
      </c>
      <c r="C9117" s="253" t="s">
        <v>479</v>
      </c>
      <c r="D9117" s="253" t="s">
        <v>4</v>
      </c>
      <c r="I9117" s="253"/>
      <c r="J9117" s="253">
        <f t="shared" si="144"/>
        <v>0</v>
      </c>
    </row>
    <row r="9118" spans="1:10">
      <c r="A9118" s="253">
        <v>9310</v>
      </c>
      <c r="B9118" s="253" t="s">
        <v>528</v>
      </c>
      <c r="C9118" s="253" t="s">
        <v>479</v>
      </c>
      <c r="D9118" s="253" t="s">
        <v>4</v>
      </c>
      <c r="I9118" s="253"/>
      <c r="J9118" s="253">
        <f t="shared" si="144"/>
        <v>0</v>
      </c>
    </row>
    <row r="9119" spans="1:10">
      <c r="A9119" s="253">
        <v>9311</v>
      </c>
      <c r="B9119" s="253" t="s">
        <v>528</v>
      </c>
      <c r="C9119" s="253" t="s">
        <v>479</v>
      </c>
      <c r="D9119" s="253" t="s">
        <v>4</v>
      </c>
      <c r="I9119" s="253"/>
      <c r="J9119" s="253">
        <f t="shared" si="144"/>
        <v>0</v>
      </c>
    </row>
    <row r="9120" spans="1:10">
      <c r="A9120" s="253">
        <v>9312</v>
      </c>
      <c r="B9120" s="253" t="s">
        <v>528</v>
      </c>
      <c r="C9120" s="253" t="s">
        <v>479</v>
      </c>
      <c r="D9120" s="253" t="s">
        <v>4</v>
      </c>
      <c r="I9120" s="253"/>
      <c r="J9120" s="253">
        <f t="shared" si="144"/>
        <v>0</v>
      </c>
    </row>
    <row r="9121" spans="1:10">
      <c r="A9121" s="253">
        <v>9313</v>
      </c>
      <c r="B9121" s="253" t="s">
        <v>528</v>
      </c>
      <c r="C9121" s="253" t="s">
        <v>479</v>
      </c>
      <c r="D9121" s="253" t="s">
        <v>4</v>
      </c>
      <c r="I9121" s="253"/>
      <c r="J9121" s="253">
        <f t="shared" si="144"/>
        <v>0</v>
      </c>
    </row>
    <row r="9122" spans="1:10">
      <c r="A9122" s="253">
        <v>9314</v>
      </c>
      <c r="B9122" s="253" t="s">
        <v>528</v>
      </c>
      <c r="C9122" s="253" t="s">
        <v>479</v>
      </c>
      <c r="D9122" s="253" t="s">
        <v>4</v>
      </c>
      <c r="I9122" s="253"/>
      <c r="J9122" s="253">
        <f t="shared" si="144"/>
        <v>0</v>
      </c>
    </row>
    <row r="9123" spans="1:10">
      <c r="A9123" s="253">
        <v>9315</v>
      </c>
      <c r="B9123" s="253" t="s">
        <v>528</v>
      </c>
      <c r="C9123" s="253" t="s">
        <v>479</v>
      </c>
      <c r="D9123" s="253" t="s">
        <v>4</v>
      </c>
      <c r="I9123" s="253"/>
      <c r="J9123" s="253">
        <f t="shared" si="144"/>
        <v>0</v>
      </c>
    </row>
    <row r="9124" spans="1:10">
      <c r="A9124" s="253">
        <v>9316</v>
      </c>
      <c r="B9124" s="253" t="s">
        <v>528</v>
      </c>
      <c r="C9124" s="253" t="s">
        <v>479</v>
      </c>
      <c r="D9124" s="253" t="s">
        <v>4</v>
      </c>
      <c r="I9124" s="253"/>
      <c r="J9124" s="253">
        <f t="shared" si="144"/>
        <v>0</v>
      </c>
    </row>
    <row r="9125" spans="1:10">
      <c r="A9125" s="253">
        <v>9317</v>
      </c>
      <c r="B9125" s="253" t="s">
        <v>528</v>
      </c>
      <c r="C9125" s="253" t="s">
        <v>479</v>
      </c>
      <c r="D9125" s="253" t="s">
        <v>4</v>
      </c>
      <c r="I9125" s="253"/>
      <c r="J9125" s="253">
        <f t="shared" si="144"/>
        <v>0</v>
      </c>
    </row>
    <row r="9126" spans="1:10">
      <c r="A9126" s="253">
        <v>9318</v>
      </c>
      <c r="B9126" s="253" t="s">
        <v>528</v>
      </c>
      <c r="C9126" s="253" t="s">
        <v>479</v>
      </c>
      <c r="D9126" s="253" t="s">
        <v>4</v>
      </c>
      <c r="I9126" s="253"/>
      <c r="J9126" s="253">
        <f t="shared" si="144"/>
        <v>0</v>
      </c>
    </row>
    <row r="9127" spans="1:10">
      <c r="A9127" s="253">
        <v>9319</v>
      </c>
      <c r="B9127" s="253" t="s">
        <v>528</v>
      </c>
      <c r="C9127" s="253" t="s">
        <v>479</v>
      </c>
      <c r="D9127" s="253" t="s">
        <v>4</v>
      </c>
      <c r="I9127" s="253"/>
      <c r="J9127" s="253">
        <f t="shared" si="144"/>
        <v>0</v>
      </c>
    </row>
    <row r="9128" spans="1:10">
      <c r="A9128" s="253">
        <v>9320</v>
      </c>
      <c r="B9128" s="253" t="s">
        <v>528</v>
      </c>
      <c r="C9128" s="253" t="s">
        <v>479</v>
      </c>
      <c r="D9128" s="253" t="s">
        <v>4</v>
      </c>
      <c r="I9128" s="253"/>
      <c r="J9128" s="253">
        <f t="shared" si="144"/>
        <v>0</v>
      </c>
    </row>
    <row r="9129" spans="1:10">
      <c r="A9129" s="253">
        <v>9321</v>
      </c>
      <c r="B9129" s="253" t="s">
        <v>528</v>
      </c>
      <c r="C9129" s="253" t="s">
        <v>479</v>
      </c>
      <c r="D9129" s="253" t="s">
        <v>4</v>
      </c>
      <c r="I9129" s="253"/>
      <c r="J9129" s="253">
        <f t="shared" si="144"/>
        <v>0</v>
      </c>
    </row>
    <row r="9130" spans="1:10">
      <c r="A9130" s="253">
        <v>9322</v>
      </c>
      <c r="B9130" s="253" t="s">
        <v>528</v>
      </c>
      <c r="C9130" s="253" t="s">
        <v>479</v>
      </c>
      <c r="D9130" s="253" t="s">
        <v>4</v>
      </c>
      <c r="I9130" s="253"/>
      <c r="J9130" s="253">
        <f t="shared" si="144"/>
        <v>0</v>
      </c>
    </row>
    <row r="9131" spans="1:10">
      <c r="A9131" s="253">
        <v>9323</v>
      </c>
      <c r="B9131" s="253" t="s">
        <v>528</v>
      </c>
      <c r="C9131" s="253" t="s">
        <v>479</v>
      </c>
      <c r="D9131" s="253" t="s">
        <v>4</v>
      </c>
      <c r="I9131" s="253"/>
      <c r="J9131" s="253">
        <f t="shared" si="144"/>
        <v>0</v>
      </c>
    </row>
    <row r="9132" spans="1:10">
      <c r="A9132" s="253">
        <v>9324</v>
      </c>
      <c r="B9132" s="253" t="s">
        <v>528</v>
      </c>
      <c r="C9132" s="253" t="s">
        <v>479</v>
      </c>
      <c r="D9132" s="253" t="s">
        <v>4</v>
      </c>
      <c r="I9132" s="253"/>
      <c r="J9132" s="253">
        <f t="shared" si="144"/>
        <v>0</v>
      </c>
    </row>
    <row r="9133" spans="1:10">
      <c r="A9133" s="253">
        <v>9325</v>
      </c>
      <c r="B9133" s="253" t="s">
        <v>528</v>
      </c>
      <c r="C9133" s="253" t="s">
        <v>479</v>
      </c>
      <c r="D9133" s="253" t="s">
        <v>4</v>
      </c>
      <c r="I9133" s="253"/>
      <c r="J9133" s="253">
        <f t="shared" si="144"/>
        <v>0</v>
      </c>
    </row>
    <row r="9134" spans="1:10">
      <c r="A9134" s="253">
        <v>9326</v>
      </c>
      <c r="B9134" s="253" t="s">
        <v>528</v>
      </c>
      <c r="C9134" s="253" t="s">
        <v>479</v>
      </c>
      <c r="D9134" s="253" t="s">
        <v>4</v>
      </c>
      <c r="I9134" s="253"/>
      <c r="J9134" s="253">
        <f t="shared" si="144"/>
        <v>0</v>
      </c>
    </row>
    <row r="9135" spans="1:10">
      <c r="A9135" s="253">
        <v>9327</v>
      </c>
      <c r="B9135" s="253" t="s">
        <v>528</v>
      </c>
      <c r="C9135" s="253" t="s">
        <v>479</v>
      </c>
      <c r="D9135" s="253" t="s">
        <v>4</v>
      </c>
      <c r="I9135" s="253"/>
      <c r="J9135" s="253">
        <f t="shared" si="144"/>
        <v>0</v>
      </c>
    </row>
    <row r="9136" spans="1:10">
      <c r="A9136" s="253">
        <v>9328</v>
      </c>
      <c r="B9136" s="253" t="s">
        <v>528</v>
      </c>
      <c r="C9136" s="253" t="s">
        <v>479</v>
      </c>
      <c r="D9136" s="253" t="s">
        <v>4</v>
      </c>
      <c r="I9136" s="253"/>
      <c r="J9136" s="253">
        <f t="shared" si="144"/>
        <v>0</v>
      </c>
    </row>
    <row r="9137" spans="1:10">
      <c r="A9137" s="253">
        <v>9329</v>
      </c>
      <c r="B9137" s="253" t="s">
        <v>528</v>
      </c>
      <c r="C9137" s="253" t="s">
        <v>479</v>
      </c>
      <c r="D9137" s="253" t="s">
        <v>4</v>
      </c>
      <c r="I9137" s="253"/>
      <c r="J9137" s="253">
        <f t="shared" si="144"/>
        <v>0</v>
      </c>
    </row>
    <row r="9138" spans="1:10">
      <c r="A9138" s="253">
        <v>9330</v>
      </c>
      <c r="B9138" s="253" t="s">
        <v>528</v>
      </c>
      <c r="C9138" s="253" t="s">
        <v>479</v>
      </c>
      <c r="D9138" s="253" t="s">
        <v>4</v>
      </c>
      <c r="I9138" s="253"/>
      <c r="J9138" s="253">
        <f t="shared" si="144"/>
        <v>0</v>
      </c>
    </row>
    <row r="9139" spans="1:10">
      <c r="A9139" s="253">
        <v>9331</v>
      </c>
      <c r="B9139" s="253" t="s">
        <v>528</v>
      </c>
      <c r="C9139" s="253" t="s">
        <v>479</v>
      </c>
      <c r="D9139" s="253" t="s">
        <v>4</v>
      </c>
      <c r="I9139" s="253"/>
      <c r="J9139" s="253">
        <f t="shared" si="144"/>
        <v>0</v>
      </c>
    </row>
    <row r="9140" spans="1:10">
      <c r="A9140" s="253">
        <v>9332</v>
      </c>
      <c r="B9140" s="253" t="s">
        <v>528</v>
      </c>
      <c r="C9140" s="253" t="s">
        <v>479</v>
      </c>
      <c r="D9140" s="253" t="s">
        <v>4</v>
      </c>
      <c r="I9140" s="253"/>
      <c r="J9140" s="253">
        <f t="shared" si="144"/>
        <v>0</v>
      </c>
    </row>
    <row r="9141" spans="1:10">
      <c r="A9141" s="253">
        <v>9333</v>
      </c>
      <c r="B9141" s="253" t="s">
        <v>528</v>
      </c>
      <c r="C9141" s="253" t="s">
        <v>479</v>
      </c>
      <c r="D9141" s="253" t="s">
        <v>4</v>
      </c>
      <c r="I9141" s="253"/>
      <c r="J9141" s="253">
        <f t="shared" si="144"/>
        <v>0</v>
      </c>
    </row>
    <row r="9142" spans="1:10">
      <c r="A9142" s="253">
        <v>9334</v>
      </c>
      <c r="B9142" s="253" t="s">
        <v>528</v>
      </c>
      <c r="C9142" s="253" t="s">
        <v>479</v>
      </c>
      <c r="D9142" s="253" t="s">
        <v>4</v>
      </c>
      <c r="I9142" s="253"/>
      <c r="J9142" s="253">
        <f t="shared" si="144"/>
        <v>0</v>
      </c>
    </row>
    <row r="9143" spans="1:10">
      <c r="A9143" s="253">
        <v>9335</v>
      </c>
      <c r="B9143" s="253" t="s">
        <v>528</v>
      </c>
      <c r="C9143" s="253" t="s">
        <v>479</v>
      </c>
      <c r="D9143" s="253" t="s">
        <v>4</v>
      </c>
      <c r="I9143" s="253"/>
      <c r="J9143" s="253">
        <f t="shared" si="144"/>
        <v>0</v>
      </c>
    </row>
    <row r="9144" spans="1:10">
      <c r="A9144" s="253">
        <v>9336</v>
      </c>
      <c r="B9144" s="253" t="s">
        <v>528</v>
      </c>
      <c r="C9144" s="253" t="s">
        <v>479</v>
      </c>
      <c r="D9144" s="253" t="s">
        <v>4</v>
      </c>
      <c r="I9144" s="253"/>
      <c r="J9144" s="253">
        <f t="shared" si="144"/>
        <v>0</v>
      </c>
    </row>
    <row r="9145" spans="1:10">
      <c r="A9145" s="253">
        <v>9337</v>
      </c>
      <c r="B9145" s="253" t="s">
        <v>528</v>
      </c>
      <c r="C9145" s="253" t="s">
        <v>479</v>
      </c>
      <c r="D9145" s="253" t="s">
        <v>4</v>
      </c>
      <c r="I9145" s="253"/>
      <c r="J9145" s="253">
        <f t="shared" si="144"/>
        <v>0</v>
      </c>
    </row>
    <row r="9146" spans="1:10">
      <c r="A9146" s="253">
        <v>9338</v>
      </c>
      <c r="B9146" s="253" t="s">
        <v>528</v>
      </c>
      <c r="C9146" s="253" t="s">
        <v>479</v>
      </c>
      <c r="D9146" s="253" t="s">
        <v>4</v>
      </c>
      <c r="I9146" s="253"/>
      <c r="J9146" s="253">
        <f t="shared" si="144"/>
        <v>0</v>
      </c>
    </row>
    <row r="9147" spans="1:10">
      <c r="A9147" s="253">
        <v>9339</v>
      </c>
      <c r="B9147" s="253" t="s">
        <v>528</v>
      </c>
      <c r="C9147" s="253" t="s">
        <v>479</v>
      </c>
      <c r="D9147" s="253" t="s">
        <v>4</v>
      </c>
      <c r="I9147" s="253"/>
      <c r="J9147" s="253">
        <f t="shared" si="144"/>
        <v>0</v>
      </c>
    </row>
    <row r="9148" spans="1:10">
      <c r="A9148" s="253">
        <v>9340</v>
      </c>
      <c r="B9148" s="253" t="s">
        <v>528</v>
      </c>
      <c r="C9148" s="253" t="s">
        <v>479</v>
      </c>
      <c r="D9148" s="253" t="s">
        <v>4</v>
      </c>
      <c r="I9148" s="253"/>
      <c r="J9148" s="253">
        <f t="shared" si="144"/>
        <v>0</v>
      </c>
    </row>
    <row r="9149" spans="1:10">
      <c r="A9149" s="253">
        <v>9341</v>
      </c>
      <c r="B9149" s="253" t="s">
        <v>528</v>
      </c>
      <c r="C9149" s="253" t="s">
        <v>479</v>
      </c>
      <c r="D9149" s="253" t="s">
        <v>4</v>
      </c>
      <c r="I9149" s="253"/>
      <c r="J9149" s="253">
        <f t="shared" si="144"/>
        <v>0</v>
      </c>
    </row>
    <row r="9150" spans="1:10">
      <c r="A9150" s="253">
        <v>9342</v>
      </c>
      <c r="B9150" s="253" t="s">
        <v>528</v>
      </c>
      <c r="C9150" s="253" t="s">
        <v>479</v>
      </c>
      <c r="D9150" s="253" t="s">
        <v>4</v>
      </c>
      <c r="I9150" s="253"/>
      <c r="J9150" s="253">
        <f t="shared" si="144"/>
        <v>0</v>
      </c>
    </row>
    <row r="9151" spans="1:10">
      <c r="A9151" s="253">
        <v>9343</v>
      </c>
      <c r="B9151" s="253" t="s">
        <v>528</v>
      </c>
      <c r="C9151" s="253" t="s">
        <v>479</v>
      </c>
      <c r="D9151" s="253" t="s">
        <v>4</v>
      </c>
      <c r="I9151" s="253"/>
      <c r="J9151" s="253">
        <f t="shared" si="144"/>
        <v>0</v>
      </c>
    </row>
    <row r="9152" spans="1:10">
      <c r="A9152" s="253">
        <v>9344</v>
      </c>
      <c r="B9152" s="253" t="s">
        <v>528</v>
      </c>
      <c r="C9152" s="253" t="s">
        <v>479</v>
      </c>
      <c r="D9152" s="253" t="s">
        <v>4</v>
      </c>
      <c r="I9152" s="253"/>
      <c r="J9152" s="253">
        <f t="shared" si="144"/>
        <v>0</v>
      </c>
    </row>
    <row r="9153" spans="1:10">
      <c r="A9153" s="253">
        <v>9345</v>
      </c>
      <c r="B9153" s="253" t="s">
        <v>528</v>
      </c>
      <c r="C9153" s="253" t="s">
        <v>479</v>
      </c>
      <c r="D9153" s="253" t="s">
        <v>4</v>
      </c>
      <c r="I9153" s="253"/>
      <c r="J9153" s="253">
        <f t="shared" si="144"/>
        <v>0</v>
      </c>
    </row>
    <row r="9154" spans="1:10">
      <c r="A9154" s="253">
        <v>9346</v>
      </c>
      <c r="B9154" s="253" t="s">
        <v>528</v>
      </c>
      <c r="C9154" s="253" t="s">
        <v>479</v>
      </c>
      <c r="D9154" s="253" t="s">
        <v>4</v>
      </c>
      <c r="I9154" s="253"/>
      <c r="J9154" s="253">
        <f t="shared" si="144"/>
        <v>0</v>
      </c>
    </row>
    <row r="9155" spans="1:10">
      <c r="A9155" s="253">
        <v>9347</v>
      </c>
      <c r="B9155" s="253" t="s">
        <v>528</v>
      </c>
      <c r="C9155" s="253" t="s">
        <v>479</v>
      </c>
      <c r="D9155" s="253" t="s">
        <v>4</v>
      </c>
      <c r="I9155" s="253"/>
      <c r="J9155" s="253">
        <f t="shared" si="144"/>
        <v>0</v>
      </c>
    </row>
    <row r="9156" spans="1:10">
      <c r="A9156" s="253">
        <v>9348</v>
      </c>
      <c r="B9156" s="253" t="s">
        <v>528</v>
      </c>
      <c r="C9156" s="253" t="s">
        <v>479</v>
      </c>
      <c r="D9156" s="253" t="s">
        <v>4</v>
      </c>
      <c r="I9156" s="253"/>
      <c r="J9156" s="253">
        <f t="shared" si="144"/>
        <v>0</v>
      </c>
    </row>
    <row r="9157" spans="1:10">
      <c r="A9157" s="253">
        <v>9349</v>
      </c>
      <c r="B9157" s="253" t="s">
        <v>528</v>
      </c>
      <c r="C9157" s="253" t="s">
        <v>479</v>
      </c>
      <c r="D9157" s="253" t="s">
        <v>4</v>
      </c>
      <c r="I9157" s="253"/>
      <c r="J9157" s="253">
        <f t="shared" si="144"/>
        <v>0</v>
      </c>
    </row>
    <row r="9158" spans="1:10">
      <c r="A9158" s="253">
        <v>9350</v>
      </c>
      <c r="B9158" s="253" t="s">
        <v>528</v>
      </c>
      <c r="C9158" s="253" t="s">
        <v>479</v>
      </c>
      <c r="D9158" s="253" t="s">
        <v>4</v>
      </c>
      <c r="I9158" s="253"/>
      <c r="J9158" s="253">
        <f t="shared" si="144"/>
        <v>0</v>
      </c>
    </row>
    <row r="9159" spans="1:10">
      <c r="A9159" s="253">
        <v>9351</v>
      </c>
      <c r="B9159" s="253" t="s">
        <v>528</v>
      </c>
      <c r="C9159" s="253" t="s">
        <v>479</v>
      </c>
      <c r="D9159" s="253" t="s">
        <v>4</v>
      </c>
      <c r="I9159" s="253"/>
      <c r="J9159" s="253">
        <f t="shared" si="144"/>
        <v>0</v>
      </c>
    </row>
    <row r="9160" spans="1:10">
      <c r="A9160" s="253">
        <v>9352</v>
      </c>
      <c r="B9160" s="253" t="s">
        <v>528</v>
      </c>
      <c r="C9160" s="253" t="s">
        <v>479</v>
      </c>
      <c r="D9160" s="253" t="s">
        <v>4</v>
      </c>
      <c r="I9160" s="253"/>
      <c r="J9160" s="253">
        <f t="shared" si="144"/>
        <v>0</v>
      </c>
    </row>
    <row r="9161" spans="1:10">
      <c r="A9161" s="253">
        <v>9353</v>
      </c>
      <c r="B9161" s="253" t="s">
        <v>528</v>
      </c>
      <c r="C9161" s="253" t="s">
        <v>479</v>
      </c>
      <c r="D9161" s="253" t="s">
        <v>4</v>
      </c>
      <c r="I9161" s="253"/>
      <c r="J9161" s="253">
        <f t="shared" ref="J9161:J9224" si="145">IF(E9161="Category 1",1,IF(E9161="Category 2",2,IF(E9161="Category 3",3,0)))</f>
        <v>0</v>
      </c>
    </row>
    <row r="9162" spans="1:10">
      <c r="A9162" s="253">
        <v>9354</v>
      </c>
      <c r="B9162" s="253" t="s">
        <v>528</v>
      </c>
      <c r="C9162" s="253" t="s">
        <v>479</v>
      </c>
      <c r="D9162" s="253" t="s">
        <v>4</v>
      </c>
      <c r="I9162" s="253"/>
      <c r="J9162" s="253">
        <f t="shared" si="145"/>
        <v>0</v>
      </c>
    </row>
    <row r="9163" spans="1:10">
      <c r="A9163" s="253">
        <v>9355</v>
      </c>
      <c r="B9163" s="253" t="s">
        <v>528</v>
      </c>
      <c r="C9163" s="253" t="s">
        <v>479</v>
      </c>
      <c r="D9163" s="253" t="s">
        <v>4</v>
      </c>
      <c r="I9163" s="253"/>
      <c r="J9163" s="253">
        <f t="shared" si="145"/>
        <v>0</v>
      </c>
    </row>
    <row r="9164" spans="1:10">
      <c r="A9164" s="253">
        <v>9356</v>
      </c>
      <c r="B9164" s="253" t="s">
        <v>528</v>
      </c>
      <c r="C9164" s="253" t="s">
        <v>479</v>
      </c>
      <c r="D9164" s="253" t="s">
        <v>4</v>
      </c>
      <c r="I9164" s="253"/>
      <c r="J9164" s="253">
        <f t="shared" si="145"/>
        <v>0</v>
      </c>
    </row>
    <row r="9165" spans="1:10">
      <c r="A9165" s="253">
        <v>9357</v>
      </c>
      <c r="B9165" s="253" t="s">
        <v>528</v>
      </c>
      <c r="C9165" s="253" t="s">
        <v>479</v>
      </c>
      <c r="D9165" s="253" t="s">
        <v>4</v>
      </c>
      <c r="I9165" s="253"/>
      <c r="J9165" s="253">
        <f t="shared" si="145"/>
        <v>0</v>
      </c>
    </row>
    <row r="9166" spans="1:10">
      <c r="A9166" s="253">
        <v>9358</v>
      </c>
      <c r="B9166" s="253" t="s">
        <v>528</v>
      </c>
      <c r="C9166" s="253" t="s">
        <v>479</v>
      </c>
      <c r="D9166" s="253" t="s">
        <v>4</v>
      </c>
      <c r="I9166" s="253"/>
      <c r="J9166" s="253">
        <f t="shared" si="145"/>
        <v>0</v>
      </c>
    </row>
    <row r="9167" spans="1:10">
      <c r="A9167" s="253">
        <v>9359</v>
      </c>
      <c r="B9167" s="253" t="s">
        <v>528</v>
      </c>
      <c r="C9167" s="253" t="s">
        <v>479</v>
      </c>
      <c r="D9167" s="253" t="s">
        <v>4</v>
      </c>
      <c r="I9167" s="253"/>
      <c r="J9167" s="253">
        <f t="shared" si="145"/>
        <v>0</v>
      </c>
    </row>
    <row r="9168" spans="1:10">
      <c r="A9168" s="253">
        <v>9360</v>
      </c>
      <c r="B9168" s="253" t="s">
        <v>528</v>
      </c>
      <c r="C9168" s="253" t="s">
        <v>479</v>
      </c>
      <c r="D9168" s="253" t="s">
        <v>4</v>
      </c>
      <c r="I9168" s="253"/>
      <c r="J9168" s="253">
        <f t="shared" si="145"/>
        <v>0</v>
      </c>
    </row>
    <row r="9169" spans="1:10">
      <c r="A9169" s="253">
        <v>9361</v>
      </c>
      <c r="B9169" s="253" t="s">
        <v>528</v>
      </c>
      <c r="C9169" s="253" t="s">
        <v>479</v>
      </c>
      <c r="D9169" s="253" t="s">
        <v>4</v>
      </c>
      <c r="I9169" s="253"/>
      <c r="J9169" s="253">
        <f t="shared" si="145"/>
        <v>0</v>
      </c>
    </row>
    <row r="9170" spans="1:10">
      <c r="A9170" s="253">
        <v>9362</v>
      </c>
      <c r="B9170" s="253" t="s">
        <v>528</v>
      </c>
      <c r="C9170" s="253" t="s">
        <v>479</v>
      </c>
      <c r="D9170" s="253" t="s">
        <v>4</v>
      </c>
      <c r="I9170" s="253"/>
      <c r="J9170" s="253">
        <f t="shared" si="145"/>
        <v>0</v>
      </c>
    </row>
    <row r="9171" spans="1:10">
      <c r="A9171" s="253">
        <v>9363</v>
      </c>
      <c r="B9171" s="253" t="s">
        <v>528</v>
      </c>
      <c r="C9171" s="253" t="s">
        <v>479</v>
      </c>
      <c r="D9171" s="253" t="s">
        <v>4</v>
      </c>
      <c r="I9171" s="253"/>
      <c r="J9171" s="253">
        <f t="shared" si="145"/>
        <v>0</v>
      </c>
    </row>
    <row r="9172" spans="1:10">
      <c r="A9172" s="253">
        <v>9364</v>
      </c>
      <c r="B9172" s="253" t="s">
        <v>528</v>
      </c>
      <c r="C9172" s="253" t="s">
        <v>479</v>
      </c>
      <c r="D9172" s="253" t="s">
        <v>4</v>
      </c>
      <c r="I9172" s="253"/>
      <c r="J9172" s="253">
        <f t="shared" si="145"/>
        <v>0</v>
      </c>
    </row>
    <row r="9173" spans="1:10">
      <c r="A9173" s="253">
        <v>9365</v>
      </c>
      <c r="B9173" s="253" t="s">
        <v>528</v>
      </c>
      <c r="C9173" s="253" t="s">
        <v>479</v>
      </c>
      <c r="D9173" s="253" t="s">
        <v>4</v>
      </c>
      <c r="I9173" s="253"/>
      <c r="J9173" s="253">
        <f t="shared" si="145"/>
        <v>0</v>
      </c>
    </row>
    <row r="9174" spans="1:10">
      <c r="A9174" s="253">
        <v>9366</v>
      </c>
      <c r="B9174" s="253" t="s">
        <v>528</v>
      </c>
      <c r="C9174" s="253" t="s">
        <v>479</v>
      </c>
      <c r="D9174" s="253" t="s">
        <v>4</v>
      </c>
      <c r="I9174" s="253"/>
      <c r="J9174" s="253">
        <f t="shared" si="145"/>
        <v>0</v>
      </c>
    </row>
    <row r="9175" spans="1:10">
      <c r="A9175" s="253">
        <v>9367</v>
      </c>
      <c r="B9175" s="253" t="s">
        <v>528</v>
      </c>
      <c r="C9175" s="253" t="s">
        <v>479</v>
      </c>
      <c r="D9175" s="253" t="s">
        <v>4</v>
      </c>
      <c r="I9175" s="253"/>
      <c r="J9175" s="253">
        <f t="shared" si="145"/>
        <v>0</v>
      </c>
    </row>
    <row r="9176" spans="1:10">
      <c r="A9176" s="253">
        <v>9368</v>
      </c>
      <c r="B9176" s="253" t="s">
        <v>528</v>
      </c>
      <c r="C9176" s="253" t="s">
        <v>479</v>
      </c>
      <c r="D9176" s="253" t="s">
        <v>4</v>
      </c>
      <c r="I9176" s="253"/>
      <c r="J9176" s="253">
        <f t="shared" si="145"/>
        <v>0</v>
      </c>
    </row>
    <row r="9177" spans="1:10">
      <c r="A9177" s="253">
        <v>9369</v>
      </c>
      <c r="B9177" s="253" t="s">
        <v>528</v>
      </c>
      <c r="C9177" s="253" t="s">
        <v>479</v>
      </c>
      <c r="D9177" s="253" t="s">
        <v>4</v>
      </c>
      <c r="I9177" s="253"/>
      <c r="J9177" s="253">
        <f t="shared" si="145"/>
        <v>0</v>
      </c>
    </row>
    <row r="9178" spans="1:10">
      <c r="A9178" s="253">
        <v>9370</v>
      </c>
      <c r="B9178" s="253" t="s">
        <v>528</v>
      </c>
      <c r="C9178" s="253" t="s">
        <v>479</v>
      </c>
      <c r="D9178" s="253" t="s">
        <v>4</v>
      </c>
      <c r="I9178" s="253"/>
      <c r="J9178" s="253">
        <f t="shared" si="145"/>
        <v>0</v>
      </c>
    </row>
    <row r="9179" spans="1:10">
      <c r="A9179" s="253">
        <v>9371</v>
      </c>
      <c r="B9179" s="253" t="s">
        <v>528</v>
      </c>
      <c r="C9179" s="253" t="s">
        <v>479</v>
      </c>
      <c r="D9179" s="253" t="s">
        <v>4</v>
      </c>
      <c r="I9179" s="253"/>
      <c r="J9179" s="253">
        <f t="shared" si="145"/>
        <v>0</v>
      </c>
    </row>
    <row r="9180" spans="1:10">
      <c r="A9180" s="253">
        <v>9372</v>
      </c>
      <c r="B9180" s="253" t="s">
        <v>528</v>
      </c>
      <c r="C9180" s="253" t="s">
        <v>479</v>
      </c>
      <c r="D9180" s="253" t="s">
        <v>4</v>
      </c>
      <c r="I9180" s="253"/>
      <c r="J9180" s="253">
        <f t="shared" si="145"/>
        <v>0</v>
      </c>
    </row>
    <row r="9181" spans="1:10">
      <c r="A9181" s="253">
        <v>9373</v>
      </c>
      <c r="B9181" s="253" t="s">
        <v>528</v>
      </c>
      <c r="C9181" s="253" t="s">
        <v>479</v>
      </c>
      <c r="D9181" s="253" t="s">
        <v>4</v>
      </c>
      <c r="I9181" s="253"/>
      <c r="J9181" s="253">
        <f t="shared" si="145"/>
        <v>0</v>
      </c>
    </row>
    <row r="9182" spans="1:10">
      <c r="A9182" s="253">
        <v>9374</v>
      </c>
      <c r="B9182" s="253" t="s">
        <v>528</v>
      </c>
      <c r="C9182" s="253" t="s">
        <v>479</v>
      </c>
      <c r="D9182" s="253" t="s">
        <v>4</v>
      </c>
      <c r="I9182" s="253"/>
      <c r="J9182" s="253">
        <f t="shared" si="145"/>
        <v>0</v>
      </c>
    </row>
    <row r="9183" spans="1:10">
      <c r="A9183" s="253">
        <v>9375</v>
      </c>
      <c r="B9183" s="253" t="s">
        <v>528</v>
      </c>
      <c r="C9183" s="253" t="s">
        <v>479</v>
      </c>
      <c r="D9183" s="253" t="s">
        <v>4</v>
      </c>
      <c r="I9183" s="253"/>
      <c r="J9183" s="253">
        <f t="shared" si="145"/>
        <v>0</v>
      </c>
    </row>
    <row r="9184" spans="1:10">
      <c r="A9184" s="253">
        <v>9376</v>
      </c>
      <c r="B9184" s="253" t="s">
        <v>528</v>
      </c>
      <c r="C9184" s="253" t="s">
        <v>479</v>
      </c>
      <c r="D9184" s="253" t="s">
        <v>4</v>
      </c>
      <c r="I9184" s="253"/>
      <c r="J9184" s="253">
        <f t="shared" si="145"/>
        <v>0</v>
      </c>
    </row>
    <row r="9185" spans="1:10">
      <c r="A9185" s="253">
        <v>9377</v>
      </c>
      <c r="B9185" s="253" t="s">
        <v>528</v>
      </c>
      <c r="C9185" s="253" t="s">
        <v>479</v>
      </c>
      <c r="D9185" s="253" t="s">
        <v>4</v>
      </c>
      <c r="I9185" s="253"/>
      <c r="J9185" s="253">
        <f t="shared" si="145"/>
        <v>0</v>
      </c>
    </row>
    <row r="9186" spans="1:10">
      <c r="A9186" s="253">
        <v>9378</v>
      </c>
      <c r="B9186" s="253" t="s">
        <v>528</v>
      </c>
      <c r="C9186" s="253" t="s">
        <v>479</v>
      </c>
      <c r="D9186" s="253" t="s">
        <v>4</v>
      </c>
      <c r="I9186" s="253"/>
      <c r="J9186" s="253">
        <f t="shared" si="145"/>
        <v>0</v>
      </c>
    </row>
    <row r="9187" spans="1:10">
      <c r="A9187" s="253">
        <v>9379</v>
      </c>
      <c r="B9187" s="253" t="s">
        <v>528</v>
      </c>
      <c r="C9187" s="253" t="s">
        <v>479</v>
      </c>
      <c r="D9187" s="253" t="s">
        <v>4</v>
      </c>
      <c r="I9187" s="253"/>
      <c r="J9187" s="253">
        <f t="shared" si="145"/>
        <v>0</v>
      </c>
    </row>
    <row r="9188" spans="1:10">
      <c r="A9188" s="253">
        <v>9380</v>
      </c>
      <c r="B9188" s="253" t="s">
        <v>528</v>
      </c>
      <c r="C9188" s="253" t="s">
        <v>479</v>
      </c>
      <c r="D9188" s="253" t="s">
        <v>4</v>
      </c>
      <c r="I9188" s="253"/>
      <c r="J9188" s="253">
        <f t="shared" si="145"/>
        <v>0</v>
      </c>
    </row>
    <row r="9189" spans="1:10">
      <c r="A9189" s="253">
        <v>9381</v>
      </c>
      <c r="B9189" s="253" t="s">
        <v>528</v>
      </c>
      <c r="C9189" s="253" t="s">
        <v>479</v>
      </c>
      <c r="D9189" s="253" t="s">
        <v>4</v>
      </c>
      <c r="I9189" s="253"/>
      <c r="J9189" s="253">
        <f t="shared" si="145"/>
        <v>0</v>
      </c>
    </row>
    <row r="9190" spans="1:10">
      <c r="A9190" s="253">
        <v>9382</v>
      </c>
      <c r="B9190" s="253" t="s">
        <v>528</v>
      </c>
      <c r="C9190" s="253" t="s">
        <v>479</v>
      </c>
      <c r="D9190" s="253" t="s">
        <v>4</v>
      </c>
      <c r="I9190" s="253"/>
      <c r="J9190" s="253">
        <f t="shared" si="145"/>
        <v>0</v>
      </c>
    </row>
    <row r="9191" spans="1:10">
      <c r="A9191" s="253">
        <v>9383</v>
      </c>
      <c r="B9191" s="253" t="s">
        <v>528</v>
      </c>
      <c r="C9191" s="253" t="s">
        <v>479</v>
      </c>
      <c r="D9191" s="253" t="s">
        <v>4</v>
      </c>
      <c r="I9191" s="253"/>
      <c r="J9191" s="253">
        <f t="shared" si="145"/>
        <v>0</v>
      </c>
    </row>
    <row r="9192" spans="1:10">
      <c r="A9192" s="253">
        <v>9384</v>
      </c>
      <c r="B9192" s="253" t="s">
        <v>528</v>
      </c>
      <c r="C9192" s="253" t="s">
        <v>479</v>
      </c>
      <c r="D9192" s="253" t="s">
        <v>4</v>
      </c>
      <c r="I9192" s="253"/>
      <c r="J9192" s="253">
        <f t="shared" si="145"/>
        <v>0</v>
      </c>
    </row>
    <row r="9193" spans="1:10">
      <c r="A9193" s="253">
        <v>9385</v>
      </c>
      <c r="B9193" s="253" t="s">
        <v>528</v>
      </c>
      <c r="C9193" s="253" t="s">
        <v>479</v>
      </c>
      <c r="D9193" s="253" t="s">
        <v>4</v>
      </c>
      <c r="I9193" s="253"/>
      <c r="J9193" s="253">
        <f t="shared" si="145"/>
        <v>0</v>
      </c>
    </row>
    <row r="9194" spans="1:10">
      <c r="A9194" s="253">
        <v>9386</v>
      </c>
      <c r="B9194" s="253" t="s">
        <v>528</v>
      </c>
      <c r="C9194" s="253" t="s">
        <v>479</v>
      </c>
      <c r="D9194" s="253" t="s">
        <v>4</v>
      </c>
      <c r="I9194" s="253"/>
      <c r="J9194" s="253">
        <f t="shared" si="145"/>
        <v>0</v>
      </c>
    </row>
    <row r="9195" spans="1:10">
      <c r="A9195" s="253">
        <v>9387</v>
      </c>
      <c r="B9195" s="253" t="s">
        <v>528</v>
      </c>
      <c r="C9195" s="253" t="s">
        <v>479</v>
      </c>
      <c r="D9195" s="253" t="s">
        <v>4</v>
      </c>
      <c r="I9195" s="253"/>
      <c r="J9195" s="253">
        <f t="shared" si="145"/>
        <v>0</v>
      </c>
    </row>
    <row r="9196" spans="1:10">
      <c r="A9196" s="253">
        <v>9388</v>
      </c>
      <c r="B9196" s="253" t="s">
        <v>528</v>
      </c>
      <c r="C9196" s="253" t="s">
        <v>479</v>
      </c>
      <c r="D9196" s="253" t="s">
        <v>4</v>
      </c>
      <c r="I9196" s="253"/>
      <c r="J9196" s="253">
        <f t="shared" si="145"/>
        <v>0</v>
      </c>
    </row>
    <row r="9197" spans="1:10">
      <c r="A9197" s="253">
        <v>9389</v>
      </c>
      <c r="B9197" s="253" t="s">
        <v>528</v>
      </c>
      <c r="C9197" s="253" t="s">
        <v>479</v>
      </c>
      <c r="D9197" s="253" t="s">
        <v>4</v>
      </c>
      <c r="I9197" s="253"/>
      <c r="J9197" s="253">
        <f t="shared" si="145"/>
        <v>0</v>
      </c>
    </row>
    <row r="9198" spans="1:10">
      <c r="A9198" s="253">
        <v>9390</v>
      </c>
      <c r="B9198" s="253" t="s">
        <v>528</v>
      </c>
      <c r="C9198" s="253" t="s">
        <v>479</v>
      </c>
      <c r="D9198" s="253" t="s">
        <v>4</v>
      </c>
      <c r="I9198" s="253"/>
      <c r="J9198" s="253">
        <f t="shared" si="145"/>
        <v>0</v>
      </c>
    </row>
    <row r="9199" spans="1:10">
      <c r="A9199" s="253">
        <v>9391</v>
      </c>
      <c r="B9199" s="253" t="s">
        <v>528</v>
      </c>
      <c r="C9199" s="253" t="s">
        <v>479</v>
      </c>
      <c r="D9199" s="253" t="s">
        <v>4</v>
      </c>
      <c r="I9199" s="253"/>
      <c r="J9199" s="253">
        <f t="shared" si="145"/>
        <v>0</v>
      </c>
    </row>
    <row r="9200" spans="1:10">
      <c r="A9200" s="253">
        <v>9392</v>
      </c>
      <c r="B9200" s="253" t="s">
        <v>528</v>
      </c>
      <c r="C9200" s="253" t="s">
        <v>479</v>
      </c>
      <c r="D9200" s="253" t="s">
        <v>4</v>
      </c>
      <c r="I9200" s="253"/>
      <c r="J9200" s="253">
        <f t="shared" si="145"/>
        <v>0</v>
      </c>
    </row>
    <row r="9201" spans="1:10">
      <c r="A9201" s="253">
        <v>9393</v>
      </c>
      <c r="B9201" s="253" t="s">
        <v>528</v>
      </c>
      <c r="C9201" s="253" t="s">
        <v>479</v>
      </c>
      <c r="D9201" s="253" t="s">
        <v>4</v>
      </c>
      <c r="I9201" s="253"/>
      <c r="J9201" s="253">
        <f t="shared" si="145"/>
        <v>0</v>
      </c>
    </row>
    <row r="9202" spans="1:10">
      <c r="A9202" s="253">
        <v>9394</v>
      </c>
      <c r="B9202" s="253" t="s">
        <v>528</v>
      </c>
      <c r="C9202" s="253" t="s">
        <v>479</v>
      </c>
      <c r="D9202" s="253" t="s">
        <v>4</v>
      </c>
      <c r="I9202" s="253"/>
      <c r="J9202" s="253">
        <f t="shared" si="145"/>
        <v>0</v>
      </c>
    </row>
    <row r="9203" spans="1:10">
      <c r="A9203" s="253">
        <v>9395</v>
      </c>
      <c r="B9203" s="253" t="s">
        <v>528</v>
      </c>
      <c r="C9203" s="253" t="s">
        <v>479</v>
      </c>
      <c r="D9203" s="253" t="s">
        <v>4</v>
      </c>
      <c r="I9203" s="253"/>
      <c r="J9203" s="253">
        <f t="shared" si="145"/>
        <v>0</v>
      </c>
    </row>
    <row r="9204" spans="1:10">
      <c r="A9204" s="253">
        <v>9396</v>
      </c>
      <c r="B9204" s="253" t="s">
        <v>528</v>
      </c>
      <c r="C9204" s="253" t="s">
        <v>479</v>
      </c>
      <c r="D9204" s="253" t="s">
        <v>4</v>
      </c>
      <c r="I9204" s="253"/>
      <c r="J9204" s="253">
        <f t="shared" si="145"/>
        <v>0</v>
      </c>
    </row>
    <row r="9205" spans="1:10">
      <c r="A9205" s="253">
        <v>9397</v>
      </c>
      <c r="B9205" s="253" t="s">
        <v>528</v>
      </c>
      <c r="C9205" s="253" t="s">
        <v>479</v>
      </c>
      <c r="D9205" s="253" t="s">
        <v>4</v>
      </c>
      <c r="I9205" s="253"/>
      <c r="J9205" s="253">
        <f t="shared" si="145"/>
        <v>0</v>
      </c>
    </row>
    <row r="9206" spans="1:10">
      <c r="A9206" s="253">
        <v>9398</v>
      </c>
      <c r="B9206" s="253" t="s">
        <v>528</v>
      </c>
      <c r="C9206" s="253" t="s">
        <v>479</v>
      </c>
      <c r="D9206" s="253" t="s">
        <v>4</v>
      </c>
      <c r="I9206" s="253"/>
      <c r="J9206" s="253">
        <f t="shared" si="145"/>
        <v>0</v>
      </c>
    </row>
    <row r="9207" spans="1:10">
      <c r="A9207" s="253">
        <v>9399</v>
      </c>
      <c r="B9207" s="253" t="s">
        <v>528</v>
      </c>
      <c r="C9207" s="253" t="s">
        <v>479</v>
      </c>
      <c r="D9207" s="253" t="s">
        <v>4</v>
      </c>
      <c r="I9207" s="253"/>
      <c r="J9207" s="253">
        <f t="shared" si="145"/>
        <v>0</v>
      </c>
    </row>
    <row r="9208" spans="1:10">
      <c r="A9208" s="253">
        <v>9400</v>
      </c>
      <c r="B9208" s="253" t="s">
        <v>528</v>
      </c>
      <c r="C9208" s="253" t="s">
        <v>553</v>
      </c>
      <c r="D9208" s="253" t="s">
        <v>4</v>
      </c>
      <c r="I9208" s="253"/>
      <c r="J9208" s="253">
        <f t="shared" si="145"/>
        <v>0</v>
      </c>
    </row>
    <row r="9209" spans="1:10">
      <c r="A9209" s="253">
        <v>9401</v>
      </c>
      <c r="B9209" s="253" t="s">
        <v>528</v>
      </c>
      <c r="C9209" s="253" t="s">
        <v>553</v>
      </c>
      <c r="D9209" s="253" t="s">
        <v>4</v>
      </c>
      <c r="I9209" s="253"/>
      <c r="J9209" s="253">
        <f t="shared" si="145"/>
        <v>0</v>
      </c>
    </row>
    <row r="9210" spans="1:10">
      <c r="A9210" s="253">
        <v>9402</v>
      </c>
      <c r="B9210" s="253" t="s">
        <v>528</v>
      </c>
      <c r="C9210" s="253" t="s">
        <v>553</v>
      </c>
      <c r="D9210" s="253" t="s">
        <v>4</v>
      </c>
      <c r="I9210" s="253"/>
      <c r="J9210" s="253">
        <f t="shared" si="145"/>
        <v>0</v>
      </c>
    </row>
    <row r="9211" spans="1:10">
      <c r="A9211" s="253">
        <v>9403</v>
      </c>
      <c r="B9211" s="253" t="s">
        <v>528</v>
      </c>
      <c r="C9211" s="253" t="s">
        <v>553</v>
      </c>
      <c r="D9211" s="253" t="s">
        <v>4</v>
      </c>
      <c r="I9211" s="253"/>
      <c r="J9211" s="253">
        <f t="shared" si="145"/>
        <v>0</v>
      </c>
    </row>
    <row r="9212" spans="1:10">
      <c r="A9212" s="253">
        <v>9404</v>
      </c>
      <c r="B9212" s="253" t="s">
        <v>528</v>
      </c>
      <c r="C9212" s="253" t="s">
        <v>553</v>
      </c>
      <c r="D9212" s="253" t="s">
        <v>4</v>
      </c>
      <c r="I9212" s="253"/>
      <c r="J9212" s="253">
        <f t="shared" si="145"/>
        <v>0</v>
      </c>
    </row>
    <row r="9213" spans="1:10">
      <c r="A9213" s="253">
        <v>9405</v>
      </c>
      <c r="B9213" s="253" t="s">
        <v>528</v>
      </c>
      <c r="C9213" s="253" t="s">
        <v>553</v>
      </c>
      <c r="D9213" s="253" t="s">
        <v>4</v>
      </c>
      <c r="I9213" s="253"/>
      <c r="J9213" s="253">
        <f t="shared" si="145"/>
        <v>0</v>
      </c>
    </row>
    <row r="9214" spans="1:10">
      <c r="A9214" s="253">
        <v>9406</v>
      </c>
      <c r="B9214" s="253" t="s">
        <v>528</v>
      </c>
      <c r="C9214" s="253" t="s">
        <v>553</v>
      </c>
      <c r="D9214" s="253" t="s">
        <v>4</v>
      </c>
      <c r="I9214" s="253"/>
      <c r="J9214" s="253">
        <f t="shared" si="145"/>
        <v>0</v>
      </c>
    </row>
    <row r="9215" spans="1:10">
      <c r="A9215" s="253">
        <v>9407</v>
      </c>
      <c r="B9215" s="253" t="s">
        <v>528</v>
      </c>
      <c r="C9215" s="253" t="s">
        <v>553</v>
      </c>
      <c r="D9215" s="253" t="s">
        <v>4</v>
      </c>
      <c r="I9215" s="253"/>
      <c r="J9215" s="253">
        <f t="shared" si="145"/>
        <v>0</v>
      </c>
    </row>
    <row r="9216" spans="1:10">
      <c r="A9216" s="253">
        <v>9408</v>
      </c>
      <c r="B9216" s="253" t="s">
        <v>528</v>
      </c>
      <c r="C9216" s="253" t="s">
        <v>553</v>
      </c>
      <c r="D9216" s="253" t="s">
        <v>4</v>
      </c>
      <c r="I9216" s="253"/>
      <c r="J9216" s="253">
        <f t="shared" si="145"/>
        <v>0</v>
      </c>
    </row>
    <row r="9217" spans="1:10">
      <c r="A9217" s="253">
        <v>9409</v>
      </c>
      <c r="B9217" s="253" t="s">
        <v>528</v>
      </c>
      <c r="C9217" s="253" t="s">
        <v>553</v>
      </c>
      <c r="D9217" s="253" t="s">
        <v>4</v>
      </c>
      <c r="I9217" s="253"/>
      <c r="J9217" s="253">
        <f t="shared" si="145"/>
        <v>0</v>
      </c>
    </row>
    <row r="9218" spans="1:10">
      <c r="A9218" s="253">
        <v>9410</v>
      </c>
      <c r="B9218" s="253" t="s">
        <v>528</v>
      </c>
      <c r="C9218" s="253" t="s">
        <v>553</v>
      </c>
      <c r="D9218" s="253" t="s">
        <v>4</v>
      </c>
      <c r="I9218" s="253"/>
      <c r="J9218" s="253">
        <f t="shared" si="145"/>
        <v>0</v>
      </c>
    </row>
    <row r="9219" spans="1:10">
      <c r="A9219" s="253">
        <v>9411</v>
      </c>
      <c r="B9219" s="253" t="s">
        <v>528</v>
      </c>
      <c r="C9219" s="253" t="s">
        <v>553</v>
      </c>
      <c r="D9219" s="253" t="s">
        <v>4</v>
      </c>
      <c r="I9219" s="253"/>
      <c r="J9219" s="253">
        <f t="shared" si="145"/>
        <v>0</v>
      </c>
    </row>
    <row r="9220" spans="1:10">
      <c r="A9220" s="253">
        <v>9412</v>
      </c>
      <c r="B9220" s="253" t="s">
        <v>528</v>
      </c>
      <c r="C9220" s="253" t="s">
        <v>553</v>
      </c>
      <c r="D9220" s="253" t="s">
        <v>4</v>
      </c>
      <c r="I9220" s="253"/>
      <c r="J9220" s="253">
        <f t="shared" si="145"/>
        <v>0</v>
      </c>
    </row>
    <row r="9221" spans="1:10">
      <c r="A9221" s="253">
        <v>9413</v>
      </c>
      <c r="B9221" s="253" t="s">
        <v>528</v>
      </c>
      <c r="C9221" s="253" t="s">
        <v>553</v>
      </c>
      <c r="D9221" s="253" t="s">
        <v>4</v>
      </c>
      <c r="I9221" s="253"/>
      <c r="J9221" s="253">
        <f t="shared" si="145"/>
        <v>0</v>
      </c>
    </row>
    <row r="9222" spans="1:10">
      <c r="A9222" s="253">
        <v>9414</v>
      </c>
      <c r="B9222" s="253" t="s">
        <v>528</v>
      </c>
      <c r="C9222" s="253" t="s">
        <v>553</v>
      </c>
      <c r="D9222" s="253" t="s">
        <v>4</v>
      </c>
      <c r="I9222" s="253"/>
      <c r="J9222" s="253">
        <f t="shared" si="145"/>
        <v>0</v>
      </c>
    </row>
    <row r="9223" spans="1:10">
      <c r="A9223" s="253">
        <v>9415</v>
      </c>
      <c r="B9223" s="253" t="s">
        <v>528</v>
      </c>
      <c r="C9223" s="253" t="s">
        <v>553</v>
      </c>
      <c r="D9223" s="253" t="s">
        <v>4</v>
      </c>
      <c r="I9223" s="253"/>
      <c r="J9223" s="253">
        <f t="shared" si="145"/>
        <v>0</v>
      </c>
    </row>
    <row r="9224" spans="1:10">
      <c r="A9224" s="253">
        <v>9416</v>
      </c>
      <c r="B9224" s="253" t="s">
        <v>528</v>
      </c>
      <c r="C9224" s="253" t="s">
        <v>553</v>
      </c>
      <c r="D9224" s="253" t="s">
        <v>4</v>
      </c>
      <c r="I9224" s="253"/>
      <c r="J9224" s="253">
        <f t="shared" si="145"/>
        <v>0</v>
      </c>
    </row>
    <row r="9225" spans="1:10">
      <c r="A9225" s="253">
        <v>9417</v>
      </c>
      <c r="B9225" s="253" t="s">
        <v>528</v>
      </c>
      <c r="C9225" s="253" t="s">
        <v>553</v>
      </c>
      <c r="D9225" s="253" t="s">
        <v>4</v>
      </c>
      <c r="I9225" s="253"/>
      <c r="J9225" s="253">
        <f t="shared" ref="J9225:J9288" si="146">IF(E9225="Category 1",1,IF(E9225="Category 2",2,IF(E9225="Category 3",3,0)))</f>
        <v>0</v>
      </c>
    </row>
    <row r="9226" spans="1:10">
      <c r="A9226" s="253">
        <v>9418</v>
      </c>
      <c r="B9226" s="253" t="s">
        <v>528</v>
      </c>
      <c r="C9226" s="253" t="s">
        <v>553</v>
      </c>
      <c r="D9226" s="253" t="s">
        <v>4</v>
      </c>
      <c r="I9226" s="253"/>
      <c r="J9226" s="253">
        <f t="shared" si="146"/>
        <v>0</v>
      </c>
    </row>
    <row r="9227" spans="1:10">
      <c r="A9227" s="253">
        <v>9419</v>
      </c>
      <c r="B9227" s="253" t="s">
        <v>528</v>
      </c>
      <c r="C9227" s="253" t="s">
        <v>553</v>
      </c>
      <c r="D9227" s="253" t="s">
        <v>4</v>
      </c>
      <c r="I9227" s="253"/>
      <c r="J9227" s="253">
        <f t="shared" si="146"/>
        <v>0</v>
      </c>
    </row>
    <row r="9228" spans="1:10">
      <c r="A9228" s="253">
        <v>9420</v>
      </c>
      <c r="B9228" s="253" t="s">
        <v>528</v>
      </c>
      <c r="C9228" s="253" t="s">
        <v>553</v>
      </c>
      <c r="D9228" s="253" t="s">
        <v>4</v>
      </c>
      <c r="I9228" s="253"/>
      <c r="J9228" s="253">
        <f t="shared" si="146"/>
        <v>0</v>
      </c>
    </row>
    <row r="9229" spans="1:10">
      <c r="A9229" s="253">
        <v>9421</v>
      </c>
      <c r="B9229" s="253" t="s">
        <v>528</v>
      </c>
      <c r="C9229" s="253" t="s">
        <v>553</v>
      </c>
      <c r="D9229" s="253" t="s">
        <v>4</v>
      </c>
      <c r="I9229" s="253"/>
      <c r="J9229" s="253">
        <f t="shared" si="146"/>
        <v>0</v>
      </c>
    </row>
    <row r="9230" spans="1:10">
      <c r="A9230" s="253">
        <v>9422</v>
      </c>
      <c r="B9230" s="253" t="s">
        <v>528</v>
      </c>
      <c r="C9230" s="253" t="s">
        <v>553</v>
      </c>
      <c r="D9230" s="253" t="s">
        <v>4</v>
      </c>
      <c r="I9230" s="253"/>
      <c r="J9230" s="253">
        <f t="shared" si="146"/>
        <v>0</v>
      </c>
    </row>
    <row r="9231" spans="1:10">
      <c r="A9231" s="253">
        <v>9423</v>
      </c>
      <c r="B9231" s="253" t="s">
        <v>528</v>
      </c>
      <c r="C9231" s="253" t="s">
        <v>553</v>
      </c>
      <c r="D9231" s="253" t="s">
        <v>4</v>
      </c>
      <c r="I9231" s="253"/>
      <c r="J9231" s="253">
        <f t="shared" si="146"/>
        <v>0</v>
      </c>
    </row>
    <row r="9232" spans="1:10">
      <c r="A9232" s="253">
        <v>9424</v>
      </c>
      <c r="B9232" s="253" t="s">
        <v>528</v>
      </c>
      <c r="C9232" s="253" t="s">
        <v>553</v>
      </c>
      <c r="D9232" s="253" t="s">
        <v>4</v>
      </c>
      <c r="I9232" s="253"/>
      <c r="J9232" s="253">
        <f t="shared" si="146"/>
        <v>0</v>
      </c>
    </row>
    <row r="9233" spans="1:10">
      <c r="A9233" s="253">
        <v>9425</v>
      </c>
      <c r="B9233" s="253" t="s">
        <v>528</v>
      </c>
      <c r="C9233" s="253" t="s">
        <v>553</v>
      </c>
      <c r="D9233" s="253" t="s">
        <v>4</v>
      </c>
      <c r="I9233" s="253"/>
      <c r="J9233" s="253">
        <f t="shared" si="146"/>
        <v>0</v>
      </c>
    </row>
    <row r="9234" spans="1:10">
      <c r="A9234" s="253">
        <v>9426</v>
      </c>
      <c r="B9234" s="253" t="s">
        <v>528</v>
      </c>
      <c r="C9234" s="253" t="s">
        <v>553</v>
      </c>
      <c r="D9234" s="253" t="s">
        <v>4</v>
      </c>
      <c r="I9234" s="253"/>
      <c r="J9234" s="253">
        <f t="shared" si="146"/>
        <v>0</v>
      </c>
    </row>
    <row r="9235" spans="1:10">
      <c r="A9235" s="253">
        <v>9427</v>
      </c>
      <c r="B9235" s="253" t="s">
        <v>528</v>
      </c>
      <c r="C9235" s="253" t="s">
        <v>553</v>
      </c>
      <c r="D9235" s="253" t="s">
        <v>4</v>
      </c>
      <c r="I9235" s="253"/>
      <c r="J9235" s="253">
        <f t="shared" si="146"/>
        <v>0</v>
      </c>
    </row>
    <row r="9236" spans="1:10">
      <c r="A9236" s="253">
        <v>9428</v>
      </c>
      <c r="B9236" s="253" t="s">
        <v>528</v>
      </c>
      <c r="C9236" s="253" t="s">
        <v>553</v>
      </c>
      <c r="D9236" s="253" t="s">
        <v>4</v>
      </c>
      <c r="I9236" s="253"/>
      <c r="J9236" s="253">
        <f t="shared" si="146"/>
        <v>0</v>
      </c>
    </row>
    <row r="9237" spans="1:10">
      <c r="A9237" s="253">
        <v>9429</v>
      </c>
      <c r="B9237" s="253" t="s">
        <v>528</v>
      </c>
      <c r="C9237" s="253" t="s">
        <v>553</v>
      </c>
      <c r="D9237" s="253" t="s">
        <v>4</v>
      </c>
      <c r="I9237" s="253"/>
      <c r="J9237" s="253">
        <f t="shared" si="146"/>
        <v>0</v>
      </c>
    </row>
    <row r="9238" spans="1:10">
      <c r="A9238" s="253">
        <v>9430</v>
      </c>
      <c r="B9238" s="253" t="s">
        <v>528</v>
      </c>
      <c r="C9238" s="253" t="s">
        <v>553</v>
      </c>
      <c r="D9238" s="253" t="s">
        <v>4</v>
      </c>
      <c r="I9238" s="253"/>
      <c r="J9238" s="253">
        <f t="shared" si="146"/>
        <v>0</v>
      </c>
    </row>
    <row r="9239" spans="1:10">
      <c r="A9239" s="253">
        <v>9431</v>
      </c>
      <c r="B9239" s="253" t="s">
        <v>528</v>
      </c>
      <c r="C9239" s="253" t="s">
        <v>553</v>
      </c>
      <c r="D9239" s="253" t="s">
        <v>4</v>
      </c>
      <c r="I9239" s="253"/>
      <c r="J9239" s="253">
        <f t="shared" si="146"/>
        <v>0</v>
      </c>
    </row>
    <row r="9240" spans="1:10">
      <c r="A9240" s="253">
        <v>9432</v>
      </c>
      <c r="B9240" s="253" t="s">
        <v>528</v>
      </c>
      <c r="C9240" s="253" t="s">
        <v>553</v>
      </c>
      <c r="D9240" s="253" t="s">
        <v>4</v>
      </c>
      <c r="I9240" s="253"/>
      <c r="J9240" s="253">
        <f t="shared" si="146"/>
        <v>0</v>
      </c>
    </row>
    <row r="9241" spans="1:10">
      <c r="A9241" s="253">
        <v>9433</v>
      </c>
      <c r="B9241" s="253" t="s">
        <v>528</v>
      </c>
      <c r="C9241" s="253" t="s">
        <v>553</v>
      </c>
      <c r="D9241" s="253" t="s">
        <v>4</v>
      </c>
      <c r="I9241" s="253"/>
      <c r="J9241" s="253">
        <f t="shared" si="146"/>
        <v>0</v>
      </c>
    </row>
    <row r="9242" spans="1:10">
      <c r="A9242" s="253">
        <v>9434</v>
      </c>
      <c r="B9242" s="253" t="s">
        <v>528</v>
      </c>
      <c r="C9242" s="253" t="s">
        <v>553</v>
      </c>
      <c r="D9242" s="253" t="s">
        <v>4</v>
      </c>
      <c r="I9242" s="253"/>
      <c r="J9242" s="253">
        <f t="shared" si="146"/>
        <v>0</v>
      </c>
    </row>
    <row r="9243" spans="1:10">
      <c r="A9243" s="253">
        <v>9435</v>
      </c>
      <c r="B9243" s="253" t="s">
        <v>528</v>
      </c>
      <c r="C9243" s="253" t="s">
        <v>553</v>
      </c>
      <c r="D9243" s="253" t="s">
        <v>4</v>
      </c>
      <c r="I9243" s="253"/>
      <c r="J9243" s="253">
        <f t="shared" si="146"/>
        <v>0</v>
      </c>
    </row>
    <row r="9244" spans="1:10">
      <c r="A9244" s="253">
        <v>9436</v>
      </c>
      <c r="B9244" s="253" t="s">
        <v>528</v>
      </c>
      <c r="C9244" s="253" t="s">
        <v>553</v>
      </c>
      <c r="D9244" s="253" t="s">
        <v>4</v>
      </c>
      <c r="I9244" s="253"/>
      <c r="J9244" s="253">
        <f t="shared" si="146"/>
        <v>0</v>
      </c>
    </row>
    <row r="9245" spans="1:10">
      <c r="A9245" s="253">
        <v>9437</v>
      </c>
      <c r="B9245" s="253" t="s">
        <v>528</v>
      </c>
      <c r="C9245" s="253" t="s">
        <v>553</v>
      </c>
      <c r="D9245" s="253" t="s">
        <v>4</v>
      </c>
      <c r="I9245" s="253"/>
      <c r="J9245" s="253">
        <f t="shared" si="146"/>
        <v>0</v>
      </c>
    </row>
    <row r="9246" spans="1:10">
      <c r="A9246" s="253">
        <v>9438</v>
      </c>
      <c r="B9246" s="253" t="s">
        <v>528</v>
      </c>
      <c r="C9246" s="253" t="s">
        <v>553</v>
      </c>
      <c r="D9246" s="253" t="s">
        <v>4</v>
      </c>
      <c r="I9246" s="253"/>
      <c r="J9246" s="253">
        <f t="shared" si="146"/>
        <v>0</v>
      </c>
    </row>
    <row r="9247" spans="1:10">
      <c r="A9247" s="253">
        <v>9439</v>
      </c>
      <c r="B9247" s="253" t="s">
        <v>528</v>
      </c>
      <c r="C9247" s="253" t="s">
        <v>553</v>
      </c>
      <c r="D9247" s="253" t="s">
        <v>4</v>
      </c>
      <c r="I9247" s="253"/>
      <c r="J9247" s="253">
        <f t="shared" si="146"/>
        <v>0</v>
      </c>
    </row>
    <row r="9248" spans="1:10">
      <c r="A9248" s="253">
        <v>9440</v>
      </c>
      <c r="B9248" s="253" t="s">
        <v>528</v>
      </c>
      <c r="C9248" s="253" t="s">
        <v>553</v>
      </c>
      <c r="D9248" s="253" t="s">
        <v>4</v>
      </c>
      <c r="I9248" s="253"/>
      <c r="J9248" s="253">
        <f t="shared" si="146"/>
        <v>0</v>
      </c>
    </row>
    <row r="9249" spans="1:10">
      <c r="A9249" s="253">
        <v>9441</v>
      </c>
      <c r="B9249" s="253" t="s">
        <v>528</v>
      </c>
      <c r="C9249" s="253" t="s">
        <v>553</v>
      </c>
      <c r="D9249" s="253" t="s">
        <v>4</v>
      </c>
      <c r="I9249" s="253"/>
      <c r="J9249" s="253">
        <f t="shared" si="146"/>
        <v>0</v>
      </c>
    </row>
    <row r="9250" spans="1:10">
      <c r="A9250" s="253">
        <v>9442</v>
      </c>
      <c r="B9250" s="253" t="s">
        <v>528</v>
      </c>
      <c r="C9250" s="253" t="s">
        <v>553</v>
      </c>
      <c r="D9250" s="253" t="s">
        <v>4</v>
      </c>
      <c r="I9250" s="253"/>
      <c r="J9250" s="253">
        <f t="shared" si="146"/>
        <v>0</v>
      </c>
    </row>
    <row r="9251" spans="1:10">
      <c r="A9251" s="253">
        <v>9443</v>
      </c>
      <c r="B9251" s="253" t="s">
        <v>528</v>
      </c>
      <c r="C9251" s="253" t="s">
        <v>553</v>
      </c>
      <c r="D9251" s="253" t="s">
        <v>4</v>
      </c>
      <c r="I9251" s="253"/>
      <c r="J9251" s="253">
        <f t="shared" si="146"/>
        <v>0</v>
      </c>
    </row>
    <row r="9252" spans="1:10">
      <c r="A9252" s="253">
        <v>9444</v>
      </c>
      <c r="B9252" s="253" t="s">
        <v>528</v>
      </c>
      <c r="C9252" s="253" t="s">
        <v>553</v>
      </c>
      <c r="D9252" s="253" t="s">
        <v>4</v>
      </c>
      <c r="I9252" s="253"/>
      <c r="J9252" s="253">
        <f t="shared" si="146"/>
        <v>0</v>
      </c>
    </row>
    <row r="9253" spans="1:10">
      <c r="A9253" s="253">
        <v>9445</v>
      </c>
      <c r="B9253" s="253" t="s">
        <v>528</v>
      </c>
      <c r="C9253" s="253" t="s">
        <v>553</v>
      </c>
      <c r="D9253" s="253" t="s">
        <v>4</v>
      </c>
      <c r="I9253" s="253"/>
      <c r="J9253" s="253">
        <f t="shared" si="146"/>
        <v>0</v>
      </c>
    </row>
    <row r="9254" spans="1:10">
      <c r="A9254" s="253">
        <v>9446</v>
      </c>
      <c r="B9254" s="253" t="s">
        <v>528</v>
      </c>
      <c r="C9254" s="253" t="s">
        <v>553</v>
      </c>
      <c r="D9254" s="253" t="s">
        <v>4</v>
      </c>
      <c r="I9254" s="253"/>
      <c r="J9254" s="253">
        <f t="shared" si="146"/>
        <v>0</v>
      </c>
    </row>
    <row r="9255" spans="1:10">
      <c r="A9255" s="253">
        <v>9447</v>
      </c>
      <c r="B9255" s="253" t="s">
        <v>528</v>
      </c>
      <c r="C9255" s="253" t="s">
        <v>553</v>
      </c>
      <c r="D9255" s="253" t="s">
        <v>4</v>
      </c>
      <c r="I9255" s="253"/>
      <c r="J9255" s="253">
        <f t="shared" si="146"/>
        <v>0</v>
      </c>
    </row>
    <row r="9256" spans="1:10">
      <c r="A9256" s="253">
        <v>9448</v>
      </c>
      <c r="B9256" s="253" t="s">
        <v>528</v>
      </c>
      <c r="C9256" s="253" t="s">
        <v>553</v>
      </c>
      <c r="D9256" s="253" t="s">
        <v>4</v>
      </c>
      <c r="I9256" s="253"/>
      <c r="J9256" s="253">
        <f t="shared" si="146"/>
        <v>0</v>
      </c>
    </row>
    <row r="9257" spans="1:10">
      <c r="A9257" s="253">
        <v>9449</v>
      </c>
      <c r="B9257" s="253" t="s">
        <v>528</v>
      </c>
      <c r="C9257" s="253" t="s">
        <v>553</v>
      </c>
      <c r="D9257" s="253" t="s">
        <v>4</v>
      </c>
      <c r="I9257" s="253"/>
      <c r="J9257" s="253">
        <f t="shared" si="146"/>
        <v>0</v>
      </c>
    </row>
    <row r="9258" spans="1:10">
      <c r="A9258" s="253">
        <v>9450</v>
      </c>
      <c r="B9258" s="253" t="s">
        <v>528</v>
      </c>
      <c r="C9258" s="253" t="s">
        <v>553</v>
      </c>
      <c r="D9258" s="253" t="s">
        <v>4</v>
      </c>
      <c r="I9258" s="253"/>
      <c r="J9258" s="253">
        <f t="shared" si="146"/>
        <v>0</v>
      </c>
    </row>
    <row r="9259" spans="1:10">
      <c r="A9259" s="253">
        <v>9451</v>
      </c>
      <c r="B9259" s="253" t="s">
        <v>528</v>
      </c>
      <c r="C9259" s="253" t="s">
        <v>553</v>
      </c>
      <c r="D9259" s="253" t="s">
        <v>4</v>
      </c>
      <c r="I9259" s="253"/>
      <c r="J9259" s="253">
        <f t="shared" si="146"/>
        <v>0</v>
      </c>
    </row>
    <row r="9260" spans="1:10">
      <c r="A9260" s="253">
        <v>9452</v>
      </c>
      <c r="B9260" s="253" t="s">
        <v>528</v>
      </c>
      <c r="C9260" s="253" t="s">
        <v>553</v>
      </c>
      <c r="D9260" s="253" t="s">
        <v>4</v>
      </c>
      <c r="I9260" s="253"/>
      <c r="J9260" s="253">
        <f t="shared" si="146"/>
        <v>0</v>
      </c>
    </row>
    <row r="9261" spans="1:10">
      <c r="A9261" s="253">
        <v>9453</v>
      </c>
      <c r="B9261" s="253" t="s">
        <v>528</v>
      </c>
      <c r="C9261" s="253" t="s">
        <v>553</v>
      </c>
      <c r="D9261" s="253" t="s">
        <v>4</v>
      </c>
      <c r="I9261" s="253"/>
      <c r="J9261" s="253">
        <f t="shared" si="146"/>
        <v>0</v>
      </c>
    </row>
    <row r="9262" spans="1:10">
      <c r="A9262" s="253">
        <v>9454</v>
      </c>
      <c r="B9262" s="253" t="s">
        <v>528</v>
      </c>
      <c r="C9262" s="253" t="s">
        <v>553</v>
      </c>
      <c r="D9262" s="253" t="s">
        <v>4</v>
      </c>
      <c r="I9262" s="253"/>
      <c r="J9262" s="253">
        <f t="shared" si="146"/>
        <v>0</v>
      </c>
    </row>
    <row r="9263" spans="1:10">
      <c r="A9263" s="253">
        <v>9455</v>
      </c>
      <c r="B9263" s="253" t="s">
        <v>528</v>
      </c>
      <c r="C9263" s="253" t="s">
        <v>553</v>
      </c>
      <c r="D9263" s="253" t="s">
        <v>4</v>
      </c>
      <c r="I9263" s="253"/>
      <c r="J9263" s="253">
        <f t="shared" si="146"/>
        <v>0</v>
      </c>
    </row>
    <row r="9264" spans="1:10">
      <c r="A9264" s="253">
        <v>9456</v>
      </c>
      <c r="B9264" s="253" t="s">
        <v>528</v>
      </c>
      <c r="C9264" s="253" t="s">
        <v>553</v>
      </c>
      <c r="D9264" s="253" t="s">
        <v>4</v>
      </c>
      <c r="I9264" s="253"/>
      <c r="J9264" s="253">
        <f t="shared" si="146"/>
        <v>0</v>
      </c>
    </row>
    <row r="9265" spans="1:10">
      <c r="A9265" s="253">
        <v>9457</v>
      </c>
      <c r="B9265" s="253" t="s">
        <v>528</v>
      </c>
      <c r="C9265" s="253" t="s">
        <v>553</v>
      </c>
      <c r="D9265" s="253" t="s">
        <v>4</v>
      </c>
      <c r="I9265" s="253"/>
      <c r="J9265" s="253">
        <f t="shared" si="146"/>
        <v>0</v>
      </c>
    </row>
    <row r="9266" spans="1:10">
      <c r="A9266" s="253">
        <v>9458</v>
      </c>
      <c r="B9266" s="253" t="s">
        <v>528</v>
      </c>
      <c r="C9266" s="253" t="s">
        <v>553</v>
      </c>
      <c r="D9266" s="253" t="s">
        <v>4</v>
      </c>
      <c r="I9266" s="253"/>
      <c r="J9266" s="253">
        <f t="shared" si="146"/>
        <v>0</v>
      </c>
    </row>
    <row r="9267" spans="1:10">
      <c r="A9267" s="253">
        <v>9459</v>
      </c>
      <c r="B9267" s="253" t="s">
        <v>528</v>
      </c>
      <c r="C9267" s="253" t="s">
        <v>553</v>
      </c>
      <c r="D9267" s="253" t="s">
        <v>4</v>
      </c>
      <c r="I9267" s="253"/>
      <c r="J9267" s="253">
        <f t="shared" si="146"/>
        <v>0</v>
      </c>
    </row>
    <row r="9268" spans="1:10">
      <c r="A9268" s="253">
        <v>9460</v>
      </c>
      <c r="B9268" s="253" t="s">
        <v>528</v>
      </c>
      <c r="C9268" s="253" t="s">
        <v>553</v>
      </c>
      <c r="D9268" s="253" t="s">
        <v>4</v>
      </c>
      <c r="I9268" s="253"/>
      <c r="J9268" s="253">
        <f t="shared" si="146"/>
        <v>0</v>
      </c>
    </row>
    <row r="9269" spans="1:10">
      <c r="A9269" s="253">
        <v>9461</v>
      </c>
      <c r="B9269" s="253" t="s">
        <v>528</v>
      </c>
      <c r="C9269" s="253" t="s">
        <v>553</v>
      </c>
      <c r="D9269" s="253" t="s">
        <v>4</v>
      </c>
      <c r="I9269" s="253"/>
      <c r="J9269" s="253">
        <f t="shared" si="146"/>
        <v>0</v>
      </c>
    </row>
    <row r="9270" spans="1:10">
      <c r="A9270" s="253">
        <v>9462</v>
      </c>
      <c r="B9270" s="253" t="s">
        <v>528</v>
      </c>
      <c r="C9270" s="253" t="s">
        <v>553</v>
      </c>
      <c r="D9270" s="253" t="s">
        <v>4</v>
      </c>
      <c r="I9270" s="253"/>
      <c r="J9270" s="253">
        <f t="shared" si="146"/>
        <v>0</v>
      </c>
    </row>
    <row r="9271" spans="1:10">
      <c r="A9271" s="253">
        <v>9463</v>
      </c>
      <c r="B9271" s="253" t="s">
        <v>528</v>
      </c>
      <c r="C9271" s="253" t="s">
        <v>553</v>
      </c>
      <c r="D9271" s="253" t="s">
        <v>4</v>
      </c>
      <c r="I9271" s="253"/>
      <c r="J9271" s="253">
        <f t="shared" si="146"/>
        <v>0</v>
      </c>
    </row>
    <row r="9272" spans="1:10">
      <c r="A9272" s="253">
        <v>9464</v>
      </c>
      <c r="B9272" s="253" t="s">
        <v>528</v>
      </c>
      <c r="C9272" s="253" t="s">
        <v>553</v>
      </c>
      <c r="D9272" s="253" t="s">
        <v>4</v>
      </c>
      <c r="I9272" s="253"/>
      <c r="J9272" s="253">
        <f t="shared" si="146"/>
        <v>0</v>
      </c>
    </row>
    <row r="9273" spans="1:10">
      <c r="A9273" s="253">
        <v>9465</v>
      </c>
      <c r="B9273" s="253" t="s">
        <v>528</v>
      </c>
      <c r="C9273" s="253" t="s">
        <v>553</v>
      </c>
      <c r="D9273" s="253" t="s">
        <v>4</v>
      </c>
      <c r="I9273" s="253"/>
      <c r="J9273" s="253">
        <f t="shared" si="146"/>
        <v>0</v>
      </c>
    </row>
    <row r="9274" spans="1:10">
      <c r="A9274" s="253">
        <v>9466</v>
      </c>
      <c r="B9274" s="253" t="s">
        <v>528</v>
      </c>
      <c r="C9274" s="253" t="s">
        <v>553</v>
      </c>
      <c r="D9274" s="253" t="s">
        <v>4</v>
      </c>
      <c r="I9274" s="253"/>
      <c r="J9274" s="253">
        <f t="shared" si="146"/>
        <v>0</v>
      </c>
    </row>
    <row r="9275" spans="1:10">
      <c r="A9275" s="253">
        <v>9467</v>
      </c>
      <c r="B9275" s="253" t="s">
        <v>528</v>
      </c>
      <c r="C9275" s="253" t="s">
        <v>553</v>
      </c>
      <c r="D9275" s="253" t="s">
        <v>4</v>
      </c>
      <c r="I9275" s="253"/>
      <c r="J9275" s="253">
        <f t="shared" si="146"/>
        <v>0</v>
      </c>
    </row>
    <row r="9276" spans="1:10">
      <c r="A9276" s="253">
        <v>9468</v>
      </c>
      <c r="B9276" s="253" t="s">
        <v>528</v>
      </c>
      <c r="C9276" s="253" t="s">
        <v>553</v>
      </c>
      <c r="D9276" s="253" t="s">
        <v>4</v>
      </c>
      <c r="I9276" s="253"/>
      <c r="J9276" s="253">
        <f t="shared" si="146"/>
        <v>0</v>
      </c>
    </row>
    <row r="9277" spans="1:10">
      <c r="A9277" s="253">
        <v>9469</v>
      </c>
      <c r="B9277" s="253" t="s">
        <v>528</v>
      </c>
      <c r="C9277" s="253" t="s">
        <v>553</v>
      </c>
      <c r="D9277" s="253" t="s">
        <v>4</v>
      </c>
      <c r="I9277" s="253"/>
      <c r="J9277" s="253">
        <f t="shared" si="146"/>
        <v>0</v>
      </c>
    </row>
    <row r="9278" spans="1:10">
      <c r="A9278" s="253">
        <v>9470</v>
      </c>
      <c r="B9278" s="253" t="s">
        <v>528</v>
      </c>
      <c r="C9278" s="253" t="s">
        <v>553</v>
      </c>
      <c r="D9278" s="253" t="s">
        <v>4</v>
      </c>
      <c r="I9278" s="253"/>
      <c r="J9278" s="253">
        <f t="shared" si="146"/>
        <v>0</v>
      </c>
    </row>
    <row r="9279" spans="1:10">
      <c r="A9279" s="253">
        <v>9471</v>
      </c>
      <c r="B9279" s="253" t="s">
        <v>528</v>
      </c>
      <c r="C9279" s="253" t="s">
        <v>553</v>
      </c>
      <c r="D9279" s="253" t="s">
        <v>4</v>
      </c>
      <c r="I9279" s="253"/>
      <c r="J9279" s="253">
        <f t="shared" si="146"/>
        <v>0</v>
      </c>
    </row>
    <row r="9280" spans="1:10">
      <c r="A9280" s="253">
        <v>9472</v>
      </c>
      <c r="B9280" s="253" t="s">
        <v>528</v>
      </c>
      <c r="C9280" s="253" t="s">
        <v>553</v>
      </c>
      <c r="D9280" s="253" t="s">
        <v>4</v>
      </c>
      <c r="I9280" s="253"/>
      <c r="J9280" s="253">
        <f t="shared" si="146"/>
        <v>0</v>
      </c>
    </row>
    <row r="9281" spans="1:10">
      <c r="A9281" s="253">
        <v>9473</v>
      </c>
      <c r="B9281" s="253" t="s">
        <v>528</v>
      </c>
      <c r="C9281" s="253" t="s">
        <v>553</v>
      </c>
      <c r="D9281" s="253" t="s">
        <v>4</v>
      </c>
      <c r="I9281" s="253"/>
      <c r="J9281" s="253">
        <f t="shared" si="146"/>
        <v>0</v>
      </c>
    </row>
    <row r="9282" spans="1:10">
      <c r="A9282" s="253">
        <v>9474</v>
      </c>
      <c r="B9282" s="253" t="s">
        <v>528</v>
      </c>
      <c r="C9282" s="253" t="s">
        <v>553</v>
      </c>
      <c r="D9282" s="253" t="s">
        <v>4</v>
      </c>
      <c r="I9282" s="253"/>
      <c r="J9282" s="253">
        <f t="shared" si="146"/>
        <v>0</v>
      </c>
    </row>
    <row r="9283" spans="1:10">
      <c r="A9283" s="253">
        <v>9475</v>
      </c>
      <c r="B9283" s="253" t="s">
        <v>528</v>
      </c>
      <c r="C9283" s="253" t="s">
        <v>553</v>
      </c>
      <c r="D9283" s="253" t="s">
        <v>4</v>
      </c>
      <c r="I9283" s="253"/>
      <c r="J9283" s="253">
        <f t="shared" si="146"/>
        <v>0</v>
      </c>
    </row>
    <row r="9284" spans="1:10">
      <c r="A9284" s="253">
        <v>9476</v>
      </c>
      <c r="B9284" s="253" t="s">
        <v>528</v>
      </c>
      <c r="C9284" s="253" t="s">
        <v>553</v>
      </c>
      <c r="D9284" s="253" t="s">
        <v>4</v>
      </c>
      <c r="I9284" s="253"/>
      <c r="J9284" s="253">
        <f t="shared" si="146"/>
        <v>0</v>
      </c>
    </row>
    <row r="9285" spans="1:10">
      <c r="A9285" s="253">
        <v>9477</v>
      </c>
      <c r="B9285" s="253" t="s">
        <v>528</v>
      </c>
      <c r="C9285" s="253" t="s">
        <v>553</v>
      </c>
      <c r="D9285" s="253" t="s">
        <v>4</v>
      </c>
      <c r="I9285" s="253"/>
      <c r="J9285" s="253">
        <f t="shared" si="146"/>
        <v>0</v>
      </c>
    </row>
    <row r="9286" spans="1:10">
      <c r="A9286" s="253">
        <v>9478</v>
      </c>
      <c r="B9286" s="253" t="s">
        <v>528</v>
      </c>
      <c r="C9286" s="253" t="s">
        <v>553</v>
      </c>
      <c r="D9286" s="253" t="s">
        <v>4</v>
      </c>
      <c r="I9286" s="253"/>
      <c r="J9286" s="253">
        <f t="shared" si="146"/>
        <v>0</v>
      </c>
    </row>
    <row r="9287" spans="1:10">
      <c r="A9287" s="253">
        <v>9479</v>
      </c>
      <c r="B9287" s="253" t="s">
        <v>528</v>
      </c>
      <c r="C9287" s="253" t="s">
        <v>553</v>
      </c>
      <c r="D9287" s="253" t="s">
        <v>4</v>
      </c>
      <c r="I9287" s="253"/>
      <c r="J9287" s="253">
        <f t="shared" si="146"/>
        <v>0</v>
      </c>
    </row>
    <row r="9288" spans="1:10">
      <c r="A9288" s="253">
        <v>9480</v>
      </c>
      <c r="B9288" s="253" t="s">
        <v>528</v>
      </c>
      <c r="C9288" s="253" t="s">
        <v>553</v>
      </c>
      <c r="D9288" s="253" t="s">
        <v>4</v>
      </c>
      <c r="I9288" s="253"/>
      <c r="J9288" s="253">
        <f t="shared" si="146"/>
        <v>0</v>
      </c>
    </row>
    <row r="9289" spans="1:10">
      <c r="A9289" s="253">
        <v>9481</v>
      </c>
      <c r="B9289" s="253" t="s">
        <v>528</v>
      </c>
      <c r="C9289" s="253" t="s">
        <v>553</v>
      </c>
      <c r="D9289" s="253" t="s">
        <v>4</v>
      </c>
      <c r="I9289" s="253"/>
      <c r="J9289" s="253">
        <f t="shared" ref="J9289:J9352" si="147">IF(E9289="Category 1",1,IF(E9289="Category 2",2,IF(E9289="Category 3",3,0)))</f>
        <v>0</v>
      </c>
    </row>
    <row r="9290" spans="1:10">
      <c r="A9290" s="253">
        <v>9482</v>
      </c>
      <c r="B9290" s="253" t="s">
        <v>528</v>
      </c>
      <c r="C9290" s="253" t="s">
        <v>553</v>
      </c>
      <c r="D9290" s="253" t="s">
        <v>4</v>
      </c>
      <c r="I9290" s="253"/>
      <c r="J9290" s="253">
        <f t="shared" si="147"/>
        <v>0</v>
      </c>
    </row>
    <row r="9291" spans="1:10">
      <c r="A9291" s="253">
        <v>9483</v>
      </c>
      <c r="B9291" s="253" t="s">
        <v>528</v>
      </c>
      <c r="C9291" s="253" t="s">
        <v>553</v>
      </c>
      <c r="D9291" s="253" t="s">
        <v>4</v>
      </c>
      <c r="I9291" s="253"/>
      <c r="J9291" s="253">
        <f t="shared" si="147"/>
        <v>0</v>
      </c>
    </row>
    <row r="9292" spans="1:10">
      <c r="A9292" s="253">
        <v>9484</v>
      </c>
      <c r="B9292" s="253" t="s">
        <v>528</v>
      </c>
      <c r="C9292" s="253" t="s">
        <v>553</v>
      </c>
      <c r="D9292" s="253" t="s">
        <v>4</v>
      </c>
      <c r="I9292" s="253"/>
      <c r="J9292" s="253">
        <f t="shared" si="147"/>
        <v>0</v>
      </c>
    </row>
    <row r="9293" spans="1:10">
      <c r="A9293" s="253">
        <v>9485</v>
      </c>
      <c r="B9293" s="253" t="s">
        <v>528</v>
      </c>
      <c r="C9293" s="253" t="s">
        <v>553</v>
      </c>
      <c r="D9293" s="253" t="s">
        <v>4</v>
      </c>
      <c r="I9293" s="253"/>
      <c r="J9293" s="253">
        <f t="shared" si="147"/>
        <v>0</v>
      </c>
    </row>
    <row r="9294" spans="1:10">
      <c r="A9294" s="253">
        <v>9486</v>
      </c>
      <c r="B9294" s="253" t="s">
        <v>528</v>
      </c>
      <c r="C9294" s="253" t="s">
        <v>553</v>
      </c>
      <c r="D9294" s="253" t="s">
        <v>4</v>
      </c>
      <c r="I9294" s="253"/>
      <c r="J9294" s="253">
        <f t="shared" si="147"/>
        <v>0</v>
      </c>
    </row>
    <row r="9295" spans="1:10">
      <c r="A9295" s="253">
        <v>9487</v>
      </c>
      <c r="B9295" s="253" t="s">
        <v>528</v>
      </c>
      <c r="C9295" s="253" t="s">
        <v>553</v>
      </c>
      <c r="D9295" s="253" t="s">
        <v>4</v>
      </c>
      <c r="I9295" s="253"/>
      <c r="J9295" s="253">
        <f t="shared" si="147"/>
        <v>0</v>
      </c>
    </row>
    <row r="9296" spans="1:10">
      <c r="A9296" s="253">
        <v>9488</v>
      </c>
      <c r="B9296" s="253" t="s">
        <v>528</v>
      </c>
      <c r="C9296" s="253" t="s">
        <v>553</v>
      </c>
      <c r="D9296" s="253" t="s">
        <v>4</v>
      </c>
      <c r="I9296" s="253"/>
      <c r="J9296" s="253">
        <f t="shared" si="147"/>
        <v>0</v>
      </c>
    </row>
    <row r="9297" spans="1:10">
      <c r="A9297" s="253">
        <v>9489</v>
      </c>
      <c r="B9297" s="253" t="s">
        <v>528</v>
      </c>
      <c r="C9297" s="253" t="s">
        <v>553</v>
      </c>
      <c r="D9297" s="253" t="s">
        <v>4</v>
      </c>
      <c r="I9297" s="253"/>
      <c r="J9297" s="253">
        <f t="shared" si="147"/>
        <v>0</v>
      </c>
    </row>
    <row r="9298" spans="1:10">
      <c r="A9298" s="253">
        <v>9490</v>
      </c>
      <c r="B9298" s="253" t="s">
        <v>528</v>
      </c>
      <c r="C9298" s="253" t="s">
        <v>553</v>
      </c>
      <c r="D9298" s="253" t="s">
        <v>4</v>
      </c>
      <c r="I9298" s="253"/>
      <c r="J9298" s="253">
        <f t="shared" si="147"/>
        <v>0</v>
      </c>
    </row>
    <row r="9299" spans="1:10">
      <c r="A9299" s="253">
        <v>9491</v>
      </c>
      <c r="B9299" s="253" t="s">
        <v>528</v>
      </c>
      <c r="C9299" s="253" t="s">
        <v>553</v>
      </c>
      <c r="D9299" s="253" t="s">
        <v>4</v>
      </c>
      <c r="I9299" s="253"/>
      <c r="J9299" s="253">
        <f t="shared" si="147"/>
        <v>0</v>
      </c>
    </row>
    <row r="9300" spans="1:10">
      <c r="A9300" s="253">
        <v>9492</v>
      </c>
      <c r="B9300" s="253" t="s">
        <v>528</v>
      </c>
      <c r="C9300" s="253" t="s">
        <v>553</v>
      </c>
      <c r="D9300" s="253" t="s">
        <v>4</v>
      </c>
      <c r="I9300" s="253"/>
      <c r="J9300" s="253">
        <f t="shared" si="147"/>
        <v>0</v>
      </c>
    </row>
    <row r="9301" spans="1:10">
      <c r="A9301" s="253">
        <v>9493</v>
      </c>
      <c r="B9301" s="253" t="s">
        <v>528</v>
      </c>
      <c r="C9301" s="253" t="s">
        <v>553</v>
      </c>
      <c r="D9301" s="253" t="s">
        <v>4</v>
      </c>
      <c r="I9301" s="253"/>
      <c r="J9301" s="253">
        <f t="shared" si="147"/>
        <v>0</v>
      </c>
    </row>
    <row r="9302" spans="1:10">
      <c r="A9302" s="253">
        <v>9494</v>
      </c>
      <c r="B9302" s="253" t="s">
        <v>528</v>
      </c>
      <c r="C9302" s="253" t="s">
        <v>553</v>
      </c>
      <c r="D9302" s="253" t="s">
        <v>4</v>
      </c>
      <c r="I9302" s="253"/>
      <c r="J9302" s="253">
        <f t="shared" si="147"/>
        <v>0</v>
      </c>
    </row>
    <row r="9303" spans="1:10">
      <c r="A9303" s="253">
        <v>9495</v>
      </c>
      <c r="B9303" s="253" t="s">
        <v>528</v>
      </c>
      <c r="C9303" s="253" t="s">
        <v>553</v>
      </c>
      <c r="D9303" s="253" t="s">
        <v>4</v>
      </c>
      <c r="I9303" s="253"/>
      <c r="J9303" s="253">
        <f t="shared" si="147"/>
        <v>0</v>
      </c>
    </row>
    <row r="9304" spans="1:10">
      <c r="A9304" s="253">
        <v>9496</v>
      </c>
      <c r="B9304" s="253" t="s">
        <v>528</v>
      </c>
      <c r="C9304" s="253" t="s">
        <v>553</v>
      </c>
      <c r="D9304" s="253" t="s">
        <v>4</v>
      </c>
      <c r="I9304" s="253"/>
      <c r="J9304" s="253">
        <f t="shared" si="147"/>
        <v>0</v>
      </c>
    </row>
    <row r="9305" spans="1:10">
      <c r="A9305" s="253">
        <v>9497</v>
      </c>
      <c r="B9305" s="253" t="s">
        <v>528</v>
      </c>
      <c r="C9305" s="253" t="s">
        <v>553</v>
      </c>
      <c r="D9305" s="253" t="s">
        <v>4</v>
      </c>
      <c r="I9305" s="253"/>
      <c r="J9305" s="253">
        <f t="shared" si="147"/>
        <v>0</v>
      </c>
    </row>
    <row r="9306" spans="1:10">
      <c r="A9306" s="253">
        <v>9498</v>
      </c>
      <c r="B9306" s="253" t="s">
        <v>528</v>
      </c>
      <c r="C9306" s="253" t="s">
        <v>553</v>
      </c>
      <c r="D9306" s="253" t="s">
        <v>4</v>
      </c>
      <c r="I9306" s="253"/>
      <c r="J9306" s="253">
        <f t="shared" si="147"/>
        <v>0</v>
      </c>
    </row>
    <row r="9307" spans="1:10">
      <c r="A9307" s="253">
        <v>9499</v>
      </c>
      <c r="B9307" s="253" t="s">
        <v>528</v>
      </c>
      <c r="C9307" s="253" t="s">
        <v>553</v>
      </c>
      <c r="D9307" s="253" t="s">
        <v>4</v>
      </c>
      <c r="I9307" s="253"/>
      <c r="J9307" s="253">
        <f t="shared" si="147"/>
        <v>0</v>
      </c>
    </row>
    <row r="9308" spans="1:10">
      <c r="A9308" s="253">
        <v>9500</v>
      </c>
      <c r="B9308" s="253" t="s">
        <v>528</v>
      </c>
      <c r="C9308" s="253" t="s">
        <v>553</v>
      </c>
      <c r="D9308" s="253" t="s">
        <v>4</v>
      </c>
      <c r="I9308" s="253"/>
      <c r="J9308" s="253">
        <f t="shared" si="147"/>
        <v>0</v>
      </c>
    </row>
    <row r="9309" spans="1:10">
      <c r="A9309" s="253">
        <v>9501</v>
      </c>
      <c r="B9309" s="253" t="s">
        <v>528</v>
      </c>
      <c r="C9309" s="253" t="s">
        <v>553</v>
      </c>
      <c r="D9309" s="253" t="s">
        <v>4</v>
      </c>
      <c r="I9309" s="253"/>
      <c r="J9309" s="253">
        <f t="shared" si="147"/>
        <v>0</v>
      </c>
    </row>
    <row r="9310" spans="1:10">
      <c r="A9310" s="253">
        <v>9502</v>
      </c>
      <c r="B9310" s="253" t="s">
        <v>528</v>
      </c>
      <c r="C9310" s="253" t="s">
        <v>553</v>
      </c>
      <c r="D9310" s="253" t="s">
        <v>4</v>
      </c>
      <c r="I9310" s="253"/>
      <c r="J9310" s="253">
        <f t="shared" si="147"/>
        <v>0</v>
      </c>
    </row>
    <row r="9311" spans="1:10">
      <c r="A9311" s="253">
        <v>9503</v>
      </c>
      <c r="B9311" s="253" t="s">
        <v>528</v>
      </c>
      <c r="C9311" s="253" t="s">
        <v>553</v>
      </c>
      <c r="D9311" s="253" t="s">
        <v>4</v>
      </c>
      <c r="I9311" s="253"/>
      <c r="J9311" s="253">
        <f t="shared" si="147"/>
        <v>0</v>
      </c>
    </row>
    <row r="9312" spans="1:10">
      <c r="A9312" s="253">
        <v>9504</v>
      </c>
      <c r="B9312" s="253" t="s">
        <v>528</v>
      </c>
      <c r="C9312" s="253" t="s">
        <v>553</v>
      </c>
      <c r="D9312" s="253" t="s">
        <v>4</v>
      </c>
      <c r="I9312" s="253"/>
      <c r="J9312" s="253">
        <f t="shared" si="147"/>
        <v>0</v>
      </c>
    </row>
    <row r="9313" spans="1:10">
      <c r="A9313" s="253">
        <v>9505</v>
      </c>
      <c r="B9313" s="253" t="s">
        <v>528</v>
      </c>
      <c r="C9313" s="253" t="s">
        <v>553</v>
      </c>
      <c r="D9313" s="253" t="s">
        <v>4</v>
      </c>
      <c r="I9313" s="253"/>
      <c r="J9313" s="253">
        <f t="shared" si="147"/>
        <v>0</v>
      </c>
    </row>
    <row r="9314" spans="1:10">
      <c r="A9314" s="253">
        <v>9506</v>
      </c>
      <c r="B9314" s="253" t="s">
        <v>528</v>
      </c>
      <c r="C9314" s="253" t="s">
        <v>553</v>
      </c>
      <c r="D9314" s="253" t="s">
        <v>4</v>
      </c>
      <c r="I9314" s="253"/>
      <c r="J9314" s="253">
        <f t="shared" si="147"/>
        <v>0</v>
      </c>
    </row>
    <row r="9315" spans="1:10">
      <c r="A9315" s="253">
        <v>9507</v>
      </c>
      <c r="B9315" s="253" t="s">
        <v>528</v>
      </c>
      <c r="C9315" s="253" t="s">
        <v>553</v>
      </c>
      <c r="D9315" s="253" t="s">
        <v>4</v>
      </c>
      <c r="I9315" s="253"/>
      <c r="J9315" s="253">
        <f t="shared" si="147"/>
        <v>0</v>
      </c>
    </row>
    <row r="9316" spans="1:10">
      <c r="A9316" s="253">
        <v>9508</v>
      </c>
      <c r="B9316" s="253" t="s">
        <v>528</v>
      </c>
      <c r="C9316" s="253" t="s">
        <v>553</v>
      </c>
      <c r="D9316" s="253" t="s">
        <v>4</v>
      </c>
      <c r="I9316" s="253"/>
      <c r="J9316" s="253">
        <f t="shared" si="147"/>
        <v>0</v>
      </c>
    </row>
    <row r="9317" spans="1:10">
      <c r="A9317" s="253">
        <v>9509</v>
      </c>
      <c r="B9317" s="253" t="s">
        <v>528</v>
      </c>
      <c r="C9317" s="253" t="s">
        <v>553</v>
      </c>
      <c r="D9317" s="253" t="s">
        <v>4</v>
      </c>
      <c r="I9317" s="253"/>
      <c r="J9317" s="253">
        <f t="shared" si="147"/>
        <v>0</v>
      </c>
    </row>
    <row r="9318" spans="1:10">
      <c r="A9318" s="253">
        <v>9510</v>
      </c>
      <c r="B9318" s="253" t="s">
        <v>528</v>
      </c>
      <c r="C9318" s="253" t="s">
        <v>553</v>
      </c>
      <c r="D9318" s="253" t="s">
        <v>4</v>
      </c>
      <c r="I9318" s="253"/>
      <c r="J9318" s="253">
        <f t="shared" si="147"/>
        <v>0</v>
      </c>
    </row>
    <row r="9319" spans="1:10">
      <c r="A9319" s="253">
        <v>9511</v>
      </c>
      <c r="B9319" s="253" t="s">
        <v>528</v>
      </c>
      <c r="C9319" s="253" t="s">
        <v>553</v>
      </c>
      <c r="D9319" s="253" t="s">
        <v>4</v>
      </c>
      <c r="I9319" s="253"/>
      <c r="J9319" s="253">
        <f t="shared" si="147"/>
        <v>0</v>
      </c>
    </row>
    <row r="9320" spans="1:10">
      <c r="A9320" s="253">
        <v>9512</v>
      </c>
      <c r="B9320" s="253" t="s">
        <v>528</v>
      </c>
      <c r="C9320" s="253" t="s">
        <v>553</v>
      </c>
      <c r="D9320" s="253" t="s">
        <v>4</v>
      </c>
      <c r="I9320" s="253"/>
      <c r="J9320" s="253">
        <f t="shared" si="147"/>
        <v>0</v>
      </c>
    </row>
    <row r="9321" spans="1:10">
      <c r="A9321" s="253">
        <v>9513</v>
      </c>
      <c r="B9321" s="253" t="s">
        <v>528</v>
      </c>
      <c r="C9321" s="253" t="s">
        <v>553</v>
      </c>
      <c r="D9321" s="253" t="s">
        <v>4</v>
      </c>
      <c r="I9321" s="253"/>
      <c r="J9321" s="253">
        <f t="shared" si="147"/>
        <v>0</v>
      </c>
    </row>
    <row r="9322" spans="1:10">
      <c r="A9322" s="253">
        <v>9514</v>
      </c>
      <c r="B9322" s="253" t="s">
        <v>528</v>
      </c>
      <c r="C9322" s="253" t="s">
        <v>553</v>
      </c>
      <c r="D9322" s="253" t="s">
        <v>4</v>
      </c>
      <c r="I9322" s="253"/>
      <c r="J9322" s="253">
        <f t="shared" si="147"/>
        <v>0</v>
      </c>
    </row>
    <row r="9323" spans="1:10">
      <c r="A9323" s="253">
        <v>9515</v>
      </c>
      <c r="B9323" s="253" t="s">
        <v>528</v>
      </c>
      <c r="C9323" s="253" t="s">
        <v>553</v>
      </c>
      <c r="D9323" s="253" t="s">
        <v>4</v>
      </c>
      <c r="I9323" s="253"/>
      <c r="J9323" s="253">
        <f t="shared" si="147"/>
        <v>0</v>
      </c>
    </row>
    <row r="9324" spans="1:10">
      <c r="A9324" s="253">
        <v>9516</v>
      </c>
      <c r="B9324" s="253" t="s">
        <v>528</v>
      </c>
      <c r="C9324" s="253" t="s">
        <v>553</v>
      </c>
      <c r="D9324" s="253" t="s">
        <v>4</v>
      </c>
      <c r="I9324" s="253"/>
      <c r="J9324" s="253">
        <f t="shared" si="147"/>
        <v>0</v>
      </c>
    </row>
    <row r="9325" spans="1:10">
      <c r="A9325" s="253">
        <v>9517</v>
      </c>
      <c r="B9325" s="253" t="s">
        <v>528</v>
      </c>
      <c r="C9325" s="253" t="s">
        <v>553</v>
      </c>
      <c r="D9325" s="253" t="s">
        <v>4</v>
      </c>
      <c r="I9325" s="253"/>
      <c r="J9325" s="253">
        <f t="shared" si="147"/>
        <v>0</v>
      </c>
    </row>
    <row r="9326" spans="1:10">
      <c r="A9326" s="253">
        <v>9518</v>
      </c>
      <c r="B9326" s="253" t="s">
        <v>528</v>
      </c>
      <c r="C9326" s="253" t="s">
        <v>553</v>
      </c>
      <c r="D9326" s="253" t="s">
        <v>4</v>
      </c>
      <c r="I9326" s="253"/>
      <c r="J9326" s="253">
        <f t="shared" si="147"/>
        <v>0</v>
      </c>
    </row>
    <row r="9327" spans="1:10">
      <c r="A9327" s="253">
        <v>9519</v>
      </c>
      <c r="B9327" s="253" t="s">
        <v>528</v>
      </c>
      <c r="C9327" s="253" t="s">
        <v>553</v>
      </c>
      <c r="D9327" s="253" t="s">
        <v>4</v>
      </c>
      <c r="I9327" s="253"/>
      <c r="J9327" s="253">
        <f t="shared" si="147"/>
        <v>0</v>
      </c>
    </row>
    <row r="9328" spans="1:10">
      <c r="A9328" s="253">
        <v>9520</v>
      </c>
      <c r="B9328" s="253" t="s">
        <v>528</v>
      </c>
      <c r="C9328" s="253" t="s">
        <v>553</v>
      </c>
      <c r="D9328" s="253" t="s">
        <v>4</v>
      </c>
      <c r="I9328" s="253"/>
      <c r="J9328" s="253">
        <f t="shared" si="147"/>
        <v>0</v>
      </c>
    </row>
    <row r="9329" spans="1:10">
      <c r="A9329" s="253">
        <v>9521</v>
      </c>
      <c r="B9329" s="253" t="s">
        <v>528</v>
      </c>
      <c r="C9329" s="253" t="s">
        <v>553</v>
      </c>
      <c r="D9329" s="253" t="s">
        <v>4</v>
      </c>
      <c r="I9329" s="253"/>
      <c r="J9329" s="253">
        <f t="shared" si="147"/>
        <v>0</v>
      </c>
    </row>
    <row r="9330" spans="1:10">
      <c r="A9330" s="253">
        <v>9522</v>
      </c>
      <c r="B9330" s="253" t="s">
        <v>528</v>
      </c>
      <c r="C9330" s="253" t="s">
        <v>553</v>
      </c>
      <c r="D9330" s="253" t="s">
        <v>4</v>
      </c>
      <c r="I9330" s="253"/>
      <c r="J9330" s="253">
        <f t="shared" si="147"/>
        <v>0</v>
      </c>
    </row>
    <row r="9331" spans="1:10">
      <c r="A9331" s="253">
        <v>9523</v>
      </c>
      <c r="B9331" s="253" t="s">
        <v>528</v>
      </c>
      <c r="C9331" s="253" t="s">
        <v>553</v>
      </c>
      <c r="D9331" s="253" t="s">
        <v>4</v>
      </c>
      <c r="I9331" s="253"/>
      <c r="J9331" s="253">
        <f t="shared" si="147"/>
        <v>0</v>
      </c>
    </row>
    <row r="9332" spans="1:10">
      <c r="A9332" s="253">
        <v>9524</v>
      </c>
      <c r="B9332" s="253" t="s">
        <v>528</v>
      </c>
      <c r="C9332" s="253" t="s">
        <v>553</v>
      </c>
      <c r="D9332" s="253" t="s">
        <v>4</v>
      </c>
      <c r="I9332" s="253"/>
      <c r="J9332" s="253">
        <f t="shared" si="147"/>
        <v>0</v>
      </c>
    </row>
    <row r="9333" spans="1:10">
      <c r="A9333" s="253">
        <v>9525</v>
      </c>
      <c r="B9333" s="253" t="s">
        <v>528</v>
      </c>
      <c r="C9333" s="253" t="s">
        <v>553</v>
      </c>
      <c r="D9333" s="253" t="s">
        <v>4</v>
      </c>
      <c r="I9333" s="253"/>
      <c r="J9333" s="253">
        <f t="shared" si="147"/>
        <v>0</v>
      </c>
    </row>
    <row r="9334" spans="1:10">
      <c r="A9334" s="253">
        <v>9526</v>
      </c>
      <c r="B9334" s="253" t="s">
        <v>528</v>
      </c>
      <c r="C9334" s="253" t="s">
        <v>553</v>
      </c>
      <c r="D9334" s="253" t="s">
        <v>4</v>
      </c>
      <c r="I9334" s="253"/>
      <c r="J9334" s="253">
        <f t="shared" si="147"/>
        <v>0</v>
      </c>
    </row>
    <row r="9335" spans="1:10">
      <c r="A9335" s="253">
        <v>9527</v>
      </c>
      <c r="B9335" s="253" t="s">
        <v>528</v>
      </c>
      <c r="C9335" s="253" t="s">
        <v>553</v>
      </c>
      <c r="D9335" s="253" t="s">
        <v>4</v>
      </c>
      <c r="I9335" s="253"/>
      <c r="J9335" s="253">
        <f t="shared" si="147"/>
        <v>0</v>
      </c>
    </row>
    <row r="9336" spans="1:10">
      <c r="A9336" s="253">
        <v>9528</v>
      </c>
      <c r="B9336" s="253" t="s">
        <v>528</v>
      </c>
      <c r="C9336" s="253" t="s">
        <v>553</v>
      </c>
      <c r="D9336" s="253" t="s">
        <v>4</v>
      </c>
      <c r="I9336" s="253"/>
      <c r="J9336" s="253">
        <f t="shared" si="147"/>
        <v>0</v>
      </c>
    </row>
    <row r="9337" spans="1:10">
      <c r="A9337" s="253">
        <v>9529</v>
      </c>
      <c r="B9337" s="253" t="s">
        <v>528</v>
      </c>
      <c r="C9337" s="253" t="s">
        <v>553</v>
      </c>
      <c r="D9337" s="253" t="s">
        <v>4</v>
      </c>
      <c r="I9337" s="253"/>
      <c r="J9337" s="253">
        <f t="shared" si="147"/>
        <v>0</v>
      </c>
    </row>
    <row r="9338" spans="1:10">
      <c r="A9338" s="253">
        <v>9530</v>
      </c>
      <c r="B9338" s="253" t="s">
        <v>528</v>
      </c>
      <c r="C9338" s="253" t="s">
        <v>553</v>
      </c>
      <c r="D9338" s="253" t="s">
        <v>4</v>
      </c>
      <c r="I9338" s="253"/>
      <c r="J9338" s="253">
        <f t="shared" si="147"/>
        <v>0</v>
      </c>
    </row>
    <row r="9339" spans="1:10">
      <c r="A9339" s="253">
        <v>9531</v>
      </c>
      <c r="B9339" s="253" t="s">
        <v>528</v>
      </c>
      <c r="C9339" s="253" t="s">
        <v>553</v>
      </c>
      <c r="D9339" s="253" t="s">
        <v>4</v>
      </c>
      <c r="I9339" s="253"/>
      <c r="J9339" s="253">
        <f t="shared" si="147"/>
        <v>0</v>
      </c>
    </row>
    <row r="9340" spans="1:10">
      <c r="A9340" s="253">
        <v>9532</v>
      </c>
      <c r="B9340" s="253" t="s">
        <v>528</v>
      </c>
      <c r="C9340" s="253" t="s">
        <v>553</v>
      </c>
      <c r="D9340" s="253" t="s">
        <v>4</v>
      </c>
      <c r="I9340" s="253"/>
      <c r="J9340" s="253">
        <f t="shared" si="147"/>
        <v>0</v>
      </c>
    </row>
    <row r="9341" spans="1:10">
      <c r="A9341" s="253">
        <v>9533</v>
      </c>
      <c r="B9341" s="253" t="s">
        <v>528</v>
      </c>
      <c r="C9341" s="253" t="s">
        <v>553</v>
      </c>
      <c r="D9341" s="253" t="s">
        <v>4</v>
      </c>
      <c r="I9341" s="253"/>
      <c r="J9341" s="253">
        <f t="shared" si="147"/>
        <v>0</v>
      </c>
    </row>
    <row r="9342" spans="1:10">
      <c r="A9342" s="253">
        <v>9534</v>
      </c>
      <c r="B9342" s="253" t="s">
        <v>528</v>
      </c>
      <c r="C9342" s="253" t="s">
        <v>553</v>
      </c>
      <c r="D9342" s="253" t="s">
        <v>4</v>
      </c>
      <c r="I9342" s="253"/>
      <c r="J9342" s="253">
        <f t="shared" si="147"/>
        <v>0</v>
      </c>
    </row>
    <row r="9343" spans="1:10">
      <c r="A9343" s="253">
        <v>9535</v>
      </c>
      <c r="B9343" s="253" t="s">
        <v>528</v>
      </c>
      <c r="C9343" s="253" t="s">
        <v>553</v>
      </c>
      <c r="D9343" s="253" t="s">
        <v>4</v>
      </c>
      <c r="I9343" s="253"/>
      <c r="J9343" s="253">
        <f t="shared" si="147"/>
        <v>0</v>
      </c>
    </row>
    <row r="9344" spans="1:10">
      <c r="A9344" s="253">
        <v>9536</v>
      </c>
      <c r="B9344" s="253" t="s">
        <v>528</v>
      </c>
      <c r="C9344" s="253" t="s">
        <v>553</v>
      </c>
      <c r="D9344" s="253" t="s">
        <v>4</v>
      </c>
      <c r="I9344" s="253"/>
      <c r="J9344" s="253">
        <f t="shared" si="147"/>
        <v>0</v>
      </c>
    </row>
    <row r="9345" spans="1:10">
      <c r="A9345" s="253">
        <v>9537</v>
      </c>
      <c r="B9345" s="253" t="s">
        <v>528</v>
      </c>
      <c r="C9345" s="253" t="s">
        <v>553</v>
      </c>
      <c r="D9345" s="253" t="s">
        <v>4</v>
      </c>
      <c r="I9345" s="253"/>
      <c r="J9345" s="253">
        <f t="shared" si="147"/>
        <v>0</v>
      </c>
    </row>
    <row r="9346" spans="1:10">
      <c r="A9346" s="253">
        <v>9538</v>
      </c>
      <c r="B9346" s="253" t="s">
        <v>528</v>
      </c>
      <c r="C9346" s="253" t="s">
        <v>553</v>
      </c>
      <c r="D9346" s="253" t="s">
        <v>4</v>
      </c>
      <c r="I9346" s="253"/>
      <c r="J9346" s="253">
        <f t="shared" si="147"/>
        <v>0</v>
      </c>
    </row>
    <row r="9347" spans="1:10">
      <c r="A9347" s="253">
        <v>9539</v>
      </c>
      <c r="B9347" s="253" t="s">
        <v>528</v>
      </c>
      <c r="C9347" s="253" t="s">
        <v>553</v>
      </c>
      <c r="D9347" s="253" t="s">
        <v>4</v>
      </c>
      <c r="I9347" s="253"/>
      <c r="J9347" s="253">
        <f t="shared" si="147"/>
        <v>0</v>
      </c>
    </row>
    <row r="9348" spans="1:10">
      <c r="A9348" s="253">
        <v>9540</v>
      </c>
      <c r="B9348" s="253" t="s">
        <v>528</v>
      </c>
      <c r="C9348" s="253" t="s">
        <v>553</v>
      </c>
      <c r="D9348" s="253" t="s">
        <v>4</v>
      </c>
      <c r="I9348" s="253"/>
      <c r="J9348" s="253">
        <f t="shared" si="147"/>
        <v>0</v>
      </c>
    </row>
    <row r="9349" spans="1:10">
      <c r="A9349" s="253">
        <v>9541</v>
      </c>
      <c r="B9349" s="253" t="s">
        <v>528</v>
      </c>
      <c r="C9349" s="253" t="s">
        <v>553</v>
      </c>
      <c r="D9349" s="253" t="s">
        <v>4</v>
      </c>
      <c r="I9349" s="253"/>
      <c r="J9349" s="253">
        <f t="shared" si="147"/>
        <v>0</v>
      </c>
    </row>
    <row r="9350" spans="1:10">
      <c r="A9350" s="253">
        <v>9542</v>
      </c>
      <c r="B9350" s="253" t="s">
        <v>528</v>
      </c>
      <c r="C9350" s="253" t="s">
        <v>553</v>
      </c>
      <c r="D9350" s="253" t="s">
        <v>4</v>
      </c>
      <c r="I9350" s="253"/>
      <c r="J9350" s="253">
        <f t="shared" si="147"/>
        <v>0</v>
      </c>
    </row>
    <row r="9351" spans="1:10">
      <c r="A9351" s="253">
        <v>9543</v>
      </c>
      <c r="B9351" s="253" t="s">
        <v>528</v>
      </c>
      <c r="C9351" s="253" t="s">
        <v>553</v>
      </c>
      <c r="D9351" s="253" t="s">
        <v>4</v>
      </c>
      <c r="I9351" s="253"/>
      <c r="J9351" s="253">
        <f t="shared" si="147"/>
        <v>0</v>
      </c>
    </row>
    <row r="9352" spans="1:10">
      <c r="A9352" s="253">
        <v>9544</v>
      </c>
      <c r="B9352" s="253" t="s">
        <v>528</v>
      </c>
      <c r="C9352" s="253" t="s">
        <v>553</v>
      </c>
      <c r="D9352" s="253" t="s">
        <v>4</v>
      </c>
      <c r="I9352" s="253"/>
      <c r="J9352" s="253">
        <f t="shared" si="147"/>
        <v>0</v>
      </c>
    </row>
    <row r="9353" spans="1:10">
      <c r="A9353" s="253">
        <v>9545</v>
      </c>
      <c r="B9353" s="253" t="s">
        <v>528</v>
      </c>
      <c r="C9353" s="253" t="s">
        <v>553</v>
      </c>
      <c r="D9353" s="253" t="s">
        <v>4</v>
      </c>
      <c r="I9353" s="253"/>
      <c r="J9353" s="253">
        <f t="shared" ref="J9353:J9405" si="148">IF(E9353="Category 1",1,IF(E9353="Category 2",2,IF(E9353="Category 3",3,0)))</f>
        <v>0</v>
      </c>
    </row>
    <row r="9354" spans="1:10">
      <c r="A9354" s="253">
        <v>9546</v>
      </c>
      <c r="B9354" s="253" t="s">
        <v>528</v>
      </c>
      <c r="C9354" s="253" t="s">
        <v>553</v>
      </c>
      <c r="D9354" s="253" t="s">
        <v>4</v>
      </c>
      <c r="I9354" s="253"/>
      <c r="J9354" s="253">
        <f t="shared" si="148"/>
        <v>0</v>
      </c>
    </row>
    <row r="9355" spans="1:10">
      <c r="A9355" s="253">
        <v>9547</v>
      </c>
      <c r="B9355" s="253" t="s">
        <v>528</v>
      </c>
      <c r="C9355" s="253" t="s">
        <v>553</v>
      </c>
      <c r="D9355" s="253" t="s">
        <v>4</v>
      </c>
      <c r="I9355" s="253"/>
      <c r="J9355" s="253">
        <f t="shared" si="148"/>
        <v>0</v>
      </c>
    </row>
    <row r="9356" spans="1:10">
      <c r="A9356" s="253">
        <v>9548</v>
      </c>
      <c r="B9356" s="253" t="s">
        <v>528</v>
      </c>
      <c r="C9356" s="253" t="s">
        <v>553</v>
      </c>
      <c r="D9356" s="253" t="s">
        <v>4</v>
      </c>
      <c r="I9356" s="253"/>
      <c r="J9356" s="253">
        <f t="shared" si="148"/>
        <v>0</v>
      </c>
    </row>
    <row r="9357" spans="1:10">
      <c r="A9357" s="253">
        <v>9549</v>
      </c>
      <c r="B9357" s="253" t="s">
        <v>528</v>
      </c>
      <c r="C9357" s="253" t="s">
        <v>553</v>
      </c>
      <c r="D9357" s="253" t="s">
        <v>4</v>
      </c>
      <c r="I9357" s="253"/>
      <c r="J9357" s="253">
        <f t="shared" si="148"/>
        <v>0</v>
      </c>
    </row>
    <row r="9358" spans="1:10">
      <c r="A9358" s="253">
        <v>9550</v>
      </c>
      <c r="B9358" s="253" t="s">
        <v>528</v>
      </c>
      <c r="C9358" s="253" t="s">
        <v>553</v>
      </c>
      <c r="D9358" s="253" t="s">
        <v>4</v>
      </c>
      <c r="I9358" s="253"/>
      <c r="J9358" s="253">
        <f t="shared" si="148"/>
        <v>0</v>
      </c>
    </row>
    <row r="9359" spans="1:10">
      <c r="A9359" s="253">
        <v>9551</v>
      </c>
      <c r="B9359" s="253" t="s">
        <v>528</v>
      </c>
      <c r="C9359" s="253" t="s">
        <v>553</v>
      </c>
      <c r="D9359" s="253" t="s">
        <v>4</v>
      </c>
      <c r="I9359" s="253"/>
      <c r="J9359" s="253">
        <f t="shared" si="148"/>
        <v>0</v>
      </c>
    </row>
    <row r="9360" spans="1:10">
      <c r="A9360" s="253">
        <v>9552</v>
      </c>
      <c r="B9360" s="253" t="s">
        <v>528</v>
      </c>
      <c r="C9360" s="253" t="s">
        <v>553</v>
      </c>
      <c r="D9360" s="253" t="s">
        <v>4</v>
      </c>
      <c r="I9360" s="253"/>
      <c r="J9360" s="253">
        <f t="shared" si="148"/>
        <v>0</v>
      </c>
    </row>
    <row r="9361" spans="1:10">
      <c r="A9361" s="253">
        <v>9553</v>
      </c>
      <c r="B9361" s="253" t="s">
        <v>528</v>
      </c>
      <c r="C9361" s="253" t="s">
        <v>553</v>
      </c>
      <c r="D9361" s="253" t="s">
        <v>4</v>
      </c>
      <c r="I9361" s="253"/>
      <c r="J9361" s="253">
        <f t="shared" si="148"/>
        <v>0</v>
      </c>
    </row>
    <row r="9362" spans="1:10">
      <c r="A9362" s="253">
        <v>9554</v>
      </c>
      <c r="B9362" s="253" t="s">
        <v>528</v>
      </c>
      <c r="C9362" s="253" t="s">
        <v>553</v>
      </c>
      <c r="D9362" s="253" t="s">
        <v>4</v>
      </c>
      <c r="I9362" s="253"/>
      <c r="J9362" s="253">
        <f t="shared" si="148"/>
        <v>0</v>
      </c>
    </row>
    <row r="9363" spans="1:10">
      <c r="A9363" s="253">
        <v>9555</v>
      </c>
      <c r="B9363" s="253" t="s">
        <v>528</v>
      </c>
      <c r="C9363" s="253" t="s">
        <v>553</v>
      </c>
      <c r="D9363" s="253" t="s">
        <v>4</v>
      </c>
      <c r="I9363" s="253"/>
      <c r="J9363" s="253">
        <f t="shared" si="148"/>
        <v>0</v>
      </c>
    </row>
    <row r="9364" spans="1:10">
      <c r="A9364" s="253">
        <v>9556</v>
      </c>
      <c r="B9364" s="253" t="s">
        <v>528</v>
      </c>
      <c r="C9364" s="253" t="s">
        <v>553</v>
      </c>
      <c r="D9364" s="253" t="s">
        <v>4</v>
      </c>
      <c r="I9364" s="253"/>
      <c r="J9364" s="253">
        <f t="shared" si="148"/>
        <v>0</v>
      </c>
    </row>
    <row r="9365" spans="1:10">
      <c r="A9365" s="253">
        <v>9557</v>
      </c>
      <c r="B9365" s="253" t="s">
        <v>528</v>
      </c>
      <c r="C9365" s="253" t="s">
        <v>553</v>
      </c>
      <c r="D9365" s="253" t="s">
        <v>4</v>
      </c>
      <c r="I9365" s="253"/>
      <c r="J9365" s="253">
        <f t="shared" si="148"/>
        <v>0</v>
      </c>
    </row>
    <row r="9366" spans="1:10">
      <c r="A9366" s="253">
        <v>9558</v>
      </c>
      <c r="B9366" s="253" t="s">
        <v>528</v>
      </c>
      <c r="C9366" s="253" t="s">
        <v>553</v>
      </c>
      <c r="D9366" s="253" t="s">
        <v>4</v>
      </c>
      <c r="I9366" s="253"/>
      <c r="J9366" s="253">
        <f t="shared" si="148"/>
        <v>0</v>
      </c>
    </row>
    <row r="9367" spans="1:10">
      <c r="A9367" s="253">
        <v>9559</v>
      </c>
      <c r="B9367" s="253" t="s">
        <v>528</v>
      </c>
      <c r="C9367" s="253" t="s">
        <v>553</v>
      </c>
      <c r="D9367" s="253" t="s">
        <v>4</v>
      </c>
      <c r="I9367" s="253"/>
      <c r="J9367" s="253">
        <f t="shared" si="148"/>
        <v>0</v>
      </c>
    </row>
    <row r="9368" spans="1:10">
      <c r="A9368" s="253">
        <v>9560</v>
      </c>
      <c r="B9368" s="253" t="s">
        <v>528</v>
      </c>
      <c r="C9368" s="253" t="s">
        <v>553</v>
      </c>
      <c r="D9368" s="253" t="s">
        <v>4</v>
      </c>
      <c r="I9368" s="253"/>
      <c r="J9368" s="253">
        <f t="shared" si="148"/>
        <v>0</v>
      </c>
    </row>
    <row r="9369" spans="1:10">
      <c r="A9369" s="253">
        <v>9561</v>
      </c>
      <c r="B9369" s="253" t="s">
        <v>528</v>
      </c>
      <c r="C9369" s="253" t="s">
        <v>553</v>
      </c>
      <c r="D9369" s="253" t="s">
        <v>4</v>
      </c>
      <c r="I9369" s="253"/>
      <c r="J9369" s="253">
        <f t="shared" si="148"/>
        <v>0</v>
      </c>
    </row>
    <row r="9370" spans="1:10">
      <c r="A9370" s="253">
        <v>9562</v>
      </c>
      <c r="B9370" s="253" t="s">
        <v>528</v>
      </c>
      <c r="C9370" s="253" t="s">
        <v>553</v>
      </c>
      <c r="D9370" s="253" t="s">
        <v>4</v>
      </c>
      <c r="I9370" s="253"/>
      <c r="J9370" s="253">
        <f t="shared" si="148"/>
        <v>0</v>
      </c>
    </row>
    <row r="9371" spans="1:10">
      <c r="A9371" s="253">
        <v>9563</v>
      </c>
      <c r="B9371" s="253" t="s">
        <v>528</v>
      </c>
      <c r="C9371" s="253" t="s">
        <v>553</v>
      </c>
      <c r="D9371" s="253" t="s">
        <v>4</v>
      </c>
      <c r="I9371" s="253"/>
      <c r="J9371" s="253">
        <f t="shared" si="148"/>
        <v>0</v>
      </c>
    </row>
    <row r="9372" spans="1:10">
      <c r="A9372" s="253">
        <v>9564</v>
      </c>
      <c r="B9372" s="253" t="s">
        <v>528</v>
      </c>
      <c r="C9372" s="253" t="s">
        <v>553</v>
      </c>
      <c r="D9372" s="253" t="s">
        <v>4</v>
      </c>
      <c r="I9372" s="253"/>
      <c r="J9372" s="253">
        <f t="shared" si="148"/>
        <v>0</v>
      </c>
    </row>
    <row r="9373" spans="1:10">
      <c r="A9373" s="253">
        <v>9565</v>
      </c>
      <c r="B9373" s="253" t="s">
        <v>528</v>
      </c>
      <c r="C9373" s="253" t="s">
        <v>553</v>
      </c>
      <c r="D9373" s="253" t="s">
        <v>4</v>
      </c>
      <c r="I9373" s="253"/>
      <c r="J9373" s="253">
        <f t="shared" si="148"/>
        <v>0</v>
      </c>
    </row>
    <row r="9374" spans="1:10">
      <c r="A9374" s="253">
        <v>9566</v>
      </c>
      <c r="B9374" s="253" t="s">
        <v>528</v>
      </c>
      <c r="C9374" s="253" t="s">
        <v>553</v>
      </c>
      <c r="D9374" s="253" t="s">
        <v>4</v>
      </c>
      <c r="I9374" s="253"/>
      <c r="J9374" s="253">
        <f t="shared" si="148"/>
        <v>0</v>
      </c>
    </row>
    <row r="9375" spans="1:10">
      <c r="A9375" s="253">
        <v>9567</v>
      </c>
      <c r="B9375" s="253" t="s">
        <v>528</v>
      </c>
      <c r="C9375" s="253" t="s">
        <v>553</v>
      </c>
      <c r="D9375" s="253" t="s">
        <v>4</v>
      </c>
      <c r="I9375" s="253"/>
      <c r="J9375" s="253">
        <f t="shared" si="148"/>
        <v>0</v>
      </c>
    </row>
    <row r="9376" spans="1:10">
      <c r="A9376" s="253">
        <v>9568</v>
      </c>
      <c r="B9376" s="253" t="s">
        <v>528</v>
      </c>
      <c r="C9376" s="253" t="s">
        <v>553</v>
      </c>
      <c r="D9376" s="253" t="s">
        <v>4</v>
      </c>
      <c r="I9376" s="253"/>
      <c r="J9376" s="253">
        <f t="shared" si="148"/>
        <v>0</v>
      </c>
    </row>
    <row r="9377" spans="1:10">
      <c r="A9377" s="253">
        <v>9569</v>
      </c>
      <c r="B9377" s="253" t="s">
        <v>528</v>
      </c>
      <c r="C9377" s="253" t="s">
        <v>553</v>
      </c>
      <c r="D9377" s="253" t="s">
        <v>4</v>
      </c>
      <c r="I9377" s="253"/>
      <c r="J9377" s="253">
        <f t="shared" si="148"/>
        <v>0</v>
      </c>
    </row>
    <row r="9378" spans="1:10">
      <c r="A9378" s="253">
        <v>9570</v>
      </c>
      <c r="B9378" s="253" t="s">
        <v>528</v>
      </c>
      <c r="C9378" s="253" t="s">
        <v>553</v>
      </c>
      <c r="D9378" s="253" t="s">
        <v>4</v>
      </c>
      <c r="I9378" s="253"/>
      <c r="J9378" s="253">
        <f t="shared" si="148"/>
        <v>0</v>
      </c>
    </row>
    <row r="9379" spans="1:10">
      <c r="A9379" s="253">
        <v>9571</v>
      </c>
      <c r="B9379" s="253" t="s">
        <v>528</v>
      </c>
      <c r="C9379" s="253" t="s">
        <v>553</v>
      </c>
      <c r="D9379" s="253" t="s">
        <v>4</v>
      </c>
      <c r="I9379" s="253"/>
      <c r="J9379" s="253">
        <f t="shared" si="148"/>
        <v>0</v>
      </c>
    </row>
    <row r="9380" spans="1:10">
      <c r="A9380" s="253">
        <v>9572</v>
      </c>
      <c r="B9380" s="253" t="s">
        <v>528</v>
      </c>
      <c r="C9380" s="253" t="s">
        <v>553</v>
      </c>
      <c r="D9380" s="253" t="s">
        <v>4</v>
      </c>
      <c r="I9380" s="253"/>
      <c r="J9380" s="253">
        <f t="shared" si="148"/>
        <v>0</v>
      </c>
    </row>
    <row r="9381" spans="1:10">
      <c r="A9381" s="253">
        <v>9573</v>
      </c>
      <c r="B9381" s="253" t="s">
        <v>528</v>
      </c>
      <c r="C9381" s="253" t="s">
        <v>553</v>
      </c>
      <c r="D9381" s="253" t="s">
        <v>4</v>
      </c>
      <c r="I9381" s="253"/>
      <c r="J9381" s="253">
        <f t="shared" si="148"/>
        <v>0</v>
      </c>
    </row>
    <row r="9382" spans="1:10">
      <c r="A9382" s="253">
        <v>9574</v>
      </c>
      <c r="B9382" s="253" t="s">
        <v>528</v>
      </c>
      <c r="C9382" s="253" t="s">
        <v>553</v>
      </c>
      <c r="D9382" s="253" t="s">
        <v>4</v>
      </c>
      <c r="I9382" s="253"/>
      <c r="J9382" s="253">
        <f t="shared" si="148"/>
        <v>0</v>
      </c>
    </row>
    <row r="9383" spans="1:10">
      <c r="A9383" s="253">
        <v>9575</v>
      </c>
      <c r="B9383" s="253" t="s">
        <v>528</v>
      </c>
      <c r="C9383" s="253" t="s">
        <v>553</v>
      </c>
      <c r="D9383" s="253" t="s">
        <v>4</v>
      </c>
      <c r="I9383" s="253"/>
      <c r="J9383" s="253">
        <f t="shared" si="148"/>
        <v>0</v>
      </c>
    </row>
    <row r="9384" spans="1:10">
      <c r="A9384" s="253">
        <v>9576</v>
      </c>
      <c r="B9384" s="253" t="s">
        <v>528</v>
      </c>
      <c r="C9384" s="253" t="s">
        <v>553</v>
      </c>
      <c r="D9384" s="253" t="s">
        <v>4</v>
      </c>
      <c r="I9384" s="253"/>
      <c r="J9384" s="253">
        <f t="shared" si="148"/>
        <v>0</v>
      </c>
    </row>
    <row r="9385" spans="1:10">
      <c r="A9385" s="253">
        <v>9577</v>
      </c>
      <c r="B9385" s="253" t="s">
        <v>528</v>
      </c>
      <c r="C9385" s="253" t="s">
        <v>553</v>
      </c>
      <c r="D9385" s="253" t="s">
        <v>4</v>
      </c>
      <c r="I9385" s="253"/>
      <c r="J9385" s="253">
        <f t="shared" si="148"/>
        <v>0</v>
      </c>
    </row>
    <row r="9386" spans="1:10">
      <c r="A9386" s="253">
        <v>9578</v>
      </c>
      <c r="B9386" s="253" t="s">
        <v>528</v>
      </c>
      <c r="C9386" s="253" t="s">
        <v>553</v>
      </c>
      <c r="D9386" s="253" t="s">
        <v>4</v>
      </c>
      <c r="I9386" s="253"/>
      <c r="J9386" s="253">
        <f t="shared" si="148"/>
        <v>0</v>
      </c>
    </row>
    <row r="9387" spans="1:10">
      <c r="A9387" s="253">
        <v>9579</v>
      </c>
      <c r="B9387" s="253" t="s">
        <v>528</v>
      </c>
      <c r="C9387" s="253" t="s">
        <v>553</v>
      </c>
      <c r="D9387" s="253" t="s">
        <v>4</v>
      </c>
      <c r="I9387" s="253"/>
      <c r="J9387" s="253">
        <f t="shared" si="148"/>
        <v>0</v>
      </c>
    </row>
    <row r="9388" spans="1:10">
      <c r="A9388" s="253">
        <v>9580</v>
      </c>
      <c r="B9388" s="253" t="s">
        <v>528</v>
      </c>
      <c r="C9388" s="253" t="s">
        <v>553</v>
      </c>
      <c r="D9388" s="253" t="s">
        <v>4</v>
      </c>
      <c r="I9388" s="253"/>
      <c r="J9388" s="253">
        <f t="shared" si="148"/>
        <v>0</v>
      </c>
    </row>
    <row r="9389" spans="1:10">
      <c r="A9389" s="253">
        <v>9581</v>
      </c>
      <c r="B9389" s="253" t="s">
        <v>528</v>
      </c>
      <c r="C9389" s="253" t="s">
        <v>553</v>
      </c>
      <c r="D9389" s="253" t="s">
        <v>4</v>
      </c>
      <c r="I9389" s="253"/>
      <c r="J9389" s="253">
        <f t="shared" si="148"/>
        <v>0</v>
      </c>
    </row>
    <row r="9390" spans="1:10">
      <c r="A9390" s="253">
        <v>9582</v>
      </c>
      <c r="B9390" s="253" t="s">
        <v>528</v>
      </c>
      <c r="C9390" s="253" t="s">
        <v>553</v>
      </c>
      <c r="D9390" s="253" t="s">
        <v>4</v>
      </c>
      <c r="I9390" s="253"/>
      <c r="J9390" s="253">
        <f t="shared" si="148"/>
        <v>0</v>
      </c>
    </row>
    <row r="9391" spans="1:10">
      <c r="A9391" s="253">
        <v>9583</v>
      </c>
      <c r="B9391" s="253" t="s">
        <v>528</v>
      </c>
      <c r="C9391" s="253" t="s">
        <v>553</v>
      </c>
      <c r="D9391" s="253" t="s">
        <v>4</v>
      </c>
      <c r="I9391" s="253"/>
      <c r="J9391" s="253">
        <f t="shared" si="148"/>
        <v>0</v>
      </c>
    </row>
    <row r="9392" spans="1:10">
      <c r="A9392" s="253">
        <v>9584</v>
      </c>
      <c r="B9392" s="253" t="s">
        <v>528</v>
      </c>
      <c r="C9392" s="253" t="s">
        <v>553</v>
      </c>
      <c r="D9392" s="253" t="s">
        <v>4</v>
      </c>
      <c r="I9392" s="253"/>
      <c r="J9392" s="253">
        <f t="shared" si="148"/>
        <v>0</v>
      </c>
    </row>
    <row r="9393" spans="1:10">
      <c r="A9393" s="253">
        <v>9585</v>
      </c>
      <c r="B9393" s="253" t="s">
        <v>528</v>
      </c>
      <c r="C9393" s="253" t="s">
        <v>553</v>
      </c>
      <c r="D9393" s="253" t="s">
        <v>4</v>
      </c>
      <c r="I9393" s="253"/>
      <c r="J9393" s="253">
        <f t="shared" si="148"/>
        <v>0</v>
      </c>
    </row>
    <row r="9394" spans="1:10">
      <c r="A9394" s="253">
        <v>9586</v>
      </c>
      <c r="B9394" s="253" t="s">
        <v>528</v>
      </c>
      <c r="C9394" s="253" t="s">
        <v>553</v>
      </c>
      <c r="D9394" s="253" t="s">
        <v>4</v>
      </c>
      <c r="I9394" s="253"/>
      <c r="J9394" s="253">
        <f t="shared" si="148"/>
        <v>0</v>
      </c>
    </row>
    <row r="9395" spans="1:10">
      <c r="A9395" s="253">
        <v>9587</v>
      </c>
      <c r="B9395" s="253" t="s">
        <v>528</v>
      </c>
      <c r="C9395" s="253" t="s">
        <v>553</v>
      </c>
      <c r="D9395" s="253" t="s">
        <v>4</v>
      </c>
      <c r="I9395" s="253"/>
      <c r="J9395" s="253">
        <f t="shared" si="148"/>
        <v>0</v>
      </c>
    </row>
    <row r="9396" spans="1:10">
      <c r="A9396" s="253">
        <v>9588</v>
      </c>
      <c r="B9396" s="253" t="s">
        <v>528</v>
      </c>
      <c r="C9396" s="253" t="s">
        <v>553</v>
      </c>
      <c r="D9396" s="253" t="s">
        <v>4</v>
      </c>
      <c r="I9396" s="253"/>
      <c r="J9396" s="253">
        <f t="shared" si="148"/>
        <v>0</v>
      </c>
    </row>
    <row r="9397" spans="1:10">
      <c r="A9397" s="253">
        <v>9589</v>
      </c>
      <c r="B9397" s="253" t="s">
        <v>528</v>
      </c>
      <c r="C9397" s="253" t="s">
        <v>553</v>
      </c>
      <c r="D9397" s="253" t="s">
        <v>4</v>
      </c>
      <c r="I9397" s="253"/>
      <c r="J9397" s="253">
        <f t="shared" si="148"/>
        <v>0</v>
      </c>
    </row>
    <row r="9398" spans="1:10">
      <c r="A9398" s="253">
        <v>9590</v>
      </c>
      <c r="B9398" s="253" t="s">
        <v>528</v>
      </c>
      <c r="C9398" s="253" t="s">
        <v>553</v>
      </c>
      <c r="D9398" s="253" t="s">
        <v>4</v>
      </c>
      <c r="I9398" s="253"/>
      <c r="J9398" s="253">
        <f t="shared" si="148"/>
        <v>0</v>
      </c>
    </row>
    <row r="9399" spans="1:10">
      <c r="A9399" s="253">
        <v>9591</v>
      </c>
      <c r="B9399" s="253" t="s">
        <v>528</v>
      </c>
      <c r="C9399" s="253" t="s">
        <v>553</v>
      </c>
      <c r="D9399" s="253" t="s">
        <v>4</v>
      </c>
      <c r="I9399" s="253"/>
      <c r="J9399" s="253">
        <f t="shared" si="148"/>
        <v>0</v>
      </c>
    </row>
    <row r="9400" spans="1:10">
      <c r="A9400" s="253">
        <v>9592</v>
      </c>
      <c r="B9400" s="253" t="s">
        <v>528</v>
      </c>
      <c r="C9400" s="253" t="s">
        <v>553</v>
      </c>
      <c r="D9400" s="253" t="s">
        <v>4</v>
      </c>
      <c r="I9400" s="253"/>
      <c r="J9400" s="253">
        <f t="shared" si="148"/>
        <v>0</v>
      </c>
    </row>
    <row r="9401" spans="1:10">
      <c r="A9401" s="253">
        <v>9593</v>
      </c>
      <c r="B9401" s="253" t="s">
        <v>528</v>
      </c>
      <c r="C9401" s="253" t="s">
        <v>553</v>
      </c>
      <c r="D9401" s="253" t="s">
        <v>4</v>
      </c>
      <c r="I9401" s="253"/>
      <c r="J9401" s="253">
        <f t="shared" si="148"/>
        <v>0</v>
      </c>
    </row>
    <row r="9402" spans="1:10">
      <c r="A9402" s="253">
        <v>9594</v>
      </c>
      <c r="B9402" s="253" t="s">
        <v>528</v>
      </c>
      <c r="C9402" s="253" t="s">
        <v>553</v>
      </c>
      <c r="D9402" s="253" t="s">
        <v>4</v>
      </c>
      <c r="I9402" s="253"/>
      <c r="J9402" s="253">
        <f t="shared" si="148"/>
        <v>0</v>
      </c>
    </row>
    <row r="9403" spans="1:10">
      <c r="A9403" s="253">
        <v>9595</v>
      </c>
      <c r="B9403" s="253" t="s">
        <v>528</v>
      </c>
      <c r="C9403" s="253" t="s">
        <v>553</v>
      </c>
      <c r="D9403" s="253" t="s">
        <v>4</v>
      </c>
      <c r="I9403" s="253"/>
      <c r="J9403" s="253">
        <f t="shared" si="148"/>
        <v>0</v>
      </c>
    </row>
    <row r="9404" spans="1:10">
      <c r="A9404" s="253">
        <v>9596</v>
      </c>
      <c r="B9404" s="253" t="s">
        <v>528</v>
      </c>
      <c r="C9404" s="253" t="s">
        <v>553</v>
      </c>
      <c r="D9404" s="253" t="s">
        <v>4</v>
      </c>
      <c r="I9404" s="253"/>
      <c r="J9404" s="253">
        <f t="shared" si="148"/>
        <v>0</v>
      </c>
    </row>
    <row r="9405" spans="1:10">
      <c r="A9405" s="253">
        <v>9597</v>
      </c>
      <c r="B9405" s="253" t="s">
        <v>528</v>
      </c>
      <c r="C9405" s="253" t="s">
        <v>479</v>
      </c>
      <c r="D9405" s="253" t="s">
        <v>4</v>
      </c>
      <c r="I9405" s="253"/>
      <c r="J9405" s="253">
        <f t="shared" si="148"/>
        <v>0</v>
      </c>
    </row>
  </sheetData>
  <autoFilter ref="A7:H9405" xr:uid="{127202E9-FD85-4EB4-8A5E-F85B4CD58C25}"/>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34C5DCEDE9D60B418D233825C93E979D" ma:contentTypeVersion="19" ma:contentTypeDescription="Create a new document." ma:contentTypeScope="" ma:versionID="32dd831d4d23715f71fa4cc429aa5c7a">
  <xsd:schema xmlns:xsd="http://www.w3.org/2001/XMLSchema" xmlns:xs="http://www.w3.org/2001/XMLSchema" xmlns:p="http://schemas.microsoft.com/office/2006/metadata/properties" xmlns:ns2="85633432-2d6f-447a-844b-304c80f5c3c3" xmlns:ns3="c5ba7b95-c55a-4d53-84ed-df88f6befaa9" targetNamespace="http://schemas.microsoft.com/office/2006/metadata/properties" ma:root="true" ma:fieldsID="3c78e87f47c277d85afce9f7261f40d0" ns2:_="" ns3:_="">
    <xsd:import namespace="85633432-2d6f-447a-844b-304c80f5c3c3"/>
    <xsd:import namespace="c5ba7b95-c55a-4d53-84ed-df88f6befaa9"/>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GenerationTime" minOccurs="0"/>
                <xsd:element ref="ns2:MediaServiceEventHashCode" minOccurs="0"/>
                <xsd:element ref="ns2:MediaServiceDateTaken" minOccurs="0"/>
                <xsd:element ref="ns2:MediaServiceOCR" minOccurs="0"/>
                <xsd:element ref="ns2:MediaServiceAutoKeyPoints" minOccurs="0"/>
                <xsd:element ref="ns2:MediaServiceKeyPoints" minOccurs="0"/>
                <xsd:element ref="ns2:MediaLengthInSeconds" minOccurs="0"/>
                <xsd:element ref="ns2:MediaServiceLocation" minOccurs="0"/>
                <xsd:element ref="ns3:SharedWithUsers" minOccurs="0"/>
                <xsd:element ref="ns3:SharedWithDetails" minOccurs="0"/>
                <xsd:element ref="ns2:lcf76f155ced4ddcb4097134ff3c332f" minOccurs="0"/>
                <xsd:element ref="ns3:TaxCatchAll"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33432-2d6f-447a-844b-304c80f5c3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DateTaken" ma:index="13" nillable="true" ma:displayName="MediaServiceDateTaken" ma:hidden="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AutoKeyPoints" ma:index="15" nillable="true" ma:displayName="MediaServiceAutoKeyPoints" ma:hidden="true" ma:internalName="MediaServiceAutoKeyPoints" ma:readOnly="true">
      <xsd:simpleType>
        <xsd:restriction base="dms:Note"/>
      </xsd:simpleType>
    </xsd:element>
    <xsd:element name="MediaServiceKeyPoints" ma:index="16" nillable="true" ma:displayName="KeyPoints" ma:internalName="MediaServiceKeyPoints" ma:readOnly="true">
      <xsd:simpleType>
        <xsd:restriction base="dms:Note">
          <xsd:maxLength value="255"/>
        </xsd:restriction>
      </xsd:simpleType>
    </xsd:element>
    <xsd:element name="MediaLengthInSeconds" ma:index="17" nillable="true" ma:displayName="MediaLengthInSeconds" ma:hidden="true" ma:internalName="MediaLengthInSeconds" ma:readOnly="true">
      <xsd:simpleType>
        <xsd:restriction base="dms:Unknown"/>
      </xsd:simpleType>
    </xsd:element>
    <xsd:element name="MediaServiceLocation" ma:index="18" nillable="true" ma:displayName="Location" ma:internalName="MediaServiceLocation" ma:readOnly="true">
      <xsd:simpleType>
        <xsd:restriction base="dms:Text"/>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1c54801a-70b2-4e53-af68-ad7185aa8cd7"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c5ba7b95-c55a-4d53-84ed-df88f6befaa9" elementFormDefault="qualified">
    <xsd:import namespace="http://schemas.microsoft.com/office/2006/documentManagement/types"/>
    <xsd:import namespace="http://schemas.microsoft.com/office/infopath/2007/PartnerControls"/>
    <xsd:element name="SharedWithUsers" ma:index="19"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Shared With Details" ma:internalName="SharedWithDetails" ma:readOnly="true">
      <xsd:simpleType>
        <xsd:restriction base="dms:Note">
          <xsd:maxLength value="255"/>
        </xsd:restriction>
      </xsd:simpleType>
    </xsd:element>
    <xsd:element name="TaxCatchAll" ma:index="23" nillable="true" ma:displayName="Taxonomy Catch All Column" ma:hidden="true" ma:list="{d9026ae3-5d1c-4456-a191-f2a19e650936}" ma:internalName="TaxCatchAll" ma:showField="CatchAllData" ma:web="c5ba7b95-c55a-4d53-84ed-df88f6befaa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c5ba7b95-c55a-4d53-84ed-df88f6befaa9" xsi:nil="true"/>
    <lcf76f155ced4ddcb4097134ff3c332f xmlns="85633432-2d6f-447a-844b-304c80f5c3c3">
      <Terms xmlns="http://schemas.microsoft.com/office/infopath/2007/PartnerControls"/>
    </lcf76f155ced4ddcb4097134ff3c332f>
  </documentManagement>
</p:properties>
</file>

<file path=customXml/item3.xml>��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6AEC974-3AEA-4A32-806A-896F8C7D0A3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33432-2d6f-447a-844b-304c80f5c3c3"/>
    <ds:schemaRef ds:uri="c5ba7b95-c55a-4d53-84ed-df88f6befaa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D0F3563-9D09-413A-935F-270DF2643A26}">
  <ds:schemaRefs>
    <ds:schemaRef ds:uri="http://purl.org/dc/elements/1.1/"/>
    <ds:schemaRef ds:uri="http://schemas.microsoft.com/office/2006/documentManagement/types"/>
    <ds:schemaRef ds:uri="http://purl.org/dc/dcmitype/"/>
    <ds:schemaRef ds:uri="http://purl.org/dc/terms/"/>
    <ds:schemaRef ds:uri="http://schemas.microsoft.com/office/infopath/2007/PartnerControls"/>
    <ds:schemaRef ds:uri="85633432-2d6f-447a-844b-304c80f5c3c3"/>
    <ds:schemaRef ds:uri="c5ba7b95-c55a-4d53-84ed-df88f6befaa9"/>
    <ds:schemaRef ds:uri="http://www.w3.org/XML/1998/namespace"/>
    <ds:schemaRef ds:uri="http://schemas.openxmlformats.org/package/2006/metadata/core-properties"/>
    <ds:schemaRef ds:uri="http://schemas.microsoft.com/office/2006/metadata/properties"/>
  </ds:schemaRefs>
</ds:datastoreItem>
</file>

<file path=customXml/itemProps3.xml><?xml version="1.0" encoding="utf-8"?>
<ds:datastoreItem xmlns:ds="http://schemas.openxmlformats.org/officeDocument/2006/customXml" ds:itemID="{2DC571AD-97DD-4219-A568-5E3E73865AEE}">
  <ds:schemaRefs>
    <ds:schemaRef ds:uri="http://schemas.microsoft.com/DataMashup"/>
  </ds:schemaRefs>
</ds:datastoreItem>
</file>

<file path=customXml/itemProps4.xml><?xml version="1.0" encoding="utf-8"?>
<ds:datastoreItem xmlns:ds="http://schemas.openxmlformats.org/officeDocument/2006/customXml" ds:itemID="{350E758C-C02F-4C99-B960-42214FC2704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27</vt:i4>
      </vt:variant>
    </vt:vector>
  </HeadingPairs>
  <TitlesOfParts>
    <vt:vector size="37" baseType="lpstr">
      <vt:lpstr>Servicing Calculator</vt:lpstr>
      <vt:lpstr>Property Information</vt:lpstr>
      <vt:lpstr>SE Income Calculator</vt:lpstr>
      <vt:lpstr>GL&amp;EE TOOL</vt:lpstr>
      <vt:lpstr>BAS Calculator</vt:lpstr>
      <vt:lpstr>Bridging Caculator</vt:lpstr>
      <vt:lpstr>Perpetual Stats(HEM)</vt:lpstr>
      <vt:lpstr>Servicing Calculator (LMI Loan)</vt:lpstr>
      <vt:lpstr>Brighten postcode(HEM)</vt:lpstr>
      <vt:lpstr>Postcode Tables</vt:lpstr>
      <vt:lpstr>_NSW1couple</vt:lpstr>
      <vt:lpstr>_NSW1single</vt:lpstr>
      <vt:lpstr>_NSW2couple</vt:lpstr>
      <vt:lpstr>_NSW2single</vt:lpstr>
      <vt:lpstr>_QLD1couple</vt:lpstr>
      <vt:lpstr>_QLD1single</vt:lpstr>
      <vt:lpstr>_QLD2couple</vt:lpstr>
      <vt:lpstr>_QLD2single</vt:lpstr>
      <vt:lpstr>_RESTcouple</vt:lpstr>
      <vt:lpstr>_RESTsingle</vt:lpstr>
      <vt:lpstr>_SA1couple</vt:lpstr>
      <vt:lpstr>_SA1single</vt:lpstr>
      <vt:lpstr>_SA2couple</vt:lpstr>
      <vt:lpstr>_SA2single</vt:lpstr>
      <vt:lpstr>_TAS1couple</vt:lpstr>
      <vt:lpstr>_TAS1single</vt:lpstr>
      <vt:lpstr>_TAS2couple</vt:lpstr>
      <vt:lpstr>_TAS2single</vt:lpstr>
      <vt:lpstr>_VIC1couple</vt:lpstr>
      <vt:lpstr>_VIC1single</vt:lpstr>
      <vt:lpstr>_VIC2couple</vt:lpstr>
      <vt:lpstr>_VIC2single</vt:lpstr>
      <vt:lpstr>_WA1couple</vt:lpstr>
      <vt:lpstr>_WA1single</vt:lpstr>
      <vt:lpstr>_WA2couple</vt:lpstr>
      <vt:lpstr>_WA2single</vt:lpstr>
      <vt:lpstr>'Servicing Calculator (LMI Loan)'!Construction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Jason Ford</dc:creator>
  <cp:keywords/>
  <dc:description/>
  <cp:lastModifiedBy>Doris Arvisu</cp:lastModifiedBy>
  <cp:revision/>
  <cp:lastPrinted>2026-06-19T00:45:26Z</cp:lastPrinted>
  <dcterms:created xsi:type="dcterms:W3CDTF">2020-05-04T11:53:56Z</dcterms:created>
  <dcterms:modified xsi:type="dcterms:W3CDTF">2026-07-06T01:51:39Z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0x01010034C5DCEDE9D60B418D233825C93E979D</vt:lpwstr>
  </property>
</Properties>
</file>